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IFERROR(__xludf.DUMMYFUNCTION("GOOGLEFINANCE(""DJUSLG"",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IFERROR(__xludf.DUMMYFUNCTION("GOOGLEFINANCE(""DJUSLG"",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IFERROR(__xludf.DUMMYFUNCTION("GOOGLEFINANCE(""DJUSLG"",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IFERROR(__xludf.DUMMYFUNCTION("GOOGLEFINANCE(""DJUSLG"",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IFERROR(__xludf.DUMMYFUNCTION("GOOGLEFINANCE(""DJUSLG"",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IFERROR(__xludf.DUMMYFUNCTION("""COMPUTED_VALUE"""),3312.03)</f>
        <v>3312.03</v>
      </c>
      <c r="D2" s="2">
        <f>IFERROR(__xludf.DUMMYFUNCTION("""COMPUTED_VALUE"""),45293.66666666667)</f>
        <v>45293.66667</v>
      </c>
      <c r="E2" s="1">
        <f>IFERROR(__xludf.DUMMYFUNCTION("""COMPUTED_VALUE"""),3340.56)</f>
        <v>3340.56</v>
      </c>
      <c r="G2" s="2">
        <f>IFERROR(__xludf.DUMMYFUNCTION("""COMPUTED_VALUE"""),45293.66666666667)</f>
        <v>45293.66667</v>
      </c>
      <c r="H2" s="1">
        <f>IFERROR(__xludf.DUMMYFUNCTION("""COMPUTED_VALUE"""),3266.94)</f>
        <v>3266.94</v>
      </c>
      <c r="J2" s="2">
        <f>IFERROR(__xludf.DUMMYFUNCTION("""COMPUTED_VALUE"""),45293.66666666667)</f>
        <v>45293.66667</v>
      </c>
      <c r="K2" s="1">
        <f>IFERROR(__xludf.DUMMYFUNCTION("""COMPUTED_VALUE"""),3282.06)</f>
        <v>3282.06</v>
      </c>
      <c r="M2" s="2">
        <f>IFERROR(__xludf.DUMMYFUNCTION("""COMPUTED_VALUE"""),45293.66666666667)</f>
        <v>45293.66667</v>
      </c>
      <c r="N2" s="1">
        <f>IFERROR(__xludf.DUMMYFUNCTION("""COMPUTED_VALUE"""),5764049.0)</f>
        <v>5764049</v>
      </c>
    </row>
    <row r="3">
      <c r="A3" s="2">
        <f>IFERROR(__xludf.DUMMYFUNCTION("""COMPUTED_VALUE"""),45294.66666666667)</f>
        <v>45294.66667</v>
      </c>
      <c r="B3" s="1">
        <f>IFERROR(__xludf.DUMMYFUNCTION("""COMPUTED_VALUE"""),3260.37)</f>
        <v>3260.37</v>
      </c>
      <c r="D3" s="2">
        <f>IFERROR(__xludf.DUMMYFUNCTION("""COMPUTED_VALUE"""),45294.66666666667)</f>
        <v>45294.66667</v>
      </c>
      <c r="E3" s="1">
        <f>IFERROR(__xludf.DUMMYFUNCTION("""COMPUTED_VALUE"""),3273.57)</f>
        <v>3273.57</v>
      </c>
      <c r="G3" s="2">
        <f>IFERROR(__xludf.DUMMYFUNCTION("""COMPUTED_VALUE"""),45294.66666666667)</f>
        <v>45294.66667</v>
      </c>
      <c r="H3" s="1">
        <f>IFERROR(__xludf.DUMMYFUNCTION("""COMPUTED_VALUE"""),3234.37)</f>
        <v>3234.37</v>
      </c>
      <c r="J3" s="2">
        <f>IFERROR(__xludf.DUMMYFUNCTION("""COMPUTED_VALUE"""),45294.66666666667)</f>
        <v>45294.66667</v>
      </c>
      <c r="K3" s="1">
        <f>IFERROR(__xludf.DUMMYFUNCTION("""COMPUTED_VALUE"""),3244.99)</f>
        <v>3244.99</v>
      </c>
      <c r="M3" s="2">
        <f>IFERROR(__xludf.DUMMYFUNCTION("""COMPUTED_VALUE"""),45294.66666666667)</f>
        <v>45294.66667</v>
      </c>
      <c r="N3" s="1">
        <f>IFERROR(__xludf.DUMMYFUNCTION("""COMPUTED_VALUE"""),5375582.0)</f>
        <v>5375582</v>
      </c>
    </row>
    <row r="4">
      <c r="A4" s="2">
        <f>IFERROR(__xludf.DUMMYFUNCTION("""COMPUTED_VALUE"""),45295.66666666667)</f>
        <v>45295.66667</v>
      </c>
      <c r="B4" s="1">
        <f>IFERROR(__xludf.DUMMYFUNCTION("""COMPUTED_VALUE"""),3252.29)</f>
        <v>3252.29</v>
      </c>
      <c r="D4" s="2">
        <f>IFERROR(__xludf.DUMMYFUNCTION("""COMPUTED_VALUE"""),45295.66666666667)</f>
        <v>45295.66667</v>
      </c>
      <c r="E4" s="1">
        <f>IFERROR(__xludf.DUMMYFUNCTION("""COMPUTED_VALUE"""),3283.8)</f>
        <v>3283.8</v>
      </c>
      <c r="G4" s="2">
        <f>IFERROR(__xludf.DUMMYFUNCTION("""COMPUTED_VALUE"""),45295.66666666667)</f>
        <v>45295.66667</v>
      </c>
      <c r="H4" s="1">
        <f>IFERROR(__xludf.DUMMYFUNCTION("""COMPUTED_VALUE"""),3250.76)</f>
        <v>3250.76</v>
      </c>
      <c r="J4" s="2">
        <f>IFERROR(__xludf.DUMMYFUNCTION("""COMPUTED_VALUE"""),45295.66666666667)</f>
        <v>45295.66667</v>
      </c>
      <c r="K4" s="1">
        <f>IFERROR(__xludf.DUMMYFUNCTION("""COMPUTED_VALUE"""),3252.01)</f>
        <v>3252.01</v>
      </c>
      <c r="M4" s="2">
        <f>IFERROR(__xludf.DUMMYFUNCTION("""COMPUTED_VALUE"""),45295.66666666667)</f>
        <v>45295.66667</v>
      </c>
      <c r="N4" s="1">
        <f>IFERROR(__xludf.DUMMYFUNCTION("""COMPUTED_VALUE"""),4931852.0)</f>
        <v>4931852</v>
      </c>
    </row>
    <row r="5">
      <c r="A5" s="2">
        <f>IFERROR(__xludf.DUMMYFUNCTION("""COMPUTED_VALUE"""),45296.66666666667)</f>
        <v>45296.66667</v>
      </c>
      <c r="B5" s="1">
        <f>IFERROR(__xludf.DUMMYFUNCTION("""COMPUTED_VALUE"""),3240.83)</f>
        <v>3240.83</v>
      </c>
      <c r="D5" s="2">
        <f>IFERROR(__xludf.DUMMYFUNCTION("""COMPUTED_VALUE"""),45296.66666666667)</f>
        <v>45296.66667</v>
      </c>
      <c r="E5" s="1">
        <f>IFERROR(__xludf.DUMMYFUNCTION("""COMPUTED_VALUE"""),3302.11)</f>
        <v>3302.11</v>
      </c>
      <c r="G5" s="2">
        <f>IFERROR(__xludf.DUMMYFUNCTION("""COMPUTED_VALUE"""),45296.66666666667)</f>
        <v>45296.66667</v>
      </c>
      <c r="H5" s="1">
        <f>IFERROR(__xludf.DUMMYFUNCTION("""COMPUTED_VALUE"""),3238.84)</f>
        <v>3238.84</v>
      </c>
      <c r="J5" s="2">
        <f>IFERROR(__xludf.DUMMYFUNCTION("""COMPUTED_VALUE"""),45296.66666666667)</f>
        <v>45296.66667</v>
      </c>
      <c r="K5" s="1">
        <f>IFERROR(__xludf.DUMMYFUNCTION("""COMPUTED_VALUE"""),3284.76)</f>
        <v>3284.76</v>
      </c>
      <c r="M5" s="2">
        <f>IFERROR(__xludf.DUMMYFUNCTION("""COMPUTED_VALUE"""),45296.66666666667)</f>
        <v>45296.66667</v>
      </c>
      <c r="N5" s="1">
        <f>IFERROR(__xludf.DUMMYFUNCTION("""COMPUTED_VALUE"""),4747792.0)</f>
        <v>4747792</v>
      </c>
    </row>
    <row r="6">
      <c r="A6" s="2">
        <f>IFERROR(__xludf.DUMMYFUNCTION("""COMPUTED_VALUE"""),45299.66666666667)</f>
        <v>45299.66667</v>
      </c>
      <c r="B6" s="1">
        <f>IFERROR(__xludf.DUMMYFUNCTION("""COMPUTED_VALUE"""),3285.59)</f>
        <v>3285.59</v>
      </c>
      <c r="D6" s="2">
        <f>IFERROR(__xludf.DUMMYFUNCTION("""COMPUTED_VALUE"""),45299.66666666667)</f>
        <v>45299.66667</v>
      </c>
      <c r="E6" s="1">
        <f>IFERROR(__xludf.DUMMYFUNCTION("""COMPUTED_VALUE"""),3345.37)</f>
        <v>3345.37</v>
      </c>
      <c r="G6" s="2">
        <f>IFERROR(__xludf.DUMMYFUNCTION("""COMPUTED_VALUE"""),45299.66666666667)</f>
        <v>45299.66667</v>
      </c>
      <c r="H6" s="1">
        <f>IFERROR(__xludf.DUMMYFUNCTION("""COMPUTED_VALUE"""),3283.06)</f>
        <v>3283.06</v>
      </c>
      <c r="J6" s="2">
        <f>IFERROR(__xludf.DUMMYFUNCTION("""COMPUTED_VALUE"""),45299.66666666667)</f>
        <v>45299.66667</v>
      </c>
      <c r="K6" s="1">
        <f>IFERROR(__xludf.DUMMYFUNCTION("""COMPUTED_VALUE"""),3344.82)</f>
        <v>3344.82</v>
      </c>
      <c r="M6" s="2">
        <f>IFERROR(__xludf.DUMMYFUNCTION("""COMPUTED_VALUE"""),45299.66666666667)</f>
        <v>45299.66667</v>
      </c>
      <c r="N6" s="1">
        <f>IFERROR(__xludf.DUMMYFUNCTION("""COMPUTED_VALUE"""),5455525.0)</f>
        <v>5455525</v>
      </c>
    </row>
    <row r="7">
      <c r="A7" s="2">
        <f>IFERROR(__xludf.DUMMYFUNCTION("""COMPUTED_VALUE"""),45300.66666666667)</f>
        <v>45300.66667</v>
      </c>
      <c r="B7" s="1">
        <f>IFERROR(__xludf.DUMMYFUNCTION("""COMPUTED_VALUE"""),3304.0)</f>
        <v>3304</v>
      </c>
      <c r="D7" s="2">
        <f>IFERROR(__xludf.DUMMYFUNCTION("""COMPUTED_VALUE"""),45300.66666666667)</f>
        <v>45300.66667</v>
      </c>
      <c r="E7" s="1">
        <f>IFERROR(__xludf.DUMMYFUNCTION("""COMPUTED_VALUE"""),3333.21)</f>
        <v>3333.21</v>
      </c>
      <c r="G7" s="2">
        <f>IFERROR(__xludf.DUMMYFUNCTION("""COMPUTED_VALUE"""),45300.66666666667)</f>
        <v>45300.66667</v>
      </c>
      <c r="H7" s="1">
        <f>IFERROR(__xludf.DUMMYFUNCTION("""COMPUTED_VALUE"""),3303.39)</f>
        <v>3303.39</v>
      </c>
      <c r="J7" s="2">
        <f>IFERROR(__xludf.DUMMYFUNCTION("""COMPUTED_VALUE"""),45300.66666666667)</f>
        <v>45300.66667</v>
      </c>
      <c r="K7" s="1">
        <f>IFERROR(__xludf.DUMMYFUNCTION("""COMPUTED_VALUE"""),3323.12)</f>
        <v>3323.12</v>
      </c>
      <c r="M7" s="2">
        <f>IFERROR(__xludf.DUMMYFUNCTION("""COMPUTED_VALUE"""),45300.66666666667)</f>
        <v>45300.66667</v>
      </c>
      <c r="N7" s="1">
        <f>IFERROR(__xludf.DUMMYFUNCTION("""COMPUTED_VALUE"""),4527734.0)</f>
        <v>4527734</v>
      </c>
    </row>
    <row r="8">
      <c r="A8" s="2">
        <f>IFERROR(__xludf.DUMMYFUNCTION("""COMPUTED_VALUE"""),45301.66666666667)</f>
        <v>45301.66667</v>
      </c>
      <c r="B8" s="1">
        <f>IFERROR(__xludf.DUMMYFUNCTION("""COMPUTED_VALUE"""),3320.53)</f>
        <v>3320.53</v>
      </c>
      <c r="D8" s="2">
        <f>IFERROR(__xludf.DUMMYFUNCTION("""COMPUTED_VALUE"""),45301.66666666667)</f>
        <v>45301.66667</v>
      </c>
      <c r="E8" s="1">
        <f>IFERROR(__xludf.DUMMYFUNCTION("""COMPUTED_VALUE"""),3348.24)</f>
        <v>3348.24</v>
      </c>
      <c r="G8" s="2">
        <f>IFERROR(__xludf.DUMMYFUNCTION("""COMPUTED_VALUE"""),45301.66666666667)</f>
        <v>45301.66667</v>
      </c>
      <c r="H8" s="1">
        <f>IFERROR(__xludf.DUMMYFUNCTION("""COMPUTED_VALUE"""),3320.53)</f>
        <v>3320.53</v>
      </c>
      <c r="J8" s="2">
        <f>IFERROR(__xludf.DUMMYFUNCTION("""COMPUTED_VALUE"""),45301.66666666667)</f>
        <v>45301.66667</v>
      </c>
      <c r="K8" s="1">
        <f>IFERROR(__xludf.DUMMYFUNCTION("""COMPUTED_VALUE"""),3334.88)</f>
        <v>3334.88</v>
      </c>
      <c r="M8" s="2">
        <f>IFERROR(__xludf.DUMMYFUNCTION("""COMPUTED_VALUE"""),45301.66666666667)</f>
        <v>45301.66667</v>
      </c>
      <c r="N8" s="1">
        <f>IFERROR(__xludf.DUMMYFUNCTION("""COMPUTED_VALUE"""),4450282.0)</f>
        <v>4450282</v>
      </c>
    </row>
    <row r="9">
      <c r="A9" s="2">
        <f>IFERROR(__xludf.DUMMYFUNCTION("""COMPUTED_VALUE"""),45302.66666666667)</f>
        <v>45302.66667</v>
      </c>
      <c r="B9" s="1">
        <f>IFERROR(__xludf.DUMMYFUNCTION("""COMPUTED_VALUE"""),3339.85)</f>
        <v>3339.85</v>
      </c>
      <c r="D9" s="2">
        <f>IFERROR(__xludf.DUMMYFUNCTION("""COMPUTED_VALUE"""),45302.66666666667)</f>
        <v>45302.66667</v>
      </c>
      <c r="E9" s="1">
        <f>IFERROR(__xludf.DUMMYFUNCTION("""COMPUTED_VALUE"""),3355.79)</f>
        <v>3355.79</v>
      </c>
      <c r="G9" s="2">
        <f>IFERROR(__xludf.DUMMYFUNCTION("""COMPUTED_VALUE"""),45302.66666666667)</f>
        <v>45302.66667</v>
      </c>
      <c r="H9" s="1">
        <f>IFERROR(__xludf.DUMMYFUNCTION("""COMPUTED_VALUE"""),3316.73)</f>
        <v>3316.73</v>
      </c>
      <c r="J9" s="2">
        <f>IFERROR(__xludf.DUMMYFUNCTION("""COMPUTED_VALUE"""),45302.66666666667)</f>
        <v>45302.66667</v>
      </c>
      <c r="K9" s="1">
        <f>IFERROR(__xludf.DUMMYFUNCTION("""COMPUTED_VALUE"""),3331.6)</f>
        <v>3331.6</v>
      </c>
      <c r="M9" s="2">
        <f>IFERROR(__xludf.DUMMYFUNCTION("""COMPUTED_VALUE"""),45302.66666666667)</f>
        <v>45302.66667</v>
      </c>
      <c r="N9" s="1">
        <f>IFERROR(__xludf.DUMMYFUNCTION("""COMPUTED_VALUE"""),4488053.0)</f>
        <v>4488053</v>
      </c>
    </row>
    <row r="10">
      <c r="A10" s="2">
        <f>IFERROR(__xludf.DUMMYFUNCTION("""COMPUTED_VALUE"""),45303.66666666667)</f>
        <v>45303.66667</v>
      </c>
      <c r="B10" s="1">
        <f>IFERROR(__xludf.DUMMYFUNCTION("""COMPUTED_VALUE"""),3337.47)</f>
        <v>3337.47</v>
      </c>
      <c r="D10" s="2">
        <f>IFERROR(__xludf.DUMMYFUNCTION("""COMPUTED_VALUE"""),45303.66666666667)</f>
        <v>45303.66667</v>
      </c>
      <c r="E10" s="1">
        <f>IFERROR(__xludf.DUMMYFUNCTION("""COMPUTED_VALUE"""),3343.65)</f>
        <v>3343.65</v>
      </c>
      <c r="G10" s="2">
        <f>IFERROR(__xludf.DUMMYFUNCTION("""COMPUTED_VALUE"""),45303.66666666667)</f>
        <v>45303.66667</v>
      </c>
      <c r="H10" s="1">
        <f>IFERROR(__xludf.DUMMYFUNCTION("""COMPUTED_VALUE"""),3294.28)</f>
        <v>3294.28</v>
      </c>
      <c r="J10" s="2">
        <f>IFERROR(__xludf.DUMMYFUNCTION("""COMPUTED_VALUE"""),45303.66666666667)</f>
        <v>45303.66667</v>
      </c>
      <c r="K10" s="1">
        <f>IFERROR(__xludf.DUMMYFUNCTION("""COMPUTED_VALUE"""),3316.41)</f>
        <v>3316.41</v>
      </c>
      <c r="M10" s="2">
        <f>IFERROR(__xludf.DUMMYFUNCTION("""COMPUTED_VALUE"""),45303.66666666667)</f>
        <v>45303.66667</v>
      </c>
      <c r="N10" s="1">
        <f>IFERROR(__xludf.DUMMYFUNCTION("""COMPUTED_VALUE"""),3840221.0)</f>
        <v>3840221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IFERROR(__xludf.DUMMYFUNCTION("""COMPUTED_VALUE"""),3293.55)</f>
        <v>3293.55</v>
      </c>
      <c r="D11" s="2">
        <f>IFERROR(__xludf.DUMMYFUNCTION("""COMPUTED_VALUE"""),45307.66666666667)</f>
        <v>45307.66667</v>
      </c>
      <c r="E11" s="1">
        <f>IFERROR(__xludf.DUMMYFUNCTION("""COMPUTED_VALUE"""),3322.26)</f>
        <v>3322.26</v>
      </c>
      <c r="G11" s="2">
        <f>IFERROR(__xludf.DUMMYFUNCTION("""COMPUTED_VALUE"""),45307.66666666667)</f>
        <v>45307.66667</v>
      </c>
      <c r="H11" s="1">
        <f>IFERROR(__xludf.DUMMYFUNCTION("""COMPUTED_VALUE"""),3287.0)</f>
        <v>3287</v>
      </c>
      <c r="J11" s="2">
        <f>IFERROR(__xludf.DUMMYFUNCTION("""COMPUTED_VALUE"""),45307.66666666667)</f>
        <v>45307.66667</v>
      </c>
      <c r="K11" s="1">
        <f>IFERROR(__xludf.DUMMYFUNCTION("""COMPUTED_VALUE"""),3319.84)</f>
        <v>3319.84</v>
      </c>
      <c r="M11" s="2">
        <f>IFERROR(__xludf.DUMMYFUNCTION("""COMPUTED_VALUE"""),45307.66666666667)</f>
        <v>45307.66667</v>
      </c>
      <c r="N11" s="1">
        <f>IFERROR(__xludf.DUMMYFUNCTION("""COMPUTED_VALUE"""),4684006.0)</f>
        <v>4684006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IFERROR(__xludf.DUMMYFUNCTION("""COMPUTED_VALUE"""),3298.49)</f>
        <v>3298.49</v>
      </c>
      <c r="D12" s="2">
        <f>IFERROR(__xludf.DUMMYFUNCTION("""COMPUTED_VALUE"""),45308.66666666667)</f>
        <v>45308.66667</v>
      </c>
      <c r="E12" s="1">
        <f>IFERROR(__xludf.DUMMYFUNCTION("""COMPUTED_VALUE"""),3337.14)</f>
        <v>3337.14</v>
      </c>
      <c r="G12" s="2">
        <f>IFERROR(__xludf.DUMMYFUNCTION("""COMPUTED_VALUE"""),45308.66666666667)</f>
        <v>45308.66667</v>
      </c>
      <c r="H12" s="1">
        <f>IFERROR(__xludf.DUMMYFUNCTION("""COMPUTED_VALUE"""),3297.81)</f>
        <v>3297.81</v>
      </c>
      <c r="J12" s="2">
        <f>IFERROR(__xludf.DUMMYFUNCTION("""COMPUTED_VALUE"""),45308.66666666667)</f>
        <v>45308.66667</v>
      </c>
      <c r="K12" s="1">
        <f>IFERROR(__xludf.DUMMYFUNCTION("""COMPUTED_VALUE"""),3335.1)</f>
        <v>3335.1</v>
      </c>
      <c r="M12" s="2">
        <f>IFERROR(__xludf.DUMMYFUNCTION("""COMPUTED_VALUE"""),45308.66666666667)</f>
        <v>45308.66667</v>
      </c>
      <c r="N12" s="1">
        <f>IFERROR(__xludf.DUMMYFUNCTION("""COMPUTED_VALUE"""),4372200.0)</f>
        <v>4372200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IFERROR(__xludf.DUMMYFUNCTION("""COMPUTED_VALUE"""),3343.62)</f>
        <v>3343.62</v>
      </c>
      <c r="D13" s="2">
        <f>IFERROR(__xludf.DUMMYFUNCTION("""COMPUTED_VALUE"""),45309.66666666667)</f>
        <v>45309.66667</v>
      </c>
      <c r="E13" s="1">
        <f>IFERROR(__xludf.DUMMYFUNCTION("""COMPUTED_VALUE"""),3395.6)</f>
        <v>3395.6</v>
      </c>
      <c r="G13" s="2">
        <f>IFERROR(__xludf.DUMMYFUNCTION("""COMPUTED_VALUE"""),45309.66666666667)</f>
        <v>45309.66667</v>
      </c>
      <c r="H13" s="1">
        <f>IFERROR(__xludf.DUMMYFUNCTION("""COMPUTED_VALUE"""),3336.92)</f>
        <v>3336.92</v>
      </c>
      <c r="J13" s="2">
        <f>IFERROR(__xludf.DUMMYFUNCTION("""COMPUTED_VALUE"""),45309.66666666667)</f>
        <v>45309.66667</v>
      </c>
      <c r="K13" s="1">
        <f>IFERROR(__xludf.DUMMYFUNCTION("""COMPUTED_VALUE"""),3390.49)</f>
        <v>3390.49</v>
      </c>
      <c r="M13" s="2">
        <f>IFERROR(__xludf.DUMMYFUNCTION("""COMPUTED_VALUE"""),45309.66666666667)</f>
        <v>45309.66667</v>
      </c>
      <c r="N13" s="1">
        <f>IFERROR(__xludf.DUMMYFUNCTION("""COMPUTED_VALUE"""),5442512.0)</f>
        <v>5442512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IFERROR(__xludf.DUMMYFUNCTION("""COMPUTED_VALUE"""),3397.5)</f>
        <v>3397.5</v>
      </c>
      <c r="D14" s="2">
        <f>IFERROR(__xludf.DUMMYFUNCTION("""COMPUTED_VALUE"""),45310.66666666667)</f>
        <v>45310.66667</v>
      </c>
      <c r="E14" s="1">
        <f>IFERROR(__xludf.DUMMYFUNCTION("""COMPUTED_VALUE"""),3417.5)</f>
        <v>3417.5</v>
      </c>
      <c r="G14" s="2">
        <f>IFERROR(__xludf.DUMMYFUNCTION("""COMPUTED_VALUE"""),45310.66666666667)</f>
        <v>45310.66667</v>
      </c>
      <c r="H14" s="1">
        <f>IFERROR(__xludf.DUMMYFUNCTION("""COMPUTED_VALUE"""),3378.33)</f>
        <v>3378.33</v>
      </c>
      <c r="J14" s="2">
        <f>IFERROR(__xludf.DUMMYFUNCTION("""COMPUTED_VALUE"""),45310.66666666667)</f>
        <v>45310.66667</v>
      </c>
      <c r="K14" s="1">
        <f>IFERROR(__xludf.DUMMYFUNCTION("""COMPUTED_VALUE"""),3412.05)</f>
        <v>3412.05</v>
      </c>
      <c r="M14" s="2">
        <f>IFERROR(__xludf.DUMMYFUNCTION("""COMPUTED_VALUE"""),45310.66666666667)</f>
        <v>45310.66667</v>
      </c>
      <c r="N14" s="1">
        <f>IFERROR(__xludf.DUMMYFUNCTION("""COMPUTED_VALUE"""),5553393.0)</f>
        <v>5553393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IFERROR(__xludf.DUMMYFUNCTION("""COMPUTED_VALUE"""),3425.6)</f>
        <v>3425.6</v>
      </c>
      <c r="D15" s="2">
        <f>IFERROR(__xludf.DUMMYFUNCTION("""COMPUTED_VALUE"""),45313.66666666667)</f>
        <v>45313.66667</v>
      </c>
      <c r="E15" s="1">
        <f>IFERROR(__xludf.DUMMYFUNCTION("""COMPUTED_VALUE"""),3453.66)</f>
        <v>3453.66</v>
      </c>
      <c r="G15" s="2">
        <f>IFERROR(__xludf.DUMMYFUNCTION("""COMPUTED_VALUE"""),45313.66666666667)</f>
        <v>45313.66667</v>
      </c>
      <c r="H15" s="1">
        <f>IFERROR(__xludf.DUMMYFUNCTION("""COMPUTED_VALUE"""),3425.22)</f>
        <v>3425.22</v>
      </c>
      <c r="J15" s="2">
        <f>IFERROR(__xludf.DUMMYFUNCTION("""COMPUTED_VALUE"""),45313.66666666667)</f>
        <v>45313.66667</v>
      </c>
      <c r="K15" s="1">
        <f>IFERROR(__xludf.DUMMYFUNCTION("""COMPUTED_VALUE"""),3443.22)</f>
        <v>3443.22</v>
      </c>
      <c r="M15" s="2">
        <f>IFERROR(__xludf.DUMMYFUNCTION("""COMPUTED_VALUE"""),45313.66666666667)</f>
        <v>45313.66667</v>
      </c>
      <c r="N15" s="1">
        <f>IFERROR(__xludf.DUMMYFUNCTION("""COMPUTED_VALUE"""),5259335.0)</f>
        <v>5259335</v>
      </c>
    </row>
    <row r="16">
      <c r="A16" s="2">
        <f>IFERROR(__xludf.DUMMYFUNCTION("""COMPUTED_VALUE"""),45314.66666666667)</f>
        <v>45314.66667</v>
      </c>
      <c r="B16" s="1">
        <f>IFERROR(__xludf.DUMMYFUNCTION("""COMPUTED_VALUE"""),3448.37)</f>
        <v>3448.37</v>
      </c>
      <c r="D16" s="2">
        <f>IFERROR(__xludf.DUMMYFUNCTION("""COMPUTED_VALUE"""),45314.66666666667)</f>
        <v>45314.66667</v>
      </c>
      <c r="E16" s="1">
        <f>IFERROR(__xludf.DUMMYFUNCTION("""COMPUTED_VALUE"""),3455.27)</f>
        <v>3455.27</v>
      </c>
      <c r="G16" s="2">
        <f>IFERROR(__xludf.DUMMYFUNCTION("""COMPUTED_VALUE"""),45314.66666666667)</f>
        <v>45314.66667</v>
      </c>
      <c r="H16" s="1">
        <f>IFERROR(__xludf.DUMMYFUNCTION("""COMPUTED_VALUE"""),3424.88)</f>
        <v>3424.88</v>
      </c>
      <c r="J16" s="2">
        <f>IFERROR(__xludf.DUMMYFUNCTION("""COMPUTED_VALUE"""),45314.66666666667)</f>
        <v>45314.66667</v>
      </c>
      <c r="K16" s="1">
        <f>IFERROR(__xludf.DUMMYFUNCTION("""COMPUTED_VALUE"""),3434.48)</f>
        <v>3434.48</v>
      </c>
      <c r="M16" s="2">
        <f>IFERROR(__xludf.DUMMYFUNCTION("""COMPUTED_VALUE"""),45314.66666666667)</f>
        <v>45314.66667</v>
      </c>
      <c r="N16" s="1">
        <f>IFERROR(__xludf.DUMMYFUNCTION("""COMPUTED_VALUE"""),5246168.0)</f>
        <v>5246168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IFERROR(__xludf.DUMMYFUNCTION("""COMPUTED_VALUE"""),3453.77)</f>
        <v>3453.77</v>
      </c>
      <c r="D17" s="2">
        <f>IFERROR(__xludf.DUMMYFUNCTION("""COMPUTED_VALUE"""),45315.66666666667)</f>
        <v>45315.66667</v>
      </c>
      <c r="E17" s="1">
        <f>IFERROR(__xludf.DUMMYFUNCTION("""COMPUTED_VALUE"""),3463.59)</f>
        <v>3463.59</v>
      </c>
      <c r="G17" s="2">
        <f>IFERROR(__xludf.DUMMYFUNCTION("""COMPUTED_VALUE"""),45315.66666666667)</f>
        <v>45315.66667</v>
      </c>
      <c r="H17" s="1">
        <f>IFERROR(__xludf.DUMMYFUNCTION("""COMPUTED_VALUE"""),3434.3)</f>
        <v>3434.3</v>
      </c>
      <c r="J17" s="2">
        <f>IFERROR(__xludf.DUMMYFUNCTION("""COMPUTED_VALUE"""),45315.66666666667)</f>
        <v>45315.66667</v>
      </c>
      <c r="K17" s="1">
        <f>IFERROR(__xludf.DUMMYFUNCTION("""COMPUTED_VALUE"""),3439.29)</f>
        <v>3439.29</v>
      </c>
      <c r="M17" s="2">
        <f>IFERROR(__xludf.DUMMYFUNCTION("""COMPUTED_VALUE"""),45315.66666666667)</f>
        <v>45315.66667</v>
      </c>
      <c r="N17" s="1">
        <f>IFERROR(__xludf.DUMMYFUNCTION("""COMPUTED_VALUE"""),4703627.0)</f>
        <v>4703627</v>
      </c>
    </row>
    <row r="18">
      <c r="A18" s="2">
        <f>IFERROR(__xludf.DUMMYFUNCTION("""COMPUTED_VALUE"""),45316.66666666667)</f>
        <v>45316.66667</v>
      </c>
      <c r="B18" s="1">
        <f>IFERROR(__xludf.DUMMYFUNCTION("""COMPUTED_VALUE"""),3485.72)</f>
        <v>3485.72</v>
      </c>
      <c r="D18" s="2">
        <f>IFERROR(__xludf.DUMMYFUNCTION("""COMPUTED_VALUE"""),45316.66666666667)</f>
        <v>45316.66667</v>
      </c>
      <c r="E18" s="1">
        <f>IFERROR(__xludf.DUMMYFUNCTION("""COMPUTED_VALUE"""),3514.71)</f>
        <v>3514.71</v>
      </c>
      <c r="G18" s="2">
        <f>IFERROR(__xludf.DUMMYFUNCTION("""COMPUTED_VALUE"""),45316.66666666667)</f>
        <v>45316.66667</v>
      </c>
      <c r="H18" s="1">
        <f>IFERROR(__xludf.DUMMYFUNCTION("""COMPUTED_VALUE"""),3485.72)</f>
        <v>3485.72</v>
      </c>
      <c r="J18" s="2">
        <f>IFERROR(__xludf.DUMMYFUNCTION("""COMPUTED_VALUE"""),45316.66666666667)</f>
        <v>45316.66667</v>
      </c>
      <c r="K18" s="1">
        <f>IFERROR(__xludf.DUMMYFUNCTION("""COMPUTED_VALUE"""),3507.88)</f>
        <v>3507.88</v>
      </c>
      <c r="M18" s="2">
        <f>IFERROR(__xludf.DUMMYFUNCTION("""COMPUTED_VALUE"""),45316.66666666667)</f>
        <v>45316.66667</v>
      </c>
      <c r="N18" s="1">
        <f>IFERROR(__xludf.DUMMYFUNCTION("""COMPUTED_VALUE"""),6260528.0)</f>
        <v>6260528</v>
      </c>
    </row>
    <row r="19">
      <c r="A19" s="2">
        <f>IFERROR(__xludf.DUMMYFUNCTION("""COMPUTED_VALUE"""),45317.66666666667)</f>
        <v>45317.66667</v>
      </c>
      <c r="B19" s="1">
        <f>IFERROR(__xludf.DUMMYFUNCTION("""COMPUTED_VALUE"""),3506.81)</f>
        <v>3506.81</v>
      </c>
      <c r="D19" s="2">
        <f>IFERROR(__xludf.DUMMYFUNCTION("""COMPUTED_VALUE"""),45317.66666666667)</f>
        <v>45317.66667</v>
      </c>
      <c r="E19" s="1">
        <f>IFERROR(__xludf.DUMMYFUNCTION("""COMPUTED_VALUE"""),3523.92)</f>
        <v>3523.92</v>
      </c>
      <c r="G19" s="2">
        <f>IFERROR(__xludf.DUMMYFUNCTION("""COMPUTED_VALUE"""),45317.66666666667)</f>
        <v>45317.66667</v>
      </c>
      <c r="H19" s="1">
        <f>IFERROR(__xludf.DUMMYFUNCTION("""COMPUTED_VALUE"""),3493.99)</f>
        <v>3493.99</v>
      </c>
      <c r="J19" s="2">
        <f>IFERROR(__xludf.DUMMYFUNCTION("""COMPUTED_VALUE"""),45317.66666666667)</f>
        <v>45317.66667</v>
      </c>
      <c r="K19" s="1">
        <f>IFERROR(__xludf.DUMMYFUNCTION("""COMPUTED_VALUE"""),3508.81)</f>
        <v>3508.81</v>
      </c>
      <c r="M19" s="2">
        <f>IFERROR(__xludf.DUMMYFUNCTION("""COMPUTED_VALUE"""),45317.66666666667)</f>
        <v>45317.66667</v>
      </c>
      <c r="N19" s="1">
        <f>IFERROR(__xludf.DUMMYFUNCTION("""COMPUTED_VALUE"""),4720259.0)</f>
        <v>4720259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IFERROR(__xludf.DUMMYFUNCTION("""COMPUTED_VALUE"""),3506.63)</f>
        <v>3506.63</v>
      </c>
      <c r="D20" s="2">
        <f>IFERROR(__xludf.DUMMYFUNCTION("""COMPUTED_VALUE"""),45320.66666666667)</f>
        <v>45320.66667</v>
      </c>
      <c r="E20" s="1">
        <f>IFERROR(__xludf.DUMMYFUNCTION("""COMPUTED_VALUE"""),3518.66)</f>
        <v>3518.66</v>
      </c>
      <c r="G20" s="2">
        <f>IFERROR(__xludf.DUMMYFUNCTION("""COMPUTED_VALUE"""),45320.66666666667)</f>
        <v>45320.66667</v>
      </c>
      <c r="H20" s="1">
        <f>IFERROR(__xludf.DUMMYFUNCTION("""COMPUTED_VALUE"""),3483.55)</f>
        <v>3483.55</v>
      </c>
      <c r="J20" s="2">
        <f>IFERROR(__xludf.DUMMYFUNCTION("""COMPUTED_VALUE"""),45320.66666666667)</f>
        <v>45320.66667</v>
      </c>
      <c r="K20" s="1">
        <f>IFERROR(__xludf.DUMMYFUNCTION("""COMPUTED_VALUE"""),3518.22)</f>
        <v>3518.22</v>
      </c>
      <c r="M20" s="2">
        <f>IFERROR(__xludf.DUMMYFUNCTION("""COMPUTED_VALUE"""),45320.66666666667)</f>
        <v>45320.66667</v>
      </c>
      <c r="N20" s="1">
        <f>IFERROR(__xludf.DUMMYFUNCTION("""COMPUTED_VALUE"""),4824820.0)</f>
        <v>4824820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IFERROR(__xludf.DUMMYFUNCTION("""COMPUTED_VALUE"""),3497.91)</f>
        <v>3497.91</v>
      </c>
      <c r="D21" s="2">
        <f>IFERROR(__xludf.DUMMYFUNCTION("""COMPUTED_VALUE"""),45321.66666666667)</f>
        <v>45321.66667</v>
      </c>
      <c r="E21" s="1">
        <f>IFERROR(__xludf.DUMMYFUNCTION("""COMPUTED_VALUE"""),3545.55)</f>
        <v>3545.55</v>
      </c>
      <c r="G21" s="2">
        <f>IFERROR(__xludf.DUMMYFUNCTION("""COMPUTED_VALUE"""),45321.66666666667)</f>
        <v>45321.66667</v>
      </c>
      <c r="H21" s="1">
        <f>IFERROR(__xludf.DUMMYFUNCTION("""COMPUTED_VALUE"""),3497.82)</f>
        <v>3497.82</v>
      </c>
      <c r="J21" s="2">
        <f>IFERROR(__xludf.DUMMYFUNCTION("""COMPUTED_VALUE"""),45321.66666666667)</f>
        <v>45321.66667</v>
      </c>
      <c r="K21" s="1">
        <f>IFERROR(__xludf.DUMMYFUNCTION("""COMPUTED_VALUE"""),3530.33)</f>
        <v>3530.33</v>
      </c>
      <c r="M21" s="2">
        <f>IFERROR(__xludf.DUMMYFUNCTION("""COMPUTED_VALUE"""),45321.66666666667)</f>
        <v>45321.66667</v>
      </c>
      <c r="N21" s="1">
        <f>IFERROR(__xludf.DUMMYFUNCTION("""COMPUTED_VALUE"""),4147364.0)</f>
        <v>4147364</v>
      </c>
    </row>
    <row r="22">
      <c r="A22" s="2">
        <f>IFERROR(__xludf.DUMMYFUNCTION("""COMPUTED_VALUE"""),45322.66666666667)</f>
        <v>45322.66667</v>
      </c>
      <c r="B22" s="1">
        <f>IFERROR(__xludf.DUMMYFUNCTION("""COMPUTED_VALUE"""),3524.1)</f>
        <v>3524.1</v>
      </c>
      <c r="D22" s="2">
        <f>IFERROR(__xludf.DUMMYFUNCTION("""COMPUTED_VALUE"""),45322.66666666667)</f>
        <v>45322.66667</v>
      </c>
      <c r="E22" s="1">
        <f>IFERROR(__xludf.DUMMYFUNCTION("""COMPUTED_VALUE"""),3529.22)</f>
        <v>3529.22</v>
      </c>
      <c r="G22" s="2">
        <f>IFERROR(__xludf.DUMMYFUNCTION("""COMPUTED_VALUE"""),45322.66666666667)</f>
        <v>45322.66667</v>
      </c>
      <c r="H22" s="1">
        <f>IFERROR(__xludf.DUMMYFUNCTION("""COMPUTED_VALUE"""),3470.83)</f>
        <v>3470.83</v>
      </c>
      <c r="J22" s="2">
        <f>IFERROR(__xludf.DUMMYFUNCTION("""COMPUTED_VALUE"""),45322.66666666667)</f>
        <v>45322.66667</v>
      </c>
      <c r="K22" s="1">
        <f>IFERROR(__xludf.DUMMYFUNCTION("""COMPUTED_VALUE"""),3474.01)</f>
        <v>3474.01</v>
      </c>
      <c r="M22" s="2">
        <f>IFERROR(__xludf.DUMMYFUNCTION("""COMPUTED_VALUE"""),45322.66666666667)</f>
        <v>45322.66667</v>
      </c>
      <c r="N22" s="1">
        <f>IFERROR(__xludf.DUMMYFUNCTION("""COMPUTED_VALUE"""),5693824.0)</f>
        <v>5693824</v>
      </c>
    </row>
    <row r="23">
      <c r="A23" s="2">
        <f>IFERROR(__xludf.DUMMYFUNCTION("""COMPUTED_VALUE"""),45323.66666666667)</f>
        <v>45323.66667</v>
      </c>
      <c r="B23" s="1">
        <f>IFERROR(__xludf.DUMMYFUNCTION("""COMPUTED_VALUE"""),3483.64)</f>
        <v>3483.64</v>
      </c>
      <c r="D23" s="2">
        <f>IFERROR(__xludf.DUMMYFUNCTION("""COMPUTED_VALUE"""),45323.66666666667)</f>
        <v>45323.66667</v>
      </c>
      <c r="E23" s="1">
        <f>IFERROR(__xludf.DUMMYFUNCTION("""COMPUTED_VALUE"""),3527.33)</f>
        <v>3527.33</v>
      </c>
      <c r="G23" s="2">
        <f>IFERROR(__xludf.DUMMYFUNCTION("""COMPUTED_VALUE"""),45323.66666666667)</f>
        <v>45323.66667</v>
      </c>
      <c r="H23" s="1">
        <f>IFERROR(__xludf.DUMMYFUNCTION("""COMPUTED_VALUE"""),3458.41)</f>
        <v>3458.41</v>
      </c>
      <c r="J23" s="2">
        <f>IFERROR(__xludf.DUMMYFUNCTION("""COMPUTED_VALUE"""),45323.66666666667)</f>
        <v>45323.66667</v>
      </c>
      <c r="K23" s="1">
        <f>IFERROR(__xludf.DUMMYFUNCTION("""COMPUTED_VALUE"""),3526.84)</f>
        <v>3526.84</v>
      </c>
      <c r="M23" s="2">
        <f>IFERROR(__xludf.DUMMYFUNCTION("""COMPUTED_VALUE"""),45323.66666666667)</f>
        <v>45323.66667</v>
      </c>
      <c r="N23" s="1">
        <f>IFERROR(__xludf.DUMMYFUNCTION("""COMPUTED_VALUE"""),4994738.0)</f>
        <v>4994738</v>
      </c>
    </row>
    <row r="24">
      <c r="A24" s="2">
        <f>IFERROR(__xludf.DUMMYFUNCTION("""COMPUTED_VALUE"""),45324.66666666667)</f>
        <v>45324.66667</v>
      </c>
      <c r="B24" s="1">
        <f>IFERROR(__xludf.DUMMYFUNCTION("""COMPUTED_VALUE"""),3519.55)</f>
        <v>3519.55</v>
      </c>
      <c r="D24" s="2">
        <f>IFERROR(__xludf.DUMMYFUNCTION("""COMPUTED_VALUE"""),45324.66666666667)</f>
        <v>45324.66667</v>
      </c>
      <c r="E24" s="1">
        <f>IFERROR(__xludf.DUMMYFUNCTION("""COMPUTED_VALUE"""),3566.35)</f>
        <v>3566.35</v>
      </c>
      <c r="G24" s="2">
        <f>IFERROR(__xludf.DUMMYFUNCTION("""COMPUTED_VALUE"""),45324.66666666667)</f>
        <v>45324.66667</v>
      </c>
      <c r="H24" s="1">
        <f>IFERROR(__xludf.DUMMYFUNCTION("""COMPUTED_VALUE"""),3499.28)</f>
        <v>3499.28</v>
      </c>
      <c r="J24" s="2">
        <f>IFERROR(__xludf.DUMMYFUNCTION("""COMPUTED_VALUE"""),45324.66666666667)</f>
        <v>45324.66667</v>
      </c>
      <c r="K24" s="1">
        <f>IFERROR(__xludf.DUMMYFUNCTION("""COMPUTED_VALUE"""),3545.58)</f>
        <v>3545.58</v>
      </c>
      <c r="M24" s="2">
        <f>IFERROR(__xludf.DUMMYFUNCTION("""COMPUTED_VALUE"""),45324.66666666667)</f>
        <v>45324.66667</v>
      </c>
      <c r="N24" s="1">
        <f>IFERROR(__xludf.DUMMYFUNCTION("""COMPUTED_VALUE"""),4487771.0)</f>
        <v>4487771</v>
      </c>
    </row>
    <row r="25">
      <c r="A25" s="2">
        <f>IFERROR(__xludf.DUMMYFUNCTION("""COMPUTED_VALUE"""),45327.66666666667)</f>
        <v>45327.66667</v>
      </c>
      <c r="B25" s="1">
        <f>IFERROR(__xludf.DUMMYFUNCTION("""COMPUTED_VALUE"""),3535.07)</f>
        <v>3535.07</v>
      </c>
      <c r="D25" s="2">
        <f>IFERROR(__xludf.DUMMYFUNCTION("""COMPUTED_VALUE"""),45327.66666666667)</f>
        <v>45327.66667</v>
      </c>
      <c r="E25" s="1">
        <f>IFERROR(__xludf.DUMMYFUNCTION("""COMPUTED_VALUE"""),3535.07)</f>
        <v>3535.07</v>
      </c>
      <c r="G25" s="2">
        <f>IFERROR(__xludf.DUMMYFUNCTION("""COMPUTED_VALUE"""),45327.66666666667)</f>
        <v>45327.66667</v>
      </c>
      <c r="H25" s="1">
        <f>IFERROR(__xludf.DUMMYFUNCTION("""COMPUTED_VALUE"""),3493.21)</f>
        <v>3493.21</v>
      </c>
      <c r="J25" s="2">
        <f>IFERROR(__xludf.DUMMYFUNCTION("""COMPUTED_VALUE"""),45327.66666666667)</f>
        <v>45327.66667</v>
      </c>
      <c r="K25" s="1">
        <f>IFERROR(__xludf.DUMMYFUNCTION("""COMPUTED_VALUE"""),3523.3)</f>
        <v>3523.3</v>
      </c>
      <c r="M25" s="2">
        <f>IFERROR(__xludf.DUMMYFUNCTION("""COMPUTED_VALUE"""),45327.66666666667)</f>
        <v>45327.66667</v>
      </c>
      <c r="N25" s="1">
        <f>IFERROR(__xludf.DUMMYFUNCTION("""COMPUTED_VALUE"""),4532527.0)</f>
        <v>4532527</v>
      </c>
    </row>
    <row r="26">
      <c r="A26" s="2">
        <f>IFERROR(__xludf.DUMMYFUNCTION("""COMPUTED_VALUE"""),45328.66666666667)</f>
        <v>45328.66667</v>
      </c>
      <c r="B26" s="1">
        <f>IFERROR(__xludf.DUMMYFUNCTION("""COMPUTED_VALUE"""),3520.96)</f>
        <v>3520.96</v>
      </c>
      <c r="D26" s="2">
        <f>IFERROR(__xludf.DUMMYFUNCTION("""COMPUTED_VALUE"""),45328.66666666667)</f>
        <v>45328.66667</v>
      </c>
      <c r="E26" s="1">
        <f>IFERROR(__xludf.DUMMYFUNCTION("""COMPUTED_VALUE"""),3540.91)</f>
        <v>3540.91</v>
      </c>
      <c r="G26" s="2">
        <f>IFERROR(__xludf.DUMMYFUNCTION("""COMPUTED_VALUE"""),45328.66666666667)</f>
        <v>45328.66667</v>
      </c>
      <c r="H26" s="1">
        <f>IFERROR(__xludf.DUMMYFUNCTION("""COMPUTED_VALUE"""),3500.59)</f>
        <v>3500.59</v>
      </c>
      <c r="J26" s="2">
        <f>IFERROR(__xludf.DUMMYFUNCTION("""COMPUTED_VALUE"""),45328.66666666667)</f>
        <v>45328.66667</v>
      </c>
      <c r="K26" s="1">
        <f>IFERROR(__xludf.DUMMYFUNCTION("""COMPUTED_VALUE"""),3536.64)</f>
        <v>3536.64</v>
      </c>
      <c r="M26" s="2">
        <f>IFERROR(__xludf.DUMMYFUNCTION("""COMPUTED_VALUE"""),45328.66666666667)</f>
        <v>45328.66667</v>
      </c>
      <c r="N26" s="1">
        <f>IFERROR(__xludf.DUMMYFUNCTION("""COMPUTED_VALUE"""),5033972.0)</f>
        <v>5033972</v>
      </c>
    </row>
    <row r="27">
      <c r="A27" s="2">
        <f>IFERROR(__xludf.DUMMYFUNCTION("""COMPUTED_VALUE"""),45329.66666666667)</f>
        <v>45329.66667</v>
      </c>
      <c r="B27" s="1">
        <f>IFERROR(__xludf.DUMMYFUNCTION("""COMPUTED_VALUE"""),3525.42)</f>
        <v>3525.42</v>
      </c>
      <c r="D27" s="2">
        <f>IFERROR(__xludf.DUMMYFUNCTION("""COMPUTED_VALUE"""),45329.66666666667)</f>
        <v>45329.66667</v>
      </c>
      <c r="E27" s="1">
        <f>IFERROR(__xludf.DUMMYFUNCTION("""COMPUTED_VALUE"""),3599.73)</f>
        <v>3599.73</v>
      </c>
      <c r="G27" s="2">
        <f>IFERROR(__xludf.DUMMYFUNCTION("""COMPUTED_VALUE"""),45329.66666666667)</f>
        <v>45329.66667</v>
      </c>
      <c r="H27" s="1">
        <f>IFERROR(__xludf.DUMMYFUNCTION("""COMPUTED_VALUE"""),3522.66)</f>
        <v>3522.66</v>
      </c>
      <c r="J27" s="2">
        <f>IFERROR(__xludf.DUMMYFUNCTION("""COMPUTED_VALUE"""),45329.66666666667)</f>
        <v>45329.66667</v>
      </c>
      <c r="K27" s="1">
        <f>IFERROR(__xludf.DUMMYFUNCTION("""COMPUTED_VALUE"""),3569.24)</f>
        <v>3569.24</v>
      </c>
      <c r="M27" s="2">
        <f>IFERROR(__xludf.DUMMYFUNCTION("""COMPUTED_VALUE"""),45329.66666666667)</f>
        <v>45329.66667</v>
      </c>
      <c r="N27" s="1">
        <f>IFERROR(__xludf.DUMMYFUNCTION("""COMPUTED_VALUE"""),4424603.0)</f>
        <v>4424603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IFERROR(__xludf.DUMMYFUNCTION("""COMPUTED_VALUE"""),3594.97)</f>
        <v>3594.97</v>
      </c>
      <c r="D28" s="2">
        <f>IFERROR(__xludf.DUMMYFUNCTION("""COMPUTED_VALUE"""),45330.66666666667)</f>
        <v>45330.66667</v>
      </c>
      <c r="E28" s="1">
        <f>IFERROR(__xludf.DUMMYFUNCTION("""COMPUTED_VALUE"""),3602.2)</f>
        <v>3602.2</v>
      </c>
      <c r="G28" s="2">
        <f>IFERROR(__xludf.DUMMYFUNCTION("""COMPUTED_VALUE"""),45330.66666666667)</f>
        <v>45330.66667</v>
      </c>
      <c r="H28" s="1">
        <f>IFERROR(__xludf.DUMMYFUNCTION("""COMPUTED_VALUE"""),3526.92)</f>
        <v>3526.92</v>
      </c>
      <c r="J28" s="2">
        <f>IFERROR(__xludf.DUMMYFUNCTION("""COMPUTED_VALUE"""),45330.66666666667)</f>
        <v>45330.66667</v>
      </c>
      <c r="K28" s="1">
        <f>IFERROR(__xludf.DUMMYFUNCTION("""COMPUTED_VALUE"""),3573.03)</f>
        <v>3573.03</v>
      </c>
      <c r="M28" s="2">
        <f>IFERROR(__xludf.DUMMYFUNCTION("""COMPUTED_VALUE"""),45330.66666666667)</f>
        <v>45330.66667</v>
      </c>
      <c r="N28" s="1">
        <f>IFERROR(__xludf.DUMMYFUNCTION("""COMPUTED_VALUE"""),4315900.0)</f>
        <v>4315900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IFERROR(__xludf.DUMMYFUNCTION("""COMPUTED_VALUE"""),3574.6)</f>
        <v>3574.6</v>
      </c>
      <c r="D29" s="2">
        <f>IFERROR(__xludf.DUMMYFUNCTION("""COMPUTED_VALUE"""),45331.66666666667)</f>
        <v>45331.66667</v>
      </c>
      <c r="E29" s="1">
        <f>IFERROR(__xludf.DUMMYFUNCTION("""COMPUTED_VALUE"""),3574.6)</f>
        <v>3574.6</v>
      </c>
      <c r="G29" s="2">
        <f>IFERROR(__xludf.DUMMYFUNCTION("""COMPUTED_VALUE"""),45331.66666666667)</f>
        <v>45331.66667</v>
      </c>
      <c r="H29" s="1">
        <f>IFERROR(__xludf.DUMMYFUNCTION("""COMPUTED_VALUE"""),3520.1)</f>
        <v>3520.1</v>
      </c>
      <c r="J29" s="2">
        <f>IFERROR(__xludf.DUMMYFUNCTION("""COMPUTED_VALUE"""),45331.66666666667)</f>
        <v>45331.66667</v>
      </c>
      <c r="K29" s="1">
        <f>IFERROR(__xludf.DUMMYFUNCTION("""COMPUTED_VALUE"""),3539.75)</f>
        <v>3539.75</v>
      </c>
      <c r="M29" s="2">
        <f>IFERROR(__xludf.DUMMYFUNCTION("""COMPUTED_VALUE"""),45331.66666666667)</f>
        <v>45331.66667</v>
      </c>
      <c r="N29" s="1">
        <f>IFERROR(__xludf.DUMMYFUNCTION("""COMPUTED_VALUE"""),4871952.0)</f>
        <v>4871952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IFERROR(__xludf.DUMMYFUNCTION("""COMPUTED_VALUE"""),3534.4)</f>
        <v>3534.4</v>
      </c>
      <c r="D30" s="2">
        <f>IFERROR(__xludf.DUMMYFUNCTION("""COMPUTED_VALUE"""),45334.66666666667)</f>
        <v>45334.66667</v>
      </c>
      <c r="E30" s="1">
        <f>IFERROR(__xludf.DUMMYFUNCTION("""COMPUTED_VALUE"""),3571.89)</f>
        <v>3571.89</v>
      </c>
      <c r="G30" s="2">
        <f>IFERROR(__xludf.DUMMYFUNCTION("""COMPUTED_VALUE"""),45334.66666666667)</f>
        <v>45334.66667</v>
      </c>
      <c r="H30" s="1">
        <f>IFERROR(__xludf.DUMMYFUNCTION("""COMPUTED_VALUE"""),3531.42)</f>
        <v>3531.42</v>
      </c>
      <c r="J30" s="2">
        <f>IFERROR(__xludf.DUMMYFUNCTION("""COMPUTED_VALUE"""),45334.66666666667)</f>
        <v>45334.66667</v>
      </c>
      <c r="K30" s="1">
        <f>IFERROR(__xludf.DUMMYFUNCTION("""COMPUTED_VALUE"""),3569.24)</f>
        <v>3569.24</v>
      </c>
      <c r="M30" s="2">
        <f>IFERROR(__xludf.DUMMYFUNCTION("""COMPUTED_VALUE"""),45334.66666666667)</f>
        <v>45334.66667</v>
      </c>
      <c r="N30" s="1">
        <f>IFERROR(__xludf.DUMMYFUNCTION("""COMPUTED_VALUE"""),4908180.0)</f>
        <v>4908180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IFERROR(__xludf.DUMMYFUNCTION("""COMPUTED_VALUE"""),3480.19)</f>
        <v>3480.19</v>
      </c>
      <c r="D31" s="2">
        <f>IFERROR(__xludf.DUMMYFUNCTION("""COMPUTED_VALUE"""),45335.66666666667)</f>
        <v>45335.66667</v>
      </c>
      <c r="E31" s="1">
        <f>IFERROR(__xludf.DUMMYFUNCTION("""COMPUTED_VALUE"""),3480.19)</f>
        <v>3480.19</v>
      </c>
      <c r="G31" s="2">
        <f>IFERROR(__xludf.DUMMYFUNCTION("""COMPUTED_VALUE"""),45335.66666666667)</f>
        <v>45335.66667</v>
      </c>
      <c r="H31" s="1">
        <f>IFERROR(__xludf.DUMMYFUNCTION("""COMPUTED_VALUE"""),3391.71)</f>
        <v>3391.71</v>
      </c>
      <c r="J31" s="2">
        <f>IFERROR(__xludf.DUMMYFUNCTION("""COMPUTED_VALUE"""),45335.66666666667)</f>
        <v>45335.66667</v>
      </c>
      <c r="K31" s="1">
        <f>IFERROR(__xludf.DUMMYFUNCTION("""COMPUTED_VALUE"""),3432.27)</f>
        <v>3432.27</v>
      </c>
      <c r="M31" s="2">
        <f>IFERROR(__xludf.DUMMYFUNCTION("""COMPUTED_VALUE"""),45335.66666666667)</f>
        <v>45335.66667</v>
      </c>
      <c r="N31" s="1">
        <f>IFERROR(__xludf.DUMMYFUNCTION("""COMPUTED_VALUE"""),7918793.0)</f>
        <v>7918793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IFERROR(__xludf.DUMMYFUNCTION("""COMPUTED_VALUE"""),3448.16)</f>
        <v>3448.16</v>
      </c>
      <c r="D32" s="2">
        <f>IFERROR(__xludf.DUMMYFUNCTION("""COMPUTED_VALUE"""),45336.66666666667)</f>
        <v>45336.66667</v>
      </c>
      <c r="E32" s="1">
        <f>IFERROR(__xludf.DUMMYFUNCTION("""COMPUTED_VALUE"""),3464.27)</f>
        <v>3464.27</v>
      </c>
      <c r="G32" s="2">
        <f>IFERROR(__xludf.DUMMYFUNCTION("""COMPUTED_VALUE"""),45336.66666666667)</f>
        <v>45336.66667</v>
      </c>
      <c r="H32" s="1">
        <f>IFERROR(__xludf.DUMMYFUNCTION("""COMPUTED_VALUE"""),3410.78)</f>
        <v>3410.78</v>
      </c>
      <c r="J32" s="2">
        <f>IFERROR(__xludf.DUMMYFUNCTION("""COMPUTED_VALUE"""),45336.66666666667)</f>
        <v>45336.66667</v>
      </c>
      <c r="K32" s="1">
        <f>IFERROR(__xludf.DUMMYFUNCTION("""COMPUTED_VALUE"""),3458.04)</f>
        <v>3458.04</v>
      </c>
      <c r="M32" s="2">
        <f>IFERROR(__xludf.DUMMYFUNCTION("""COMPUTED_VALUE"""),45336.66666666667)</f>
        <v>45336.66667</v>
      </c>
      <c r="N32" s="1">
        <f>IFERROR(__xludf.DUMMYFUNCTION("""COMPUTED_VALUE"""),6290827.0)</f>
        <v>6290827</v>
      </c>
    </row>
    <row r="33">
      <c r="A33" s="2">
        <f>IFERROR(__xludf.DUMMYFUNCTION("""COMPUTED_VALUE"""),45337.66666666667)</f>
        <v>45337.66667</v>
      </c>
      <c r="B33" s="1">
        <f>IFERROR(__xludf.DUMMYFUNCTION("""COMPUTED_VALUE"""),3481.32)</f>
        <v>3481.32</v>
      </c>
      <c r="D33" s="2">
        <f>IFERROR(__xludf.DUMMYFUNCTION("""COMPUTED_VALUE"""),45337.66666666667)</f>
        <v>45337.66667</v>
      </c>
      <c r="E33" s="1">
        <f>IFERROR(__xludf.DUMMYFUNCTION("""COMPUTED_VALUE"""),3535.19)</f>
        <v>3535.19</v>
      </c>
      <c r="G33" s="2">
        <f>IFERROR(__xludf.DUMMYFUNCTION("""COMPUTED_VALUE"""),45337.66666666667)</f>
        <v>45337.66667</v>
      </c>
      <c r="H33" s="1">
        <f>IFERROR(__xludf.DUMMYFUNCTION("""COMPUTED_VALUE"""),3476.37)</f>
        <v>3476.37</v>
      </c>
      <c r="J33" s="2">
        <f>IFERROR(__xludf.DUMMYFUNCTION("""COMPUTED_VALUE"""),45337.66666666667)</f>
        <v>45337.66667</v>
      </c>
      <c r="K33" s="1">
        <f>IFERROR(__xludf.DUMMYFUNCTION("""COMPUTED_VALUE"""),3527.84)</f>
        <v>3527.84</v>
      </c>
      <c r="M33" s="2">
        <f>IFERROR(__xludf.DUMMYFUNCTION("""COMPUTED_VALUE"""),45337.66666666667)</f>
        <v>45337.66667</v>
      </c>
      <c r="N33" s="1">
        <f>IFERROR(__xludf.DUMMYFUNCTION("""COMPUTED_VALUE"""),6268985.0)</f>
        <v>6268985</v>
      </c>
    </row>
    <row r="34">
      <c r="A34" s="2">
        <f>IFERROR(__xludf.DUMMYFUNCTION("""COMPUTED_VALUE"""),45338.66666666667)</f>
        <v>45338.66667</v>
      </c>
      <c r="B34" s="1">
        <f>IFERROR(__xludf.DUMMYFUNCTION("""COMPUTED_VALUE"""),3507.23)</f>
        <v>3507.23</v>
      </c>
      <c r="D34" s="2">
        <f>IFERROR(__xludf.DUMMYFUNCTION("""COMPUTED_VALUE"""),45338.66666666667)</f>
        <v>45338.66667</v>
      </c>
      <c r="E34" s="1">
        <f>IFERROR(__xludf.DUMMYFUNCTION("""COMPUTED_VALUE"""),3557.84)</f>
        <v>3557.84</v>
      </c>
      <c r="G34" s="2">
        <f>IFERROR(__xludf.DUMMYFUNCTION("""COMPUTED_VALUE"""),45338.66666666667)</f>
        <v>45338.66667</v>
      </c>
      <c r="H34" s="1">
        <f>IFERROR(__xludf.DUMMYFUNCTION("""COMPUTED_VALUE"""),3503.97)</f>
        <v>3503.97</v>
      </c>
      <c r="J34" s="2">
        <f>IFERROR(__xludf.DUMMYFUNCTION("""COMPUTED_VALUE"""),45338.66666666667)</f>
        <v>45338.66667</v>
      </c>
      <c r="K34" s="1">
        <f>IFERROR(__xludf.DUMMYFUNCTION("""COMPUTED_VALUE"""),3539.47)</f>
        <v>3539.47</v>
      </c>
      <c r="M34" s="2">
        <f>IFERROR(__xludf.DUMMYFUNCTION("""COMPUTED_VALUE"""),45338.66666666667)</f>
        <v>45338.66667</v>
      </c>
      <c r="N34" s="1">
        <f>IFERROR(__xludf.DUMMYFUNCTION("""COMPUTED_VALUE"""),6243762.0)</f>
        <v>6243762</v>
      </c>
    </row>
    <row r="35">
      <c r="A35" s="2">
        <f>IFERROR(__xludf.DUMMYFUNCTION("""COMPUTED_VALUE"""),45342.66666666667)</f>
        <v>45342.66667</v>
      </c>
      <c r="B35" s="1">
        <f>IFERROR(__xludf.DUMMYFUNCTION("""COMPUTED_VALUE"""),3542.42)</f>
        <v>3542.42</v>
      </c>
      <c r="D35" s="2">
        <f>IFERROR(__xludf.DUMMYFUNCTION("""COMPUTED_VALUE"""),45342.66666666667)</f>
        <v>45342.66667</v>
      </c>
      <c r="E35" s="1">
        <f>IFERROR(__xludf.DUMMYFUNCTION("""COMPUTED_VALUE"""),3561.98)</f>
        <v>3561.98</v>
      </c>
      <c r="G35" s="2">
        <f>IFERROR(__xludf.DUMMYFUNCTION("""COMPUTED_VALUE"""),45342.66666666667)</f>
        <v>45342.66667</v>
      </c>
      <c r="H35" s="1">
        <f>IFERROR(__xludf.DUMMYFUNCTION("""COMPUTED_VALUE"""),3529.81)</f>
        <v>3529.81</v>
      </c>
      <c r="J35" s="2">
        <f>IFERROR(__xludf.DUMMYFUNCTION("""COMPUTED_VALUE"""),45342.66666666667)</f>
        <v>45342.66667</v>
      </c>
      <c r="K35" s="1">
        <f>IFERROR(__xludf.DUMMYFUNCTION("""COMPUTED_VALUE"""),3545.25)</f>
        <v>3545.25</v>
      </c>
      <c r="M35" s="2">
        <f>IFERROR(__xludf.DUMMYFUNCTION("""COMPUTED_VALUE"""),45342.66666666667)</f>
        <v>45342.66667</v>
      </c>
      <c r="N35" s="1">
        <f>IFERROR(__xludf.DUMMYFUNCTION("""COMPUTED_VALUE"""),6309813.0)</f>
        <v>6309813</v>
      </c>
    </row>
    <row r="36">
      <c r="A36" s="2">
        <f>IFERROR(__xludf.DUMMYFUNCTION("""COMPUTED_VALUE"""),45343.66666666667)</f>
        <v>45343.66667</v>
      </c>
      <c r="B36" s="1">
        <f>IFERROR(__xludf.DUMMYFUNCTION("""COMPUTED_VALUE"""),3534.82)</f>
        <v>3534.82</v>
      </c>
      <c r="D36" s="2">
        <f>IFERROR(__xludf.DUMMYFUNCTION("""COMPUTED_VALUE"""),45343.66666666667)</f>
        <v>45343.66667</v>
      </c>
      <c r="E36" s="1">
        <f>IFERROR(__xludf.DUMMYFUNCTION("""COMPUTED_VALUE"""),3568.96)</f>
        <v>3568.96</v>
      </c>
      <c r="G36" s="2">
        <f>IFERROR(__xludf.DUMMYFUNCTION("""COMPUTED_VALUE"""),45343.66666666667)</f>
        <v>45343.66667</v>
      </c>
      <c r="H36" s="1">
        <f>IFERROR(__xludf.DUMMYFUNCTION("""COMPUTED_VALUE"""),3529.29)</f>
        <v>3529.29</v>
      </c>
      <c r="J36" s="2">
        <f>IFERROR(__xludf.DUMMYFUNCTION("""COMPUTED_VALUE"""),45343.66666666667)</f>
        <v>45343.66667</v>
      </c>
      <c r="K36" s="1">
        <f>IFERROR(__xludf.DUMMYFUNCTION("""COMPUTED_VALUE"""),3566.21)</f>
        <v>3566.21</v>
      </c>
      <c r="M36" s="2">
        <f>IFERROR(__xludf.DUMMYFUNCTION("""COMPUTED_VALUE"""),45343.66666666667)</f>
        <v>45343.66667</v>
      </c>
      <c r="N36" s="1">
        <f>IFERROR(__xludf.DUMMYFUNCTION("""COMPUTED_VALUE"""),5318664.0)</f>
        <v>5318664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IFERROR(__xludf.DUMMYFUNCTION("""COMPUTED_VALUE"""),3592.53)</f>
        <v>3592.53</v>
      </c>
      <c r="D37" s="2">
        <f>IFERROR(__xludf.DUMMYFUNCTION("""COMPUTED_VALUE"""),45344.66666666667)</f>
        <v>45344.66667</v>
      </c>
      <c r="E37" s="1">
        <f>IFERROR(__xludf.DUMMYFUNCTION("""COMPUTED_VALUE"""),3659.47)</f>
        <v>3659.47</v>
      </c>
      <c r="G37" s="2">
        <f>IFERROR(__xludf.DUMMYFUNCTION("""COMPUTED_VALUE"""),45344.66666666667)</f>
        <v>45344.66667</v>
      </c>
      <c r="H37" s="1">
        <f>IFERROR(__xludf.DUMMYFUNCTION("""COMPUTED_VALUE"""),3592.51)</f>
        <v>3592.51</v>
      </c>
      <c r="J37" s="2">
        <f>IFERROR(__xludf.DUMMYFUNCTION("""COMPUTED_VALUE"""),45344.66666666667)</f>
        <v>45344.66667</v>
      </c>
      <c r="K37" s="1">
        <f>IFERROR(__xludf.DUMMYFUNCTION("""COMPUTED_VALUE"""),3640.34)</f>
        <v>3640.34</v>
      </c>
      <c r="M37" s="2">
        <f>IFERROR(__xludf.DUMMYFUNCTION("""COMPUTED_VALUE"""),45344.66666666667)</f>
        <v>45344.66667</v>
      </c>
      <c r="N37" s="1">
        <f>IFERROR(__xludf.DUMMYFUNCTION("""COMPUTED_VALUE"""),6645346.0)</f>
        <v>6645346</v>
      </c>
    </row>
    <row r="38">
      <c r="A38" s="2">
        <f>IFERROR(__xludf.DUMMYFUNCTION("""COMPUTED_VALUE"""),45345.66666666667)</f>
        <v>45345.66667</v>
      </c>
      <c r="B38" s="1">
        <f>IFERROR(__xludf.DUMMYFUNCTION("""COMPUTED_VALUE"""),3634.18)</f>
        <v>3634.18</v>
      </c>
      <c r="D38" s="2">
        <f>IFERROR(__xludf.DUMMYFUNCTION("""COMPUTED_VALUE"""),45345.66666666667)</f>
        <v>45345.66667</v>
      </c>
      <c r="E38" s="1">
        <f>IFERROR(__xludf.DUMMYFUNCTION("""COMPUTED_VALUE"""),3688.02)</f>
        <v>3688.02</v>
      </c>
      <c r="G38" s="2">
        <f>IFERROR(__xludf.DUMMYFUNCTION("""COMPUTED_VALUE"""),45345.66666666667)</f>
        <v>45345.66667</v>
      </c>
      <c r="H38" s="1">
        <f>IFERROR(__xludf.DUMMYFUNCTION("""COMPUTED_VALUE"""),3634.18)</f>
        <v>3634.18</v>
      </c>
      <c r="J38" s="2">
        <f>IFERROR(__xludf.DUMMYFUNCTION("""COMPUTED_VALUE"""),45345.66666666667)</f>
        <v>45345.66667</v>
      </c>
      <c r="K38" s="1">
        <f>IFERROR(__xludf.DUMMYFUNCTION("""COMPUTED_VALUE"""),3684.34)</f>
        <v>3684.34</v>
      </c>
      <c r="M38" s="2">
        <f>IFERROR(__xludf.DUMMYFUNCTION("""COMPUTED_VALUE"""),45345.66666666667)</f>
        <v>45345.66667</v>
      </c>
      <c r="N38" s="1">
        <f>IFERROR(__xludf.DUMMYFUNCTION("""COMPUTED_VALUE"""),7085123.0)</f>
        <v>7085123</v>
      </c>
    </row>
    <row r="39">
      <c r="A39" s="2">
        <f>IFERROR(__xludf.DUMMYFUNCTION("""COMPUTED_VALUE"""),45348.66666666667)</f>
        <v>45348.66667</v>
      </c>
      <c r="B39" s="1">
        <f>IFERROR(__xludf.DUMMYFUNCTION("""COMPUTED_VALUE"""),3683.58)</f>
        <v>3683.58</v>
      </c>
      <c r="D39" s="2">
        <f>IFERROR(__xludf.DUMMYFUNCTION("""COMPUTED_VALUE"""),45348.66666666667)</f>
        <v>45348.66667</v>
      </c>
      <c r="E39" s="1">
        <f>IFERROR(__xludf.DUMMYFUNCTION("""COMPUTED_VALUE"""),3683.58)</f>
        <v>3683.58</v>
      </c>
      <c r="G39" s="2">
        <f>IFERROR(__xludf.DUMMYFUNCTION("""COMPUTED_VALUE"""),45348.66666666667)</f>
        <v>45348.66667</v>
      </c>
      <c r="H39" s="1">
        <f>IFERROR(__xludf.DUMMYFUNCTION("""COMPUTED_VALUE"""),3634.58)</f>
        <v>3634.58</v>
      </c>
      <c r="J39" s="2">
        <f>IFERROR(__xludf.DUMMYFUNCTION("""COMPUTED_VALUE"""),45348.66666666667)</f>
        <v>45348.66667</v>
      </c>
      <c r="K39" s="1">
        <f>IFERROR(__xludf.DUMMYFUNCTION("""COMPUTED_VALUE"""),3655.94)</f>
        <v>3655.94</v>
      </c>
      <c r="M39" s="2">
        <f>IFERROR(__xludf.DUMMYFUNCTION("""COMPUTED_VALUE"""),45348.66666666667)</f>
        <v>45348.66667</v>
      </c>
      <c r="N39" s="1">
        <f>IFERROR(__xludf.DUMMYFUNCTION("""COMPUTED_VALUE"""),5703712.0)</f>
        <v>5703712</v>
      </c>
    </row>
    <row r="40">
      <c r="A40" s="2">
        <f>IFERROR(__xludf.DUMMYFUNCTION("""COMPUTED_VALUE"""),45349.66666666667)</f>
        <v>45349.66667</v>
      </c>
      <c r="B40" s="1">
        <f>IFERROR(__xludf.DUMMYFUNCTION("""COMPUTED_VALUE"""),3657.29)</f>
        <v>3657.29</v>
      </c>
      <c r="D40" s="2">
        <f>IFERROR(__xludf.DUMMYFUNCTION("""COMPUTED_VALUE"""),45349.66666666667)</f>
        <v>45349.66667</v>
      </c>
      <c r="E40" s="1">
        <f>IFERROR(__xludf.DUMMYFUNCTION("""COMPUTED_VALUE"""),3667.53)</f>
        <v>3667.53</v>
      </c>
      <c r="G40" s="2">
        <f>IFERROR(__xludf.DUMMYFUNCTION("""COMPUTED_VALUE"""),45349.66666666667)</f>
        <v>45349.66667</v>
      </c>
      <c r="H40" s="1">
        <f>IFERROR(__xludf.DUMMYFUNCTION("""COMPUTED_VALUE"""),3642.33)</f>
        <v>3642.33</v>
      </c>
      <c r="J40" s="2">
        <f>IFERROR(__xludf.DUMMYFUNCTION("""COMPUTED_VALUE"""),45349.66666666667)</f>
        <v>45349.66667</v>
      </c>
      <c r="K40" s="1">
        <f>IFERROR(__xludf.DUMMYFUNCTION("""COMPUTED_VALUE"""),3657.04)</f>
        <v>3657.04</v>
      </c>
      <c r="M40" s="2">
        <f>IFERROR(__xludf.DUMMYFUNCTION("""COMPUTED_VALUE"""),45349.66666666667)</f>
        <v>45349.66667</v>
      </c>
      <c r="N40" s="1">
        <f>IFERROR(__xludf.DUMMYFUNCTION("""COMPUTED_VALUE"""),4770194.0)</f>
        <v>4770194</v>
      </c>
    </row>
    <row r="41">
      <c r="A41" s="2">
        <f>IFERROR(__xludf.DUMMYFUNCTION("""COMPUTED_VALUE"""),45350.66666666667)</f>
        <v>45350.66667</v>
      </c>
      <c r="B41" s="1">
        <f>IFERROR(__xludf.DUMMYFUNCTION("""COMPUTED_VALUE"""),3651.4)</f>
        <v>3651.4</v>
      </c>
      <c r="D41" s="2">
        <f>IFERROR(__xludf.DUMMYFUNCTION("""COMPUTED_VALUE"""),45350.66666666667)</f>
        <v>45350.66667</v>
      </c>
      <c r="E41" s="1">
        <f>IFERROR(__xludf.DUMMYFUNCTION("""COMPUTED_VALUE"""),3687.55)</f>
        <v>3687.55</v>
      </c>
      <c r="G41" s="2">
        <f>IFERROR(__xludf.DUMMYFUNCTION("""COMPUTED_VALUE"""),45350.66666666667)</f>
        <v>45350.66667</v>
      </c>
      <c r="H41" s="1">
        <f>IFERROR(__xludf.DUMMYFUNCTION("""COMPUTED_VALUE"""),3647.72)</f>
        <v>3647.72</v>
      </c>
      <c r="J41" s="2">
        <f>IFERROR(__xludf.DUMMYFUNCTION("""COMPUTED_VALUE"""),45350.66666666667)</f>
        <v>45350.66667</v>
      </c>
      <c r="K41" s="1">
        <f>IFERROR(__xludf.DUMMYFUNCTION("""COMPUTED_VALUE"""),3661.01)</f>
        <v>3661.01</v>
      </c>
      <c r="M41" s="2">
        <f>IFERROR(__xludf.DUMMYFUNCTION("""COMPUTED_VALUE"""),45350.66666666667)</f>
        <v>45350.66667</v>
      </c>
      <c r="N41" s="1">
        <f>IFERROR(__xludf.DUMMYFUNCTION("""COMPUTED_VALUE"""),4191735.0)</f>
        <v>4191735</v>
      </c>
    </row>
    <row r="42">
      <c r="A42" s="2">
        <f>IFERROR(__xludf.DUMMYFUNCTION("""COMPUTED_VALUE"""),45351.66666666667)</f>
        <v>45351.66667</v>
      </c>
      <c r="B42" s="1">
        <f>IFERROR(__xludf.DUMMYFUNCTION("""COMPUTED_VALUE"""),3672.54)</f>
        <v>3672.54</v>
      </c>
      <c r="D42" s="2">
        <f>IFERROR(__xludf.DUMMYFUNCTION("""COMPUTED_VALUE"""),45351.66666666667)</f>
        <v>45351.66667</v>
      </c>
      <c r="E42" s="1">
        <f>IFERROR(__xludf.DUMMYFUNCTION("""COMPUTED_VALUE"""),3674.38)</f>
        <v>3674.38</v>
      </c>
      <c r="G42" s="2">
        <f>IFERROR(__xludf.DUMMYFUNCTION("""COMPUTED_VALUE"""),45351.66666666667)</f>
        <v>45351.66667</v>
      </c>
      <c r="H42" s="1">
        <f>IFERROR(__xludf.DUMMYFUNCTION("""COMPUTED_VALUE"""),3642.3)</f>
        <v>3642.3</v>
      </c>
      <c r="J42" s="2">
        <f>IFERROR(__xludf.DUMMYFUNCTION("""COMPUTED_VALUE"""),45351.66666666667)</f>
        <v>45351.66667</v>
      </c>
      <c r="K42" s="1">
        <f>IFERROR(__xludf.DUMMYFUNCTION("""COMPUTED_VALUE"""),3667.14)</f>
        <v>3667.14</v>
      </c>
      <c r="M42" s="2">
        <f>IFERROR(__xludf.DUMMYFUNCTION("""COMPUTED_VALUE"""),45351.66666666667)</f>
        <v>45351.66667</v>
      </c>
      <c r="N42" s="1">
        <f>IFERROR(__xludf.DUMMYFUNCTION("""COMPUTED_VALUE"""),8084228.0)</f>
        <v>8084228</v>
      </c>
    </row>
    <row r="43">
      <c r="A43" s="2">
        <f>IFERROR(__xludf.DUMMYFUNCTION("""COMPUTED_VALUE"""),45352.66666666667)</f>
        <v>45352.66667</v>
      </c>
      <c r="B43" s="1">
        <f>IFERROR(__xludf.DUMMYFUNCTION("""COMPUTED_VALUE"""),3661.38)</f>
        <v>3661.38</v>
      </c>
      <c r="D43" s="2">
        <f>IFERROR(__xludf.DUMMYFUNCTION("""COMPUTED_VALUE"""),45352.66666666667)</f>
        <v>45352.66667</v>
      </c>
      <c r="E43" s="1">
        <f>IFERROR(__xludf.DUMMYFUNCTION("""COMPUTED_VALUE"""),3683.54)</f>
        <v>3683.54</v>
      </c>
      <c r="G43" s="2">
        <f>IFERROR(__xludf.DUMMYFUNCTION("""COMPUTED_VALUE"""),45352.66666666667)</f>
        <v>45352.66667</v>
      </c>
      <c r="H43" s="1">
        <f>IFERROR(__xludf.DUMMYFUNCTION("""COMPUTED_VALUE"""),3639.08)</f>
        <v>3639.08</v>
      </c>
      <c r="J43" s="2">
        <f>IFERROR(__xludf.DUMMYFUNCTION("""COMPUTED_VALUE"""),45352.66666666667)</f>
        <v>45352.66667</v>
      </c>
      <c r="K43" s="1">
        <f>IFERROR(__xludf.DUMMYFUNCTION("""COMPUTED_VALUE"""),3675.08)</f>
        <v>3675.08</v>
      </c>
      <c r="M43" s="2">
        <f>IFERROR(__xludf.DUMMYFUNCTION("""COMPUTED_VALUE"""),45352.66666666667)</f>
        <v>45352.66667</v>
      </c>
      <c r="N43" s="1">
        <f>IFERROR(__xludf.DUMMYFUNCTION("""COMPUTED_VALUE"""),4823217.0)</f>
        <v>4823217</v>
      </c>
    </row>
    <row r="44">
      <c r="A44" s="2">
        <f>IFERROR(__xludf.DUMMYFUNCTION("""COMPUTED_VALUE"""),45355.66666666667)</f>
        <v>45355.66667</v>
      </c>
      <c r="B44" s="1">
        <f>IFERROR(__xludf.DUMMYFUNCTION("""COMPUTED_VALUE"""),3668.42)</f>
        <v>3668.42</v>
      </c>
      <c r="D44" s="2">
        <f>IFERROR(__xludf.DUMMYFUNCTION("""COMPUTED_VALUE"""),45355.66666666667)</f>
        <v>45355.66667</v>
      </c>
      <c r="E44" s="1">
        <f>IFERROR(__xludf.DUMMYFUNCTION("""COMPUTED_VALUE"""),3678.34)</f>
        <v>3678.34</v>
      </c>
      <c r="G44" s="2">
        <f>IFERROR(__xludf.DUMMYFUNCTION("""COMPUTED_VALUE"""),45355.66666666667)</f>
        <v>45355.66667</v>
      </c>
      <c r="H44" s="1">
        <f>IFERROR(__xludf.DUMMYFUNCTION("""COMPUTED_VALUE"""),3631.47)</f>
        <v>3631.47</v>
      </c>
      <c r="J44" s="2">
        <f>IFERROR(__xludf.DUMMYFUNCTION("""COMPUTED_VALUE"""),45355.66666666667)</f>
        <v>45355.66667</v>
      </c>
      <c r="K44" s="1">
        <f>IFERROR(__xludf.DUMMYFUNCTION("""COMPUTED_VALUE"""),3636.71)</f>
        <v>3636.71</v>
      </c>
      <c r="M44" s="2">
        <f>IFERROR(__xludf.DUMMYFUNCTION("""COMPUTED_VALUE"""),45355.66666666667)</f>
        <v>45355.66667</v>
      </c>
      <c r="N44" s="1">
        <f>IFERROR(__xludf.DUMMYFUNCTION("""COMPUTED_VALUE"""),4863732.0)</f>
        <v>4863732</v>
      </c>
    </row>
    <row r="45">
      <c r="A45" s="2">
        <f>IFERROR(__xludf.DUMMYFUNCTION("""COMPUTED_VALUE"""),45356.66666666667)</f>
        <v>45356.66667</v>
      </c>
      <c r="B45" s="1">
        <f>IFERROR(__xludf.DUMMYFUNCTION("""COMPUTED_VALUE"""),3637.93)</f>
        <v>3637.93</v>
      </c>
      <c r="D45" s="2">
        <f>IFERROR(__xludf.DUMMYFUNCTION("""COMPUTED_VALUE"""),45356.66666666667)</f>
        <v>45356.66667</v>
      </c>
      <c r="E45" s="1">
        <f>IFERROR(__xludf.DUMMYFUNCTION("""COMPUTED_VALUE"""),3662.74)</f>
        <v>3662.74</v>
      </c>
      <c r="G45" s="2">
        <f>IFERROR(__xludf.DUMMYFUNCTION("""COMPUTED_VALUE"""),45356.66666666667)</f>
        <v>45356.66667</v>
      </c>
      <c r="H45" s="1">
        <f>IFERROR(__xludf.DUMMYFUNCTION("""COMPUTED_VALUE"""),3614.35)</f>
        <v>3614.35</v>
      </c>
      <c r="J45" s="2">
        <f>IFERROR(__xludf.DUMMYFUNCTION("""COMPUTED_VALUE"""),45356.66666666667)</f>
        <v>45356.66667</v>
      </c>
      <c r="K45" s="1">
        <f>IFERROR(__xludf.DUMMYFUNCTION("""COMPUTED_VALUE"""),3652.39)</f>
        <v>3652.39</v>
      </c>
      <c r="M45" s="2">
        <f>IFERROR(__xludf.DUMMYFUNCTION("""COMPUTED_VALUE"""),45356.66666666667)</f>
        <v>45356.66667</v>
      </c>
      <c r="N45" s="1">
        <f>IFERROR(__xludf.DUMMYFUNCTION("""COMPUTED_VALUE"""),5559212.0)</f>
        <v>5559212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IFERROR(__xludf.DUMMYFUNCTION("""COMPUTED_VALUE"""),3661.07)</f>
        <v>3661.07</v>
      </c>
      <c r="D46" s="2">
        <f>IFERROR(__xludf.DUMMYFUNCTION("""COMPUTED_VALUE"""),45357.66666666667)</f>
        <v>45357.66667</v>
      </c>
      <c r="E46" s="1">
        <f>IFERROR(__xludf.DUMMYFUNCTION("""COMPUTED_VALUE"""),3697.25)</f>
        <v>3697.25</v>
      </c>
      <c r="G46" s="2">
        <f>IFERROR(__xludf.DUMMYFUNCTION("""COMPUTED_VALUE"""),45357.66666666667)</f>
        <v>45357.66667</v>
      </c>
      <c r="H46" s="1">
        <f>IFERROR(__xludf.DUMMYFUNCTION("""COMPUTED_VALUE"""),3650.04)</f>
        <v>3650.04</v>
      </c>
      <c r="J46" s="2">
        <f>IFERROR(__xludf.DUMMYFUNCTION("""COMPUTED_VALUE"""),45357.66666666667)</f>
        <v>45357.66667</v>
      </c>
      <c r="K46" s="1">
        <f>IFERROR(__xludf.DUMMYFUNCTION("""COMPUTED_VALUE"""),3650.97)</f>
        <v>3650.97</v>
      </c>
      <c r="M46" s="2">
        <f>IFERROR(__xludf.DUMMYFUNCTION("""COMPUTED_VALUE"""),45357.66666666667)</f>
        <v>45357.66667</v>
      </c>
      <c r="N46" s="1">
        <f>IFERROR(__xludf.DUMMYFUNCTION("""COMPUTED_VALUE"""),6196326.0)</f>
        <v>6196326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IFERROR(__xludf.DUMMYFUNCTION("""COMPUTED_VALUE"""),3668.6)</f>
        <v>3668.6</v>
      </c>
      <c r="D47" s="2">
        <f>IFERROR(__xludf.DUMMYFUNCTION("""COMPUTED_VALUE"""),45358.66666666667)</f>
        <v>45358.66667</v>
      </c>
      <c r="E47" s="1">
        <f>IFERROR(__xludf.DUMMYFUNCTION("""COMPUTED_VALUE"""),3678.3)</f>
        <v>3678.3</v>
      </c>
      <c r="G47" s="2">
        <f>IFERROR(__xludf.DUMMYFUNCTION("""COMPUTED_VALUE"""),45358.66666666667)</f>
        <v>45358.66667</v>
      </c>
      <c r="H47" s="1">
        <f>IFERROR(__xludf.DUMMYFUNCTION("""COMPUTED_VALUE"""),3644.81)</f>
        <v>3644.81</v>
      </c>
      <c r="J47" s="2">
        <f>IFERROR(__xludf.DUMMYFUNCTION("""COMPUTED_VALUE"""),45358.66666666667)</f>
        <v>45358.66667</v>
      </c>
      <c r="K47" s="1">
        <f>IFERROR(__xludf.DUMMYFUNCTION("""COMPUTED_VALUE"""),3661.24)</f>
        <v>3661.24</v>
      </c>
      <c r="M47" s="2">
        <f>IFERROR(__xludf.DUMMYFUNCTION("""COMPUTED_VALUE"""),45358.66666666667)</f>
        <v>45358.66667</v>
      </c>
      <c r="N47" s="1">
        <f>IFERROR(__xludf.DUMMYFUNCTION("""COMPUTED_VALUE"""),4898708.0)</f>
        <v>4898708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IFERROR(__xludf.DUMMYFUNCTION("""COMPUTED_VALUE"""),3658.88)</f>
        <v>3658.88</v>
      </c>
      <c r="D48" s="2">
        <f>IFERROR(__xludf.DUMMYFUNCTION("""COMPUTED_VALUE"""),45359.66666666667)</f>
        <v>45359.66667</v>
      </c>
      <c r="E48" s="1">
        <f>IFERROR(__xludf.DUMMYFUNCTION("""COMPUTED_VALUE"""),3707.63)</f>
        <v>3707.63</v>
      </c>
      <c r="G48" s="2">
        <f>IFERROR(__xludf.DUMMYFUNCTION("""COMPUTED_VALUE"""),45359.66666666667)</f>
        <v>45359.66667</v>
      </c>
      <c r="H48" s="1">
        <f>IFERROR(__xludf.DUMMYFUNCTION("""COMPUTED_VALUE"""),3655.74)</f>
        <v>3655.74</v>
      </c>
      <c r="J48" s="2">
        <f>IFERROR(__xludf.DUMMYFUNCTION("""COMPUTED_VALUE"""),45359.66666666667)</f>
        <v>45359.66667</v>
      </c>
      <c r="K48" s="1">
        <f>IFERROR(__xludf.DUMMYFUNCTION("""COMPUTED_VALUE"""),3689.48)</f>
        <v>3689.48</v>
      </c>
      <c r="M48" s="2">
        <f>IFERROR(__xludf.DUMMYFUNCTION("""COMPUTED_VALUE"""),45359.66666666667)</f>
        <v>45359.66667</v>
      </c>
      <c r="N48" s="1">
        <f>IFERROR(__xludf.DUMMYFUNCTION("""COMPUTED_VALUE"""),4330400.0)</f>
        <v>4330400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IFERROR(__xludf.DUMMYFUNCTION("""COMPUTED_VALUE"""),3683.86)</f>
        <v>3683.86</v>
      </c>
      <c r="D49" s="2">
        <f>IFERROR(__xludf.DUMMYFUNCTION("""COMPUTED_VALUE"""),45362.66666666667)</f>
        <v>45362.66667</v>
      </c>
      <c r="E49" s="1">
        <f>IFERROR(__xludf.DUMMYFUNCTION("""COMPUTED_VALUE"""),3695.23)</f>
        <v>3695.23</v>
      </c>
      <c r="G49" s="2">
        <f>IFERROR(__xludf.DUMMYFUNCTION("""COMPUTED_VALUE"""),45362.66666666667)</f>
        <v>45362.66667</v>
      </c>
      <c r="H49" s="1">
        <f>IFERROR(__xludf.DUMMYFUNCTION("""COMPUTED_VALUE"""),3648.75)</f>
        <v>3648.75</v>
      </c>
      <c r="J49" s="2">
        <f>IFERROR(__xludf.DUMMYFUNCTION("""COMPUTED_VALUE"""),45362.66666666667)</f>
        <v>45362.66667</v>
      </c>
      <c r="K49" s="1">
        <f>IFERROR(__xludf.DUMMYFUNCTION("""COMPUTED_VALUE"""),3672.5)</f>
        <v>3672.5</v>
      </c>
      <c r="M49" s="2">
        <f>IFERROR(__xludf.DUMMYFUNCTION("""COMPUTED_VALUE"""),45362.66666666667)</f>
        <v>45362.66667</v>
      </c>
      <c r="N49" s="1">
        <f>IFERROR(__xludf.DUMMYFUNCTION("""COMPUTED_VALUE"""),7421219.0)</f>
        <v>7421219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IFERROR(__xludf.DUMMYFUNCTION("""COMPUTED_VALUE"""),3680.95)</f>
        <v>3680.95</v>
      </c>
      <c r="D50" s="2">
        <f>IFERROR(__xludf.DUMMYFUNCTION("""COMPUTED_VALUE"""),45363.66666666667)</f>
        <v>45363.66667</v>
      </c>
      <c r="E50" s="1">
        <f>IFERROR(__xludf.DUMMYFUNCTION("""COMPUTED_VALUE"""),3731.47)</f>
        <v>3731.47</v>
      </c>
      <c r="G50" s="2">
        <f>IFERROR(__xludf.DUMMYFUNCTION("""COMPUTED_VALUE"""),45363.66666666667)</f>
        <v>45363.66667</v>
      </c>
      <c r="H50" s="1">
        <f>IFERROR(__xludf.DUMMYFUNCTION("""COMPUTED_VALUE"""),3680.95)</f>
        <v>3680.95</v>
      </c>
      <c r="J50" s="2">
        <f>IFERROR(__xludf.DUMMYFUNCTION("""COMPUTED_VALUE"""),45363.66666666667)</f>
        <v>45363.66667</v>
      </c>
      <c r="K50" s="1">
        <f>IFERROR(__xludf.DUMMYFUNCTION("""COMPUTED_VALUE"""),3715.06)</f>
        <v>3715.06</v>
      </c>
      <c r="M50" s="2">
        <f>IFERROR(__xludf.DUMMYFUNCTION("""COMPUTED_VALUE"""),45363.66666666667)</f>
        <v>45363.66667</v>
      </c>
      <c r="N50" s="1">
        <f>IFERROR(__xludf.DUMMYFUNCTION("""COMPUTED_VALUE"""),5325990.0)</f>
        <v>5325990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IFERROR(__xludf.DUMMYFUNCTION("""COMPUTED_VALUE"""),3713.92)</f>
        <v>3713.92</v>
      </c>
      <c r="D51" s="2">
        <f>IFERROR(__xludf.DUMMYFUNCTION("""COMPUTED_VALUE"""),45364.66666666667)</f>
        <v>45364.66667</v>
      </c>
      <c r="E51" s="1">
        <f>IFERROR(__xludf.DUMMYFUNCTION("""COMPUTED_VALUE"""),3749.3)</f>
        <v>3749.3</v>
      </c>
      <c r="G51" s="2">
        <f>IFERROR(__xludf.DUMMYFUNCTION("""COMPUTED_VALUE"""),45364.66666666667)</f>
        <v>45364.66667</v>
      </c>
      <c r="H51" s="1">
        <f>IFERROR(__xludf.DUMMYFUNCTION("""COMPUTED_VALUE"""),3696.31)</f>
        <v>3696.31</v>
      </c>
      <c r="J51" s="2">
        <f>IFERROR(__xludf.DUMMYFUNCTION("""COMPUTED_VALUE"""),45364.66666666667)</f>
        <v>45364.66667</v>
      </c>
      <c r="K51" s="1">
        <f>IFERROR(__xludf.DUMMYFUNCTION("""COMPUTED_VALUE"""),3730.26)</f>
        <v>3730.26</v>
      </c>
      <c r="M51" s="2">
        <f>IFERROR(__xludf.DUMMYFUNCTION("""COMPUTED_VALUE"""),45364.66666666667)</f>
        <v>45364.66667</v>
      </c>
      <c r="N51" s="1">
        <f>IFERROR(__xludf.DUMMYFUNCTION("""COMPUTED_VALUE"""),6763332.0)</f>
        <v>6763332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IFERROR(__xludf.DUMMYFUNCTION("""COMPUTED_VALUE"""),3737.38)</f>
        <v>3737.38</v>
      </c>
      <c r="D52" s="2">
        <f>IFERROR(__xludf.DUMMYFUNCTION("""COMPUTED_VALUE"""),45365.66666666667)</f>
        <v>45365.66667</v>
      </c>
      <c r="E52" s="1">
        <f>IFERROR(__xludf.DUMMYFUNCTION("""COMPUTED_VALUE"""),3744.79)</f>
        <v>3744.79</v>
      </c>
      <c r="G52" s="2">
        <f>IFERROR(__xludf.DUMMYFUNCTION("""COMPUTED_VALUE"""),45365.66666666667)</f>
        <v>45365.66667</v>
      </c>
      <c r="H52" s="1">
        <f>IFERROR(__xludf.DUMMYFUNCTION("""COMPUTED_VALUE"""),3685.13)</f>
        <v>3685.13</v>
      </c>
      <c r="J52" s="2">
        <f>IFERROR(__xludf.DUMMYFUNCTION("""COMPUTED_VALUE"""),45365.66666666667)</f>
        <v>45365.66667</v>
      </c>
      <c r="K52" s="1">
        <f>IFERROR(__xludf.DUMMYFUNCTION("""COMPUTED_VALUE"""),3694.13)</f>
        <v>3694.13</v>
      </c>
      <c r="M52" s="2">
        <f>IFERROR(__xludf.DUMMYFUNCTION("""COMPUTED_VALUE"""),45365.66666666667)</f>
        <v>45365.66667</v>
      </c>
      <c r="N52" s="1">
        <f>IFERROR(__xludf.DUMMYFUNCTION("""COMPUTED_VALUE"""),6968658.0)</f>
        <v>6968658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IFERROR(__xludf.DUMMYFUNCTION("""COMPUTED_VALUE"""),3666.58)</f>
        <v>3666.58</v>
      </c>
      <c r="D53" s="2">
        <f>IFERROR(__xludf.DUMMYFUNCTION("""COMPUTED_VALUE"""),45366.66666666667)</f>
        <v>45366.66667</v>
      </c>
      <c r="E53" s="1">
        <f>IFERROR(__xludf.DUMMYFUNCTION("""COMPUTED_VALUE"""),3688.74)</f>
        <v>3688.74</v>
      </c>
      <c r="G53" s="2">
        <f>IFERROR(__xludf.DUMMYFUNCTION("""COMPUTED_VALUE"""),45366.66666666667)</f>
        <v>45366.66667</v>
      </c>
      <c r="H53" s="1">
        <f>IFERROR(__xludf.DUMMYFUNCTION("""COMPUTED_VALUE"""),3639.52)</f>
        <v>3639.52</v>
      </c>
      <c r="J53" s="2">
        <f>IFERROR(__xludf.DUMMYFUNCTION("""COMPUTED_VALUE"""),45366.66666666667)</f>
        <v>45366.66667</v>
      </c>
      <c r="K53" s="1">
        <f>IFERROR(__xludf.DUMMYFUNCTION("""COMPUTED_VALUE"""),3650.99)</f>
        <v>3650.99</v>
      </c>
      <c r="M53" s="2">
        <f>IFERROR(__xludf.DUMMYFUNCTION("""COMPUTED_VALUE"""),45366.66666666667)</f>
        <v>45366.66667</v>
      </c>
      <c r="N53" s="1">
        <f>IFERROR(__xludf.DUMMYFUNCTION("""COMPUTED_VALUE"""),1.1234544E7)</f>
        <v>11234544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IFERROR(__xludf.DUMMYFUNCTION("""COMPUTED_VALUE"""),3679.38)</f>
        <v>3679.38</v>
      </c>
      <c r="D54" s="2">
        <f>IFERROR(__xludf.DUMMYFUNCTION("""COMPUTED_VALUE"""),45369.66666666667)</f>
        <v>45369.66667</v>
      </c>
      <c r="E54" s="1">
        <f>IFERROR(__xludf.DUMMYFUNCTION("""COMPUTED_VALUE"""),3710.02)</f>
        <v>3710.02</v>
      </c>
      <c r="G54" s="2">
        <f>IFERROR(__xludf.DUMMYFUNCTION("""COMPUTED_VALUE"""),45369.66666666667)</f>
        <v>45369.66667</v>
      </c>
      <c r="H54" s="1">
        <f>IFERROR(__xludf.DUMMYFUNCTION("""COMPUTED_VALUE"""),3670.9)</f>
        <v>3670.9</v>
      </c>
      <c r="J54" s="2">
        <f>IFERROR(__xludf.DUMMYFUNCTION("""COMPUTED_VALUE"""),45369.66666666667)</f>
        <v>45369.66667</v>
      </c>
      <c r="K54" s="1">
        <f>IFERROR(__xludf.DUMMYFUNCTION("""COMPUTED_VALUE"""),3693.26)</f>
        <v>3693.26</v>
      </c>
      <c r="M54" s="2">
        <f>IFERROR(__xludf.DUMMYFUNCTION("""COMPUTED_VALUE"""),45369.66666666667)</f>
        <v>45369.66667</v>
      </c>
      <c r="N54" s="1">
        <f>IFERROR(__xludf.DUMMYFUNCTION("""COMPUTED_VALUE"""),7530007.0)</f>
        <v>7530007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IFERROR(__xludf.DUMMYFUNCTION("""COMPUTED_VALUE"""),3699.86)</f>
        <v>3699.86</v>
      </c>
      <c r="D55" s="2">
        <f>IFERROR(__xludf.DUMMYFUNCTION("""COMPUTED_VALUE"""),45370.66666666667)</f>
        <v>45370.66667</v>
      </c>
      <c r="E55" s="1">
        <f>IFERROR(__xludf.DUMMYFUNCTION("""COMPUTED_VALUE"""),3721.86)</f>
        <v>3721.86</v>
      </c>
      <c r="G55" s="2">
        <f>IFERROR(__xludf.DUMMYFUNCTION("""COMPUTED_VALUE"""),45370.66666666667)</f>
        <v>45370.66667</v>
      </c>
      <c r="H55" s="1">
        <f>IFERROR(__xludf.DUMMYFUNCTION("""COMPUTED_VALUE"""),3692.74)</f>
        <v>3692.74</v>
      </c>
      <c r="J55" s="2">
        <f>IFERROR(__xludf.DUMMYFUNCTION("""COMPUTED_VALUE"""),45370.66666666667)</f>
        <v>45370.66667</v>
      </c>
      <c r="K55" s="1">
        <f>IFERROR(__xludf.DUMMYFUNCTION("""COMPUTED_VALUE"""),3716.38)</f>
        <v>3716.38</v>
      </c>
      <c r="M55" s="2">
        <f>IFERROR(__xludf.DUMMYFUNCTION("""COMPUTED_VALUE"""),45370.66666666667)</f>
        <v>45370.66667</v>
      </c>
      <c r="N55" s="1">
        <f>IFERROR(__xludf.DUMMYFUNCTION("""COMPUTED_VALUE"""),4289500.0)</f>
        <v>4289500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IFERROR(__xludf.DUMMYFUNCTION("""COMPUTED_VALUE"""),3716.12)</f>
        <v>3716.12</v>
      </c>
      <c r="D56" s="2">
        <f>IFERROR(__xludf.DUMMYFUNCTION("""COMPUTED_VALUE"""),45371.66666666667)</f>
        <v>45371.66667</v>
      </c>
      <c r="E56" s="1">
        <f>IFERROR(__xludf.DUMMYFUNCTION("""COMPUTED_VALUE"""),3779.13)</f>
        <v>3779.13</v>
      </c>
      <c r="G56" s="2">
        <f>IFERROR(__xludf.DUMMYFUNCTION("""COMPUTED_VALUE"""),45371.66666666667)</f>
        <v>45371.66667</v>
      </c>
      <c r="H56" s="1">
        <f>IFERROR(__xludf.DUMMYFUNCTION("""COMPUTED_VALUE"""),3710.04)</f>
        <v>3710.04</v>
      </c>
      <c r="J56" s="2">
        <f>IFERROR(__xludf.DUMMYFUNCTION("""COMPUTED_VALUE"""),45371.66666666667)</f>
        <v>45371.66667</v>
      </c>
      <c r="K56" s="1">
        <f>IFERROR(__xludf.DUMMYFUNCTION("""COMPUTED_VALUE"""),3766.93)</f>
        <v>3766.93</v>
      </c>
      <c r="M56" s="2">
        <f>IFERROR(__xludf.DUMMYFUNCTION("""COMPUTED_VALUE"""),45371.66666666667)</f>
        <v>45371.66667</v>
      </c>
      <c r="N56" s="1">
        <f>IFERROR(__xludf.DUMMYFUNCTION("""COMPUTED_VALUE"""),5362656.0)</f>
        <v>5362656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IFERROR(__xludf.DUMMYFUNCTION("""COMPUTED_VALUE"""),3780.92)</f>
        <v>3780.92</v>
      </c>
      <c r="D57" s="2">
        <f>IFERROR(__xludf.DUMMYFUNCTION("""COMPUTED_VALUE"""),45372.66666666667)</f>
        <v>45372.66667</v>
      </c>
      <c r="E57" s="1">
        <f>IFERROR(__xludf.DUMMYFUNCTION("""COMPUTED_VALUE"""),3790.72)</f>
        <v>3790.72</v>
      </c>
      <c r="G57" s="2">
        <f>IFERROR(__xludf.DUMMYFUNCTION("""COMPUTED_VALUE"""),45372.66666666667)</f>
        <v>45372.66667</v>
      </c>
      <c r="H57" s="1">
        <f>IFERROR(__xludf.DUMMYFUNCTION("""COMPUTED_VALUE"""),3763.2)</f>
        <v>3763.2</v>
      </c>
      <c r="J57" s="2">
        <f>IFERROR(__xludf.DUMMYFUNCTION("""COMPUTED_VALUE"""),45372.66666666667)</f>
        <v>45372.66667</v>
      </c>
      <c r="K57" s="1">
        <f>IFERROR(__xludf.DUMMYFUNCTION("""COMPUTED_VALUE"""),3774.57)</f>
        <v>3774.57</v>
      </c>
      <c r="M57" s="2">
        <f>IFERROR(__xludf.DUMMYFUNCTION("""COMPUTED_VALUE"""),45372.66666666667)</f>
        <v>45372.66667</v>
      </c>
      <c r="N57" s="1">
        <f>IFERROR(__xludf.DUMMYFUNCTION("""COMPUTED_VALUE"""),5354514.0)</f>
        <v>5354514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IFERROR(__xludf.DUMMYFUNCTION("""COMPUTED_VALUE"""),3778.14)</f>
        <v>3778.14</v>
      </c>
      <c r="D58" s="2">
        <f>IFERROR(__xludf.DUMMYFUNCTION("""COMPUTED_VALUE"""),45373.66666666667)</f>
        <v>45373.66667</v>
      </c>
      <c r="E58" s="1">
        <f>IFERROR(__xludf.DUMMYFUNCTION("""COMPUTED_VALUE"""),3790.44)</f>
        <v>3790.44</v>
      </c>
      <c r="G58" s="2">
        <f>IFERROR(__xludf.DUMMYFUNCTION("""COMPUTED_VALUE"""),45373.66666666667)</f>
        <v>45373.66667</v>
      </c>
      <c r="H58" s="1">
        <f>IFERROR(__xludf.DUMMYFUNCTION("""COMPUTED_VALUE"""),3758.87)</f>
        <v>3758.87</v>
      </c>
      <c r="J58" s="2">
        <f>IFERROR(__xludf.DUMMYFUNCTION("""COMPUTED_VALUE"""),45373.66666666667)</f>
        <v>45373.66667</v>
      </c>
      <c r="K58" s="1">
        <f>IFERROR(__xludf.DUMMYFUNCTION("""COMPUTED_VALUE"""),3772.94)</f>
        <v>3772.94</v>
      </c>
      <c r="M58" s="2">
        <f>IFERROR(__xludf.DUMMYFUNCTION("""COMPUTED_VALUE"""),45373.66666666667)</f>
        <v>45373.66667</v>
      </c>
      <c r="N58" s="1">
        <f>IFERROR(__xludf.DUMMYFUNCTION("""COMPUTED_VALUE"""),4280832.0)</f>
        <v>4280832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IFERROR(__xludf.DUMMYFUNCTION("""COMPUTED_VALUE"""),3772.25)</f>
        <v>3772.25</v>
      </c>
      <c r="D59" s="2">
        <f>IFERROR(__xludf.DUMMYFUNCTION("""COMPUTED_VALUE"""),45376.66666666667)</f>
        <v>45376.66667</v>
      </c>
      <c r="E59" s="1">
        <f>IFERROR(__xludf.DUMMYFUNCTION("""COMPUTED_VALUE"""),3778.04)</f>
        <v>3778.04</v>
      </c>
      <c r="G59" s="2">
        <f>IFERROR(__xludf.DUMMYFUNCTION("""COMPUTED_VALUE"""),45376.66666666667)</f>
        <v>45376.66667</v>
      </c>
      <c r="H59" s="1">
        <f>IFERROR(__xludf.DUMMYFUNCTION("""COMPUTED_VALUE"""),3742.87)</f>
        <v>3742.87</v>
      </c>
      <c r="J59" s="2">
        <f>IFERROR(__xludf.DUMMYFUNCTION("""COMPUTED_VALUE"""),45376.66666666667)</f>
        <v>45376.66667</v>
      </c>
      <c r="K59" s="1">
        <f>IFERROR(__xludf.DUMMYFUNCTION("""COMPUTED_VALUE"""),3742.94)</f>
        <v>3742.94</v>
      </c>
      <c r="M59" s="2">
        <f>IFERROR(__xludf.DUMMYFUNCTION("""COMPUTED_VALUE"""),45376.66666666667)</f>
        <v>45376.66667</v>
      </c>
      <c r="N59" s="1">
        <f>IFERROR(__xludf.DUMMYFUNCTION("""COMPUTED_VALUE"""),4275040.0)</f>
        <v>4275040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IFERROR(__xludf.DUMMYFUNCTION("""COMPUTED_VALUE"""),3773.05)</f>
        <v>3773.05</v>
      </c>
      <c r="D60" s="2">
        <f>IFERROR(__xludf.DUMMYFUNCTION("""COMPUTED_VALUE"""),45377.66666666667)</f>
        <v>45377.66667</v>
      </c>
      <c r="E60" s="1">
        <f>IFERROR(__xludf.DUMMYFUNCTION("""COMPUTED_VALUE"""),3783.17)</f>
        <v>3783.17</v>
      </c>
      <c r="G60" s="2">
        <f>IFERROR(__xludf.DUMMYFUNCTION("""COMPUTED_VALUE"""),45377.66666666667)</f>
        <v>45377.66667</v>
      </c>
      <c r="H60" s="1">
        <f>IFERROR(__xludf.DUMMYFUNCTION("""COMPUTED_VALUE"""),3756.49)</f>
        <v>3756.49</v>
      </c>
      <c r="J60" s="2">
        <f>IFERROR(__xludf.DUMMYFUNCTION("""COMPUTED_VALUE"""),45377.66666666667)</f>
        <v>45377.66667</v>
      </c>
      <c r="K60" s="1">
        <f>IFERROR(__xludf.DUMMYFUNCTION("""COMPUTED_VALUE"""),3765.4)</f>
        <v>3765.4</v>
      </c>
      <c r="M60" s="2">
        <f>IFERROR(__xludf.DUMMYFUNCTION("""COMPUTED_VALUE"""),45377.66666666667)</f>
        <v>45377.66667</v>
      </c>
      <c r="N60" s="1">
        <f>IFERROR(__xludf.DUMMYFUNCTION("""COMPUTED_VALUE"""),4675196.0)</f>
        <v>4675196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IFERROR(__xludf.DUMMYFUNCTION("""COMPUTED_VALUE"""),3795.96)</f>
        <v>3795.96</v>
      </c>
      <c r="D61" s="2">
        <f>IFERROR(__xludf.DUMMYFUNCTION("""COMPUTED_VALUE"""),45378.66666666667)</f>
        <v>45378.66667</v>
      </c>
      <c r="E61" s="1">
        <f>IFERROR(__xludf.DUMMYFUNCTION("""COMPUTED_VALUE"""),3798.32)</f>
        <v>3798.32</v>
      </c>
      <c r="G61" s="2">
        <f>IFERROR(__xludf.DUMMYFUNCTION("""COMPUTED_VALUE"""),45378.66666666667)</f>
        <v>45378.66667</v>
      </c>
      <c r="H61" s="1">
        <f>IFERROR(__xludf.DUMMYFUNCTION("""COMPUTED_VALUE"""),3769.9)</f>
        <v>3769.9</v>
      </c>
      <c r="J61" s="2">
        <f>IFERROR(__xludf.DUMMYFUNCTION("""COMPUTED_VALUE"""),45378.66666666667)</f>
        <v>45378.66667</v>
      </c>
      <c r="K61" s="1">
        <f>IFERROR(__xludf.DUMMYFUNCTION("""COMPUTED_VALUE"""),3794.05)</f>
        <v>3794.05</v>
      </c>
      <c r="M61" s="2">
        <f>IFERROR(__xludf.DUMMYFUNCTION("""COMPUTED_VALUE"""),45378.66666666667)</f>
        <v>45378.66667</v>
      </c>
      <c r="N61" s="1">
        <f>IFERROR(__xludf.DUMMYFUNCTION("""COMPUTED_VALUE"""),4633025.0)</f>
        <v>4633025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IFERROR(__xludf.DUMMYFUNCTION("""COMPUTED_VALUE"""),3797.49)</f>
        <v>3797.49</v>
      </c>
      <c r="D62" s="2">
        <f>IFERROR(__xludf.DUMMYFUNCTION("""COMPUTED_VALUE"""),45379.66666666667)</f>
        <v>45379.66667</v>
      </c>
      <c r="E62" s="1">
        <f>IFERROR(__xludf.DUMMYFUNCTION("""COMPUTED_VALUE"""),3816.27)</f>
        <v>3816.27</v>
      </c>
      <c r="G62" s="2">
        <f>IFERROR(__xludf.DUMMYFUNCTION("""COMPUTED_VALUE"""),45379.66666666667)</f>
        <v>45379.66667</v>
      </c>
      <c r="H62" s="1">
        <f>IFERROR(__xludf.DUMMYFUNCTION("""COMPUTED_VALUE"""),3773.02)</f>
        <v>3773.02</v>
      </c>
      <c r="J62" s="2">
        <f>IFERROR(__xludf.DUMMYFUNCTION("""COMPUTED_VALUE"""),45379.66666666667)</f>
        <v>45379.66667</v>
      </c>
      <c r="K62" s="1">
        <f>IFERROR(__xludf.DUMMYFUNCTION("""COMPUTED_VALUE"""),3778.06)</f>
        <v>3778.06</v>
      </c>
      <c r="M62" s="2">
        <f>IFERROR(__xludf.DUMMYFUNCTION("""COMPUTED_VALUE"""),45379.66666666667)</f>
        <v>45379.66667</v>
      </c>
      <c r="N62" s="1">
        <f>IFERROR(__xludf.DUMMYFUNCTION("""COMPUTED_VALUE"""),4781196.0)</f>
        <v>4781196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IFERROR(__xludf.DUMMYFUNCTION("""COMPUTED_VALUE"""),3785.61)</f>
        <v>3785.61</v>
      </c>
      <c r="D63" s="2">
        <f>IFERROR(__xludf.DUMMYFUNCTION("""COMPUTED_VALUE"""),45383.66666666667)</f>
        <v>45383.66667</v>
      </c>
      <c r="E63" s="1">
        <f>IFERROR(__xludf.DUMMYFUNCTION("""COMPUTED_VALUE"""),3801.02)</f>
        <v>3801.02</v>
      </c>
      <c r="G63" s="2">
        <f>IFERROR(__xludf.DUMMYFUNCTION("""COMPUTED_VALUE"""),45383.66666666667)</f>
        <v>45383.66667</v>
      </c>
      <c r="H63" s="1">
        <f>IFERROR(__xludf.DUMMYFUNCTION("""COMPUTED_VALUE"""),3755.24)</f>
        <v>3755.24</v>
      </c>
      <c r="J63" s="2">
        <f>IFERROR(__xludf.DUMMYFUNCTION("""COMPUTED_VALUE"""),45383.66666666667)</f>
        <v>45383.66667</v>
      </c>
      <c r="K63" s="1">
        <f>IFERROR(__xludf.DUMMYFUNCTION("""COMPUTED_VALUE"""),3759.86)</f>
        <v>3759.86</v>
      </c>
      <c r="M63" s="2">
        <f>IFERROR(__xludf.DUMMYFUNCTION("""COMPUTED_VALUE"""),45383.66666666667)</f>
        <v>45383.66667</v>
      </c>
      <c r="N63" s="1">
        <f>IFERROR(__xludf.DUMMYFUNCTION("""COMPUTED_VALUE"""),4492054.0)</f>
        <v>4492054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IFERROR(__xludf.DUMMYFUNCTION("""COMPUTED_VALUE"""),3734.71)</f>
        <v>3734.71</v>
      </c>
      <c r="D64" s="2">
        <f>IFERROR(__xludf.DUMMYFUNCTION("""COMPUTED_VALUE"""),45384.66666666667)</f>
        <v>45384.66667</v>
      </c>
      <c r="E64" s="1">
        <f>IFERROR(__xludf.DUMMYFUNCTION("""COMPUTED_VALUE"""),3735.1)</f>
        <v>3735.1</v>
      </c>
      <c r="G64" s="2">
        <f>IFERROR(__xludf.DUMMYFUNCTION("""COMPUTED_VALUE"""),45384.66666666667)</f>
        <v>45384.66667</v>
      </c>
      <c r="H64" s="1">
        <f>IFERROR(__xludf.DUMMYFUNCTION("""COMPUTED_VALUE"""),3700.05)</f>
        <v>3700.05</v>
      </c>
      <c r="J64" s="2">
        <f>IFERROR(__xludf.DUMMYFUNCTION("""COMPUTED_VALUE"""),45384.66666666667)</f>
        <v>45384.66667</v>
      </c>
      <c r="K64" s="1">
        <f>IFERROR(__xludf.DUMMYFUNCTION("""COMPUTED_VALUE"""),3707.06)</f>
        <v>3707.06</v>
      </c>
      <c r="M64" s="2">
        <f>IFERROR(__xludf.DUMMYFUNCTION("""COMPUTED_VALUE"""),45384.66666666667)</f>
        <v>45384.66667</v>
      </c>
      <c r="N64" s="1">
        <f>IFERROR(__xludf.DUMMYFUNCTION("""COMPUTED_VALUE"""),5182673.0)</f>
        <v>5182673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IFERROR(__xludf.DUMMYFUNCTION("""COMPUTED_VALUE"""),3704.6)</f>
        <v>3704.6</v>
      </c>
      <c r="D65" s="2">
        <f>IFERROR(__xludf.DUMMYFUNCTION("""COMPUTED_VALUE"""),45385.66666666667)</f>
        <v>45385.66667</v>
      </c>
      <c r="E65" s="1">
        <f>IFERROR(__xludf.DUMMYFUNCTION("""COMPUTED_VALUE"""),3748.98)</f>
        <v>3748.98</v>
      </c>
      <c r="G65" s="2">
        <f>IFERROR(__xludf.DUMMYFUNCTION("""COMPUTED_VALUE"""),45385.66666666667)</f>
        <v>45385.66667</v>
      </c>
      <c r="H65" s="1">
        <f>IFERROR(__xludf.DUMMYFUNCTION("""COMPUTED_VALUE"""),3700.62)</f>
        <v>3700.62</v>
      </c>
      <c r="J65" s="2">
        <f>IFERROR(__xludf.DUMMYFUNCTION("""COMPUTED_VALUE"""),45385.66666666667)</f>
        <v>45385.66667</v>
      </c>
      <c r="K65" s="1">
        <f>IFERROR(__xludf.DUMMYFUNCTION("""COMPUTED_VALUE"""),3740.41)</f>
        <v>3740.41</v>
      </c>
      <c r="M65" s="2">
        <f>IFERROR(__xludf.DUMMYFUNCTION("""COMPUTED_VALUE"""),45385.66666666667)</f>
        <v>45385.66667</v>
      </c>
      <c r="N65" s="1">
        <f>IFERROR(__xludf.DUMMYFUNCTION("""COMPUTED_VALUE"""),4667073.0)</f>
        <v>4667073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IFERROR(__xludf.DUMMYFUNCTION("""COMPUTED_VALUE"""),3777.7)</f>
        <v>3777.7</v>
      </c>
      <c r="D66" s="2">
        <f>IFERROR(__xludf.DUMMYFUNCTION("""COMPUTED_VALUE"""),45386.66666666667)</f>
        <v>45386.66667</v>
      </c>
      <c r="E66" s="1">
        <f>IFERROR(__xludf.DUMMYFUNCTION("""COMPUTED_VALUE"""),3791.67)</f>
        <v>3791.67</v>
      </c>
      <c r="G66" s="2">
        <f>IFERROR(__xludf.DUMMYFUNCTION("""COMPUTED_VALUE"""),45386.66666666667)</f>
        <v>45386.66667</v>
      </c>
      <c r="H66" s="1">
        <f>IFERROR(__xludf.DUMMYFUNCTION("""COMPUTED_VALUE"""),3685.92)</f>
        <v>3685.92</v>
      </c>
      <c r="J66" s="2">
        <f>IFERROR(__xludf.DUMMYFUNCTION("""COMPUTED_VALUE"""),45386.66666666667)</f>
        <v>45386.66667</v>
      </c>
      <c r="K66" s="1">
        <f>IFERROR(__xludf.DUMMYFUNCTION("""COMPUTED_VALUE"""),3698.14)</f>
        <v>3698.14</v>
      </c>
      <c r="M66" s="2">
        <f>IFERROR(__xludf.DUMMYFUNCTION("""COMPUTED_VALUE"""),45386.66666666667)</f>
        <v>45386.66667</v>
      </c>
      <c r="N66" s="1">
        <f>IFERROR(__xludf.DUMMYFUNCTION("""COMPUTED_VALUE"""),4944273.0)</f>
        <v>4944273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IFERROR(__xludf.DUMMYFUNCTION("""COMPUTED_VALUE"""),3699.46)</f>
        <v>3699.46</v>
      </c>
      <c r="D67" s="2">
        <f>IFERROR(__xludf.DUMMYFUNCTION("""COMPUTED_VALUE"""),45387.66666666667)</f>
        <v>45387.66667</v>
      </c>
      <c r="E67" s="1">
        <f>IFERROR(__xludf.DUMMYFUNCTION("""COMPUTED_VALUE"""),3764.05)</f>
        <v>3764.05</v>
      </c>
      <c r="G67" s="2">
        <f>IFERROR(__xludf.DUMMYFUNCTION("""COMPUTED_VALUE"""),45387.66666666667)</f>
        <v>45387.66667</v>
      </c>
      <c r="H67" s="1">
        <f>IFERROR(__xludf.DUMMYFUNCTION("""COMPUTED_VALUE"""),3693.73)</f>
        <v>3693.73</v>
      </c>
      <c r="J67" s="2">
        <f>IFERROR(__xludf.DUMMYFUNCTION("""COMPUTED_VALUE"""),45387.66666666667)</f>
        <v>45387.66667</v>
      </c>
      <c r="K67" s="1">
        <f>IFERROR(__xludf.DUMMYFUNCTION("""COMPUTED_VALUE"""),3756.41)</f>
        <v>3756.41</v>
      </c>
      <c r="M67" s="2">
        <f>IFERROR(__xludf.DUMMYFUNCTION("""COMPUTED_VALUE"""),45387.66666666667)</f>
        <v>45387.66667</v>
      </c>
      <c r="N67" s="1">
        <f>IFERROR(__xludf.DUMMYFUNCTION("""COMPUTED_VALUE"""),4870088.0)</f>
        <v>4870088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IFERROR(__xludf.DUMMYFUNCTION("""COMPUTED_VALUE"""),3759.24)</f>
        <v>3759.24</v>
      </c>
      <c r="D68" s="2">
        <f>IFERROR(__xludf.DUMMYFUNCTION("""COMPUTED_VALUE"""),45390.66666666667)</f>
        <v>45390.66667</v>
      </c>
      <c r="E68" s="1">
        <f>IFERROR(__xludf.DUMMYFUNCTION("""COMPUTED_VALUE"""),3775.47)</f>
        <v>3775.47</v>
      </c>
      <c r="G68" s="2">
        <f>IFERROR(__xludf.DUMMYFUNCTION("""COMPUTED_VALUE"""),45390.66666666667)</f>
        <v>45390.66667</v>
      </c>
      <c r="H68" s="1">
        <f>IFERROR(__xludf.DUMMYFUNCTION("""COMPUTED_VALUE"""),3751.01)</f>
        <v>3751.01</v>
      </c>
      <c r="J68" s="2">
        <f>IFERROR(__xludf.DUMMYFUNCTION("""COMPUTED_VALUE"""),45390.66666666667)</f>
        <v>45390.66667</v>
      </c>
      <c r="K68" s="1">
        <f>IFERROR(__xludf.DUMMYFUNCTION("""COMPUTED_VALUE"""),3766.88)</f>
        <v>3766.88</v>
      </c>
      <c r="M68" s="2">
        <f>IFERROR(__xludf.DUMMYFUNCTION("""COMPUTED_VALUE"""),45390.66666666667)</f>
        <v>45390.66667</v>
      </c>
      <c r="N68" s="1">
        <f>IFERROR(__xludf.DUMMYFUNCTION("""COMPUTED_VALUE"""),4920933.0)</f>
        <v>4920933</v>
      </c>
    </row>
    <row r="69">
      <c r="A69" s="2">
        <f>IFERROR(__xludf.DUMMYFUNCTION("""COMPUTED_VALUE"""),45391.66666666667)</f>
        <v>45391.66667</v>
      </c>
      <c r="B69" s="1">
        <f>IFERROR(__xludf.DUMMYFUNCTION("""COMPUTED_VALUE"""),3770.87)</f>
        <v>3770.87</v>
      </c>
      <c r="D69" s="2">
        <f>IFERROR(__xludf.DUMMYFUNCTION("""COMPUTED_VALUE"""),45391.66666666667)</f>
        <v>45391.66667</v>
      </c>
      <c r="E69" s="1">
        <f>IFERROR(__xludf.DUMMYFUNCTION("""COMPUTED_VALUE"""),3777.95)</f>
        <v>3777.95</v>
      </c>
      <c r="G69" s="2">
        <f>IFERROR(__xludf.DUMMYFUNCTION("""COMPUTED_VALUE"""),45391.66666666667)</f>
        <v>45391.66667</v>
      </c>
      <c r="H69" s="1">
        <f>IFERROR(__xludf.DUMMYFUNCTION("""COMPUTED_VALUE"""),3716.7)</f>
        <v>3716.7</v>
      </c>
      <c r="J69" s="2">
        <f>IFERROR(__xludf.DUMMYFUNCTION("""COMPUTED_VALUE"""),45391.66666666667)</f>
        <v>45391.66667</v>
      </c>
      <c r="K69" s="1">
        <f>IFERROR(__xludf.DUMMYFUNCTION("""COMPUTED_VALUE"""),3759.16)</f>
        <v>3759.16</v>
      </c>
      <c r="M69" s="2">
        <f>IFERROR(__xludf.DUMMYFUNCTION("""COMPUTED_VALUE"""),45391.66666666667)</f>
        <v>45391.66667</v>
      </c>
      <c r="N69" s="1">
        <f>IFERROR(__xludf.DUMMYFUNCTION("""COMPUTED_VALUE"""),4385752.0)</f>
        <v>4385752</v>
      </c>
    </row>
    <row r="70">
      <c r="A70" s="2">
        <f>IFERROR(__xludf.DUMMYFUNCTION("""COMPUTED_VALUE"""),45392.66666666667)</f>
        <v>45392.66667</v>
      </c>
      <c r="B70" s="1">
        <f>IFERROR(__xludf.DUMMYFUNCTION("""COMPUTED_VALUE"""),3726.73)</f>
        <v>3726.73</v>
      </c>
      <c r="D70" s="2">
        <f>IFERROR(__xludf.DUMMYFUNCTION("""COMPUTED_VALUE"""),45392.66666666667)</f>
        <v>45392.66667</v>
      </c>
      <c r="E70" s="1">
        <f>IFERROR(__xludf.DUMMYFUNCTION("""COMPUTED_VALUE"""),3754.63)</f>
        <v>3754.63</v>
      </c>
      <c r="G70" s="2">
        <f>IFERROR(__xludf.DUMMYFUNCTION("""COMPUTED_VALUE"""),45392.66666666667)</f>
        <v>45392.66667</v>
      </c>
      <c r="H70" s="1">
        <f>IFERROR(__xludf.DUMMYFUNCTION("""COMPUTED_VALUE"""),3717.19)</f>
        <v>3717.19</v>
      </c>
      <c r="J70" s="2">
        <f>IFERROR(__xludf.DUMMYFUNCTION("""COMPUTED_VALUE"""),45392.66666666667)</f>
        <v>45392.66667</v>
      </c>
      <c r="K70" s="1">
        <f>IFERROR(__xludf.DUMMYFUNCTION("""COMPUTED_VALUE"""),3745.89)</f>
        <v>3745.89</v>
      </c>
      <c r="M70" s="2">
        <f>IFERROR(__xludf.DUMMYFUNCTION("""COMPUTED_VALUE"""),45392.66666666667)</f>
        <v>45392.66667</v>
      </c>
      <c r="N70" s="1">
        <f>IFERROR(__xludf.DUMMYFUNCTION("""COMPUTED_VALUE"""),4389144.0)</f>
        <v>4389144</v>
      </c>
    </row>
    <row r="71">
      <c r="A71" s="2">
        <f>IFERROR(__xludf.DUMMYFUNCTION("""COMPUTED_VALUE"""),45393.66666666667)</f>
        <v>45393.66667</v>
      </c>
      <c r="B71" s="1">
        <f>IFERROR(__xludf.DUMMYFUNCTION("""COMPUTED_VALUE"""),3738.64)</f>
        <v>3738.64</v>
      </c>
      <c r="D71" s="2">
        <f>IFERROR(__xludf.DUMMYFUNCTION("""COMPUTED_VALUE"""),45393.66666666667)</f>
        <v>45393.66667</v>
      </c>
      <c r="E71" s="1">
        <f>IFERROR(__xludf.DUMMYFUNCTION("""COMPUTED_VALUE"""),3807.77)</f>
        <v>3807.77</v>
      </c>
      <c r="G71" s="2">
        <f>IFERROR(__xludf.DUMMYFUNCTION("""COMPUTED_VALUE"""),45393.66666666667)</f>
        <v>45393.66667</v>
      </c>
      <c r="H71" s="1">
        <f>IFERROR(__xludf.DUMMYFUNCTION("""COMPUTED_VALUE"""),3725.76)</f>
        <v>3725.76</v>
      </c>
      <c r="J71" s="2">
        <f>IFERROR(__xludf.DUMMYFUNCTION("""COMPUTED_VALUE"""),45393.66666666667)</f>
        <v>45393.66667</v>
      </c>
      <c r="K71" s="1">
        <f>IFERROR(__xludf.DUMMYFUNCTION("""COMPUTED_VALUE"""),3784.72)</f>
        <v>3784.72</v>
      </c>
      <c r="M71" s="2">
        <f>IFERROR(__xludf.DUMMYFUNCTION("""COMPUTED_VALUE"""),45393.66666666667)</f>
        <v>45393.66667</v>
      </c>
      <c r="N71" s="1">
        <f>IFERROR(__xludf.DUMMYFUNCTION("""COMPUTED_VALUE"""),4464687.0)</f>
        <v>4464687</v>
      </c>
    </row>
    <row r="72">
      <c r="A72" s="2">
        <f>IFERROR(__xludf.DUMMYFUNCTION("""COMPUTED_VALUE"""),45394.66666666667)</f>
        <v>45394.66667</v>
      </c>
      <c r="B72" s="1">
        <f>IFERROR(__xludf.DUMMYFUNCTION("""COMPUTED_VALUE"""),3745.71)</f>
        <v>3745.71</v>
      </c>
      <c r="D72" s="2">
        <f>IFERROR(__xludf.DUMMYFUNCTION("""COMPUTED_VALUE"""),45394.66666666667)</f>
        <v>45394.66667</v>
      </c>
      <c r="E72" s="1">
        <f>IFERROR(__xludf.DUMMYFUNCTION("""COMPUTED_VALUE"""),3758.31)</f>
        <v>3758.31</v>
      </c>
      <c r="G72" s="2">
        <f>IFERROR(__xludf.DUMMYFUNCTION("""COMPUTED_VALUE"""),45394.66666666667)</f>
        <v>45394.66667</v>
      </c>
      <c r="H72" s="1">
        <f>IFERROR(__xludf.DUMMYFUNCTION("""COMPUTED_VALUE"""),3666.62)</f>
        <v>3666.62</v>
      </c>
      <c r="J72" s="2">
        <f>IFERROR(__xludf.DUMMYFUNCTION("""COMPUTED_VALUE"""),45394.66666666667)</f>
        <v>45394.66667</v>
      </c>
      <c r="K72" s="1">
        <f>IFERROR(__xludf.DUMMYFUNCTION("""COMPUTED_VALUE"""),3680.1)</f>
        <v>3680.1</v>
      </c>
      <c r="M72" s="2">
        <f>IFERROR(__xludf.DUMMYFUNCTION("""COMPUTED_VALUE"""),45394.66666666667)</f>
        <v>45394.66667</v>
      </c>
      <c r="N72" s="1">
        <f>IFERROR(__xludf.DUMMYFUNCTION("""COMPUTED_VALUE"""),5823545.0)</f>
        <v>5823545</v>
      </c>
    </row>
    <row r="73">
      <c r="A73" s="2">
        <f>IFERROR(__xludf.DUMMYFUNCTION("""COMPUTED_VALUE"""),45397.66666666667)</f>
        <v>45397.66667</v>
      </c>
      <c r="B73" s="1">
        <f>IFERROR(__xludf.DUMMYFUNCTION("""COMPUTED_VALUE"""),3742.21)</f>
        <v>3742.21</v>
      </c>
      <c r="D73" s="2">
        <f>IFERROR(__xludf.DUMMYFUNCTION("""COMPUTED_VALUE"""),45397.66666666667)</f>
        <v>45397.66667</v>
      </c>
      <c r="E73" s="1">
        <f>IFERROR(__xludf.DUMMYFUNCTION("""COMPUTED_VALUE"""),3763.31)</f>
        <v>3763.31</v>
      </c>
      <c r="G73" s="2">
        <f>IFERROR(__xludf.DUMMYFUNCTION("""COMPUTED_VALUE"""),45397.66666666667)</f>
        <v>45397.66667</v>
      </c>
      <c r="H73" s="1">
        <f>IFERROR(__xludf.DUMMYFUNCTION("""COMPUTED_VALUE"""),3652.46)</f>
        <v>3652.46</v>
      </c>
      <c r="J73" s="2">
        <f>IFERROR(__xludf.DUMMYFUNCTION("""COMPUTED_VALUE"""),45397.66666666667)</f>
        <v>45397.66667</v>
      </c>
      <c r="K73" s="1">
        <f>IFERROR(__xludf.DUMMYFUNCTION("""COMPUTED_VALUE"""),3653.79)</f>
        <v>3653.79</v>
      </c>
      <c r="M73" s="2">
        <f>IFERROR(__xludf.DUMMYFUNCTION("""COMPUTED_VALUE"""),45397.66666666667)</f>
        <v>45397.66667</v>
      </c>
      <c r="N73" s="1">
        <f>IFERROR(__xludf.DUMMYFUNCTION("""COMPUTED_VALUE"""),5104274.0)</f>
        <v>5104274</v>
      </c>
    </row>
    <row r="74">
      <c r="A74" s="2">
        <f>IFERROR(__xludf.DUMMYFUNCTION("""COMPUTED_VALUE"""),45398.66666666667)</f>
        <v>45398.66667</v>
      </c>
      <c r="B74" s="1">
        <f>IFERROR(__xludf.DUMMYFUNCTION("""COMPUTED_VALUE"""),3642.09)</f>
        <v>3642.09</v>
      </c>
      <c r="D74" s="2">
        <f>IFERROR(__xludf.DUMMYFUNCTION("""COMPUTED_VALUE"""),45398.66666666667)</f>
        <v>45398.66667</v>
      </c>
      <c r="E74" s="1">
        <f>IFERROR(__xludf.DUMMYFUNCTION("""COMPUTED_VALUE"""),3659.15)</f>
        <v>3659.15</v>
      </c>
      <c r="G74" s="2">
        <f>IFERROR(__xludf.DUMMYFUNCTION("""COMPUTED_VALUE"""),45398.66666666667)</f>
        <v>45398.66667</v>
      </c>
      <c r="H74" s="1">
        <f>IFERROR(__xludf.DUMMYFUNCTION("""COMPUTED_VALUE"""),3610.93)</f>
        <v>3610.93</v>
      </c>
      <c r="J74" s="2">
        <f>IFERROR(__xludf.DUMMYFUNCTION("""COMPUTED_VALUE"""),45398.66666666667)</f>
        <v>45398.66667</v>
      </c>
      <c r="K74" s="1">
        <f>IFERROR(__xludf.DUMMYFUNCTION("""COMPUTED_VALUE"""),3616.81)</f>
        <v>3616.81</v>
      </c>
      <c r="M74" s="2">
        <f>IFERROR(__xludf.DUMMYFUNCTION("""COMPUTED_VALUE"""),45398.66666666667)</f>
        <v>45398.66667</v>
      </c>
      <c r="N74" s="1">
        <f>IFERROR(__xludf.DUMMYFUNCTION("""COMPUTED_VALUE"""),4348520.0)</f>
        <v>4348520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IFERROR(__xludf.DUMMYFUNCTION("""COMPUTED_VALUE"""),3608.2)</f>
        <v>3608.2</v>
      </c>
      <c r="D75" s="2">
        <f>IFERROR(__xludf.DUMMYFUNCTION("""COMPUTED_VALUE"""),45399.66666666667)</f>
        <v>45399.66667</v>
      </c>
      <c r="E75" s="1">
        <f>IFERROR(__xludf.DUMMYFUNCTION("""COMPUTED_VALUE"""),3622.96)</f>
        <v>3622.96</v>
      </c>
      <c r="G75" s="2">
        <f>IFERROR(__xludf.DUMMYFUNCTION("""COMPUTED_VALUE"""),45399.66666666667)</f>
        <v>45399.66667</v>
      </c>
      <c r="H75" s="1">
        <f>IFERROR(__xludf.DUMMYFUNCTION("""COMPUTED_VALUE"""),3536.52)</f>
        <v>3536.52</v>
      </c>
      <c r="J75" s="2">
        <f>IFERROR(__xludf.DUMMYFUNCTION("""COMPUTED_VALUE"""),45399.66666666667)</f>
        <v>45399.66667</v>
      </c>
      <c r="K75" s="1">
        <f>IFERROR(__xludf.DUMMYFUNCTION("""COMPUTED_VALUE"""),3548.04)</f>
        <v>3548.04</v>
      </c>
      <c r="M75" s="2">
        <f>IFERROR(__xludf.DUMMYFUNCTION("""COMPUTED_VALUE"""),45399.66666666667)</f>
        <v>45399.66667</v>
      </c>
      <c r="N75" s="1">
        <f>IFERROR(__xludf.DUMMYFUNCTION("""COMPUTED_VALUE"""),6960849.0)</f>
        <v>6960849</v>
      </c>
    </row>
    <row r="76">
      <c r="A76" s="2">
        <f>IFERROR(__xludf.DUMMYFUNCTION("""COMPUTED_VALUE"""),45400.66666666667)</f>
        <v>45400.66667</v>
      </c>
      <c r="B76" s="1">
        <f>IFERROR(__xludf.DUMMYFUNCTION("""COMPUTED_VALUE"""),3570.21)</f>
        <v>3570.21</v>
      </c>
      <c r="D76" s="2">
        <f>IFERROR(__xludf.DUMMYFUNCTION("""COMPUTED_VALUE"""),45400.66666666667)</f>
        <v>45400.66667</v>
      </c>
      <c r="E76" s="1">
        <f>IFERROR(__xludf.DUMMYFUNCTION("""COMPUTED_VALUE"""),3581.4)</f>
        <v>3581.4</v>
      </c>
      <c r="G76" s="2">
        <f>IFERROR(__xludf.DUMMYFUNCTION("""COMPUTED_VALUE"""),45400.66666666667)</f>
        <v>45400.66667</v>
      </c>
      <c r="H76" s="1">
        <f>IFERROR(__xludf.DUMMYFUNCTION("""COMPUTED_VALUE"""),3514.4)</f>
        <v>3514.4</v>
      </c>
      <c r="J76" s="2">
        <f>IFERROR(__xludf.DUMMYFUNCTION("""COMPUTED_VALUE"""),45400.66666666667)</f>
        <v>45400.66667</v>
      </c>
      <c r="K76" s="1">
        <f>IFERROR(__xludf.DUMMYFUNCTION("""COMPUTED_VALUE"""),3521.0)</f>
        <v>3521</v>
      </c>
      <c r="M76" s="2">
        <f>IFERROR(__xludf.DUMMYFUNCTION("""COMPUTED_VALUE"""),45400.66666666667)</f>
        <v>45400.66667</v>
      </c>
      <c r="N76" s="1">
        <f>IFERROR(__xludf.DUMMYFUNCTION("""COMPUTED_VALUE"""),5088478.0)</f>
        <v>5088478</v>
      </c>
    </row>
    <row r="77">
      <c r="A77" s="2">
        <f>IFERROR(__xludf.DUMMYFUNCTION("""COMPUTED_VALUE"""),45401.66666666667)</f>
        <v>45401.66667</v>
      </c>
      <c r="B77" s="1">
        <f>IFERROR(__xludf.DUMMYFUNCTION("""COMPUTED_VALUE"""),3525.0)</f>
        <v>3525</v>
      </c>
      <c r="D77" s="2">
        <f>IFERROR(__xludf.DUMMYFUNCTION("""COMPUTED_VALUE"""),45401.66666666667)</f>
        <v>45401.66667</v>
      </c>
      <c r="E77" s="1">
        <f>IFERROR(__xludf.DUMMYFUNCTION("""COMPUTED_VALUE"""),3552.41)</f>
        <v>3552.41</v>
      </c>
      <c r="G77" s="2">
        <f>IFERROR(__xludf.DUMMYFUNCTION("""COMPUTED_VALUE"""),45401.66666666667)</f>
        <v>45401.66667</v>
      </c>
      <c r="H77" s="1">
        <f>IFERROR(__xludf.DUMMYFUNCTION("""COMPUTED_VALUE"""),3477.29)</f>
        <v>3477.29</v>
      </c>
      <c r="J77" s="2">
        <f>IFERROR(__xludf.DUMMYFUNCTION("""COMPUTED_VALUE"""),45401.66666666667)</f>
        <v>45401.66667</v>
      </c>
      <c r="K77" s="1">
        <f>IFERROR(__xludf.DUMMYFUNCTION("""COMPUTED_VALUE"""),3486.79)</f>
        <v>3486.79</v>
      </c>
      <c r="M77" s="2">
        <f>IFERROR(__xludf.DUMMYFUNCTION("""COMPUTED_VALUE"""),45401.66666666667)</f>
        <v>45401.66667</v>
      </c>
      <c r="N77" s="1">
        <f>IFERROR(__xludf.DUMMYFUNCTION("""COMPUTED_VALUE"""),6851544.0)</f>
        <v>6851544</v>
      </c>
    </row>
    <row r="78">
      <c r="A78" s="2">
        <f>IFERROR(__xludf.DUMMYFUNCTION("""COMPUTED_VALUE"""),45404.66666666667)</f>
        <v>45404.66667</v>
      </c>
      <c r="B78" s="1">
        <f>IFERROR(__xludf.DUMMYFUNCTION("""COMPUTED_VALUE"""),3522.72)</f>
        <v>3522.72</v>
      </c>
      <c r="D78" s="2">
        <f>IFERROR(__xludf.DUMMYFUNCTION("""COMPUTED_VALUE"""),45404.66666666667)</f>
        <v>45404.66667</v>
      </c>
      <c r="E78" s="1">
        <f>IFERROR(__xludf.DUMMYFUNCTION("""COMPUTED_VALUE"""),3531.62)</f>
        <v>3531.62</v>
      </c>
      <c r="G78" s="2">
        <f>IFERROR(__xludf.DUMMYFUNCTION("""COMPUTED_VALUE"""),45404.66666666667)</f>
        <v>45404.66667</v>
      </c>
      <c r="H78" s="1">
        <f>IFERROR(__xludf.DUMMYFUNCTION("""COMPUTED_VALUE"""),3480.25)</f>
        <v>3480.25</v>
      </c>
      <c r="J78" s="2">
        <f>IFERROR(__xludf.DUMMYFUNCTION("""COMPUTED_VALUE"""),45404.66666666667)</f>
        <v>45404.66667</v>
      </c>
      <c r="K78" s="1">
        <f>IFERROR(__xludf.DUMMYFUNCTION("""COMPUTED_VALUE"""),3502.58)</f>
        <v>3502.58</v>
      </c>
      <c r="M78" s="2">
        <f>IFERROR(__xludf.DUMMYFUNCTION("""COMPUTED_VALUE"""),45404.66666666667)</f>
        <v>45404.66667</v>
      </c>
      <c r="N78" s="1">
        <f>IFERROR(__xludf.DUMMYFUNCTION("""COMPUTED_VALUE"""),5441601.0)</f>
        <v>5441601</v>
      </c>
    </row>
    <row r="79">
      <c r="A79" s="2">
        <f>IFERROR(__xludf.DUMMYFUNCTION("""COMPUTED_VALUE"""),45405.66666666667)</f>
        <v>45405.66667</v>
      </c>
      <c r="B79" s="1">
        <f>IFERROR(__xludf.DUMMYFUNCTION("""COMPUTED_VALUE"""),3506.04)</f>
        <v>3506.04</v>
      </c>
      <c r="D79" s="2">
        <f>IFERROR(__xludf.DUMMYFUNCTION("""COMPUTED_VALUE"""),45405.66666666667)</f>
        <v>45405.66667</v>
      </c>
      <c r="E79" s="1">
        <f>IFERROR(__xludf.DUMMYFUNCTION("""COMPUTED_VALUE"""),3546.75)</f>
        <v>3546.75</v>
      </c>
      <c r="G79" s="2">
        <f>IFERROR(__xludf.DUMMYFUNCTION("""COMPUTED_VALUE"""),45405.66666666667)</f>
        <v>45405.66667</v>
      </c>
      <c r="H79" s="1">
        <f>IFERROR(__xludf.DUMMYFUNCTION("""COMPUTED_VALUE"""),3500.53)</f>
        <v>3500.53</v>
      </c>
      <c r="J79" s="2">
        <f>IFERROR(__xludf.DUMMYFUNCTION("""COMPUTED_VALUE"""),45405.66666666667)</f>
        <v>45405.66667</v>
      </c>
      <c r="K79" s="1">
        <f>IFERROR(__xludf.DUMMYFUNCTION("""COMPUTED_VALUE"""),3541.91)</f>
        <v>3541.91</v>
      </c>
      <c r="M79" s="2">
        <f>IFERROR(__xludf.DUMMYFUNCTION("""COMPUTED_VALUE"""),45405.66666666667)</f>
        <v>45405.66667</v>
      </c>
      <c r="N79" s="1">
        <f>IFERROR(__xludf.DUMMYFUNCTION("""COMPUTED_VALUE"""),5758562.0)</f>
        <v>5758562</v>
      </c>
    </row>
    <row r="80">
      <c r="A80" s="2">
        <f>IFERROR(__xludf.DUMMYFUNCTION("""COMPUTED_VALUE"""),45406.66666666667)</f>
        <v>45406.66667</v>
      </c>
      <c r="B80" s="1">
        <f>IFERROR(__xludf.DUMMYFUNCTION("""COMPUTED_VALUE"""),3579.83)</f>
        <v>3579.83</v>
      </c>
      <c r="D80" s="2">
        <f>IFERROR(__xludf.DUMMYFUNCTION("""COMPUTED_VALUE"""),45406.66666666667)</f>
        <v>45406.66667</v>
      </c>
      <c r="E80" s="1">
        <f>IFERROR(__xludf.DUMMYFUNCTION("""COMPUTED_VALUE"""),3702.49)</f>
        <v>3702.49</v>
      </c>
      <c r="G80" s="2">
        <f>IFERROR(__xludf.DUMMYFUNCTION("""COMPUTED_VALUE"""),45406.66666666667)</f>
        <v>45406.66667</v>
      </c>
      <c r="H80" s="1">
        <f>IFERROR(__xludf.DUMMYFUNCTION("""COMPUTED_VALUE"""),3577.16)</f>
        <v>3577.16</v>
      </c>
      <c r="J80" s="2">
        <f>IFERROR(__xludf.DUMMYFUNCTION("""COMPUTED_VALUE"""),45406.66666666667)</f>
        <v>45406.66667</v>
      </c>
      <c r="K80" s="1">
        <f>IFERROR(__xludf.DUMMYFUNCTION("""COMPUTED_VALUE"""),3631.56)</f>
        <v>3631.56</v>
      </c>
      <c r="M80" s="2">
        <f>IFERROR(__xludf.DUMMYFUNCTION("""COMPUTED_VALUE"""),45406.66666666667)</f>
        <v>45406.66667</v>
      </c>
      <c r="N80" s="1">
        <f>IFERROR(__xludf.DUMMYFUNCTION("""COMPUTED_VALUE"""),7989849.0)</f>
        <v>7989849</v>
      </c>
    </row>
    <row r="81">
      <c r="A81" s="2">
        <f>IFERROR(__xludf.DUMMYFUNCTION("""COMPUTED_VALUE"""),45407.66666666667)</f>
        <v>45407.66667</v>
      </c>
      <c r="B81" s="1">
        <f>IFERROR(__xludf.DUMMYFUNCTION("""COMPUTED_VALUE"""),3607.55)</f>
        <v>3607.55</v>
      </c>
      <c r="D81" s="2">
        <f>IFERROR(__xludf.DUMMYFUNCTION("""COMPUTED_VALUE"""),45407.66666666667)</f>
        <v>45407.66667</v>
      </c>
      <c r="E81" s="1">
        <f>IFERROR(__xludf.DUMMYFUNCTION("""COMPUTED_VALUE"""),3634.22)</f>
        <v>3634.22</v>
      </c>
      <c r="G81" s="2">
        <f>IFERROR(__xludf.DUMMYFUNCTION("""COMPUTED_VALUE"""),45407.66666666667)</f>
        <v>45407.66667</v>
      </c>
      <c r="H81" s="1">
        <f>IFERROR(__xludf.DUMMYFUNCTION("""COMPUTED_VALUE"""),3584.83)</f>
        <v>3584.83</v>
      </c>
      <c r="J81" s="2">
        <f>IFERROR(__xludf.DUMMYFUNCTION("""COMPUTED_VALUE"""),45407.66666666667)</f>
        <v>45407.66667</v>
      </c>
      <c r="K81" s="1">
        <f>IFERROR(__xludf.DUMMYFUNCTION("""COMPUTED_VALUE"""),3616.75)</f>
        <v>3616.75</v>
      </c>
      <c r="M81" s="2">
        <f>IFERROR(__xludf.DUMMYFUNCTION("""COMPUTED_VALUE"""),45407.66666666667)</f>
        <v>45407.66667</v>
      </c>
      <c r="N81" s="1">
        <f>IFERROR(__xludf.DUMMYFUNCTION("""COMPUTED_VALUE"""),6384566.0)</f>
        <v>6384566</v>
      </c>
    </row>
    <row r="82">
      <c r="A82" s="2">
        <f>IFERROR(__xludf.DUMMYFUNCTION("""COMPUTED_VALUE"""),45408.66666666667)</f>
        <v>45408.66667</v>
      </c>
      <c r="B82" s="1">
        <f>IFERROR(__xludf.DUMMYFUNCTION("""COMPUTED_VALUE"""),3604.49)</f>
        <v>3604.49</v>
      </c>
      <c r="D82" s="2">
        <f>IFERROR(__xludf.DUMMYFUNCTION("""COMPUTED_VALUE"""),45408.66666666667)</f>
        <v>45408.66667</v>
      </c>
      <c r="E82" s="1">
        <f>IFERROR(__xludf.DUMMYFUNCTION("""COMPUTED_VALUE"""),3642.21)</f>
        <v>3642.21</v>
      </c>
      <c r="G82" s="2">
        <f>IFERROR(__xludf.DUMMYFUNCTION("""COMPUTED_VALUE"""),45408.66666666667)</f>
        <v>45408.66667</v>
      </c>
      <c r="H82" s="1">
        <f>IFERROR(__xludf.DUMMYFUNCTION("""COMPUTED_VALUE"""),3591.76)</f>
        <v>3591.76</v>
      </c>
      <c r="J82" s="2">
        <f>IFERROR(__xludf.DUMMYFUNCTION("""COMPUTED_VALUE"""),45408.66666666667)</f>
        <v>45408.66667</v>
      </c>
      <c r="K82" s="1">
        <f>IFERROR(__xludf.DUMMYFUNCTION("""COMPUTED_VALUE"""),3592.94)</f>
        <v>3592.94</v>
      </c>
      <c r="M82" s="2">
        <f>IFERROR(__xludf.DUMMYFUNCTION("""COMPUTED_VALUE"""),45408.66666666667)</f>
        <v>45408.66667</v>
      </c>
      <c r="N82" s="1">
        <f>IFERROR(__xludf.DUMMYFUNCTION("""COMPUTED_VALUE"""),4996336.0)</f>
        <v>4996336</v>
      </c>
    </row>
    <row r="83">
      <c r="A83" s="2">
        <f>IFERROR(__xludf.DUMMYFUNCTION("""COMPUTED_VALUE"""),45411.66666666667)</f>
        <v>45411.66667</v>
      </c>
      <c r="B83" s="1">
        <f>IFERROR(__xludf.DUMMYFUNCTION("""COMPUTED_VALUE"""),3603.2)</f>
        <v>3603.2</v>
      </c>
      <c r="D83" s="2">
        <f>IFERROR(__xludf.DUMMYFUNCTION("""COMPUTED_VALUE"""),45411.66666666667)</f>
        <v>45411.66667</v>
      </c>
      <c r="E83" s="1">
        <f>IFERROR(__xludf.DUMMYFUNCTION("""COMPUTED_VALUE"""),3637.18)</f>
        <v>3637.18</v>
      </c>
      <c r="G83" s="2">
        <f>IFERROR(__xludf.DUMMYFUNCTION("""COMPUTED_VALUE"""),45411.66666666667)</f>
        <v>45411.66667</v>
      </c>
      <c r="H83" s="1">
        <f>IFERROR(__xludf.DUMMYFUNCTION("""COMPUTED_VALUE"""),3579.26)</f>
        <v>3579.26</v>
      </c>
      <c r="J83" s="2">
        <f>IFERROR(__xludf.DUMMYFUNCTION("""COMPUTED_VALUE"""),45411.66666666667)</f>
        <v>45411.66667</v>
      </c>
      <c r="K83" s="1">
        <f>IFERROR(__xludf.DUMMYFUNCTION("""COMPUTED_VALUE"""),3591.27)</f>
        <v>3591.27</v>
      </c>
      <c r="M83" s="2">
        <f>IFERROR(__xludf.DUMMYFUNCTION("""COMPUTED_VALUE"""),45411.66666666667)</f>
        <v>45411.66667</v>
      </c>
      <c r="N83" s="1">
        <f>IFERROR(__xludf.DUMMYFUNCTION("""COMPUTED_VALUE"""),4726670.0)</f>
        <v>4726670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IFERROR(__xludf.DUMMYFUNCTION("""COMPUTED_VALUE"""),3587.77)</f>
        <v>3587.77</v>
      </c>
      <c r="D84" s="2">
        <f>IFERROR(__xludf.DUMMYFUNCTION("""COMPUTED_VALUE"""),45412.66666666667)</f>
        <v>45412.66667</v>
      </c>
      <c r="E84" s="1">
        <f>IFERROR(__xludf.DUMMYFUNCTION("""COMPUTED_VALUE"""),3590.53)</f>
        <v>3590.53</v>
      </c>
      <c r="G84" s="2">
        <f>IFERROR(__xludf.DUMMYFUNCTION("""COMPUTED_VALUE"""),45412.66666666667)</f>
        <v>45412.66667</v>
      </c>
      <c r="H84" s="1">
        <f>IFERROR(__xludf.DUMMYFUNCTION("""COMPUTED_VALUE"""),3515.99)</f>
        <v>3515.99</v>
      </c>
      <c r="J84" s="2">
        <f>IFERROR(__xludf.DUMMYFUNCTION("""COMPUTED_VALUE"""),45412.66666666667)</f>
        <v>45412.66667</v>
      </c>
      <c r="K84" s="1">
        <f>IFERROR(__xludf.DUMMYFUNCTION("""COMPUTED_VALUE"""),3518.17)</f>
        <v>3518.17</v>
      </c>
      <c r="M84" s="2">
        <f>IFERROR(__xludf.DUMMYFUNCTION("""COMPUTED_VALUE"""),45412.66666666667)</f>
        <v>45412.66667</v>
      </c>
      <c r="N84" s="1">
        <f>IFERROR(__xludf.DUMMYFUNCTION("""COMPUTED_VALUE"""),6287530.0)</f>
        <v>6287530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IFERROR(__xludf.DUMMYFUNCTION("""COMPUTED_VALUE"""),3496.04)</f>
        <v>3496.04</v>
      </c>
      <c r="D85" s="2">
        <f>IFERROR(__xludf.DUMMYFUNCTION("""COMPUTED_VALUE"""),45413.66666666667)</f>
        <v>45413.66667</v>
      </c>
      <c r="E85" s="1">
        <f>IFERROR(__xludf.DUMMYFUNCTION("""COMPUTED_VALUE"""),3555.67)</f>
        <v>3555.67</v>
      </c>
      <c r="G85" s="2">
        <f>IFERROR(__xludf.DUMMYFUNCTION("""COMPUTED_VALUE"""),45413.66666666667)</f>
        <v>45413.66667</v>
      </c>
      <c r="H85" s="1">
        <f>IFERROR(__xludf.DUMMYFUNCTION("""COMPUTED_VALUE"""),3474.73)</f>
        <v>3474.73</v>
      </c>
      <c r="J85" s="2">
        <f>IFERROR(__xludf.DUMMYFUNCTION("""COMPUTED_VALUE"""),45413.66666666667)</f>
        <v>45413.66667</v>
      </c>
      <c r="K85" s="1">
        <f>IFERROR(__xludf.DUMMYFUNCTION("""COMPUTED_VALUE"""),3504.69)</f>
        <v>3504.69</v>
      </c>
      <c r="M85" s="2">
        <f>IFERROR(__xludf.DUMMYFUNCTION("""COMPUTED_VALUE"""),45413.66666666667)</f>
        <v>45413.66667</v>
      </c>
      <c r="N85" s="1">
        <f>IFERROR(__xludf.DUMMYFUNCTION("""COMPUTED_VALUE"""),5850744.0)</f>
        <v>5850744</v>
      </c>
    </row>
    <row r="86">
      <c r="A86" s="2">
        <f>IFERROR(__xludf.DUMMYFUNCTION("""COMPUTED_VALUE"""),45414.66666666667)</f>
        <v>45414.66667</v>
      </c>
      <c r="B86" s="1">
        <f>IFERROR(__xludf.DUMMYFUNCTION("""COMPUTED_VALUE"""),3534.4)</f>
        <v>3534.4</v>
      </c>
      <c r="D86" s="2">
        <f>IFERROR(__xludf.DUMMYFUNCTION("""COMPUTED_VALUE"""),45414.66666666667)</f>
        <v>45414.66667</v>
      </c>
      <c r="E86" s="1">
        <f>IFERROR(__xludf.DUMMYFUNCTION("""COMPUTED_VALUE"""),3537.01)</f>
        <v>3537.01</v>
      </c>
      <c r="G86" s="2">
        <f>IFERROR(__xludf.DUMMYFUNCTION("""COMPUTED_VALUE"""),45414.66666666667)</f>
        <v>45414.66667</v>
      </c>
      <c r="H86" s="1">
        <f>IFERROR(__xludf.DUMMYFUNCTION("""COMPUTED_VALUE"""),3495.97)</f>
        <v>3495.97</v>
      </c>
      <c r="J86" s="2">
        <f>IFERROR(__xludf.DUMMYFUNCTION("""COMPUTED_VALUE"""),45414.66666666667)</f>
        <v>45414.66667</v>
      </c>
      <c r="K86" s="1">
        <f>IFERROR(__xludf.DUMMYFUNCTION("""COMPUTED_VALUE"""),3523.03)</f>
        <v>3523.03</v>
      </c>
      <c r="M86" s="2">
        <f>IFERROR(__xludf.DUMMYFUNCTION("""COMPUTED_VALUE"""),45414.66666666667)</f>
        <v>45414.66667</v>
      </c>
      <c r="N86" s="1">
        <f>IFERROR(__xludf.DUMMYFUNCTION("""COMPUTED_VALUE"""),4660473.0)</f>
        <v>4660473</v>
      </c>
    </row>
    <row r="87">
      <c r="A87" s="2">
        <f>IFERROR(__xludf.DUMMYFUNCTION("""COMPUTED_VALUE"""),45415.66666666667)</f>
        <v>45415.66667</v>
      </c>
      <c r="B87" s="1">
        <f>IFERROR(__xludf.DUMMYFUNCTION("""COMPUTED_VALUE"""),3549.33)</f>
        <v>3549.33</v>
      </c>
      <c r="D87" s="2">
        <f>IFERROR(__xludf.DUMMYFUNCTION("""COMPUTED_VALUE"""),45415.66666666667)</f>
        <v>45415.66667</v>
      </c>
      <c r="E87" s="1">
        <f>IFERROR(__xludf.DUMMYFUNCTION("""COMPUTED_VALUE"""),3569.69)</f>
        <v>3569.69</v>
      </c>
      <c r="G87" s="2">
        <f>IFERROR(__xludf.DUMMYFUNCTION("""COMPUTED_VALUE"""),45415.66666666667)</f>
        <v>45415.66667</v>
      </c>
      <c r="H87" s="1">
        <f>IFERROR(__xludf.DUMMYFUNCTION("""COMPUTED_VALUE"""),3511.73)</f>
        <v>3511.73</v>
      </c>
      <c r="J87" s="2">
        <f>IFERROR(__xludf.DUMMYFUNCTION("""COMPUTED_VALUE"""),45415.66666666667)</f>
        <v>45415.66667</v>
      </c>
      <c r="K87" s="1">
        <f>IFERROR(__xludf.DUMMYFUNCTION("""COMPUTED_VALUE"""),3513.6)</f>
        <v>3513.6</v>
      </c>
      <c r="M87" s="2">
        <f>IFERROR(__xludf.DUMMYFUNCTION("""COMPUTED_VALUE"""),45415.66666666667)</f>
        <v>45415.66667</v>
      </c>
      <c r="N87" s="1">
        <f>IFERROR(__xludf.DUMMYFUNCTION("""COMPUTED_VALUE"""),5243790.0)</f>
        <v>5243790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IFERROR(__xludf.DUMMYFUNCTION("""COMPUTED_VALUE"""),3538.88)</f>
        <v>3538.88</v>
      </c>
      <c r="D88" s="2">
        <f>IFERROR(__xludf.DUMMYFUNCTION("""COMPUTED_VALUE"""),45418.66666666667)</f>
        <v>45418.66667</v>
      </c>
      <c r="E88" s="1">
        <f>IFERROR(__xludf.DUMMYFUNCTION("""COMPUTED_VALUE"""),3556.43)</f>
        <v>3556.43</v>
      </c>
      <c r="G88" s="2">
        <f>IFERROR(__xludf.DUMMYFUNCTION("""COMPUTED_VALUE"""),45418.66666666667)</f>
        <v>45418.66667</v>
      </c>
      <c r="H88" s="1">
        <f>IFERROR(__xludf.DUMMYFUNCTION("""COMPUTED_VALUE"""),3528.46)</f>
        <v>3528.46</v>
      </c>
      <c r="J88" s="2">
        <f>IFERROR(__xludf.DUMMYFUNCTION("""COMPUTED_VALUE"""),45418.66666666667)</f>
        <v>45418.66667</v>
      </c>
      <c r="K88" s="1">
        <f>IFERROR(__xludf.DUMMYFUNCTION("""COMPUTED_VALUE"""),3552.54)</f>
        <v>3552.54</v>
      </c>
      <c r="M88" s="2">
        <f>IFERROR(__xludf.DUMMYFUNCTION("""COMPUTED_VALUE"""),45418.66666666667)</f>
        <v>45418.66667</v>
      </c>
      <c r="N88" s="1">
        <f>IFERROR(__xludf.DUMMYFUNCTION("""COMPUTED_VALUE"""),4157888.0)</f>
        <v>4157888</v>
      </c>
    </row>
    <row r="89">
      <c r="A89" s="2">
        <f>IFERROR(__xludf.DUMMYFUNCTION("""COMPUTED_VALUE"""),45419.66666666667)</f>
        <v>45419.66667</v>
      </c>
      <c r="B89" s="1">
        <f>IFERROR(__xludf.DUMMYFUNCTION("""COMPUTED_VALUE"""),3555.02)</f>
        <v>3555.02</v>
      </c>
      <c r="D89" s="2">
        <f>IFERROR(__xludf.DUMMYFUNCTION("""COMPUTED_VALUE"""),45419.66666666667)</f>
        <v>45419.66667</v>
      </c>
      <c r="E89" s="1">
        <f>IFERROR(__xludf.DUMMYFUNCTION("""COMPUTED_VALUE"""),3577.35)</f>
        <v>3577.35</v>
      </c>
      <c r="G89" s="2">
        <f>IFERROR(__xludf.DUMMYFUNCTION("""COMPUTED_VALUE"""),45419.66666666667)</f>
        <v>45419.66667</v>
      </c>
      <c r="H89" s="1">
        <f>IFERROR(__xludf.DUMMYFUNCTION("""COMPUTED_VALUE"""),3538.72)</f>
        <v>3538.72</v>
      </c>
      <c r="J89" s="2">
        <f>IFERROR(__xludf.DUMMYFUNCTION("""COMPUTED_VALUE"""),45419.66666666667)</f>
        <v>45419.66667</v>
      </c>
      <c r="K89" s="1">
        <f>IFERROR(__xludf.DUMMYFUNCTION("""COMPUTED_VALUE"""),3543.16)</f>
        <v>3543.16</v>
      </c>
      <c r="M89" s="2">
        <f>IFERROR(__xludf.DUMMYFUNCTION("""COMPUTED_VALUE"""),45419.66666666667)</f>
        <v>45419.66667</v>
      </c>
      <c r="N89" s="1">
        <f>IFERROR(__xludf.DUMMYFUNCTION("""COMPUTED_VALUE"""),4943796.0)</f>
        <v>4943796</v>
      </c>
    </row>
    <row r="90">
      <c r="A90" s="2">
        <f>IFERROR(__xludf.DUMMYFUNCTION("""COMPUTED_VALUE"""),45420.66666666667)</f>
        <v>45420.66667</v>
      </c>
      <c r="B90" s="1">
        <f>IFERROR(__xludf.DUMMYFUNCTION("""COMPUTED_VALUE"""),3532.62)</f>
        <v>3532.62</v>
      </c>
      <c r="D90" s="2">
        <f>IFERROR(__xludf.DUMMYFUNCTION("""COMPUTED_VALUE"""),45420.66666666667)</f>
        <v>45420.66667</v>
      </c>
      <c r="E90" s="1">
        <f>IFERROR(__xludf.DUMMYFUNCTION("""COMPUTED_VALUE"""),3542.04)</f>
        <v>3542.04</v>
      </c>
      <c r="G90" s="2">
        <f>IFERROR(__xludf.DUMMYFUNCTION("""COMPUTED_VALUE"""),45420.66666666667)</f>
        <v>45420.66667</v>
      </c>
      <c r="H90" s="1">
        <f>IFERROR(__xludf.DUMMYFUNCTION("""COMPUTED_VALUE"""),3519.37)</f>
        <v>3519.37</v>
      </c>
      <c r="J90" s="2">
        <f>IFERROR(__xludf.DUMMYFUNCTION("""COMPUTED_VALUE"""),45420.66666666667)</f>
        <v>45420.66667</v>
      </c>
      <c r="K90" s="1">
        <f>IFERROR(__xludf.DUMMYFUNCTION("""COMPUTED_VALUE"""),3529.82)</f>
        <v>3529.82</v>
      </c>
      <c r="M90" s="2">
        <f>IFERROR(__xludf.DUMMYFUNCTION("""COMPUTED_VALUE"""),45420.66666666667)</f>
        <v>45420.66667</v>
      </c>
      <c r="N90" s="1">
        <f>IFERROR(__xludf.DUMMYFUNCTION("""COMPUTED_VALUE"""),5992851.0)</f>
        <v>5992851</v>
      </c>
    </row>
    <row r="91">
      <c r="A91" s="2">
        <f>IFERROR(__xludf.DUMMYFUNCTION("""COMPUTED_VALUE"""),45421.66666666667)</f>
        <v>45421.66667</v>
      </c>
      <c r="B91" s="1">
        <f>IFERROR(__xludf.DUMMYFUNCTION("""COMPUTED_VALUE"""),3499.44)</f>
        <v>3499.44</v>
      </c>
      <c r="D91" s="2">
        <f>IFERROR(__xludf.DUMMYFUNCTION("""COMPUTED_VALUE"""),45421.66666666667)</f>
        <v>45421.66667</v>
      </c>
      <c r="E91" s="1">
        <f>IFERROR(__xludf.DUMMYFUNCTION("""COMPUTED_VALUE"""),3577.85)</f>
        <v>3577.85</v>
      </c>
      <c r="G91" s="2">
        <f>IFERROR(__xludf.DUMMYFUNCTION("""COMPUTED_VALUE"""),45421.66666666667)</f>
        <v>45421.66667</v>
      </c>
      <c r="H91" s="1">
        <f>IFERROR(__xludf.DUMMYFUNCTION("""COMPUTED_VALUE"""),3464.09)</f>
        <v>3464.09</v>
      </c>
      <c r="J91" s="2">
        <f>IFERROR(__xludf.DUMMYFUNCTION("""COMPUTED_VALUE"""),45421.66666666667)</f>
        <v>45421.66667</v>
      </c>
      <c r="K91" s="1">
        <f>IFERROR(__xludf.DUMMYFUNCTION("""COMPUTED_VALUE"""),3575.48)</f>
        <v>3575.48</v>
      </c>
      <c r="M91" s="2">
        <f>IFERROR(__xludf.DUMMYFUNCTION("""COMPUTED_VALUE"""),45421.66666666667)</f>
        <v>45421.66667</v>
      </c>
      <c r="N91" s="1">
        <f>IFERROR(__xludf.DUMMYFUNCTION("""COMPUTED_VALUE"""),5857352.0)</f>
        <v>5857352</v>
      </c>
    </row>
    <row r="92">
      <c r="A92" s="2">
        <f>IFERROR(__xludf.DUMMYFUNCTION("""COMPUTED_VALUE"""),45422.66666666667)</f>
        <v>45422.66667</v>
      </c>
      <c r="B92" s="1">
        <f>IFERROR(__xludf.DUMMYFUNCTION("""COMPUTED_VALUE"""),3589.59)</f>
        <v>3589.59</v>
      </c>
      <c r="D92" s="2">
        <f>IFERROR(__xludf.DUMMYFUNCTION("""COMPUTED_VALUE"""),45422.66666666667)</f>
        <v>45422.66667</v>
      </c>
      <c r="E92" s="1">
        <f>IFERROR(__xludf.DUMMYFUNCTION("""COMPUTED_VALUE"""),3629.38)</f>
        <v>3629.38</v>
      </c>
      <c r="G92" s="2">
        <f>IFERROR(__xludf.DUMMYFUNCTION("""COMPUTED_VALUE"""),45422.66666666667)</f>
        <v>45422.66667</v>
      </c>
      <c r="H92" s="1">
        <f>IFERROR(__xludf.DUMMYFUNCTION("""COMPUTED_VALUE"""),3586.49)</f>
        <v>3586.49</v>
      </c>
      <c r="J92" s="2">
        <f>IFERROR(__xludf.DUMMYFUNCTION("""COMPUTED_VALUE"""),45422.66666666667)</f>
        <v>45422.66667</v>
      </c>
      <c r="K92" s="1">
        <f>IFERROR(__xludf.DUMMYFUNCTION("""COMPUTED_VALUE"""),3627.3)</f>
        <v>3627.3</v>
      </c>
      <c r="M92" s="2">
        <f>IFERROR(__xludf.DUMMYFUNCTION("""COMPUTED_VALUE"""),45422.66666666667)</f>
        <v>45422.66667</v>
      </c>
      <c r="N92" s="1">
        <f>IFERROR(__xludf.DUMMYFUNCTION("""COMPUTED_VALUE"""),5708588.0)</f>
        <v>5708588</v>
      </c>
    </row>
    <row r="93">
      <c r="A93" s="2">
        <f>IFERROR(__xludf.DUMMYFUNCTION("""COMPUTED_VALUE"""),45425.66666666667)</f>
        <v>45425.66667</v>
      </c>
      <c r="B93" s="1">
        <f>IFERROR(__xludf.DUMMYFUNCTION("""COMPUTED_VALUE"""),3641.3)</f>
        <v>3641.3</v>
      </c>
      <c r="D93" s="2">
        <f>IFERROR(__xludf.DUMMYFUNCTION("""COMPUTED_VALUE"""),45425.66666666667)</f>
        <v>45425.66667</v>
      </c>
      <c r="E93" s="1">
        <f>IFERROR(__xludf.DUMMYFUNCTION("""COMPUTED_VALUE"""),3644.76)</f>
        <v>3644.76</v>
      </c>
      <c r="G93" s="2">
        <f>IFERROR(__xludf.DUMMYFUNCTION("""COMPUTED_VALUE"""),45425.66666666667)</f>
        <v>45425.66667</v>
      </c>
      <c r="H93" s="1">
        <f>IFERROR(__xludf.DUMMYFUNCTION("""COMPUTED_VALUE"""),3570.51)</f>
        <v>3570.51</v>
      </c>
      <c r="J93" s="2">
        <f>IFERROR(__xludf.DUMMYFUNCTION("""COMPUTED_VALUE"""),45425.66666666667)</f>
        <v>45425.66667</v>
      </c>
      <c r="K93" s="1">
        <f>IFERROR(__xludf.DUMMYFUNCTION("""COMPUTED_VALUE"""),3586.86)</f>
        <v>3586.86</v>
      </c>
      <c r="M93" s="2">
        <f>IFERROR(__xludf.DUMMYFUNCTION("""COMPUTED_VALUE"""),45425.66666666667)</f>
        <v>45425.66667</v>
      </c>
      <c r="N93" s="1">
        <f>IFERROR(__xludf.DUMMYFUNCTION("""COMPUTED_VALUE"""),5730186.0)</f>
        <v>5730186</v>
      </c>
    </row>
    <row r="94">
      <c r="A94" s="2">
        <f>IFERROR(__xludf.DUMMYFUNCTION("""COMPUTED_VALUE"""),45426.66666666667)</f>
        <v>45426.66667</v>
      </c>
      <c r="B94" s="1">
        <f>IFERROR(__xludf.DUMMYFUNCTION("""COMPUTED_VALUE"""),3596.04)</f>
        <v>3596.04</v>
      </c>
      <c r="D94" s="2">
        <f>IFERROR(__xludf.DUMMYFUNCTION("""COMPUTED_VALUE"""),45426.66666666667)</f>
        <v>45426.66667</v>
      </c>
      <c r="E94" s="1">
        <f>IFERROR(__xludf.DUMMYFUNCTION("""COMPUTED_VALUE"""),3599.45)</f>
        <v>3599.45</v>
      </c>
      <c r="G94" s="2">
        <f>IFERROR(__xludf.DUMMYFUNCTION("""COMPUTED_VALUE"""),45426.66666666667)</f>
        <v>45426.66667</v>
      </c>
      <c r="H94" s="1">
        <f>IFERROR(__xludf.DUMMYFUNCTION("""COMPUTED_VALUE"""),3556.89)</f>
        <v>3556.89</v>
      </c>
      <c r="J94" s="2">
        <f>IFERROR(__xludf.DUMMYFUNCTION("""COMPUTED_VALUE"""),45426.66666666667)</f>
        <v>45426.66667</v>
      </c>
      <c r="K94" s="1">
        <f>IFERROR(__xludf.DUMMYFUNCTION("""COMPUTED_VALUE"""),3572.55)</f>
        <v>3572.55</v>
      </c>
      <c r="M94" s="2">
        <f>IFERROR(__xludf.DUMMYFUNCTION("""COMPUTED_VALUE"""),45426.66666666667)</f>
        <v>45426.66667</v>
      </c>
      <c r="N94" s="1">
        <f>IFERROR(__xludf.DUMMYFUNCTION("""COMPUTED_VALUE"""),6187354.0)</f>
        <v>6187354</v>
      </c>
    </row>
    <row r="95">
      <c r="A95" s="2">
        <f>IFERROR(__xludf.DUMMYFUNCTION("""COMPUTED_VALUE"""),45427.66666666667)</f>
        <v>45427.66667</v>
      </c>
      <c r="B95" s="1">
        <f>IFERROR(__xludf.DUMMYFUNCTION("""COMPUTED_VALUE"""),3584.34)</f>
        <v>3584.34</v>
      </c>
      <c r="D95" s="2">
        <f>IFERROR(__xludf.DUMMYFUNCTION("""COMPUTED_VALUE"""),45427.66666666667)</f>
        <v>45427.66667</v>
      </c>
      <c r="E95" s="1">
        <f>IFERROR(__xludf.DUMMYFUNCTION("""COMPUTED_VALUE"""),3599.39)</f>
        <v>3599.39</v>
      </c>
      <c r="G95" s="2">
        <f>IFERROR(__xludf.DUMMYFUNCTION("""COMPUTED_VALUE"""),45427.66666666667)</f>
        <v>45427.66667</v>
      </c>
      <c r="H95" s="1">
        <f>IFERROR(__xludf.DUMMYFUNCTION("""COMPUTED_VALUE"""),3560.83)</f>
        <v>3560.83</v>
      </c>
      <c r="J95" s="2">
        <f>IFERROR(__xludf.DUMMYFUNCTION("""COMPUTED_VALUE"""),45427.66666666667)</f>
        <v>45427.66667</v>
      </c>
      <c r="K95" s="1">
        <f>IFERROR(__xludf.DUMMYFUNCTION("""COMPUTED_VALUE"""),3564.22)</f>
        <v>3564.22</v>
      </c>
      <c r="M95" s="2">
        <f>IFERROR(__xludf.DUMMYFUNCTION("""COMPUTED_VALUE"""),45427.66666666667)</f>
        <v>45427.66667</v>
      </c>
      <c r="N95" s="1">
        <f>IFERROR(__xludf.DUMMYFUNCTION("""COMPUTED_VALUE"""),5921789.0)</f>
        <v>5921789</v>
      </c>
    </row>
    <row r="96">
      <c r="A96" s="2">
        <f>IFERROR(__xludf.DUMMYFUNCTION("""COMPUTED_VALUE"""),45428.66666666667)</f>
        <v>45428.66667</v>
      </c>
      <c r="B96" s="1">
        <f>IFERROR(__xludf.DUMMYFUNCTION("""COMPUTED_VALUE"""),3564.8)</f>
        <v>3564.8</v>
      </c>
      <c r="D96" s="2">
        <f>IFERROR(__xludf.DUMMYFUNCTION("""COMPUTED_VALUE"""),45428.66666666667)</f>
        <v>45428.66667</v>
      </c>
      <c r="E96" s="1">
        <f>IFERROR(__xludf.DUMMYFUNCTION("""COMPUTED_VALUE"""),3607.98)</f>
        <v>3607.98</v>
      </c>
      <c r="G96" s="2">
        <f>IFERROR(__xludf.DUMMYFUNCTION("""COMPUTED_VALUE"""),45428.66666666667)</f>
        <v>45428.66667</v>
      </c>
      <c r="H96" s="1">
        <f>IFERROR(__xludf.DUMMYFUNCTION("""COMPUTED_VALUE"""),3561.11)</f>
        <v>3561.11</v>
      </c>
      <c r="J96" s="2">
        <f>IFERROR(__xludf.DUMMYFUNCTION("""COMPUTED_VALUE"""),45428.66666666667)</f>
        <v>45428.66667</v>
      </c>
      <c r="K96" s="1">
        <f>IFERROR(__xludf.DUMMYFUNCTION("""COMPUTED_VALUE"""),3597.42)</f>
        <v>3597.42</v>
      </c>
      <c r="M96" s="2">
        <f>IFERROR(__xludf.DUMMYFUNCTION("""COMPUTED_VALUE"""),45428.66666666667)</f>
        <v>45428.66667</v>
      </c>
      <c r="N96" s="1">
        <f>IFERROR(__xludf.DUMMYFUNCTION("""COMPUTED_VALUE"""),5077772.0)</f>
        <v>5077772</v>
      </c>
    </row>
    <row r="97">
      <c r="A97" s="2">
        <f>IFERROR(__xludf.DUMMYFUNCTION("""COMPUTED_VALUE"""),45429.66666666667)</f>
        <v>45429.66667</v>
      </c>
      <c r="B97" s="1">
        <f>IFERROR(__xludf.DUMMYFUNCTION("""COMPUTED_VALUE"""),3602.92)</f>
        <v>3602.92</v>
      </c>
      <c r="D97" s="2">
        <f>IFERROR(__xludf.DUMMYFUNCTION("""COMPUTED_VALUE"""),45429.66666666667)</f>
        <v>45429.66667</v>
      </c>
      <c r="E97" s="1">
        <f>IFERROR(__xludf.DUMMYFUNCTION("""COMPUTED_VALUE"""),3608.15)</f>
        <v>3608.15</v>
      </c>
      <c r="G97" s="2">
        <f>IFERROR(__xludf.DUMMYFUNCTION("""COMPUTED_VALUE"""),45429.66666666667)</f>
        <v>45429.66667</v>
      </c>
      <c r="H97" s="1">
        <f>IFERROR(__xludf.DUMMYFUNCTION("""COMPUTED_VALUE"""),3564.75)</f>
        <v>3564.75</v>
      </c>
      <c r="J97" s="2">
        <f>IFERROR(__xludf.DUMMYFUNCTION("""COMPUTED_VALUE"""),45429.66666666667)</f>
        <v>45429.66667</v>
      </c>
      <c r="K97" s="1">
        <f>IFERROR(__xludf.DUMMYFUNCTION("""COMPUTED_VALUE"""),3573.99)</f>
        <v>3573.99</v>
      </c>
      <c r="M97" s="2">
        <f>IFERROR(__xludf.DUMMYFUNCTION("""COMPUTED_VALUE"""),45429.66666666667)</f>
        <v>45429.66667</v>
      </c>
      <c r="N97" s="1">
        <f>IFERROR(__xludf.DUMMYFUNCTION("""COMPUTED_VALUE"""),3823306.0)</f>
        <v>3823306</v>
      </c>
    </row>
    <row r="98">
      <c r="A98" s="2">
        <f>IFERROR(__xludf.DUMMYFUNCTION("""COMPUTED_VALUE"""),45432.66666666667)</f>
        <v>45432.66667</v>
      </c>
      <c r="B98" s="1">
        <f>IFERROR(__xludf.DUMMYFUNCTION("""COMPUTED_VALUE"""),3577.64)</f>
        <v>3577.64</v>
      </c>
      <c r="D98" s="2">
        <f>IFERROR(__xludf.DUMMYFUNCTION("""COMPUTED_VALUE"""),45432.66666666667)</f>
        <v>45432.66667</v>
      </c>
      <c r="E98" s="1">
        <f>IFERROR(__xludf.DUMMYFUNCTION("""COMPUTED_VALUE"""),3615.87)</f>
        <v>3615.87</v>
      </c>
      <c r="G98" s="2">
        <f>IFERROR(__xludf.DUMMYFUNCTION("""COMPUTED_VALUE"""),45432.66666666667)</f>
        <v>45432.66667</v>
      </c>
      <c r="H98" s="1">
        <f>IFERROR(__xludf.DUMMYFUNCTION("""COMPUTED_VALUE"""),3574.88)</f>
        <v>3574.88</v>
      </c>
      <c r="J98" s="2">
        <f>IFERROR(__xludf.DUMMYFUNCTION("""COMPUTED_VALUE"""),45432.66666666667)</f>
        <v>45432.66667</v>
      </c>
      <c r="K98" s="1">
        <f>IFERROR(__xludf.DUMMYFUNCTION("""COMPUTED_VALUE"""),3603.57)</f>
        <v>3603.57</v>
      </c>
      <c r="M98" s="2">
        <f>IFERROR(__xludf.DUMMYFUNCTION("""COMPUTED_VALUE"""),45432.66666666667)</f>
        <v>45432.66667</v>
      </c>
      <c r="N98" s="1">
        <f>IFERROR(__xludf.DUMMYFUNCTION("""COMPUTED_VALUE"""),3792120.0)</f>
        <v>3792120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IFERROR(__xludf.DUMMYFUNCTION("""COMPUTED_VALUE"""),3604.43)</f>
        <v>3604.43</v>
      </c>
      <c r="D99" s="2">
        <f>IFERROR(__xludf.DUMMYFUNCTION("""COMPUTED_VALUE"""),45433.66666666667)</f>
        <v>45433.66667</v>
      </c>
      <c r="E99" s="1">
        <f>IFERROR(__xludf.DUMMYFUNCTION("""COMPUTED_VALUE"""),3609.34)</f>
        <v>3609.34</v>
      </c>
      <c r="G99" s="2">
        <f>IFERROR(__xludf.DUMMYFUNCTION("""COMPUTED_VALUE"""),45433.66666666667)</f>
        <v>45433.66667</v>
      </c>
      <c r="H99" s="1">
        <f>IFERROR(__xludf.DUMMYFUNCTION("""COMPUTED_VALUE"""),3565.33)</f>
        <v>3565.33</v>
      </c>
      <c r="J99" s="2">
        <f>IFERROR(__xludf.DUMMYFUNCTION("""COMPUTED_VALUE"""),45433.66666666667)</f>
        <v>45433.66667</v>
      </c>
      <c r="K99" s="1">
        <f>IFERROR(__xludf.DUMMYFUNCTION("""COMPUTED_VALUE"""),3586.81)</f>
        <v>3586.81</v>
      </c>
      <c r="M99" s="2">
        <f>IFERROR(__xludf.DUMMYFUNCTION("""COMPUTED_VALUE"""),45433.66666666667)</f>
        <v>45433.66667</v>
      </c>
      <c r="N99" s="1">
        <f>IFERROR(__xludf.DUMMYFUNCTION("""COMPUTED_VALUE"""),4303364.0)</f>
        <v>4303364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IFERROR(__xludf.DUMMYFUNCTION("""COMPUTED_VALUE"""),3573.93)</f>
        <v>3573.93</v>
      </c>
      <c r="D100" s="2">
        <f>IFERROR(__xludf.DUMMYFUNCTION("""COMPUTED_VALUE"""),45434.66666666667)</f>
        <v>45434.66667</v>
      </c>
      <c r="E100" s="1">
        <f>IFERROR(__xludf.DUMMYFUNCTION("""COMPUTED_VALUE"""),3608.18)</f>
        <v>3608.18</v>
      </c>
      <c r="G100" s="2">
        <f>IFERROR(__xludf.DUMMYFUNCTION("""COMPUTED_VALUE"""),45434.66666666667)</f>
        <v>45434.66667</v>
      </c>
      <c r="H100" s="1">
        <f>IFERROR(__xludf.DUMMYFUNCTION("""COMPUTED_VALUE"""),3540.89)</f>
        <v>3540.89</v>
      </c>
      <c r="J100" s="2">
        <f>IFERROR(__xludf.DUMMYFUNCTION("""COMPUTED_VALUE"""),45434.66666666667)</f>
        <v>45434.66667</v>
      </c>
      <c r="K100" s="1">
        <f>IFERROR(__xludf.DUMMYFUNCTION("""COMPUTED_VALUE"""),3559.29)</f>
        <v>3559.29</v>
      </c>
      <c r="M100" s="2">
        <f>IFERROR(__xludf.DUMMYFUNCTION("""COMPUTED_VALUE"""),45434.66666666667)</f>
        <v>45434.66667</v>
      </c>
      <c r="N100" s="1">
        <f>IFERROR(__xludf.DUMMYFUNCTION("""COMPUTED_VALUE"""),6134191.0)</f>
        <v>6134191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IFERROR(__xludf.DUMMYFUNCTION("""COMPUTED_VALUE"""),3565.12)</f>
        <v>3565.12</v>
      </c>
      <c r="D101" s="2">
        <f>IFERROR(__xludf.DUMMYFUNCTION("""COMPUTED_VALUE"""),45435.66666666667)</f>
        <v>45435.66667</v>
      </c>
      <c r="E101" s="1">
        <f>IFERROR(__xludf.DUMMYFUNCTION("""COMPUTED_VALUE"""),3565.12)</f>
        <v>3565.12</v>
      </c>
      <c r="G101" s="2">
        <f>IFERROR(__xludf.DUMMYFUNCTION("""COMPUTED_VALUE"""),45435.66666666667)</f>
        <v>45435.66667</v>
      </c>
      <c r="H101" s="1">
        <f>IFERROR(__xludf.DUMMYFUNCTION("""COMPUTED_VALUE"""),3485.18)</f>
        <v>3485.18</v>
      </c>
      <c r="J101" s="2">
        <f>IFERROR(__xludf.DUMMYFUNCTION("""COMPUTED_VALUE"""),45435.66666666667)</f>
        <v>45435.66667</v>
      </c>
      <c r="K101" s="1">
        <f>IFERROR(__xludf.DUMMYFUNCTION("""COMPUTED_VALUE"""),3489.93)</f>
        <v>3489.93</v>
      </c>
      <c r="M101" s="2">
        <f>IFERROR(__xludf.DUMMYFUNCTION("""COMPUTED_VALUE"""),45435.66666666667)</f>
        <v>45435.66667</v>
      </c>
      <c r="N101" s="1">
        <f>IFERROR(__xludf.DUMMYFUNCTION("""COMPUTED_VALUE"""),5726346.0)</f>
        <v>5726346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IFERROR(__xludf.DUMMYFUNCTION("""COMPUTED_VALUE"""),3511.85)</f>
        <v>3511.85</v>
      </c>
      <c r="D102" s="2">
        <f>IFERROR(__xludf.DUMMYFUNCTION("""COMPUTED_VALUE"""),45436.66666666667)</f>
        <v>45436.66667</v>
      </c>
      <c r="E102" s="1">
        <f>IFERROR(__xludf.DUMMYFUNCTION("""COMPUTED_VALUE"""),3550.91)</f>
        <v>3550.91</v>
      </c>
      <c r="G102" s="2">
        <f>IFERROR(__xludf.DUMMYFUNCTION("""COMPUTED_VALUE"""),45436.66666666667)</f>
        <v>45436.66667</v>
      </c>
      <c r="H102" s="1">
        <f>IFERROR(__xludf.DUMMYFUNCTION("""COMPUTED_VALUE"""),3502.08)</f>
        <v>3502.08</v>
      </c>
      <c r="J102" s="2">
        <f>IFERROR(__xludf.DUMMYFUNCTION("""COMPUTED_VALUE"""),45436.66666666667)</f>
        <v>45436.66667</v>
      </c>
      <c r="K102" s="1">
        <f>IFERROR(__xludf.DUMMYFUNCTION("""COMPUTED_VALUE"""),3550.29)</f>
        <v>3550.29</v>
      </c>
      <c r="M102" s="2">
        <f>IFERROR(__xludf.DUMMYFUNCTION("""COMPUTED_VALUE"""),45436.66666666667)</f>
        <v>45436.66667</v>
      </c>
      <c r="N102" s="1">
        <f>IFERROR(__xludf.DUMMYFUNCTION("""COMPUTED_VALUE"""),3906329.0)</f>
        <v>3906329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IFERROR(__xludf.DUMMYFUNCTION("""COMPUTED_VALUE"""),3533.49)</f>
        <v>3533.49</v>
      </c>
      <c r="D103" s="2">
        <f>IFERROR(__xludf.DUMMYFUNCTION("""COMPUTED_VALUE"""),45440.66666666667)</f>
        <v>45440.66667</v>
      </c>
      <c r="E103" s="1">
        <f>IFERROR(__xludf.DUMMYFUNCTION("""COMPUTED_VALUE"""),3563.15)</f>
        <v>3563.15</v>
      </c>
      <c r="G103" s="2">
        <f>IFERROR(__xludf.DUMMYFUNCTION("""COMPUTED_VALUE"""),45440.66666666667)</f>
        <v>45440.66667</v>
      </c>
      <c r="H103" s="1">
        <f>IFERROR(__xludf.DUMMYFUNCTION("""COMPUTED_VALUE"""),3493.35)</f>
        <v>3493.35</v>
      </c>
      <c r="J103" s="2">
        <f>IFERROR(__xludf.DUMMYFUNCTION("""COMPUTED_VALUE"""),45440.66666666667)</f>
        <v>45440.66667</v>
      </c>
      <c r="K103" s="1">
        <f>IFERROR(__xludf.DUMMYFUNCTION("""COMPUTED_VALUE"""),3506.56)</f>
        <v>3506.56</v>
      </c>
      <c r="M103" s="2">
        <f>IFERROR(__xludf.DUMMYFUNCTION("""COMPUTED_VALUE"""),45440.66666666667)</f>
        <v>45440.66667</v>
      </c>
      <c r="N103" s="1">
        <f>IFERROR(__xludf.DUMMYFUNCTION("""COMPUTED_VALUE"""),3928820.0)</f>
        <v>3928820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IFERROR(__xludf.DUMMYFUNCTION("""COMPUTED_VALUE"""),3477.96)</f>
        <v>3477.96</v>
      </c>
      <c r="D104" s="2">
        <f>IFERROR(__xludf.DUMMYFUNCTION("""COMPUTED_VALUE"""),45441.66666666667)</f>
        <v>45441.66667</v>
      </c>
      <c r="E104" s="1">
        <f>IFERROR(__xludf.DUMMYFUNCTION("""COMPUTED_VALUE"""),3477.96)</f>
        <v>3477.96</v>
      </c>
      <c r="G104" s="2">
        <f>IFERROR(__xludf.DUMMYFUNCTION("""COMPUTED_VALUE"""),45441.66666666667)</f>
        <v>45441.66667</v>
      </c>
      <c r="H104" s="1">
        <f>IFERROR(__xludf.DUMMYFUNCTION("""COMPUTED_VALUE"""),3419.78)</f>
        <v>3419.78</v>
      </c>
      <c r="J104" s="2">
        <f>IFERROR(__xludf.DUMMYFUNCTION("""COMPUTED_VALUE"""),45441.66666666667)</f>
        <v>45441.66667</v>
      </c>
      <c r="K104" s="1">
        <f>IFERROR(__xludf.DUMMYFUNCTION("""COMPUTED_VALUE"""),3431.35)</f>
        <v>3431.35</v>
      </c>
      <c r="M104" s="2">
        <f>IFERROR(__xludf.DUMMYFUNCTION("""COMPUTED_VALUE"""),45441.66666666667)</f>
        <v>45441.66667</v>
      </c>
      <c r="N104" s="1">
        <f>IFERROR(__xludf.DUMMYFUNCTION("""COMPUTED_VALUE"""),5013186.0)</f>
        <v>5013186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IFERROR(__xludf.DUMMYFUNCTION("""COMPUTED_VALUE"""),3435.43)</f>
        <v>3435.43</v>
      </c>
      <c r="D105" s="2">
        <f>IFERROR(__xludf.DUMMYFUNCTION("""COMPUTED_VALUE"""),45442.66666666667)</f>
        <v>45442.66667</v>
      </c>
      <c r="E105" s="1">
        <f>IFERROR(__xludf.DUMMYFUNCTION("""COMPUTED_VALUE"""),3447.27)</f>
        <v>3447.27</v>
      </c>
      <c r="G105" s="2">
        <f>IFERROR(__xludf.DUMMYFUNCTION("""COMPUTED_VALUE"""),45442.66666666667)</f>
        <v>45442.66667</v>
      </c>
      <c r="H105" s="1">
        <f>IFERROR(__xludf.DUMMYFUNCTION("""COMPUTED_VALUE"""),3410.4)</f>
        <v>3410.4</v>
      </c>
      <c r="J105" s="2">
        <f>IFERROR(__xludf.DUMMYFUNCTION("""COMPUTED_VALUE"""),45442.66666666667)</f>
        <v>45442.66667</v>
      </c>
      <c r="K105" s="1">
        <f>IFERROR(__xludf.DUMMYFUNCTION("""COMPUTED_VALUE"""),3438.65)</f>
        <v>3438.65</v>
      </c>
      <c r="M105" s="2">
        <f>IFERROR(__xludf.DUMMYFUNCTION("""COMPUTED_VALUE"""),45442.66666666667)</f>
        <v>45442.66667</v>
      </c>
      <c r="N105" s="1">
        <f>IFERROR(__xludf.DUMMYFUNCTION("""COMPUTED_VALUE"""),4142092.0)</f>
        <v>4142092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IFERROR(__xludf.DUMMYFUNCTION("""COMPUTED_VALUE"""),3445.84)</f>
        <v>3445.84</v>
      </c>
      <c r="D106" s="2">
        <f>IFERROR(__xludf.DUMMYFUNCTION("""COMPUTED_VALUE"""),45443.66666666667)</f>
        <v>45443.66667</v>
      </c>
      <c r="E106" s="1">
        <f>IFERROR(__xludf.DUMMYFUNCTION("""COMPUTED_VALUE"""),3491.32)</f>
        <v>3491.32</v>
      </c>
      <c r="G106" s="2">
        <f>IFERROR(__xludf.DUMMYFUNCTION("""COMPUTED_VALUE"""),45443.66666666667)</f>
        <v>45443.66667</v>
      </c>
      <c r="H106" s="1">
        <f>IFERROR(__xludf.DUMMYFUNCTION("""COMPUTED_VALUE"""),3430.92)</f>
        <v>3430.92</v>
      </c>
      <c r="J106" s="2">
        <f>IFERROR(__xludf.DUMMYFUNCTION("""COMPUTED_VALUE"""),45443.66666666667)</f>
        <v>45443.66667</v>
      </c>
      <c r="K106" s="1">
        <f>IFERROR(__xludf.DUMMYFUNCTION("""COMPUTED_VALUE"""),3490.66)</f>
        <v>3490.66</v>
      </c>
      <c r="M106" s="2">
        <f>IFERROR(__xludf.DUMMYFUNCTION("""COMPUTED_VALUE"""),45443.66666666667)</f>
        <v>45443.66667</v>
      </c>
      <c r="N106" s="1">
        <f>IFERROR(__xludf.DUMMYFUNCTION("""COMPUTED_VALUE"""),8013938.0)</f>
        <v>8013938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IFERROR(__xludf.DUMMYFUNCTION("""COMPUTED_VALUE"""),3497.49)</f>
        <v>3497.49</v>
      </c>
      <c r="D107" s="2">
        <f>IFERROR(__xludf.DUMMYFUNCTION("""COMPUTED_VALUE"""),45446.66666666667)</f>
        <v>45446.66667</v>
      </c>
      <c r="E107" s="1">
        <f>IFERROR(__xludf.DUMMYFUNCTION("""COMPUTED_VALUE"""),3500.71)</f>
        <v>3500.71</v>
      </c>
      <c r="G107" s="2">
        <f>IFERROR(__xludf.DUMMYFUNCTION("""COMPUTED_VALUE"""),45446.66666666667)</f>
        <v>45446.66667</v>
      </c>
      <c r="H107" s="1">
        <f>IFERROR(__xludf.DUMMYFUNCTION("""COMPUTED_VALUE"""),3414.23)</f>
        <v>3414.23</v>
      </c>
      <c r="J107" s="2">
        <f>IFERROR(__xludf.DUMMYFUNCTION("""COMPUTED_VALUE"""),45446.66666666667)</f>
        <v>45446.66667</v>
      </c>
      <c r="K107" s="1">
        <f>IFERROR(__xludf.DUMMYFUNCTION("""COMPUTED_VALUE"""),3448.03)</f>
        <v>3448.03</v>
      </c>
      <c r="M107" s="2">
        <f>IFERROR(__xludf.DUMMYFUNCTION("""COMPUTED_VALUE"""),45446.66666666667)</f>
        <v>45446.66667</v>
      </c>
      <c r="N107" s="1">
        <f>IFERROR(__xludf.DUMMYFUNCTION("""COMPUTED_VALUE"""),5652758.0)</f>
        <v>5652758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IFERROR(__xludf.DUMMYFUNCTION("""COMPUTED_VALUE"""),3424.02)</f>
        <v>3424.02</v>
      </c>
      <c r="D108" s="2">
        <f>IFERROR(__xludf.DUMMYFUNCTION("""COMPUTED_VALUE"""),45447.66666666667)</f>
        <v>45447.66667</v>
      </c>
      <c r="E108" s="1">
        <f>IFERROR(__xludf.DUMMYFUNCTION("""COMPUTED_VALUE"""),3500.55)</f>
        <v>3500.55</v>
      </c>
      <c r="G108" s="2">
        <f>IFERROR(__xludf.DUMMYFUNCTION("""COMPUTED_VALUE"""),45447.66666666667)</f>
        <v>45447.66667</v>
      </c>
      <c r="H108" s="1">
        <f>IFERROR(__xludf.DUMMYFUNCTION("""COMPUTED_VALUE"""),3423.29)</f>
        <v>3423.29</v>
      </c>
      <c r="J108" s="2">
        <f>IFERROR(__xludf.DUMMYFUNCTION("""COMPUTED_VALUE"""),45447.66666666667)</f>
        <v>45447.66667</v>
      </c>
      <c r="K108" s="1">
        <f>IFERROR(__xludf.DUMMYFUNCTION("""COMPUTED_VALUE"""),3478.06)</f>
        <v>3478.06</v>
      </c>
      <c r="M108" s="2">
        <f>IFERROR(__xludf.DUMMYFUNCTION("""COMPUTED_VALUE"""),45447.66666666667)</f>
        <v>45447.66667</v>
      </c>
      <c r="N108" s="1">
        <f>IFERROR(__xludf.DUMMYFUNCTION("""COMPUTED_VALUE"""),6278085.0)</f>
        <v>6278085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IFERROR(__xludf.DUMMYFUNCTION("""COMPUTED_VALUE"""),3494.45)</f>
        <v>3494.45</v>
      </c>
      <c r="D109" s="2">
        <f>IFERROR(__xludf.DUMMYFUNCTION("""COMPUTED_VALUE"""),45448.66666666667)</f>
        <v>45448.66667</v>
      </c>
      <c r="E109" s="1">
        <f>IFERROR(__xludf.DUMMYFUNCTION("""COMPUTED_VALUE"""),3508.25)</f>
        <v>3508.25</v>
      </c>
      <c r="G109" s="2">
        <f>IFERROR(__xludf.DUMMYFUNCTION("""COMPUTED_VALUE"""),45448.66666666667)</f>
        <v>45448.66667</v>
      </c>
      <c r="H109" s="1">
        <f>IFERROR(__xludf.DUMMYFUNCTION("""COMPUTED_VALUE"""),3459.58)</f>
        <v>3459.58</v>
      </c>
      <c r="J109" s="2">
        <f>IFERROR(__xludf.DUMMYFUNCTION("""COMPUTED_VALUE"""),45448.66666666667)</f>
        <v>45448.66667</v>
      </c>
      <c r="K109" s="1">
        <f>IFERROR(__xludf.DUMMYFUNCTION("""COMPUTED_VALUE"""),3506.2)</f>
        <v>3506.2</v>
      </c>
      <c r="M109" s="2">
        <f>IFERROR(__xludf.DUMMYFUNCTION("""COMPUTED_VALUE"""),45448.66666666667)</f>
        <v>45448.66667</v>
      </c>
      <c r="N109" s="1">
        <f>IFERROR(__xludf.DUMMYFUNCTION("""COMPUTED_VALUE"""),4779219.0)</f>
        <v>4779219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IFERROR(__xludf.DUMMYFUNCTION("""COMPUTED_VALUE"""),3507.27)</f>
        <v>3507.27</v>
      </c>
      <c r="D110" s="2">
        <f>IFERROR(__xludf.DUMMYFUNCTION("""COMPUTED_VALUE"""),45449.66666666667)</f>
        <v>45449.66667</v>
      </c>
      <c r="E110" s="1">
        <f>IFERROR(__xludf.DUMMYFUNCTION("""COMPUTED_VALUE"""),3543.28)</f>
        <v>3543.28</v>
      </c>
      <c r="G110" s="2">
        <f>IFERROR(__xludf.DUMMYFUNCTION("""COMPUTED_VALUE"""),45449.66666666667)</f>
        <v>45449.66667</v>
      </c>
      <c r="H110" s="1">
        <f>IFERROR(__xludf.DUMMYFUNCTION("""COMPUTED_VALUE"""),3484.4)</f>
        <v>3484.4</v>
      </c>
      <c r="J110" s="2">
        <f>IFERROR(__xludf.DUMMYFUNCTION("""COMPUTED_VALUE"""),45449.66666666667)</f>
        <v>45449.66667</v>
      </c>
      <c r="K110" s="1">
        <f>IFERROR(__xludf.DUMMYFUNCTION("""COMPUTED_VALUE"""),3497.35)</f>
        <v>3497.35</v>
      </c>
      <c r="M110" s="2">
        <f>IFERROR(__xludf.DUMMYFUNCTION("""COMPUTED_VALUE"""),45449.66666666667)</f>
        <v>45449.66667</v>
      </c>
      <c r="N110" s="1">
        <f>IFERROR(__xludf.DUMMYFUNCTION("""COMPUTED_VALUE"""),4632864.0)</f>
        <v>4632864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IFERROR(__xludf.DUMMYFUNCTION("""COMPUTED_VALUE"""),3485.57)</f>
        <v>3485.57</v>
      </c>
      <c r="D111" s="2">
        <f>IFERROR(__xludf.DUMMYFUNCTION("""COMPUTED_VALUE"""),45450.66666666667)</f>
        <v>45450.66667</v>
      </c>
      <c r="E111" s="1">
        <f>IFERROR(__xludf.DUMMYFUNCTION("""COMPUTED_VALUE"""),3503.86)</f>
        <v>3503.86</v>
      </c>
      <c r="G111" s="2">
        <f>IFERROR(__xludf.DUMMYFUNCTION("""COMPUTED_VALUE"""),45450.66666666667)</f>
        <v>45450.66667</v>
      </c>
      <c r="H111" s="1">
        <f>IFERROR(__xludf.DUMMYFUNCTION("""COMPUTED_VALUE"""),3479.56)</f>
        <v>3479.56</v>
      </c>
      <c r="J111" s="2">
        <f>IFERROR(__xludf.DUMMYFUNCTION("""COMPUTED_VALUE"""),45450.66666666667)</f>
        <v>45450.66667</v>
      </c>
      <c r="K111" s="1">
        <f>IFERROR(__xludf.DUMMYFUNCTION("""COMPUTED_VALUE"""),3498.34)</f>
        <v>3498.34</v>
      </c>
      <c r="M111" s="2">
        <f>IFERROR(__xludf.DUMMYFUNCTION("""COMPUTED_VALUE"""),45450.66666666667)</f>
        <v>45450.66667</v>
      </c>
      <c r="N111" s="1">
        <f>IFERROR(__xludf.DUMMYFUNCTION("""COMPUTED_VALUE"""),6049219.0)</f>
        <v>6049219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IFERROR(__xludf.DUMMYFUNCTION("""COMPUTED_VALUE"""),3485.54)</f>
        <v>3485.54</v>
      </c>
      <c r="D112" s="2">
        <f>IFERROR(__xludf.DUMMYFUNCTION("""COMPUTED_VALUE"""),45453.66666666667)</f>
        <v>45453.66667</v>
      </c>
      <c r="E112" s="1">
        <f>IFERROR(__xludf.DUMMYFUNCTION("""COMPUTED_VALUE"""),3537.44)</f>
        <v>3537.44</v>
      </c>
      <c r="G112" s="2">
        <f>IFERROR(__xludf.DUMMYFUNCTION("""COMPUTED_VALUE"""),45453.66666666667)</f>
        <v>45453.66667</v>
      </c>
      <c r="H112" s="1">
        <f>IFERROR(__xludf.DUMMYFUNCTION("""COMPUTED_VALUE"""),3482.47)</f>
        <v>3482.47</v>
      </c>
      <c r="J112" s="2">
        <f>IFERROR(__xludf.DUMMYFUNCTION("""COMPUTED_VALUE"""),45453.66666666667)</f>
        <v>45453.66667</v>
      </c>
      <c r="K112" s="1">
        <f>IFERROR(__xludf.DUMMYFUNCTION("""COMPUTED_VALUE"""),3529.72)</f>
        <v>3529.72</v>
      </c>
      <c r="M112" s="2">
        <f>IFERROR(__xludf.DUMMYFUNCTION("""COMPUTED_VALUE"""),45453.66666666667)</f>
        <v>45453.66667</v>
      </c>
      <c r="N112" s="1">
        <f>IFERROR(__xludf.DUMMYFUNCTION("""COMPUTED_VALUE"""),4976316.0)</f>
        <v>4976316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IFERROR(__xludf.DUMMYFUNCTION("""COMPUTED_VALUE"""),3514.29)</f>
        <v>3514.29</v>
      </c>
      <c r="D113" s="2">
        <f>IFERROR(__xludf.DUMMYFUNCTION("""COMPUTED_VALUE"""),45454.66666666667)</f>
        <v>45454.66667</v>
      </c>
      <c r="E113" s="1">
        <f>IFERROR(__xludf.DUMMYFUNCTION("""COMPUTED_VALUE"""),3540.09)</f>
        <v>3540.09</v>
      </c>
      <c r="G113" s="2">
        <f>IFERROR(__xludf.DUMMYFUNCTION("""COMPUTED_VALUE"""),45454.66666666667)</f>
        <v>45454.66667</v>
      </c>
      <c r="H113" s="1">
        <f>IFERROR(__xludf.DUMMYFUNCTION("""COMPUTED_VALUE"""),3490.74)</f>
        <v>3490.74</v>
      </c>
      <c r="J113" s="2">
        <f>IFERROR(__xludf.DUMMYFUNCTION("""COMPUTED_VALUE"""),45454.66666666667)</f>
        <v>45454.66667</v>
      </c>
      <c r="K113" s="1">
        <f>IFERROR(__xludf.DUMMYFUNCTION("""COMPUTED_VALUE"""),3537.0)</f>
        <v>3537</v>
      </c>
      <c r="M113" s="2">
        <f>IFERROR(__xludf.DUMMYFUNCTION("""COMPUTED_VALUE"""),45454.66666666667)</f>
        <v>45454.66667</v>
      </c>
      <c r="N113" s="1">
        <f>IFERROR(__xludf.DUMMYFUNCTION("""COMPUTED_VALUE"""),4885465.0)</f>
        <v>4885465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IFERROR(__xludf.DUMMYFUNCTION("""COMPUTED_VALUE"""),3561.57)</f>
        <v>3561.57</v>
      </c>
      <c r="D114" s="2">
        <f>IFERROR(__xludf.DUMMYFUNCTION("""COMPUTED_VALUE"""),45455.66666666667)</f>
        <v>45455.66667</v>
      </c>
      <c r="E114" s="1">
        <f>IFERROR(__xludf.DUMMYFUNCTION("""COMPUTED_VALUE"""),3614.53)</f>
        <v>3614.53</v>
      </c>
      <c r="G114" s="2">
        <f>IFERROR(__xludf.DUMMYFUNCTION("""COMPUTED_VALUE"""),45455.66666666667)</f>
        <v>45455.66667</v>
      </c>
      <c r="H114" s="1">
        <f>IFERROR(__xludf.DUMMYFUNCTION("""COMPUTED_VALUE"""),3561.57)</f>
        <v>3561.57</v>
      </c>
      <c r="J114" s="2">
        <f>IFERROR(__xludf.DUMMYFUNCTION("""COMPUTED_VALUE"""),45455.66666666667)</f>
        <v>45455.66667</v>
      </c>
      <c r="K114" s="1">
        <f>IFERROR(__xludf.DUMMYFUNCTION("""COMPUTED_VALUE"""),3607.92)</f>
        <v>3607.92</v>
      </c>
      <c r="M114" s="2">
        <f>IFERROR(__xludf.DUMMYFUNCTION("""COMPUTED_VALUE"""),45455.66666666667)</f>
        <v>45455.66667</v>
      </c>
      <c r="N114" s="1">
        <f>IFERROR(__xludf.DUMMYFUNCTION("""COMPUTED_VALUE"""),5710690.0)</f>
        <v>5710690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IFERROR(__xludf.DUMMYFUNCTION("""COMPUTED_VALUE"""),3596.01)</f>
        <v>3596.01</v>
      </c>
      <c r="D115" s="2">
        <f>IFERROR(__xludf.DUMMYFUNCTION("""COMPUTED_VALUE"""),45456.66666666667)</f>
        <v>45456.66667</v>
      </c>
      <c r="E115" s="1">
        <f>IFERROR(__xludf.DUMMYFUNCTION("""COMPUTED_VALUE"""),3642.49)</f>
        <v>3642.49</v>
      </c>
      <c r="G115" s="2">
        <f>IFERROR(__xludf.DUMMYFUNCTION("""COMPUTED_VALUE"""),45456.66666666667)</f>
        <v>45456.66667</v>
      </c>
      <c r="H115" s="1">
        <f>IFERROR(__xludf.DUMMYFUNCTION("""COMPUTED_VALUE"""),3574.96)</f>
        <v>3574.96</v>
      </c>
      <c r="J115" s="2">
        <f>IFERROR(__xludf.DUMMYFUNCTION("""COMPUTED_VALUE"""),45456.66666666667)</f>
        <v>45456.66667</v>
      </c>
      <c r="K115" s="1">
        <f>IFERROR(__xludf.DUMMYFUNCTION("""COMPUTED_VALUE"""),3637.93)</f>
        <v>3637.93</v>
      </c>
      <c r="M115" s="2">
        <f>IFERROR(__xludf.DUMMYFUNCTION("""COMPUTED_VALUE"""),45456.66666666667)</f>
        <v>45456.66667</v>
      </c>
      <c r="N115" s="1">
        <f>IFERROR(__xludf.DUMMYFUNCTION("""COMPUTED_VALUE"""),4858942.0)</f>
        <v>4858942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IFERROR(__xludf.DUMMYFUNCTION("""COMPUTED_VALUE"""),3611.6)</f>
        <v>3611.6</v>
      </c>
      <c r="D116" s="2">
        <f>IFERROR(__xludf.DUMMYFUNCTION("""COMPUTED_VALUE"""),45457.66666666667)</f>
        <v>45457.66667</v>
      </c>
      <c r="E116" s="1">
        <f>IFERROR(__xludf.DUMMYFUNCTION("""COMPUTED_VALUE"""),3617.6)</f>
        <v>3617.6</v>
      </c>
      <c r="G116" s="2">
        <f>IFERROR(__xludf.DUMMYFUNCTION("""COMPUTED_VALUE"""),45457.66666666667)</f>
        <v>45457.66667</v>
      </c>
      <c r="H116" s="1">
        <f>IFERROR(__xludf.DUMMYFUNCTION("""COMPUTED_VALUE"""),3564.91)</f>
        <v>3564.91</v>
      </c>
      <c r="J116" s="2">
        <f>IFERROR(__xludf.DUMMYFUNCTION("""COMPUTED_VALUE"""),45457.66666666667)</f>
        <v>45457.66667</v>
      </c>
      <c r="K116" s="1">
        <f>IFERROR(__xludf.DUMMYFUNCTION("""COMPUTED_VALUE"""),3615.57)</f>
        <v>3615.57</v>
      </c>
      <c r="M116" s="2">
        <f>IFERROR(__xludf.DUMMYFUNCTION("""COMPUTED_VALUE"""),45457.66666666667)</f>
        <v>45457.66667</v>
      </c>
      <c r="N116" s="1">
        <f>IFERROR(__xludf.DUMMYFUNCTION("""COMPUTED_VALUE"""),5472318.0)</f>
        <v>5472318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IFERROR(__xludf.DUMMYFUNCTION("""COMPUTED_VALUE"""),3603.41)</f>
        <v>3603.41</v>
      </c>
      <c r="D117" s="2">
        <f>IFERROR(__xludf.DUMMYFUNCTION("""COMPUTED_VALUE"""),45460.66666666667)</f>
        <v>45460.66667</v>
      </c>
      <c r="E117" s="1">
        <f>IFERROR(__xludf.DUMMYFUNCTION("""COMPUTED_VALUE"""),3689.19)</f>
        <v>3689.19</v>
      </c>
      <c r="G117" s="2">
        <f>IFERROR(__xludf.DUMMYFUNCTION("""COMPUTED_VALUE"""),45460.66666666667)</f>
        <v>45460.66667</v>
      </c>
      <c r="H117" s="1">
        <f>IFERROR(__xludf.DUMMYFUNCTION("""COMPUTED_VALUE"""),3594.6)</f>
        <v>3594.6</v>
      </c>
      <c r="J117" s="2">
        <f>IFERROR(__xludf.DUMMYFUNCTION("""COMPUTED_VALUE"""),45460.66666666667)</f>
        <v>45460.66667</v>
      </c>
      <c r="K117" s="1">
        <f>IFERROR(__xludf.DUMMYFUNCTION("""COMPUTED_VALUE"""),3686.54)</f>
        <v>3686.54</v>
      </c>
      <c r="M117" s="2">
        <f>IFERROR(__xludf.DUMMYFUNCTION("""COMPUTED_VALUE"""),45460.66666666667)</f>
        <v>45460.66667</v>
      </c>
      <c r="N117" s="1">
        <f>IFERROR(__xludf.DUMMYFUNCTION("""COMPUTED_VALUE"""),5836110.0)</f>
        <v>5836110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IFERROR(__xludf.DUMMYFUNCTION("""COMPUTED_VALUE"""),3695.15)</f>
        <v>3695.15</v>
      </c>
      <c r="D118" s="2">
        <f>IFERROR(__xludf.DUMMYFUNCTION("""COMPUTED_VALUE"""),45461.66666666667)</f>
        <v>45461.66667</v>
      </c>
      <c r="E118" s="1">
        <f>IFERROR(__xludf.DUMMYFUNCTION("""COMPUTED_VALUE"""),3717.8)</f>
        <v>3717.8</v>
      </c>
      <c r="G118" s="2">
        <f>IFERROR(__xludf.DUMMYFUNCTION("""COMPUTED_VALUE"""),45461.66666666667)</f>
        <v>45461.66667</v>
      </c>
      <c r="H118" s="1">
        <f>IFERROR(__xludf.DUMMYFUNCTION("""COMPUTED_VALUE"""),3668.92)</f>
        <v>3668.92</v>
      </c>
      <c r="J118" s="2">
        <f>IFERROR(__xludf.DUMMYFUNCTION("""COMPUTED_VALUE"""),45461.66666666667)</f>
        <v>45461.66667</v>
      </c>
      <c r="K118" s="1">
        <f>IFERROR(__xludf.DUMMYFUNCTION("""COMPUTED_VALUE"""),3685.73)</f>
        <v>3685.73</v>
      </c>
      <c r="M118" s="2">
        <f>IFERROR(__xludf.DUMMYFUNCTION("""COMPUTED_VALUE"""),45461.66666666667)</f>
        <v>45461.66667</v>
      </c>
      <c r="N118" s="1">
        <f>IFERROR(__xludf.DUMMYFUNCTION("""COMPUTED_VALUE"""),5227029.0)</f>
        <v>5227029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IFERROR(__xludf.DUMMYFUNCTION("""COMPUTED_VALUE"""),3679.71)</f>
        <v>3679.71</v>
      </c>
      <c r="D119" s="2">
        <f>IFERROR(__xludf.DUMMYFUNCTION("""COMPUTED_VALUE"""),45463.66666666667)</f>
        <v>45463.66667</v>
      </c>
      <c r="E119" s="1">
        <f>IFERROR(__xludf.DUMMYFUNCTION("""COMPUTED_VALUE"""),3713.2)</f>
        <v>3713.2</v>
      </c>
      <c r="G119" s="2">
        <f>IFERROR(__xludf.DUMMYFUNCTION("""COMPUTED_VALUE"""),45463.66666666667)</f>
        <v>45463.66667</v>
      </c>
      <c r="H119" s="1">
        <f>IFERROR(__xludf.DUMMYFUNCTION("""COMPUTED_VALUE"""),3679.71)</f>
        <v>3679.71</v>
      </c>
      <c r="J119" s="2">
        <f>IFERROR(__xludf.DUMMYFUNCTION("""COMPUTED_VALUE"""),45463.66666666667)</f>
        <v>45463.66667</v>
      </c>
      <c r="K119" s="1">
        <f>IFERROR(__xludf.DUMMYFUNCTION("""COMPUTED_VALUE"""),3704.95)</f>
        <v>3704.95</v>
      </c>
      <c r="M119" s="2">
        <f>IFERROR(__xludf.DUMMYFUNCTION("""COMPUTED_VALUE"""),45463.66666666667)</f>
        <v>45463.66667</v>
      </c>
      <c r="N119" s="1">
        <f>IFERROR(__xludf.DUMMYFUNCTION("""COMPUTED_VALUE"""),5430515.0)</f>
        <v>5430515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IFERROR(__xludf.DUMMYFUNCTION("""COMPUTED_VALUE"""),3711.97)</f>
        <v>3711.97</v>
      </c>
      <c r="D120" s="2">
        <f>IFERROR(__xludf.DUMMYFUNCTION("""COMPUTED_VALUE"""),45464.66666666667)</f>
        <v>45464.66667</v>
      </c>
      <c r="E120" s="1">
        <f>IFERROR(__xludf.DUMMYFUNCTION("""COMPUTED_VALUE"""),3714.39)</f>
        <v>3714.39</v>
      </c>
      <c r="G120" s="2">
        <f>IFERROR(__xludf.DUMMYFUNCTION("""COMPUTED_VALUE"""),45464.66666666667)</f>
        <v>45464.66667</v>
      </c>
      <c r="H120" s="1">
        <f>IFERROR(__xludf.DUMMYFUNCTION("""COMPUTED_VALUE"""),3669.87)</f>
        <v>3669.87</v>
      </c>
      <c r="J120" s="2">
        <f>IFERROR(__xludf.DUMMYFUNCTION("""COMPUTED_VALUE"""),45464.66666666667)</f>
        <v>45464.66667</v>
      </c>
      <c r="K120" s="1">
        <f>IFERROR(__xludf.DUMMYFUNCTION("""COMPUTED_VALUE"""),3688.98)</f>
        <v>3688.98</v>
      </c>
      <c r="M120" s="2">
        <f>IFERROR(__xludf.DUMMYFUNCTION("""COMPUTED_VALUE"""),45464.66666666667)</f>
        <v>45464.66667</v>
      </c>
      <c r="N120" s="1">
        <f>IFERROR(__xludf.DUMMYFUNCTION("""COMPUTED_VALUE"""),1.0050831E7)</f>
        <v>10050831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IFERROR(__xludf.DUMMYFUNCTION("""COMPUTED_VALUE"""),3690.46)</f>
        <v>3690.46</v>
      </c>
      <c r="D121" s="2">
        <f>IFERROR(__xludf.DUMMYFUNCTION("""COMPUTED_VALUE"""),45467.66666666667)</f>
        <v>45467.66667</v>
      </c>
      <c r="E121" s="1">
        <f>IFERROR(__xludf.DUMMYFUNCTION("""COMPUTED_VALUE"""),3723.8)</f>
        <v>3723.8</v>
      </c>
      <c r="G121" s="2">
        <f>IFERROR(__xludf.DUMMYFUNCTION("""COMPUTED_VALUE"""),45467.66666666667)</f>
        <v>45467.66667</v>
      </c>
      <c r="H121" s="1">
        <f>IFERROR(__xludf.DUMMYFUNCTION("""COMPUTED_VALUE"""),3678.28)</f>
        <v>3678.28</v>
      </c>
      <c r="J121" s="2">
        <f>IFERROR(__xludf.DUMMYFUNCTION("""COMPUTED_VALUE"""),45467.66666666667)</f>
        <v>45467.66667</v>
      </c>
      <c r="K121" s="1">
        <f>IFERROR(__xludf.DUMMYFUNCTION("""COMPUTED_VALUE"""),3716.37)</f>
        <v>3716.37</v>
      </c>
      <c r="M121" s="2">
        <f>IFERROR(__xludf.DUMMYFUNCTION("""COMPUTED_VALUE"""),45467.66666666667)</f>
        <v>45467.66667</v>
      </c>
      <c r="N121" s="1">
        <f>IFERROR(__xludf.DUMMYFUNCTION("""COMPUTED_VALUE"""),4937756.0)</f>
        <v>4937756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IFERROR(__xludf.DUMMYFUNCTION("""COMPUTED_VALUE"""),3727.65)</f>
        <v>3727.65</v>
      </c>
      <c r="D122" s="2">
        <f>IFERROR(__xludf.DUMMYFUNCTION("""COMPUTED_VALUE"""),45468.66666666667)</f>
        <v>45468.66667</v>
      </c>
      <c r="E122" s="1">
        <f>IFERROR(__xludf.DUMMYFUNCTION("""COMPUTED_VALUE"""),3734.0)</f>
        <v>3734</v>
      </c>
      <c r="G122" s="2">
        <f>IFERROR(__xludf.DUMMYFUNCTION("""COMPUTED_VALUE"""),45468.66666666667)</f>
        <v>45468.66667</v>
      </c>
      <c r="H122" s="1">
        <f>IFERROR(__xludf.DUMMYFUNCTION("""COMPUTED_VALUE"""),3681.82)</f>
        <v>3681.82</v>
      </c>
      <c r="J122" s="2">
        <f>IFERROR(__xludf.DUMMYFUNCTION("""COMPUTED_VALUE"""),45468.66666666667)</f>
        <v>45468.66667</v>
      </c>
      <c r="K122" s="1">
        <f>IFERROR(__xludf.DUMMYFUNCTION("""COMPUTED_VALUE"""),3693.43)</f>
        <v>3693.43</v>
      </c>
      <c r="M122" s="2">
        <f>IFERROR(__xludf.DUMMYFUNCTION("""COMPUTED_VALUE"""),45468.66666666667)</f>
        <v>45468.66667</v>
      </c>
      <c r="N122" s="1">
        <f>IFERROR(__xludf.DUMMYFUNCTION("""COMPUTED_VALUE"""),4371457.0)</f>
        <v>4371457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IFERROR(__xludf.DUMMYFUNCTION("""COMPUTED_VALUE"""),3671.72)</f>
        <v>3671.72</v>
      </c>
      <c r="D123" s="2">
        <f>IFERROR(__xludf.DUMMYFUNCTION("""COMPUTED_VALUE"""),45469.66666666667)</f>
        <v>45469.66667</v>
      </c>
      <c r="E123" s="1">
        <f>IFERROR(__xludf.DUMMYFUNCTION("""COMPUTED_VALUE"""),3680.01)</f>
        <v>3680.01</v>
      </c>
      <c r="G123" s="2">
        <f>IFERROR(__xludf.DUMMYFUNCTION("""COMPUTED_VALUE"""),45469.66666666667)</f>
        <v>45469.66667</v>
      </c>
      <c r="H123" s="1">
        <f>IFERROR(__xludf.DUMMYFUNCTION("""COMPUTED_VALUE"""),3632.26)</f>
        <v>3632.26</v>
      </c>
      <c r="J123" s="2">
        <f>IFERROR(__xludf.DUMMYFUNCTION("""COMPUTED_VALUE"""),45469.66666666667)</f>
        <v>45469.66667</v>
      </c>
      <c r="K123" s="1">
        <f>IFERROR(__xludf.DUMMYFUNCTION("""COMPUTED_VALUE"""),3652.15)</f>
        <v>3652.15</v>
      </c>
      <c r="M123" s="2">
        <f>IFERROR(__xludf.DUMMYFUNCTION("""COMPUTED_VALUE"""),45469.66666666667)</f>
        <v>45469.66667</v>
      </c>
      <c r="N123" s="1">
        <f>IFERROR(__xludf.DUMMYFUNCTION("""COMPUTED_VALUE"""),4798683.0)</f>
        <v>4798683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IFERROR(__xludf.DUMMYFUNCTION("""COMPUTED_VALUE"""),3663.47)</f>
        <v>3663.47</v>
      </c>
      <c r="D124" s="2">
        <f>IFERROR(__xludf.DUMMYFUNCTION("""COMPUTED_VALUE"""),45470.66666666667)</f>
        <v>45470.66667</v>
      </c>
      <c r="E124" s="1">
        <f>IFERROR(__xludf.DUMMYFUNCTION("""COMPUTED_VALUE"""),3675.86)</f>
        <v>3675.86</v>
      </c>
      <c r="G124" s="2">
        <f>IFERROR(__xludf.DUMMYFUNCTION("""COMPUTED_VALUE"""),45470.66666666667)</f>
        <v>45470.66667</v>
      </c>
      <c r="H124" s="1">
        <f>IFERROR(__xludf.DUMMYFUNCTION("""COMPUTED_VALUE"""),3642.47)</f>
        <v>3642.47</v>
      </c>
      <c r="J124" s="2">
        <f>IFERROR(__xludf.DUMMYFUNCTION("""COMPUTED_VALUE"""),45470.66666666667)</f>
        <v>45470.66667</v>
      </c>
      <c r="K124" s="1">
        <f>IFERROR(__xludf.DUMMYFUNCTION("""COMPUTED_VALUE"""),3674.3)</f>
        <v>3674.3</v>
      </c>
      <c r="M124" s="2">
        <f>IFERROR(__xludf.DUMMYFUNCTION("""COMPUTED_VALUE"""),45470.66666666667)</f>
        <v>45470.66667</v>
      </c>
      <c r="N124" s="1">
        <f>IFERROR(__xludf.DUMMYFUNCTION("""COMPUTED_VALUE"""),5400690.0)</f>
        <v>5400690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IFERROR(__xludf.DUMMYFUNCTION("""COMPUTED_VALUE"""),3679.15)</f>
        <v>3679.15</v>
      </c>
      <c r="D125" s="2">
        <f>IFERROR(__xludf.DUMMYFUNCTION("""COMPUTED_VALUE"""),45471.66666666667)</f>
        <v>45471.66667</v>
      </c>
      <c r="E125" s="1">
        <f>IFERROR(__xludf.DUMMYFUNCTION("""COMPUTED_VALUE"""),3735.26)</f>
        <v>3735.26</v>
      </c>
      <c r="G125" s="2">
        <f>IFERROR(__xludf.DUMMYFUNCTION("""COMPUTED_VALUE"""),45471.66666666667)</f>
        <v>45471.66667</v>
      </c>
      <c r="H125" s="1">
        <f>IFERROR(__xludf.DUMMYFUNCTION("""COMPUTED_VALUE"""),3677.13)</f>
        <v>3677.13</v>
      </c>
      <c r="J125" s="2">
        <f>IFERROR(__xludf.DUMMYFUNCTION("""COMPUTED_VALUE"""),45471.66666666667)</f>
        <v>45471.66667</v>
      </c>
      <c r="K125" s="1">
        <f>IFERROR(__xludf.DUMMYFUNCTION("""COMPUTED_VALUE"""),3701.03)</f>
        <v>3701.03</v>
      </c>
      <c r="M125" s="2">
        <f>IFERROR(__xludf.DUMMYFUNCTION("""COMPUTED_VALUE"""),45471.66666666667)</f>
        <v>45471.66667</v>
      </c>
      <c r="N125" s="1">
        <f>IFERROR(__xludf.DUMMYFUNCTION("""COMPUTED_VALUE"""),1.4578969E7)</f>
        <v>14578969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IFERROR(__xludf.DUMMYFUNCTION("""COMPUTED_VALUE"""),3709.72)</f>
        <v>3709.72</v>
      </c>
      <c r="D126" s="2">
        <f>IFERROR(__xludf.DUMMYFUNCTION("""COMPUTED_VALUE"""),45474.66666666667)</f>
        <v>45474.66667</v>
      </c>
      <c r="E126" s="1">
        <f>IFERROR(__xludf.DUMMYFUNCTION("""COMPUTED_VALUE"""),3718.08)</f>
        <v>3718.08</v>
      </c>
      <c r="G126" s="2">
        <f>IFERROR(__xludf.DUMMYFUNCTION("""COMPUTED_VALUE"""),45474.66666666667)</f>
        <v>45474.66667</v>
      </c>
      <c r="H126" s="1">
        <f>IFERROR(__xludf.DUMMYFUNCTION("""COMPUTED_VALUE"""),3619.65)</f>
        <v>3619.65</v>
      </c>
      <c r="J126" s="2">
        <f>IFERROR(__xludf.DUMMYFUNCTION("""COMPUTED_VALUE"""),45474.66666666667)</f>
        <v>45474.66667</v>
      </c>
      <c r="K126" s="1">
        <f>IFERROR(__xludf.DUMMYFUNCTION("""COMPUTED_VALUE"""),3647.1)</f>
        <v>3647.1</v>
      </c>
      <c r="M126" s="2">
        <f>IFERROR(__xludf.DUMMYFUNCTION("""COMPUTED_VALUE"""),45474.66666666667)</f>
        <v>45474.66667</v>
      </c>
      <c r="N126" s="1">
        <f>IFERROR(__xludf.DUMMYFUNCTION("""COMPUTED_VALUE"""),5517226.0)</f>
        <v>5517226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IFERROR(__xludf.DUMMYFUNCTION("""COMPUTED_VALUE"""),3649.65)</f>
        <v>3649.65</v>
      </c>
      <c r="D127" s="2">
        <f>IFERROR(__xludf.DUMMYFUNCTION("""COMPUTED_VALUE"""),45475.66666666667)</f>
        <v>45475.66667</v>
      </c>
      <c r="E127" s="1">
        <f>IFERROR(__xludf.DUMMYFUNCTION("""COMPUTED_VALUE"""),3663.53)</f>
        <v>3663.53</v>
      </c>
      <c r="G127" s="2">
        <f>IFERROR(__xludf.DUMMYFUNCTION("""COMPUTED_VALUE"""),45475.66666666667)</f>
        <v>45475.66667</v>
      </c>
      <c r="H127" s="1">
        <f>IFERROR(__xludf.DUMMYFUNCTION("""COMPUTED_VALUE"""),3621.13)</f>
        <v>3621.13</v>
      </c>
      <c r="J127" s="2">
        <f>IFERROR(__xludf.DUMMYFUNCTION("""COMPUTED_VALUE"""),45475.66666666667)</f>
        <v>45475.66667</v>
      </c>
      <c r="K127" s="1">
        <f>IFERROR(__xludf.DUMMYFUNCTION("""COMPUTED_VALUE"""),3659.93)</f>
        <v>3659.93</v>
      </c>
      <c r="M127" s="2">
        <f>IFERROR(__xludf.DUMMYFUNCTION("""COMPUTED_VALUE"""),45475.66666666667)</f>
        <v>45475.66667</v>
      </c>
      <c r="N127" s="1">
        <f>IFERROR(__xludf.DUMMYFUNCTION("""COMPUTED_VALUE"""),4397007.0)</f>
        <v>4397007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IFERROR(__xludf.DUMMYFUNCTION("""COMPUTED_VALUE"""),3660.81)</f>
        <v>3660.81</v>
      </c>
      <c r="D128" s="2">
        <f>IFERROR(__xludf.DUMMYFUNCTION("""COMPUTED_VALUE"""),45476.54166666667)</f>
        <v>45476.54167</v>
      </c>
      <c r="E128" s="1">
        <f>IFERROR(__xludf.DUMMYFUNCTION("""COMPUTED_VALUE"""),3680.44)</f>
        <v>3680.44</v>
      </c>
      <c r="G128" s="2">
        <f>IFERROR(__xludf.DUMMYFUNCTION("""COMPUTED_VALUE"""),45476.54166666667)</f>
        <v>45476.54167</v>
      </c>
      <c r="H128" s="1">
        <f>IFERROR(__xludf.DUMMYFUNCTION("""COMPUTED_VALUE"""),3650.42)</f>
        <v>3650.42</v>
      </c>
      <c r="J128" s="2">
        <f>IFERROR(__xludf.DUMMYFUNCTION("""COMPUTED_VALUE"""),45476.54166666667)</f>
        <v>45476.54167</v>
      </c>
      <c r="K128" s="1">
        <f>IFERROR(__xludf.DUMMYFUNCTION("""COMPUTED_VALUE"""),3664.87)</f>
        <v>3664.87</v>
      </c>
      <c r="M128" s="2">
        <f>IFERROR(__xludf.DUMMYFUNCTION("""COMPUTED_VALUE"""),45476.54166666667)</f>
        <v>45476.54167</v>
      </c>
      <c r="N128" s="1">
        <f>IFERROR(__xludf.DUMMYFUNCTION("""COMPUTED_VALUE"""),2803811.0)</f>
        <v>2803811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IFERROR(__xludf.DUMMYFUNCTION("""COMPUTED_VALUE"""),3669.65)</f>
        <v>3669.65</v>
      </c>
      <c r="D129" s="2">
        <f>IFERROR(__xludf.DUMMYFUNCTION("""COMPUTED_VALUE"""),45478.66666666667)</f>
        <v>45478.66667</v>
      </c>
      <c r="E129" s="1">
        <f>IFERROR(__xludf.DUMMYFUNCTION("""COMPUTED_VALUE"""),3670.06)</f>
        <v>3670.06</v>
      </c>
      <c r="G129" s="2">
        <f>IFERROR(__xludf.DUMMYFUNCTION("""COMPUTED_VALUE"""),45478.66666666667)</f>
        <v>45478.66667</v>
      </c>
      <c r="H129" s="1">
        <f>IFERROR(__xludf.DUMMYFUNCTION("""COMPUTED_VALUE"""),3627.5)</f>
        <v>3627.5</v>
      </c>
      <c r="J129" s="2">
        <f>IFERROR(__xludf.DUMMYFUNCTION("""COMPUTED_VALUE"""),45478.66666666667)</f>
        <v>45478.66667</v>
      </c>
      <c r="K129" s="1">
        <f>IFERROR(__xludf.DUMMYFUNCTION("""COMPUTED_VALUE"""),3656.24)</f>
        <v>3656.24</v>
      </c>
      <c r="M129" s="2">
        <f>IFERROR(__xludf.DUMMYFUNCTION("""COMPUTED_VALUE"""),45478.66666666667)</f>
        <v>45478.66667</v>
      </c>
      <c r="N129" s="1">
        <f>IFERROR(__xludf.DUMMYFUNCTION("""COMPUTED_VALUE"""),4073603.0)</f>
        <v>4073603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IFERROR(__xludf.DUMMYFUNCTION("""COMPUTED_VALUE"""),3672.2)</f>
        <v>3672.2</v>
      </c>
      <c r="D130" s="2">
        <f>IFERROR(__xludf.DUMMYFUNCTION("""COMPUTED_VALUE"""),45481.66666666667)</f>
        <v>45481.66667</v>
      </c>
      <c r="E130" s="1">
        <f>IFERROR(__xludf.DUMMYFUNCTION("""COMPUTED_VALUE"""),3686.72)</f>
        <v>3686.72</v>
      </c>
      <c r="G130" s="2">
        <f>IFERROR(__xludf.DUMMYFUNCTION("""COMPUTED_VALUE"""),45481.66666666667)</f>
        <v>45481.66667</v>
      </c>
      <c r="H130" s="1">
        <f>IFERROR(__xludf.DUMMYFUNCTION("""COMPUTED_VALUE"""),3637.36)</f>
        <v>3637.36</v>
      </c>
      <c r="J130" s="2">
        <f>IFERROR(__xludf.DUMMYFUNCTION("""COMPUTED_VALUE"""),45481.66666666667)</f>
        <v>45481.66667</v>
      </c>
      <c r="K130" s="1">
        <f>IFERROR(__xludf.DUMMYFUNCTION("""COMPUTED_VALUE"""),3648.76)</f>
        <v>3648.76</v>
      </c>
      <c r="M130" s="2">
        <f>IFERROR(__xludf.DUMMYFUNCTION("""COMPUTED_VALUE"""),45481.66666666667)</f>
        <v>45481.66667</v>
      </c>
      <c r="N130" s="1">
        <f>IFERROR(__xludf.DUMMYFUNCTION("""COMPUTED_VALUE"""),3951884.0)</f>
        <v>3951884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IFERROR(__xludf.DUMMYFUNCTION("""COMPUTED_VALUE"""),3654.02)</f>
        <v>3654.02</v>
      </c>
      <c r="D131" s="2">
        <f>IFERROR(__xludf.DUMMYFUNCTION("""COMPUTED_VALUE"""),45482.66666666667)</f>
        <v>45482.66667</v>
      </c>
      <c r="E131" s="1">
        <f>IFERROR(__xludf.DUMMYFUNCTION("""COMPUTED_VALUE"""),3682.8)</f>
        <v>3682.8</v>
      </c>
      <c r="G131" s="2">
        <f>IFERROR(__xludf.DUMMYFUNCTION("""COMPUTED_VALUE"""),45482.66666666667)</f>
        <v>45482.66667</v>
      </c>
      <c r="H131" s="1">
        <f>IFERROR(__xludf.DUMMYFUNCTION("""COMPUTED_VALUE"""),3634.62)</f>
        <v>3634.62</v>
      </c>
      <c r="J131" s="2">
        <f>IFERROR(__xludf.DUMMYFUNCTION("""COMPUTED_VALUE"""),45482.66666666667)</f>
        <v>45482.66667</v>
      </c>
      <c r="K131" s="1">
        <f>IFERROR(__xludf.DUMMYFUNCTION("""COMPUTED_VALUE"""),3637.01)</f>
        <v>3637.01</v>
      </c>
      <c r="M131" s="2">
        <f>IFERROR(__xludf.DUMMYFUNCTION("""COMPUTED_VALUE"""),45482.66666666667)</f>
        <v>45482.66667</v>
      </c>
      <c r="N131" s="1">
        <f>IFERROR(__xludf.DUMMYFUNCTION("""COMPUTED_VALUE"""),4810923.0)</f>
        <v>4810923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IFERROR(__xludf.DUMMYFUNCTION("""COMPUTED_VALUE"""),3633.78)</f>
        <v>3633.78</v>
      </c>
      <c r="D132" s="2">
        <f>IFERROR(__xludf.DUMMYFUNCTION("""COMPUTED_VALUE"""),45483.66666666667)</f>
        <v>45483.66667</v>
      </c>
      <c r="E132" s="1">
        <f>IFERROR(__xludf.DUMMYFUNCTION("""COMPUTED_VALUE"""),3717.67)</f>
        <v>3717.67</v>
      </c>
      <c r="G132" s="2">
        <f>IFERROR(__xludf.DUMMYFUNCTION("""COMPUTED_VALUE"""),45483.66666666667)</f>
        <v>45483.66667</v>
      </c>
      <c r="H132" s="1">
        <f>IFERROR(__xludf.DUMMYFUNCTION("""COMPUTED_VALUE"""),3630.78)</f>
        <v>3630.78</v>
      </c>
      <c r="J132" s="2">
        <f>IFERROR(__xludf.DUMMYFUNCTION("""COMPUTED_VALUE"""),45483.66666666667)</f>
        <v>45483.66667</v>
      </c>
      <c r="K132" s="1">
        <f>IFERROR(__xludf.DUMMYFUNCTION("""COMPUTED_VALUE"""),3715.7)</f>
        <v>3715.7</v>
      </c>
      <c r="M132" s="2">
        <f>IFERROR(__xludf.DUMMYFUNCTION("""COMPUTED_VALUE"""),45483.66666666667)</f>
        <v>45483.66667</v>
      </c>
      <c r="N132" s="1">
        <f>IFERROR(__xludf.DUMMYFUNCTION("""COMPUTED_VALUE"""),4984468.0)</f>
        <v>4984468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IFERROR(__xludf.DUMMYFUNCTION("""COMPUTED_VALUE"""),3721.96)</f>
        <v>3721.96</v>
      </c>
      <c r="D133" s="2">
        <f>IFERROR(__xludf.DUMMYFUNCTION("""COMPUTED_VALUE"""),45484.66666666667)</f>
        <v>45484.66667</v>
      </c>
      <c r="E133" s="1">
        <f>IFERROR(__xludf.DUMMYFUNCTION("""COMPUTED_VALUE"""),3723.05)</f>
        <v>3723.05</v>
      </c>
      <c r="G133" s="2">
        <f>IFERROR(__xludf.DUMMYFUNCTION("""COMPUTED_VALUE"""),45484.66666666667)</f>
        <v>45484.66667</v>
      </c>
      <c r="H133" s="1">
        <f>IFERROR(__xludf.DUMMYFUNCTION("""COMPUTED_VALUE"""),3675.09)</f>
        <v>3675.09</v>
      </c>
      <c r="J133" s="2">
        <f>IFERROR(__xludf.DUMMYFUNCTION("""COMPUTED_VALUE"""),45484.66666666667)</f>
        <v>45484.66667</v>
      </c>
      <c r="K133" s="1">
        <f>IFERROR(__xludf.DUMMYFUNCTION("""COMPUTED_VALUE"""),3680.38)</f>
        <v>3680.38</v>
      </c>
      <c r="M133" s="2">
        <f>IFERROR(__xludf.DUMMYFUNCTION("""COMPUTED_VALUE"""),45484.66666666667)</f>
        <v>45484.66667</v>
      </c>
      <c r="N133" s="1">
        <f>IFERROR(__xludf.DUMMYFUNCTION("""COMPUTED_VALUE"""),5330810.0)</f>
        <v>5330810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IFERROR(__xludf.DUMMYFUNCTION("""COMPUTED_VALUE"""),3697.11)</f>
        <v>3697.11</v>
      </c>
      <c r="D134" s="2">
        <f>IFERROR(__xludf.DUMMYFUNCTION("""COMPUTED_VALUE"""),45485.66666666667)</f>
        <v>45485.66667</v>
      </c>
      <c r="E134" s="1">
        <f>IFERROR(__xludf.DUMMYFUNCTION("""COMPUTED_VALUE"""),3767.18)</f>
        <v>3767.18</v>
      </c>
      <c r="G134" s="2">
        <f>IFERROR(__xludf.DUMMYFUNCTION("""COMPUTED_VALUE"""),45485.66666666667)</f>
        <v>45485.66667</v>
      </c>
      <c r="H134" s="1">
        <f>IFERROR(__xludf.DUMMYFUNCTION("""COMPUTED_VALUE"""),3690.62)</f>
        <v>3690.62</v>
      </c>
      <c r="J134" s="2">
        <f>IFERROR(__xludf.DUMMYFUNCTION("""COMPUTED_VALUE"""),45485.66666666667)</f>
        <v>45485.66667</v>
      </c>
      <c r="K134" s="1">
        <f>IFERROR(__xludf.DUMMYFUNCTION("""COMPUTED_VALUE"""),3733.6)</f>
        <v>3733.6</v>
      </c>
      <c r="M134" s="2">
        <f>IFERROR(__xludf.DUMMYFUNCTION("""COMPUTED_VALUE"""),45485.66666666667)</f>
        <v>45485.66667</v>
      </c>
      <c r="N134" s="1">
        <f>IFERROR(__xludf.DUMMYFUNCTION("""COMPUTED_VALUE"""),5343344.0)</f>
        <v>5343344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IFERROR(__xludf.DUMMYFUNCTION("""COMPUTED_VALUE"""),3745.71)</f>
        <v>3745.71</v>
      </c>
      <c r="D135" s="2">
        <f>IFERROR(__xludf.DUMMYFUNCTION("""COMPUTED_VALUE"""),45488.66666666667)</f>
        <v>45488.66667</v>
      </c>
      <c r="E135" s="1">
        <f>IFERROR(__xludf.DUMMYFUNCTION("""COMPUTED_VALUE"""),3783.82)</f>
        <v>3783.82</v>
      </c>
      <c r="G135" s="2">
        <f>IFERROR(__xludf.DUMMYFUNCTION("""COMPUTED_VALUE"""),45488.66666666667)</f>
        <v>45488.66667</v>
      </c>
      <c r="H135" s="1">
        <f>IFERROR(__xludf.DUMMYFUNCTION("""COMPUTED_VALUE"""),3729.16)</f>
        <v>3729.16</v>
      </c>
      <c r="J135" s="2">
        <f>IFERROR(__xludf.DUMMYFUNCTION("""COMPUTED_VALUE"""),45488.66666666667)</f>
        <v>45488.66667</v>
      </c>
      <c r="K135" s="1">
        <f>IFERROR(__xludf.DUMMYFUNCTION("""COMPUTED_VALUE"""),3781.67)</f>
        <v>3781.67</v>
      </c>
      <c r="M135" s="2">
        <f>IFERROR(__xludf.DUMMYFUNCTION("""COMPUTED_VALUE"""),45488.66666666667)</f>
        <v>45488.66667</v>
      </c>
      <c r="N135" s="1">
        <f>IFERROR(__xludf.DUMMYFUNCTION("""COMPUTED_VALUE"""),4738438.0)</f>
        <v>4738438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IFERROR(__xludf.DUMMYFUNCTION("""COMPUTED_VALUE"""),3801.1)</f>
        <v>3801.1</v>
      </c>
      <c r="D136" s="2">
        <f>IFERROR(__xludf.DUMMYFUNCTION("""COMPUTED_VALUE"""),45489.66666666667)</f>
        <v>45489.66667</v>
      </c>
      <c r="E136" s="1">
        <f>IFERROR(__xludf.DUMMYFUNCTION("""COMPUTED_VALUE"""),3893.98)</f>
        <v>3893.98</v>
      </c>
      <c r="G136" s="2">
        <f>IFERROR(__xludf.DUMMYFUNCTION("""COMPUTED_VALUE"""),45489.66666666667)</f>
        <v>45489.66667</v>
      </c>
      <c r="H136" s="1">
        <f>IFERROR(__xludf.DUMMYFUNCTION("""COMPUTED_VALUE"""),3801.1)</f>
        <v>3801.1</v>
      </c>
      <c r="J136" s="2">
        <f>IFERROR(__xludf.DUMMYFUNCTION("""COMPUTED_VALUE"""),45489.66666666667)</f>
        <v>45489.66667</v>
      </c>
      <c r="K136" s="1">
        <f>IFERROR(__xludf.DUMMYFUNCTION("""COMPUTED_VALUE"""),3892.95)</f>
        <v>3892.95</v>
      </c>
      <c r="M136" s="2">
        <f>IFERROR(__xludf.DUMMYFUNCTION("""COMPUTED_VALUE"""),45489.66666666667)</f>
        <v>45489.66667</v>
      </c>
      <c r="N136" s="1">
        <f>IFERROR(__xludf.DUMMYFUNCTION("""COMPUTED_VALUE"""),5999803.0)</f>
        <v>5999803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IFERROR(__xludf.DUMMYFUNCTION("""COMPUTED_VALUE"""),3860.66)</f>
        <v>3860.66</v>
      </c>
      <c r="D137" s="2">
        <f>IFERROR(__xludf.DUMMYFUNCTION("""COMPUTED_VALUE"""),45490.66666666667)</f>
        <v>45490.66667</v>
      </c>
      <c r="E137" s="1">
        <f>IFERROR(__xludf.DUMMYFUNCTION("""COMPUTED_VALUE"""),3878.8)</f>
        <v>3878.8</v>
      </c>
      <c r="G137" s="2">
        <f>IFERROR(__xludf.DUMMYFUNCTION("""COMPUTED_VALUE"""),45490.66666666667)</f>
        <v>45490.66667</v>
      </c>
      <c r="H137" s="1">
        <f>IFERROR(__xludf.DUMMYFUNCTION("""COMPUTED_VALUE"""),3771.75)</f>
        <v>3771.75</v>
      </c>
      <c r="J137" s="2">
        <f>IFERROR(__xludf.DUMMYFUNCTION("""COMPUTED_VALUE"""),45490.66666666667)</f>
        <v>45490.66667</v>
      </c>
      <c r="K137" s="1">
        <f>IFERROR(__xludf.DUMMYFUNCTION("""COMPUTED_VALUE"""),3772.02)</f>
        <v>3772.02</v>
      </c>
      <c r="M137" s="2">
        <f>IFERROR(__xludf.DUMMYFUNCTION("""COMPUTED_VALUE"""),45490.66666666667)</f>
        <v>45490.66667</v>
      </c>
      <c r="N137" s="1">
        <f>IFERROR(__xludf.DUMMYFUNCTION("""COMPUTED_VALUE"""),6306732.0)</f>
        <v>6306732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IFERROR(__xludf.DUMMYFUNCTION("""COMPUTED_VALUE"""),3746.24)</f>
        <v>3746.24</v>
      </c>
      <c r="D138" s="2">
        <f>IFERROR(__xludf.DUMMYFUNCTION("""COMPUTED_VALUE"""),45491.66666666667)</f>
        <v>45491.66667</v>
      </c>
      <c r="E138" s="1">
        <f>IFERROR(__xludf.DUMMYFUNCTION("""COMPUTED_VALUE"""),3786.61)</f>
        <v>3786.61</v>
      </c>
      <c r="G138" s="2">
        <f>IFERROR(__xludf.DUMMYFUNCTION("""COMPUTED_VALUE"""),45491.66666666667)</f>
        <v>45491.66667</v>
      </c>
      <c r="H138" s="1">
        <f>IFERROR(__xludf.DUMMYFUNCTION("""COMPUTED_VALUE"""),3721.65)</f>
        <v>3721.65</v>
      </c>
      <c r="J138" s="2">
        <f>IFERROR(__xludf.DUMMYFUNCTION("""COMPUTED_VALUE"""),45491.66666666667)</f>
        <v>45491.66667</v>
      </c>
      <c r="K138" s="1">
        <f>IFERROR(__xludf.DUMMYFUNCTION("""COMPUTED_VALUE"""),3729.93)</f>
        <v>3729.93</v>
      </c>
      <c r="M138" s="2">
        <f>IFERROR(__xludf.DUMMYFUNCTION("""COMPUTED_VALUE"""),45491.66666666667)</f>
        <v>45491.66667</v>
      </c>
      <c r="N138" s="1">
        <f>IFERROR(__xludf.DUMMYFUNCTION("""COMPUTED_VALUE"""),4838255.0)</f>
        <v>4838255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IFERROR(__xludf.DUMMYFUNCTION("""COMPUTED_VALUE"""),3736.17)</f>
        <v>3736.17</v>
      </c>
      <c r="D139" s="2">
        <f>IFERROR(__xludf.DUMMYFUNCTION("""COMPUTED_VALUE"""),45492.66666666667)</f>
        <v>45492.66667</v>
      </c>
      <c r="E139" s="1">
        <f>IFERROR(__xludf.DUMMYFUNCTION("""COMPUTED_VALUE"""),3742.55)</f>
        <v>3742.55</v>
      </c>
      <c r="G139" s="2">
        <f>IFERROR(__xludf.DUMMYFUNCTION("""COMPUTED_VALUE"""),45492.66666666667)</f>
        <v>45492.66667</v>
      </c>
      <c r="H139" s="1">
        <f>IFERROR(__xludf.DUMMYFUNCTION("""COMPUTED_VALUE"""),3710.0)</f>
        <v>3710</v>
      </c>
      <c r="J139" s="2">
        <f>IFERROR(__xludf.DUMMYFUNCTION("""COMPUTED_VALUE"""),45492.66666666667)</f>
        <v>45492.66667</v>
      </c>
      <c r="K139" s="1">
        <f>IFERROR(__xludf.DUMMYFUNCTION("""COMPUTED_VALUE"""),3732.24)</f>
        <v>3732.24</v>
      </c>
      <c r="M139" s="2">
        <f>IFERROR(__xludf.DUMMYFUNCTION("""COMPUTED_VALUE"""),45492.66666666667)</f>
        <v>45492.66667</v>
      </c>
      <c r="N139" s="1">
        <f>IFERROR(__xludf.DUMMYFUNCTION("""COMPUTED_VALUE"""),4944614.0)</f>
        <v>4944614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IFERROR(__xludf.DUMMYFUNCTION("""COMPUTED_VALUE"""),3720.91)</f>
        <v>3720.91</v>
      </c>
      <c r="D140" s="2">
        <f>IFERROR(__xludf.DUMMYFUNCTION("""COMPUTED_VALUE"""),45495.66666666667)</f>
        <v>45495.66667</v>
      </c>
      <c r="E140" s="1">
        <f>IFERROR(__xludf.DUMMYFUNCTION("""COMPUTED_VALUE"""),3739.67)</f>
        <v>3739.67</v>
      </c>
      <c r="G140" s="2">
        <f>IFERROR(__xludf.DUMMYFUNCTION("""COMPUTED_VALUE"""),45495.66666666667)</f>
        <v>45495.66667</v>
      </c>
      <c r="H140" s="1">
        <f>IFERROR(__xludf.DUMMYFUNCTION("""COMPUTED_VALUE"""),3687.88)</f>
        <v>3687.88</v>
      </c>
      <c r="J140" s="2">
        <f>IFERROR(__xludf.DUMMYFUNCTION("""COMPUTED_VALUE"""),45495.66666666667)</f>
        <v>45495.66667</v>
      </c>
      <c r="K140" s="1">
        <f>IFERROR(__xludf.DUMMYFUNCTION("""COMPUTED_VALUE"""),3732.76)</f>
        <v>3732.76</v>
      </c>
      <c r="M140" s="2">
        <f>IFERROR(__xludf.DUMMYFUNCTION("""COMPUTED_VALUE"""),45495.66666666667)</f>
        <v>45495.66667</v>
      </c>
      <c r="N140" s="1">
        <f>IFERROR(__xludf.DUMMYFUNCTION("""COMPUTED_VALUE"""),4137153.0)</f>
        <v>4137153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IFERROR(__xludf.DUMMYFUNCTION("""COMPUTED_VALUE"""),3723.21)</f>
        <v>3723.21</v>
      </c>
      <c r="D141" s="2">
        <f>IFERROR(__xludf.DUMMYFUNCTION("""COMPUTED_VALUE"""),45496.66666666667)</f>
        <v>45496.66667</v>
      </c>
      <c r="E141" s="1">
        <f>IFERROR(__xludf.DUMMYFUNCTION("""COMPUTED_VALUE"""),3768.79)</f>
        <v>3768.79</v>
      </c>
      <c r="G141" s="2">
        <f>IFERROR(__xludf.DUMMYFUNCTION("""COMPUTED_VALUE"""),45496.66666666667)</f>
        <v>45496.66667</v>
      </c>
      <c r="H141" s="1">
        <f>IFERROR(__xludf.DUMMYFUNCTION("""COMPUTED_VALUE"""),3723.21)</f>
        <v>3723.21</v>
      </c>
      <c r="J141" s="2">
        <f>IFERROR(__xludf.DUMMYFUNCTION("""COMPUTED_VALUE"""),45496.66666666667)</f>
        <v>45496.66667</v>
      </c>
      <c r="K141" s="1">
        <f>IFERROR(__xludf.DUMMYFUNCTION("""COMPUTED_VALUE"""),3731.71)</f>
        <v>3731.71</v>
      </c>
      <c r="M141" s="2">
        <f>IFERROR(__xludf.DUMMYFUNCTION("""COMPUTED_VALUE"""),45496.66666666667)</f>
        <v>45496.66667</v>
      </c>
      <c r="N141" s="1">
        <f>IFERROR(__xludf.DUMMYFUNCTION("""COMPUTED_VALUE"""),3449089.0)</f>
        <v>3449089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IFERROR(__xludf.DUMMYFUNCTION("""COMPUTED_VALUE"""),3714.59)</f>
        <v>3714.59</v>
      </c>
      <c r="D142" s="2">
        <f>IFERROR(__xludf.DUMMYFUNCTION("""COMPUTED_VALUE"""),45497.66666666667)</f>
        <v>45497.66667</v>
      </c>
      <c r="E142" s="1">
        <f>IFERROR(__xludf.DUMMYFUNCTION("""COMPUTED_VALUE"""),3714.59)</f>
        <v>3714.59</v>
      </c>
      <c r="G142" s="2">
        <f>IFERROR(__xludf.DUMMYFUNCTION("""COMPUTED_VALUE"""),45497.66666666667)</f>
        <v>45497.66667</v>
      </c>
      <c r="H142" s="1">
        <f>IFERROR(__xludf.DUMMYFUNCTION("""COMPUTED_VALUE"""),3612.94)</f>
        <v>3612.94</v>
      </c>
      <c r="J142" s="2">
        <f>IFERROR(__xludf.DUMMYFUNCTION("""COMPUTED_VALUE"""),45497.66666666667)</f>
        <v>45497.66667</v>
      </c>
      <c r="K142" s="1">
        <f>IFERROR(__xludf.DUMMYFUNCTION("""COMPUTED_VALUE"""),3616.44)</f>
        <v>3616.44</v>
      </c>
      <c r="M142" s="2">
        <f>IFERROR(__xludf.DUMMYFUNCTION("""COMPUTED_VALUE"""),45497.66666666667)</f>
        <v>45497.66667</v>
      </c>
      <c r="N142" s="1">
        <f>IFERROR(__xludf.DUMMYFUNCTION("""COMPUTED_VALUE"""),6783182.0)</f>
        <v>6783182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IFERROR(__xludf.DUMMYFUNCTION("""COMPUTED_VALUE"""),3611.51)</f>
        <v>3611.51</v>
      </c>
      <c r="D143" s="2">
        <f>IFERROR(__xludf.DUMMYFUNCTION("""COMPUTED_VALUE"""),45498.66666666667)</f>
        <v>45498.66667</v>
      </c>
      <c r="E143" s="1">
        <f>IFERROR(__xludf.DUMMYFUNCTION("""COMPUTED_VALUE"""),3670.93)</f>
        <v>3670.93</v>
      </c>
      <c r="G143" s="2">
        <f>IFERROR(__xludf.DUMMYFUNCTION("""COMPUTED_VALUE"""),45498.66666666667)</f>
        <v>45498.66667</v>
      </c>
      <c r="H143" s="1">
        <f>IFERROR(__xludf.DUMMYFUNCTION("""COMPUTED_VALUE"""),3576.18)</f>
        <v>3576.18</v>
      </c>
      <c r="J143" s="2">
        <f>IFERROR(__xludf.DUMMYFUNCTION("""COMPUTED_VALUE"""),45498.66666666667)</f>
        <v>45498.66667</v>
      </c>
      <c r="K143" s="1">
        <f>IFERROR(__xludf.DUMMYFUNCTION("""COMPUTED_VALUE"""),3618.07)</f>
        <v>3618.07</v>
      </c>
      <c r="M143" s="2">
        <f>IFERROR(__xludf.DUMMYFUNCTION("""COMPUTED_VALUE"""),45498.66666666667)</f>
        <v>45498.66667</v>
      </c>
      <c r="N143" s="1">
        <f>IFERROR(__xludf.DUMMYFUNCTION("""COMPUTED_VALUE"""),7302784.0)</f>
        <v>7302784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IFERROR(__xludf.DUMMYFUNCTION("""COMPUTED_VALUE"""),3646.52)</f>
        <v>3646.52</v>
      </c>
      <c r="D144" s="2">
        <f>IFERROR(__xludf.DUMMYFUNCTION("""COMPUTED_VALUE"""),45499.66666666667)</f>
        <v>45499.66667</v>
      </c>
      <c r="E144" s="1">
        <f>IFERROR(__xludf.DUMMYFUNCTION("""COMPUTED_VALUE"""),3672.47)</f>
        <v>3672.47</v>
      </c>
      <c r="G144" s="2">
        <f>IFERROR(__xludf.DUMMYFUNCTION("""COMPUTED_VALUE"""),45499.66666666667)</f>
        <v>45499.66667</v>
      </c>
      <c r="H144" s="1">
        <f>IFERROR(__xludf.DUMMYFUNCTION("""COMPUTED_VALUE"""),3627.05)</f>
        <v>3627.05</v>
      </c>
      <c r="J144" s="2">
        <f>IFERROR(__xludf.DUMMYFUNCTION("""COMPUTED_VALUE"""),45499.66666666667)</f>
        <v>45499.66667</v>
      </c>
      <c r="K144" s="1">
        <f>IFERROR(__xludf.DUMMYFUNCTION("""COMPUTED_VALUE"""),3655.39)</f>
        <v>3655.39</v>
      </c>
      <c r="M144" s="2">
        <f>IFERROR(__xludf.DUMMYFUNCTION("""COMPUTED_VALUE"""),45499.66666666667)</f>
        <v>45499.66667</v>
      </c>
      <c r="N144" s="1">
        <f>IFERROR(__xludf.DUMMYFUNCTION("""COMPUTED_VALUE"""),4879531.0)</f>
        <v>4879531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IFERROR(__xludf.DUMMYFUNCTION("""COMPUTED_VALUE"""),3666.15)</f>
        <v>3666.15</v>
      </c>
      <c r="D145" s="2">
        <f>IFERROR(__xludf.DUMMYFUNCTION("""COMPUTED_VALUE"""),45502.66666666667)</f>
        <v>45502.66667</v>
      </c>
      <c r="E145" s="1">
        <f>IFERROR(__xludf.DUMMYFUNCTION("""COMPUTED_VALUE"""),3697.69)</f>
        <v>3697.69</v>
      </c>
      <c r="G145" s="2">
        <f>IFERROR(__xludf.DUMMYFUNCTION("""COMPUTED_VALUE"""),45502.66666666667)</f>
        <v>45502.66667</v>
      </c>
      <c r="H145" s="1">
        <f>IFERROR(__xludf.DUMMYFUNCTION("""COMPUTED_VALUE"""),3646.29)</f>
        <v>3646.29</v>
      </c>
      <c r="J145" s="2">
        <f>IFERROR(__xludf.DUMMYFUNCTION("""COMPUTED_VALUE"""),45502.66666666667)</f>
        <v>45502.66667</v>
      </c>
      <c r="K145" s="1">
        <f>IFERROR(__xludf.DUMMYFUNCTION("""COMPUTED_VALUE"""),3686.85)</f>
        <v>3686.85</v>
      </c>
      <c r="M145" s="2">
        <f>IFERROR(__xludf.DUMMYFUNCTION("""COMPUTED_VALUE"""),45502.66666666667)</f>
        <v>45502.66667</v>
      </c>
      <c r="N145" s="1">
        <f>IFERROR(__xludf.DUMMYFUNCTION("""COMPUTED_VALUE"""),4553963.0)</f>
        <v>4553963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IFERROR(__xludf.DUMMYFUNCTION("""COMPUTED_VALUE"""),3698.08)</f>
        <v>3698.08</v>
      </c>
      <c r="D146" s="2">
        <f>IFERROR(__xludf.DUMMYFUNCTION("""COMPUTED_VALUE"""),45503.66666666667)</f>
        <v>45503.66667</v>
      </c>
      <c r="E146" s="1">
        <f>IFERROR(__xludf.DUMMYFUNCTION("""COMPUTED_VALUE"""),3739.79)</f>
        <v>3739.79</v>
      </c>
      <c r="G146" s="2">
        <f>IFERROR(__xludf.DUMMYFUNCTION("""COMPUTED_VALUE"""),45503.66666666667)</f>
        <v>45503.66667</v>
      </c>
      <c r="H146" s="1">
        <f>IFERROR(__xludf.DUMMYFUNCTION("""COMPUTED_VALUE"""),3696.48)</f>
        <v>3696.48</v>
      </c>
      <c r="J146" s="2">
        <f>IFERROR(__xludf.DUMMYFUNCTION("""COMPUTED_VALUE"""),45503.66666666667)</f>
        <v>45503.66667</v>
      </c>
      <c r="K146" s="1">
        <f>IFERROR(__xludf.DUMMYFUNCTION("""COMPUTED_VALUE"""),3701.95)</f>
        <v>3701.95</v>
      </c>
      <c r="M146" s="2">
        <f>IFERROR(__xludf.DUMMYFUNCTION("""COMPUTED_VALUE"""),45503.66666666667)</f>
        <v>45503.66667</v>
      </c>
      <c r="N146" s="1">
        <f>IFERROR(__xludf.DUMMYFUNCTION("""COMPUTED_VALUE"""),4881216.0)</f>
        <v>4881216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IFERROR(__xludf.DUMMYFUNCTION("""COMPUTED_VALUE"""),3615.86)</f>
        <v>3615.86</v>
      </c>
      <c r="D147" s="2">
        <f>IFERROR(__xludf.DUMMYFUNCTION("""COMPUTED_VALUE"""),45504.66666666667)</f>
        <v>45504.66667</v>
      </c>
      <c r="E147" s="1">
        <f>IFERROR(__xludf.DUMMYFUNCTION("""COMPUTED_VALUE"""),3661.87)</f>
        <v>3661.87</v>
      </c>
      <c r="G147" s="2">
        <f>IFERROR(__xludf.DUMMYFUNCTION("""COMPUTED_VALUE"""),45504.66666666667)</f>
        <v>45504.66667</v>
      </c>
      <c r="H147" s="1">
        <f>IFERROR(__xludf.DUMMYFUNCTION("""COMPUTED_VALUE"""),3548.79)</f>
        <v>3548.79</v>
      </c>
      <c r="J147" s="2">
        <f>IFERROR(__xludf.DUMMYFUNCTION("""COMPUTED_VALUE"""),45504.66666666667)</f>
        <v>45504.66667</v>
      </c>
      <c r="K147" s="1">
        <f>IFERROR(__xludf.DUMMYFUNCTION("""COMPUTED_VALUE"""),3579.32)</f>
        <v>3579.32</v>
      </c>
      <c r="M147" s="2">
        <f>IFERROR(__xludf.DUMMYFUNCTION("""COMPUTED_VALUE"""),45504.66666666667)</f>
        <v>45504.66667</v>
      </c>
      <c r="N147" s="1">
        <f>IFERROR(__xludf.DUMMYFUNCTION("""COMPUTED_VALUE"""),9606364.0)</f>
        <v>9606364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IFERROR(__xludf.DUMMYFUNCTION("""COMPUTED_VALUE"""),3568.92)</f>
        <v>3568.92</v>
      </c>
      <c r="D148" s="2">
        <f>IFERROR(__xludf.DUMMYFUNCTION("""COMPUTED_VALUE"""),45505.66666666667)</f>
        <v>45505.66667</v>
      </c>
      <c r="E148" s="1">
        <f>IFERROR(__xludf.DUMMYFUNCTION("""COMPUTED_VALUE"""),3573.7)</f>
        <v>3573.7</v>
      </c>
      <c r="G148" s="2">
        <f>IFERROR(__xludf.DUMMYFUNCTION("""COMPUTED_VALUE"""),45505.66666666667)</f>
        <v>45505.66667</v>
      </c>
      <c r="H148" s="1">
        <f>IFERROR(__xludf.DUMMYFUNCTION("""COMPUTED_VALUE"""),3420.64)</f>
        <v>3420.64</v>
      </c>
      <c r="J148" s="2">
        <f>IFERROR(__xludf.DUMMYFUNCTION("""COMPUTED_VALUE"""),45505.66666666667)</f>
        <v>45505.66667</v>
      </c>
      <c r="K148" s="1">
        <f>IFERROR(__xludf.DUMMYFUNCTION("""COMPUTED_VALUE"""),3462.61)</f>
        <v>3462.61</v>
      </c>
      <c r="M148" s="2">
        <f>IFERROR(__xludf.DUMMYFUNCTION("""COMPUTED_VALUE"""),45505.66666666667)</f>
        <v>45505.66667</v>
      </c>
      <c r="N148" s="1">
        <f>IFERROR(__xludf.DUMMYFUNCTION("""COMPUTED_VALUE"""),1.0322233E7)</f>
        <v>10322233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IFERROR(__xludf.DUMMYFUNCTION("""COMPUTED_VALUE"""),3428.21)</f>
        <v>3428.21</v>
      </c>
      <c r="D149" s="2">
        <f>IFERROR(__xludf.DUMMYFUNCTION("""COMPUTED_VALUE"""),45506.66666666667)</f>
        <v>45506.66667</v>
      </c>
      <c r="E149" s="1">
        <f>IFERROR(__xludf.DUMMYFUNCTION("""COMPUTED_VALUE"""),3428.21)</f>
        <v>3428.21</v>
      </c>
      <c r="G149" s="2">
        <f>IFERROR(__xludf.DUMMYFUNCTION("""COMPUTED_VALUE"""),45506.66666666667)</f>
        <v>45506.66667</v>
      </c>
      <c r="H149" s="1">
        <f>IFERROR(__xludf.DUMMYFUNCTION("""COMPUTED_VALUE"""),3336.25)</f>
        <v>3336.25</v>
      </c>
      <c r="J149" s="2">
        <f>IFERROR(__xludf.DUMMYFUNCTION("""COMPUTED_VALUE"""),45506.66666666667)</f>
        <v>45506.66667</v>
      </c>
      <c r="K149" s="1">
        <f>IFERROR(__xludf.DUMMYFUNCTION("""COMPUTED_VALUE"""),3395.93)</f>
        <v>3395.93</v>
      </c>
      <c r="M149" s="2">
        <f>IFERROR(__xludf.DUMMYFUNCTION("""COMPUTED_VALUE"""),45506.66666666667)</f>
        <v>45506.66667</v>
      </c>
      <c r="N149" s="1">
        <f>IFERROR(__xludf.DUMMYFUNCTION("""COMPUTED_VALUE"""),9954477.0)</f>
        <v>9954477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IFERROR(__xludf.DUMMYFUNCTION("""COMPUTED_VALUE"""),3351.08)</f>
        <v>3351.08</v>
      </c>
      <c r="D150" s="2">
        <f>IFERROR(__xludf.DUMMYFUNCTION("""COMPUTED_VALUE"""),45509.66666666667)</f>
        <v>45509.66667</v>
      </c>
      <c r="E150" s="1">
        <f>IFERROR(__xludf.DUMMYFUNCTION("""COMPUTED_VALUE"""),3361.88)</f>
        <v>3361.88</v>
      </c>
      <c r="G150" s="2">
        <f>IFERROR(__xludf.DUMMYFUNCTION("""COMPUTED_VALUE"""),45509.66666666667)</f>
        <v>45509.66667</v>
      </c>
      <c r="H150" s="1">
        <f>IFERROR(__xludf.DUMMYFUNCTION("""COMPUTED_VALUE"""),3268.73)</f>
        <v>3268.73</v>
      </c>
      <c r="J150" s="2">
        <f>IFERROR(__xludf.DUMMYFUNCTION("""COMPUTED_VALUE"""),45509.66666666667)</f>
        <v>45509.66667</v>
      </c>
      <c r="K150" s="1">
        <f>IFERROR(__xludf.DUMMYFUNCTION("""COMPUTED_VALUE"""),3344.15)</f>
        <v>3344.15</v>
      </c>
      <c r="M150" s="2">
        <f>IFERROR(__xludf.DUMMYFUNCTION("""COMPUTED_VALUE"""),45509.66666666667)</f>
        <v>45509.66667</v>
      </c>
      <c r="N150" s="1">
        <f>IFERROR(__xludf.DUMMYFUNCTION("""COMPUTED_VALUE"""),9732433.0)</f>
        <v>9732433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IFERROR(__xludf.DUMMYFUNCTION("""COMPUTED_VALUE"""),3370.14)</f>
        <v>3370.14</v>
      </c>
      <c r="D151" s="2">
        <f>IFERROR(__xludf.DUMMYFUNCTION("""COMPUTED_VALUE"""),45510.66666666667)</f>
        <v>45510.66667</v>
      </c>
      <c r="E151" s="1">
        <f>IFERROR(__xludf.DUMMYFUNCTION("""COMPUTED_VALUE"""),3449.1)</f>
        <v>3449.1</v>
      </c>
      <c r="G151" s="2">
        <f>IFERROR(__xludf.DUMMYFUNCTION("""COMPUTED_VALUE"""),45510.66666666667)</f>
        <v>45510.66667</v>
      </c>
      <c r="H151" s="1">
        <f>IFERROR(__xludf.DUMMYFUNCTION("""COMPUTED_VALUE"""),3360.38)</f>
        <v>3360.38</v>
      </c>
      <c r="J151" s="2">
        <f>IFERROR(__xludf.DUMMYFUNCTION("""COMPUTED_VALUE"""),45510.66666666667)</f>
        <v>45510.66667</v>
      </c>
      <c r="K151" s="1">
        <f>IFERROR(__xludf.DUMMYFUNCTION("""COMPUTED_VALUE"""),3408.57)</f>
        <v>3408.57</v>
      </c>
      <c r="M151" s="2">
        <f>IFERROR(__xludf.DUMMYFUNCTION("""COMPUTED_VALUE"""),45510.66666666667)</f>
        <v>45510.66667</v>
      </c>
      <c r="N151" s="1">
        <f>IFERROR(__xludf.DUMMYFUNCTION("""COMPUTED_VALUE"""),7025702.0)</f>
        <v>7025702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IFERROR(__xludf.DUMMYFUNCTION("""COMPUTED_VALUE"""),3416.55)</f>
        <v>3416.55</v>
      </c>
      <c r="D152" s="2">
        <f>IFERROR(__xludf.DUMMYFUNCTION("""COMPUTED_VALUE"""),45511.66666666667)</f>
        <v>45511.66667</v>
      </c>
      <c r="E152" s="1">
        <f>IFERROR(__xludf.DUMMYFUNCTION("""COMPUTED_VALUE"""),3420.66)</f>
        <v>3420.66</v>
      </c>
      <c r="G152" s="2">
        <f>IFERROR(__xludf.DUMMYFUNCTION("""COMPUTED_VALUE"""),45511.66666666667)</f>
        <v>45511.66667</v>
      </c>
      <c r="H152" s="1">
        <f>IFERROR(__xludf.DUMMYFUNCTION("""COMPUTED_VALUE"""),3355.66)</f>
        <v>3355.66</v>
      </c>
      <c r="J152" s="2">
        <f>IFERROR(__xludf.DUMMYFUNCTION("""COMPUTED_VALUE"""),45511.66666666667)</f>
        <v>45511.66667</v>
      </c>
      <c r="K152" s="1">
        <f>IFERROR(__xludf.DUMMYFUNCTION("""COMPUTED_VALUE"""),3373.47)</f>
        <v>3373.47</v>
      </c>
      <c r="M152" s="2">
        <f>IFERROR(__xludf.DUMMYFUNCTION("""COMPUTED_VALUE"""),45511.66666666667)</f>
        <v>45511.66667</v>
      </c>
      <c r="N152" s="1">
        <f>IFERROR(__xludf.DUMMYFUNCTION("""COMPUTED_VALUE"""),9728845.0)</f>
        <v>9728845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IFERROR(__xludf.DUMMYFUNCTION("""COMPUTED_VALUE"""),3377.09)</f>
        <v>3377.09</v>
      </c>
      <c r="D153" s="2">
        <f>IFERROR(__xludf.DUMMYFUNCTION("""COMPUTED_VALUE"""),45512.66666666667)</f>
        <v>45512.66667</v>
      </c>
      <c r="E153" s="1">
        <f>IFERROR(__xludf.DUMMYFUNCTION("""COMPUTED_VALUE"""),3416.67)</f>
        <v>3416.67</v>
      </c>
      <c r="G153" s="2">
        <f>IFERROR(__xludf.DUMMYFUNCTION("""COMPUTED_VALUE"""),45512.66666666667)</f>
        <v>45512.66667</v>
      </c>
      <c r="H153" s="1">
        <f>IFERROR(__xludf.DUMMYFUNCTION("""COMPUTED_VALUE"""),3373.43)</f>
        <v>3373.43</v>
      </c>
      <c r="J153" s="2">
        <f>IFERROR(__xludf.DUMMYFUNCTION("""COMPUTED_VALUE"""),45512.66666666667)</f>
        <v>45512.66667</v>
      </c>
      <c r="K153" s="1">
        <f>IFERROR(__xludf.DUMMYFUNCTION("""COMPUTED_VALUE"""),3396.87)</f>
        <v>3396.87</v>
      </c>
      <c r="M153" s="2">
        <f>IFERROR(__xludf.DUMMYFUNCTION("""COMPUTED_VALUE"""),45512.66666666667)</f>
        <v>45512.66667</v>
      </c>
      <c r="N153" s="1">
        <f>IFERROR(__xludf.DUMMYFUNCTION("""COMPUTED_VALUE"""),6429421.0)</f>
        <v>6429421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IFERROR(__xludf.DUMMYFUNCTION("""COMPUTED_VALUE"""),3396.18)</f>
        <v>3396.18</v>
      </c>
      <c r="D154" s="2">
        <f>IFERROR(__xludf.DUMMYFUNCTION("""COMPUTED_VALUE"""),45513.66666666667)</f>
        <v>45513.66667</v>
      </c>
      <c r="E154" s="1">
        <f>IFERROR(__xludf.DUMMYFUNCTION("""COMPUTED_VALUE"""),3443.5)</f>
        <v>3443.5</v>
      </c>
      <c r="G154" s="2">
        <f>IFERROR(__xludf.DUMMYFUNCTION("""COMPUTED_VALUE"""),45513.66666666667)</f>
        <v>45513.66667</v>
      </c>
      <c r="H154" s="1">
        <f>IFERROR(__xludf.DUMMYFUNCTION("""COMPUTED_VALUE"""),3379.57)</f>
        <v>3379.57</v>
      </c>
      <c r="J154" s="2">
        <f>IFERROR(__xludf.DUMMYFUNCTION("""COMPUTED_VALUE"""),45513.66666666667)</f>
        <v>45513.66667</v>
      </c>
      <c r="K154" s="1">
        <f>IFERROR(__xludf.DUMMYFUNCTION("""COMPUTED_VALUE"""),3420.38)</f>
        <v>3420.38</v>
      </c>
      <c r="M154" s="2">
        <f>IFERROR(__xludf.DUMMYFUNCTION("""COMPUTED_VALUE"""),45513.66666666667)</f>
        <v>45513.66667</v>
      </c>
      <c r="N154" s="1">
        <f>IFERROR(__xludf.DUMMYFUNCTION("""COMPUTED_VALUE"""),5058718.0)</f>
        <v>5058718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IFERROR(__xludf.DUMMYFUNCTION("""COMPUTED_VALUE"""),3420.36)</f>
        <v>3420.36</v>
      </c>
      <c r="D155" s="2">
        <f>IFERROR(__xludf.DUMMYFUNCTION("""COMPUTED_VALUE"""),45516.66666666667)</f>
        <v>45516.66667</v>
      </c>
      <c r="E155" s="1">
        <f>IFERROR(__xludf.DUMMYFUNCTION("""COMPUTED_VALUE"""),3420.36)</f>
        <v>3420.36</v>
      </c>
      <c r="G155" s="2">
        <f>IFERROR(__xludf.DUMMYFUNCTION("""COMPUTED_VALUE"""),45516.66666666667)</f>
        <v>45516.66667</v>
      </c>
      <c r="H155" s="1">
        <f>IFERROR(__xludf.DUMMYFUNCTION("""COMPUTED_VALUE"""),3383.42)</f>
        <v>3383.42</v>
      </c>
      <c r="J155" s="2">
        <f>IFERROR(__xludf.DUMMYFUNCTION("""COMPUTED_VALUE"""),45516.66666666667)</f>
        <v>45516.66667</v>
      </c>
      <c r="K155" s="1">
        <f>IFERROR(__xludf.DUMMYFUNCTION("""COMPUTED_VALUE"""),3386.43)</f>
        <v>3386.43</v>
      </c>
      <c r="M155" s="2">
        <f>IFERROR(__xludf.DUMMYFUNCTION("""COMPUTED_VALUE"""),45516.66666666667)</f>
        <v>45516.66667</v>
      </c>
      <c r="N155" s="1">
        <f>IFERROR(__xludf.DUMMYFUNCTION("""COMPUTED_VALUE"""),4409303.0)</f>
        <v>4409303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IFERROR(__xludf.DUMMYFUNCTION("""COMPUTED_VALUE"""),3399.51)</f>
        <v>3399.51</v>
      </c>
      <c r="D156" s="2">
        <f>IFERROR(__xludf.DUMMYFUNCTION("""COMPUTED_VALUE"""),45517.66666666667)</f>
        <v>45517.66667</v>
      </c>
      <c r="E156" s="1">
        <f>IFERROR(__xludf.DUMMYFUNCTION("""COMPUTED_VALUE"""),3404.77)</f>
        <v>3404.77</v>
      </c>
      <c r="G156" s="2">
        <f>IFERROR(__xludf.DUMMYFUNCTION("""COMPUTED_VALUE"""),45517.66666666667)</f>
        <v>45517.66667</v>
      </c>
      <c r="H156" s="1">
        <f>IFERROR(__xludf.DUMMYFUNCTION("""COMPUTED_VALUE"""),3371.64)</f>
        <v>3371.64</v>
      </c>
      <c r="J156" s="2">
        <f>IFERROR(__xludf.DUMMYFUNCTION("""COMPUTED_VALUE"""),45517.66666666667)</f>
        <v>45517.66667</v>
      </c>
      <c r="K156" s="1">
        <f>IFERROR(__xludf.DUMMYFUNCTION("""COMPUTED_VALUE"""),3398.26)</f>
        <v>3398.26</v>
      </c>
      <c r="M156" s="2">
        <f>IFERROR(__xludf.DUMMYFUNCTION("""COMPUTED_VALUE"""),45517.66666666667)</f>
        <v>45517.66667</v>
      </c>
      <c r="N156" s="1">
        <f>IFERROR(__xludf.DUMMYFUNCTION("""COMPUTED_VALUE"""),4685744.0)</f>
        <v>4685744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IFERROR(__xludf.DUMMYFUNCTION("""COMPUTED_VALUE"""),3395.39)</f>
        <v>3395.39</v>
      </c>
      <c r="D157" s="2">
        <f>IFERROR(__xludf.DUMMYFUNCTION("""COMPUTED_VALUE"""),45518.66666666667)</f>
        <v>45518.66667</v>
      </c>
      <c r="E157" s="1">
        <f>IFERROR(__xludf.DUMMYFUNCTION("""COMPUTED_VALUE"""),3429.76)</f>
        <v>3429.76</v>
      </c>
      <c r="G157" s="2">
        <f>IFERROR(__xludf.DUMMYFUNCTION("""COMPUTED_VALUE"""),45518.66666666667)</f>
        <v>45518.66667</v>
      </c>
      <c r="H157" s="1">
        <f>IFERROR(__xludf.DUMMYFUNCTION("""COMPUTED_VALUE"""),3387.51)</f>
        <v>3387.51</v>
      </c>
      <c r="J157" s="2">
        <f>IFERROR(__xludf.DUMMYFUNCTION("""COMPUTED_VALUE"""),45518.66666666667)</f>
        <v>45518.66667</v>
      </c>
      <c r="K157" s="1">
        <f>IFERROR(__xludf.DUMMYFUNCTION("""COMPUTED_VALUE"""),3427.9)</f>
        <v>3427.9</v>
      </c>
      <c r="M157" s="2">
        <f>IFERROR(__xludf.DUMMYFUNCTION("""COMPUTED_VALUE"""),45518.66666666667)</f>
        <v>45518.66667</v>
      </c>
      <c r="N157" s="1">
        <f>IFERROR(__xludf.DUMMYFUNCTION("""COMPUTED_VALUE"""),4385977.0)</f>
        <v>4385977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IFERROR(__xludf.DUMMYFUNCTION("""COMPUTED_VALUE"""),3465.28)</f>
        <v>3465.28</v>
      </c>
      <c r="D158" s="2">
        <f>IFERROR(__xludf.DUMMYFUNCTION("""COMPUTED_VALUE"""),45519.66666666667)</f>
        <v>45519.66667</v>
      </c>
      <c r="E158" s="1">
        <f>IFERROR(__xludf.DUMMYFUNCTION("""COMPUTED_VALUE"""),3499.19)</f>
        <v>3499.19</v>
      </c>
      <c r="G158" s="2">
        <f>IFERROR(__xludf.DUMMYFUNCTION("""COMPUTED_VALUE"""),45519.66666666667)</f>
        <v>45519.66667</v>
      </c>
      <c r="H158" s="1">
        <f>IFERROR(__xludf.DUMMYFUNCTION("""COMPUTED_VALUE"""),3457.21)</f>
        <v>3457.21</v>
      </c>
      <c r="J158" s="2">
        <f>IFERROR(__xludf.DUMMYFUNCTION("""COMPUTED_VALUE"""),45519.66666666667)</f>
        <v>45519.66667</v>
      </c>
      <c r="K158" s="1">
        <f>IFERROR(__xludf.DUMMYFUNCTION("""COMPUTED_VALUE"""),3490.57)</f>
        <v>3490.57</v>
      </c>
      <c r="M158" s="2">
        <f>IFERROR(__xludf.DUMMYFUNCTION("""COMPUTED_VALUE"""),45519.66666666667)</f>
        <v>45519.66667</v>
      </c>
      <c r="N158" s="1">
        <f>IFERROR(__xludf.DUMMYFUNCTION("""COMPUTED_VALUE"""),5705630.0)</f>
        <v>5705630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IFERROR(__xludf.DUMMYFUNCTION("""COMPUTED_VALUE"""),3490.37)</f>
        <v>3490.37</v>
      </c>
      <c r="D159" s="2">
        <f>IFERROR(__xludf.DUMMYFUNCTION("""COMPUTED_VALUE"""),45520.66666666667)</f>
        <v>45520.66667</v>
      </c>
      <c r="E159" s="1">
        <f>IFERROR(__xludf.DUMMYFUNCTION("""COMPUTED_VALUE"""),3510.56)</f>
        <v>3510.56</v>
      </c>
      <c r="G159" s="2">
        <f>IFERROR(__xludf.DUMMYFUNCTION("""COMPUTED_VALUE"""),45520.66666666667)</f>
        <v>45520.66667</v>
      </c>
      <c r="H159" s="1">
        <f>IFERROR(__xludf.DUMMYFUNCTION("""COMPUTED_VALUE"""),3470.96)</f>
        <v>3470.96</v>
      </c>
      <c r="J159" s="2">
        <f>IFERROR(__xludf.DUMMYFUNCTION("""COMPUTED_VALUE"""),45520.66666666667)</f>
        <v>45520.66667</v>
      </c>
      <c r="K159" s="1">
        <f>IFERROR(__xludf.DUMMYFUNCTION("""COMPUTED_VALUE"""),3497.03)</f>
        <v>3497.03</v>
      </c>
      <c r="M159" s="2">
        <f>IFERROR(__xludf.DUMMYFUNCTION("""COMPUTED_VALUE"""),45520.66666666667)</f>
        <v>45520.66667</v>
      </c>
      <c r="N159" s="1">
        <f>IFERROR(__xludf.DUMMYFUNCTION("""COMPUTED_VALUE"""),5586856.0)</f>
        <v>5586856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IFERROR(__xludf.DUMMYFUNCTION("""COMPUTED_VALUE"""),3503.33)</f>
        <v>3503.33</v>
      </c>
      <c r="D160" s="2">
        <f>IFERROR(__xludf.DUMMYFUNCTION("""COMPUTED_VALUE"""),45523.66666666667)</f>
        <v>45523.66667</v>
      </c>
      <c r="E160" s="1">
        <f>IFERROR(__xludf.DUMMYFUNCTION("""COMPUTED_VALUE"""),3562.18)</f>
        <v>3562.18</v>
      </c>
      <c r="G160" s="2">
        <f>IFERROR(__xludf.DUMMYFUNCTION("""COMPUTED_VALUE"""),45523.66666666667)</f>
        <v>45523.66667</v>
      </c>
      <c r="H160" s="1">
        <f>IFERROR(__xludf.DUMMYFUNCTION("""COMPUTED_VALUE"""),3503.33)</f>
        <v>3503.33</v>
      </c>
      <c r="J160" s="2">
        <f>IFERROR(__xludf.DUMMYFUNCTION("""COMPUTED_VALUE"""),45523.66666666667)</f>
        <v>45523.66667</v>
      </c>
      <c r="K160" s="1">
        <f>IFERROR(__xludf.DUMMYFUNCTION("""COMPUTED_VALUE"""),3550.43)</f>
        <v>3550.43</v>
      </c>
      <c r="M160" s="2">
        <f>IFERROR(__xludf.DUMMYFUNCTION("""COMPUTED_VALUE"""),45523.66666666667)</f>
        <v>45523.66667</v>
      </c>
      <c r="N160" s="1">
        <f>IFERROR(__xludf.DUMMYFUNCTION("""COMPUTED_VALUE"""),4020318.0)</f>
        <v>4020318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IFERROR(__xludf.DUMMYFUNCTION("""COMPUTED_VALUE"""),3543.37)</f>
        <v>3543.37</v>
      </c>
      <c r="D161" s="2">
        <f>IFERROR(__xludf.DUMMYFUNCTION("""COMPUTED_VALUE"""),45524.66666666667)</f>
        <v>45524.66667</v>
      </c>
      <c r="E161" s="1">
        <f>IFERROR(__xludf.DUMMYFUNCTION("""COMPUTED_VALUE"""),3549.18)</f>
        <v>3549.18</v>
      </c>
      <c r="G161" s="2">
        <f>IFERROR(__xludf.DUMMYFUNCTION("""COMPUTED_VALUE"""),45524.66666666667)</f>
        <v>45524.66667</v>
      </c>
      <c r="H161" s="1">
        <f>IFERROR(__xludf.DUMMYFUNCTION("""COMPUTED_VALUE"""),3509.19)</f>
        <v>3509.19</v>
      </c>
      <c r="J161" s="2">
        <f>IFERROR(__xludf.DUMMYFUNCTION("""COMPUTED_VALUE"""),45524.66666666667)</f>
        <v>45524.66667</v>
      </c>
      <c r="K161" s="1">
        <f>IFERROR(__xludf.DUMMYFUNCTION("""COMPUTED_VALUE"""),3512.34)</f>
        <v>3512.34</v>
      </c>
      <c r="M161" s="2">
        <f>IFERROR(__xludf.DUMMYFUNCTION("""COMPUTED_VALUE"""),45524.66666666667)</f>
        <v>45524.66667</v>
      </c>
      <c r="N161" s="1">
        <f>IFERROR(__xludf.DUMMYFUNCTION("""COMPUTED_VALUE"""),3739697.0)</f>
        <v>3739697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IFERROR(__xludf.DUMMYFUNCTION("""COMPUTED_VALUE"""),3533.56)</f>
        <v>3533.56</v>
      </c>
      <c r="D162" s="2">
        <f>IFERROR(__xludf.DUMMYFUNCTION("""COMPUTED_VALUE"""),45525.66666666667)</f>
        <v>45525.66667</v>
      </c>
      <c r="E162" s="1">
        <f>IFERROR(__xludf.DUMMYFUNCTION("""COMPUTED_VALUE"""),3563.69)</f>
        <v>3563.69</v>
      </c>
      <c r="G162" s="2">
        <f>IFERROR(__xludf.DUMMYFUNCTION("""COMPUTED_VALUE"""),45525.66666666667)</f>
        <v>45525.66667</v>
      </c>
      <c r="H162" s="1">
        <f>IFERROR(__xludf.DUMMYFUNCTION("""COMPUTED_VALUE"""),3520.22)</f>
        <v>3520.22</v>
      </c>
      <c r="J162" s="2">
        <f>IFERROR(__xludf.DUMMYFUNCTION("""COMPUTED_VALUE"""),45525.66666666667)</f>
        <v>45525.66667</v>
      </c>
      <c r="K162" s="1">
        <f>IFERROR(__xludf.DUMMYFUNCTION("""COMPUTED_VALUE"""),3560.17)</f>
        <v>3560.17</v>
      </c>
      <c r="M162" s="2">
        <f>IFERROR(__xludf.DUMMYFUNCTION("""COMPUTED_VALUE"""),45525.66666666667)</f>
        <v>45525.66667</v>
      </c>
      <c r="N162" s="1">
        <f>IFERROR(__xludf.DUMMYFUNCTION("""COMPUTED_VALUE"""),3636608.0)</f>
        <v>3636608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IFERROR(__xludf.DUMMYFUNCTION("""COMPUTED_VALUE"""),3557.42)</f>
        <v>3557.42</v>
      </c>
      <c r="D163" s="2">
        <f>IFERROR(__xludf.DUMMYFUNCTION("""COMPUTED_VALUE"""),45526.66666666667)</f>
        <v>45526.66667</v>
      </c>
      <c r="E163" s="1">
        <f>IFERROR(__xludf.DUMMYFUNCTION("""COMPUTED_VALUE"""),3582.41)</f>
        <v>3582.41</v>
      </c>
      <c r="G163" s="2">
        <f>IFERROR(__xludf.DUMMYFUNCTION("""COMPUTED_VALUE"""),45526.66666666667)</f>
        <v>45526.66667</v>
      </c>
      <c r="H163" s="1">
        <f>IFERROR(__xludf.DUMMYFUNCTION("""COMPUTED_VALUE"""),3543.62)</f>
        <v>3543.62</v>
      </c>
      <c r="J163" s="2">
        <f>IFERROR(__xludf.DUMMYFUNCTION("""COMPUTED_VALUE"""),45526.66666666667)</f>
        <v>45526.66667</v>
      </c>
      <c r="K163" s="1">
        <f>IFERROR(__xludf.DUMMYFUNCTION("""COMPUTED_VALUE"""),3553.41)</f>
        <v>3553.41</v>
      </c>
      <c r="M163" s="2">
        <f>IFERROR(__xludf.DUMMYFUNCTION("""COMPUTED_VALUE"""),45526.66666666667)</f>
        <v>45526.66667</v>
      </c>
      <c r="N163" s="1">
        <f>IFERROR(__xludf.DUMMYFUNCTION("""COMPUTED_VALUE"""),3176504.0)</f>
        <v>3176504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IFERROR(__xludf.DUMMYFUNCTION("""COMPUTED_VALUE"""),3571.16)</f>
        <v>3571.16</v>
      </c>
      <c r="D164" s="2">
        <f>IFERROR(__xludf.DUMMYFUNCTION("""COMPUTED_VALUE"""),45527.66666666667)</f>
        <v>45527.66667</v>
      </c>
      <c r="E164" s="1">
        <f>IFERROR(__xludf.DUMMYFUNCTION("""COMPUTED_VALUE"""),3606.83)</f>
        <v>3606.83</v>
      </c>
      <c r="G164" s="2">
        <f>IFERROR(__xludf.DUMMYFUNCTION("""COMPUTED_VALUE"""),45527.66666666667)</f>
        <v>45527.66667</v>
      </c>
      <c r="H164" s="1">
        <f>IFERROR(__xludf.DUMMYFUNCTION("""COMPUTED_VALUE"""),3568.87)</f>
        <v>3568.87</v>
      </c>
      <c r="J164" s="2">
        <f>IFERROR(__xludf.DUMMYFUNCTION("""COMPUTED_VALUE"""),45527.66666666667)</f>
        <v>45527.66667</v>
      </c>
      <c r="K164" s="1">
        <f>IFERROR(__xludf.DUMMYFUNCTION("""COMPUTED_VALUE"""),3578.66)</f>
        <v>3578.66</v>
      </c>
      <c r="M164" s="2">
        <f>IFERROR(__xludf.DUMMYFUNCTION("""COMPUTED_VALUE"""),45527.66666666667)</f>
        <v>45527.66667</v>
      </c>
      <c r="N164" s="1">
        <f>IFERROR(__xludf.DUMMYFUNCTION("""COMPUTED_VALUE"""),3612713.0)</f>
        <v>3612713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IFERROR(__xludf.DUMMYFUNCTION("""COMPUTED_VALUE"""),3595.35)</f>
        <v>3595.35</v>
      </c>
      <c r="D165" s="2">
        <f>IFERROR(__xludf.DUMMYFUNCTION("""COMPUTED_VALUE"""),45530.66666666667)</f>
        <v>45530.66667</v>
      </c>
      <c r="E165" s="1">
        <f>IFERROR(__xludf.DUMMYFUNCTION("""COMPUTED_VALUE"""),3615.68)</f>
        <v>3615.68</v>
      </c>
      <c r="G165" s="2">
        <f>IFERROR(__xludf.DUMMYFUNCTION("""COMPUTED_VALUE"""),45530.66666666667)</f>
        <v>45530.66667</v>
      </c>
      <c r="H165" s="1">
        <f>IFERROR(__xludf.DUMMYFUNCTION("""COMPUTED_VALUE"""),3546.16)</f>
        <v>3546.16</v>
      </c>
      <c r="J165" s="2">
        <f>IFERROR(__xludf.DUMMYFUNCTION("""COMPUTED_VALUE"""),45530.66666666667)</f>
        <v>45530.66667</v>
      </c>
      <c r="K165" s="1">
        <f>IFERROR(__xludf.DUMMYFUNCTION("""COMPUTED_VALUE"""),3556.05)</f>
        <v>3556.05</v>
      </c>
      <c r="M165" s="2">
        <f>IFERROR(__xludf.DUMMYFUNCTION("""COMPUTED_VALUE"""),45530.66666666667)</f>
        <v>45530.66667</v>
      </c>
      <c r="N165" s="1">
        <f>IFERROR(__xludf.DUMMYFUNCTION("""COMPUTED_VALUE"""),3785476.0)</f>
        <v>3785476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IFERROR(__xludf.DUMMYFUNCTION("""COMPUTED_VALUE"""),3552.41)</f>
        <v>3552.41</v>
      </c>
      <c r="D166" s="2">
        <f>IFERROR(__xludf.DUMMYFUNCTION("""COMPUTED_VALUE"""),45531.66666666667)</f>
        <v>45531.66667</v>
      </c>
      <c r="E166" s="1">
        <f>IFERROR(__xludf.DUMMYFUNCTION("""COMPUTED_VALUE"""),3610.74)</f>
        <v>3610.74</v>
      </c>
      <c r="G166" s="2">
        <f>IFERROR(__xludf.DUMMYFUNCTION("""COMPUTED_VALUE"""),45531.66666666667)</f>
        <v>45531.66667</v>
      </c>
      <c r="H166" s="1">
        <f>IFERROR(__xludf.DUMMYFUNCTION("""COMPUTED_VALUE"""),3541.37)</f>
        <v>3541.37</v>
      </c>
      <c r="J166" s="2">
        <f>IFERROR(__xludf.DUMMYFUNCTION("""COMPUTED_VALUE"""),45531.66666666667)</f>
        <v>45531.66667</v>
      </c>
      <c r="K166" s="1">
        <f>IFERROR(__xludf.DUMMYFUNCTION("""COMPUTED_VALUE"""),3600.66)</f>
        <v>3600.66</v>
      </c>
      <c r="M166" s="2">
        <f>IFERROR(__xludf.DUMMYFUNCTION("""COMPUTED_VALUE"""),45531.66666666667)</f>
        <v>45531.66667</v>
      </c>
      <c r="N166" s="1">
        <f>IFERROR(__xludf.DUMMYFUNCTION("""COMPUTED_VALUE"""),3285562.0)</f>
        <v>3285562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IFERROR(__xludf.DUMMYFUNCTION("""COMPUTED_VALUE"""),3588.92)</f>
        <v>3588.92</v>
      </c>
      <c r="D167" s="2">
        <f>IFERROR(__xludf.DUMMYFUNCTION("""COMPUTED_VALUE"""),45532.66666666667)</f>
        <v>45532.66667</v>
      </c>
      <c r="E167" s="1">
        <f>IFERROR(__xludf.DUMMYFUNCTION("""COMPUTED_VALUE"""),3601.09)</f>
        <v>3601.09</v>
      </c>
      <c r="G167" s="2">
        <f>IFERROR(__xludf.DUMMYFUNCTION("""COMPUTED_VALUE"""),45532.66666666667)</f>
        <v>45532.66667</v>
      </c>
      <c r="H167" s="1">
        <f>IFERROR(__xludf.DUMMYFUNCTION("""COMPUTED_VALUE"""),3572.36)</f>
        <v>3572.36</v>
      </c>
      <c r="J167" s="2">
        <f>IFERROR(__xludf.DUMMYFUNCTION("""COMPUTED_VALUE"""),45532.66666666667)</f>
        <v>45532.66667</v>
      </c>
      <c r="K167" s="1">
        <f>IFERROR(__xludf.DUMMYFUNCTION("""COMPUTED_VALUE"""),3586.53)</f>
        <v>3586.53</v>
      </c>
      <c r="M167" s="2">
        <f>IFERROR(__xludf.DUMMYFUNCTION("""COMPUTED_VALUE"""),45532.66666666667)</f>
        <v>45532.66667</v>
      </c>
      <c r="N167" s="1">
        <f>IFERROR(__xludf.DUMMYFUNCTION("""COMPUTED_VALUE"""),4396550.0)</f>
        <v>4396550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IFERROR(__xludf.DUMMYFUNCTION("""COMPUTED_VALUE"""),3623.71)</f>
        <v>3623.71</v>
      </c>
      <c r="D168" s="2">
        <f>IFERROR(__xludf.DUMMYFUNCTION("""COMPUTED_VALUE"""),45533.66666666667)</f>
        <v>45533.66667</v>
      </c>
      <c r="E168" s="1">
        <f>IFERROR(__xludf.DUMMYFUNCTION("""COMPUTED_VALUE"""),3662.02)</f>
        <v>3662.02</v>
      </c>
      <c r="G168" s="2">
        <f>IFERROR(__xludf.DUMMYFUNCTION("""COMPUTED_VALUE"""),45533.66666666667)</f>
        <v>45533.66667</v>
      </c>
      <c r="H168" s="1">
        <f>IFERROR(__xludf.DUMMYFUNCTION("""COMPUTED_VALUE"""),3608.93)</f>
        <v>3608.93</v>
      </c>
      <c r="J168" s="2">
        <f>IFERROR(__xludf.DUMMYFUNCTION("""COMPUTED_VALUE"""),45533.66666666667)</f>
        <v>45533.66667</v>
      </c>
      <c r="K168" s="1">
        <f>IFERROR(__xludf.DUMMYFUNCTION("""COMPUTED_VALUE"""),3623.5)</f>
        <v>3623.5</v>
      </c>
      <c r="M168" s="2">
        <f>IFERROR(__xludf.DUMMYFUNCTION("""COMPUTED_VALUE"""),45533.66666666667)</f>
        <v>45533.66667</v>
      </c>
      <c r="N168" s="1">
        <f>IFERROR(__xludf.DUMMYFUNCTION("""COMPUTED_VALUE"""),4802108.0)</f>
        <v>4802108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IFERROR(__xludf.DUMMYFUNCTION("""COMPUTED_VALUE"""),3646.76)</f>
        <v>3646.76</v>
      </c>
      <c r="D169" s="2">
        <f>IFERROR(__xludf.DUMMYFUNCTION("""COMPUTED_VALUE"""),45534.66666666667)</f>
        <v>45534.66667</v>
      </c>
      <c r="E169" s="1">
        <f>IFERROR(__xludf.DUMMYFUNCTION("""COMPUTED_VALUE"""),3669.28)</f>
        <v>3669.28</v>
      </c>
      <c r="G169" s="2">
        <f>IFERROR(__xludf.DUMMYFUNCTION("""COMPUTED_VALUE"""),45534.66666666667)</f>
        <v>45534.66667</v>
      </c>
      <c r="H169" s="1">
        <f>IFERROR(__xludf.DUMMYFUNCTION("""COMPUTED_VALUE"""),3619.62)</f>
        <v>3619.62</v>
      </c>
      <c r="J169" s="2">
        <f>IFERROR(__xludf.DUMMYFUNCTION("""COMPUTED_VALUE"""),45534.66666666667)</f>
        <v>45534.66667</v>
      </c>
      <c r="K169" s="1">
        <f>IFERROR(__xludf.DUMMYFUNCTION("""COMPUTED_VALUE"""),3667.43)</f>
        <v>3667.43</v>
      </c>
      <c r="M169" s="2">
        <f>IFERROR(__xludf.DUMMYFUNCTION("""COMPUTED_VALUE"""),45534.66666666667)</f>
        <v>45534.66667</v>
      </c>
      <c r="N169" s="1">
        <f>IFERROR(__xludf.DUMMYFUNCTION("""COMPUTED_VALUE"""),5837836.0)</f>
        <v>5837836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IFERROR(__xludf.DUMMYFUNCTION("""COMPUTED_VALUE"""),3658.16)</f>
        <v>3658.16</v>
      </c>
      <c r="D170" s="2">
        <f>IFERROR(__xludf.DUMMYFUNCTION("""COMPUTED_VALUE"""),45538.66666666667)</f>
        <v>45538.66667</v>
      </c>
      <c r="E170" s="1">
        <f>IFERROR(__xludf.DUMMYFUNCTION("""COMPUTED_VALUE"""),3668.17)</f>
        <v>3668.17</v>
      </c>
      <c r="G170" s="2">
        <f>IFERROR(__xludf.DUMMYFUNCTION("""COMPUTED_VALUE"""),45538.66666666667)</f>
        <v>45538.66667</v>
      </c>
      <c r="H170" s="1">
        <f>IFERROR(__xludf.DUMMYFUNCTION("""COMPUTED_VALUE"""),3592.01)</f>
        <v>3592.01</v>
      </c>
      <c r="J170" s="2">
        <f>IFERROR(__xludf.DUMMYFUNCTION("""COMPUTED_VALUE"""),45538.66666666667)</f>
        <v>45538.66667</v>
      </c>
      <c r="K170" s="1">
        <f>IFERROR(__xludf.DUMMYFUNCTION("""COMPUTED_VALUE"""),3605.67)</f>
        <v>3605.67</v>
      </c>
      <c r="M170" s="2">
        <f>IFERROR(__xludf.DUMMYFUNCTION("""COMPUTED_VALUE"""),45538.66666666667)</f>
        <v>45538.66667</v>
      </c>
      <c r="N170" s="1">
        <f>IFERROR(__xludf.DUMMYFUNCTION("""COMPUTED_VALUE"""),5313715.0)</f>
        <v>5313715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IFERROR(__xludf.DUMMYFUNCTION("""COMPUTED_VALUE"""),3591.94)</f>
        <v>3591.94</v>
      </c>
      <c r="D171" s="2">
        <f>IFERROR(__xludf.DUMMYFUNCTION("""COMPUTED_VALUE"""),45539.66666666667)</f>
        <v>45539.66667</v>
      </c>
      <c r="E171" s="1">
        <f>IFERROR(__xludf.DUMMYFUNCTION("""COMPUTED_VALUE"""),3602.03)</f>
        <v>3602.03</v>
      </c>
      <c r="G171" s="2">
        <f>IFERROR(__xludf.DUMMYFUNCTION("""COMPUTED_VALUE"""),45539.66666666667)</f>
        <v>45539.66667</v>
      </c>
      <c r="H171" s="1">
        <f>IFERROR(__xludf.DUMMYFUNCTION("""COMPUTED_VALUE"""),3564.75)</f>
        <v>3564.75</v>
      </c>
      <c r="J171" s="2">
        <f>IFERROR(__xludf.DUMMYFUNCTION("""COMPUTED_VALUE"""),45539.66666666667)</f>
        <v>45539.66667</v>
      </c>
      <c r="K171" s="1">
        <f>IFERROR(__xludf.DUMMYFUNCTION("""COMPUTED_VALUE"""),3582.54)</f>
        <v>3582.54</v>
      </c>
      <c r="M171" s="2">
        <f>IFERROR(__xludf.DUMMYFUNCTION("""COMPUTED_VALUE"""),45539.66666666667)</f>
        <v>45539.66667</v>
      </c>
      <c r="N171" s="1">
        <f>IFERROR(__xludf.DUMMYFUNCTION("""COMPUTED_VALUE"""),3938181.0)</f>
        <v>3938181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IFERROR(__xludf.DUMMYFUNCTION("""COMPUTED_VALUE"""),3589.73)</f>
        <v>3589.73</v>
      </c>
      <c r="D172" s="2">
        <f>IFERROR(__xludf.DUMMYFUNCTION("""COMPUTED_VALUE"""),45540.66666666667)</f>
        <v>45540.66667</v>
      </c>
      <c r="E172" s="1">
        <f>IFERROR(__xludf.DUMMYFUNCTION("""COMPUTED_VALUE"""),3601.76)</f>
        <v>3601.76</v>
      </c>
      <c r="G172" s="2">
        <f>IFERROR(__xludf.DUMMYFUNCTION("""COMPUTED_VALUE"""),45540.66666666667)</f>
        <v>45540.66667</v>
      </c>
      <c r="H172" s="1">
        <f>IFERROR(__xludf.DUMMYFUNCTION("""COMPUTED_VALUE"""),3554.13)</f>
        <v>3554.13</v>
      </c>
      <c r="J172" s="2">
        <f>IFERROR(__xludf.DUMMYFUNCTION("""COMPUTED_VALUE"""),45540.66666666667)</f>
        <v>45540.66667</v>
      </c>
      <c r="K172" s="1">
        <f>IFERROR(__xludf.DUMMYFUNCTION("""COMPUTED_VALUE"""),3590.83)</f>
        <v>3590.83</v>
      </c>
      <c r="M172" s="2">
        <f>IFERROR(__xludf.DUMMYFUNCTION("""COMPUTED_VALUE"""),45540.66666666667)</f>
        <v>45540.66667</v>
      </c>
      <c r="N172" s="1">
        <f>IFERROR(__xludf.DUMMYFUNCTION("""COMPUTED_VALUE"""),4583993.0)</f>
        <v>4583993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IFERROR(__xludf.DUMMYFUNCTION("""COMPUTED_VALUE"""),3603.72)</f>
        <v>3603.72</v>
      </c>
      <c r="D173" s="2">
        <f>IFERROR(__xludf.DUMMYFUNCTION("""COMPUTED_VALUE"""),45541.66666666667)</f>
        <v>45541.66667</v>
      </c>
      <c r="E173" s="1">
        <f>IFERROR(__xludf.DUMMYFUNCTION("""COMPUTED_VALUE"""),3643.57)</f>
        <v>3643.57</v>
      </c>
      <c r="G173" s="2">
        <f>IFERROR(__xludf.DUMMYFUNCTION("""COMPUTED_VALUE"""),45541.66666666667)</f>
        <v>45541.66667</v>
      </c>
      <c r="H173" s="1">
        <f>IFERROR(__xludf.DUMMYFUNCTION("""COMPUTED_VALUE"""),3552.52)</f>
        <v>3552.52</v>
      </c>
      <c r="J173" s="2">
        <f>IFERROR(__xludf.DUMMYFUNCTION("""COMPUTED_VALUE"""),45541.66666666667)</f>
        <v>45541.66667</v>
      </c>
      <c r="K173" s="1">
        <f>IFERROR(__xludf.DUMMYFUNCTION("""COMPUTED_VALUE"""),3555.49)</f>
        <v>3555.49</v>
      </c>
      <c r="M173" s="2">
        <f>IFERROR(__xludf.DUMMYFUNCTION("""COMPUTED_VALUE"""),45541.66666666667)</f>
        <v>45541.66667</v>
      </c>
      <c r="N173" s="1">
        <f>IFERROR(__xludf.DUMMYFUNCTION("""COMPUTED_VALUE"""),6680092.0)</f>
        <v>6680092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IFERROR(__xludf.DUMMYFUNCTION("""COMPUTED_VALUE"""),3578.5)</f>
        <v>3578.5</v>
      </c>
      <c r="D174" s="2">
        <f>IFERROR(__xludf.DUMMYFUNCTION("""COMPUTED_VALUE"""),45544.66666666667)</f>
        <v>45544.66667</v>
      </c>
      <c r="E174" s="1">
        <f>IFERROR(__xludf.DUMMYFUNCTION("""COMPUTED_VALUE"""),3608.76)</f>
        <v>3608.76</v>
      </c>
      <c r="G174" s="2">
        <f>IFERROR(__xludf.DUMMYFUNCTION("""COMPUTED_VALUE"""),45544.66666666667)</f>
        <v>45544.66667</v>
      </c>
      <c r="H174" s="1">
        <f>IFERROR(__xludf.DUMMYFUNCTION("""COMPUTED_VALUE"""),3559.84)</f>
        <v>3559.84</v>
      </c>
      <c r="J174" s="2">
        <f>IFERROR(__xludf.DUMMYFUNCTION("""COMPUTED_VALUE"""),45544.66666666667)</f>
        <v>45544.66667</v>
      </c>
      <c r="K174" s="1">
        <f>IFERROR(__xludf.DUMMYFUNCTION("""COMPUTED_VALUE"""),3575.88)</f>
        <v>3575.88</v>
      </c>
      <c r="M174" s="2">
        <f>IFERROR(__xludf.DUMMYFUNCTION("""COMPUTED_VALUE"""),45544.66666666667)</f>
        <v>45544.66667</v>
      </c>
      <c r="N174" s="1">
        <f>IFERROR(__xludf.DUMMYFUNCTION("""COMPUTED_VALUE"""),5673036.0)</f>
        <v>5673036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IFERROR(__xludf.DUMMYFUNCTION("""COMPUTED_VALUE"""),3570.06)</f>
        <v>3570.06</v>
      </c>
      <c r="D175" s="2">
        <f>IFERROR(__xludf.DUMMYFUNCTION("""COMPUTED_VALUE"""),45545.66666666667)</f>
        <v>45545.66667</v>
      </c>
      <c r="E175" s="1">
        <f>IFERROR(__xludf.DUMMYFUNCTION("""COMPUTED_VALUE"""),3580.21)</f>
        <v>3580.21</v>
      </c>
      <c r="G175" s="2">
        <f>IFERROR(__xludf.DUMMYFUNCTION("""COMPUTED_VALUE"""),45545.66666666667)</f>
        <v>45545.66667</v>
      </c>
      <c r="H175" s="1">
        <f>IFERROR(__xludf.DUMMYFUNCTION("""COMPUTED_VALUE"""),3484.69)</f>
        <v>3484.69</v>
      </c>
      <c r="J175" s="2">
        <f>IFERROR(__xludf.DUMMYFUNCTION("""COMPUTED_VALUE"""),45545.66666666667)</f>
        <v>45545.66667</v>
      </c>
      <c r="K175" s="1">
        <f>IFERROR(__xludf.DUMMYFUNCTION("""COMPUTED_VALUE"""),3518.66)</f>
        <v>3518.66</v>
      </c>
      <c r="M175" s="2">
        <f>IFERROR(__xludf.DUMMYFUNCTION("""COMPUTED_VALUE"""),45545.66666666667)</f>
        <v>45545.66667</v>
      </c>
      <c r="N175" s="1">
        <f>IFERROR(__xludf.DUMMYFUNCTION("""COMPUTED_VALUE"""),5919131.0)</f>
        <v>5919131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IFERROR(__xludf.DUMMYFUNCTION("""COMPUTED_VALUE"""),3515.13)</f>
        <v>3515.13</v>
      </c>
      <c r="D176" s="2">
        <f>IFERROR(__xludf.DUMMYFUNCTION("""COMPUTED_VALUE"""),45546.66666666667)</f>
        <v>45546.66667</v>
      </c>
      <c r="E176" s="1">
        <f>IFERROR(__xludf.DUMMYFUNCTION("""COMPUTED_VALUE"""),3544.27)</f>
        <v>3544.27</v>
      </c>
      <c r="G176" s="2">
        <f>IFERROR(__xludf.DUMMYFUNCTION("""COMPUTED_VALUE"""),45546.66666666667)</f>
        <v>45546.66667</v>
      </c>
      <c r="H176" s="1">
        <f>IFERROR(__xludf.DUMMYFUNCTION("""COMPUTED_VALUE"""),3460.51)</f>
        <v>3460.51</v>
      </c>
      <c r="J176" s="2">
        <f>IFERROR(__xludf.DUMMYFUNCTION("""COMPUTED_VALUE"""),45546.66666666667)</f>
        <v>45546.66667</v>
      </c>
      <c r="K176" s="1">
        <f>IFERROR(__xludf.DUMMYFUNCTION("""COMPUTED_VALUE"""),3540.13)</f>
        <v>3540.13</v>
      </c>
      <c r="M176" s="2">
        <f>IFERROR(__xludf.DUMMYFUNCTION("""COMPUTED_VALUE"""),45546.66666666667)</f>
        <v>45546.66667</v>
      </c>
      <c r="N176" s="1">
        <f>IFERROR(__xludf.DUMMYFUNCTION("""COMPUTED_VALUE"""),5302326.0)</f>
        <v>5302326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IFERROR(__xludf.DUMMYFUNCTION("""COMPUTED_VALUE"""),3574.03)</f>
        <v>3574.03</v>
      </c>
      <c r="D177" s="2">
        <f>IFERROR(__xludf.DUMMYFUNCTION("""COMPUTED_VALUE"""),45547.66666666667)</f>
        <v>45547.66667</v>
      </c>
      <c r="E177" s="1">
        <f>IFERROR(__xludf.DUMMYFUNCTION("""COMPUTED_VALUE"""),3603.85)</f>
        <v>3603.85</v>
      </c>
      <c r="G177" s="2">
        <f>IFERROR(__xludf.DUMMYFUNCTION("""COMPUTED_VALUE"""),45547.66666666667)</f>
        <v>45547.66667</v>
      </c>
      <c r="H177" s="1">
        <f>IFERROR(__xludf.DUMMYFUNCTION("""COMPUTED_VALUE"""),3558.95)</f>
        <v>3558.95</v>
      </c>
      <c r="J177" s="2">
        <f>IFERROR(__xludf.DUMMYFUNCTION("""COMPUTED_VALUE"""),45547.66666666667)</f>
        <v>45547.66667</v>
      </c>
      <c r="K177" s="1">
        <f>IFERROR(__xludf.DUMMYFUNCTION("""COMPUTED_VALUE"""),3599.08)</f>
        <v>3599.08</v>
      </c>
      <c r="M177" s="2">
        <f>IFERROR(__xludf.DUMMYFUNCTION("""COMPUTED_VALUE"""),45547.66666666667)</f>
        <v>45547.66667</v>
      </c>
      <c r="N177" s="1">
        <f>IFERROR(__xludf.DUMMYFUNCTION("""COMPUTED_VALUE"""),4495065.0)</f>
        <v>4495065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IFERROR(__xludf.DUMMYFUNCTION("""COMPUTED_VALUE"""),3607.31)</f>
        <v>3607.31</v>
      </c>
      <c r="D178" s="2">
        <f>IFERROR(__xludf.DUMMYFUNCTION("""COMPUTED_VALUE"""),45548.66666666667)</f>
        <v>45548.66667</v>
      </c>
      <c r="E178" s="1">
        <f>IFERROR(__xludf.DUMMYFUNCTION("""COMPUTED_VALUE"""),3630.45)</f>
        <v>3630.45</v>
      </c>
      <c r="G178" s="2">
        <f>IFERROR(__xludf.DUMMYFUNCTION("""COMPUTED_VALUE"""),45548.66666666667)</f>
        <v>45548.66667</v>
      </c>
      <c r="H178" s="1">
        <f>IFERROR(__xludf.DUMMYFUNCTION("""COMPUTED_VALUE"""),3592.95)</f>
        <v>3592.95</v>
      </c>
      <c r="J178" s="2">
        <f>IFERROR(__xludf.DUMMYFUNCTION("""COMPUTED_VALUE"""),45548.66666666667)</f>
        <v>45548.66667</v>
      </c>
      <c r="K178" s="1">
        <f>IFERROR(__xludf.DUMMYFUNCTION("""COMPUTED_VALUE"""),3615.87)</f>
        <v>3615.87</v>
      </c>
      <c r="M178" s="2">
        <f>IFERROR(__xludf.DUMMYFUNCTION("""COMPUTED_VALUE"""),45548.66666666667)</f>
        <v>45548.66667</v>
      </c>
      <c r="N178" s="1">
        <f>IFERROR(__xludf.DUMMYFUNCTION("""COMPUTED_VALUE"""),4073490.0)</f>
        <v>4073490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IFERROR(__xludf.DUMMYFUNCTION("""COMPUTED_VALUE"""),3637.15)</f>
        <v>3637.15</v>
      </c>
      <c r="D179" s="2">
        <f>IFERROR(__xludf.DUMMYFUNCTION("""COMPUTED_VALUE"""),45551.66666666667)</f>
        <v>45551.66667</v>
      </c>
      <c r="E179" s="1">
        <f>IFERROR(__xludf.DUMMYFUNCTION("""COMPUTED_VALUE"""),3674.87)</f>
        <v>3674.87</v>
      </c>
      <c r="G179" s="2">
        <f>IFERROR(__xludf.DUMMYFUNCTION("""COMPUTED_VALUE"""),45551.66666666667)</f>
        <v>45551.66667</v>
      </c>
      <c r="H179" s="1">
        <f>IFERROR(__xludf.DUMMYFUNCTION("""COMPUTED_VALUE"""),3616.87)</f>
        <v>3616.87</v>
      </c>
      <c r="J179" s="2">
        <f>IFERROR(__xludf.DUMMYFUNCTION("""COMPUTED_VALUE"""),45551.66666666667)</f>
        <v>45551.66667</v>
      </c>
      <c r="K179" s="1">
        <f>IFERROR(__xludf.DUMMYFUNCTION("""COMPUTED_VALUE"""),3627.22)</f>
        <v>3627.22</v>
      </c>
      <c r="M179" s="2">
        <f>IFERROR(__xludf.DUMMYFUNCTION("""COMPUTED_VALUE"""),45551.66666666667)</f>
        <v>45551.66667</v>
      </c>
      <c r="N179" s="1">
        <f>IFERROR(__xludf.DUMMYFUNCTION("""COMPUTED_VALUE"""),4308150.0)</f>
        <v>4308150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IFERROR(__xludf.DUMMYFUNCTION("""COMPUTED_VALUE"""),3650.16)</f>
        <v>3650.16</v>
      </c>
      <c r="D180" s="2">
        <f>IFERROR(__xludf.DUMMYFUNCTION("""COMPUTED_VALUE"""),45552.66666666667)</f>
        <v>45552.66667</v>
      </c>
      <c r="E180" s="1">
        <f>IFERROR(__xludf.DUMMYFUNCTION("""COMPUTED_VALUE"""),3679.4)</f>
        <v>3679.4</v>
      </c>
      <c r="G180" s="2">
        <f>IFERROR(__xludf.DUMMYFUNCTION("""COMPUTED_VALUE"""),45552.66666666667)</f>
        <v>45552.66667</v>
      </c>
      <c r="H180" s="1">
        <f>IFERROR(__xludf.DUMMYFUNCTION("""COMPUTED_VALUE"""),3632.55)</f>
        <v>3632.55</v>
      </c>
      <c r="J180" s="2">
        <f>IFERROR(__xludf.DUMMYFUNCTION("""COMPUTED_VALUE"""),45552.66666666667)</f>
        <v>45552.66667</v>
      </c>
      <c r="K180" s="1">
        <f>IFERROR(__xludf.DUMMYFUNCTION("""COMPUTED_VALUE"""),3673.08)</f>
        <v>3673.08</v>
      </c>
      <c r="M180" s="2">
        <f>IFERROR(__xludf.DUMMYFUNCTION("""COMPUTED_VALUE"""),45552.66666666667)</f>
        <v>45552.66667</v>
      </c>
      <c r="N180" s="1">
        <f>IFERROR(__xludf.DUMMYFUNCTION("""COMPUTED_VALUE"""),4009868.0)</f>
        <v>4009868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IFERROR(__xludf.DUMMYFUNCTION("""COMPUTED_VALUE"""),3705.4)</f>
        <v>3705.4</v>
      </c>
      <c r="D181" s="2">
        <f>IFERROR(__xludf.DUMMYFUNCTION("""COMPUTED_VALUE"""),45553.66666666667)</f>
        <v>45553.66667</v>
      </c>
      <c r="E181" s="1">
        <f>IFERROR(__xludf.DUMMYFUNCTION("""COMPUTED_VALUE"""),3741.59)</f>
        <v>3741.59</v>
      </c>
      <c r="G181" s="2">
        <f>IFERROR(__xludf.DUMMYFUNCTION("""COMPUTED_VALUE"""),45553.66666666667)</f>
        <v>45553.66667</v>
      </c>
      <c r="H181" s="1">
        <f>IFERROR(__xludf.DUMMYFUNCTION("""COMPUTED_VALUE"""),3685.56)</f>
        <v>3685.56</v>
      </c>
      <c r="J181" s="2">
        <f>IFERROR(__xludf.DUMMYFUNCTION("""COMPUTED_VALUE"""),45553.66666666667)</f>
        <v>45553.66667</v>
      </c>
      <c r="K181" s="1">
        <f>IFERROR(__xludf.DUMMYFUNCTION("""COMPUTED_VALUE"""),3698.41)</f>
        <v>3698.41</v>
      </c>
      <c r="M181" s="2">
        <f>IFERROR(__xludf.DUMMYFUNCTION("""COMPUTED_VALUE"""),45553.66666666667)</f>
        <v>45553.66667</v>
      </c>
      <c r="N181" s="1">
        <f>IFERROR(__xludf.DUMMYFUNCTION("""COMPUTED_VALUE"""),5340565.0)</f>
        <v>5340565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IFERROR(__xludf.DUMMYFUNCTION("""COMPUTED_VALUE"""),3755.4)</f>
        <v>3755.4</v>
      </c>
      <c r="D182" s="2">
        <f>IFERROR(__xludf.DUMMYFUNCTION("""COMPUTED_VALUE"""),45554.66666666667)</f>
        <v>45554.66667</v>
      </c>
      <c r="E182" s="1">
        <f>IFERROR(__xludf.DUMMYFUNCTION("""COMPUTED_VALUE"""),3794.62)</f>
        <v>3794.62</v>
      </c>
      <c r="G182" s="2">
        <f>IFERROR(__xludf.DUMMYFUNCTION("""COMPUTED_VALUE"""),45554.66666666667)</f>
        <v>45554.66667</v>
      </c>
      <c r="H182" s="1">
        <f>IFERROR(__xludf.DUMMYFUNCTION("""COMPUTED_VALUE"""),3745.24)</f>
        <v>3745.24</v>
      </c>
      <c r="J182" s="2">
        <f>IFERROR(__xludf.DUMMYFUNCTION("""COMPUTED_VALUE"""),45554.66666666667)</f>
        <v>45554.66667</v>
      </c>
      <c r="K182" s="1">
        <f>IFERROR(__xludf.DUMMYFUNCTION("""COMPUTED_VALUE"""),3783.88)</f>
        <v>3783.88</v>
      </c>
      <c r="M182" s="2">
        <f>IFERROR(__xludf.DUMMYFUNCTION("""COMPUTED_VALUE"""),45554.66666666667)</f>
        <v>45554.66667</v>
      </c>
      <c r="N182" s="1">
        <f>IFERROR(__xludf.DUMMYFUNCTION("""COMPUTED_VALUE"""),5349312.0)</f>
        <v>5349312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IFERROR(__xludf.DUMMYFUNCTION("""COMPUTED_VALUE"""),3772.85)</f>
        <v>3772.85</v>
      </c>
      <c r="D183" s="2">
        <f>IFERROR(__xludf.DUMMYFUNCTION("""COMPUTED_VALUE"""),45555.66666666667)</f>
        <v>45555.66667</v>
      </c>
      <c r="E183" s="1">
        <f>IFERROR(__xludf.DUMMYFUNCTION("""COMPUTED_VALUE"""),3780.73)</f>
        <v>3780.73</v>
      </c>
      <c r="G183" s="2">
        <f>IFERROR(__xludf.DUMMYFUNCTION("""COMPUTED_VALUE"""),45555.66666666667)</f>
        <v>45555.66667</v>
      </c>
      <c r="H183" s="1">
        <f>IFERROR(__xludf.DUMMYFUNCTION("""COMPUTED_VALUE"""),3743.82)</f>
        <v>3743.82</v>
      </c>
      <c r="J183" s="2">
        <f>IFERROR(__xludf.DUMMYFUNCTION("""COMPUTED_VALUE"""),45555.66666666667)</f>
        <v>45555.66667</v>
      </c>
      <c r="K183" s="1">
        <f>IFERROR(__xludf.DUMMYFUNCTION("""COMPUTED_VALUE"""),3775.91)</f>
        <v>3775.91</v>
      </c>
      <c r="M183" s="2">
        <f>IFERROR(__xludf.DUMMYFUNCTION("""COMPUTED_VALUE"""),45555.66666666667)</f>
        <v>45555.66667</v>
      </c>
      <c r="N183" s="1">
        <f>IFERROR(__xludf.DUMMYFUNCTION("""COMPUTED_VALUE"""),1.0851069E7)</f>
        <v>10851069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IFERROR(__xludf.DUMMYFUNCTION("""COMPUTED_VALUE"""),3778.24)</f>
        <v>3778.24</v>
      </c>
      <c r="D184" s="2">
        <f>IFERROR(__xludf.DUMMYFUNCTION("""COMPUTED_VALUE"""),45558.66666666667)</f>
        <v>45558.66667</v>
      </c>
      <c r="E184" s="1">
        <f>IFERROR(__xludf.DUMMYFUNCTION("""COMPUTED_VALUE"""),3785.89)</f>
        <v>3785.89</v>
      </c>
      <c r="G184" s="2">
        <f>IFERROR(__xludf.DUMMYFUNCTION("""COMPUTED_VALUE"""),45558.66666666667)</f>
        <v>45558.66667</v>
      </c>
      <c r="H184" s="1">
        <f>IFERROR(__xludf.DUMMYFUNCTION("""COMPUTED_VALUE"""),3736.54)</f>
        <v>3736.54</v>
      </c>
      <c r="J184" s="2">
        <f>IFERROR(__xludf.DUMMYFUNCTION("""COMPUTED_VALUE"""),45558.66666666667)</f>
        <v>45558.66667</v>
      </c>
      <c r="K184" s="1">
        <f>IFERROR(__xludf.DUMMYFUNCTION("""COMPUTED_VALUE"""),3753.35)</f>
        <v>3753.35</v>
      </c>
      <c r="M184" s="2">
        <f>IFERROR(__xludf.DUMMYFUNCTION("""COMPUTED_VALUE"""),45558.66666666667)</f>
        <v>45558.66667</v>
      </c>
      <c r="N184" s="1">
        <f>IFERROR(__xludf.DUMMYFUNCTION("""COMPUTED_VALUE"""),3532332.0)</f>
        <v>3532332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IFERROR(__xludf.DUMMYFUNCTION("""COMPUTED_VALUE"""),3778.66)</f>
        <v>3778.66</v>
      </c>
      <c r="D185" s="2">
        <f>IFERROR(__xludf.DUMMYFUNCTION("""COMPUTED_VALUE"""),45559.66666666667)</f>
        <v>45559.66667</v>
      </c>
      <c r="E185" s="1">
        <f>IFERROR(__xludf.DUMMYFUNCTION("""COMPUTED_VALUE"""),3830.4)</f>
        <v>3830.4</v>
      </c>
      <c r="G185" s="2">
        <f>IFERROR(__xludf.DUMMYFUNCTION("""COMPUTED_VALUE"""),45559.66666666667)</f>
        <v>45559.66667</v>
      </c>
      <c r="H185" s="1">
        <f>IFERROR(__xludf.DUMMYFUNCTION("""COMPUTED_VALUE"""),3773.4)</f>
        <v>3773.4</v>
      </c>
      <c r="J185" s="2">
        <f>IFERROR(__xludf.DUMMYFUNCTION("""COMPUTED_VALUE"""),45559.66666666667)</f>
        <v>45559.66667</v>
      </c>
      <c r="K185" s="1">
        <f>IFERROR(__xludf.DUMMYFUNCTION("""COMPUTED_VALUE"""),3829.68)</f>
        <v>3829.68</v>
      </c>
      <c r="M185" s="2">
        <f>IFERROR(__xludf.DUMMYFUNCTION("""COMPUTED_VALUE"""),45559.66666666667)</f>
        <v>45559.66667</v>
      </c>
      <c r="N185" s="1">
        <f>IFERROR(__xludf.DUMMYFUNCTION("""COMPUTED_VALUE"""),3386131.0)</f>
        <v>3386131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IFERROR(__xludf.DUMMYFUNCTION("""COMPUTED_VALUE"""),3833.18)</f>
        <v>3833.18</v>
      </c>
      <c r="D186" s="2">
        <f>IFERROR(__xludf.DUMMYFUNCTION("""COMPUTED_VALUE"""),45560.66666666667)</f>
        <v>45560.66667</v>
      </c>
      <c r="E186" s="1">
        <f>IFERROR(__xludf.DUMMYFUNCTION("""COMPUTED_VALUE"""),3833.18)</f>
        <v>3833.18</v>
      </c>
      <c r="G186" s="2">
        <f>IFERROR(__xludf.DUMMYFUNCTION("""COMPUTED_VALUE"""),45560.66666666667)</f>
        <v>45560.66667</v>
      </c>
      <c r="H186" s="1">
        <f>IFERROR(__xludf.DUMMYFUNCTION("""COMPUTED_VALUE"""),3790.03)</f>
        <v>3790.03</v>
      </c>
      <c r="J186" s="2">
        <f>IFERROR(__xludf.DUMMYFUNCTION("""COMPUTED_VALUE"""),45560.66666666667)</f>
        <v>45560.66667</v>
      </c>
      <c r="K186" s="1">
        <f>IFERROR(__xludf.DUMMYFUNCTION("""COMPUTED_VALUE"""),3799.38)</f>
        <v>3799.38</v>
      </c>
      <c r="M186" s="2">
        <f>IFERROR(__xludf.DUMMYFUNCTION("""COMPUTED_VALUE"""),45560.66666666667)</f>
        <v>45560.66667</v>
      </c>
      <c r="N186" s="1">
        <f>IFERROR(__xludf.DUMMYFUNCTION("""COMPUTED_VALUE"""),3141554.0)</f>
        <v>3141554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IFERROR(__xludf.DUMMYFUNCTION("""COMPUTED_VALUE"""),3829.47)</f>
        <v>3829.47</v>
      </c>
      <c r="D187" s="2">
        <f>IFERROR(__xludf.DUMMYFUNCTION("""COMPUTED_VALUE"""),45561.66666666667)</f>
        <v>45561.66667</v>
      </c>
      <c r="E187" s="1">
        <f>IFERROR(__xludf.DUMMYFUNCTION("""COMPUTED_VALUE"""),3890.4)</f>
        <v>3890.4</v>
      </c>
      <c r="G187" s="2">
        <f>IFERROR(__xludf.DUMMYFUNCTION("""COMPUTED_VALUE"""),45561.66666666667)</f>
        <v>45561.66667</v>
      </c>
      <c r="H187" s="1">
        <f>IFERROR(__xludf.DUMMYFUNCTION("""COMPUTED_VALUE"""),3815.37)</f>
        <v>3815.37</v>
      </c>
      <c r="J187" s="2">
        <f>IFERROR(__xludf.DUMMYFUNCTION("""COMPUTED_VALUE"""),45561.66666666667)</f>
        <v>45561.66667</v>
      </c>
      <c r="K187" s="1">
        <f>IFERROR(__xludf.DUMMYFUNCTION("""COMPUTED_VALUE"""),3887.67)</f>
        <v>3887.67</v>
      </c>
      <c r="M187" s="2">
        <f>IFERROR(__xludf.DUMMYFUNCTION("""COMPUTED_VALUE"""),45561.66666666667)</f>
        <v>45561.66667</v>
      </c>
      <c r="N187" s="1">
        <f>IFERROR(__xludf.DUMMYFUNCTION("""COMPUTED_VALUE"""),4452174.0)</f>
        <v>4452174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IFERROR(__xludf.DUMMYFUNCTION("""COMPUTED_VALUE"""),3905.58)</f>
        <v>3905.58</v>
      </c>
      <c r="D188" s="2">
        <f>IFERROR(__xludf.DUMMYFUNCTION("""COMPUTED_VALUE"""),45562.66666666667)</f>
        <v>45562.66667</v>
      </c>
      <c r="E188" s="1">
        <f>IFERROR(__xludf.DUMMYFUNCTION("""COMPUTED_VALUE"""),3936.51)</f>
        <v>3936.51</v>
      </c>
      <c r="G188" s="2">
        <f>IFERROR(__xludf.DUMMYFUNCTION("""COMPUTED_VALUE"""),45562.66666666667)</f>
        <v>45562.66667</v>
      </c>
      <c r="H188" s="1">
        <f>IFERROR(__xludf.DUMMYFUNCTION("""COMPUTED_VALUE"""),3899.26)</f>
        <v>3899.26</v>
      </c>
      <c r="J188" s="2">
        <f>IFERROR(__xludf.DUMMYFUNCTION("""COMPUTED_VALUE"""),45562.66666666667)</f>
        <v>45562.66667</v>
      </c>
      <c r="K188" s="1">
        <f>IFERROR(__xludf.DUMMYFUNCTION("""COMPUTED_VALUE"""),3915.15)</f>
        <v>3915.15</v>
      </c>
      <c r="M188" s="2">
        <f>IFERROR(__xludf.DUMMYFUNCTION("""COMPUTED_VALUE"""),45562.66666666667)</f>
        <v>45562.66667</v>
      </c>
      <c r="N188" s="1">
        <f>IFERROR(__xludf.DUMMYFUNCTION("""COMPUTED_VALUE"""),4017688.0)</f>
        <v>4017688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IFERROR(__xludf.DUMMYFUNCTION("""COMPUTED_VALUE"""),3893.08)</f>
        <v>3893.08</v>
      </c>
      <c r="D189" s="2">
        <f>IFERROR(__xludf.DUMMYFUNCTION("""COMPUTED_VALUE"""),45565.66666666667)</f>
        <v>45565.66667</v>
      </c>
      <c r="E189" s="1">
        <f>IFERROR(__xludf.DUMMYFUNCTION("""COMPUTED_VALUE"""),3917.87)</f>
        <v>3917.87</v>
      </c>
      <c r="G189" s="2">
        <f>IFERROR(__xludf.DUMMYFUNCTION("""COMPUTED_VALUE"""),45565.66666666667)</f>
        <v>45565.66667</v>
      </c>
      <c r="H189" s="1">
        <f>IFERROR(__xludf.DUMMYFUNCTION("""COMPUTED_VALUE"""),3815.44)</f>
        <v>3815.44</v>
      </c>
      <c r="J189" s="2">
        <f>IFERROR(__xludf.DUMMYFUNCTION("""COMPUTED_VALUE"""),45565.66666666667)</f>
        <v>45565.66667</v>
      </c>
      <c r="K189" s="1">
        <f>IFERROR(__xludf.DUMMYFUNCTION("""COMPUTED_VALUE"""),3840.88)</f>
        <v>3840.88</v>
      </c>
      <c r="M189" s="2">
        <f>IFERROR(__xludf.DUMMYFUNCTION("""COMPUTED_VALUE"""),45565.66666666667)</f>
        <v>45565.66667</v>
      </c>
      <c r="N189" s="1">
        <f>IFERROR(__xludf.DUMMYFUNCTION("""COMPUTED_VALUE"""),5691818.0)</f>
        <v>5691818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IFERROR(__xludf.DUMMYFUNCTION("""COMPUTED_VALUE"""),3850.33)</f>
        <v>3850.33</v>
      </c>
      <c r="D190" s="2">
        <f>IFERROR(__xludf.DUMMYFUNCTION("""COMPUTED_VALUE"""),45566.66666666667)</f>
        <v>45566.66667</v>
      </c>
      <c r="E190" s="1">
        <f>IFERROR(__xludf.DUMMYFUNCTION("""COMPUTED_VALUE"""),3853.83)</f>
        <v>3853.83</v>
      </c>
      <c r="G190" s="2">
        <f>IFERROR(__xludf.DUMMYFUNCTION("""COMPUTED_VALUE"""),45566.66666666667)</f>
        <v>45566.66667</v>
      </c>
      <c r="H190" s="1">
        <f>IFERROR(__xludf.DUMMYFUNCTION("""COMPUTED_VALUE"""),3765.21)</f>
        <v>3765.21</v>
      </c>
      <c r="J190" s="2">
        <f>IFERROR(__xludf.DUMMYFUNCTION("""COMPUTED_VALUE"""),45566.66666666667)</f>
        <v>45566.66667</v>
      </c>
      <c r="K190" s="1">
        <f>IFERROR(__xludf.DUMMYFUNCTION("""COMPUTED_VALUE"""),3814.16)</f>
        <v>3814.16</v>
      </c>
      <c r="M190" s="2">
        <f>IFERROR(__xludf.DUMMYFUNCTION("""COMPUTED_VALUE"""),45566.66666666667)</f>
        <v>45566.66667</v>
      </c>
      <c r="N190" s="1">
        <f>IFERROR(__xludf.DUMMYFUNCTION("""COMPUTED_VALUE"""),4970962.0)</f>
        <v>4970962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IFERROR(__xludf.DUMMYFUNCTION("""COMPUTED_VALUE"""),3796.58)</f>
        <v>3796.58</v>
      </c>
      <c r="D191" s="2">
        <f>IFERROR(__xludf.DUMMYFUNCTION("""COMPUTED_VALUE"""),45567.66666666667)</f>
        <v>45567.66667</v>
      </c>
      <c r="E191" s="1">
        <f>IFERROR(__xludf.DUMMYFUNCTION("""COMPUTED_VALUE"""),3850.53)</f>
        <v>3850.53</v>
      </c>
      <c r="G191" s="2">
        <f>IFERROR(__xludf.DUMMYFUNCTION("""COMPUTED_VALUE"""),45567.66666666667)</f>
        <v>45567.66667</v>
      </c>
      <c r="H191" s="1">
        <f>IFERROR(__xludf.DUMMYFUNCTION("""COMPUTED_VALUE"""),3790.94)</f>
        <v>3790.94</v>
      </c>
      <c r="J191" s="2">
        <f>IFERROR(__xludf.DUMMYFUNCTION("""COMPUTED_VALUE"""),45567.66666666667)</f>
        <v>45567.66667</v>
      </c>
      <c r="K191" s="1">
        <f>IFERROR(__xludf.DUMMYFUNCTION("""COMPUTED_VALUE"""),3848.74)</f>
        <v>3848.74</v>
      </c>
      <c r="M191" s="2">
        <f>IFERROR(__xludf.DUMMYFUNCTION("""COMPUTED_VALUE"""),45567.66666666667)</f>
        <v>45567.66667</v>
      </c>
      <c r="N191" s="1">
        <f>IFERROR(__xludf.DUMMYFUNCTION("""COMPUTED_VALUE"""),2958363.0)</f>
        <v>2958363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IFERROR(__xludf.DUMMYFUNCTION("""COMPUTED_VALUE"""),3819.2)</f>
        <v>3819.2</v>
      </c>
      <c r="D192" s="2">
        <f>IFERROR(__xludf.DUMMYFUNCTION("""COMPUTED_VALUE"""),45568.66666666667)</f>
        <v>45568.66667</v>
      </c>
      <c r="E192" s="1">
        <f>IFERROR(__xludf.DUMMYFUNCTION("""COMPUTED_VALUE"""),3848.96)</f>
        <v>3848.96</v>
      </c>
      <c r="G192" s="2">
        <f>IFERROR(__xludf.DUMMYFUNCTION("""COMPUTED_VALUE"""),45568.66666666667)</f>
        <v>45568.66667</v>
      </c>
      <c r="H192" s="1">
        <f>IFERROR(__xludf.DUMMYFUNCTION("""COMPUTED_VALUE"""),3806.04)</f>
        <v>3806.04</v>
      </c>
      <c r="J192" s="2">
        <f>IFERROR(__xludf.DUMMYFUNCTION("""COMPUTED_VALUE"""),45568.66666666667)</f>
        <v>45568.66667</v>
      </c>
      <c r="K192" s="1">
        <f>IFERROR(__xludf.DUMMYFUNCTION("""COMPUTED_VALUE"""),3845.69)</f>
        <v>3845.69</v>
      </c>
      <c r="M192" s="2">
        <f>IFERROR(__xludf.DUMMYFUNCTION("""COMPUTED_VALUE"""),45568.66666666667)</f>
        <v>45568.66667</v>
      </c>
      <c r="N192" s="1">
        <f>IFERROR(__xludf.DUMMYFUNCTION("""COMPUTED_VALUE"""),3133211.0)</f>
        <v>3133211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IFERROR(__xludf.DUMMYFUNCTION("""COMPUTED_VALUE"""),3895.58)</f>
        <v>3895.58</v>
      </c>
      <c r="D193" s="2">
        <f>IFERROR(__xludf.DUMMYFUNCTION("""COMPUTED_VALUE"""),45569.66666666667)</f>
        <v>45569.66667</v>
      </c>
      <c r="E193" s="1">
        <f>IFERROR(__xludf.DUMMYFUNCTION("""COMPUTED_VALUE"""),3914.61)</f>
        <v>3914.61</v>
      </c>
      <c r="G193" s="2">
        <f>IFERROR(__xludf.DUMMYFUNCTION("""COMPUTED_VALUE"""),45569.66666666667)</f>
        <v>45569.66667</v>
      </c>
      <c r="H193" s="1">
        <f>IFERROR(__xludf.DUMMYFUNCTION("""COMPUTED_VALUE"""),3884.62)</f>
        <v>3884.62</v>
      </c>
      <c r="J193" s="2">
        <f>IFERROR(__xludf.DUMMYFUNCTION("""COMPUTED_VALUE"""),45569.66666666667)</f>
        <v>45569.66667</v>
      </c>
      <c r="K193" s="1">
        <f>IFERROR(__xludf.DUMMYFUNCTION("""COMPUTED_VALUE"""),3910.24)</f>
        <v>3910.24</v>
      </c>
      <c r="M193" s="2">
        <f>IFERROR(__xludf.DUMMYFUNCTION("""COMPUTED_VALUE"""),45569.66666666667)</f>
        <v>45569.66667</v>
      </c>
      <c r="N193" s="1">
        <f>IFERROR(__xludf.DUMMYFUNCTION("""COMPUTED_VALUE"""),3241977.0)</f>
        <v>3241977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IFERROR(__xludf.DUMMYFUNCTION("""COMPUTED_VALUE"""),3904.8)</f>
        <v>3904.8</v>
      </c>
      <c r="D194" s="2">
        <f>IFERROR(__xludf.DUMMYFUNCTION("""COMPUTED_VALUE"""),45572.66666666667)</f>
        <v>45572.66667</v>
      </c>
      <c r="E194" s="1">
        <f>IFERROR(__xludf.DUMMYFUNCTION("""COMPUTED_VALUE"""),3922.88)</f>
        <v>3922.88</v>
      </c>
      <c r="G194" s="2">
        <f>IFERROR(__xludf.DUMMYFUNCTION("""COMPUTED_VALUE"""),45572.66666666667)</f>
        <v>45572.66667</v>
      </c>
      <c r="H194" s="1">
        <f>IFERROR(__xludf.DUMMYFUNCTION("""COMPUTED_VALUE"""),3876.87)</f>
        <v>3876.87</v>
      </c>
      <c r="J194" s="2">
        <f>IFERROR(__xludf.DUMMYFUNCTION("""COMPUTED_VALUE"""),45572.66666666667)</f>
        <v>45572.66667</v>
      </c>
      <c r="K194" s="1">
        <f>IFERROR(__xludf.DUMMYFUNCTION("""COMPUTED_VALUE"""),3897.36)</f>
        <v>3897.36</v>
      </c>
      <c r="M194" s="2">
        <f>IFERROR(__xludf.DUMMYFUNCTION("""COMPUTED_VALUE"""),45572.66666666667)</f>
        <v>45572.66667</v>
      </c>
      <c r="N194" s="1">
        <f>IFERROR(__xludf.DUMMYFUNCTION("""COMPUTED_VALUE"""),4874312.0)</f>
        <v>4874312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IFERROR(__xludf.DUMMYFUNCTION("""COMPUTED_VALUE"""),3908.75)</f>
        <v>3908.75</v>
      </c>
      <c r="D195" s="2">
        <f>IFERROR(__xludf.DUMMYFUNCTION("""COMPUTED_VALUE"""),45573.66666666667)</f>
        <v>45573.66667</v>
      </c>
      <c r="E195" s="1">
        <f>IFERROR(__xludf.DUMMYFUNCTION("""COMPUTED_VALUE"""),3930.89)</f>
        <v>3930.89</v>
      </c>
      <c r="G195" s="2">
        <f>IFERROR(__xludf.DUMMYFUNCTION("""COMPUTED_VALUE"""),45573.66666666667)</f>
        <v>45573.66667</v>
      </c>
      <c r="H195" s="1">
        <f>IFERROR(__xludf.DUMMYFUNCTION("""COMPUTED_VALUE"""),3882.81)</f>
        <v>3882.81</v>
      </c>
      <c r="J195" s="2">
        <f>IFERROR(__xludf.DUMMYFUNCTION("""COMPUTED_VALUE"""),45573.66666666667)</f>
        <v>45573.66667</v>
      </c>
      <c r="K195" s="1">
        <f>IFERROR(__xludf.DUMMYFUNCTION("""COMPUTED_VALUE"""),3922.35)</f>
        <v>3922.35</v>
      </c>
      <c r="M195" s="2">
        <f>IFERROR(__xludf.DUMMYFUNCTION("""COMPUTED_VALUE"""),45573.66666666667)</f>
        <v>45573.66667</v>
      </c>
      <c r="N195" s="1">
        <f>IFERROR(__xludf.DUMMYFUNCTION("""COMPUTED_VALUE"""),3549633.0)</f>
        <v>3549633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IFERROR(__xludf.DUMMYFUNCTION("""COMPUTED_VALUE"""),3922.94)</f>
        <v>3922.94</v>
      </c>
      <c r="D196" s="2">
        <f>IFERROR(__xludf.DUMMYFUNCTION("""COMPUTED_VALUE"""),45574.66666666667)</f>
        <v>45574.66667</v>
      </c>
      <c r="E196" s="1">
        <f>IFERROR(__xludf.DUMMYFUNCTION("""COMPUTED_VALUE"""),3998.6)</f>
        <v>3998.6</v>
      </c>
      <c r="G196" s="2">
        <f>IFERROR(__xludf.DUMMYFUNCTION("""COMPUTED_VALUE"""),45574.66666666667)</f>
        <v>45574.66667</v>
      </c>
      <c r="H196" s="1">
        <f>IFERROR(__xludf.DUMMYFUNCTION("""COMPUTED_VALUE"""),3921.14)</f>
        <v>3921.14</v>
      </c>
      <c r="J196" s="2">
        <f>IFERROR(__xludf.DUMMYFUNCTION("""COMPUTED_VALUE"""),45574.66666666667)</f>
        <v>45574.66667</v>
      </c>
      <c r="K196" s="1">
        <f>IFERROR(__xludf.DUMMYFUNCTION("""COMPUTED_VALUE"""),3985.17)</f>
        <v>3985.17</v>
      </c>
      <c r="M196" s="2">
        <f>IFERROR(__xludf.DUMMYFUNCTION("""COMPUTED_VALUE"""),45574.66666666667)</f>
        <v>45574.66667</v>
      </c>
      <c r="N196" s="1">
        <f>IFERROR(__xludf.DUMMYFUNCTION("""COMPUTED_VALUE"""),4014447.0)</f>
        <v>4014447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IFERROR(__xludf.DUMMYFUNCTION("""COMPUTED_VALUE"""),3971.57)</f>
        <v>3971.57</v>
      </c>
      <c r="D197" s="2">
        <f>IFERROR(__xludf.DUMMYFUNCTION("""COMPUTED_VALUE"""),45575.66666666667)</f>
        <v>45575.66667</v>
      </c>
      <c r="E197" s="1">
        <f>IFERROR(__xludf.DUMMYFUNCTION("""COMPUTED_VALUE"""),3986.87)</f>
        <v>3986.87</v>
      </c>
      <c r="G197" s="2">
        <f>IFERROR(__xludf.DUMMYFUNCTION("""COMPUTED_VALUE"""),45575.66666666667)</f>
        <v>45575.66667</v>
      </c>
      <c r="H197" s="1">
        <f>IFERROR(__xludf.DUMMYFUNCTION("""COMPUTED_VALUE"""),3954.34)</f>
        <v>3954.34</v>
      </c>
      <c r="J197" s="2">
        <f>IFERROR(__xludf.DUMMYFUNCTION("""COMPUTED_VALUE"""),45575.66666666667)</f>
        <v>45575.66667</v>
      </c>
      <c r="K197" s="1">
        <f>IFERROR(__xludf.DUMMYFUNCTION("""COMPUTED_VALUE"""),3970.26)</f>
        <v>3970.26</v>
      </c>
      <c r="M197" s="2">
        <f>IFERROR(__xludf.DUMMYFUNCTION("""COMPUTED_VALUE"""),45575.66666666667)</f>
        <v>45575.66667</v>
      </c>
      <c r="N197" s="1">
        <f>IFERROR(__xludf.DUMMYFUNCTION("""COMPUTED_VALUE"""),3385102.0)</f>
        <v>3385102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IFERROR(__xludf.DUMMYFUNCTION("""COMPUTED_VALUE"""),3976.09)</f>
        <v>3976.09</v>
      </c>
      <c r="D198" s="2">
        <f>IFERROR(__xludf.DUMMYFUNCTION("""COMPUTED_VALUE"""),45576.66666666667)</f>
        <v>45576.66667</v>
      </c>
      <c r="E198" s="1">
        <f>IFERROR(__xludf.DUMMYFUNCTION("""COMPUTED_VALUE"""),4026.77)</f>
        <v>4026.77</v>
      </c>
      <c r="G198" s="2">
        <f>IFERROR(__xludf.DUMMYFUNCTION("""COMPUTED_VALUE"""),45576.66666666667)</f>
        <v>45576.66667</v>
      </c>
      <c r="H198" s="1">
        <f>IFERROR(__xludf.DUMMYFUNCTION("""COMPUTED_VALUE"""),3974.53)</f>
        <v>3974.53</v>
      </c>
      <c r="J198" s="2">
        <f>IFERROR(__xludf.DUMMYFUNCTION("""COMPUTED_VALUE"""),45576.66666666667)</f>
        <v>45576.66667</v>
      </c>
      <c r="K198" s="1">
        <f>IFERROR(__xludf.DUMMYFUNCTION("""COMPUTED_VALUE"""),4006.79)</f>
        <v>4006.79</v>
      </c>
      <c r="M198" s="2">
        <f>IFERROR(__xludf.DUMMYFUNCTION("""COMPUTED_VALUE"""),45576.66666666667)</f>
        <v>45576.66667</v>
      </c>
      <c r="N198" s="1">
        <f>IFERROR(__xludf.DUMMYFUNCTION("""COMPUTED_VALUE"""),3639915.0)</f>
        <v>3639915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IFERROR(__xludf.DUMMYFUNCTION("""COMPUTED_VALUE"""),3983.3)</f>
        <v>3983.3</v>
      </c>
      <c r="D199" s="2">
        <f>IFERROR(__xludf.DUMMYFUNCTION("""COMPUTED_VALUE"""),45579.66666666667)</f>
        <v>45579.66667</v>
      </c>
      <c r="E199" s="1">
        <f>IFERROR(__xludf.DUMMYFUNCTION("""COMPUTED_VALUE"""),4011.97)</f>
        <v>4011.97</v>
      </c>
      <c r="G199" s="2">
        <f>IFERROR(__xludf.DUMMYFUNCTION("""COMPUTED_VALUE"""),45579.66666666667)</f>
        <v>45579.66667</v>
      </c>
      <c r="H199" s="1">
        <f>IFERROR(__xludf.DUMMYFUNCTION("""COMPUTED_VALUE"""),3980.54)</f>
        <v>3980.54</v>
      </c>
      <c r="J199" s="2">
        <f>IFERROR(__xludf.DUMMYFUNCTION("""COMPUTED_VALUE"""),45579.66666666667)</f>
        <v>45579.66667</v>
      </c>
      <c r="K199" s="1">
        <f>IFERROR(__xludf.DUMMYFUNCTION("""COMPUTED_VALUE"""),3992.47)</f>
        <v>3992.47</v>
      </c>
      <c r="M199" s="2">
        <f>IFERROR(__xludf.DUMMYFUNCTION("""COMPUTED_VALUE"""),45579.66666666667)</f>
        <v>45579.66667</v>
      </c>
      <c r="N199" s="1">
        <f>IFERROR(__xludf.DUMMYFUNCTION("""COMPUTED_VALUE"""),3851799.0)</f>
        <v>3851799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IFERROR(__xludf.DUMMYFUNCTION("""COMPUTED_VALUE"""),3992.49)</f>
        <v>3992.49</v>
      </c>
      <c r="D200" s="2">
        <f>IFERROR(__xludf.DUMMYFUNCTION("""COMPUTED_VALUE"""),45580.66666666667)</f>
        <v>45580.66667</v>
      </c>
      <c r="E200" s="1">
        <f>IFERROR(__xludf.DUMMYFUNCTION("""COMPUTED_VALUE"""),4016.39)</f>
        <v>4016.39</v>
      </c>
      <c r="G200" s="2">
        <f>IFERROR(__xludf.DUMMYFUNCTION("""COMPUTED_VALUE"""),45580.66666666667)</f>
        <v>45580.66667</v>
      </c>
      <c r="H200" s="1">
        <f>IFERROR(__xludf.DUMMYFUNCTION("""COMPUTED_VALUE"""),3962.26)</f>
        <v>3962.26</v>
      </c>
      <c r="J200" s="2">
        <f>IFERROR(__xludf.DUMMYFUNCTION("""COMPUTED_VALUE"""),45580.66666666667)</f>
        <v>45580.66667</v>
      </c>
      <c r="K200" s="1">
        <f>IFERROR(__xludf.DUMMYFUNCTION("""COMPUTED_VALUE"""),3972.32)</f>
        <v>3972.32</v>
      </c>
      <c r="M200" s="2">
        <f>IFERROR(__xludf.DUMMYFUNCTION("""COMPUTED_VALUE"""),45580.66666666667)</f>
        <v>45580.66667</v>
      </c>
      <c r="N200" s="1">
        <f>IFERROR(__xludf.DUMMYFUNCTION("""COMPUTED_VALUE"""),3992118.0)</f>
        <v>3992118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IFERROR(__xludf.DUMMYFUNCTION("""COMPUTED_VALUE"""),3974.12)</f>
        <v>3974.12</v>
      </c>
      <c r="D201" s="2">
        <f>IFERROR(__xludf.DUMMYFUNCTION("""COMPUTED_VALUE"""),45581.66666666667)</f>
        <v>45581.66667</v>
      </c>
      <c r="E201" s="1">
        <f>IFERROR(__xludf.DUMMYFUNCTION("""COMPUTED_VALUE"""),4010.62)</f>
        <v>4010.62</v>
      </c>
      <c r="G201" s="2">
        <f>IFERROR(__xludf.DUMMYFUNCTION("""COMPUTED_VALUE"""),45581.66666666667)</f>
        <v>45581.66667</v>
      </c>
      <c r="H201" s="1">
        <f>IFERROR(__xludf.DUMMYFUNCTION("""COMPUTED_VALUE"""),3970.72)</f>
        <v>3970.72</v>
      </c>
      <c r="J201" s="2">
        <f>IFERROR(__xludf.DUMMYFUNCTION("""COMPUTED_VALUE"""),45581.66666666667)</f>
        <v>45581.66667</v>
      </c>
      <c r="K201" s="1">
        <f>IFERROR(__xludf.DUMMYFUNCTION("""COMPUTED_VALUE"""),4000.88)</f>
        <v>4000.88</v>
      </c>
      <c r="M201" s="2">
        <f>IFERROR(__xludf.DUMMYFUNCTION("""COMPUTED_VALUE"""),45581.66666666667)</f>
        <v>45581.66667</v>
      </c>
      <c r="N201" s="1">
        <f>IFERROR(__xludf.DUMMYFUNCTION("""COMPUTED_VALUE"""),2864847.0)</f>
        <v>2864847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IFERROR(__xludf.DUMMYFUNCTION("""COMPUTED_VALUE"""),4017.51)</f>
        <v>4017.51</v>
      </c>
      <c r="D202" s="2">
        <f>IFERROR(__xludf.DUMMYFUNCTION("""COMPUTED_VALUE"""),45582.66666666667)</f>
        <v>45582.66667</v>
      </c>
      <c r="E202" s="1">
        <f>IFERROR(__xludf.DUMMYFUNCTION("""COMPUTED_VALUE"""),4028.99)</f>
        <v>4028.99</v>
      </c>
      <c r="G202" s="2">
        <f>IFERROR(__xludf.DUMMYFUNCTION("""COMPUTED_VALUE"""),45582.66666666667)</f>
        <v>45582.66667</v>
      </c>
      <c r="H202" s="1">
        <f>IFERROR(__xludf.DUMMYFUNCTION("""COMPUTED_VALUE"""),4005.14)</f>
        <v>4005.14</v>
      </c>
      <c r="J202" s="2">
        <f>IFERROR(__xludf.DUMMYFUNCTION("""COMPUTED_VALUE"""),45582.66666666667)</f>
        <v>45582.66667</v>
      </c>
      <c r="K202" s="1">
        <f>IFERROR(__xludf.DUMMYFUNCTION("""COMPUTED_VALUE"""),4021.78)</f>
        <v>4021.78</v>
      </c>
      <c r="M202" s="2">
        <f>IFERROR(__xludf.DUMMYFUNCTION("""COMPUTED_VALUE"""),45582.66666666667)</f>
        <v>45582.66667</v>
      </c>
      <c r="N202" s="1">
        <f>IFERROR(__xludf.DUMMYFUNCTION("""COMPUTED_VALUE"""),3619242.0)</f>
        <v>3619242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IFERROR(__xludf.DUMMYFUNCTION("""COMPUTED_VALUE"""),4029.32)</f>
        <v>4029.32</v>
      </c>
      <c r="D203" s="2">
        <f>IFERROR(__xludf.DUMMYFUNCTION("""COMPUTED_VALUE"""),45583.66666666667)</f>
        <v>45583.66667</v>
      </c>
      <c r="E203" s="1">
        <f>IFERROR(__xludf.DUMMYFUNCTION("""COMPUTED_VALUE"""),4044.06)</f>
        <v>4044.06</v>
      </c>
      <c r="G203" s="2">
        <f>IFERROR(__xludf.DUMMYFUNCTION("""COMPUTED_VALUE"""),45583.66666666667)</f>
        <v>45583.66667</v>
      </c>
      <c r="H203" s="1">
        <f>IFERROR(__xludf.DUMMYFUNCTION("""COMPUTED_VALUE"""),4008.18)</f>
        <v>4008.18</v>
      </c>
      <c r="J203" s="2">
        <f>IFERROR(__xludf.DUMMYFUNCTION("""COMPUTED_VALUE"""),45583.66666666667)</f>
        <v>45583.66667</v>
      </c>
      <c r="K203" s="1">
        <f>IFERROR(__xludf.DUMMYFUNCTION("""COMPUTED_VALUE"""),4033.44)</f>
        <v>4033.44</v>
      </c>
      <c r="M203" s="2">
        <f>IFERROR(__xludf.DUMMYFUNCTION("""COMPUTED_VALUE"""),45583.66666666667)</f>
        <v>45583.66667</v>
      </c>
      <c r="N203" s="1">
        <f>IFERROR(__xludf.DUMMYFUNCTION("""COMPUTED_VALUE"""),3611865.0)</f>
        <v>3611865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IFERROR(__xludf.DUMMYFUNCTION("""COMPUTED_VALUE"""),4013.77)</f>
        <v>4013.77</v>
      </c>
      <c r="D204" s="2">
        <f>IFERROR(__xludf.DUMMYFUNCTION("""COMPUTED_VALUE"""),45586.66666666667)</f>
        <v>45586.66667</v>
      </c>
      <c r="E204" s="1">
        <f>IFERROR(__xludf.DUMMYFUNCTION("""COMPUTED_VALUE"""),4039.37)</f>
        <v>4039.37</v>
      </c>
      <c r="G204" s="2">
        <f>IFERROR(__xludf.DUMMYFUNCTION("""COMPUTED_VALUE"""),45586.66666666667)</f>
        <v>45586.66667</v>
      </c>
      <c r="H204" s="1">
        <f>IFERROR(__xludf.DUMMYFUNCTION("""COMPUTED_VALUE"""),3992.54)</f>
        <v>3992.54</v>
      </c>
      <c r="J204" s="2">
        <f>IFERROR(__xludf.DUMMYFUNCTION("""COMPUTED_VALUE"""),45586.66666666667)</f>
        <v>45586.66667</v>
      </c>
      <c r="K204" s="1">
        <f>IFERROR(__xludf.DUMMYFUNCTION("""COMPUTED_VALUE"""),4014.26)</f>
        <v>4014.26</v>
      </c>
      <c r="M204" s="2">
        <f>IFERROR(__xludf.DUMMYFUNCTION("""COMPUTED_VALUE"""),45586.66666666667)</f>
        <v>45586.66667</v>
      </c>
      <c r="N204" s="1">
        <f>IFERROR(__xludf.DUMMYFUNCTION("""COMPUTED_VALUE"""),3685409.0)</f>
        <v>3685409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IFERROR(__xludf.DUMMYFUNCTION("""COMPUTED_VALUE"""),4018.23)</f>
        <v>4018.23</v>
      </c>
      <c r="D205" s="2">
        <f>IFERROR(__xludf.DUMMYFUNCTION("""COMPUTED_VALUE"""),45587.66666666667)</f>
        <v>45587.66667</v>
      </c>
      <c r="E205" s="1">
        <f>IFERROR(__xludf.DUMMYFUNCTION("""COMPUTED_VALUE"""),4036.96)</f>
        <v>4036.96</v>
      </c>
      <c r="G205" s="2">
        <f>IFERROR(__xludf.DUMMYFUNCTION("""COMPUTED_VALUE"""),45587.66666666667)</f>
        <v>45587.66667</v>
      </c>
      <c r="H205" s="1">
        <f>IFERROR(__xludf.DUMMYFUNCTION("""COMPUTED_VALUE"""),4005.43)</f>
        <v>4005.43</v>
      </c>
      <c r="J205" s="2">
        <f>IFERROR(__xludf.DUMMYFUNCTION("""COMPUTED_VALUE"""),45587.66666666667)</f>
        <v>45587.66667</v>
      </c>
      <c r="K205" s="1">
        <f>IFERROR(__xludf.DUMMYFUNCTION("""COMPUTED_VALUE"""),4030.72)</f>
        <v>4030.72</v>
      </c>
      <c r="M205" s="2">
        <f>IFERROR(__xludf.DUMMYFUNCTION("""COMPUTED_VALUE"""),45587.66666666667)</f>
        <v>45587.66667</v>
      </c>
      <c r="N205" s="1">
        <f>IFERROR(__xludf.DUMMYFUNCTION("""COMPUTED_VALUE"""),4895828.0)</f>
        <v>4895828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IFERROR(__xludf.DUMMYFUNCTION("""COMPUTED_VALUE"""),3981.24)</f>
        <v>3981.24</v>
      </c>
      <c r="D206" s="2">
        <f>IFERROR(__xludf.DUMMYFUNCTION("""COMPUTED_VALUE"""),45588.66666666667)</f>
        <v>45588.66667</v>
      </c>
      <c r="E206" s="1">
        <f>IFERROR(__xludf.DUMMYFUNCTION("""COMPUTED_VALUE"""),3999.96)</f>
        <v>3999.96</v>
      </c>
      <c r="G206" s="2">
        <f>IFERROR(__xludf.DUMMYFUNCTION("""COMPUTED_VALUE"""),45588.66666666667)</f>
        <v>45588.66667</v>
      </c>
      <c r="H206" s="1">
        <f>IFERROR(__xludf.DUMMYFUNCTION("""COMPUTED_VALUE"""),3909.05)</f>
        <v>3909.05</v>
      </c>
      <c r="J206" s="2">
        <f>IFERROR(__xludf.DUMMYFUNCTION("""COMPUTED_VALUE"""),45588.66666666667)</f>
        <v>45588.66667</v>
      </c>
      <c r="K206" s="1">
        <f>IFERROR(__xludf.DUMMYFUNCTION("""COMPUTED_VALUE"""),3929.11)</f>
        <v>3929.11</v>
      </c>
      <c r="M206" s="2">
        <f>IFERROR(__xludf.DUMMYFUNCTION("""COMPUTED_VALUE"""),45588.66666666667)</f>
        <v>45588.66667</v>
      </c>
      <c r="N206" s="1">
        <f>IFERROR(__xludf.DUMMYFUNCTION("""COMPUTED_VALUE"""),6829083.0)</f>
        <v>6829083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IFERROR(__xludf.DUMMYFUNCTION("""COMPUTED_VALUE"""),3937.15)</f>
        <v>3937.15</v>
      </c>
      <c r="D207" s="2">
        <f>IFERROR(__xludf.DUMMYFUNCTION("""COMPUTED_VALUE"""),45589.66666666667)</f>
        <v>45589.66667</v>
      </c>
      <c r="E207" s="1">
        <f>IFERROR(__xludf.DUMMYFUNCTION("""COMPUTED_VALUE"""),4008.95)</f>
        <v>4008.95</v>
      </c>
      <c r="G207" s="2">
        <f>IFERROR(__xludf.DUMMYFUNCTION("""COMPUTED_VALUE"""),45589.66666666667)</f>
        <v>45589.66667</v>
      </c>
      <c r="H207" s="1">
        <f>IFERROR(__xludf.DUMMYFUNCTION("""COMPUTED_VALUE"""),3934.4)</f>
        <v>3934.4</v>
      </c>
      <c r="J207" s="2">
        <f>IFERROR(__xludf.DUMMYFUNCTION("""COMPUTED_VALUE"""),45589.66666666667)</f>
        <v>45589.66667</v>
      </c>
      <c r="K207" s="1">
        <f>IFERROR(__xludf.DUMMYFUNCTION("""COMPUTED_VALUE"""),3992.79)</f>
        <v>3992.79</v>
      </c>
      <c r="M207" s="2">
        <f>IFERROR(__xludf.DUMMYFUNCTION("""COMPUTED_VALUE"""),45589.66666666667)</f>
        <v>45589.66667</v>
      </c>
      <c r="N207" s="1">
        <f>IFERROR(__xludf.DUMMYFUNCTION("""COMPUTED_VALUE"""),6124611.0)</f>
        <v>6124611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IFERROR(__xludf.DUMMYFUNCTION("""COMPUTED_VALUE"""),4025.2)</f>
        <v>4025.2</v>
      </c>
      <c r="D208" s="2">
        <f>IFERROR(__xludf.DUMMYFUNCTION("""COMPUTED_VALUE"""),45590.66666666667)</f>
        <v>45590.66667</v>
      </c>
      <c r="E208" s="1">
        <f>IFERROR(__xludf.DUMMYFUNCTION("""COMPUTED_VALUE"""),4044.29)</f>
        <v>4044.29</v>
      </c>
      <c r="G208" s="2">
        <f>IFERROR(__xludf.DUMMYFUNCTION("""COMPUTED_VALUE"""),45590.66666666667)</f>
        <v>45590.66667</v>
      </c>
      <c r="H208" s="1">
        <f>IFERROR(__xludf.DUMMYFUNCTION("""COMPUTED_VALUE"""),3998.0)</f>
        <v>3998</v>
      </c>
      <c r="J208" s="2">
        <f>IFERROR(__xludf.DUMMYFUNCTION("""COMPUTED_VALUE"""),45590.66666666667)</f>
        <v>45590.66667</v>
      </c>
      <c r="K208" s="1">
        <f>IFERROR(__xludf.DUMMYFUNCTION("""COMPUTED_VALUE"""),4013.7)</f>
        <v>4013.7</v>
      </c>
      <c r="M208" s="2">
        <f>IFERROR(__xludf.DUMMYFUNCTION("""COMPUTED_VALUE"""),45590.66666666667)</f>
        <v>45590.66667</v>
      </c>
      <c r="N208" s="1">
        <f>IFERROR(__xludf.DUMMYFUNCTION("""COMPUTED_VALUE"""),4457745.0)</f>
        <v>4457745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IFERROR(__xludf.DUMMYFUNCTION("""COMPUTED_VALUE"""),4044.15)</f>
        <v>4044.15</v>
      </c>
      <c r="D209" s="2">
        <f>IFERROR(__xludf.DUMMYFUNCTION("""COMPUTED_VALUE"""),45593.66666666667)</f>
        <v>45593.66667</v>
      </c>
      <c r="E209" s="1">
        <f>IFERROR(__xludf.DUMMYFUNCTION("""COMPUTED_VALUE"""),4044.15)</f>
        <v>4044.15</v>
      </c>
      <c r="G209" s="2">
        <f>IFERROR(__xludf.DUMMYFUNCTION("""COMPUTED_VALUE"""),45593.66666666667)</f>
        <v>45593.66667</v>
      </c>
      <c r="H209" s="1">
        <f>IFERROR(__xludf.DUMMYFUNCTION("""COMPUTED_VALUE"""),3999.09)</f>
        <v>3999.09</v>
      </c>
      <c r="J209" s="2">
        <f>IFERROR(__xludf.DUMMYFUNCTION("""COMPUTED_VALUE"""),45593.66666666667)</f>
        <v>45593.66667</v>
      </c>
      <c r="K209" s="1">
        <f>IFERROR(__xludf.DUMMYFUNCTION("""COMPUTED_VALUE"""),4023.39)</f>
        <v>4023.39</v>
      </c>
      <c r="M209" s="2">
        <f>IFERROR(__xludf.DUMMYFUNCTION("""COMPUTED_VALUE"""),45593.66666666667)</f>
        <v>45593.66667</v>
      </c>
      <c r="N209" s="1">
        <f>IFERROR(__xludf.DUMMYFUNCTION("""COMPUTED_VALUE"""),4518232.0)</f>
        <v>4518232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IFERROR(__xludf.DUMMYFUNCTION("""COMPUTED_VALUE"""),4018.46)</f>
        <v>4018.46</v>
      </c>
      <c r="D210" s="2">
        <f>IFERROR(__xludf.DUMMYFUNCTION("""COMPUTED_VALUE"""),45594.66666666667)</f>
        <v>45594.66667</v>
      </c>
      <c r="E210" s="1">
        <f>IFERROR(__xludf.DUMMYFUNCTION("""COMPUTED_VALUE"""),4061.08)</f>
        <v>4061.08</v>
      </c>
      <c r="G210" s="2">
        <f>IFERROR(__xludf.DUMMYFUNCTION("""COMPUTED_VALUE"""),45594.66666666667)</f>
        <v>45594.66667</v>
      </c>
      <c r="H210" s="1">
        <f>IFERROR(__xludf.DUMMYFUNCTION("""COMPUTED_VALUE"""),4015.92)</f>
        <v>4015.92</v>
      </c>
      <c r="J210" s="2">
        <f>IFERROR(__xludf.DUMMYFUNCTION("""COMPUTED_VALUE"""),45594.66666666667)</f>
        <v>45594.66667</v>
      </c>
      <c r="K210" s="1">
        <f>IFERROR(__xludf.DUMMYFUNCTION("""COMPUTED_VALUE"""),4046.97)</f>
        <v>4046.97</v>
      </c>
      <c r="M210" s="2">
        <f>IFERROR(__xludf.DUMMYFUNCTION("""COMPUTED_VALUE"""),45594.66666666667)</f>
        <v>45594.66667</v>
      </c>
      <c r="N210" s="1">
        <f>IFERROR(__xludf.DUMMYFUNCTION("""COMPUTED_VALUE"""),3582624.0)</f>
        <v>3582624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IFERROR(__xludf.DUMMYFUNCTION("""COMPUTED_VALUE"""),4042.16)</f>
        <v>4042.16</v>
      </c>
      <c r="D211" s="2">
        <f>IFERROR(__xludf.DUMMYFUNCTION("""COMPUTED_VALUE"""),45595.66666666667)</f>
        <v>45595.66667</v>
      </c>
      <c r="E211" s="1">
        <f>IFERROR(__xludf.DUMMYFUNCTION("""COMPUTED_VALUE"""),4072.36)</f>
        <v>4072.36</v>
      </c>
      <c r="G211" s="2">
        <f>IFERROR(__xludf.DUMMYFUNCTION("""COMPUTED_VALUE"""),45595.66666666667)</f>
        <v>45595.66667</v>
      </c>
      <c r="H211" s="1">
        <f>IFERROR(__xludf.DUMMYFUNCTION("""COMPUTED_VALUE"""),4033.09)</f>
        <v>4033.09</v>
      </c>
      <c r="J211" s="2">
        <f>IFERROR(__xludf.DUMMYFUNCTION("""COMPUTED_VALUE"""),45595.66666666667)</f>
        <v>45595.66667</v>
      </c>
      <c r="K211" s="1">
        <f>IFERROR(__xludf.DUMMYFUNCTION("""COMPUTED_VALUE"""),4043.69)</f>
        <v>4043.69</v>
      </c>
      <c r="M211" s="2">
        <f>IFERROR(__xludf.DUMMYFUNCTION("""COMPUTED_VALUE"""),45595.66666666667)</f>
        <v>45595.66667</v>
      </c>
      <c r="N211" s="1">
        <f>IFERROR(__xludf.DUMMYFUNCTION("""COMPUTED_VALUE"""),4413158.0)</f>
        <v>4413158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IFERROR(__xludf.DUMMYFUNCTION("""COMPUTED_VALUE"""),4035.62)</f>
        <v>4035.62</v>
      </c>
      <c r="D212" s="2">
        <f>IFERROR(__xludf.DUMMYFUNCTION("""COMPUTED_VALUE"""),45596.66666666667)</f>
        <v>45596.66667</v>
      </c>
      <c r="E212" s="1">
        <f>IFERROR(__xludf.DUMMYFUNCTION("""COMPUTED_VALUE"""),4066.38)</f>
        <v>4066.38</v>
      </c>
      <c r="G212" s="2">
        <f>IFERROR(__xludf.DUMMYFUNCTION("""COMPUTED_VALUE"""),45596.66666666667)</f>
        <v>45596.66667</v>
      </c>
      <c r="H212" s="1">
        <f>IFERROR(__xludf.DUMMYFUNCTION("""COMPUTED_VALUE"""),3970.2)</f>
        <v>3970.2</v>
      </c>
      <c r="J212" s="2">
        <f>IFERROR(__xludf.DUMMYFUNCTION("""COMPUTED_VALUE"""),45596.66666666667)</f>
        <v>45596.66667</v>
      </c>
      <c r="K212" s="1">
        <f>IFERROR(__xludf.DUMMYFUNCTION("""COMPUTED_VALUE"""),3971.5)</f>
        <v>3971.5</v>
      </c>
      <c r="M212" s="2">
        <f>IFERROR(__xludf.DUMMYFUNCTION("""COMPUTED_VALUE"""),45596.66666666667)</f>
        <v>45596.66667</v>
      </c>
      <c r="N212" s="1">
        <f>IFERROR(__xludf.DUMMYFUNCTION("""COMPUTED_VALUE"""),5305161.0)</f>
        <v>5305161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IFERROR(__xludf.DUMMYFUNCTION("""COMPUTED_VALUE"""),3967.18)</f>
        <v>3967.18</v>
      </c>
      <c r="D213" s="2">
        <f>IFERROR(__xludf.DUMMYFUNCTION("""COMPUTED_VALUE"""),45597.66666666667)</f>
        <v>45597.66667</v>
      </c>
      <c r="E213" s="1">
        <f>IFERROR(__xludf.DUMMYFUNCTION("""COMPUTED_VALUE"""),4025.35)</f>
        <v>4025.35</v>
      </c>
      <c r="G213" s="2">
        <f>IFERROR(__xludf.DUMMYFUNCTION("""COMPUTED_VALUE"""),45597.66666666667)</f>
        <v>45597.66667</v>
      </c>
      <c r="H213" s="1">
        <f>IFERROR(__xludf.DUMMYFUNCTION("""COMPUTED_VALUE"""),3965.29)</f>
        <v>3965.29</v>
      </c>
      <c r="J213" s="2">
        <f>IFERROR(__xludf.DUMMYFUNCTION("""COMPUTED_VALUE"""),45597.66666666667)</f>
        <v>45597.66667</v>
      </c>
      <c r="K213" s="1">
        <f>IFERROR(__xludf.DUMMYFUNCTION("""COMPUTED_VALUE"""),3985.25)</f>
        <v>3985.25</v>
      </c>
      <c r="M213" s="2">
        <f>IFERROR(__xludf.DUMMYFUNCTION("""COMPUTED_VALUE"""),45597.66666666667)</f>
        <v>45597.66667</v>
      </c>
      <c r="N213" s="1">
        <f>IFERROR(__xludf.DUMMYFUNCTION("""COMPUTED_VALUE"""),4219490.0)</f>
        <v>4219490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IFERROR(__xludf.DUMMYFUNCTION("""COMPUTED_VALUE"""),3931.99)</f>
        <v>3931.99</v>
      </c>
      <c r="D214" s="2">
        <f>IFERROR(__xludf.DUMMYFUNCTION("""COMPUTED_VALUE"""),45600.66666666667)</f>
        <v>45600.66667</v>
      </c>
      <c r="E214" s="1">
        <f>IFERROR(__xludf.DUMMYFUNCTION("""COMPUTED_VALUE"""),3953.3)</f>
        <v>3953.3</v>
      </c>
      <c r="G214" s="2">
        <f>IFERROR(__xludf.DUMMYFUNCTION("""COMPUTED_VALUE"""),45600.66666666667)</f>
        <v>45600.66667</v>
      </c>
      <c r="H214" s="1">
        <f>IFERROR(__xludf.DUMMYFUNCTION("""COMPUTED_VALUE"""),3886.12)</f>
        <v>3886.12</v>
      </c>
      <c r="J214" s="2">
        <f>IFERROR(__xludf.DUMMYFUNCTION("""COMPUTED_VALUE"""),45600.66666666667)</f>
        <v>45600.66667</v>
      </c>
      <c r="K214" s="1">
        <f>IFERROR(__xludf.DUMMYFUNCTION("""COMPUTED_VALUE"""),3934.76)</f>
        <v>3934.76</v>
      </c>
      <c r="M214" s="2">
        <f>IFERROR(__xludf.DUMMYFUNCTION("""COMPUTED_VALUE"""),45600.66666666667)</f>
        <v>45600.66667</v>
      </c>
      <c r="N214" s="1">
        <f>IFERROR(__xludf.DUMMYFUNCTION("""COMPUTED_VALUE"""),6023497.0)</f>
        <v>6023497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IFERROR(__xludf.DUMMYFUNCTION("""COMPUTED_VALUE"""),3920.89)</f>
        <v>3920.89</v>
      </c>
      <c r="D215" s="2">
        <f>IFERROR(__xludf.DUMMYFUNCTION("""COMPUTED_VALUE"""),45601.66666666667)</f>
        <v>45601.66667</v>
      </c>
      <c r="E215" s="1">
        <f>IFERROR(__xludf.DUMMYFUNCTION("""COMPUTED_VALUE"""),3990.48)</f>
        <v>3990.48</v>
      </c>
      <c r="G215" s="2">
        <f>IFERROR(__xludf.DUMMYFUNCTION("""COMPUTED_VALUE"""),45601.66666666667)</f>
        <v>45601.66667</v>
      </c>
      <c r="H215" s="1">
        <f>IFERROR(__xludf.DUMMYFUNCTION("""COMPUTED_VALUE"""),3920.89)</f>
        <v>3920.89</v>
      </c>
      <c r="J215" s="2">
        <f>IFERROR(__xludf.DUMMYFUNCTION("""COMPUTED_VALUE"""),45601.66666666667)</f>
        <v>45601.66667</v>
      </c>
      <c r="K215" s="1">
        <f>IFERROR(__xludf.DUMMYFUNCTION("""COMPUTED_VALUE"""),3973.72)</f>
        <v>3973.72</v>
      </c>
      <c r="M215" s="2">
        <f>IFERROR(__xludf.DUMMYFUNCTION("""COMPUTED_VALUE"""),45601.66666666667)</f>
        <v>45601.66667</v>
      </c>
      <c r="N215" s="1">
        <f>IFERROR(__xludf.DUMMYFUNCTION("""COMPUTED_VALUE"""),4660572.0)</f>
        <v>4660572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IFERROR(__xludf.DUMMYFUNCTION("""COMPUTED_VALUE"""),4044.09)</f>
        <v>4044.09</v>
      </c>
      <c r="D216" s="2">
        <f>IFERROR(__xludf.DUMMYFUNCTION("""COMPUTED_VALUE"""),45602.66666666667)</f>
        <v>45602.66667</v>
      </c>
      <c r="E216" s="1">
        <f>IFERROR(__xludf.DUMMYFUNCTION("""COMPUTED_VALUE"""),4214.8)</f>
        <v>4214.8</v>
      </c>
      <c r="G216" s="2">
        <f>IFERROR(__xludf.DUMMYFUNCTION("""COMPUTED_VALUE"""),45602.66666666667)</f>
        <v>45602.66667</v>
      </c>
      <c r="H216" s="1">
        <f>IFERROR(__xludf.DUMMYFUNCTION("""COMPUTED_VALUE"""),4044.09)</f>
        <v>4044.09</v>
      </c>
      <c r="J216" s="2">
        <f>IFERROR(__xludf.DUMMYFUNCTION("""COMPUTED_VALUE"""),45602.66666666667)</f>
        <v>45602.66667</v>
      </c>
      <c r="K216" s="1">
        <f>IFERROR(__xludf.DUMMYFUNCTION("""COMPUTED_VALUE"""),4196.53)</f>
        <v>4196.53</v>
      </c>
      <c r="M216" s="2">
        <f>IFERROR(__xludf.DUMMYFUNCTION("""COMPUTED_VALUE"""),45602.66666666667)</f>
        <v>45602.66667</v>
      </c>
      <c r="N216" s="1">
        <f>IFERROR(__xludf.DUMMYFUNCTION("""COMPUTED_VALUE"""),7417084.0)</f>
        <v>7417084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IFERROR(__xludf.DUMMYFUNCTION("""COMPUTED_VALUE"""),4187.28)</f>
        <v>4187.28</v>
      </c>
      <c r="D217" s="2">
        <f>IFERROR(__xludf.DUMMYFUNCTION("""COMPUTED_VALUE"""),45603.66666666667)</f>
        <v>45603.66667</v>
      </c>
      <c r="E217" s="1">
        <f>IFERROR(__xludf.DUMMYFUNCTION("""COMPUTED_VALUE"""),4222.3)</f>
        <v>4222.3</v>
      </c>
      <c r="G217" s="2">
        <f>IFERROR(__xludf.DUMMYFUNCTION("""COMPUTED_VALUE"""),45603.66666666667)</f>
        <v>45603.66667</v>
      </c>
      <c r="H217" s="1">
        <f>IFERROR(__xludf.DUMMYFUNCTION("""COMPUTED_VALUE"""),4170.32)</f>
        <v>4170.32</v>
      </c>
      <c r="J217" s="2">
        <f>IFERROR(__xludf.DUMMYFUNCTION("""COMPUTED_VALUE"""),45603.66666666667)</f>
        <v>45603.66667</v>
      </c>
      <c r="K217" s="1">
        <f>IFERROR(__xludf.DUMMYFUNCTION("""COMPUTED_VALUE"""),4204.71)</f>
        <v>4204.71</v>
      </c>
      <c r="M217" s="2">
        <f>IFERROR(__xludf.DUMMYFUNCTION("""COMPUTED_VALUE"""),45603.66666666667)</f>
        <v>45603.66667</v>
      </c>
      <c r="N217" s="1">
        <f>IFERROR(__xludf.DUMMYFUNCTION("""COMPUTED_VALUE"""),4597765.0)</f>
        <v>4597765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IFERROR(__xludf.DUMMYFUNCTION("""COMPUTED_VALUE"""),4204.96)</f>
        <v>4204.96</v>
      </c>
      <c r="D218" s="2">
        <f>IFERROR(__xludf.DUMMYFUNCTION("""COMPUTED_VALUE"""),45604.66666666667)</f>
        <v>45604.66667</v>
      </c>
      <c r="E218" s="1">
        <f>IFERROR(__xludf.DUMMYFUNCTION("""COMPUTED_VALUE"""),4262.95)</f>
        <v>4262.95</v>
      </c>
      <c r="G218" s="2">
        <f>IFERROR(__xludf.DUMMYFUNCTION("""COMPUTED_VALUE"""),45604.66666666667)</f>
        <v>45604.66667</v>
      </c>
      <c r="H218" s="1">
        <f>IFERROR(__xludf.DUMMYFUNCTION("""COMPUTED_VALUE"""),4204.78)</f>
        <v>4204.78</v>
      </c>
      <c r="J218" s="2">
        <f>IFERROR(__xludf.DUMMYFUNCTION("""COMPUTED_VALUE"""),45604.66666666667)</f>
        <v>45604.66667</v>
      </c>
      <c r="K218" s="1">
        <f>IFERROR(__xludf.DUMMYFUNCTION("""COMPUTED_VALUE"""),4240.63)</f>
        <v>4240.63</v>
      </c>
      <c r="M218" s="2">
        <f>IFERROR(__xludf.DUMMYFUNCTION("""COMPUTED_VALUE"""),45604.66666666667)</f>
        <v>45604.66667</v>
      </c>
      <c r="N218" s="1">
        <f>IFERROR(__xludf.DUMMYFUNCTION("""COMPUTED_VALUE"""),5345510.0)</f>
        <v>5345510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IFERROR(__xludf.DUMMYFUNCTION("""COMPUTED_VALUE"""),4268.7)</f>
        <v>4268.7</v>
      </c>
      <c r="D219" s="2">
        <f>IFERROR(__xludf.DUMMYFUNCTION("""COMPUTED_VALUE"""),45607.66666666667)</f>
        <v>45607.66667</v>
      </c>
      <c r="E219" s="1">
        <f>IFERROR(__xludf.DUMMYFUNCTION("""COMPUTED_VALUE"""),4312.72)</f>
        <v>4312.72</v>
      </c>
      <c r="G219" s="2">
        <f>IFERROR(__xludf.DUMMYFUNCTION("""COMPUTED_VALUE"""),45607.66666666667)</f>
        <v>45607.66667</v>
      </c>
      <c r="H219" s="1">
        <f>IFERROR(__xludf.DUMMYFUNCTION("""COMPUTED_VALUE"""),4265.25)</f>
        <v>4265.25</v>
      </c>
      <c r="J219" s="2">
        <f>IFERROR(__xludf.DUMMYFUNCTION("""COMPUTED_VALUE"""),45607.66666666667)</f>
        <v>45607.66667</v>
      </c>
      <c r="K219" s="1">
        <f>IFERROR(__xludf.DUMMYFUNCTION("""COMPUTED_VALUE"""),4301.1)</f>
        <v>4301.1</v>
      </c>
      <c r="M219" s="2">
        <f>IFERROR(__xludf.DUMMYFUNCTION("""COMPUTED_VALUE"""),45607.66666666667)</f>
        <v>45607.66667</v>
      </c>
      <c r="N219" s="1">
        <f>IFERROR(__xludf.DUMMYFUNCTION("""COMPUTED_VALUE"""),4987419.0)</f>
        <v>4987419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IFERROR(__xludf.DUMMYFUNCTION("""COMPUTED_VALUE"""),4293.08)</f>
        <v>4293.08</v>
      </c>
      <c r="D220" s="2">
        <f>IFERROR(__xludf.DUMMYFUNCTION("""COMPUTED_VALUE"""),45608.66666666667)</f>
        <v>45608.66667</v>
      </c>
      <c r="E220" s="1">
        <f>IFERROR(__xludf.DUMMYFUNCTION("""COMPUTED_VALUE"""),4318.21)</f>
        <v>4318.21</v>
      </c>
      <c r="G220" s="2">
        <f>IFERROR(__xludf.DUMMYFUNCTION("""COMPUTED_VALUE"""),45608.66666666667)</f>
        <v>45608.66667</v>
      </c>
      <c r="H220" s="1">
        <f>IFERROR(__xludf.DUMMYFUNCTION("""COMPUTED_VALUE"""),4278.89)</f>
        <v>4278.89</v>
      </c>
      <c r="J220" s="2">
        <f>IFERROR(__xludf.DUMMYFUNCTION("""COMPUTED_VALUE"""),45608.66666666667)</f>
        <v>45608.66667</v>
      </c>
      <c r="K220" s="1">
        <f>IFERROR(__xludf.DUMMYFUNCTION("""COMPUTED_VALUE"""),4306.58)</f>
        <v>4306.58</v>
      </c>
      <c r="M220" s="2">
        <f>IFERROR(__xludf.DUMMYFUNCTION("""COMPUTED_VALUE"""),45608.66666666667)</f>
        <v>45608.66667</v>
      </c>
      <c r="N220" s="1">
        <f>IFERROR(__xludf.DUMMYFUNCTION("""COMPUTED_VALUE"""),4185685.0)</f>
        <v>4185685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IFERROR(__xludf.DUMMYFUNCTION("""COMPUTED_VALUE"""),4293.27)</f>
        <v>4293.27</v>
      </c>
      <c r="D221" s="2">
        <f>IFERROR(__xludf.DUMMYFUNCTION("""COMPUTED_VALUE"""),45609.66666666667)</f>
        <v>45609.66667</v>
      </c>
      <c r="E221" s="1">
        <f>IFERROR(__xludf.DUMMYFUNCTION("""COMPUTED_VALUE"""),4352.26)</f>
        <v>4352.26</v>
      </c>
      <c r="G221" s="2">
        <f>IFERROR(__xludf.DUMMYFUNCTION("""COMPUTED_VALUE"""),45609.66666666667)</f>
        <v>45609.66667</v>
      </c>
      <c r="H221" s="1">
        <f>IFERROR(__xludf.DUMMYFUNCTION("""COMPUTED_VALUE"""),4287.66)</f>
        <v>4287.66</v>
      </c>
      <c r="J221" s="2">
        <f>IFERROR(__xludf.DUMMYFUNCTION("""COMPUTED_VALUE"""),45609.66666666667)</f>
        <v>45609.66667</v>
      </c>
      <c r="K221" s="1">
        <f>IFERROR(__xludf.DUMMYFUNCTION("""COMPUTED_VALUE"""),4324.26)</f>
        <v>4324.26</v>
      </c>
      <c r="M221" s="2">
        <f>IFERROR(__xludf.DUMMYFUNCTION("""COMPUTED_VALUE"""),45609.66666666667)</f>
        <v>45609.66667</v>
      </c>
      <c r="N221" s="1">
        <f>IFERROR(__xludf.DUMMYFUNCTION("""COMPUTED_VALUE"""),4424790.0)</f>
        <v>4424790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IFERROR(__xludf.DUMMYFUNCTION("""COMPUTED_VALUE"""),4340.2)</f>
        <v>4340.2</v>
      </c>
      <c r="D222" s="2">
        <f>IFERROR(__xludf.DUMMYFUNCTION("""COMPUTED_VALUE"""),45610.66666666667)</f>
        <v>45610.66667</v>
      </c>
      <c r="E222" s="1">
        <f>IFERROR(__xludf.DUMMYFUNCTION("""COMPUTED_VALUE"""),4358.3)</f>
        <v>4358.3</v>
      </c>
      <c r="G222" s="2">
        <f>IFERROR(__xludf.DUMMYFUNCTION("""COMPUTED_VALUE"""),45610.66666666667)</f>
        <v>45610.66667</v>
      </c>
      <c r="H222" s="1">
        <f>IFERROR(__xludf.DUMMYFUNCTION("""COMPUTED_VALUE"""),4269.0)</f>
        <v>4269</v>
      </c>
      <c r="J222" s="2">
        <f>IFERROR(__xludf.DUMMYFUNCTION("""COMPUTED_VALUE"""),45610.66666666667)</f>
        <v>45610.66667</v>
      </c>
      <c r="K222" s="1">
        <f>IFERROR(__xludf.DUMMYFUNCTION("""COMPUTED_VALUE"""),4271.02)</f>
        <v>4271.02</v>
      </c>
      <c r="M222" s="2">
        <f>IFERROR(__xludf.DUMMYFUNCTION("""COMPUTED_VALUE"""),45610.66666666667)</f>
        <v>45610.66667</v>
      </c>
      <c r="N222" s="1">
        <f>IFERROR(__xludf.DUMMYFUNCTION("""COMPUTED_VALUE"""),4185168.0)</f>
        <v>4185168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IFERROR(__xludf.DUMMYFUNCTION("""COMPUTED_VALUE"""),4265.31)</f>
        <v>4265.31</v>
      </c>
      <c r="D223" s="2">
        <f>IFERROR(__xludf.DUMMYFUNCTION("""COMPUTED_VALUE"""),45611.66666666667)</f>
        <v>45611.66667</v>
      </c>
      <c r="E223" s="1">
        <f>IFERROR(__xludf.DUMMYFUNCTION("""COMPUTED_VALUE"""),4276.86)</f>
        <v>4276.86</v>
      </c>
      <c r="G223" s="2">
        <f>IFERROR(__xludf.DUMMYFUNCTION("""COMPUTED_VALUE"""),45611.66666666667)</f>
        <v>45611.66667</v>
      </c>
      <c r="H223" s="1">
        <f>IFERROR(__xludf.DUMMYFUNCTION("""COMPUTED_VALUE"""),4213.86)</f>
        <v>4213.86</v>
      </c>
      <c r="J223" s="2">
        <f>IFERROR(__xludf.DUMMYFUNCTION("""COMPUTED_VALUE"""),45611.66666666667)</f>
        <v>45611.66667</v>
      </c>
      <c r="K223" s="1">
        <f>IFERROR(__xludf.DUMMYFUNCTION("""COMPUTED_VALUE"""),4232.23)</f>
        <v>4232.23</v>
      </c>
      <c r="M223" s="2">
        <f>IFERROR(__xludf.DUMMYFUNCTION("""COMPUTED_VALUE"""),45611.66666666667)</f>
        <v>45611.66667</v>
      </c>
      <c r="N223" s="1">
        <f>IFERROR(__xludf.DUMMYFUNCTION("""COMPUTED_VALUE"""),5340745.0)</f>
        <v>5340745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IFERROR(__xludf.DUMMYFUNCTION("""COMPUTED_VALUE"""),4243.09)</f>
        <v>4243.09</v>
      </c>
      <c r="D224" s="2">
        <f>IFERROR(__xludf.DUMMYFUNCTION("""COMPUTED_VALUE"""),45614.66666666667)</f>
        <v>45614.66667</v>
      </c>
      <c r="E224" s="1">
        <f>IFERROR(__xludf.DUMMYFUNCTION("""COMPUTED_VALUE"""),4262.67)</f>
        <v>4262.67</v>
      </c>
      <c r="G224" s="2">
        <f>IFERROR(__xludf.DUMMYFUNCTION("""COMPUTED_VALUE"""),45614.66666666667)</f>
        <v>45614.66667</v>
      </c>
      <c r="H224" s="1">
        <f>IFERROR(__xludf.DUMMYFUNCTION("""COMPUTED_VALUE"""),4216.6)</f>
        <v>4216.6</v>
      </c>
      <c r="J224" s="2">
        <f>IFERROR(__xludf.DUMMYFUNCTION("""COMPUTED_VALUE"""),45614.66666666667)</f>
        <v>45614.66667</v>
      </c>
      <c r="K224" s="1">
        <f>IFERROR(__xludf.DUMMYFUNCTION("""COMPUTED_VALUE"""),4251.61)</f>
        <v>4251.61</v>
      </c>
      <c r="M224" s="2">
        <f>IFERROR(__xludf.DUMMYFUNCTION("""COMPUTED_VALUE"""),45614.66666666667)</f>
        <v>45614.66667</v>
      </c>
      <c r="N224" s="1">
        <f>IFERROR(__xludf.DUMMYFUNCTION("""COMPUTED_VALUE"""),4157216.0)</f>
        <v>4157216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IFERROR(__xludf.DUMMYFUNCTION("""COMPUTED_VALUE"""),4214.5)</f>
        <v>4214.5</v>
      </c>
      <c r="D225" s="2">
        <f>IFERROR(__xludf.DUMMYFUNCTION("""COMPUTED_VALUE"""),45615.66666666667)</f>
        <v>45615.66667</v>
      </c>
      <c r="E225" s="1">
        <f>IFERROR(__xludf.DUMMYFUNCTION("""COMPUTED_VALUE"""),4250.12)</f>
        <v>4250.12</v>
      </c>
      <c r="G225" s="2">
        <f>IFERROR(__xludf.DUMMYFUNCTION("""COMPUTED_VALUE"""),45615.66666666667)</f>
        <v>45615.66667</v>
      </c>
      <c r="H225" s="1">
        <f>IFERROR(__xludf.DUMMYFUNCTION("""COMPUTED_VALUE"""),4185.63)</f>
        <v>4185.63</v>
      </c>
      <c r="J225" s="2">
        <f>IFERROR(__xludf.DUMMYFUNCTION("""COMPUTED_VALUE"""),45615.66666666667)</f>
        <v>45615.66667</v>
      </c>
      <c r="K225" s="1">
        <f>IFERROR(__xludf.DUMMYFUNCTION("""COMPUTED_VALUE"""),4240.1)</f>
        <v>4240.1</v>
      </c>
      <c r="M225" s="2">
        <f>IFERROR(__xludf.DUMMYFUNCTION("""COMPUTED_VALUE"""),45615.66666666667)</f>
        <v>45615.66667</v>
      </c>
      <c r="N225" s="1">
        <f>IFERROR(__xludf.DUMMYFUNCTION("""COMPUTED_VALUE"""),3106060.0)</f>
        <v>3106060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IFERROR(__xludf.DUMMYFUNCTION("""COMPUTED_VALUE"""),4238.45)</f>
        <v>4238.45</v>
      </c>
      <c r="D226" s="2">
        <f>IFERROR(__xludf.DUMMYFUNCTION("""COMPUTED_VALUE"""),45616.66666666667)</f>
        <v>45616.66667</v>
      </c>
      <c r="E226" s="1">
        <f>IFERROR(__xludf.DUMMYFUNCTION("""COMPUTED_VALUE"""),4254.49)</f>
        <v>4254.49</v>
      </c>
      <c r="G226" s="2">
        <f>IFERROR(__xludf.DUMMYFUNCTION("""COMPUTED_VALUE"""),45616.66666666667)</f>
        <v>45616.66667</v>
      </c>
      <c r="H226" s="1">
        <f>IFERROR(__xludf.DUMMYFUNCTION("""COMPUTED_VALUE"""),4222.85)</f>
        <v>4222.85</v>
      </c>
      <c r="J226" s="2">
        <f>IFERROR(__xludf.DUMMYFUNCTION("""COMPUTED_VALUE"""),45616.66666666667)</f>
        <v>45616.66667</v>
      </c>
      <c r="K226" s="1">
        <f>IFERROR(__xludf.DUMMYFUNCTION("""COMPUTED_VALUE"""),4252.2)</f>
        <v>4252.2</v>
      </c>
      <c r="M226" s="2">
        <f>IFERROR(__xludf.DUMMYFUNCTION("""COMPUTED_VALUE"""),45616.66666666667)</f>
        <v>45616.66667</v>
      </c>
      <c r="N226" s="1">
        <f>IFERROR(__xludf.DUMMYFUNCTION("""COMPUTED_VALUE"""),2922683.0)</f>
        <v>2922683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IFERROR(__xludf.DUMMYFUNCTION("""COMPUTED_VALUE"""),4270.17)</f>
        <v>4270.17</v>
      </c>
      <c r="D227" s="2">
        <f>IFERROR(__xludf.DUMMYFUNCTION("""COMPUTED_VALUE"""),45617.66666666667)</f>
        <v>45617.66667</v>
      </c>
      <c r="E227" s="1">
        <f>IFERROR(__xludf.DUMMYFUNCTION("""COMPUTED_VALUE"""),4299.59)</f>
        <v>4299.59</v>
      </c>
      <c r="G227" s="2">
        <f>IFERROR(__xludf.DUMMYFUNCTION("""COMPUTED_VALUE"""),45617.66666666667)</f>
        <v>45617.66667</v>
      </c>
      <c r="H227" s="1">
        <f>IFERROR(__xludf.DUMMYFUNCTION("""COMPUTED_VALUE"""),4251.52)</f>
        <v>4251.52</v>
      </c>
      <c r="J227" s="2">
        <f>IFERROR(__xludf.DUMMYFUNCTION("""COMPUTED_VALUE"""),45617.66666666667)</f>
        <v>45617.66667</v>
      </c>
      <c r="K227" s="1">
        <f>IFERROR(__xludf.DUMMYFUNCTION("""COMPUTED_VALUE"""),4294.08)</f>
        <v>4294.08</v>
      </c>
      <c r="M227" s="2">
        <f>IFERROR(__xludf.DUMMYFUNCTION("""COMPUTED_VALUE"""),45617.66666666667)</f>
        <v>45617.66667</v>
      </c>
      <c r="N227" s="1">
        <f>IFERROR(__xludf.DUMMYFUNCTION("""COMPUTED_VALUE"""),3268338.0)</f>
        <v>3268338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IFERROR(__xludf.DUMMYFUNCTION("""COMPUTED_VALUE"""),4291.74)</f>
        <v>4291.74</v>
      </c>
      <c r="D228" s="2">
        <f>IFERROR(__xludf.DUMMYFUNCTION("""COMPUTED_VALUE"""),45618.66666666667)</f>
        <v>45618.66667</v>
      </c>
      <c r="E228" s="1">
        <f>IFERROR(__xludf.DUMMYFUNCTION("""COMPUTED_VALUE"""),4321.23)</f>
        <v>4321.23</v>
      </c>
      <c r="G228" s="2">
        <f>IFERROR(__xludf.DUMMYFUNCTION("""COMPUTED_VALUE"""),45618.66666666667)</f>
        <v>45618.66667</v>
      </c>
      <c r="H228" s="1">
        <f>IFERROR(__xludf.DUMMYFUNCTION("""COMPUTED_VALUE"""),4288.24)</f>
        <v>4288.24</v>
      </c>
      <c r="J228" s="2">
        <f>IFERROR(__xludf.DUMMYFUNCTION("""COMPUTED_VALUE"""),45618.66666666667)</f>
        <v>45618.66667</v>
      </c>
      <c r="K228" s="1">
        <f>IFERROR(__xludf.DUMMYFUNCTION("""COMPUTED_VALUE"""),4309.6)</f>
        <v>4309.6</v>
      </c>
      <c r="M228" s="2">
        <f>IFERROR(__xludf.DUMMYFUNCTION("""COMPUTED_VALUE"""),45618.66666666667)</f>
        <v>45618.66667</v>
      </c>
      <c r="N228" s="1">
        <f>IFERROR(__xludf.DUMMYFUNCTION("""COMPUTED_VALUE"""),3427312.0)</f>
        <v>3427312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IFERROR(__xludf.DUMMYFUNCTION("""COMPUTED_VALUE"""),4337.42)</f>
        <v>4337.42</v>
      </c>
      <c r="D229" s="2">
        <f>IFERROR(__xludf.DUMMYFUNCTION("""COMPUTED_VALUE"""),45621.66666666667)</f>
        <v>45621.66667</v>
      </c>
      <c r="E229" s="1">
        <f>IFERROR(__xludf.DUMMYFUNCTION("""COMPUTED_VALUE"""),4372.36)</f>
        <v>4372.36</v>
      </c>
      <c r="G229" s="2">
        <f>IFERROR(__xludf.DUMMYFUNCTION("""COMPUTED_VALUE"""),45621.66666666667)</f>
        <v>45621.66667</v>
      </c>
      <c r="H229" s="1">
        <f>IFERROR(__xludf.DUMMYFUNCTION("""COMPUTED_VALUE"""),4337.42)</f>
        <v>4337.42</v>
      </c>
      <c r="J229" s="2">
        <f>IFERROR(__xludf.DUMMYFUNCTION("""COMPUTED_VALUE"""),45621.66666666667)</f>
        <v>45621.66667</v>
      </c>
      <c r="K229" s="1">
        <f>IFERROR(__xludf.DUMMYFUNCTION("""COMPUTED_VALUE"""),4349.36)</f>
        <v>4349.36</v>
      </c>
      <c r="M229" s="2">
        <f>IFERROR(__xludf.DUMMYFUNCTION("""COMPUTED_VALUE"""),45621.66666666667)</f>
        <v>45621.66667</v>
      </c>
      <c r="N229" s="1">
        <f>IFERROR(__xludf.DUMMYFUNCTION("""COMPUTED_VALUE"""),5754028.0)</f>
        <v>5754028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IFERROR(__xludf.DUMMYFUNCTION("""COMPUTED_VALUE"""),4356.31)</f>
        <v>4356.31</v>
      </c>
      <c r="D230" s="2">
        <f>IFERROR(__xludf.DUMMYFUNCTION("""COMPUTED_VALUE"""),45622.66666666667)</f>
        <v>45622.66667</v>
      </c>
      <c r="E230" s="1">
        <f>IFERROR(__xludf.DUMMYFUNCTION("""COMPUTED_VALUE"""),4363.57)</f>
        <v>4363.57</v>
      </c>
      <c r="G230" s="2">
        <f>IFERROR(__xludf.DUMMYFUNCTION("""COMPUTED_VALUE"""),45622.66666666667)</f>
        <v>45622.66667</v>
      </c>
      <c r="H230" s="1">
        <f>IFERROR(__xludf.DUMMYFUNCTION("""COMPUTED_VALUE"""),4322.44)</f>
        <v>4322.44</v>
      </c>
      <c r="J230" s="2">
        <f>IFERROR(__xludf.DUMMYFUNCTION("""COMPUTED_VALUE"""),45622.66666666667)</f>
        <v>45622.66667</v>
      </c>
      <c r="K230" s="1">
        <f>IFERROR(__xludf.DUMMYFUNCTION("""COMPUTED_VALUE"""),4341.11)</f>
        <v>4341.11</v>
      </c>
      <c r="M230" s="2">
        <f>IFERROR(__xludf.DUMMYFUNCTION("""COMPUTED_VALUE"""),45622.66666666667)</f>
        <v>45622.66667</v>
      </c>
      <c r="N230" s="1">
        <f>IFERROR(__xludf.DUMMYFUNCTION("""COMPUTED_VALUE"""),3952601.0)</f>
        <v>3952601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IFERROR(__xludf.DUMMYFUNCTION("""COMPUTED_VALUE"""),4324.6)</f>
        <v>4324.6</v>
      </c>
      <c r="D231" s="2">
        <f>IFERROR(__xludf.DUMMYFUNCTION("""COMPUTED_VALUE"""),45623.66666666667)</f>
        <v>45623.66667</v>
      </c>
      <c r="E231" s="1">
        <f>IFERROR(__xludf.DUMMYFUNCTION("""COMPUTED_VALUE"""),4336.62)</f>
        <v>4336.62</v>
      </c>
      <c r="G231" s="2">
        <f>IFERROR(__xludf.DUMMYFUNCTION("""COMPUTED_VALUE"""),45623.66666666667)</f>
        <v>45623.66667</v>
      </c>
      <c r="H231" s="1">
        <f>IFERROR(__xludf.DUMMYFUNCTION("""COMPUTED_VALUE"""),4291.9)</f>
        <v>4291.9</v>
      </c>
      <c r="J231" s="2">
        <f>IFERROR(__xludf.DUMMYFUNCTION("""COMPUTED_VALUE"""),45623.66666666667)</f>
        <v>45623.66667</v>
      </c>
      <c r="K231" s="1">
        <f>IFERROR(__xludf.DUMMYFUNCTION("""COMPUTED_VALUE"""),4302.54)</f>
        <v>4302.54</v>
      </c>
      <c r="M231" s="2">
        <f>IFERROR(__xludf.DUMMYFUNCTION("""COMPUTED_VALUE"""),45623.66666666667)</f>
        <v>45623.66667</v>
      </c>
      <c r="N231" s="1">
        <f>IFERROR(__xludf.DUMMYFUNCTION("""COMPUTED_VALUE"""),4309532.0)</f>
        <v>4309532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IFERROR(__xludf.DUMMYFUNCTION("""COMPUTED_VALUE"""),4313.23)</f>
        <v>4313.23</v>
      </c>
      <c r="D232" s="2">
        <f>IFERROR(__xludf.DUMMYFUNCTION("""COMPUTED_VALUE"""),45625.54166666667)</f>
        <v>45625.54167</v>
      </c>
      <c r="E232" s="1">
        <f>IFERROR(__xludf.DUMMYFUNCTION("""COMPUTED_VALUE"""),4373.01)</f>
        <v>4373.01</v>
      </c>
      <c r="G232" s="2">
        <f>IFERROR(__xludf.DUMMYFUNCTION("""COMPUTED_VALUE"""),45625.54166666667)</f>
        <v>45625.54167</v>
      </c>
      <c r="H232" s="1">
        <f>IFERROR(__xludf.DUMMYFUNCTION("""COMPUTED_VALUE"""),4313.23)</f>
        <v>4313.23</v>
      </c>
      <c r="J232" s="2">
        <f>IFERROR(__xludf.DUMMYFUNCTION("""COMPUTED_VALUE"""),45625.54166666667)</f>
        <v>45625.54167</v>
      </c>
      <c r="K232" s="1">
        <f>IFERROR(__xludf.DUMMYFUNCTION("""COMPUTED_VALUE"""),4352.48)</f>
        <v>4352.48</v>
      </c>
      <c r="M232" s="2">
        <f>IFERROR(__xludf.DUMMYFUNCTION("""COMPUTED_VALUE"""),45625.54166666667)</f>
        <v>45625.54167</v>
      </c>
      <c r="N232" s="1">
        <f>IFERROR(__xludf.DUMMYFUNCTION("""COMPUTED_VALUE"""),2377712.0)</f>
        <v>2377712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IFERROR(__xludf.DUMMYFUNCTION("""COMPUTED_VALUE"""),4350.46)</f>
        <v>4350.46</v>
      </c>
      <c r="D233" s="2">
        <f>IFERROR(__xludf.DUMMYFUNCTION("""COMPUTED_VALUE"""),45628.66666666667)</f>
        <v>45628.66667</v>
      </c>
      <c r="E233" s="1">
        <f>IFERROR(__xludf.DUMMYFUNCTION("""COMPUTED_VALUE"""),4365.46)</f>
        <v>4365.46</v>
      </c>
      <c r="G233" s="2">
        <f>IFERROR(__xludf.DUMMYFUNCTION("""COMPUTED_VALUE"""),45628.66666666667)</f>
        <v>45628.66667</v>
      </c>
      <c r="H233" s="1">
        <f>IFERROR(__xludf.DUMMYFUNCTION("""COMPUTED_VALUE"""),4289.02)</f>
        <v>4289.02</v>
      </c>
      <c r="J233" s="2">
        <f>IFERROR(__xludf.DUMMYFUNCTION("""COMPUTED_VALUE"""),45628.66666666667)</f>
        <v>45628.66667</v>
      </c>
      <c r="K233" s="1">
        <f>IFERROR(__xludf.DUMMYFUNCTION("""COMPUTED_VALUE"""),4308.29)</f>
        <v>4308.29</v>
      </c>
      <c r="M233" s="2">
        <f>IFERROR(__xludf.DUMMYFUNCTION("""COMPUTED_VALUE"""),45628.66666666667)</f>
        <v>45628.66667</v>
      </c>
      <c r="N233" s="1">
        <f>IFERROR(__xludf.DUMMYFUNCTION("""COMPUTED_VALUE"""),4039925.0)</f>
        <v>4039925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IFERROR(__xludf.DUMMYFUNCTION("""COMPUTED_VALUE"""),4319.55)</f>
        <v>4319.55</v>
      </c>
      <c r="D234" s="2">
        <f>IFERROR(__xludf.DUMMYFUNCTION("""COMPUTED_VALUE"""),45629.66666666667)</f>
        <v>45629.66667</v>
      </c>
      <c r="E234" s="1">
        <f>IFERROR(__xludf.DUMMYFUNCTION("""COMPUTED_VALUE"""),4327.66)</f>
        <v>4327.66</v>
      </c>
      <c r="G234" s="2">
        <f>IFERROR(__xludf.DUMMYFUNCTION("""COMPUTED_VALUE"""),45629.66666666667)</f>
        <v>45629.66667</v>
      </c>
      <c r="H234" s="1">
        <f>IFERROR(__xludf.DUMMYFUNCTION("""COMPUTED_VALUE"""),4286.82)</f>
        <v>4286.82</v>
      </c>
      <c r="J234" s="2">
        <f>IFERROR(__xludf.DUMMYFUNCTION("""COMPUTED_VALUE"""),45629.66666666667)</f>
        <v>45629.66667</v>
      </c>
      <c r="K234" s="1">
        <f>IFERROR(__xludf.DUMMYFUNCTION("""COMPUTED_VALUE"""),4304.69)</f>
        <v>4304.69</v>
      </c>
      <c r="M234" s="2">
        <f>IFERROR(__xludf.DUMMYFUNCTION("""COMPUTED_VALUE"""),45629.66666666667)</f>
        <v>45629.66667</v>
      </c>
      <c r="N234" s="1">
        <f>IFERROR(__xludf.DUMMYFUNCTION("""COMPUTED_VALUE"""),3223660.0)</f>
        <v>3223660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IFERROR(__xludf.DUMMYFUNCTION("""COMPUTED_VALUE"""),4308.98)</f>
        <v>4308.98</v>
      </c>
      <c r="D235" s="2">
        <f>IFERROR(__xludf.DUMMYFUNCTION("""COMPUTED_VALUE"""),45630.66666666667)</f>
        <v>45630.66667</v>
      </c>
      <c r="E235" s="1">
        <f>IFERROR(__xludf.DUMMYFUNCTION("""COMPUTED_VALUE"""),4373.58)</f>
        <v>4373.58</v>
      </c>
      <c r="G235" s="2">
        <f>IFERROR(__xludf.DUMMYFUNCTION("""COMPUTED_VALUE"""),45630.66666666667)</f>
        <v>45630.66667</v>
      </c>
      <c r="H235" s="1">
        <f>IFERROR(__xludf.DUMMYFUNCTION("""COMPUTED_VALUE"""),4295.65)</f>
        <v>4295.65</v>
      </c>
      <c r="J235" s="2">
        <f>IFERROR(__xludf.DUMMYFUNCTION("""COMPUTED_VALUE"""),45630.66666666667)</f>
        <v>45630.66667</v>
      </c>
      <c r="K235" s="1">
        <f>IFERROR(__xludf.DUMMYFUNCTION("""COMPUTED_VALUE"""),4371.8)</f>
        <v>4371.8</v>
      </c>
      <c r="M235" s="2">
        <f>IFERROR(__xludf.DUMMYFUNCTION("""COMPUTED_VALUE"""),45630.66666666667)</f>
        <v>45630.66667</v>
      </c>
      <c r="N235" s="1">
        <f>IFERROR(__xludf.DUMMYFUNCTION("""COMPUTED_VALUE"""),3749677.0)</f>
        <v>3749677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IFERROR(__xludf.DUMMYFUNCTION("""COMPUTED_VALUE"""),4379.11)</f>
        <v>4379.11</v>
      </c>
      <c r="D236" s="2">
        <f>IFERROR(__xludf.DUMMYFUNCTION("""COMPUTED_VALUE"""),45631.66666666667)</f>
        <v>45631.66667</v>
      </c>
      <c r="E236" s="1">
        <f>IFERROR(__xludf.DUMMYFUNCTION("""COMPUTED_VALUE"""),4430.09)</f>
        <v>4430.09</v>
      </c>
      <c r="G236" s="2">
        <f>IFERROR(__xludf.DUMMYFUNCTION("""COMPUTED_VALUE"""),45631.66666666667)</f>
        <v>45631.66667</v>
      </c>
      <c r="H236" s="1">
        <f>IFERROR(__xludf.DUMMYFUNCTION("""COMPUTED_VALUE"""),4375.04)</f>
        <v>4375.04</v>
      </c>
      <c r="J236" s="2">
        <f>IFERROR(__xludf.DUMMYFUNCTION("""COMPUTED_VALUE"""),45631.66666666667)</f>
        <v>45631.66667</v>
      </c>
      <c r="K236" s="1">
        <f>IFERROR(__xludf.DUMMYFUNCTION("""COMPUTED_VALUE"""),4405.73)</f>
        <v>4405.73</v>
      </c>
      <c r="M236" s="2">
        <f>IFERROR(__xludf.DUMMYFUNCTION("""COMPUTED_VALUE"""),45631.66666666667)</f>
        <v>45631.66667</v>
      </c>
      <c r="N236" s="1">
        <f>IFERROR(__xludf.DUMMYFUNCTION("""COMPUTED_VALUE"""),4294859.0)</f>
        <v>4294859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IFERROR(__xludf.DUMMYFUNCTION("""COMPUTED_VALUE"""),4412.17)</f>
        <v>4412.17</v>
      </c>
      <c r="D237" s="2">
        <f>IFERROR(__xludf.DUMMYFUNCTION("""COMPUTED_VALUE"""),45632.66666666667)</f>
        <v>45632.66667</v>
      </c>
      <c r="E237" s="1">
        <f>IFERROR(__xludf.DUMMYFUNCTION("""COMPUTED_VALUE"""),4448.4)</f>
        <v>4448.4</v>
      </c>
      <c r="G237" s="2">
        <f>IFERROR(__xludf.DUMMYFUNCTION("""COMPUTED_VALUE"""),45632.66666666667)</f>
        <v>45632.66667</v>
      </c>
      <c r="H237" s="1">
        <f>IFERROR(__xludf.DUMMYFUNCTION("""COMPUTED_VALUE"""),4412.17)</f>
        <v>4412.17</v>
      </c>
      <c r="J237" s="2">
        <f>IFERROR(__xludf.DUMMYFUNCTION("""COMPUTED_VALUE"""),45632.66666666667)</f>
        <v>45632.66667</v>
      </c>
      <c r="K237" s="1">
        <f>IFERROR(__xludf.DUMMYFUNCTION("""COMPUTED_VALUE"""),4426.6)</f>
        <v>4426.6</v>
      </c>
      <c r="M237" s="2">
        <f>IFERROR(__xludf.DUMMYFUNCTION("""COMPUTED_VALUE"""),45632.66666666667)</f>
        <v>45632.66667</v>
      </c>
      <c r="N237" s="1">
        <f>IFERROR(__xludf.DUMMYFUNCTION("""COMPUTED_VALUE"""),5933107.0)</f>
        <v>5933107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IFERROR(__xludf.DUMMYFUNCTION("""COMPUTED_VALUE"""),4426.45)</f>
        <v>4426.45</v>
      </c>
      <c r="D238" s="2">
        <f>IFERROR(__xludf.DUMMYFUNCTION("""COMPUTED_VALUE"""),45635.66666666667)</f>
        <v>45635.66667</v>
      </c>
      <c r="E238" s="1">
        <f>IFERROR(__xludf.DUMMYFUNCTION("""COMPUTED_VALUE"""),4435.5)</f>
        <v>4435.5</v>
      </c>
      <c r="G238" s="2">
        <f>IFERROR(__xludf.DUMMYFUNCTION("""COMPUTED_VALUE"""),45635.66666666667)</f>
        <v>45635.66667</v>
      </c>
      <c r="H238" s="1">
        <f>IFERROR(__xludf.DUMMYFUNCTION("""COMPUTED_VALUE"""),4309.82)</f>
        <v>4309.82</v>
      </c>
      <c r="J238" s="2">
        <f>IFERROR(__xludf.DUMMYFUNCTION("""COMPUTED_VALUE"""),45635.66666666667)</f>
        <v>45635.66667</v>
      </c>
      <c r="K238" s="1">
        <f>IFERROR(__xludf.DUMMYFUNCTION("""COMPUTED_VALUE"""),4315.58)</f>
        <v>4315.58</v>
      </c>
      <c r="M238" s="2">
        <f>IFERROR(__xludf.DUMMYFUNCTION("""COMPUTED_VALUE"""),45635.66666666667)</f>
        <v>45635.66667</v>
      </c>
      <c r="N238" s="1">
        <f>IFERROR(__xludf.DUMMYFUNCTION("""COMPUTED_VALUE"""),5151358.0)</f>
        <v>5151358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IFERROR(__xludf.DUMMYFUNCTION("""COMPUTED_VALUE"""),4347.46)</f>
        <v>4347.46</v>
      </c>
      <c r="D239" s="2">
        <f>IFERROR(__xludf.DUMMYFUNCTION("""COMPUTED_VALUE"""),45636.66666666667)</f>
        <v>45636.66667</v>
      </c>
      <c r="E239" s="1">
        <f>IFERROR(__xludf.DUMMYFUNCTION("""COMPUTED_VALUE"""),4370.56)</f>
        <v>4370.56</v>
      </c>
      <c r="G239" s="2">
        <f>IFERROR(__xludf.DUMMYFUNCTION("""COMPUTED_VALUE"""),45636.66666666667)</f>
        <v>45636.66667</v>
      </c>
      <c r="H239" s="1">
        <f>IFERROR(__xludf.DUMMYFUNCTION("""COMPUTED_VALUE"""),4297.96)</f>
        <v>4297.96</v>
      </c>
      <c r="J239" s="2">
        <f>IFERROR(__xludf.DUMMYFUNCTION("""COMPUTED_VALUE"""),45636.66666666667)</f>
        <v>45636.66667</v>
      </c>
      <c r="K239" s="1">
        <f>IFERROR(__xludf.DUMMYFUNCTION("""COMPUTED_VALUE"""),4349.2)</f>
        <v>4349.2</v>
      </c>
      <c r="M239" s="2">
        <f>IFERROR(__xludf.DUMMYFUNCTION("""COMPUTED_VALUE"""),45636.66666666667)</f>
        <v>45636.66667</v>
      </c>
      <c r="N239" s="1">
        <f>IFERROR(__xludf.DUMMYFUNCTION("""COMPUTED_VALUE"""),3468983.0)</f>
        <v>3468983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IFERROR(__xludf.DUMMYFUNCTION("""COMPUTED_VALUE"""),4387.21)</f>
        <v>4387.21</v>
      </c>
      <c r="D240" s="2">
        <f>IFERROR(__xludf.DUMMYFUNCTION("""COMPUTED_VALUE"""),45637.66666666667)</f>
        <v>45637.66667</v>
      </c>
      <c r="E240" s="1">
        <f>IFERROR(__xludf.DUMMYFUNCTION("""COMPUTED_VALUE"""),4426.21)</f>
        <v>4426.21</v>
      </c>
      <c r="G240" s="2">
        <f>IFERROR(__xludf.DUMMYFUNCTION("""COMPUTED_VALUE"""),45637.66666666667)</f>
        <v>45637.66667</v>
      </c>
      <c r="H240" s="1">
        <f>IFERROR(__xludf.DUMMYFUNCTION("""COMPUTED_VALUE"""),4379.64)</f>
        <v>4379.64</v>
      </c>
      <c r="J240" s="2">
        <f>IFERROR(__xludf.DUMMYFUNCTION("""COMPUTED_VALUE"""),45637.66666666667)</f>
        <v>45637.66667</v>
      </c>
      <c r="K240" s="1">
        <f>IFERROR(__xludf.DUMMYFUNCTION("""COMPUTED_VALUE"""),4409.96)</f>
        <v>4409.96</v>
      </c>
      <c r="M240" s="2">
        <f>IFERROR(__xludf.DUMMYFUNCTION("""COMPUTED_VALUE"""),45637.66666666667)</f>
        <v>45637.66667</v>
      </c>
      <c r="N240" s="1">
        <f>IFERROR(__xludf.DUMMYFUNCTION("""COMPUTED_VALUE"""),3826433.0)</f>
        <v>3826433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IFERROR(__xludf.DUMMYFUNCTION("""COMPUTED_VALUE"""),4417.86)</f>
        <v>4417.86</v>
      </c>
      <c r="D241" s="2">
        <f>IFERROR(__xludf.DUMMYFUNCTION("""COMPUTED_VALUE"""),45638.66666666667)</f>
        <v>45638.66667</v>
      </c>
      <c r="E241" s="1">
        <f>IFERROR(__xludf.DUMMYFUNCTION("""COMPUTED_VALUE"""),4440.15)</f>
        <v>4440.15</v>
      </c>
      <c r="G241" s="2">
        <f>IFERROR(__xludf.DUMMYFUNCTION("""COMPUTED_VALUE"""),45638.66666666667)</f>
        <v>45638.66667</v>
      </c>
      <c r="H241" s="1">
        <f>IFERROR(__xludf.DUMMYFUNCTION("""COMPUTED_VALUE"""),4386.63)</f>
        <v>4386.63</v>
      </c>
      <c r="J241" s="2">
        <f>IFERROR(__xludf.DUMMYFUNCTION("""COMPUTED_VALUE"""),45638.66666666667)</f>
        <v>45638.66667</v>
      </c>
      <c r="K241" s="1">
        <f>IFERROR(__xludf.DUMMYFUNCTION("""COMPUTED_VALUE"""),4388.84)</f>
        <v>4388.84</v>
      </c>
      <c r="M241" s="2">
        <f>IFERROR(__xludf.DUMMYFUNCTION("""COMPUTED_VALUE"""),45638.66666666667)</f>
        <v>45638.66667</v>
      </c>
      <c r="N241" s="1">
        <f>IFERROR(__xludf.DUMMYFUNCTION("""COMPUTED_VALUE"""),3716378.0)</f>
        <v>3716378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IFERROR(__xludf.DUMMYFUNCTION("""COMPUTED_VALUE"""),4383.36)</f>
        <v>4383.36</v>
      </c>
      <c r="D242" s="2">
        <f>IFERROR(__xludf.DUMMYFUNCTION("""COMPUTED_VALUE"""),45639.66666666667)</f>
        <v>45639.66667</v>
      </c>
      <c r="E242" s="1">
        <f>IFERROR(__xludf.DUMMYFUNCTION("""COMPUTED_VALUE"""),4389.41)</f>
        <v>4389.41</v>
      </c>
      <c r="G242" s="2">
        <f>IFERROR(__xludf.DUMMYFUNCTION("""COMPUTED_VALUE"""),45639.66666666667)</f>
        <v>45639.66667</v>
      </c>
      <c r="H242" s="1">
        <f>IFERROR(__xludf.DUMMYFUNCTION("""COMPUTED_VALUE"""),4326.77)</f>
        <v>4326.77</v>
      </c>
      <c r="J242" s="2">
        <f>IFERROR(__xludf.DUMMYFUNCTION("""COMPUTED_VALUE"""),45639.66666666667)</f>
        <v>45639.66667</v>
      </c>
      <c r="K242" s="1">
        <f>IFERROR(__xludf.DUMMYFUNCTION("""COMPUTED_VALUE"""),4343.91)</f>
        <v>4343.91</v>
      </c>
      <c r="M242" s="2">
        <f>IFERROR(__xludf.DUMMYFUNCTION("""COMPUTED_VALUE"""),45639.66666666667)</f>
        <v>45639.66667</v>
      </c>
      <c r="N242" s="1">
        <f>IFERROR(__xludf.DUMMYFUNCTION("""COMPUTED_VALUE"""),3270528.0)</f>
        <v>3270528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IFERROR(__xludf.DUMMYFUNCTION("""COMPUTED_VALUE"""),4339.14)</f>
        <v>4339.14</v>
      </c>
      <c r="D243" s="2">
        <f>IFERROR(__xludf.DUMMYFUNCTION("""COMPUTED_VALUE"""),45642.66666666667)</f>
        <v>45642.66667</v>
      </c>
      <c r="E243" s="1">
        <f>IFERROR(__xludf.DUMMYFUNCTION("""COMPUTED_VALUE"""),4404.2)</f>
        <v>4404.2</v>
      </c>
      <c r="G243" s="2">
        <f>IFERROR(__xludf.DUMMYFUNCTION("""COMPUTED_VALUE"""),45642.66666666667)</f>
        <v>45642.66667</v>
      </c>
      <c r="H243" s="1">
        <f>IFERROR(__xludf.DUMMYFUNCTION("""COMPUTED_VALUE"""),4334.35)</f>
        <v>4334.35</v>
      </c>
      <c r="J243" s="2">
        <f>IFERROR(__xludf.DUMMYFUNCTION("""COMPUTED_VALUE"""),45642.66666666667)</f>
        <v>45642.66667</v>
      </c>
      <c r="K243" s="1">
        <f>IFERROR(__xludf.DUMMYFUNCTION("""COMPUTED_VALUE"""),4372.4)</f>
        <v>4372.4</v>
      </c>
      <c r="M243" s="2">
        <f>IFERROR(__xludf.DUMMYFUNCTION("""COMPUTED_VALUE"""),45642.66666666667)</f>
        <v>45642.66667</v>
      </c>
      <c r="N243" s="1">
        <f>IFERROR(__xludf.DUMMYFUNCTION("""COMPUTED_VALUE"""),3689281.0)</f>
        <v>3689281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IFERROR(__xludf.DUMMYFUNCTION("""COMPUTED_VALUE"""),4350.57)</f>
        <v>4350.57</v>
      </c>
      <c r="D244" s="2">
        <f>IFERROR(__xludf.DUMMYFUNCTION("""COMPUTED_VALUE"""),45643.66666666667)</f>
        <v>45643.66667</v>
      </c>
      <c r="E244" s="1">
        <f>IFERROR(__xludf.DUMMYFUNCTION("""COMPUTED_VALUE"""),4374.12)</f>
        <v>4374.12</v>
      </c>
      <c r="G244" s="2">
        <f>IFERROR(__xludf.DUMMYFUNCTION("""COMPUTED_VALUE"""),45643.66666666667)</f>
        <v>45643.66667</v>
      </c>
      <c r="H244" s="1">
        <f>IFERROR(__xludf.DUMMYFUNCTION("""COMPUTED_VALUE"""),4330.7)</f>
        <v>4330.7</v>
      </c>
      <c r="J244" s="2">
        <f>IFERROR(__xludf.DUMMYFUNCTION("""COMPUTED_VALUE"""),45643.66666666667)</f>
        <v>45643.66667</v>
      </c>
      <c r="K244" s="1">
        <f>IFERROR(__xludf.DUMMYFUNCTION("""COMPUTED_VALUE"""),4339.42)</f>
        <v>4339.42</v>
      </c>
      <c r="M244" s="2">
        <f>IFERROR(__xludf.DUMMYFUNCTION("""COMPUTED_VALUE"""),45643.66666666667)</f>
        <v>45643.66667</v>
      </c>
      <c r="N244" s="1">
        <f>IFERROR(__xludf.DUMMYFUNCTION("""COMPUTED_VALUE"""),4425634.0)</f>
        <v>4425634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IFERROR(__xludf.DUMMYFUNCTION("""COMPUTED_VALUE"""),4342.95)</f>
        <v>4342.95</v>
      </c>
      <c r="D245" s="2">
        <f>IFERROR(__xludf.DUMMYFUNCTION("""COMPUTED_VALUE"""),45644.66666666667)</f>
        <v>45644.66667</v>
      </c>
      <c r="E245" s="1">
        <f>IFERROR(__xludf.DUMMYFUNCTION("""COMPUTED_VALUE"""),4367.78)</f>
        <v>4367.78</v>
      </c>
      <c r="G245" s="2">
        <f>IFERROR(__xludf.DUMMYFUNCTION("""COMPUTED_VALUE"""),45644.66666666667)</f>
        <v>45644.66667</v>
      </c>
      <c r="H245" s="1">
        <f>IFERROR(__xludf.DUMMYFUNCTION("""COMPUTED_VALUE"""),4178.68)</f>
        <v>4178.68</v>
      </c>
      <c r="J245" s="2">
        <f>IFERROR(__xludf.DUMMYFUNCTION("""COMPUTED_VALUE"""),45644.66666666667)</f>
        <v>45644.66667</v>
      </c>
      <c r="K245" s="1">
        <f>IFERROR(__xludf.DUMMYFUNCTION("""COMPUTED_VALUE"""),4179.59)</f>
        <v>4179.59</v>
      </c>
      <c r="M245" s="2">
        <f>IFERROR(__xludf.DUMMYFUNCTION("""COMPUTED_VALUE"""),45644.66666666667)</f>
        <v>45644.66667</v>
      </c>
      <c r="N245" s="1">
        <f>IFERROR(__xludf.DUMMYFUNCTION("""COMPUTED_VALUE"""),4665685.0)</f>
        <v>4665685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IFERROR(__xludf.DUMMYFUNCTION("""COMPUTED_VALUE"""),4239.83)</f>
        <v>4239.83</v>
      </c>
      <c r="D246" s="2">
        <f>IFERROR(__xludf.DUMMYFUNCTION("""COMPUTED_VALUE"""),45645.66666666667)</f>
        <v>45645.66667</v>
      </c>
      <c r="E246" s="1">
        <f>IFERROR(__xludf.DUMMYFUNCTION("""COMPUTED_VALUE"""),4255.06)</f>
        <v>4255.06</v>
      </c>
      <c r="G246" s="2">
        <f>IFERROR(__xludf.DUMMYFUNCTION("""COMPUTED_VALUE"""),45645.66666666667)</f>
        <v>45645.66667</v>
      </c>
      <c r="H246" s="1">
        <f>IFERROR(__xludf.DUMMYFUNCTION("""COMPUTED_VALUE"""),4197.59)</f>
        <v>4197.59</v>
      </c>
      <c r="J246" s="2">
        <f>IFERROR(__xludf.DUMMYFUNCTION("""COMPUTED_VALUE"""),45645.66666666667)</f>
        <v>45645.66667</v>
      </c>
      <c r="K246" s="1">
        <f>IFERROR(__xludf.DUMMYFUNCTION("""COMPUTED_VALUE"""),4220.63)</f>
        <v>4220.63</v>
      </c>
      <c r="M246" s="2">
        <f>IFERROR(__xludf.DUMMYFUNCTION("""COMPUTED_VALUE"""),45645.66666666667)</f>
        <v>45645.66667</v>
      </c>
      <c r="N246" s="1">
        <f>IFERROR(__xludf.DUMMYFUNCTION("""COMPUTED_VALUE"""),4558375.0)</f>
        <v>4558375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IFERROR(__xludf.DUMMYFUNCTION("""COMPUTED_VALUE"""),4190.18)</f>
        <v>4190.18</v>
      </c>
      <c r="D247" s="2">
        <f>IFERROR(__xludf.DUMMYFUNCTION("""COMPUTED_VALUE"""),45646.66666666667)</f>
        <v>45646.66667</v>
      </c>
      <c r="E247" s="1">
        <f>IFERROR(__xludf.DUMMYFUNCTION("""COMPUTED_VALUE"""),4331.89)</f>
        <v>4331.89</v>
      </c>
      <c r="G247" s="2">
        <f>IFERROR(__xludf.DUMMYFUNCTION("""COMPUTED_VALUE"""),45646.66666666667)</f>
        <v>45646.66667</v>
      </c>
      <c r="H247" s="1">
        <f>IFERROR(__xludf.DUMMYFUNCTION("""COMPUTED_VALUE"""),4190.18)</f>
        <v>4190.18</v>
      </c>
      <c r="J247" s="2">
        <f>IFERROR(__xludf.DUMMYFUNCTION("""COMPUTED_VALUE"""),45646.66666666667)</f>
        <v>45646.66667</v>
      </c>
      <c r="K247" s="1">
        <f>IFERROR(__xludf.DUMMYFUNCTION("""COMPUTED_VALUE"""),4289.18)</f>
        <v>4289.18</v>
      </c>
      <c r="M247" s="2">
        <f>IFERROR(__xludf.DUMMYFUNCTION("""COMPUTED_VALUE"""),45646.66666666667)</f>
        <v>45646.66667</v>
      </c>
      <c r="N247" s="1">
        <f>IFERROR(__xludf.DUMMYFUNCTION("""COMPUTED_VALUE"""),1.0092593E7)</f>
        <v>10092593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IFERROR(__xludf.DUMMYFUNCTION("""COMPUTED_VALUE"""),4265.48)</f>
        <v>4265.48</v>
      </c>
      <c r="D248" s="2">
        <f>IFERROR(__xludf.DUMMYFUNCTION("""COMPUTED_VALUE"""),45649.66666666667)</f>
        <v>45649.66667</v>
      </c>
      <c r="E248" s="1">
        <f>IFERROR(__xludf.DUMMYFUNCTION("""COMPUTED_VALUE"""),4302.8)</f>
        <v>4302.8</v>
      </c>
      <c r="G248" s="2">
        <f>IFERROR(__xludf.DUMMYFUNCTION("""COMPUTED_VALUE"""),45649.66666666667)</f>
        <v>45649.66667</v>
      </c>
      <c r="H248" s="1">
        <f>IFERROR(__xludf.DUMMYFUNCTION("""COMPUTED_VALUE"""),4246.96)</f>
        <v>4246.96</v>
      </c>
      <c r="J248" s="2">
        <f>IFERROR(__xludf.DUMMYFUNCTION("""COMPUTED_VALUE"""),45649.66666666667)</f>
        <v>45649.66667</v>
      </c>
      <c r="K248" s="1">
        <f>IFERROR(__xludf.DUMMYFUNCTION("""COMPUTED_VALUE"""),4295.05)</f>
        <v>4295.05</v>
      </c>
      <c r="M248" s="2">
        <f>IFERROR(__xludf.DUMMYFUNCTION("""COMPUTED_VALUE"""),45649.66666666667)</f>
        <v>45649.66667</v>
      </c>
      <c r="N248" s="1">
        <f>IFERROR(__xludf.DUMMYFUNCTION("""COMPUTED_VALUE"""),3447397.0)</f>
        <v>3447397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IFERROR(__xludf.DUMMYFUNCTION("""COMPUTED_VALUE"""),4300.21)</f>
        <v>4300.21</v>
      </c>
      <c r="D249" s="2">
        <f>IFERROR(__xludf.DUMMYFUNCTION("""COMPUTED_VALUE"""),45650.54166666667)</f>
        <v>45650.54167</v>
      </c>
      <c r="E249" s="1">
        <f>IFERROR(__xludf.DUMMYFUNCTION("""COMPUTED_VALUE"""),4336.47)</f>
        <v>4336.47</v>
      </c>
      <c r="G249" s="2">
        <f>IFERROR(__xludf.DUMMYFUNCTION("""COMPUTED_VALUE"""),45650.54166666667)</f>
        <v>45650.54167</v>
      </c>
      <c r="H249" s="1">
        <f>IFERROR(__xludf.DUMMYFUNCTION("""COMPUTED_VALUE"""),4286.21)</f>
        <v>4286.21</v>
      </c>
      <c r="J249" s="2">
        <f>IFERROR(__xludf.DUMMYFUNCTION("""COMPUTED_VALUE"""),45650.54166666667)</f>
        <v>45650.54167</v>
      </c>
      <c r="K249" s="1">
        <f>IFERROR(__xludf.DUMMYFUNCTION("""COMPUTED_VALUE"""),4335.53)</f>
        <v>4335.53</v>
      </c>
      <c r="M249" s="2">
        <f>IFERROR(__xludf.DUMMYFUNCTION("""COMPUTED_VALUE"""),45650.54166666667)</f>
        <v>45650.54167</v>
      </c>
      <c r="N249" s="1">
        <f>IFERROR(__xludf.DUMMYFUNCTION("""COMPUTED_VALUE"""),1326213.0)</f>
        <v>1326213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IFERROR(__xludf.DUMMYFUNCTION("""COMPUTED_VALUE"""),4306.66)</f>
        <v>4306.66</v>
      </c>
      <c r="D250" s="2">
        <f>IFERROR(__xludf.DUMMYFUNCTION("""COMPUTED_VALUE"""),45652.66666666667)</f>
        <v>45652.66667</v>
      </c>
      <c r="E250" s="1">
        <f>IFERROR(__xludf.DUMMYFUNCTION("""COMPUTED_VALUE"""),4339.2)</f>
        <v>4339.2</v>
      </c>
      <c r="G250" s="2">
        <f>IFERROR(__xludf.DUMMYFUNCTION("""COMPUTED_VALUE"""),45652.66666666667)</f>
        <v>45652.66667</v>
      </c>
      <c r="H250" s="1">
        <f>IFERROR(__xludf.DUMMYFUNCTION("""COMPUTED_VALUE"""),4306.66)</f>
        <v>4306.66</v>
      </c>
      <c r="J250" s="2">
        <f>IFERROR(__xludf.DUMMYFUNCTION("""COMPUTED_VALUE"""),45652.66666666667)</f>
        <v>45652.66667</v>
      </c>
      <c r="K250" s="1">
        <f>IFERROR(__xludf.DUMMYFUNCTION("""COMPUTED_VALUE"""),4327.21)</f>
        <v>4327.21</v>
      </c>
      <c r="M250" s="2">
        <f>IFERROR(__xludf.DUMMYFUNCTION("""COMPUTED_VALUE"""),45652.66666666667)</f>
        <v>45652.66667</v>
      </c>
      <c r="N250" s="1">
        <f>IFERROR(__xludf.DUMMYFUNCTION("""COMPUTED_VALUE"""),1913004.0)</f>
        <v>1913004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IFERROR(__xludf.DUMMYFUNCTION("""COMPUTED_VALUE"""),4292.35)</f>
        <v>4292.35</v>
      </c>
      <c r="D251" s="2">
        <f>IFERROR(__xludf.DUMMYFUNCTION("""COMPUTED_VALUE"""),45653.66666666667)</f>
        <v>45653.66667</v>
      </c>
      <c r="E251" s="1">
        <f>IFERROR(__xludf.DUMMYFUNCTION("""COMPUTED_VALUE"""),4323.77)</f>
        <v>4323.77</v>
      </c>
      <c r="G251" s="2">
        <f>IFERROR(__xludf.DUMMYFUNCTION("""COMPUTED_VALUE"""),45653.66666666667)</f>
        <v>45653.66667</v>
      </c>
      <c r="H251" s="1">
        <f>IFERROR(__xludf.DUMMYFUNCTION("""COMPUTED_VALUE"""),4252.88)</f>
        <v>4252.88</v>
      </c>
      <c r="J251" s="2">
        <f>IFERROR(__xludf.DUMMYFUNCTION("""COMPUTED_VALUE"""),45653.66666666667)</f>
        <v>45653.66667</v>
      </c>
      <c r="K251" s="1">
        <f>IFERROR(__xludf.DUMMYFUNCTION("""COMPUTED_VALUE"""),4291.9)</f>
        <v>4291.9</v>
      </c>
      <c r="M251" s="2">
        <f>IFERROR(__xludf.DUMMYFUNCTION("""COMPUTED_VALUE"""),45653.66666666667)</f>
        <v>45653.66667</v>
      </c>
      <c r="N251" s="1">
        <f>IFERROR(__xludf.DUMMYFUNCTION("""COMPUTED_VALUE"""),2850079.0)</f>
        <v>2850079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IFERROR(__xludf.DUMMYFUNCTION("""COMPUTED_VALUE"""),4249.77)</f>
        <v>4249.77</v>
      </c>
      <c r="D252" s="2">
        <f>IFERROR(__xludf.DUMMYFUNCTION("""COMPUTED_VALUE"""),45656.66666666667)</f>
        <v>45656.66667</v>
      </c>
      <c r="E252" s="1">
        <f>IFERROR(__xludf.DUMMYFUNCTION("""COMPUTED_VALUE"""),4276.65)</f>
        <v>4276.65</v>
      </c>
      <c r="G252" s="2">
        <f>IFERROR(__xludf.DUMMYFUNCTION("""COMPUTED_VALUE"""),45656.66666666667)</f>
        <v>45656.66667</v>
      </c>
      <c r="H252" s="1">
        <f>IFERROR(__xludf.DUMMYFUNCTION("""COMPUTED_VALUE"""),4204.51)</f>
        <v>4204.51</v>
      </c>
      <c r="J252" s="2">
        <f>IFERROR(__xludf.DUMMYFUNCTION("""COMPUTED_VALUE"""),45656.66666666667)</f>
        <v>45656.66667</v>
      </c>
      <c r="K252" s="1">
        <f>IFERROR(__xludf.DUMMYFUNCTION("""COMPUTED_VALUE"""),4253.69)</f>
        <v>4253.69</v>
      </c>
      <c r="M252" s="2">
        <f>IFERROR(__xludf.DUMMYFUNCTION("""COMPUTED_VALUE"""),45656.66666666667)</f>
        <v>45656.66667</v>
      </c>
      <c r="N252" s="1">
        <f>IFERROR(__xludf.DUMMYFUNCTION("""COMPUTED_VALUE"""),3152902.0)</f>
        <v>3152902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IFERROR(__xludf.DUMMYFUNCTION("""COMPUTED_VALUE"""),4264.85)</f>
        <v>4264.85</v>
      </c>
      <c r="D253" s="2">
        <f>IFERROR(__xludf.DUMMYFUNCTION("""COMPUTED_VALUE"""),45657.66666666667)</f>
        <v>45657.66667</v>
      </c>
      <c r="E253" s="1">
        <f>IFERROR(__xludf.DUMMYFUNCTION("""COMPUTED_VALUE"""),4274.85)</f>
        <v>4274.85</v>
      </c>
      <c r="G253" s="2">
        <f>IFERROR(__xludf.DUMMYFUNCTION("""COMPUTED_VALUE"""),45657.66666666667)</f>
        <v>45657.66667</v>
      </c>
      <c r="H253" s="1">
        <f>IFERROR(__xludf.DUMMYFUNCTION("""COMPUTED_VALUE"""),4230.03)</f>
        <v>4230.03</v>
      </c>
      <c r="J253" s="2">
        <f>IFERROR(__xludf.DUMMYFUNCTION("""COMPUTED_VALUE"""),45657.66666666667)</f>
        <v>45657.66667</v>
      </c>
      <c r="K253" s="1">
        <f>IFERROR(__xludf.DUMMYFUNCTION("""COMPUTED_VALUE"""),4236.12)</f>
        <v>4236.12</v>
      </c>
      <c r="M253" s="2">
        <f>IFERROR(__xludf.DUMMYFUNCTION("""COMPUTED_VALUE"""),45657.66666666667)</f>
        <v>45657.66667</v>
      </c>
      <c r="N253" s="1">
        <f>IFERROR(__xludf.DUMMYFUNCTION("""COMPUTED_VALUE"""),2594958.0)</f>
        <v>2594958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IFERROR(__xludf.DUMMYFUNCTION("""COMPUTED_VALUE"""),4264.87)</f>
        <v>4264.87</v>
      </c>
      <c r="D254" s="2">
        <f>IFERROR(__xludf.DUMMYFUNCTION("""COMPUTED_VALUE"""),45659.66666666667)</f>
        <v>45659.66667</v>
      </c>
      <c r="E254" s="1">
        <f>IFERROR(__xludf.DUMMYFUNCTION("""COMPUTED_VALUE"""),4266.23)</f>
        <v>4266.23</v>
      </c>
      <c r="G254" s="2">
        <f>IFERROR(__xludf.DUMMYFUNCTION("""COMPUTED_VALUE"""),45659.66666666667)</f>
        <v>45659.66667</v>
      </c>
      <c r="H254" s="1">
        <f>IFERROR(__xludf.DUMMYFUNCTION("""COMPUTED_VALUE"""),4173.44)</f>
        <v>4173.44</v>
      </c>
      <c r="J254" s="2">
        <f>IFERROR(__xludf.DUMMYFUNCTION("""COMPUTED_VALUE"""),45659.66666666667)</f>
        <v>45659.66667</v>
      </c>
      <c r="K254" s="1">
        <f>IFERROR(__xludf.DUMMYFUNCTION("""COMPUTED_VALUE"""),4187.12)</f>
        <v>4187.12</v>
      </c>
      <c r="M254" s="2">
        <f>IFERROR(__xludf.DUMMYFUNCTION("""COMPUTED_VALUE"""),45659.66666666667)</f>
        <v>45659.66667</v>
      </c>
      <c r="N254" s="1">
        <f>IFERROR(__xludf.DUMMYFUNCTION("""COMPUTED_VALUE"""),3548317.0)</f>
        <v>3548317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IFERROR(__xludf.DUMMYFUNCTION("""COMPUTED_VALUE"""),4206.03)</f>
        <v>4206.03</v>
      </c>
      <c r="D255" s="2">
        <f>IFERROR(__xludf.DUMMYFUNCTION("""COMPUTED_VALUE"""),45660.66666666667)</f>
        <v>45660.66667</v>
      </c>
      <c r="E255" s="1">
        <f>IFERROR(__xludf.DUMMYFUNCTION("""COMPUTED_VALUE"""),4219.96)</f>
        <v>4219.96</v>
      </c>
      <c r="G255" s="2">
        <f>IFERROR(__xludf.DUMMYFUNCTION("""COMPUTED_VALUE"""),45660.66666666667)</f>
        <v>45660.66667</v>
      </c>
      <c r="H255" s="1">
        <f>IFERROR(__xludf.DUMMYFUNCTION("""COMPUTED_VALUE"""),4158.73)</f>
        <v>4158.73</v>
      </c>
      <c r="J255" s="2">
        <f>IFERROR(__xludf.DUMMYFUNCTION("""COMPUTED_VALUE"""),45660.66666666667)</f>
        <v>45660.66667</v>
      </c>
      <c r="K255" s="1">
        <f>IFERROR(__xludf.DUMMYFUNCTION("""COMPUTED_VALUE"""),4207.06)</f>
        <v>4207.06</v>
      </c>
      <c r="M255" s="2">
        <f>IFERROR(__xludf.DUMMYFUNCTION("""COMPUTED_VALUE"""),45660.66666666667)</f>
        <v>45660.66667</v>
      </c>
      <c r="N255" s="1">
        <f>IFERROR(__xludf.DUMMYFUNCTION("""COMPUTED_VALUE"""),3648266.0)</f>
        <v>3648266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IFERROR(__xludf.DUMMYFUNCTION("""COMPUTED_VALUE"""),4209.85)</f>
        <v>4209.85</v>
      </c>
      <c r="D256" s="2">
        <f>IFERROR(__xludf.DUMMYFUNCTION("""COMPUTED_VALUE"""),45663.66666666667)</f>
        <v>45663.66667</v>
      </c>
      <c r="E256" s="1">
        <f>IFERROR(__xludf.DUMMYFUNCTION("""COMPUTED_VALUE"""),4214.63)</f>
        <v>4214.63</v>
      </c>
      <c r="G256" s="2">
        <f>IFERROR(__xludf.DUMMYFUNCTION("""COMPUTED_VALUE"""),45663.66666666667)</f>
        <v>45663.66667</v>
      </c>
      <c r="H256" s="1">
        <f>IFERROR(__xludf.DUMMYFUNCTION("""COMPUTED_VALUE"""),4152.87)</f>
        <v>4152.87</v>
      </c>
      <c r="J256" s="2">
        <f>IFERROR(__xludf.DUMMYFUNCTION("""COMPUTED_VALUE"""),45663.66666666667)</f>
        <v>45663.66667</v>
      </c>
      <c r="K256" s="1">
        <f>IFERROR(__xludf.DUMMYFUNCTION("""COMPUTED_VALUE"""),4161.95)</f>
        <v>4161.95</v>
      </c>
      <c r="M256" s="2">
        <f>IFERROR(__xludf.DUMMYFUNCTION("""COMPUTED_VALUE"""),45663.66666666667)</f>
        <v>45663.66667</v>
      </c>
      <c r="N256" s="1">
        <f>IFERROR(__xludf.DUMMYFUNCTION("""COMPUTED_VALUE"""),4212160.0)</f>
        <v>4212160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IFERROR(__xludf.DUMMYFUNCTION("""COMPUTED_VALUE"""),4154.93)</f>
        <v>4154.93</v>
      </c>
      <c r="D257" s="2">
        <f>IFERROR(__xludf.DUMMYFUNCTION("""COMPUTED_VALUE"""),45664.66666666667)</f>
        <v>45664.66667</v>
      </c>
      <c r="E257" s="1">
        <f>IFERROR(__xludf.DUMMYFUNCTION("""COMPUTED_VALUE"""),4175.25)</f>
        <v>4175.25</v>
      </c>
      <c r="G257" s="2">
        <f>IFERROR(__xludf.DUMMYFUNCTION("""COMPUTED_VALUE"""),45664.66666666667)</f>
        <v>45664.66667</v>
      </c>
      <c r="H257" s="1">
        <f>IFERROR(__xludf.DUMMYFUNCTION("""COMPUTED_VALUE"""),4111.92)</f>
        <v>4111.92</v>
      </c>
      <c r="J257" s="2">
        <f>IFERROR(__xludf.DUMMYFUNCTION("""COMPUTED_VALUE"""),45664.66666666667)</f>
        <v>45664.66667</v>
      </c>
      <c r="K257" s="1">
        <f>IFERROR(__xludf.DUMMYFUNCTION("""COMPUTED_VALUE"""),4124.09)</f>
        <v>4124.09</v>
      </c>
      <c r="M257" s="2">
        <f>IFERROR(__xludf.DUMMYFUNCTION("""COMPUTED_VALUE"""),45664.66666666667)</f>
        <v>45664.66667</v>
      </c>
      <c r="N257" s="1">
        <f>IFERROR(__xludf.DUMMYFUNCTION("""COMPUTED_VALUE"""),3636306.0)</f>
        <v>3636306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IFERROR(__xludf.DUMMYFUNCTION("""COMPUTED_VALUE"""),4128.97)</f>
        <v>4128.97</v>
      </c>
      <c r="D258" s="2">
        <f>IFERROR(__xludf.DUMMYFUNCTION("""COMPUTED_VALUE"""),45665.66666666667)</f>
        <v>45665.66667</v>
      </c>
      <c r="E258" s="1">
        <f>IFERROR(__xludf.DUMMYFUNCTION("""COMPUTED_VALUE"""),4169.82)</f>
        <v>4169.82</v>
      </c>
      <c r="G258" s="2">
        <f>IFERROR(__xludf.DUMMYFUNCTION("""COMPUTED_VALUE"""),45665.66666666667)</f>
        <v>45665.66667</v>
      </c>
      <c r="H258" s="1">
        <f>IFERROR(__xludf.DUMMYFUNCTION("""COMPUTED_VALUE"""),4126.59)</f>
        <v>4126.59</v>
      </c>
      <c r="J258" s="2">
        <f>IFERROR(__xludf.DUMMYFUNCTION("""COMPUTED_VALUE"""),45665.66666666667)</f>
        <v>45665.66667</v>
      </c>
      <c r="K258" s="1">
        <f>IFERROR(__xludf.DUMMYFUNCTION("""COMPUTED_VALUE"""),4159.9)</f>
        <v>4159.9</v>
      </c>
      <c r="M258" s="2">
        <f>IFERROR(__xludf.DUMMYFUNCTION("""COMPUTED_VALUE"""),45665.66666666667)</f>
        <v>45665.66667</v>
      </c>
      <c r="N258" s="1">
        <f>IFERROR(__xludf.DUMMYFUNCTION("""COMPUTED_VALUE"""),3938405.0)</f>
        <v>3938405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IFERROR(__xludf.DUMMYFUNCTION("""COMPUTED_VALUE"""),4142.98)</f>
        <v>4142.98</v>
      </c>
      <c r="D259" s="2">
        <f>IFERROR(__xludf.DUMMYFUNCTION("""COMPUTED_VALUE"""),45667.66666666667)</f>
        <v>45667.66667</v>
      </c>
      <c r="E259" s="1">
        <f>IFERROR(__xludf.DUMMYFUNCTION("""COMPUTED_VALUE"""),4187.52)</f>
        <v>4187.52</v>
      </c>
      <c r="G259" s="2">
        <f>IFERROR(__xludf.DUMMYFUNCTION("""COMPUTED_VALUE"""),45667.66666666667)</f>
        <v>45667.66667</v>
      </c>
      <c r="H259" s="1">
        <f>IFERROR(__xludf.DUMMYFUNCTION("""COMPUTED_VALUE"""),4119.41)</f>
        <v>4119.41</v>
      </c>
      <c r="J259" s="2">
        <f>IFERROR(__xludf.DUMMYFUNCTION("""COMPUTED_VALUE"""),45667.66666666667)</f>
        <v>45667.66667</v>
      </c>
      <c r="K259" s="1">
        <f>IFERROR(__xludf.DUMMYFUNCTION("""COMPUTED_VALUE"""),4124.13)</f>
        <v>4124.13</v>
      </c>
      <c r="M259" s="2">
        <f>IFERROR(__xludf.DUMMYFUNCTION("""COMPUTED_VALUE"""),45667.66666666667)</f>
        <v>45667.66667</v>
      </c>
      <c r="N259" s="1">
        <f>IFERROR(__xludf.DUMMYFUNCTION("""COMPUTED_VALUE"""),4406760.0)</f>
        <v>4406760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IFERROR(__xludf.DUMMYFUNCTION("""COMPUTED_VALUE"""),4102.36)</f>
        <v>4102.36</v>
      </c>
      <c r="D260" s="2">
        <f>IFERROR(__xludf.DUMMYFUNCTION("""COMPUTED_VALUE"""),45670.66666666667)</f>
        <v>45670.66667</v>
      </c>
      <c r="E260" s="1">
        <f>IFERROR(__xludf.DUMMYFUNCTION("""COMPUTED_VALUE"""),4157.31)</f>
        <v>4157.31</v>
      </c>
      <c r="G260" s="2">
        <f>IFERROR(__xludf.DUMMYFUNCTION("""COMPUTED_VALUE"""),45670.66666666667)</f>
        <v>45670.66667</v>
      </c>
      <c r="H260" s="1">
        <f>IFERROR(__xludf.DUMMYFUNCTION("""COMPUTED_VALUE"""),4102.36)</f>
        <v>4102.36</v>
      </c>
      <c r="J260" s="2">
        <f>IFERROR(__xludf.DUMMYFUNCTION("""COMPUTED_VALUE"""),45670.66666666667)</f>
        <v>45670.66667</v>
      </c>
      <c r="K260" s="1">
        <f>IFERROR(__xludf.DUMMYFUNCTION("""COMPUTED_VALUE"""),4144.35)</f>
        <v>4144.35</v>
      </c>
      <c r="M260" s="2">
        <f>IFERROR(__xludf.DUMMYFUNCTION("""COMPUTED_VALUE"""),45670.66666666667)</f>
        <v>45670.66667</v>
      </c>
      <c r="N260" s="1">
        <f>IFERROR(__xludf.DUMMYFUNCTION("""COMPUTED_VALUE"""),3960981.0)</f>
        <v>3960981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IFERROR(__xludf.DUMMYFUNCTION("""COMPUTED_VALUE"""),4169.84)</f>
        <v>4169.84</v>
      </c>
      <c r="D261" s="2">
        <f>IFERROR(__xludf.DUMMYFUNCTION("""COMPUTED_VALUE"""),45671.66666666667)</f>
        <v>45671.66667</v>
      </c>
      <c r="E261" s="1">
        <f>IFERROR(__xludf.DUMMYFUNCTION("""COMPUTED_VALUE"""),4211.45)</f>
        <v>4211.45</v>
      </c>
      <c r="G261" s="2">
        <f>IFERROR(__xludf.DUMMYFUNCTION("""COMPUTED_VALUE"""),45671.66666666667)</f>
        <v>45671.66667</v>
      </c>
      <c r="H261" s="1">
        <f>IFERROR(__xludf.DUMMYFUNCTION("""COMPUTED_VALUE"""),4150.04)</f>
        <v>4150.04</v>
      </c>
      <c r="J261" s="2">
        <f>IFERROR(__xludf.DUMMYFUNCTION("""COMPUTED_VALUE"""),45671.66666666667)</f>
        <v>45671.66667</v>
      </c>
      <c r="K261" s="1">
        <f>IFERROR(__xludf.DUMMYFUNCTION("""COMPUTED_VALUE"""),4199.62)</f>
        <v>4199.62</v>
      </c>
      <c r="M261" s="2">
        <f>IFERROR(__xludf.DUMMYFUNCTION("""COMPUTED_VALUE"""),45671.66666666667)</f>
        <v>45671.66667</v>
      </c>
      <c r="N261" s="1">
        <f>IFERROR(__xludf.DUMMYFUNCTION("""COMPUTED_VALUE"""),3434073.0)</f>
        <v>3434073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IFERROR(__xludf.DUMMYFUNCTION("""COMPUTED_VALUE"""),4274.27)</f>
        <v>4274.27</v>
      </c>
      <c r="D262" s="2">
        <f>IFERROR(__xludf.DUMMYFUNCTION("""COMPUTED_VALUE"""),45672.66666666667)</f>
        <v>45672.66667</v>
      </c>
      <c r="E262" s="1">
        <f>IFERROR(__xludf.DUMMYFUNCTION("""COMPUTED_VALUE"""),4289.82)</f>
        <v>4289.82</v>
      </c>
      <c r="G262" s="2">
        <f>IFERROR(__xludf.DUMMYFUNCTION("""COMPUTED_VALUE"""),45672.66666666667)</f>
        <v>45672.66667</v>
      </c>
      <c r="H262" s="1">
        <f>IFERROR(__xludf.DUMMYFUNCTION("""COMPUTED_VALUE"""),4184.86)</f>
        <v>4184.86</v>
      </c>
      <c r="J262" s="2">
        <f>IFERROR(__xludf.DUMMYFUNCTION("""COMPUTED_VALUE"""),45672.66666666667)</f>
        <v>45672.66667</v>
      </c>
      <c r="K262" s="1">
        <f>IFERROR(__xludf.DUMMYFUNCTION("""COMPUTED_VALUE"""),4190.98)</f>
        <v>4190.98</v>
      </c>
      <c r="M262" s="2">
        <f>IFERROR(__xludf.DUMMYFUNCTION("""COMPUTED_VALUE"""),45672.66666666667)</f>
        <v>45672.66667</v>
      </c>
      <c r="N262" s="1">
        <f>IFERROR(__xludf.DUMMYFUNCTION("""COMPUTED_VALUE"""),4655537.0)</f>
        <v>4655537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IFERROR(__xludf.DUMMYFUNCTION("""COMPUTED_VALUE"""),4202.17)</f>
        <v>4202.17</v>
      </c>
      <c r="D263" s="2">
        <f>IFERROR(__xludf.DUMMYFUNCTION("""COMPUTED_VALUE"""),45673.66666666667)</f>
        <v>45673.66667</v>
      </c>
      <c r="E263" s="1">
        <f>IFERROR(__xludf.DUMMYFUNCTION("""COMPUTED_VALUE"""),4240.87)</f>
        <v>4240.87</v>
      </c>
      <c r="G263" s="2">
        <f>IFERROR(__xludf.DUMMYFUNCTION("""COMPUTED_VALUE"""),45673.66666666667)</f>
        <v>45673.66667</v>
      </c>
      <c r="H263" s="1">
        <f>IFERROR(__xludf.DUMMYFUNCTION("""COMPUTED_VALUE"""),4191.36)</f>
        <v>4191.36</v>
      </c>
      <c r="J263" s="2">
        <f>IFERROR(__xludf.DUMMYFUNCTION("""COMPUTED_VALUE"""),45673.66666666667)</f>
        <v>45673.66667</v>
      </c>
      <c r="K263" s="1">
        <f>IFERROR(__xludf.DUMMYFUNCTION("""COMPUTED_VALUE"""),4214.86)</f>
        <v>4214.86</v>
      </c>
      <c r="M263" s="2">
        <f>IFERROR(__xludf.DUMMYFUNCTION("""COMPUTED_VALUE"""),45673.66666666667)</f>
        <v>45673.66667</v>
      </c>
      <c r="N263" s="1">
        <f>IFERROR(__xludf.DUMMYFUNCTION("""COMPUTED_VALUE"""),5228455.0)</f>
        <v>5228455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IFERROR(__xludf.DUMMYFUNCTION("""COMPUTED_VALUE"""),4248.4)</f>
        <v>4248.4</v>
      </c>
      <c r="D264" s="2">
        <f>IFERROR(__xludf.DUMMYFUNCTION("""COMPUTED_VALUE"""),45674.66666666667)</f>
        <v>45674.66667</v>
      </c>
      <c r="E264" s="1">
        <f>IFERROR(__xludf.DUMMYFUNCTION("""COMPUTED_VALUE"""),4257.19)</f>
        <v>4257.19</v>
      </c>
      <c r="G264" s="2">
        <f>IFERROR(__xludf.DUMMYFUNCTION("""COMPUTED_VALUE"""),45674.66666666667)</f>
        <v>45674.66667</v>
      </c>
      <c r="H264" s="1">
        <f>IFERROR(__xludf.DUMMYFUNCTION("""COMPUTED_VALUE"""),4220.18)</f>
        <v>4220.18</v>
      </c>
      <c r="J264" s="2">
        <f>IFERROR(__xludf.DUMMYFUNCTION("""COMPUTED_VALUE"""),45674.66666666667)</f>
        <v>45674.66667</v>
      </c>
      <c r="K264" s="1">
        <f>IFERROR(__xludf.DUMMYFUNCTION("""COMPUTED_VALUE"""),4224.33)</f>
        <v>4224.33</v>
      </c>
      <c r="M264" s="2">
        <f>IFERROR(__xludf.DUMMYFUNCTION("""COMPUTED_VALUE"""),45674.66666666667)</f>
        <v>45674.66667</v>
      </c>
      <c r="N264" s="1">
        <f>IFERROR(__xludf.DUMMYFUNCTION("""COMPUTED_VALUE"""),4285646.0)</f>
        <v>4285646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IFERROR(__xludf.DUMMYFUNCTION("""COMPUTED_VALUE"""),4202.48)</f>
        <v>4202.48</v>
      </c>
      <c r="D265" s="2">
        <f>IFERROR(__xludf.DUMMYFUNCTION("""COMPUTED_VALUE"""),45678.66666666667)</f>
        <v>45678.66667</v>
      </c>
      <c r="E265" s="1">
        <f>IFERROR(__xludf.DUMMYFUNCTION("""COMPUTED_VALUE"""),4246.38)</f>
        <v>4246.38</v>
      </c>
      <c r="G265" s="2">
        <f>IFERROR(__xludf.DUMMYFUNCTION("""COMPUTED_VALUE"""),45678.66666666667)</f>
        <v>45678.66667</v>
      </c>
      <c r="H265" s="1">
        <f>IFERROR(__xludf.DUMMYFUNCTION("""COMPUTED_VALUE"""),4168.18)</f>
        <v>4168.18</v>
      </c>
      <c r="J265" s="2">
        <f>IFERROR(__xludf.DUMMYFUNCTION("""COMPUTED_VALUE"""),45678.66666666667)</f>
        <v>45678.66667</v>
      </c>
      <c r="K265" s="1">
        <f>IFERROR(__xludf.DUMMYFUNCTION("""COMPUTED_VALUE"""),4241.6)</f>
        <v>4241.6</v>
      </c>
      <c r="M265" s="2">
        <f>IFERROR(__xludf.DUMMYFUNCTION("""COMPUTED_VALUE"""),45678.66666666667)</f>
        <v>45678.66667</v>
      </c>
      <c r="N265" s="1">
        <f>IFERROR(__xludf.DUMMYFUNCTION("""COMPUTED_VALUE"""),6227531.0)</f>
        <v>6227531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IFERROR(__xludf.DUMMYFUNCTION("""COMPUTED_VALUE"""),4245.55)</f>
        <v>4245.55</v>
      </c>
      <c r="D266" s="2">
        <f>IFERROR(__xludf.DUMMYFUNCTION("""COMPUTED_VALUE"""),45679.66666666667)</f>
        <v>45679.66667</v>
      </c>
      <c r="E266" s="1">
        <f>IFERROR(__xludf.DUMMYFUNCTION("""COMPUTED_VALUE"""),4276.52)</f>
        <v>4276.52</v>
      </c>
      <c r="G266" s="2">
        <f>IFERROR(__xludf.DUMMYFUNCTION("""COMPUTED_VALUE"""),45679.66666666667)</f>
        <v>45679.66667</v>
      </c>
      <c r="H266" s="1">
        <f>IFERROR(__xludf.DUMMYFUNCTION("""COMPUTED_VALUE"""),4240.08)</f>
        <v>4240.08</v>
      </c>
      <c r="J266" s="2">
        <f>IFERROR(__xludf.DUMMYFUNCTION("""COMPUTED_VALUE"""),45679.66666666667)</f>
        <v>45679.66667</v>
      </c>
      <c r="K266" s="1">
        <f>IFERROR(__xludf.DUMMYFUNCTION("""COMPUTED_VALUE"""),4263.54)</f>
        <v>4263.54</v>
      </c>
      <c r="M266" s="2">
        <f>IFERROR(__xludf.DUMMYFUNCTION("""COMPUTED_VALUE"""),45679.66666666667)</f>
        <v>45679.66667</v>
      </c>
      <c r="N266" s="1">
        <f>IFERROR(__xludf.DUMMYFUNCTION("""COMPUTED_VALUE"""),4088417.0)</f>
        <v>4088417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IFERROR(__xludf.DUMMYFUNCTION("""COMPUTED_VALUE"""),4268.4)</f>
        <v>4268.4</v>
      </c>
      <c r="D267" s="2">
        <f>IFERROR(__xludf.DUMMYFUNCTION("""COMPUTED_VALUE"""),45680.66666666667)</f>
        <v>45680.66667</v>
      </c>
      <c r="E267" s="1">
        <f>IFERROR(__xludf.DUMMYFUNCTION("""COMPUTED_VALUE"""),4312.5)</f>
        <v>4312.5</v>
      </c>
      <c r="G267" s="2">
        <f>IFERROR(__xludf.DUMMYFUNCTION("""COMPUTED_VALUE"""),45680.66666666667)</f>
        <v>45680.66667</v>
      </c>
      <c r="H267" s="1">
        <f>IFERROR(__xludf.DUMMYFUNCTION("""COMPUTED_VALUE"""),4225.57)</f>
        <v>4225.57</v>
      </c>
      <c r="J267" s="2">
        <f>IFERROR(__xludf.DUMMYFUNCTION("""COMPUTED_VALUE"""),45680.66666666667)</f>
        <v>45680.66667</v>
      </c>
      <c r="K267" s="1">
        <f>IFERROR(__xludf.DUMMYFUNCTION("""COMPUTED_VALUE"""),4311.21)</f>
        <v>4311.21</v>
      </c>
      <c r="M267" s="2">
        <f>IFERROR(__xludf.DUMMYFUNCTION("""COMPUTED_VALUE"""),45680.66666666667)</f>
        <v>45680.66667</v>
      </c>
      <c r="N267" s="1">
        <f>IFERROR(__xludf.DUMMYFUNCTION("""COMPUTED_VALUE"""),4445935.0)</f>
        <v>4445935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IFERROR(__xludf.DUMMYFUNCTION("""COMPUTED_VALUE"""),4310.4)</f>
        <v>4310.4</v>
      </c>
      <c r="D268" s="2">
        <f>IFERROR(__xludf.DUMMYFUNCTION("""COMPUTED_VALUE"""),45681.66666666667)</f>
        <v>45681.66667</v>
      </c>
      <c r="E268" s="1">
        <f>IFERROR(__xludf.DUMMYFUNCTION("""COMPUTED_VALUE"""),4321.69)</f>
        <v>4321.69</v>
      </c>
      <c r="G268" s="2">
        <f>IFERROR(__xludf.DUMMYFUNCTION("""COMPUTED_VALUE"""),45681.66666666667)</f>
        <v>45681.66667</v>
      </c>
      <c r="H268" s="1">
        <f>IFERROR(__xludf.DUMMYFUNCTION("""COMPUTED_VALUE"""),4268.87)</f>
        <v>4268.87</v>
      </c>
      <c r="J268" s="2">
        <f>IFERROR(__xludf.DUMMYFUNCTION("""COMPUTED_VALUE"""),45681.66666666667)</f>
        <v>45681.66667</v>
      </c>
      <c r="K268" s="1">
        <f>IFERROR(__xludf.DUMMYFUNCTION("""COMPUTED_VALUE"""),4284.96)</f>
        <v>4284.96</v>
      </c>
      <c r="M268" s="2">
        <f>IFERROR(__xludf.DUMMYFUNCTION("""COMPUTED_VALUE"""),45681.66666666667)</f>
        <v>45681.66667</v>
      </c>
      <c r="N268" s="1">
        <f>IFERROR(__xludf.DUMMYFUNCTION("""COMPUTED_VALUE"""),3600324.0)</f>
        <v>3600324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IFERROR(__xludf.DUMMYFUNCTION("""COMPUTED_VALUE"""),4248.6)</f>
        <v>4248.6</v>
      </c>
      <c r="D269" s="2">
        <f>IFERROR(__xludf.DUMMYFUNCTION("""COMPUTED_VALUE"""),45684.66666666667)</f>
        <v>45684.66667</v>
      </c>
      <c r="E269" s="1">
        <f>IFERROR(__xludf.DUMMYFUNCTION("""COMPUTED_VALUE"""),4330.11)</f>
        <v>4330.11</v>
      </c>
      <c r="G269" s="2">
        <f>IFERROR(__xludf.DUMMYFUNCTION("""COMPUTED_VALUE"""),45684.66666666667)</f>
        <v>45684.66667</v>
      </c>
      <c r="H269" s="1">
        <f>IFERROR(__xludf.DUMMYFUNCTION("""COMPUTED_VALUE"""),4244.97)</f>
        <v>4244.97</v>
      </c>
      <c r="J269" s="2">
        <f>IFERROR(__xludf.DUMMYFUNCTION("""COMPUTED_VALUE"""),45684.66666666667)</f>
        <v>45684.66667</v>
      </c>
      <c r="K269" s="1">
        <f>IFERROR(__xludf.DUMMYFUNCTION("""COMPUTED_VALUE"""),4328.43)</f>
        <v>4328.43</v>
      </c>
      <c r="M269" s="2">
        <f>IFERROR(__xludf.DUMMYFUNCTION("""COMPUTED_VALUE"""),45684.66666666667)</f>
        <v>45684.66667</v>
      </c>
      <c r="N269" s="1">
        <f>IFERROR(__xludf.DUMMYFUNCTION("""COMPUTED_VALUE"""),3884500.0)</f>
        <v>3884500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IFERROR(__xludf.DUMMYFUNCTION("""COMPUTED_VALUE"""),4327.21)</f>
        <v>4327.21</v>
      </c>
      <c r="D270" s="2">
        <f>IFERROR(__xludf.DUMMYFUNCTION("""COMPUTED_VALUE"""),45685.66666666667)</f>
        <v>45685.66667</v>
      </c>
      <c r="E270" s="1">
        <f>IFERROR(__xludf.DUMMYFUNCTION("""COMPUTED_VALUE"""),4387.58)</f>
        <v>4387.58</v>
      </c>
      <c r="G270" s="2">
        <f>IFERROR(__xludf.DUMMYFUNCTION("""COMPUTED_VALUE"""),45685.66666666667)</f>
        <v>45685.66667</v>
      </c>
      <c r="H270" s="1">
        <f>IFERROR(__xludf.DUMMYFUNCTION("""COMPUTED_VALUE"""),4318.65)</f>
        <v>4318.65</v>
      </c>
      <c r="J270" s="2">
        <f>IFERROR(__xludf.DUMMYFUNCTION("""COMPUTED_VALUE"""),45685.66666666667)</f>
        <v>45685.66667</v>
      </c>
      <c r="K270" s="1">
        <f>IFERROR(__xludf.DUMMYFUNCTION("""COMPUTED_VALUE"""),4366.25)</f>
        <v>4366.25</v>
      </c>
      <c r="M270" s="2">
        <f>IFERROR(__xludf.DUMMYFUNCTION("""COMPUTED_VALUE"""),45685.66666666667)</f>
        <v>45685.66667</v>
      </c>
      <c r="N270" s="1">
        <f>IFERROR(__xludf.DUMMYFUNCTION("""COMPUTED_VALUE"""),4967445.0)</f>
        <v>4967445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IFERROR(__xludf.DUMMYFUNCTION("""COMPUTED_VALUE"""),4374.77)</f>
        <v>4374.77</v>
      </c>
      <c r="D271" s="2">
        <f>IFERROR(__xludf.DUMMYFUNCTION("""COMPUTED_VALUE"""),45686.66666666667)</f>
        <v>45686.66667</v>
      </c>
      <c r="E271" s="1">
        <f>IFERROR(__xludf.DUMMYFUNCTION("""COMPUTED_VALUE"""),4386.26)</f>
        <v>4386.26</v>
      </c>
      <c r="G271" s="2">
        <f>IFERROR(__xludf.DUMMYFUNCTION("""COMPUTED_VALUE"""),45686.66666666667)</f>
        <v>45686.66667</v>
      </c>
      <c r="H271" s="1">
        <f>IFERROR(__xludf.DUMMYFUNCTION("""COMPUTED_VALUE"""),4343.34)</f>
        <v>4343.34</v>
      </c>
      <c r="J271" s="2">
        <f>IFERROR(__xludf.DUMMYFUNCTION("""COMPUTED_VALUE"""),45686.66666666667)</f>
        <v>45686.66667</v>
      </c>
      <c r="K271" s="1">
        <f>IFERROR(__xludf.DUMMYFUNCTION("""COMPUTED_VALUE"""),4371.24)</f>
        <v>4371.24</v>
      </c>
      <c r="M271" s="2">
        <f>IFERROR(__xludf.DUMMYFUNCTION("""COMPUTED_VALUE"""),45686.66666666667)</f>
        <v>45686.66667</v>
      </c>
      <c r="N271" s="1">
        <f>IFERROR(__xludf.DUMMYFUNCTION("""COMPUTED_VALUE"""),4279580.0)</f>
        <v>4279580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IFERROR(__xludf.DUMMYFUNCTION("""COMPUTED_VALUE"""),4396.96)</f>
        <v>4396.96</v>
      </c>
      <c r="D272" s="2">
        <f>IFERROR(__xludf.DUMMYFUNCTION("""COMPUTED_VALUE"""),45687.66666666667)</f>
        <v>45687.66667</v>
      </c>
      <c r="E272" s="1">
        <f>IFERROR(__xludf.DUMMYFUNCTION("""COMPUTED_VALUE"""),4442.63)</f>
        <v>4442.63</v>
      </c>
      <c r="G272" s="2">
        <f>IFERROR(__xludf.DUMMYFUNCTION("""COMPUTED_VALUE"""),45687.66666666667)</f>
        <v>45687.66667</v>
      </c>
      <c r="H272" s="1">
        <f>IFERROR(__xludf.DUMMYFUNCTION("""COMPUTED_VALUE"""),4394.55)</f>
        <v>4394.55</v>
      </c>
      <c r="J272" s="2">
        <f>IFERROR(__xludf.DUMMYFUNCTION("""COMPUTED_VALUE"""),45687.66666666667)</f>
        <v>45687.66667</v>
      </c>
      <c r="K272" s="1">
        <f>IFERROR(__xludf.DUMMYFUNCTION("""COMPUTED_VALUE"""),4414.33)</f>
        <v>4414.33</v>
      </c>
      <c r="M272" s="2">
        <f>IFERROR(__xludf.DUMMYFUNCTION("""COMPUTED_VALUE"""),45687.66666666667)</f>
        <v>45687.66667</v>
      </c>
      <c r="N272" s="1">
        <f>IFERROR(__xludf.DUMMYFUNCTION("""COMPUTED_VALUE"""),3655665.0)</f>
        <v>3655665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IFERROR(__xludf.DUMMYFUNCTION("""COMPUTED_VALUE"""),4415.1)</f>
        <v>4415.1</v>
      </c>
      <c r="D273" s="2">
        <f>IFERROR(__xludf.DUMMYFUNCTION("""COMPUTED_VALUE"""),45688.66666666667)</f>
        <v>45688.66667</v>
      </c>
      <c r="E273" s="1">
        <f>IFERROR(__xludf.DUMMYFUNCTION("""COMPUTED_VALUE"""),4434.04)</f>
        <v>4434.04</v>
      </c>
      <c r="G273" s="2">
        <f>IFERROR(__xludf.DUMMYFUNCTION("""COMPUTED_VALUE"""),45688.66666666667)</f>
        <v>45688.66667</v>
      </c>
      <c r="H273" s="1">
        <f>IFERROR(__xludf.DUMMYFUNCTION("""COMPUTED_VALUE"""),4383.36)</f>
        <v>4383.36</v>
      </c>
      <c r="J273" s="2">
        <f>IFERROR(__xludf.DUMMYFUNCTION("""COMPUTED_VALUE"""),45688.66666666667)</f>
        <v>45688.66667</v>
      </c>
      <c r="K273" s="1">
        <f>IFERROR(__xludf.DUMMYFUNCTION("""COMPUTED_VALUE"""),4395.76)</f>
        <v>4395.76</v>
      </c>
      <c r="M273" s="2">
        <f>IFERROR(__xludf.DUMMYFUNCTION("""COMPUTED_VALUE"""),45688.66666666667)</f>
        <v>45688.66667</v>
      </c>
      <c r="N273" s="1">
        <f>IFERROR(__xludf.DUMMYFUNCTION("""COMPUTED_VALUE"""),4600931.0)</f>
        <v>4600931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IFERROR(__xludf.DUMMYFUNCTION("""COMPUTED_VALUE"""),4332.61)</f>
        <v>4332.61</v>
      </c>
      <c r="D274" s="2">
        <f>IFERROR(__xludf.DUMMYFUNCTION("""COMPUTED_VALUE"""),45691.66666666667)</f>
        <v>45691.66667</v>
      </c>
      <c r="E274" s="1">
        <f>IFERROR(__xludf.DUMMYFUNCTION("""COMPUTED_VALUE"""),4408.39)</f>
        <v>4408.39</v>
      </c>
      <c r="G274" s="2">
        <f>IFERROR(__xludf.DUMMYFUNCTION("""COMPUTED_VALUE"""),45691.66666666667)</f>
        <v>45691.66667</v>
      </c>
      <c r="H274" s="1">
        <f>IFERROR(__xludf.DUMMYFUNCTION("""COMPUTED_VALUE"""),4296.21)</f>
        <v>4296.21</v>
      </c>
      <c r="J274" s="2">
        <f>IFERROR(__xludf.DUMMYFUNCTION("""COMPUTED_VALUE"""),45691.66666666667)</f>
        <v>45691.66667</v>
      </c>
      <c r="K274" s="1">
        <f>IFERROR(__xludf.DUMMYFUNCTION("""COMPUTED_VALUE"""),4398.04)</f>
        <v>4398.04</v>
      </c>
      <c r="M274" s="2">
        <f>IFERROR(__xludf.DUMMYFUNCTION("""COMPUTED_VALUE"""),45691.66666666667)</f>
        <v>45691.66667</v>
      </c>
      <c r="N274" s="1">
        <f>IFERROR(__xludf.DUMMYFUNCTION("""COMPUTED_VALUE"""),4067456.0)</f>
        <v>4067456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IFERROR(__xludf.DUMMYFUNCTION("""COMPUTED_VALUE"""),4411.67)</f>
        <v>4411.67</v>
      </c>
      <c r="D275" s="2">
        <f>IFERROR(__xludf.DUMMYFUNCTION("""COMPUTED_VALUE"""),45692.66666666667)</f>
        <v>45692.66667</v>
      </c>
      <c r="E275" s="1">
        <f>IFERROR(__xludf.DUMMYFUNCTION("""COMPUTED_VALUE"""),4428.62)</f>
        <v>4428.62</v>
      </c>
      <c r="G275" s="2">
        <f>IFERROR(__xludf.DUMMYFUNCTION("""COMPUTED_VALUE"""),45692.66666666667)</f>
        <v>45692.66667</v>
      </c>
      <c r="H275" s="1">
        <f>IFERROR(__xludf.DUMMYFUNCTION("""COMPUTED_VALUE"""),4393.52)</f>
        <v>4393.52</v>
      </c>
      <c r="J275" s="2">
        <f>IFERROR(__xludf.DUMMYFUNCTION("""COMPUTED_VALUE"""),45692.66666666667)</f>
        <v>45692.66667</v>
      </c>
      <c r="K275" s="1">
        <f>IFERROR(__xludf.DUMMYFUNCTION("""COMPUTED_VALUE"""),4419.92)</f>
        <v>4419.92</v>
      </c>
      <c r="M275" s="2">
        <f>IFERROR(__xludf.DUMMYFUNCTION("""COMPUTED_VALUE"""),45692.66666666667)</f>
        <v>45692.66667</v>
      </c>
      <c r="N275" s="1">
        <f>IFERROR(__xludf.DUMMYFUNCTION("""COMPUTED_VALUE"""),3800042.0)</f>
        <v>3800042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IFERROR(__xludf.DUMMYFUNCTION("""COMPUTED_VALUE"""),4425.86)</f>
        <v>4425.86</v>
      </c>
      <c r="D276" s="2">
        <f>IFERROR(__xludf.DUMMYFUNCTION("""COMPUTED_VALUE"""),45693.66666666667)</f>
        <v>45693.66667</v>
      </c>
      <c r="E276" s="1">
        <f>IFERROR(__xludf.DUMMYFUNCTION("""COMPUTED_VALUE"""),4451.66)</f>
        <v>4451.66</v>
      </c>
      <c r="G276" s="2">
        <f>IFERROR(__xludf.DUMMYFUNCTION("""COMPUTED_VALUE"""),45693.66666666667)</f>
        <v>45693.66667</v>
      </c>
      <c r="H276" s="1">
        <f>IFERROR(__xludf.DUMMYFUNCTION("""COMPUTED_VALUE"""),4388.52)</f>
        <v>4388.52</v>
      </c>
      <c r="J276" s="2">
        <f>IFERROR(__xludf.DUMMYFUNCTION("""COMPUTED_VALUE"""),45693.66666666667)</f>
        <v>45693.66667</v>
      </c>
      <c r="K276" s="1">
        <f>IFERROR(__xludf.DUMMYFUNCTION("""COMPUTED_VALUE"""),4426.42)</f>
        <v>4426.42</v>
      </c>
      <c r="M276" s="2">
        <f>IFERROR(__xludf.DUMMYFUNCTION("""COMPUTED_VALUE"""),45693.66666666667)</f>
        <v>45693.66667</v>
      </c>
      <c r="N276" s="1">
        <f>IFERROR(__xludf.DUMMYFUNCTION("""COMPUTED_VALUE"""),4489954.0)</f>
        <v>4489954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IFERROR(__xludf.DUMMYFUNCTION("""COMPUTED_VALUE"""),4447.69)</f>
        <v>4447.69</v>
      </c>
      <c r="D277" s="2">
        <f>IFERROR(__xludf.DUMMYFUNCTION("""COMPUTED_VALUE"""),45694.66666666667)</f>
        <v>45694.66667</v>
      </c>
      <c r="E277" s="1">
        <f>IFERROR(__xludf.DUMMYFUNCTION("""COMPUTED_VALUE"""),4631.01)</f>
        <v>4631.01</v>
      </c>
      <c r="G277" s="2">
        <f>IFERROR(__xludf.DUMMYFUNCTION("""COMPUTED_VALUE"""),45694.66666666667)</f>
        <v>45694.66667</v>
      </c>
      <c r="H277" s="1">
        <f>IFERROR(__xludf.DUMMYFUNCTION("""COMPUTED_VALUE"""),4442.19)</f>
        <v>4442.19</v>
      </c>
      <c r="J277" s="2">
        <f>IFERROR(__xludf.DUMMYFUNCTION("""COMPUTED_VALUE"""),45694.66666666667)</f>
        <v>45694.66667</v>
      </c>
      <c r="K277" s="1">
        <f>IFERROR(__xludf.DUMMYFUNCTION("""COMPUTED_VALUE"""),4606.52)</f>
        <v>4606.52</v>
      </c>
      <c r="M277" s="2">
        <f>IFERROR(__xludf.DUMMYFUNCTION("""COMPUTED_VALUE"""),45694.66666666667)</f>
        <v>45694.66667</v>
      </c>
      <c r="N277" s="1">
        <f>IFERROR(__xludf.DUMMYFUNCTION("""COMPUTED_VALUE"""),7940880.0)</f>
        <v>7940880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IFERROR(__xludf.DUMMYFUNCTION("""COMPUTED_VALUE"""),4621.2)</f>
        <v>4621.2</v>
      </c>
      <c r="D278" s="2">
        <f>IFERROR(__xludf.DUMMYFUNCTION("""COMPUTED_VALUE"""),45695.66666666667)</f>
        <v>45695.66667</v>
      </c>
      <c r="E278" s="1">
        <f>IFERROR(__xludf.DUMMYFUNCTION("""COMPUTED_VALUE"""),4663.6)</f>
        <v>4663.6</v>
      </c>
      <c r="G278" s="2">
        <f>IFERROR(__xludf.DUMMYFUNCTION("""COMPUTED_VALUE"""),45695.66666666667)</f>
        <v>45695.66667</v>
      </c>
      <c r="H278" s="1">
        <f>IFERROR(__xludf.DUMMYFUNCTION("""COMPUTED_VALUE"""),4588.49)</f>
        <v>4588.49</v>
      </c>
      <c r="J278" s="2">
        <f>IFERROR(__xludf.DUMMYFUNCTION("""COMPUTED_VALUE"""),45695.66666666667)</f>
        <v>45695.66667</v>
      </c>
      <c r="K278" s="1">
        <f>IFERROR(__xludf.DUMMYFUNCTION("""COMPUTED_VALUE"""),4606.29)</f>
        <v>4606.29</v>
      </c>
      <c r="M278" s="2">
        <f>IFERROR(__xludf.DUMMYFUNCTION("""COMPUTED_VALUE"""),45695.66666666667)</f>
        <v>45695.66667</v>
      </c>
      <c r="N278" s="1">
        <f>IFERROR(__xludf.DUMMYFUNCTION("""COMPUTED_VALUE"""),5115628.0)</f>
        <v>5115628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IFERROR(__xludf.DUMMYFUNCTION("""COMPUTED_VALUE"""),4634.88)</f>
        <v>4634.88</v>
      </c>
      <c r="D279" s="2">
        <f>IFERROR(__xludf.DUMMYFUNCTION("""COMPUTED_VALUE"""),45698.66666666667)</f>
        <v>45698.66667</v>
      </c>
      <c r="E279" s="1">
        <f>IFERROR(__xludf.DUMMYFUNCTION("""COMPUTED_VALUE"""),4637.76)</f>
        <v>4637.76</v>
      </c>
      <c r="G279" s="2">
        <f>IFERROR(__xludf.DUMMYFUNCTION("""COMPUTED_VALUE"""),45698.66666666667)</f>
        <v>45698.66667</v>
      </c>
      <c r="H279" s="1">
        <f>IFERROR(__xludf.DUMMYFUNCTION("""COMPUTED_VALUE"""),4553.98)</f>
        <v>4553.98</v>
      </c>
      <c r="J279" s="2">
        <f>IFERROR(__xludf.DUMMYFUNCTION("""COMPUTED_VALUE"""),45698.66666666667)</f>
        <v>45698.66667</v>
      </c>
      <c r="K279" s="1">
        <f>IFERROR(__xludf.DUMMYFUNCTION("""COMPUTED_VALUE"""),4587.8)</f>
        <v>4587.8</v>
      </c>
      <c r="M279" s="2">
        <f>IFERROR(__xludf.DUMMYFUNCTION("""COMPUTED_VALUE"""),45698.66666666667)</f>
        <v>45698.66667</v>
      </c>
      <c r="N279" s="1">
        <f>IFERROR(__xludf.DUMMYFUNCTION("""COMPUTED_VALUE"""),4838803.0)</f>
        <v>4838803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IFERROR(__xludf.DUMMYFUNCTION("""COMPUTED_VALUE"""),4480.7)</f>
        <v>4480.7</v>
      </c>
      <c r="D280" s="2">
        <f>IFERROR(__xludf.DUMMYFUNCTION("""COMPUTED_VALUE"""),45699.66666666667)</f>
        <v>45699.66667</v>
      </c>
      <c r="E280" s="1">
        <f>IFERROR(__xludf.DUMMYFUNCTION("""COMPUTED_VALUE"""),4512.47)</f>
        <v>4512.47</v>
      </c>
      <c r="G280" s="2">
        <f>IFERROR(__xludf.DUMMYFUNCTION("""COMPUTED_VALUE"""),45699.66666666667)</f>
        <v>45699.66667</v>
      </c>
      <c r="H280" s="1">
        <f>IFERROR(__xludf.DUMMYFUNCTION("""COMPUTED_VALUE"""),4438.74)</f>
        <v>4438.74</v>
      </c>
      <c r="J280" s="2">
        <f>IFERROR(__xludf.DUMMYFUNCTION("""COMPUTED_VALUE"""),45699.66666666667)</f>
        <v>45699.66667</v>
      </c>
      <c r="K280" s="1">
        <f>IFERROR(__xludf.DUMMYFUNCTION("""COMPUTED_VALUE"""),4481.84)</f>
        <v>4481.84</v>
      </c>
      <c r="M280" s="2">
        <f>IFERROR(__xludf.DUMMYFUNCTION("""COMPUTED_VALUE"""),45699.66666666667)</f>
        <v>45699.66667</v>
      </c>
      <c r="N280" s="1">
        <f>IFERROR(__xludf.DUMMYFUNCTION("""COMPUTED_VALUE"""),7194565.0)</f>
        <v>7194565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IFERROR(__xludf.DUMMYFUNCTION("""COMPUTED_VALUE"""),4449.4)</f>
        <v>4449.4</v>
      </c>
      <c r="D281" s="2">
        <f>IFERROR(__xludf.DUMMYFUNCTION("""COMPUTED_VALUE"""),45700.66666666667)</f>
        <v>45700.66667</v>
      </c>
      <c r="E281" s="1">
        <f>IFERROR(__xludf.DUMMYFUNCTION("""COMPUTED_VALUE"""),4553.22)</f>
        <v>4553.22</v>
      </c>
      <c r="G281" s="2">
        <f>IFERROR(__xludf.DUMMYFUNCTION("""COMPUTED_VALUE"""),45700.66666666667)</f>
        <v>45700.66667</v>
      </c>
      <c r="H281" s="1">
        <f>IFERROR(__xludf.DUMMYFUNCTION("""COMPUTED_VALUE"""),4449.4)</f>
        <v>4449.4</v>
      </c>
      <c r="J281" s="2">
        <f>IFERROR(__xludf.DUMMYFUNCTION("""COMPUTED_VALUE"""),45700.66666666667)</f>
        <v>45700.66667</v>
      </c>
      <c r="K281" s="1">
        <f>IFERROR(__xludf.DUMMYFUNCTION("""COMPUTED_VALUE"""),4538.86)</f>
        <v>4538.86</v>
      </c>
      <c r="M281" s="2">
        <f>IFERROR(__xludf.DUMMYFUNCTION("""COMPUTED_VALUE"""),45700.66666666667)</f>
        <v>45700.66667</v>
      </c>
      <c r="N281" s="1">
        <f>IFERROR(__xludf.DUMMYFUNCTION("""COMPUTED_VALUE"""),7120038.0)</f>
        <v>7120038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IFERROR(__xludf.DUMMYFUNCTION("""COMPUTED_VALUE"""),4553.08)</f>
        <v>4553.08</v>
      </c>
      <c r="D282" s="2">
        <f>IFERROR(__xludf.DUMMYFUNCTION("""COMPUTED_VALUE"""),45701.66666666667)</f>
        <v>45701.66667</v>
      </c>
      <c r="E282" s="1">
        <f>IFERROR(__xludf.DUMMYFUNCTION("""COMPUTED_VALUE"""),4556.01)</f>
        <v>4556.01</v>
      </c>
      <c r="G282" s="2">
        <f>IFERROR(__xludf.DUMMYFUNCTION("""COMPUTED_VALUE"""),45701.66666666667)</f>
        <v>45701.66667</v>
      </c>
      <c r="H282" s="1">
        <f>IFERROR(__xludf.DUMMYFUNCTION("""COMPUTED_VALUE"""),4434.4)</f>
        <v>4434.4</v>
      </c>
      <c r="J282" s="2">
        <f>IFERROR(__xludf.DUMMYFUNCTION("""COMPUTED_VALUE"""),45701.66666666667)</f>
        <v>45701.66667</v>
      </c>
      <c r="K282" s="1">
        <f>IFERROR(__xludf.DUMMYFUNCTION("""COMPUTED_VALUE"""),4468.66)</f>
        <v>4468.66</v>
      </c>
      <c r="M282" s="2">
        <f>IFERROR(__xludf.DUMMYFUNCTION("""COMPUTED_VALUE"""),45701.66666666667)</f>
        <v>45701.66667</v>
      </c>
      <c r="N282" s="1">
        <f>IFERROR(__xludf.DUMMYFUNCTION("""COMPUTED_VALUE"""),8937465.0)</f>
        <v>8937465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IFERROR(__xludf.DUMMYFUNCTION("""COMPUTED_VALUE"""),4498.09)</f>
        <v>4498.09</v>
      </c>
      <c r="D283" s="2">
        <f>IFERROR(__xludf.DUMMYFUNCTION("""COMPUTED_VALUE"""),45702.66666666667)</f>
        <v>45702.66667</v>
      </c>
      <c r="E283" s="1">
        <f>IFERROR(__xludf.DUMMYFUNCTION("""COMPUTED_VALUE"""),4498.09)</f>
        <v>4498.09</v>
      </c>
      <c r="G283" s="2">
        <f>IFERROR(__xludf.DUMMYFUNCTION("""COMPUTED_VALUE"""),45702.66666666667)</f>
        <v>45702.66667</v>
      </c>
      <c r="H283" s="1">
        <f>IFERROR(__xludf.DUMMYFUNCTION("""COMPUTED_VALUE"""),4405.75)</f>
        <v>4405.75</v>
      </c>
      <c r="J283" s="2">
        <f>IFERROR(__xludf.DUMMYFUNCTION("""COMPUTED_VALUE"""),45702.66666666667)</f>
        <v>45702.66667</v>
      </c>
      <c r="K283" s="1">
        <f>IFERROR(__xludf.DUMMYFUNCTION("""COMPUTED_VALUE"""),4407.86)</f>
        <v>4407.86</v>
      </c>
      <c r="M283" s="2">
        <f>IFERROR(__xludf.DUMMYFUNCTION("""COMPUTED_VALUE"""),45702.66666666667)</f>
        <v>45702.66667</v>
      </c>
      <c r="N283" s="1">
        <f>IFERROR(__xludf.DUMMYFUNCTION("""COMPUTED_VALUE"""),6617303.0)</f>
        <v>6617303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IFERROR(__xludf.DUMMYFUNCTION("""COMPUTED_VALUE"""),4410.7)</f>
        <v>4410.7</v>
      </c>
      <c r="D284" s="2">
        <f>IFERROR(__xludf.DUMMYFUNCTION("""COMPUTED_VALUE"""),45706.66666666667)</f>
        <v>45706.66667</v>
      </c>
      <c r="E284" s="1">
        <f>IFERROR(__xludf.DUMMYFUNCTION("""COMPUTED_VALUE"""),4483.8)</f>
        <v>4483.8</v>
      </c>
      <c r="G284" s="2">
        <f>IFERROR(__xludf.DUMMYFUNCTION("""COMPUTED_VALUE"""),45706.66666666667)</f>
        <v>45706.66667</v>
      </c>
      <c r="H284" s="1">
        <f>IFERROR(__xludf.DUMMYFUNCTION("""COMPUTED_VALUE"""),4369.62)</f>
        <v>4369.62</v>
      </c>
      <c r="J284" s="2">
        <f>IFERROR(__xludf.DUMMYFUNCTION("""COMPUTED_VALUE"""),45706.66666666667)</f>
        <v>45706.66667</v>
      </c>
      <c r="K284" s="1">
        <f>IFERROR(__xludf.DUMMYFUNCTION("""COMPUTED_VALUE"""),4474.36)</f>
        <v>4474.36</v>
      </c>
      <c r="M284" s="2">
        <f>IFERROR(__xludf.DUMMYFUNCTION("""COMPUTED_VALUE"""),45706.66666666667)</f>
        <v>45706.66667</v>
      </c>
      <c r="N284" s="1">
        <f>IFERROR(__xludf.DUMMYFUNCTION("""COMPUTED_VALUE"""),5903249.0)</f>
        <v>5903249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IFERROR(__xludf.DUMMYFUNCTION("""COMPUTED_VALUE"""),4445.0)</f>
        <v>4445</v>
      </c>
      <c r="D285" s="2">
        <f>IFERROR(__xludf.DUMMYFUNCTION("""COMPUTED_VALUE"""),45707.66666666667)</f>
        <v>45707.66667</v>
      </c>
      <c r="E285" s="1">
        <f>IFERROR(__xludf.DUMMYFUNCTION("""COMPUTED_VALUE"""),4492.12)</f>
        <v>4492.12</v>
      </c>
      <c r="G285" s="2">
        <f>IFERROR(__xludf.DUMMYFUNCTION("""COMPUTED_VALUE"""),45707.66666666667)</f>
        <v>45707.66667</v>
      </c>
      <c r="H285" s="1">
        <f>IFERROR(__xludf.DUMMYFUNCTION("""COMPUTED_VALUE"""),4418.19)</f>
        <v>4418.19</v>
      </c>
      <c r="J285" s="2">
        <f>IFERROR(__xludf.DUMMYFUNCTION("""COMPUTED_VALUE"""),45707.66666666667)</f>
        <v>45707.66667</v>
      </c>
      <c r="K285" s="1">
        <f>IFERROR(__xludf.DUMMYFUNCTION("""COMPUTED_VALUE"""),4474.12)</f>
        <v>4474.12</v>
      </c>
      <c r="M285" s="2">
        <f>IFERROR(__xludf.DUMMYFUNCTION("""COMPUTED_VALUE"""),45707.66666666667)</f>
        <v>45707.66667</v>
      </c>
      <c r="N285" s="1">
        <f>IFERROR(__xludf.DUMMYFUNCTION("""COMPUTED_VALUE"""),4947297.0)</f>
        <v>4947297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IFERROR(__xludf.DUMMYFUNCTION("""COMPUTED_VALUE"""),4470.34)</f>
        <v>4470.34</v>
      </c>
      <c r="D286" s="2">
        <f>IFERROR(__xludf.DUMMYFUNCTION("""COMPUTED_VALUE"""),45708.66666666667)</f>
        <v>45708.66667</v>
      </c>
      <c r="E286" s="1">
        <f>IFERROR(__xludf.DUMMYFUNCTION("""COMPUTED_VALUE"""),4476.91)</f>
        <v>4476.91</v>
      </c>
      <c r="G286" s="2">
        <f>IFERROR(__xludf.DUMMYFUNCTION("""COMPUTED_VALUE"""),45708.66666666667)</f>
        <v>45708.66667</v>
      </c>
      <c r="H286" s="1">
        <f>IFERROR(__xludf.DUMMYFUNCTION("""COMPUTED_VALUE"""),4411.69)</f>
        <v>4411.69</v>
      </c>
      <c r="J286" s="2">
        <f>IFERROR(__xludf.DUMMYFUNCTION("""COMPUTED_VALUE"""),45708.66666666667)</f>
        <v>45708.66667</v>
      </c>
      <c r="K286" s="1">
        <f>IFERROR(__xludf.DUMMYFUNCTION("""COMPUTED_VALUE"""),4461.26)</f>
        <v>4461.26</v>
      </c>
      <c r="M286" s="2">
        <f>IFERROR(__xludf.DUMMYFUNCTION("""COMPUTED_VALUE"""),45708.66666666667)</f>
        <v>45708.66667</v>
      </c>
      <c r="N286" s="1">
        <f>IFERROR(__xludf.DUMMYFUNCTION("""COMPUTED_VALUE"""),4672814.0)</f>
        <v>4672814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IFERROR(__xludf.DUMMYFUNCTION("""COMPUTED_VALUE"""),4465.54)</f>
        <v>4465.54</v>
      </c>
      <c r="D287" s="2">
        <f>IFERROR(__xludf.DUMMYFUNCTION("""COMPUTED_VALUE"""),45709.66666666667)</f>
        <v>45709.66667</v>
      </c>
      <c r="E287" s="1">
        <f>IFERROR(__xludf.DUMMYFUNCTION("""COMPUTED_VALUE"""),4476.01)</f>
        <v>4476.01</v>
      </c>
      <c r="G287" s="2">
        <f>IFERROR(__xludf.DUMMYFUNCTION("""COMPUTED_VALUE"""),45709.66666666667)</f>
        <v>45709.66667</v>
      </c>
      <c r="H287" s="1">
        <f>IFERROR(__xludf.DUMMYFUNCTION("""COMPUTED_VALUE"""),4279.97)</f>
        <v>4279.97</v>
      </c>
      <c r="J287" s="2">
        <f>IFERROR(__xludf.DUMMYFUNCTION("""COMPUTED_VALUE"""),45709.66666666667)</f>
        <v>45709.66667</v>
      </c>
      <c r="K287" s="1">
        <f>IFERROR(__xludf.DUMMYFUNCTION("""COMPUTED_VALUE"""),4318.42)</f>
        <v>4318.42</v>
      </c>
      <c r="M287" s="2">
        <f>IFERROR(__xludf.DUMMYFUNCTION("""COMPUTED_VALUE"""),45709.66666666667)</f>
        <v>45709.66667</v>
      </c>
      <c r="N287" s="1">
        <f>IFERROR(__xludf.DUMMYFUNCTION("""COMPUTED_VALUE"""),6717652.0)</f>
        <v>6717652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IFERROR(__xludf.DUMMYFUNCTION("""COMPUTED_VALUE"""),4350.19)</f>
        <v>4350.19</v>
      </c>
      <c r="D288" s="2">
        <f>IFERROR(__xludf.DUMMYFUNCTION("""COMPUTED_VALUE"""),45712.66666666667)</f>
        <v>45712.66667</v>
      </c>
      <c r="E288" s="1">
        <f>IFERROR(__xludf.DUMMYFUNCTION("""COMPUTED_VALUE"""),4368.04)</f>
        <v>4368.04</v>
      </c>
      <c r="G288" s="2">
        <f>IFERROR(__xludf.DUMMYFUNCTION("""COMPUTED_VALUE"""),45712.66666666667)</f>
        <v>45712.66667</v>
      </c>
      <c r="H288" s="1">
        <f>IFERROR(__xludf.DUMMYFUNCTION("""COMPUTED_VALUE"""),4282.99)</f>
        <v>4282.99</v>
      </c>
      <c r="J288" s="2">
        <f>IFERROR(__xludf.DUMMYFUNCTION("""COMPUTED_VALUE"""),45712.66666666667)</f>
        <v>45712.66667</v>
      </c>
      <c r="K288" s="1">
        <f>IFERROR(__xludf.DUMMYFUNCTION("""COMPUTED_VALUE"""),4302.75)</f>
        <v>4302.75</v>
      </c>
      <c r="M288" s="2">
        <f>IFERROR(__xludf.DUMMYFUNCTION("""COMPUTED_VALUE"""),45712.66666666667)</f>
        <v>45712.66667</v>
      </c>
      <c r="N288" s="1">
        <f>IFERROR(__xludf.DUMMYFUNCTION("""COMPUTED_VALUE"""),5631412.0)</f>
        <v>5631412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IFERROR(__xludf.DUMMYFUNCTION("""COMPUTED_VALUE"""),4315.05)</f>
        <v>4315.05</v>
      </c>
      <c r="D289" s="2">
        <f>IFERROR(__xludf.DUMMYFUNCTION("""COMPUTED_VALUE"""),45713.66666666667)</f>
        <v>45713.66667</v>
      </c>
      <c r="E289" s="1">
        <f>IFERROR(__xludf.DUMMYFUNCTION("""COMPUTED_VALUE"""),4315.05)</f>
        <v>4315.05</v>
      </c>
      <c r="G289" s="2">
        <f>IFERROR(__xludf.DUMMYFUNCTION("""COMPUTED_VALUE"""),45713.66666666667)</f>
        <v>45713.66667</v>
      </c>
      <c r="H289" s="1">
        <f>IFERROR(__xludf.DUMMYFUNCTION("""COMPUTED_VALUE"""),4230.41)</f>
        <v>4230.41</v>
      </c>
      <c r="J289" s="2">
        <f>IFERROR(__xludf.DUMMYFUNCTION("""COMPUTED_VALUE"""),45713.66666666667)</f>
        <v>45713.66667</v>
      </c>
      <c r="K289" s="1">
        <f>IFERROR(__xludf.DUMMYFUNCTION("""COMPUTED_VALUE"""),4297.93)</f>
        <v>4297.93</v>
      </c>
      <c r="M289" s="2">
        <f>IFERROR(__xludf.DUMMYFUNCTION("""COMPUTED_VALUE"""),45713.66666666667)</f>
        <v>45713.66667</v>
      </c>
      <c r="N289" s="1">
        <f>IFERROR(__xludf.DUMMYFUNCTION("""COMPUTED_VALUE"""),5536446.0)</f>
        <v>5536446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IFERROR(__xludf.DUMMYFUNCTION("""COMPUTED_VALUE"""),4319.48)</f>
        <v>4319.48</v>
      </c>
      <c r="D290" s="2">
        <f>IFERROR(__xludf.DUMMYFUNCTION("""COMPUTED_VALUE"""),45714.66666666667)</f>
        <v>45714.66667</v>
      </c>
      <c r="E290" s="1">
        <f>IFERROR(__xludf.DUMMYFUNCTION("""COMPUTED_VALUE"""),4392.85)</f>
        <v>4392.85</v>
      </c>
      <c r="G290" s="2">
        <f>IFERROR(__xludf.DUMMYFUNCTION("""COMPUTED_VALUE"""),45714.66666666667)</f>
        <v>45714.66667</v>
      </c>
      <c r="H290" s="1">
        <f>IFERROR(__xludf.DUMMYFUNCTION("""COMPUTED_VALUE"""),4319.28)</f>
        <v>4319.28</v>
      </c>
      <c r="J290" s="2">
        <f>IFERROR(__xludf.DUMMYFUNCTION("""COMPUTED_VALUE"""),45714.66666666667)</f>
        <v>45714.66667</v>
      </c>
      <c r="K290" s="1">
        <f>IFERROR(__xludf.DUMMYFUNCTION("""COMPUTED_VALUE"""),4348.06)</f>
        <v>4348.06</v>
      </c>
      <c r="M290" s="2">
        <f>IFERROR(__xludf.DUMMYFUNCTION("""COMPUTED_VALUE"""),45714.66666666667)</f>
        <v>45714.66667</v>
      </c>
      <c r="N290" s="1">
        <f>IFERROR(__xludf.DUMMYFUNCTION("""COMPUTED_VALUE"""),4563336.0)</f>
        <v>4563336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IFERROR(__xludf.DUMMYFUNCTION("""COMPUTED_VALUE"""),4357.46)</f>
        <v>4357.46</v>
      </c>
      <c r="D291" s="2">
        <f>IFERROR(__xludf.DUMMYFUNCTION("""COMPUTED_VALUE"""),45715.66666666667)</f>
        <v>45715.66667</v>
      </c>
      <c r="E291" s="1">
        <f>IFERROR(__xludf.DUMMYFUNCTION("""COMPUTED_VALUE"""),4390.82)</f>
        <v>4390.82</v>
      </c>
      <c r="G291" s="2">
        <f>IFERROR(__xludf.DUMMYFUNCTION("""COMPUTED_VALUE"""),45715.66666666667)</f>
        <v>45715.66667</v>
      </c>
      <c r="H291" s="1">
        <f>IFERROR(__xludf.DUMMYFUNCTION("""COMPUTED_VALUE"""),4302.86)</f>
        <v>4302.86</v>
      </c>
      <c r="J291" s="2">
        <f>IFERROR(__xludf.DUMMYFUNCTION("""COMPUTED_VALUE"""),45715.66666666667)</f>
        <v>45715.66667</v>
      </c>
      <c r="K291" s="1">
        <f>IFERROR(__xludf.DUMMYFUNCTION("""COMPUTED_VALUE"""),4306.31)</f>
        <v>4306.31</v>
      </c>
      <c r="M291" s="2">
        <f>IFERROR(__xludf.DUMMYFUNCTION("""COMPUTED_VALUE"""),45715.66666666667)</f>
        <v>45715.66667</v>
      </c>
      <c r="N291" s="1">
        <f>IFERROR(__xludf.DUMMYFUNCTION("""COMPUTED_VALUE"""),4614874.0)</f>
        <v>4614874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IFERROR(__xludf.DUMMYFUNCTION("""COMPUTED_VALUE"""),4328.85)</f>
        <v>4328.85</v>
      </c>
      <c r="D292" s="2">
        <f>IFERROR(__xludf.DUMMYFUNCTION("""COMPUTED_VALUE"""),45716.66666666667)</f>
        <v>45716.66667</v>
      </c>
      <c r="E292" s="1">
        <f>IFERROR(__xludf.DUMMYFUNCTION("""COMPUTED_VALUE"""),4376.36)</f>
        <v>4376.36</v>
      </c>
      <c r="G292" s="2">
        <f>IFERROR(__xludf.DUMMYFUNCTION("""COMPUTED_VALUE"""),45716.66666666667)</f>
        <v>45716.66667</v>
      </c>
      <c r="H292" s="1">
        <f>IFERROR(__xludf.DUMMYFUNCTION("""COMPUTED_VALUE"""),4317.76)</f>
        <v>4317.76</v>
      </c>
      <c r="J292" s="2">
        <f>IFERROR(__xludf.DUMMYFUNCTION("""COMPUTED_VALUE"""),45716.66666666667)</f>
        <v>45716.66667</v>
      </c>
      <c r="K292" s="1">
        <f>IFERROR(__xludf.DUMMYFUNCTION("""COMPUTED_VALUE"""),4373.87)</f>
        <v>4373.87</v>
      </c>
      <c r="M292" s="2">
        <f>IFERROR(__xludf.DUMMYFUNCTION("""COMPUTED_VALUE"""),45716.66666666667)</f>
        <v>45716.66667</v>
      </c>
      <c r="N292" s="1">
        <f>IFERROR(__xludf.DUMMYFUNCTION("""COMPUTED_VALUE"""),6445825.0)</f>
        <v>6445825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IFERROR(__xludf.DUMMYFUNCTION("""COMPUTED_VALUE"""),4379.32)</f>
        <v>4379.32</v>
      </c>
      <c r="D293" s="2">
        <f>IFERROR(__xludf.DUMMYFUNCTION("""COMPUTED_VALUE"""),45719.66666666667)</f>
        <v>45719.66667</v>
      </c>
      <c r="E293" s="1">
        <f>IFERROR(__xludf.DUMMYFUNCTION("""COMPUTED_VALUE"""),4427.28)</f>
        <v>4427.28</v>
      </c>
      <c r="G293" s="2">
        <f>IFERROR(__xludf.DUMMYFUNCTION("""COMPUTED_VALUE"""),45719.66666666667)</f>
        <v>45719.66667</v>
      </c>
      <c r="H293" s="1">
        <f>IFERROR(__xludf.DUMMYFUNCTION("""COMPUTED_VALUE"""),4300.73)</f>
        <v>4300.73</v>
      </c>
      <c r="J293" s="2">
        <f>IFERROR(__xludf.DUMMYFUNCTION("""COMPUTED_VALUE"""),45719.66666666667)</f>
        <v>45719.66667</v>
      </c>
      <c r="K293" s="1">
        <f>IFERROR(__xludf.DUMMYFUNCTION("""COMPUTED_VALUE"""),4339.36)</f>
        <v>4339.36</v>
      </c>
      <c r="M293" s="2">
        <f>IFERROR(__xludf.DUMMYFUNCTION("""COMPUTED_VALUE"""),45719.66666666667)</f>
        <v>45719.66667</v>
      </c>
      <c r="N293" s="1">
        <f>IFERROR(__xludf.DUMMYFUNCTION("""COMPUTED_VALUE"""),4698049.0)</f>
        <v>4698049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IFERROR(__xludf.DUMMYFUNCTION("""COMPUTED_VALUE"""),4286.45)</f>
        <v>4286.45</v>
      </c>
      <c r="D294" s="2">
        <f>IFERROR(__xludf.DUMMYFUNCTION("""COMPUTED_VALUE"""),45720.66666666667)</f>
        <v>45720.66667</v>
      </c>
      <c r="E294" s="1">
        <f>IFERROR(__xludf.DUMMYFUNCTION("""COMPUTED_VALUE"""),4313.2)</f>
        <v>4313.2</v>
      </c>
      <c r="G294" s="2">
        <f>IFERROR(__xludf.DUMMYFUNCTION("""COMPUTED_VALUE"""),45720.66666666667)</f>
        <v>45720.66667</v>
      </c>
      <c r="H294" s="1">
        <f>IFERROR(__xludf.DUMMYFUNCTION("""COMPUTED_VALUE"""),4200.45)</f>
        <v>4200.45</v>
      </c>
      <c r="J294" s="2">
        <f>IFERROR(__xludf.DUMMYFUNCTION("""COMPUTED_VALUE"""),45720.66666666667)</f>
        <v>45720.66667</v>
      </c>
      <c r="K294" s="1">
        <f>IFERROR(__xludf.DUMMYFUNCTION("""COMPUTED_VALUE"""),4255.28)</f>
        <v>4255.28</v>
      </c>
      <c r="M294" s="2">
        <f>IFERROR(__xludf.DUMMYFUNCTION("""COMPUTED_VALUE"""),45720.66666666667)</f>
        <v>45720.66667</v>
      </c>
      <c r="N294" s="1">
        <f>IFERROR(__xludf.DUMMYFUNCTION("""COMPUTED_VALUE"""),6770431.0)</f>
        <v>6770431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IFERROR(__xludf.DUMMYFUNCTION("""COMPUTED_VALUE"""),4238.37)</f>
        <v>4238.37</v>
      </c>
      <c r="D295" s="2">
        <f>IFERROR(__xludf.DUMMYFUNCTION("""COMPUTED_VALUE"""),45721.66666666667)</f>
        <v>45721.66667</v>
      </c>
      <c r="E295" s="1">
        <f>IFERROR(__xludf.DUMMYFUNCTION("""COMPUTED_VALUE"""),4278.78)</f>
        <v>4278.78</v>
      </c>
      <c r="G295" s="2">
        <f>IFERROR(__xludf.DUMMYFUNCTION("""COMPUTED_VALUE"""),45721.66666666667)</f>
        <v>45721.66667</v>
      </c>
      <c r="H295" s="1">
        <f>IFERROR(__xludf.DUMMYFUNCTION("""COMPUTED_VALUE"""),4208.99)</f>
        <v>4208.99</v>
      </c>
      <c r="J295" s="2">
        <f>IFERROR(__xludf.DUMMYFUNCTION("""COMPUTED_VALUE"""),45721.66666666667)</f>
        <v>45721.66667</v>
      </c>
      <c r="K295" s="1">
        <f>IFERROR(__xludf.DUMMYFUNCTION("""COMPUTED_VALUE"""),4262.0)</f>
        <v>4262</v>
      </c>
      <c r="M295" s="2">
        <f>IFERROR(__xludf.DUMMYFUNCTION("""COMPUTED_VALUE"""),45721.66666666667)</f>
        <v>45721.66667</v>
      </c>
      <c r="N295" s="1">
        <f>IFERROR(__xludf.DUMMYFUNCTION("""COMPUTED_VALUE"""),4512359.0)</f>
        <v>4512359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IFERROR(__xludf.DUMMYFUNCTION("""COMPUTED_VALUE"""),4204.44)</f>
        <v>4204.44</v>
      </c>
      <c r="D296" s="2">
        <f>IFERROR(__xludf.DUMMYFUNCTION("""COMPUTED_VALUE"""),45722.66666666667)</f>
        <v>45722.66667</v>
      </c>
      <c r="E296" s="1">
        <f>IFERROR(__xludf.DUMMYFUNCTION("""COMPUTED_VALUE"""),4217.39)</f>
        <v>4217.39</v>
      </c>
      <c r="G296" s="2">
        <f>IFERROR(__xludf.DUMMYFUNCTION("""COMPUTED_VALUE"""),45722.66666666667)</f>
        <v>45722.66667</v>
      </c>
      <c r="H296" s="1">
        <f>IFERROR(__xludf.DUMMYFUNCTION("""COMPUTED_VALUE"""),4117.34)</f>
        <v>4117.34</v>
      </c>
      <c r="J296" s="2">
        <f>IFERROR(__xludf.DUMMYFUNCTION("""COMPUTED_VALUE"""),45722.66666666667)</f>
        <v>45722.66667</v>
      </c>
      <c r="K296" s="1">
        <f>IFERROR(__xludf.DUMMYFUNCTION("""COMPUTED_VALUE"""),4126.99)</f>
        <v>4126.99</v>
      </c>
      <c r="M296" s="2">
        <f>IFERROR(__xludf.DUMMYFUNCTION("""COMPUTED_VALUE"""),45722.66666666667)</f>
        <v>45722.66667</v>
      </c>
      <c r="N296" s="1">
        <f>IFERROR(__xludf.DUMMYFUNCTION("""COMPUTED_VALUE"""),5901876.0)</f>
        <v>5901876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IFERROR(__xludf.DUMMYFUNCTION("""COMPUTED_VALUE"""),4108.92)</f>
        <v>4108.92</v>
      </c>
      <c r="D297" s="2">
        <f>IFERROR(__xludf.DUMMYFUNCTION("""COMPUTED_VALUE"""),45723.66666666667)</f>
        <v>45723.66667</v>
      </c>
      <c r="E297" s="1">
        <f>IFERROR(__xludf.DUMMYFUNCTION("""COMPUTED_VALUE"""),4122.59)</f>
        <v>4122.59</v>
      </c>
      <c r="G297" s="2">
        <f>IFERROR(__xludf.DUMMYFUNCTION("""COMPUTED_VALUE"""),45723.66666666667)</f>
        <v>45723.66667</v>
      </c>
      <c r="H297" s="1">
        <f>IFERROR(__xludf.DUMMYFUNCTION("""COMPUTED_VALUE"""),4013.87)</f>
        <v>4013.87</v>
      </c>
      <c r="J297" s="2">
        <f>IFERROR(__xludf.DUMMYFUNCTION("""COMPUTED_VALUE"""),45723.66666666667)</f>
        <v>45723.66667</v>
      </c>
      <c r="K297" s="1">
        <f>IFERROR(__xludf.DUMMYFUNCTION("""COMPUTED_VALUE"""),4094.9)</f>
        <v>4094.9</v>
      </c>
      <c r="M297" s="2">
        <f>IFERROR(__xludf.DUMMYFUNCTION("""COMPUTED_VALUE"""),45723.66666666667)</f>
        <v>45723.66667</v>
      </c>
      <c r="N297" s="1">
        <f>IFERROR(__xludf.DUMMYFUNCTION("""COMPUTED_VALUE"""),8410789.0)</f>
        <v>8410789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IFERROR(__xludf.DUMMYFUNCTION("""COMPUTED_VALUE"""),4027.34)</f>
        <v>4027.34</v>
      </c>
      <c r="D298" s="2">
        <f>IFERROR(__xludf.DUMMYFUNCTION("""COMPUTED_VALUE"""),45726.66666666667)</f>
        <v>45726.66667</v>
      </c>
      <c r="E298" s="1">
        <f>IFERROR(__xludf.DUMMYFUNCTION("""COMPUTED_VALUE"""),4041.11)</f>
        <v>4041.11</v>
      </c>
      <c r="G298" s="2">
        <f>IFERROR(__xludf.DUMMYFUNCTION("""COMPUTED_VALUE"""),45726.66666666667)</f>
        <v>45726.66667</v>
      </c>
      <c r="H298" s="1">
        <f>IFERROR(__xludf.DUMMYFUNCTION("""COMPUTED_VALUE"""),3950.32)</f>
        <v>3950.32</v>
      </c>
      <c r="J298" s="2">
        <f>IFERROR(__xludf.DUMMYFUNCTION("""COMPUTED_VALUE"""),45726.66666666667)</f>
        <v>45726.66667</v>
      </c>
      <c r="K298" s="1">
        <f>IFERROR(__xludf.DUMMYFUNCTION("""COMPUTED_VALUE"""),3977.49)</f>
        <v>3977.49</v>
      </c>
      <c r="M298" s="2">
        <f>IFERROR(__xludf.DUMMYFUNCTION("""COMPUTED_VALUE"""),45726.66666666667)</f>
        <v>45726.66667</v>
      </c>
      <c r="N298" s="1">
        <f>IFERROR(__xludf.DUMMYFUNCTION("""COMPUTED_VALUE"""),1.075496E7)</f>
        <v>10754960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IFERROR(__xludf.DUMMYFUNCTION("""COMPUTED_VALUE"""),3954.21)</f>
        <v>3954.21</v>
      </c>
      <c r="D299" s="2">
        <f>IFERROR(__xludf.DUMMYFUNCTION("""COMPUTED_VALUE"""),45727.66666666667)</f>
        <v>45727.66667</v>
      </c>
      <c r="E299" s="1">
        <f>IFERROR(__xludf.DUMMYFUNCTION("""COMPUTED_VALUE"""),3954.21)</f>
        <v>3954.21</v>
      </c>
      <c r="G299" s="2">
        <f>IFERROR(__xludf.DUMMYFUNCTION("""COMPUTED_VALUE"""),45727.66666666667)</f>
        <v>45727.66667</v>
      </c>
      <c r="H299" s="1">
        <f>IFERROR(__xludf.DUMMYFUNCTION("""COMPUTED_VALUE"""),3796.29)</f>
        <v>3796.29</v>
      </c>
      <c r="J299" s="2">
        <f>IFERROR(__xludf.DUMMYFUNCTION("""COMPUTED_VALUE"""),45727.66666666667)</f>
        <v>45727.66667</v>
      </c>
      <c r="K299" s="1">
        <f>IFERROR(__xludf.DUMMYFUNCTION("""COMPUTED_VALUE"""),3835.19)</f>
        <v>3835.19</v>
      </c>
      <c r="M299" s="2">
        <f>IFERROR(__xludf.DUMMYFUNCTION("""COMPUTED_VALUE"""),45727.66666666667)</f>
        <v>45727.66667</v>
      </c>
      <c r="N299" s="1">
        <f>IFERROR(__xludf.DUMMYFUNCTION("""COMPUTED_VALUE"""),1.0843777E7)</f>
        <v>10843777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IFERROR(__xludf.DUMMYFUNCTION("""COMPUTED_VALUE"""),3869.43)</f>
        <v>3869.43</v>
      </c>
      <c r="D300" s="2">
        <f>IFERROR(__xludf.DUMMYFUNCTION("""COMPUTED_VALUE"""),45728.66666666667)</f>
        <v>45728.66667</v>
      </c>
      <c r="E300" s="1">
        <f>IFERROR(__xludf.DUMMYFUNCTION("""COMPUTED_VALUE"""),3880.47)</f>
        <v>3880.47</v>
      </c>
      <c r="G300" s="2">
        <f>IFERROR(__xludf.DUMMYFUNCTION("""COMPUTED_VALUE"""),45728.66666666667)</f>
        <v>45728.66667</v>
      </c>
      <c r="H300" s="1">
        <f>IFERROR(__xludf.DUMMYFUNCTION("""COMPUTED_VALUE"""),3736.28)</f>
        <v>3736.28</v>
      </c>
      <c r="J300" s="2">
        <f>IFERROR(__xludf.DUMMYFUNCTION("""COMPUTED_VALUE"""),45728.66666666667)</f>
        <v>45728.66667</v>
      </c>
      <c r="K300" s="1">
        <f>IFERROR(__xludf.DUMMYFUNCTION("""COMPUTED_VALUE"""),3788.28)</f>
        <v>3788.28</v>
      </c>
      <c r="M300" s="2">
        <f>IFERROR(__xludf.DUMMYFUNCTION("""COMPUTED_VALUE"""),45728.66666666667)</f>
        <v>45728.66667</v>
      </c>
      <c r="N300" s="1">
        <f>IFERROR(__xludf.DUMMYFUNCTION("""COMPUTED_VALUE"""),9664327.0)</f>
        <v>9664327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IFERROR(__xludf.DUMMYFUNCTION("""COMPUTED_VALUE"""),3784.06)</f>
        <v>3784.06</v>
      </c>
      <c r="D301" s="2">
        <f>IFERROR(__xludf.DUMMYFUNCTION("""COMPUTED_VALUE"""),45729.66666666667)</f>
        <v>45729.66667</v>
      </c>
      <c r="E301" s="1">
        <f>IFERROR(__xludf.DUMMYFUNCTION("""COMPUTED_VALUE"""),3784.06)</f>
        <v>3784.06</v>
      </c>
      <c r="G301" s="2">
        <f>IFERROR(__xludf.DUMMYFUNCTION("""COMPUTED_VALUE"""),45729.66666666667)</f>
        <v>45729.66667</v>
      </c>
      <c r="H301" s="1">
        <f>IFERROR(__xludf.DUMMYFUNCTION("""COMPUTED_VALUE"""),3664.05)</f>
        <v>3664.05</v>
      </c>
      <c r="J301" s="2">
        <f>IFERROR(__xludf.DUMMYFUNCTION("""COMPUTED_VALUE"""),45729.66666666667)</f>
        <v>45729.66667</v>
      </c>
      <c r="K301" s="1">
        <f>IFERROR(__xludf.DUMMYFUNCTION("""COMPUTED_VALUE"""),3680.58)</f>
        <v>3680.58</v>
      </c>
      <c r="M301" s="2">
        <f>IFERROR(__xludf.DUMMYFUNCTION("""COMPUTED_VALUE"""),45729.66666666667)</f>
        <v>45729.66667</v>
      </c>
      <c r="N301" s="1">
        <f>IFERROR(__xludf.DUMMYFUNCTION("""COMPUTED_VALUE"""),1.0002994E7)</f>
        <v>10002994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IFERROR(__xludf.DUMMYFUNCTION("""COMPUTED_VALUE"""),3720.98)</f>
        <v>3720.98</v>
      </c>
      <c r="D302" s="2">
        <f>IFERROR(__xludf.DUMMYFUNCTION("""COMPUTED_VALUE"""),45730.66666666667)</f>
        <v>45730.66667</v>
      </c>
      <c r="E302" s="1">
        <f>IFERROR(__xludf.DUMMYFUNCTION("""COMPUTED_VALUE"""),3793.1)</f>
        <v>3793.1</v>
      </c>
      <c r="G302" s="2">
        <f>IFERROR(__xludf.DUMMYFUNCTION("""COMPUTED_VALUE"""),45730.66666666667)</f>
        <v>45730.66667</v>
      </c>
      <c r="H302" s="1">
        <f>IFERROR(__xludf.DUMMYFUNCTION("""COMPUTED_VALUE"""),3719.69)</f>
        <v>3719.69</v>
      </c>
      <c r="J302" s="2">
        <f>IFERROR(__xludf.DUMMYFUNCTION("""COMPUTED_VALUE"""),45730.66666666667)</f>
        <v>45730.66667</v>
      </c>
      <c r="K302" s="1">
        <f>IFERROR(__xludf.DUMMYFUNCTION("""COMPUTED_VALUE"""),3784.29)</f>
        <v>3784.29</v>
      </c>
      <c r="M302" s="2">
        <f>IFERROR(__xludf.DUMMYFUNCTION("""COMPUTED_VALUE"""),45730.66666666667)</f>
        <v>45730.66667</v>
      </c>
      <c r="N302" s="1">
        <f>IFERROR(__xludf.DUMMYFUNCTION("""COMPUTED_VALUE"""),7094695.0)</f>
        <v>7094695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IFERROR(__xludf.DUMMYFUNCTION("""COMPUTED_VALUE"""),3775.08)</f>
        <v>3775.08</v>
      </c>
      <c r="D303" s="2">
        <f>IFERROR(__xludf.DUMMYFUNCTION("""COMPUTED_VALUE"""),45733.66666666667)</f>
        <v>45733.66667</v>
      </c>
      <c r="E303" s="1">
        <f>IFERROR(__xludf.DUMMYFUNCTION("""COMPUTED_VALUE"""),3883.14)</f>
        <v>3883.14</v>
      </c>
      <c r="G303" s="2">
        <f>IFERROR(__xludf.DUMMYFUNCTION("""COMPUTED_VALUE"""),45733.66666666667)</f>
        <v>45733.66667</v>
      </c>
      <c r="H303" s="1">
        <f>IFERROR(__xludf.DUMMYFUNCTION("""COMPUTED_VALUE"""),3775.08)</f>
        <v>3775.08</v>
      </c>
      <c r="J303" s="2">
        <f>IFERROR(__xludf.DUMMYFUNCTION("""COMPUTED_VALUE"""),45733.66666666667)</f>
        <v>45733.66667</v>
      </c>
      <c r="K303" s="1">
        <f>IFERROR(__xludf.DUMMYFUNCTION("""COMPUTED_VALUE"""),3868.7)</f>
        <v>3868.7</v>
      </c>
      <c r="M303" s="2">
        <f>IFERROR(__xludf.DUMMYFUNCTION("""COMPUTED_VALUE"""),45733.66666666667)</f>
        <v>45733.66667</v>
      </c>
      <c r="N303" s="1">
        <f>IFERROR(__xludf.DUMMYFUNCTION("""COMPUTED_VALUE"""),7455038.0)</f>
        <v>7455038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IFERROR(__xludf.DUMMYFUNCTION("""COMPUTED_VALUE"""),3852.97)</f>
        <v>3852.97</v>
      </c>
      <c r="D304" s="2">
        <f>IFERROR(__xludf.DUMMYFUNCTION("""COMPUTED_VALUE"""),45734.66666666667)</f>
        <v>45734.66667</v>
      </c>
      <c r="E304" s="1">
        <f>IFERROR(__xludf.DUMMYFUNCTION("""COMPUTED_VALUE"""),3852.97)</f>
        <v>3852.97</v>
      </c>
      <c r="G304" s="2">
        <f>IFERROR(__xludf.DUMMYFUNCTION("""COMPUTED_VALUE"""),45734.66666666667)</f>
        <v>45734.66667</v>
      </c>
      <c r="H304" s="1">
        <f>IFERROR(__xludf.DUMMYFUNCTION("""COMPUTED_VALUE"""),3741.92)</f>
        <v>3741.92</v>
      </c>
      <c r="J304" s="2">
        <f>IFERROR(__xludf.DUMMYFUNCTION("""COMPUTED_VALUE"""),45734.66666666667)</f>
        <v>45734.66667</v>
      </c>
      <c r="K304" s="1">
        <f>IFERROR(__xludf.DUMMYFUNCTION("""COMPUTED_VALUE"""),3748.21)</f>
        <v>3748.21</v>
      </c>
      <c r="M304" s="2">
        <f>IFERROR(__xludf.DUMMYFUNCTION("""COMPUTED_VALUE"""),45734.66666666667)</f>
        <v>45734.66667</v>
      </c>
      <c r="N304" s="1">
        <f>IFERROR(__xludf.DUMMYFUNCTION("""COMPUTED_VALUE"""),5145732.0)</f>
        <v>5145732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IFERROR(__xludf.DUMMYFUNCTION("""COMPUTED_VALUE"""),3768.52)</f>
        <v>3768.52</v>
      </c>
      <c r="D305" s="2">
        <f>IFERROR(__xludf.DUMMYFUNCTION("""COMPUTED_VALUE"""),45735.66666666667)</f>
        <v>45735.66667</v>
      </c>
      <c r="E305" s="1">
        <f>IFERROR(__xludf.DUMMYFUNCTION("""COMPUTED_VALUE"""),3872.49)</f>
        <v>3872.49</v>
      </c>
      <c r="G305" s="2">
        <f>IFERROR(__xludf.DUMMYFUNCTION("""COMPUTED_VALUE"""),45735.66666666667)</f>
        <v>45735.66667</v>
      </c>
      <c r="H305" s="1">
        <f>IFERROR(__xludf.DUMMYFUNCTION("""COMPUTED_VALUE"""),3766.96)</f>
        <v>3766.96</v>
      </c>
      <c r="J305" s="2">
        <f>IFERROR(__xludf.DUMMYFUNCTION("""COMPUTED_VALUE"""),45735.66666666667)</f>
        <v>45735.66667</v>
      </c>
      <c r="K305" s="1">
        <f>IFERROR(__xludf.DUMMYFUNCTION("""COMPUTED_VALUE"""),3849.42)</f>
        <v>3849.42</v>
      </c>
      <c r="M305" s="2">
        <f>IFERROR(__xludf.DUMMYFUNCTION("""COMPUTED_VALUE"""),45735.66666666667)</f>
        <v>45735.66667</v>
      </c>
      <c r="N305" s="1">
        <f>IFERROR(__xludf.DUMMYFUNCTION("""COMPUTED_VALUE"""),4765741.0)</f>
        <v>4765741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IFERROR(__xludf.DUMMYFUNCTION("""COMPUTED_VALUE"""),3812.97)</f>
        <v>3812.97</v>
      </c>
      <c r="D306" s="2">
        <f>IFERROR(__xludf.DUMMYFUNCTION("""COMPUTED_VALUE"""),45736.66666666667)</f>
        <v>45736.66667</v>
      </c>
      <c r="E306" s="1">
        <f>IFERROR(__xludf.DUMMYFUNCTION("""COMPUTED_VALUE"""),3856.03)</f>
        <v>3856.03</v>
      </c>
      <c r="G306" s="2">
        <f>IFERROR(__xludf.DUMMYFUNCTION("""COMPUTED_VALUE"""),45736.66666666667)</f>
        <v>45736.66667</v>
      </c>
      <c r="H306" s="1">
        <f>IFERROR(__xludf.DUMMYFUNCTION("""COMPUTED_VALUE"""),3805.74)</f>
        <v>3805.74</v>
      </c>
      <c r="J306" s="2">
        <f>IFERROR(__xludf.DUMMYFUNCTION("""COMPUTED_VALUE"""),45736.66666666667)</f>
        <v>45736.66667</v>
      </c>
      <c r="K306" s="1">
        <f>IFERROR(__xludf.DUMMYFUNCTION("""COMPUTED_VALUE"""),3819.22)</f>
        <v>3819.22</v>
      </c>
      <c r="M306" s="2">
        <f>IFERROR(__xludf.DUMMYFUNCTION("""COMPUTED_VALUE"""),45736.66666666667)</f>
        <v>45736.66667</v>
      </c>
      <c r="N306" s="1">
        <f>IFERROR(__xludf.DUMMYFUNCTION("""COMPUTED_VALUE"""),4351684.0)</f>
        <v>4351684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IFERROR(__xludf.DUMMYFUNCTION("""COMPUTED_VALUE"""),3717.32)</f>
        <v>3717.32</v>
      </c>
      <c r="D307" s="2">
        <f>IFERROR(__xludf.DUMMYFUNCTION("""COMPUTED_VALUE"""),45737.66666666667)</f>
        <v>45737.66667</v>
      </c>
      <c r="E307" s="1">
        <f>IFERROR(__xludf.DUMMYFUNCTION("""COMPUTED_VALUE"""),3746.19)</f>
        <v>3746.19</v>
      </c>
      <c r="G307" s="2">
        <f>IFERROR(__xludf.DUMMYFUNCTION("""COMPUTED_VALUE"""),45737.66666666667)</f>
        <v>45737.66667</v>
      </c>
      <c r="H307" s="1">
        <f>IFERROR(__xludf.DUMMYFUNCTION("""COMPUTED_VALUE"""),3608.78)</f>
        <v>3608.78</v>
      </c>
      <c r="J307" s="2">
        <f>IFERROR(__xludf.DUMMYFUNCTION("""COMPUTED_VALUE"""),45737.66666666667)</f>
        <v>45737.66667</v>
      </c>
      <c r="K307" s="1">
        <f>IFERROR(__xludf.DUMMYFUNCTION("""COMPUTED_VALUE"""),3745.57)</f>
        <v>3745.57</v>
      </c>
      <c r="M307" s="2">
        <f>IFERROR(__xludf.DUMMYFUNCTION("""COMPUTED_VALUE"""),45737.66666666667)</f>
        <v>45737.66667</v>
      </c>
      <c r="N307" s="1">
        <f>IFERROR(__xludf.DUMMYFUNCTION("""COMPUTED_VALUE"""),1.2195507E7)</f>
        <v>12195507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IFERROR(__xludf.DUMMYFUNCTION("""COMPUTED_VALUE"""),3804.69)</f>
        <v>3804.69</v>
      </c>
      <c r="D308" s="2">
        <f>IFERROR(__xludf.DUMMYFUNCTION("""COMPUTED_VALUE"""),45740.66666666667)</f>
        <v>45740.66667</v>
      </c>
      <c r="E308" s="1">
        <f>IFERROR(__xludf.DUMMYFUNCTION("""COMPUTED_VALUE"""),3820.48)</f>
        <v>3820.48</v>
      </c>
      <c r="G308" s="2">
        <f>IFERROR(__xludf.DUMMYFUNCTION("""COMPUTED_VALUE"""),45740.66666666667)</f>
        <v>45740.66667</v>
      </c>
      <c r="H308" s="1">
        <f>IFERROR(__xludf.DUMMYFUNCTION("""COMPUTED_VALUE"""),3766.54)</f>
        <v>3766.54</v>
      </c>
      <c r="J308" s="2">
        <f>IFERROR(__xludf.DUMMYFUNCTION("""COMPUTED_VALUE"""),45740.66666666667)</f>
        <v>45740.66667</v>
      </c>
      <c r="K308" s="1">
        <f>IFERROR(__xludf.DUMMYFUNCTION("""COMPUTED_VALUE"""),3814.91)</f>
        <v>3814.91</v>
      </c>
      <c r="M308" s="2">
        <f>IFERROR(__xludf.DUMMYFUNCTION("""COMPUTED_VALUE"""),45740.66666666667)</f>
        <v>45740.66667</v>
      </c>
      <c r="N308" s="1">
        <f>IFERROR(__xludf.DUMMYFUNCTION("""COMPUTED_VALUE"""),6418487.0)</f>
        <v>6418487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IFERROR(__xludf.DUMMYFUNCTION("""COMPUTED_VALUE"""),3818.53)</f>
        <v>3818.53</v>
      </c>
      <c r="D309" s="2">
        <f>IFERROR(__xludf.DUMMYFUNCTION("""COMPUTED_VALUE"""),45741.66666666667)</f>
        <v>45741.66667</v>
      </c>
      <c r="E309" s="1">
        <f>IFERROR(__xludf.DUMMYFUNCTION("""COMPUTED_VALUE"""),3860.5)</f>
        <v>3860.5</v>
      </c>
      <c r="G309" s="2">
        <f>IFERROR(__xludf.DUMMYFUNCTION("""COMPUTED_VALUE"""),45741.66666666667)</f>
        <v>45741.66667</v>
      </c>
      <c r="H309" s="1">
        <f>IFERROR(__xludf.DUMMYFUNCTION("""COMPUTED_VALUE"""),3808.83)</f>
        <v>3808.83</v>
      </c>
      <c r="J309" s="2">
        <f>IFERROR(__xludf.DUMMYFUNCTION("""COMPUTED_VALUE"""),45741.66666666667)</f>
        <v>45741.66667</v>
      </c>
      <c r="K309" s="1">
        <f>IFERROR(__xludf.DUMMYFUNCTION("""COMPUTED_VALUE"""),3857.3)</f>
        <v>3857.3</v>
      </c>
      <c r="M309" s="2">
        <f>IFERROR(__xludf.DUMMYFUNCTION("""COMPUTED_VALUE"""),45741.66666666667)</f>
        <v>45741.66667</v>
      </c>
      <c r="N309" s="1">
        <f>IFERROR(__xludf.DUMMYFUNCTION("""COMPUTED_VALUE"""),5580122.0)</f>
        <v>5580122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IFERROR(__xludf.DUMMYFUNCTION("""COMPUTED_VALUE"""),3865.61)</f>
        <v>3865.61</v>
      </c>
      <c r="D310" s="2">
        <f>IFERROR(__xludf.DUMMYFUNCTION("""COMPUTED_VALUE"""),45742.66666666667)</f>
        <v>45742.66667</v>
      </c>
      <c r="E310" s="1">
        <f>IFERROR(__xludf.DUMMYFUNCTION("""COMPUTED_VALUE"""),3900.65)</f>
        <v>3900.65</v>
      </c>
      <c r="G310" s="2">
        <f>IFERROR(__xludf.DUMMYFUNCTION("""COMPUTED_VALUE"""),45742.66666666667)</f>
        <v>45742.66667</v>
      </c>
      <c r="H310" s="1">
        <f>IFERROR(__xludf.DUMMYFUNCTION("""COMPUTED_VALUE"""),3843.99)</f>
        <v>3843.99</v>
      </c>
      <c r="J310" s="2">
        <f>IFERROR(__xludf.DUMMYFUNCTION("""COMPUTED_VALUE"""),45742.66666666667)</f>
        <v>45742.66667</v>
      </c>
      <c r="K310" s="1">
        <f>IFERROR(__xludf.DUMMYFUNCTION("""COMPUTED_VALUE"""),3859.21)</f>
        <v>3859.21</v>
      </c>
      <c r="M310" s="2">
        <f>IFERROR(__xludf.DUMMYFUNCTION("""COMPUTED_VALUE"""),45742.66666666667)</f>
        <v>45742.66667</v>
      </c>
      <c r="N310" s="1">
        <f>IFERROR(__xludf.DUMMYFUNCTION("""COMPUTED_VALUE"""),5311885.0)</f>
        <v>5311885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IFERROR(__xludf.DUMMYFUNCTION("""COMPUTED_VALUE"""),3838.61)</f>
        <v>3838.61</v>
      </c>
      <c r="D311" s="2">
        <f>IFERROR(__xludf.DUMMYFUNCTION("""COMPUTED_VALUE"""),45743.66666666667)</f>
        <v>45743.66667</v>
      </c>
      <c r="E311" s="1">
        <f>IFERROR(__xludf.DUMMYFUNCTION("""COMPUTED_VALUE"""),3842.92)</f>
        <v>3842.92</v>
      </c>
      <c r="G311" s="2">
        <f>IFERROR(__xludf.DUMMYFUNCTION("""COMPUTED_VALUE"""),45743.66666666667)</f>
        <v>45743.66667</v>
      </c>
      <c r="H311" s="1">
        <f>IFERROR(__xludf.DUMMYFUNCTION("""COMPUTED_VALUE"""),3765.6)</f>
        <v>3765.6</v>
      </c>
      <c r="J311" s="2">
        <f>IFERROR(__xludf.DUMMYFUNCTION("""COMPUTED_VALUE"""),45743.66666666667)</f>
        <v>45743.66667</v>
      </c>
      <c r="K311" s="1">
        <f>IFERROR(__xludf.DUMMYFUNCTION("""COMPUTED_VALUE"""),3823.37)</f>
        <v>3823.37</v>
      </c>
      <c r="M311" s="2">
        <f>IFERROR(__xludf.DUMMYFUNCTION("""COMPUTED_VALUE"""),45743.66666666667)</f>
        <v>45743.66667</v>
      </c>
      <c r="N311" s="1">
        <f>IFERROR(__xludf.DUMMYFUNCTION("""COMPUTED_VALUE"""),6364805.0)</f>
        <v>6364805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IFERROR(__xludf.DUMMYFUNCTION("""COMPUTED_VALUE"""),3799.02)</f>
        <v>3799.02</v>
      </c>
      <c r="D312" s="2">
        <f>IFERROR(__xludf.DUMMYFUNCTION("""COMPUTED_VALUE"""),45744.66666666667)</f>
        <v>45744.66667</v>
      </c>
      <c r="E312" s="1">
        <f>IFERROR(__xludf.DUMMYFUNCTION("""COMPUTED_VALUE"""),3805.0)</f>
        <v>3805</v>
      </c>
      <c r="G312" s="2">
        <f>IFERROR(__xludf.DUMMYFUNCTION("""COMPUTED_VALUE"""),45744.66666666667)</f>
        <v>45744.66667</v>
      </c>
      <c r="H312" s="1">
        <f>IFERROR(__xludf.DUMMYFUNCTION("""COMPUTED_VALUE"""),3697.93)</f>
        <v>3697.93</v>
      </c>
      <c r="J312" s="2">
        <f>IFERROR(__xludf.DUMMYFUNCTION("""COMPUTED_VALUE"""),45744.66666666667)</f>
        <v>45744.66667</v>
      </c>
      <c r="K312" s="1">
        <f>IFERROR(__xludf.DUMMYFUNCTION("""COMPUTED_VALUE"""),3715.2)</f>
        <v>3715.2</v>
      </c>
      <c r="M312" s="2">
        <f>IFERROR(__xludf.DUMMYFUNCTION("""COMPUTED_VALUE"""),45744.66666666667)</f>
        <v>45744.66667</v>
      </c>
      <c r="N312" s="1">
        <f>IFERROR(__xludf.DUMMYFUNCTION("""COMPUTED_VALUE"""),5511883.0)</f>
        <v>5511883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IFERROR(__xludf.DUMMYFUNCTION("""COMPUTED_VALUE"""),3666.03)</f>
        <v>3666.03</v>
      </c>
      <c r="D313" s="2">
        <f>IFERROR(__xludf.DUMMYFUNCTION("""COMPUTED_VALUE"""),45747.66666666667)</f>
        <v>45747.66667</v>
      </c>
      <c r="E313" s="1">
        <f>IFERROR(__xludf.DUMMYFUNCTION("""COMPUTED_VALUE"""),3758.35)</f>
        <v>3758.35</v>
      </c>
      <c r="G313" s="2">
        <f>IFERROR(__xludf.DUMMYFUNCTION("""COMPUTED_VALUE"""),45747.66666666667)</f>
        <v>45747.66667</v>
      </c>
      <c r="H313" s="1">
        <f>IFERROR(__xludf.DUMMYFUNCTION("""COMPUTED_VALUE"""),3620.67)</f>
        <v>3620.67</v>
      </c>
      <c r="J313" s="2">
        <f>IFERROR(__xludf.DUMMYFUNCTION("""COMPUTED_VALUE"""),45747.66666666667)</f>
        <v>45747.66667</v>
      </c>
      <c r="K313" s="1">
        <f>IFERROR(__xludf.DUMMYFUNCTION("""COMPUTED_VALUE"""),3740.64)</f>
        <v>3740.64</v>
      </c>
      <c r="M313" s="2">
        <f>IFERROR(__xludf.DUMMYFUNCTION("""COMPUTED_VALUE"""),45747.66666666667)</f>
        <v>45747.66667</v>
      </c>
      <c r="N313" s="1">
        <f>IFERROR(__xludf.DUMMYFUNCTION("""COMPUTED_VALUE"""),7745275.0)</f>
        <v>7745275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IFERROR(__xludf.DUMMYFUNCTION("""COMPUTED_VALUE"""),3719.48)</f>
        <v>3719.48</v>
      </c>
      <c r="D314" s="2">
        <f>IFERROR(__xludf.DUMMYFUNCTION("""COMPUTED_VALUE"""),45748.66666666667)</f>
        <v>45748.66667</v>
      </c>
      <c r="E314" s="1">
        <f>IFERROR(__xludf.DUMMYFUNCTION("""COMPUTED_VALUE"""),3752.54)</f>
        <v>3752.54</v>
      </c>
      <c r="G314" s="2">
        <f>IFERROR(__xludf.DUMMYFUNCTION("""COMPUTED_VALUE"""),45748.66666666667)</f>
        <v>45748.66667</v>
      </c>
      <c r="H314" s="1">
        <f>IFERROR(__xludf.DUMMYFUNCTION("""COMPUTED_VALUE"""),3672.53)</f>
        <v>3672.53</v>
      </c>
      <c r="J314" s="2">
        <f>IFERROR(__xludf.DUMMYFUNCTION("""COMPUTED_VALUE"""),45748.66666666667)</f>
        <v>45748.66667</v>
      </c>
      <c r="K314" s="1">
        <f>IFERROR(__xludf.DUMMYFUNCTION("""COMPUTED_VALUE"""),3739.15)</f>
        <v>3739.15</v>
      </c>
      <c r="M314" s="2">
        <f>IFERROR(__xludf.DUMMYFUNCTION("""COMPUTED_VALUE"""),45748.66666666667)</f>
        <v>45748.66667</v>
      </c>
      <c r="N314" s="1">
        <f>IFERROR(__xludf.DUMMYFUNCTION("""COMPUTED_VALUE"""),5673256.0)</f>
        <v>5673256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IFERROR(__xludf.DUMMYFUNCTION("""COMPUTED_VALUE"""),3691.93)</f>
        <v>3691.93</v>
      </c>
      <c r="D315" s="2">
        <f>IFERROR(__xludf.DUMMYFUNCTION("""COMPUTED_VALUE"""),45749.66666666667)</f>
        <v>45749.66667</v>
      </c>
      <c r="E315" s="1">
        <f>IFERROR(__xludf.DUMMYFUNCTION("""COMPUTED_VALUE"""),3818.96)</f>
        <v>3818.96</v>
      </c>
      <c r="G315" s="2">
        <f>IFERROR(__xludf.DUMMYFUNCTION("""COMPUTED_VALUE"""),45749.66666666667)</f>
        <v>45749.66667</v>
      </c>
      <c r="H315" s="1">
        <f>IFERROR(__xludf.DUMMYFUNCTION("""COMPUTED_VALUE"""),3688.81)</f>
        <v>3688.81</v>
      </c>
      <c r="J315" s="2">
        <f>IFERROR(__xludf.DUMMYFUNCTION("""COMPUTED_VALUE"""),45749.66666666667)</f>
        <v>45749.66667</v>
      </c>
      <c r="K315" s="1">
        <f>IFERROR(__xludf.DUMMYFUNCTION("""COMPUTED_VALUE"""),3806.09)</f>
        <v>3806.09</v>
      </c>
      <c r="M315" s="2">
        <f>IFERROR(__xludf.DUMMYFUNCTION("""COMPUTED_VALUE"""),45749.66666666667)</f>
        <v>45749.66667</v>
      </c>
      <c r="N315" s="1">
        <f>IFERROR(__xludf.DUMMYFUNCTION("""COMPUTED_VALUE"""),5128400.0)</f>
        <v>5128400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IFERROR(__xludf.DUMMYFUNCTION("""COMPUTED_VALUE"""),3712.06)</f>
        <v>3712.06</v>
      </c>
      <c r="D316" s="2">
        <f>IFERROR(__xludf.DUMMYFUNCTION("""COMPUTED_VALUE"""),45750.66666666667)</f>
        <v>45750.66667</v>
      </c>
      <c r="E316" s="1">
        <f>IFERROR(__xludf.DUMMYFUNCTION("""COMPUTED_VALUE"""),3712.06)</f>
        <v>3712.06</v>
      </c>
      <c r="G316" s="2">
        <f>IFERROR(__xludf.DUMMYFUNCTION("""COMPUTED_VALUE"""),45750.66666666667)</f>
        <v>45750.66667</v>
      </c>
      <c r="H316" s="1">
        <f>IFERROR(__xludf.DUMMYFUNCTION("""COMPUTED_VALUE"""),3537.63)</f>
        <v>3537.63</v>
      </c>
      <c r="J316" s="2">
        <f>IFERROR(__xludf.DUMMYFUNCTION("""COMPUTED_VALUE"""),45750.66666666667)</f>
        <v>45750.66667</v>
      </c>
      <c r="K316" s="1">
        <f>IFERROR(__xludf.DUMMYFUNCTION("""COMPUTED_VALUE"""),3551.84)</f>
        <v>3551.84</v>
      </c>
      <c r="M316" s="2">
        <f>IFERROR(__xludf.DUMMYFUNCTION("""COMPUTED_VALUE"""),45750.66666666667)</f>
        <v>45750.66667</v>
      </c>
      <c r="N316" s="1">
        <f>IFERROR(__xludf.DUMMYFUNCTION("""COMPUTED_VALUE"""),1.092939E7)</f>
        <v>10929390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IFERROR(__xludf.DUMMYFUNCTION("""COMPUTED_VALUE"""),3463.72)</f>
        <v>3463.72</v>
      </c>
      <c r="D317" s="2">
        <f>IFERROR(__xludf.DUMMYFUNCTION("""COMPUTED_VALUE"""),45751.66666666667)</f>
        <v>45751.66667</v>
      </c>
      <c r="E317" s="1">
        <f>IFERROR(__xludf.DUMMYFUNCTION("""COMPUTED_VALUE"""),3521.66)</f>
        <v>3521.66</v>
      </c>
      <c r="G317" s="2">
        <f>IFERROR(__xludf.DUMMYFUNCTION("""COMPUTED_VALUE"""),45751.66666666667)</f>
        <v>45751.66667</v>
      </c>
      <c r="H317" s="1">
        <f>IFERROR(__xludf.DUMMYFUNCTION("""COMPUTED_VALUE"""),3384.02)</f>
        <v>3384.02</v>
      </c>
      <c r="J317" s="2">
        <f>IFERROR(__xludf.DUMMYFUNCTION("""COMPUTED_VALUE"""),45751.66666666667)</f>
        <v>45751.66667</v>
      </c>
      <c r="K317" s="1">
        <f>IFERROR(__xludf.DUMMYFUNCTION("""COMPUTED_VALUE"""),3401.36)</f>
        <v>3401.36</v>
      </c>
      <c r="M317" s="2">
        <f>IFERROR(__xludf.DUMMYFUNCTION("""COMPUTED_VALUE"""),45751.66666666667)</f>
        <v>45751.66667</v>
      </c>
      <c r="N317" s="1">
        <f>IFERROR(__xludf.DUMMYFUNCTION("""COMPUTED_VALUE"""),1.168296E7)</f>
        <v>11682960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IFERROR(__xludf.DUMMYFUNCTION("""COMPUTED_VALUE"""),3286.46)</f>
        <v>3286.46</v>
      </c>
      <c r="D318" s="2">
        <f>IFERROR(__xludf.DUMMYFUNCTION("""COMPUTED_VALUE"""),45754.66666666667)</f>
        <v>45754.66667</v>
      </c>
      <c r="E318" s="1">
        <f>IFERROR(__xludf.DUMMYFUNCTION("""COMPUTED_VALUE"""),3509.14)</f>
        <v>3509.14</v>
      </c>
      <c r="G318" s="2">
        <f>IFERROR(__xludf.DUMMYFUNCTION("""COMPUTED_VALUE"""),45754.66666666667)</f>
        <v>45754.66667</v>
      </c>
      <c r="H318" s="1">
        <f>IFERROR(__xludf.DUMMYFUNCTION("""COMPUTED_VALUE"""),3250.57)</f>
        <v>3250.57</v>
      </c>
      <c r="J318" s="2">
        <f>IFERROR(__xludf.DUMMYFUNCTION("""COMPUTED_VALUE"""),45754.66666666667)</f>
        <v>45754.66667</v>
      </c>
      <c r="K318" s="1">
        <f>IFERROR(__xludf.DUMMYFUNCTION("""COMPUTED_VALUE"""),3344.64)</f>
        <v>3344.64</v>
      </c>
      <c r="M318" s="2">
        <f>IFERROR(__xludf.DUMMYFUNCTION("""COMPUTED_VALUE"""),45754.66666666667)</f>
        <v>45754.66667</v>
      </c>
      <c r="N318" s="1">
        <f>IFERROR(__xludf.DUMMYFUNCTION("""COMPUTED_VALUE"""),1.3987355E7)</f>
        <v>13987355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IFERROR(__xludf.DUMMYFUNCTION("""COMPUTED_VALUE"""),3407.74)</f>
        <v>3407.74</v>
      </c>
      <c r="D319" s="2">
        <f>IFERROR(__xludf.DUMMYFUNCTION("""COMPUTED_VALUE"""),45755.66666666667)</f>
        <v>45755.66667</v>
      </c>
      <c r="E319" s="1">
        <f>IFERROR(__xludf.DUMMYFUNCTION("""COMPUTED_VALUE"""),3472.8)</f>
        <v>3472.8</v>
      </c>
      <c r="G319" s="2">
        <f>IFERROR(__xludf.DUMMYFUNCTION("""COMPUTED_VALUE"""),45755.66666666667)</f>
        <v>45755.66667</v>
      </c>
      <c r="H319" s="1">
        <f>IFERROR(__xludf.DUMMYFUNCTION("""COMPUTED_VALUE"""),3252.16)</f>
        <v>3252.16</v>
      </c>
      <c r="J319" s="2">
        <f>IFERROR(__xludf.DUMMYFUNCTION("""COMPUTED_VALUE"""),45755.66666666667)</f>
        <v>45755.66667</v>
      </c>
      <c r="K319" s="1">
        <f>IFERROR(__xludf.DUMMYFUNCTION("""COMPUTED_VALUE"""),3302.75)</f>
        <v>3302.75</v>
      </c>
      <c r="M319" s="2">
        <f>IFERROR(__xludf.DUMMYFUNCTION("""COMPUTED_VALUE"""),45755.66666666667)</f>
        <v>45755.66667</v>
      </c>
      <c r="N319" s="1">
        <f>IFERROR(__xludf.DUMMYFUNCTION("""COMPUTED_VALUE"""),1.0554359E7)</f>
        <v>10554359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IFERROR(__xludf.DUMMYFUNCTION("""COMPUTED_VALUE"""),3283.99)</f>
        <v>3283.99</v>
      </c>
      <c r="D320" s="2">
        <f>IFERROR(__xludf.DUMMYFUNCTION("""COMPUTED_VALUE"""),45756.66666666667)</f>
        <v>45756.66667</v>
      </c>
      <c r="E320" s="1">
        <f>IFERROR(__xludf.DUMMYFUNCTION("""COMPUTED_VALUE"""),3645.31)</f>
        <v>3645.31</v>
      </c>
      <c r="G320" s="2">
        <f>IFERROR(__xludf.DUMMYFUNCTION("""COMPUTED_VALUE"""),45756.66666666667)</f>
        <v>45756.66667</v>
      </c>
      <c r="H320" s="1">
        <f>IFERROR(__xludf.DUMMYFUNCTION("""COMPUTED_VALUE"""),3245.37)</f>
        <v>3245.37</v>
      </c>
      <c r="J320" s="2">
        <f>IFERROR(__xludf.DUMMYFUNCTION("""COMPUTED_VALUE"""),45756.66666666667)</f>
        <v>45756.66667</v>
      </c>
      <c r="K320" s="1">
        <f>IFERROR(__xludf.DUMMYFUNCTION("""COMPUTED_VALUE"""),3629.71)</f>
        <v>3629.71</v>
      </c>
      <c r="M320" s="2">
        <f>IFERROR(__xludf.DUMMYFUNCTION("""COMPUTED_VALUE"""),45756.66666666667)</f>
        <v>45756.66667</v>
      </c>
      <c r="N320" s="1">
        <f>IFERROR(__xludf.DUMMYFUNCTION("""COMPUTED_VALUE"""),1.4893263E7)</f>
        <v>14893263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IFERROR(__xludf.DUMMYFUNCTION("""COMPUTED_VALUE"""),3547.68)</f>
        <v>3547.68</v>
      </c>
      <c r="D321" s="2">
        <f>IFERROR(__xludf.DUMMYFUNCTION("""COMPUTED_VALUE"""),45757.66666666667)</f>
        <v>45757.66667</v>
      </c>
      <c r="E321" s="1">
        <f>IFERROR(__xludf.DUMMYFUNCTION("""COMPUTED_VALUE"""),3557.63)</f>
        <v>3557.63</v>
      </c>
      <c r="G321" s="2">
        <f>IFERROR(__xludf.DUMMYFUNCTION("""COMPUTED_VALUE"""),45757.66666666667)</f>
        <v>45757.66667</v>
      </c>
      <c r="H321" s="1">
        <f>IFERROR(__xludf.DUMMYFUNCTION("""COMPUTED_VALUE"""),3382.68)</f>
        <v>3382.68</v>
      </c>
      <c r="J321" s="2">
        <f>IFERROR(__xludf.DUMMYFUNCTION("""COMPUTED_VALUE"""),45757.66666666667)</f>
        <v>45757.66667</v>
      </c>
      <c r="K321" s="1">
        <f>IFERROR(__xludf.DUMMYFUNCTION("""COMPUTED_VALUE"""),3468.4)</f>
        <v>3468.4</v>
      </c>
      <c r="M321" s="2">
        <f>IFERROR(__xludf.DUMMYFUNCTION("""COMPUTED_VALUE"""),45757.66666666667)</f>
        <v>45757.66667</v>
      </c>
      <c r="N321" s="1">
        <f>IFERROR(__xludf.DUMMYFUNCTION("""COMPUTED_VALUE"""),8956680.0)</f>
        <v>8956680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IFERROR(__xludf.DUMMYFUNCTION("""COMPUTED_VALUE"""),3463.08)</f>
        <v>3463.08</v>
      </c>
      <c r="D322" s="2">
        <f>IFERROR(__xludf.DUMMYFUNCTION("""COMPUTED_VALUE"""),45758.66666666667)</f>
        <v>45758.66667</v>
      </c>
      <c r="E322" s="1">
        <f>IFERROR(__xludf.DUMMYFUNCTION("""COMPUTED_VALUE"""),3540.66)</f>
        <v>3540.66</v>
      </c>
      <c r="G322" s="2">
        <f>IFERROR(__xludf.DUMMYFUNCTION("""COMPUTED_VALUE"""),45758.66666666667)</f>
        <v>45758.66667</v>
      </c>
      <c r="H322" s="1">
        <f>IFERROR(__xludf.DUMMYFUNCTION("""COMPUTED_VALUE"""),3404.0)</f>
        <v>3404</v>
      </c>
      <c r="J322" s="2">
        <f>IFERROR(__xludf.DUMMYFUNCTION("""COMPUTED_VALUE"""),45758.66666666667)</f>
        <v>45758.66667</v>
      </c>
      <c r="K322" s="1">
        <f>IFERROR(__xludf.DUMMYFUNCTION("""COMPUTED_VALUE"""),3509.7)</f>
        <v>3509.7</v>
      </c>
      <c r="M322" s="2">
        <f>IFERROR(__xludf.DUMMYFUNCTION("""COMPUTED_VALUE"""),45758.66666666667)</f>
        <v>45758.66667</v>
      </c>
      <c r="N322" s="1">
        <f>IFERROR(__xludf.DUMMYFUNCTION("""COMPUTED_VALUE"""),6494259.0)</f>
        <v>6494259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IFERROR(__xludf.DUMMYFUNCTION("""COMPUTED_VALUE"""),3505.31)</f>
        <v>3505.31</v>
      </c>
      <c r="D323" s="2">
        <f>IFERROR(__xludf.DUMMYFUNCTION("""COMPUTED_VALUE"""),45761.66666666667)</f>
        <v>45761.66667</v>
      </c>
      <c r="E323" s="1">
        <f>IFERROR(__xludf.DUMMYFUNCTION("""COMPUTED_VALUE"""),3519.63)</f>
        <v>3519.63</v>
      </c>
      <c r="G323" s="2">
        <f>IFERROR(__xludf.DUMMYFUNCTION("""COMPUTED_VALUE"""),45761.66666666667)</f>
        <v>45761.66667</v>
      </c>
      <c r="H323" s="1">
        <f>IFERROR(__xludf.DUMMYFUNCTION("""COMPUTED_VALUE"""),3421.05)</f>
        <v>3421.05</v>
      </c>
      <c r="J323" s="2">
        <f>IFERROR(__xludf.DUMMYFUNCTION("""COMPUTED_VALUE"""),45761.66666666667)</f>
        <v>45761.66667</v>
      </c>
      <c r="K323" s="1">
        <f>IFERROR(__xludf.DUMMYFUNCTION("""COMPUTED_VALUE"""),3477.6)</f>
        <v>3477.6</v>
      </c>
      <c r="M323" s="2">
        <f>IFERROR(__xludf.DUMMYFUNCTION("""COMPUTED_VALUE"""),45761.66666666667)</f>
        <v>45761.66667</v>
      </c>
      <c r="N323" s="1">
        <f>IFERROR(__xludf.DUMMYFUNCTION("""COMPUTED_VALUE"""),7281112.0)</f>
        <v>7281112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IFERROR(__xludf.DUMMYFUNCTION("""COMPUTED_VALUE"""),3490.6)</f>
        <v>3490.6</v>
      </c>
      <c r="D324" s="2">
        <f>IFERROR(__xludf.DUMMYFUNCTION("""COMPUTED_VALUE"""),45762.66666666667)</f>
        <v>45762.66667</v>
      </c>
      <c r="E324" s="1">
        <f>IFERROR(__xludf.DUMMYFUNCTION("""COMPUTED_VALUE"""),3514.64)</f>
        <v>3514.64</v>
      </c>
      <c r="G324" s="2">
        <f>IFERROR(__xludf.DUMMYFUNCTION("""COMPUTED_VALUE"""),45762.66666666667)</f>
        <v>45762.66667</v>
      </c>
      <c r="H324" s="1">
        <f>IFERROR(__xludf.DUMMYFUNCTION("""COMPUTED_VALUE"""),3467.1)</f>
        <v>3467.1</v>
      </c>
      <c r="J324" s="2">
        <f>IFERROR(__xludf.DUMMYFUNCTION("""COMPUTED_VALUE"""),45762.66666666667)</f>
        <v>45762.66667</v>
      </c>
      <c r="K324" s="1">
        <f>IFERROR(__xludf.DUMMYFUNCTION("""COMPUTED_VALUE"""),3476.88)</f>
        <v>3476.88</v>
      </c>
      <c r="M324" s="2">
        <f>IFERROR(__xludf.DUMMYFUNCTION("""COMPUTED_VALUE"""),45762.66666666667)</f>
        <v>45762.66667</v>
      </c>
      <c r="N324" s="1">
        <f>IFERROR(__xludf.DUMMYFUNCTION("""COMPUTED_VALUE"""),5479704.0)</f>
        <v>5479704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IFERROR(__xludf.DUMMYFUNCTION("""COMPUTED_VALUE"""),3439.18)</f>
        <v>3439.18</v>
      </c>
      <c r="D325" s="2">
        <f>IFERROR(__xludf.DUMMYFUNCTION("""COMPUTED_VALUE"""),45763.66666666667)</f>
        <v>45763.66667</v>
      </c>
      <c r="E325" s="1">
        <f>IFERROR(__xludf.DUMMYFUNCTION("""COMPUTED_VALUE"""),3497.46)</f>
        <v>3497.46</v>
      </c>
      <c r="G325" s="2">
        <f>IFERROR(__xludf.DUMMYFUNCTION("""COMPUTED_VALUE"""),45763.66666666667)</f>
        <v>45763.66667</v>
      </c>
      <c r="H325" s="1">
        <f>IFERROR(__xludf.DUMMYFUNCTION("""COMPUTED_VALUE"""),3392.96)</f>
        <v>3392.96</v>
      </c>
      <c r="J325" s="2">
        <f>IFERROR(__xludf.DUMMYFUNCTION("""COMPUTED_VALUE"""),45763.66666666667)</f>
        <v>45763.66667</v>
      </c>
      <c r="K325" s="1">
        <f>IFERROR(__xludf.DUMMYFUNCTION("""COMPUTED_VALUE"""),3425.8)</f>
        <v>3425.8</v>
      </c>
      <c r="M325" s="2">
        <f>IFERROR(__xludf.DUMMYFUNCTION("""COMPUTED_VALUE"""),45763.66666666667)</f>
        <v>45763.66667</v>
      </c>
      <c r="N325" s="1">
        <f>IFERROR(__xludf.DUMMYFUNCTION("""COMPUTED_VALUE"""),6355238.0)</f>
        <v>6355238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IFERROR(__xludf.DUMMYFUNCTION("""COMPUTED_VALUE"""),3458.69)</f>
        <v>3458.69</v>
      </c>
      <c r="D326" s="2">
        <f>IFERROR(__xludf.DUMMYFUNCTION("""COMPUTED_VALUE"""),45764.66666666667)</f>
        <v>45764.66667</v>
      </c>
      <c r="E326" s="1">
        <f>IFERROR(__xludf.DUMMYFUNCTION("""COMPUTED_VALUE"""),3477.9)</f>
        <v>3477.9</v>
      </c>
      <c r="G326" s="2">
        <f>IFERROR(__xludf.DUMMYFUNCTION("""COMPUTED_VALUE"""),45764.66666666667)</f>
        <v>45764.66667</v>
      </c>
      <c r="H326" s="1">
        <f>IFERROR(__xludf.DUMMYFUNCTION("""COMPUTED_VALUE"""),3420.8)</f>
        <v>3420.8</v>
      </c>
      <c r="J326" s="2">
        <f>IFERROR(__xludf.DUMMYFUNCTION("""COMPUTED_VALUE"""),45764.66666666667)</f>
        <v>45764.66667</v>
      </c>
      <c r="K326" s="1">
        <f>IFERROR(__xludf.DUMMYFUNCTION("""COMPUTED_VALUE"""),3446.3)</f>
        <v>3446.3</v>
      </c>
      <c r="M326" s="2">
        <f>IFERROR(__xludf.DUMMYFUNCTION("""COMPUTED_VALUE"""),45764.66666666667)</f>
        <v>45764.66667</v>
      </c>
      <c r="N326" s="1">
        <f>IFERROR(__xludf.DUMMYFUNCTION("""COMPUTED_VALUE"""),5505020.0)</f>
        <v>5505020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IFERROR(__xludf.DUMMYFUNCTION("""COMPUTED_VALUE"""),3416.46)</f>
        <v>3416.46</v>
      </c>
      <c r="D327" s="2">
        <f>IFERROR(__xludf.DUMMYFUNCTION("""COMPUTED_VALUE"""),45768.66666666667)</f>
        <v>45768.66667</v>
      </c>
      <c r="E327" s="1">
        <f>IFERROR(__xludf.DUMMYFUNCTION("""COMPUTED_VALUE"""),3422.0)</f>
        <v>3422</v>
      </c>
      <c r="G327" s="2">
        <f>IFERROR(__xludf.DUMMYFUNCTION("""COMPUTED_VALUE"""),45768.66666666667)</f>
        <v>45768.66667</v>
      </c>
      <c r="H327" s="1">
        <f>IFERROR(__xludf.DUMMYFUNCTION("""COMPUTED_VALUE"""),3312.83)</f>
        <v>3312.83</v>
      </c>
      <c r="J327" s="2">
        <f>IFERROR(__xludf.DUMMYFUNCTION("""COMPUTED_VALUE"""),45768.66666666667)</f>
        <v>45768.66667</v>
      </c>
      <c r="K327" s="1">
        <f>IFERROR(__xludf.DUMMYFUNCTION("""COMPUTED_VALUE"""),3361.29)</f>
        <v>3361.29</v>
      </c>
      <c r="M327" s="2">
        <f>IFERROR(__xludf.DUMMYFUNCTION("""COMPUTED_VALUE"""),45768.66666666667)</f>
        <v>45768.66667</v>
      </c>
      <c r="N327" s="1">
        <f>IFERROR(__xludf.DUMMYFUNCTION("""COMPUTED_VALUE"""),6050218.0)</f>
        <v>6050218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IFERROR(__xludf.DUMMYFUNCTION("""COMPUTED_VALUE"""),3389.65)</f>
        <v>3389.65</v>
      </c>
      <c r="D328" s="2">
        <f>IFERROR(__xludf.DUMMYFUNCTION("""COMPUTED_VALUE"""),45769.66666666667)</f>
        <v>45769.66667</v>
      </c>
      <c r="E328" s="1">
        <f>IFERROR(__xludf.DUMMYFUNCTION("""COMPUTED_VALUE"""),3455.66)</f>
        <v>3455.66</v>
      </c>
      <c r="G328" s="2">
        <f>IFERROR(__xludf.DUMMYFUNCTION("""COMPUTED_VALUE"""),45769.66666666667)</f>
        <v>45769.66667</v>
      </c>
      <c r="H328" s="1">
        <f>IFERROR(__xludf.DUMMYFUNCTION("""COMPUTED_VALUE"""),3389.65)</f>
        <v>3389.65</v>
      </c>
      <c r="J328" s="2">
        <f>IFERROR(__xludf.DUMMYFUNCTION("""COMPUTED_VALUE"""),45769.66666666667)</f>
        <v>45769.66667</v>
      </c>
      <c r="K328" s="1">
        <f>IFERROR(__xludf.DUMMYFUNCTION("""COMPUTED_VALUE"""),3448.09)</f>
        <v>3448.09</v>
      </c>
      <c r="M328" s="2">
        <f>IFERROR(__xludf.DUMMYFUNCTION("""COMPUTED_VALUE"""),45769.66666666667)</f>
        <v>45769.66667</v>
      </c>
      <c r="N328" s="1">
        <f>IFERROR(__xludf.DUMMYFUNCTION("""COMPUTED_VALUE"""),5935355.0)</f>
        <v>5935355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IFERROR(__xludf.DUMMYFUNCTION("""COMPUTED_VALUE"""),3510.97)</f>
        <v>3510.97</v>
      </c>
      <c r="D329" s="2">
        <f>IFERROR(__xludf.DUMMYFUNCTION("""COMPUTED_VALUE"""),45770.66666666667)</f>
        <v>45770.66667</v>
      </c>
      <c r="E329" s="1">
        <f>IFERROR(__xludf.DUMMYFUNCTION("""COMPUTED_VALUE"""),3665.92)</f>
        <v>3665.92</v>
      </c>
      <c r="G329" s="2">
        <f>IFERROR(__xludf.DUMMYFUNCTION("""COMPUTED_VALUE"""),45770.66666666667)</f>
        <v>45770.66667</v>
      </c>
      <c r="H329" s="1">
        <f>IFERROR(__xludf.DUMMYFUNCTION("""COMPUTED_VALUE"""),3510.97)</f>
        <v>3510.97</v>
      </c>
      <c r="J329" s="2">
        <f>IFERROR(__xludf.DUMMYFUNCTION("""COMPUTED_VALUE"""),45770.66666666667)</f>
        <v>45770.66667</v>
      </c>
      <c r="K329" s="1">
        <f>IFERROR(__xludf.DUMMYFUNCTION("""COMPUTED_VALUE"""),3557.16)</f>
        <v>3557.16</v>
      </c>
      <c r="M329" s="2">
        <f>IFERROR(__xludf.DUMMYFUNCTION("""COMPUTED_VALUE"""),45770.66666666667)</f>
        <v>45770.66667</v>
      </c>
      <c r="N329" s="1">
        <f>IFERROR(__xludf.DUMMYFUNCTION("""COMPUTED_VALUE"""),8583152.0)</f>
        <v>8583152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IFERROR(__xludf.DUMMYFUNCTION("""COMPUTED_VALUE"""),3540.54)</f>
        <v>3540.54</v>
      </c>
      <c r="D330" s="2">
        <f>IFERROR(__xludf.DUMMYFUNCTION("""COMPUTED_VALUE"""),45771.66666666667)</f>
        <v>45771.66667</v>
      </c>
      <c r="E330" s="1">
        <f>IFERROR(__xludf.DUMMYFUNCTION("""COMPUTED_VALUE"""),3653.86)</f>
        <v>3653.86</v>
      </c>
      <c r="G330" s="2">
        <f>IFERROR(__xludf.DUMMYFUNCTION("""COMPUTED_VALUE"""),45771.66666666667)</f>
        <v>45771.66667</v>
      </c>
      <c r="H330" s="1">
        <f>IFERROR(__xludf.DUMMYFUNCTION("""COMPUTED_VALUE"""),3529.71)</f>
        <v>3529.71</v>
      </c>
      <c r="J330" s="2">
        <f>IFERROR(__xludf.DUMMYFUNCTION("""COMPUTED_VALUE"""),45771.66666666667)</f>
        <v>45771.66667</v>
      </c>
      <c r="K330" s="1">
        <f>IFERROR(__xludf.DUMMYFUNCTION("""COMPUTED_VALUE"""),3638.21)</f>
        <v>3638.21</v>
      </c>
      <c r="M330" s="2">
        <f>IFERROR(__xludf.DUMMYFUNCTION("""COMPUTED_VALUE"""),45771.66666666667)</f>
        <v>45771.66667</v>
      </c>
      <c r="N330" s="1">
        <f>IFERROR(__xludf.DUMMYFUNCTION("""COMPUTED_VALUE"""),6054470.0)</f>
        <v>6054470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IFERROR(__xludf.DUMMYFUNCTION("""COMPUTED_VALUE"""),3638.04)</f>
        <v>3638.04</v>
      </c>
      <c r="D331" s="2">
        <f>IFERROR(__xludf.DUMMYFUNCTION("""COMPUTED_VALUE"""),45772.66666666667)</f>
        <v>45772.66667</v>
      </c>
      <c r="E331" s="1">
        <f>IFERROR(__xludf.DUMMYFUNCTION("""COMPUTED_VALUE"""),3666.64)</f>
        <v>3666.64</v>
      </c>
      <c r="G331" s="2">
        <f>IFERROR(__xludf.DUMMYFUNCTION("""COMPUTED_VALUE"""),45772.66666666667)</f>
        <v>45772.66667</v>
      </c>
      <c r="H331" s="1">
        <f>IFERROR(__xludf.DUMMYFUNCTION("""COMPUTED_VALUE"""),3596.12)</f>
        <v>3596.12</v>
      </c>
      <c r="J331" s="2">
        <f>IFERROR(__xludf.DUMMYFUNCTION("""COMPUTED_VALUE"""),45772.66666666667)</f>
        <v>45772.66667</v>
      </c>
      <c r="K331" s="1">
        <f>IFERROR(__xludf.DUMMYFUNCTION("""COMPUTED_VALUE"""),3639.6)</f>
        <v>3639.6</v>
      </c>
      <c r="M331" s="2">
        <f>IFERROR(__xludf.DUMMYFUNCTION("""COMPUTED_VALUE"""),45772.66666666667)</f>
        <v>45772.66667</v>
      </c>
      <c r="N331" s="1">
        <f>IFERROR(__xludf.DUMMYFUNCTION("""COMPUTED_VALUE"""),4822604.0)</f>
        <v>4822604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IFERROR(__xludf.DUMMYFUNCTION("""COMPUTED_VALUE"""),3665.47)</f>
        <v>3665.47</v>
      </c>
      <c r="D332" s="2">
        <f>IFERROR(__xludf.DUMMYFUNCTION("""COMPUTED_VALUE"""),45775.66666666667)</f>
        <v>45775.66667</v>
      </c>
      <c r="E332" s="1">
        <f>IFERROR(__xludf.DUMMYFUNCTION("""COMPUTED_VALUE"""),3707.7)</f>
        <v>3707.7</v>
      </c>
      <c r="G332" s="2">
        <f>IFERROR(__xludf.DUMMYFUNCTION("""COMPUTED_VALUE"""),45775.66666666667)</f>
        <v>45775.66667</v>
      </c>
      <c r="H332" s="1">
        <f>IFERROR(__xludf.DUMMYFUNCTION("""COMPUTED_VALUE"""),3621.96)</f>
        <v>3621.96</v>
      </c>
      <c r="J332" s="2">
        <f>IFERROR(__xludf.DUMMYFUNCTION("""COMPUTED_VALUE"""),45775.66666666667)</f>
        <v>45775.66667</v>
      </c>
      <c r="K332" s="1">
        <f>IFERROR(__xludf.DUMMYFUNCTION("""COMPUTED_VALUE"""),3662.09)</f>
        <v>3662.09</v>
      </c>
      <c r="M332" s="2">
        <f>IFERROR(__xludf.DUMMYFUNCTION("""COMPUTED_VALUE"""),45775.66666666667)</f>
        <v>45775.66667</v>
      </c>
      <c r="N332" s="1">
        <f>IFERROR(__xludf.DUMMYFUNCTION("""COMPUTED_VALUE"""),7428002.0)</f>
        <v>7428002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IFERROR(__xludf.DUMMYFUNCTION("""COMPUTED_VALUE"""),3675.74)</f>
        <v>3675.74</v>
      </c>
      <c r="D333" s="2">
        <f>IFERROR(__xludf.DUMMYFUNCTION("""COMPUTED_VALUE"""),45776.66666666667)</f>
        <v>45776.66667</v>
      </c>
      <c r="E333" s="1">
        <f>IFERROR(__xludf.DUMMYFUNCTION("""COMPUTED_VALUE"""),3734.78)</f>
        <v>3734.78</v>
      </c>
      <c r="G333" s="2">
        <f>IFERROR(__xludf.DUMMYFUNCTION("""COMPUTED_VALUE"""),45776.66666666667)</f>
        <v>45776.66667</v>
      </c>
      <c r="H333" s="1">
        <f>IFERROR(__xludf.DUMMYFUNCTION("""COMPUTED_VALUE"""),3652.71)</f>
        <v>3652.71</v>
      </c>
      <c r="J333" s="2">
        <f>IFERROR(__xludf.DUMMYFUNCTION("""COMPUTED_VALUE"""),45776.66666666667)</f>
        <v>45776.66667</v>
      </c>
      <c r="K333" s="1">
        <f>IFERROR(__xludf.DUMMYFUNCTION("""COMPUTED_VALUE"""),3716.48)</f>
        <v>3716.48</v>
      </c>
      <c r="M333" s="2">
        <f>IFERROR(__xludf.DUMMYFUNCTION("""COMPUTED_VALUE"""),45776.66666666667)</f>
        <v>45776.66667</v>
      </c>
      <c r="N333" s="1">
        <f>IFERROR(__xludf.DUMMYFUNCTION("""COMPUTED_VALUE"""),7518908.0)</f>
        <v>7518908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IFERROR(__xludf.DUMMYFUNCTION("""COMPUTED_VALUE"""),3654.53)</f>
        <v>3654.53</v>
      </c>
      <c r="D334" s="2">
        <f>IFERROR(__xludf.DUMMYFUNCTION("""COMPUTED_VALUE"""),45777.66666666667)</f>
        <v>45777.66667</v>
      </c>
      <c r="E334" s="1">
        <f>IFERROR(__xludf.DUMMYFUNCTION("""COMPUTED_VALUE"""),3703.82)</f>
        <v>3703.82</v>
      </c>
      <c r="G334" s="2">
        <f>IFERROR(__xludf.DUMMYFUNCTION("""COMPUTED_VALUE"""),45777.66666666667)</f>
        <v>45777.66667</v>
      </c>
      <c r="H334" s="1">
        <f>IFERROR(__xludf.DUMMYFUNCTION("""COMPUTED_VALUE"""),3580.53)</f>
        <v>3580.53</v>
      </c>
      <c r="J334" s="2">
        <f>IFERROR(__xludf.DUMMYFUNCTION("""COMPUTED_VALUE"""),45777.66666666667)</f>
        <v>45777.66667</v>
      </c>
      <c r="K334" s="1">
        <f>IFERROR(__xludf.DUMMYFUNCTION("""COMPUTED_VALUE"""),3699.05)</f>
        <v>3699.05</v>
      </c>
      <c r="M334" s="2">
        <f>IFERROR(__xludf.DUMMYFUNCTION("""COMPUTED_VALUE"""),45777.66666666667)</f>
        <v>45777.66667</v>
      </c>
      <c r="N334" s="1">
        <f>IFERROR(__xludf.DUMMYFUNCTION("""COMPUTED_VALUE"""),7546535.0)</f>
        <v>7546535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IFERROR(__xludf.DUMMYFUNCTION("""COMPUTED_VALUE"""),3736.64)</f>
        <v>3736.64</v>
      </c>
      <c r="D335" s="2">
        <f>IFERROR(__xludf.DUMMYFUNCTION("""COMPUTED_VALUE"""),45778.66666666667)</f>
        <v>45778.66667</v>
      </c>
      <c r="E335" s="1">
        <f>IFERROR(__xludf.DUMMYFUNCTION("""COMPUTED_VALUE"""),3835.65)</f>
        <v>3835.65</v>
      </c>
      <c r="G335" s="2">
        <f>IFERROR(__xludf.DUMMYFUNCTION("""COMPUTED_VALUE"""),45778.66666666667)</f>
        <v>45778.66667</v>
      </c>
      <c r="H335" s="1">
        <f>IFERROR(__xludf.DUMMYFUNCTION("""COMPUTED_VALUE"""),3730.73)</f>
        <v>3730.73</v>
      </c>
      <c r="J335" s="2">
        <f>IFERROR(__xludf.DUMMYFUNCTION("""COMPUTED_VALUE"""),45778.66666666667)</f>
        <v>45778.66667</v>
      </c>
      <c r="K335" s="1">
        <f>IFERROR(__xludf.DUMMYFUNCTION("""COMPUTED_VALUE"""),3805.76)</f>
        <v>3805.76</v>
      </c>
      <c r="M335" s="2">
        <f>IFERROR(__xludf.DUMMYFUNCTION("""COMPUTED_VALUE"""),45778.66666666667)</f>
        <v>45778.66667</v>
      </c>
      <c r="N335" s="1">
        <f>IFERROR(__xludf.DUMMYFUNCTION("""COMPUTED_VALUE"""),9831199.0)</f>
        <v>9831199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IFERROR(__xludf.DUMMYFUNCTION("""COMPUTED_VALUE"""),3820.52)</f>
        <v>3820.52</v>
      </c>
      <c r="D336" s="2">
        <f>IFERROR(__xludf.DUMMYFUNCTION("""COMPUTED_VALUE"""),45779.66666666667)</f>
        <v>45779.66667</v>
      </c>
      <c r="E336" s="1">
        <f>IFERROR(__xludf.DUMMYFUNCTION("""COMPUTED_VALUE"""),3917.49)</f>
        <v>3917.49</v>
      </c>
      <c r="G336" s="2">
        <f>IFERROR(__xludf.DUMMYFUNCTION("""COMPUTED_VALUE"""),45779.66666666667)</f>
        <v>45779.66667</v>
      </c>
      <c r="H336" s="1">
        <f>IFERROR(__xludf.DUMMYFUNCTION("""COMPUTED_VALUE"""),3820.52)</f>
        <v>3820.52</v>
      </c>
      <c r="J336" s="2">
        <f>IFERROR(__xludf.DUMMYFUNCTION("""COMPUTED_VALUE"""),45779.66666666667)</f>
        <v>45779.66667</v>
      </c>
      <c r="K336" s="1">
        <f>IFERROR(__xludf.DUMMYFUNCTION("""COMPUTED_VALUE"""),3904.77)</f>
        <v>3904.77</v>
      </c>
      <c r="M336" s="2">
        <f>IFERROR(__xludf.DUMMYFUNCTION("""COMPUTED_VALUE"""),45779.66666666667)</f>
        <v>45779.66667</v>
      </c>
      <c r="N336" s="1">
        <f>IFERROR(__xludf.DUMMYFUNCTION("""COMPUTED_VALUE"""),7282531.0)</f>
        <v>7282531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IFERROR(__xludf.DUMMYFUNCTION("""COMPUTED_VALUE"""),3881.03)</f>
        <v>3881.03</v>
      </c>
      <c r="D337" s="2">
        <f>IFERROR(__xludf.DUMMYFUNCTION("""COMPUTED_VALUE"""),45782.66666666667)</f>
        <v>45782.66667</v>
      </c>
      <c r="E337" s="1">
        <f>IFERROR(__xludf.DUMMYFUNCTION("""COMPUTED_VALUE"""),3914.41)</f>
        <v>3914.41</v>
      </c>
      <c r="G337" s="2">
        <f>IFERROR(__xludf.DUMMYFUNCTION("""COMPUTED_VALUE"""),45782.66666666667)</f>
        <v>45782.66667</v>
      </c>
      <c r="H337" s="1">
        <f>IFERROR(__xludf.DUMMYFUNCTION("""COMPUTED_VALUE"""),3861.42)</f>
        <v>3861.42</v>
      </c>
      <c r="J337" s="2">
        <f>IFERROR(__xludf.DUMMYFUNCTION("""COMPUTED_VALUE"""),45782.66666666667)</f>
        <v>45782.66667</v>
      </c>
      <c r="K337" s="1">
        <f>IFERROR(__xludf.DUMMYFUNCTION("""COMPUTED_VALUE"""),3866.24)</f>
        <v>3866.24</v>
      </c>
      <c r="M337" s="2">
        <f>IFERROR(__xludf.DUMMYFUNCTION("""COMPUTED_VALUE"""),45782.66666666667)</f>
        <v>45782.66667</v>
      </c>
      <c r="N337" s="1">
        <f>IFERROR(__xludf.DUMMYFUNCTION("""COMPUTED_VALUE"""),6036805.0)</f>
        <v>6036805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IFERROR(__xludf.DUMMYFUNCTION("""COMPUTED_VALUE"""),3921.37)</f>
        <v>3921.37</v>
      </c>
      <c r="D338" s="2">
        <f>IFERROR(__xludf.DUMMYFUNCTION("""COMPUTED_VALUE"""),45783.66666666667)</f>
        <v>45783.66667</v>
      </c>
      <c r="E338" s="1">
        <f>IFERROR(__xludf.DUMMYFUNCTION("""COMPUTED_VALUE"""),3944.92)</f>
        <v>3944.92</v>
      </c>
      <c r="G338" s="2">
        <f>IFERROR(__xludf.DUMMYFUNCTION("""COMPUTED_VALUE"""),45783.66666666667)</f>
        <v>45783.66667</v>
      </c>
      <c r="H338" s="1">
        <f>IFERROR(__xludf.DUMMYFUNCTION("""COMPUTED_VALUE"""),3858.54)</f>
        <v>3858.54</v>
      </c>
      <c r="J338" s="2">
        <f>IFERROR(__xludf.DUMMYFUNCTION("""COMPUTED_VALUE"""),45783.66666666667)</f>
        <v>45783.66667</v>
      </c>
      <c r="K338" s="1">
        <f>IFERROR(__xludf.DUMMYFUNCTION("""COMPUTED_VALUE"""),3878.01)</f>
        <v>3878.01</v>
      </c>
      <c r="M338" s="2">
        <f>IFERROR(__xludf.DUMMYFUNCTION("""COMPUTED_VALUE"""),45783.66666666667)</f>
        <v>45783.66667</v>
      </c>
      <c r="N338" s="1">
        <f>IFERROR(__xludf.DUMMYFUNCTION("""COMPUTED_VALUE"""),7335080.0)</f>
        <v>7335080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IFERROR(__xludf.DUMMYFUNCTION("""COMPUTED_VALUE"""),3887.7)</f>
        <v>3887.7</v>
      </c>
      <c r="D339" s="2">
        <f>IFERROR(__xludf.DUMMYFUNCTION("""COMPUTED_VALUE"""),45784.66666666667)</f>
        <v>45784.66667</v>
      </c>
      <c r="E339" s="1">
        <f>IFERROR(__xludf.DUMMYFUNCTION("""COMPUTED_VALUE"""),3983.17)</f>
        <v>3983.17</v>
      </c>
      <c r="G339" s="2">
        <f>IFERROR(__xludf.DUMMYFUNCTION("""COMPUTED_VALUE"""),45784.66666666667)</f>
        <v>45784.66667</v>
      </c>
      <c r="H339" s="1">
        <f>IFERROR(__xludf.DUMMYFUNCTION("""COMPUTED_VALUE"""),3884.72)</f>
        <v>3884.72</v>
      </c>
      <c r="J339" s="2">
        <f>IFERROR(__xludf.DUMMYFUNCTION("""COMPUTED_VALUE"""),45784.66666666667)</f>
        <v>45784.66667</v>
      </c>
      <c r="K339" s="1">
        <f>IFERROR(__xludf.DUMMYFUNCTION("""COMPUTED_VALUE"""),3945.07)</f>
        <v>3945.07</v>
      </c>
      <c r="M339" s="2">
        <f>IFERROR(__xludf.DUMMYFUNCTION("""COMPUTED_VALUE"""),45784.66666666667)</f>
        <v>45784.66667</v>
      </c>
      <c r="N339" s="1">
        <f>IFERROR(__xludf.DUMMYFUNCTION("""COMPUTED_VALUE"""),7152379.0)</f>
        <v>7152379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IFERROR(__xludf.DUMMYFUNCTION("""COMPUTED_VALUE"""),3964.19)</f>
        <v>3964.19</v>
      </c>
      <c r="D340" s="2">
        <f>IFERROR(__xludf.DUMMYFUNCTION("""COMPUTED_VALUE"""),45785.66666666667)</f>
        <v>45785.66667</v>
      </c>
      <c r="E340" s="1">
        <f>IFERROR(__xludf.DUMMYFUNCTION("""COMPUTED_VALUE"""),4032.85)</f>
        <v>4032.85</v>
      </c>
      <c r="G340" s="2">
        <f>IFERROR(__xludf.DUMMYFUNCTION("""COMPUTED_VALUE"""),45785.66666666667)</f>
        <v>45785.66667</v>
      </c>
      <c r="H340" s="1">
        <f>IFERROR(__xludf.DUMMYFUNCTION("""COMPUTED_VALUE"""),3948.04)</f>
        <v>3948.04</v>
      </c>
      <c r="J340" s="2">
        <f>IFERROR(__xludf.DUMMYFUNCTION("""COMPUTED_VALUE"""),45785.66666666667)</f>
        <v>45785.66667</v>
      </c>
      <c r="K340" s="1">
        <f>IFERROR(__xludf.DUMMYFUNCTION("""COMPUTED_VALUE"""),3982.16)</f>
        <v>3982.16</v>
      </c>
      <c r="M340" s="2">
        <f>IFERROR(__xludf.DUMMYFUNCTION("""COMPUTED_VALUE"""),45785.66666666667)</f>
        <v>45785.66667</v>
      </c>
      <c r="N340" s="1">
        <f>IFERROR(__xludf.DUMMYFUNCTION("""COMPUTED_VALUE"""),6928174.0)</f>
        <v>6928174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IFERROR(__xludf.DUMMYFUNCTION("""COMPUTED_VALUE"""),3978.52)</f>
        <v>3978.52</v>
      </c>
      <c r="D341" s="2">
        <f>IFERROR(__xludf.DUMMYFUNCTION("""COMPUTED_VALUE"""),45786.66666666667)</f>
        <v>45786.66667</v>
      </c>
      <c r="E341" s="1">
        <f>IFERROR(__xludf.DUMMYFUNCTION("""COMPUTED_VALUE"""),3990.23)</f>
        <v>3990.23</v>
      </c>
      <c r="G341" s="2">
        <f>IFERROR(__xludf.DUMMYFUNCTION("""COMPUTED_VALUE"""),45786.66666666667)</f>
        <v>45786.66667</v>
      </c>
      <c r="H341" s="1">
        <f>IFERROR(__xludf.DUMMYFUNCTION("""COMPUTED_VALUE"""),3943.47)</f>
        <v>3943.47</v>
      </c>
      <c r="J341" s="2">
        <f>IFERROR(__xludf.DUMMYFUNCTION("""COMPUTED_VALUE"""),45786.66666666667)</f>
        <v>45786.66667</v>
      </c>
      <c r="K341" s="1">
        <f>IFERROR(__xludf.DUMMYFUNCTION("""COMPUTED_VALUE"""),3973.54)</f>
        <v>3973.54</v>
      </c>
      <c r="M341" s="2">
        <f>IFERROR(__xludf.DUMMYFUNCTION("""COMPUTED_VALUE"""),45786.66666666667)</f>
        <v>45786.66667</v>
      </c>
      <c r="N341" s="1">
        <f>IFERROR(__xludf.DUMMYFUNCTION("""COMPUTED_VALUE"""),4868347.0)</f>
        <v>4868347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IFERROR(__xludf.DUMMYFUNCTION("""COMPUTED_VALUE"""),4067.92)</f>
        <v>4067.92</v>
      </c>
      <c r="D342" s="2">
        <f>IFERROR(__xludf.DUMMYFUNCTION("""COMPUTED_VALUE"""),45789.66666666667)</f>
        <v>45789.66667</v>
      </c>
      <c r="E342" s="1">
        <f>IFERROR(__xludf.DUMMYFUNCTION("""COMPUTED_VALUE"""),4210.17)</f>
        <v>4210.17</v>
      </c>
      <c r="G342" s="2">
        <f>IFERROR(__xludf.DUMMYFUNCTION("""COMPUTED_VALUE"""),45789.66666666667)</f>
        <v>45789.66667</v>
      </c>
      <c r="H342" s="1">
        <f>IFERROR(__xludf.DUMMYFUNCTION("""COMPUTED_VALUE"""),4067.92)</f>
        <v>4067.92</v>
      </c>
      <c r="J342" s="2">
        <f>IFERROR(__xludf.DUMMYFUNCTION("""COMPUTED_VALUE"""),45789.66666666667)</f>
        <v>45789.66667</v>
      </c>
      <c r="K342" s="1">
        <f>IFERROR(__xludf.DUMMYFUNCTION("""COMPUTED_VALUE"""),4155.62)</f>
        <v>4155.62</v>
      </c>
      <c r="M342" s="2">
        <f>IFERROR(__xludf.DUMMYFUNCTION("""COMPUTED_VALUE"""),45789.66666666667)</f>
        <v>45789.66667</v>
      </c>
      <c r="N342" s="1">
        <f>IFERROR(__xludf.DUMMYFUNCTION("""COMPUTED_VALUE"""),9796575.0)</f>
        <v>9796575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IFERROR(__xludf.DUMMYFUNCTION("""COMPUTED_VALUE"""),4161.33)</f>
        <v>4161.33</v>
      </c>
      <c r="D343" s="2">
        <f>IFERROR(__xludf.DUMMYFUNCTION("""COMPUTED_VALUE"""),45790.66666666667)</f>
        <v>45790.66667</v>
      </c>
      <c r="E343" s="1">
        <f>IFERROR(__xludf.DUMMYFUNCTION("""COMPUTED_VALUE"""),4235.49)</f>
        <v>4235.49</v>
      </c>
      <c r="G343" s="2">
        <f>IFERROR(__xludf.DUMMYFUNCTION("""COMPUTED_VALUE"""),45790.66666666667)</f>
        <v>45790.66667</v>
      </c>
      <c r="H343" s="1">
        <f>IFERROR(__xludf.DUMMYFUNCTION("""COMPUTED_VALUE"""),4158.48)</f>
        <v>4158.48</v>
      </c>
      <c r="J343" s="2">
        <f>IFERROR(__xludf.DUMMYFUNCTION("""COMPUTED_VALUE"""),45790.66666666667)</f>
        <v>45790.66667</v>
      </c>
      <c r="K343" s="1">
        <f>IFERROR(__xludf.DUMMYFUNCTION("""COMPUTED_VALUE"""),4200.72)</f>
        <v>4200.72</v>
      </c>
      <c r="M343" s="2">
        <f>IFERROR(__xludf.DUMMYFUNCTION("""COMPUTED_VALUE"""),45790.66666666667)</f>
        <v>45790.66667</v>
      </c>
      <c r="N343" s="1">
        <f>IFERROR(__xludf.DUMMYFUNCTION("""COMPUTED_VALUE"""),6739886.0)</f>
        <v>6739886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IFERROR(__xludf.DUMMYFUNCTION("""COMPUTED_VALUE"""),4185.1)</f>
        <v>4185.1</v>
      </c>
      <c r="D344" s="2">
        <f>IFERROR(__xludf.DUMMYFUNCTION("""COMPUTED_VALUE"""),45791.66666666667)</f>
        <v>45791.66667</v>
      </c>
      <c r="E344" s="1">
        <f>IFERROR(__xludf.DUMMYFUNCTION("""COMPUTED_VALUE"""),4222.08)</f>
        <v>4222.08</v>
      </c>
      <c r="G344" s="2">
        <f>IFERROR(__xludf.DUMMYFUNCTION("""COMPUTED_VALUE"""),45791.66666666667)</f>
        <v>45791.66667</v>
      </c>
      <c r="H344" s="1">
        <f>IFERROR(__xludf.DUMMYFUNCTION("""COMPUTED_VALUE"""),4163.11)</f>
        <v>4163.11</v>
      </c>
      <c r="J344" s="2">
        <f>IFERROR(__xludf.DUMMYFUNCTION("""COMPUTED_VALUE"""),45791.66666666667)</f>
        <v>45791.66667</v>
      </c>
      <c r="K344" s="1">
        <f>IFERROR(__xludf.DUMMYFUNCTION("""COMPUTED_VALUE"""),4167.89)</f>
        <v>4167.89</v>
      </c>
      <c r="M344" s="2">
        <f>IFERROR(__xludf.DUMMYFUNCTION("""COMPUTED_VALUE"""),45791.66666666667)</f>
        <v>45791.66667</v>
      </c>
      <c r="N344" s="1">
        <f>IFERROR(__xludf.DUMMYFUNCTION("""COMPUTED_VALUE"""),6015440.0)</f>
        <v>6015440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IFERROR(__xludf.DUMMYFUNCTION("""COMPUTED_VALUE"""),4150.63)</f>
        <v>4150.63</v>
      </c>
      <c r="D345" s="2">
        <f>IFERROR(__xludf.DUMMYFUNCTION("""COMPUTED_VALUE"""),45792.66666666667)</f>
        <v>45792.66667</v>
      </c>
      <c r="E345" s="1">
        <f>IFERROR(__xludf.DUMMYFUNCTION("""COMPUTED_VALUE"""),4166.93)</f>
        <v>4166.93</v>
      </c>
      <c r="G345" s="2">
        <f>IFERROR(__xludf.DUMMYFUNCTION("""COMPUTED_VALUE"""),45792.66666666667)</f>
        <v>45792.66667</v>
      </c>
      <c r="H345" s="1">
        <f>IFERROR(__xludf.DUMMYFUNCTION("""COMPUTED_VALUE"""),4140.74)</f>
        <v>4140.74</v>
      </c>
      <c r="J345" s="2">
        <f>IFERROR(__xludf.DUMMYFUNCTION("""COMPUTED_VALUE"""),45792.66666666667)</f>
        <v>45792.66667</v>
      </c>
      <c r="K345" s="1">
        <f>IFERROR(__xludf.DUMMYFUNCTION("""COMPUTED_VALUE"""),4150.81)</f>
        <v>4150.81</v>
      </c>
      <c r="M345" s="2">
        <f>IFERROR(__xludf.DUMMYFUNCTION("""COMPUTED_VALUE"""),45792.66666666667)</f>
        <v>45792.66667</v>
      </c>
      <c r="N345" s="1">
        <f>IFERROR(__xludf.DUMMYFUNCTION("""COMPUTED_VALUE"""),5771747.0)</f>
        <v>5771747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IFERROR(__xludf.DUMMYFUNCTION("""COMPUTED_VALUE"""),4150.49)</f>
        <v>4150.49</v>
      </c>
      <c r="D346" s="2">
        <f>IFERROR(__xludf.DUMMYFUNCTION("""COMPUTED_VALUE"""),45793.66666666667)</f>
        <v>45793.66667</v>
      </c>
      <c r="E346" s="1">
        <f>IFERROR(__xludf.DUMMYFUNCTION("""COMPUTED_VALUE"""),4197.27)</f>
        <v>4197.27</v>
      </c>
      <c r="G346" s="2">
        <f>IFERROR(__xludf.DUMMYFUNCTION("""COMPUTED_VALUE"""),45793.66666666667)</f>
        <v>45793.66667</v>
      </c>
      <c r="H346" s="1">
        <f>IFERROR(__xludf.DUMMYFUNCTION("""COMPUTED_VALUE"""),4123.91)</f>
        <v>4123.91</v>
      </c>
      <c r="J346" s="2">
        <f>IFERROR(__xludf.DUMMYFUNCTION("""COMPUTED_VALUE"""),45793.66666666667)</f>
        <v>45793.66667</v>
      </c>
      <c r="K346" s="1">
        <f>IFERROR(__xludf.DUMMYFUNCTION("""COMPUTED_VALUE"""),4196.05)</f>
        <v>4196.05</v>
      </c>
      <c r="M346" s="2">
        <f>IFERROR(__xludf.DUMMYFUNCTION("""COMPUTED_VALUE"""),45793.66666666667)</f>
        <v>45793.66667</v>
      </c>
      <c r="N346" s="1">
        <f>IFERROR(__xludf.DUMMYFUNCTION("""COMPUTED_VALUE"""),5742291.0)</f>
        <v>5742291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IFERROR(__xludf.DUMMYFUNCTION("""COMPUTED_VALUE"""),4154.72)</f>
        <v>4154.72</v>
      </c>
      <c r="D347" s="2">
        <f>IFERROR(__xludf.DUMMYFUNCTION("""COMPUTED_VALUE"""),45796.66666666667)</f>
        <v>45796.66667</v>
      </c>
      <c r="E347" s="1">
        <f>IFERROR(__xludf.DUMMYFUNCTION("""COMPUTED_VALUE"""),4209.13)</f>
        <v>4209.13</v>
      </c>
      <c r="G347" s="2">
        <f>IFERROR(__xludf.DUMMYFUNCTION("""COMPUTED_VALUE"""),45796.66666666667)</f>
        <v>45796.66667</v>
      </c>
      <c r="H347" s="1">
        <f>IFERROR(__xludf.DUMMYFUNCTION("""COMPUTED_VALUE"""),4141.06)</f>
        <v>4141.06</v>
      </c>
      <c r="J347" s="2">
        <f>IFERROR(__xludf.DUMMYFUNCTION("""COMPUTED_VALUE"""),45796.66666666667)</f>
        <v>45796.66667</v>
      </c>
      <c r="K347" s="1">
        <f>IFERROR(__xludf.DUMMYFUNCTION("""COMPUTED_VALUE"""),4199.3)</f>
        <v>4199.3</v>
      </c>
      <c r="M347" s="2">
        <f>IFERROR(__xludf.DUMMYFUNCTION("""COMPUTED_VALUE"""),45796.66666666667)</f>
        <v>45796.66667</v>
      </c>
      <c r="N347" s="1">
        <f>IFERROR(__xludf.DUMMYFUNCTION("""COMPUTED_VALUE"""),4415080.0)</f>
        <v>4415080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IFERROR(__xludf.DUMMYFUNCTION("""COMPUTED_VALUE"""),4178.76)</f>
        <v>4178.76</v>
      </c>
      <c r="D348" s="2">
        <f>IFERROR(__xludf.DUMMYFUNCTION("""COMPUTED_VALUE"""),45797.66666666667)</f>
        <v>45797.66667</v>
      </c>
      <c r="E348" s="1">
        <f>IFERROR(__xludf.DUMMYFUNCTION("""COMPUTED_VALUE"""),4178.76)</f>
        <v>4178.76</v>
      </c>
      <c r="G348" s="2">
        <f>IFERROR(__xludf.DUMMYFUNCTION("""COMPUTED_VALUE"""),45797.66666666667)</f>
        <v>45797.66667</v>
      </c>
      <c r="H348" s="1">
        <f>IFERROR(__xludf.DUMMYFUNCTION("""COMPUTED_VALUE"""),4120.93)</f>
        <v>4120.93</v>
      </c>
      <c r="J348" s="2">
        <f>IFERROR(__xludf.DUMMYFUNCTION("""COMPUTED_VALUE"""),45797.66666666667)</f>
        <v>45797.66667</v>
      </c>
      <c r="K348" s="1">
        <f>IFERROR(__xludf.DUMMYFUNCTION("""COMPUTED_VALUE"""),4131.68)</f>
        <v>4131.68</v>
      </c>
      <c r="M348" s="2">
        <f>IFERROR(__xludf.DUMMYFUNCTION("""COMPUTED_VALUE"""),45797.66666666667)</f>
        <v>45797.66667</v>
      </c>
      <c r="N348" s="1">
        <f>IFERROR(__xludf.DUMMYFUNCTION("""COMPUTED_VALUE"""),4912581.0)</f>
        <v>4912581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IFERROR(__xludf.DUMMYFUNCTION("""COMPUTED_VALUE"""),4082.98)</f>
        <v>4082.98</v>
      </c>
      <c r="D349" s="2">
        <f>IFERROR(__xludf.DUMMYFUNCTION("""COMPUTED_VALUE"""),45798.66666666667)</f>
        <v>45798.66667</v>
      </c>
      <c r="E349" s="1">
        <f>IFERROR(__xludf.DUMMYFUNCTION("""COMPUTED_VALUE"""),4090.24)</f>
        <v>4090.24</v>
      </c>
      <c r="G349" s="2">
        <f>IFERROR(__xludf.DUMMYFUNCTION("""COMPUTED_VALUE"""),45798.66666666667)</f>
        <v>45798.66667</v>
      </c>
      <c r="H349" s="1">
        <f>IFERROR(__xludf.DUMMYFUNCTION("""COMPUTED_VALUE"""),4018.32)</f>
        <v>4018.32</v>
      </c>
      <c r="J349" s="2">
        <f>IFERROR(__xludf.DUMMYFUNCTION("""COMPUTED_VALUE"""),45798.66666666667)</f>
        <v>45798.66667</v>
      </c>
      <c r="K349" s="1">
        <f>IFERROR(__xludf.DUMMYFUNCTION("""COMPUTED_VALUE"""),4024.54)</f>
        <v>4024.54</v>
      </c>
      <c r="M349" s="2">
        <f>IFERROR(__xludf.DUMMYFUNCTION("""COMPUTED_VALUE"""),45798.66666666667)</f>
        <v>45798.66667</v>
      </c>
      <c r="N349" s="1">
        <f>IFERROR(__xludf.DUMMYFUNCTION("""COMPUTED_VALUE"""),5198539.0)</f>
        <v>5198539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IFERROR(__xludf.DUMMYFUNCTION("""COMPUTED_VALUE"""),4027.71)</f>
        <v>4027.71</v>
      </c>
      <c r="D350" s="2">
        <f>IFERROR(__xludf.DUMMYFUNCTION("""COMPUTED_VALUE"""),45799.66666666667)</f>
        <v>45799.66667</v>
      </c>
      <c r="E350" s="1">
        <f>IFERROR(__xludf.DUMMYFUNCTION("""COMPUTED_VALUE"""),4046.63)</f>
        <v>4046.63</v>
      </c>
      <c r="G350" s="2">
        <f>IFERROR(__xludf.DUMMYFUNCTION("""COMPUTED_VALUE"""),45799.66666666667)</f>
        <v>45799.66667</v>
      </c>
      <c r="H350" s="1">
        <f>IFERROR(__xludf.DUMMYFUNCTION("""COMPUTED_VALUE"""),4001.8)</f>
        <v>4001.8</v>
      </c>
      <c r="J350" s="2">
        <f>IFERROR(__xludf.DUMMYFUNCTION("""COMPUTED_VALUE"""),45799.66666666667)</f>
        <v>45799.66667</v>
      </c>
      <c r="K350" s="1">
        <f>IFERROR(__xludf.DUMMYFUNCTION("""COMPUTED_VALUE"""),4024.59)</f>
        <v>4024.59</v>
      </c>
      <c r="M350" s="2">
        <f>IFERROR(__xludf.DUMMYFUNCTION("""COMPUTED_VALUE"""),45799.66666666667)</f>
        <v>45799.66667</v>
      </c>
      <c r="N350" s="1">
        <f>IFERROR(__xludf.DUMMYFUNCTION("""COMPUTED_VALUE"""),4136117.0)</f>
        <v>4136117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IFERROR(__xludf.DUMMYFUNCTION("""COMPUTED_VALUE"""),3958.07)</f>
        <v>3958.07</v>
      </c>
      <c r="D351" s="2">
        <f>IFERROR(__xludf.DUMMYFUNCTION("""COMPUTED_VALUE"""),45800.66666666667)</f>
        <v>45800.66667</v>
      </c>
      <c r="E351" s="1">
        <f>IFERROR(__xludf.DUMMYFUNCTION("""COMPUTED_VALUE"""),4005.34)</f>
        <v>4005.34</v>
      </c>
      <c r="G351" s="2">
        <f>IFERROR(__xludf.DUMMYFUNCTION("""COMPUTED_VALUE"""),45800.66666666667)</f>
        <v>45800.66667</v>
      </c>
      <c r="H351" s="1">
        <f>IFERROR(__xludf.DUMMYFUNCTION("""COMPUTED_VALUE"""),3957.27)</f>
        <v>3957.27</v>
      </c>
      <c r="J351" s="2">
        <f>IFERROR(__xludf.DUMMYFUNCTION("""COMPUTED_VALUE"""),45800.66666666667)</f>
        <v>45800.66667</v>
      </c>
      <c r="K351" s="1">
        <f>IFERROR(__xludf.DUMMYFUNCTION("""COMPUTED_VALUE"""),3988.34)</f>
        <v>3988.34</v>
      </c>
      <c r="M351" s="2">
        <f>IFERROR(__xludf.DUMMYFUNCTION("""COMPUTED_VALUE"""),45800.66666666667)</f>
        <v>45800.66667</v>
      </c>
      <c r="N351" s="1">
        <f>IFERROR(__xludf.DUMMYFUNCTION("""COMPUTED_VALUE"""),3719450.0)</f>
        <v>3719450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IFERROR(__xludf.DUMMYFUNCTION("""COMPUTED_VALUE"""),4037.32)</f>
        <v>4037.32</v>
      </c>
      <c r="D352" s="2">
        <f>IFERROR(__xludf.DUMMYFUNCTION("""COMPUTED_VALUE"""),45804.66666666667)</f>
        <v>45804.66667</v>
      </c>
      <c r="E352" s="1">
        <f>IFERROR(__xludf.DUMMYFUNCTION("""COMPUTED_VALUE"""),4123.86)</f>
        <v>4123.86</v>
      </c>
      <c r="G352" s="2">
        <f>IFERROR(__xludf.DUMMYFUNCTION("""COMPUTED_VALUE"""),45804.66666666667)</f>
        <v>45804.66667</v>
      </c>
      <c r="H352" s="1">
        <f>IFERROR(__xludf.DUMMYFUNCTION("""COMPUTED_VALUE"""),4035.44)</f>
        <v>4035.44</v>
      </c>
      <c r="J352" s="2">
        <f>IFERROR(__xludf.DUMMYFUNCTION("""COMPUTED_VALUE"""),45804.66666666667)</f>
        <v>45804.66667</v>
      </c>
      <c r="K352" s="1">
        <f>IFERROR(__xludf.DUMMYFUNCTION("""COMPUTED_VALUE"""),4120.12)</f>
        <v>4120.12</v>
      </c>
      <c r="M352" s="2">
        <f>IFERROR(__xludf.DUMMYFUNCTION("""COMPUTED_VALUE"""),45804.66666666667)</f>
        <v>45804.66667</v>
      </c>
      <c r="N352" s="1">
        <f>IFERROR(__xludf.DUMMYFUNCTION("""COMPUTED_VALUE"""),6525531.0)</f>
        <v>6525531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IFERROR(__xludf.DUMMYFUNCTION("""COMPUTED_VALUE"""),4121.97)</f>
        <v>4121.97</v>
      </c>
      <c r="D353" s="2">
        <f>IFERROR(__xludf.DUMMYFUNCTION("""COMPUTED_VALUE"""),45805.66666666667)</f>
        <v>45805.66667</v>
      </c>
      <c r="E353" s="1">
        <f>IFERROR(__xludf.DUMMYFUNCTION("""COMPUTED_VALUE"""),4127.5)</f>
        <v>4127.5</v>
      </c>
      <c r="G353" s="2">
        <f>IFERROR(__xludf.DUMMYFUNCTION("""COMPUTED_VALUE"""),45805.66666666667)</f>
        <v>45805.66667</v>
      </c>
      <c r="H353" s="1">
        <f>IFERROR(__xludf.DUMMYFUNCTION("""COMPUTED_VALUE"""),4081.18)</f>
        <v>4081.18</v>
      </c>
      <c r="J353" s="2">
        <f>IFERROR(__xludf.DUMMYFUNCTION("""COMPUTED_VALUE"""),45805.66666666667)</f>
        <v>45805.66667</v>
      </c>
      <c r="K353" s="1">
        <f>IFERROR(__xludf.DUMMYFUNCTION("""COMPUTED_VALUE"""),4087.29)</f>
        <v>4087.29</v>
      </c>
      <c r="M353" s="2">
        <f>IFERROR(__xludf.DUMMYFUNCTION("""COMPUTED_VALUE"""),45805.66666666667)</f>
        <v>45805.66667</v>
      </c>
      <c r="N353" s="1">
        <f>IFERROR(__xludf.DUMMYFUNCTION("""COMPUTED_VALUE"""),5153704.0)</f>
        <v>5153704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IFERROR(__xludf.DUMMYFUNCTION("""COMPUTED_VALUE"""),4104.71)</f>
        <v>4104.71</v>
      </c>
      <c r="D354" s="2">
        <f>IFERROR(__xludf.DUMMYFUNCTION("""COMPUTED_VALUE"""),45806.66666666667)</f>
        <v>45806.66667</v>
      </c>
      <c r="E354" s="1">
        <f>IFERROR(__xludf.DUMMYFUNCTION("""COMPUTED_VALUE"""),4109.74)</f>
        <v>4109.74</v>
      </c>
      <c r="G354" s="2">
        <f>IFERROR(__xludf.DUMMYFUNCTION("""COMPUTED_VALUE"""),45806.66666666667)</f>
        <v>45806.66667</v>
      </c>
      <c r="H354" s="1">
        <f>IFERROR(__xludf.DUMMYFUNCTION("""COMPUTED_VALUE"""),4026.77)</f>
        <v>4026.77</v>
      </c>
      <c r="J354" s="2">
        <f>IFERROR(__xludf.DUMMYFUNCTION("""COMPUTED_VALUE"""),45806.66666666667)</f>
        <v>45806.66667</v>
      </c>
      <c r="K354" s="1">
        <f>IFERROR(__xludf.DUMMYFUNCTION("""COMPUTED_VALUE"""),4057.01)</f>
        <v>4057.01</v>
      </c>
      <c r="M354" s="2">
        <f>IFERROR(__xludf.DUMMYFUNCTION("""COMPUTED_VALUE"""),45806.66666666667)</f>
        <v>45806.66667</v>
      </c>
      <c r="N354" s="1">
        <f>IFERROR(__xludf.DUMMYFUNCTION("""COMPUTED_VALUE"""),4743140.0)</f>
        <v>4743140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IFERROR(__xludf.DUMMYFUNCTION("""COMPUTED_VALUE"""),4048.25)</f>
        <v>4048.25</v>
      </c>
      <c r="D355" s="2">
        <f>IFERROR(__xludf.DUMMYFUNCTION("""COMPUTED_VALUE"""),45807.66666666667)</f>
        <v>45807.66667</v>
      </c>
      <c r="E355" s="1">
        <f>IFERROR(__xludf.DUMMYFUNCTION("""COMPUTED_VALUE"""),4076.22)</f>
        <v>4076.22</v>
      </c>
      <c r="G355" s="2">
        <f>IFERROR(__xludf.DUMMYFUNCTION("""COMPUTED_VALUE"""),45807.66666666667)</f>
        <v>45807.66667</v>
      </c>
      <c r="H355" s="1">
        <f>IFERROR(__xludf.DUMMYFUNCTION("""COMPUTED_VALUE"""),4031.49)</f>
        <v>4031.49</v>
      </c>
      <c r="J355" s="2">
        <f>IFERROR(__xludf.DUMMYFUNCTION("""COMPUTED_VALUE"""),45807.66666666667)</f>
        <v>45807.66667</v>
      </c>
      <c r="K355" s="1">
        <f>IFERROR(__xludf.DUMMYFUNCTION("""COMPUTED_VALUE"""),4057.96)</f>
        <v>4057.96</v>
      </c>
      <c r="M355" s="2">
        <f>IFERROR(__xludf.DUMMYFUNCTION("""COMPUTED_VALUE"""),45807.66666666667)</f>
        <v>45807.66667</v>
      </c>
      <c r="N355" s="1">
        <f>IFERROR(__xludf.DUMMYFUNCTION("""COMPUTED_VALUE"""),6594789.0)</f>
        <v>6594789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IFERROR(__xludf.DUMMYFUNCTION("""COMPUTED_VALUE"""),4042.11)</f>
        <v>4042.11</v>
      </c>
      <c r="D356" s="2">
        <f>IFERROR(__xludf.DUMMYFUNCTION("""COMPUTED_VALUE"""),45810.66666666667)</f>
        <v>45810.66667</v>
      </c>
      <c r="E356" s="1">
        <f>IFERROR(__xludf.DUMMYFUNCTION("""COMPUTED_VALUE"""),4044.38)</f>
        <v>4044.38</v>
      </c>
      <c r="G356" s="2">
        <f>IFERROR(__xludf.DUMMYFUNCTION("""COMPUTED_VALUE"""),45810.66666666667)</f>
        <v>45810.66667</v>
      </c>
      <c r="H356" s="1">
        <f>IFERROR(__xludf.DUMMYFUNCTION("""COMPUTED_VALUE"""),3979.85)</f>
        <v>3979.85</v>
      </c>
      <c r="J356" s="2">
        <f>IFERROR(__xludf.DUMMYFUNCTION("""COMPUTED_VALUE"""),45810.66666666667)</f>
        <v>45810.66667</v>
      </c>
      <c r="K356" s="1">
        <f>IFERROR(__xludf.DUMMYFUNCTION("""COMPUTED_VALUE"""),4041.2)</f>
        <v>4041.2</v>
      </c>
      <c r="M356" s="2">
        <f>IFERROR(__xludf.DUMMYFUNCTION("""COMPUTED_VALUE"""),45810.66666666667)</f>
        <v>45810.66667</v>
      </c>
      <c r="N356" s="1">
        <f>IFERROR(__xludf.DUMMYFUNCTION("""COMPUTED_VALUE"""),5984255.0)</f>
        <v>5984255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IFERROR(__xludf.DUMMYFUNCTION("""COMPUTED_VALUE"""),4033.5)</f>
        <v>4033.5</v>
      </c>
      <c r="D357" s="2">
        <f>IFERROR(__xludf.DUMMYFUNCTION("""COMPUTED_VALUE"""),45811.66666666667)</f>
        <v>45811.66667</v>
      </c>
      <c r="E357" s="1">
        <f>IFERROR(__xludf.DUMMYFUNCTION("""COMPUTED_VALUE"""),4106.0)</f>
        <v>4106</v>
      </c>
      <c r="G357" s="2">
        <f>IFERROR(__xludf.DUMMYFUNCTION("""COMPUTED_VALUE"""),45811.66666666667)</f>
        <v>45811.66667</v>
      </c>
      <c r="H357" s="1">
        <f>IFERROR(__xludf.DUMMYFUNCTION("""COMPUTED_VALUE"""),4033.5)</f>
        <v>4033.5</v>
      </c>
      <c r="J357" s="2">
        <f>IFERROR(__xludf.DUMMYFUNCTION("""COMPUTED_VALUE"""),45811.66666666667)</f>
        <v>45811.66667</v>
      </c>
      <c r="K357" s="1">
        <f>IFERROR(__xludf.DUMMYFUNCTION("""COMPUTED_VALUE"""),4085.14)</f>
        <v>4085.14</v>
      </c>
      <c r="M357" s="2">
        <f>IFERROR(__xludf.DUMMYFUNCTION("""COMPUTED_VALUE"""),45811.66666666667)</f>
        <v>45811.66667</v>
      </c>
      <c r="N357" s="1">
        <f>IFERROR(__xludf.DUMMYFUNCTION("""COMPUTED_VALUE"""),5451762.0)</f>
        <v>5451762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IFERROR(__xludf.DUMMYFUNCTION("""COMPUTED_VALUE"""),4091.34)</f>
        <v>4091.34</v>
      </c>
      <c r="D358" s="2">
        <f>IFERROR(__xludf.DUMMYFUNCTION("""COMPUTED_VALUE"""),45812.66666666667)</f>
        <v>45812.66667</v>
      </c>
      <c r="E358" s="1">
        <f>IFERROR(__xludf.DUMMYFUNCTION("""COMPUTED_VALUE"""),4095.98)</f>
        <v>4095.98</v>
      </c>
      <c r="G358" s="2">
        <f>IFERROR(__xludf.DUMMYFUNCTION("""COMPUTED_VALUE"""),45812.66666666667)</f>
        <v>45812.66667</v>
      </c>
      <c r="H358" s="1">
        <f>IFERROR(__xludf.DUMMYFUNCTION("""COMPUTED_VALUE"""),4047.84)</f>
        <v>4047.84</v>
      </c>
      <c r="J358" s="2">
        <f>IFERROR(__xludf.DUMMYFUNCTION("""COMPUTED_VALUE"""),45812.66666666667)</f>
        <v>45812.66667</v>
      </c>
      <c r="K358" s="1">
        <f>IFERROR(__xludf.DUMMYFUNCTION("""COMPUTED_VALUE"""),4047.84)</f>
        <v>4047.84</v>
      </c>
      <c r="M358" s="2">
        <f>IFERROR(__xludf.DUMMYFUNCTION("""COMPUTED_VALUE"""),45812.66666666667)</f>
        <v>45812.66667</v>
      </c>
      <c r="N358" s="1">
        <f>IFERROR(__xludf.DUMMYFUNCTION("""COMPUTED_VALUE"""),4161188.0)</f>
        <v>4161188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IFERROR(__xludf.DUMMYFUNCTION("""COMPUTED_VALUE"""),4039.98)</f>
        <v>4039.98</v>
      </c>
      <c r="D359" s="2">
        <f>IFERROR(__xludf.DUMMYFUNCTION("""COMPUTED_VALUE"""),45813.66666666667)</f>
        <v>45813.66667</v>
      </c>
      <c r="E359" s="1">
        <f>IFERROR(__xludf.DUMMYFUNCTION("""COMPUTED_VALUE"""),4068.31)</f>
        <v>4068.31</v>
      </c>
      <c r="G359" s="2">
        <f>IFERROR(__xludf.DUMMYFUNCTION("""COMPUTED_VALUE"""),45813.66666666667)</f>
        <v>45813.66667</v>
      </c>
      <c r="H359" s="1">
        <f>IFERROR(__xludf.DUMMYFUNCTION("""COMPUTED_VALUE"""),4014.8)</f>
        <v>4014.8</v>
      </c>
      <c r="J359" s="2">
        <f>IFERROR(__xludf.DUMMYFUNCTION("""COMPUTED_VALUE"""),45813.66666666667)</f>
        <v>45813.66667</v>
      </c>
      <c r="K359" s="1">
        <f>IFERROR(__xludf.DUMMYFUNCTION("""COMPUTED_VALUE"""),4024.68)</f>
        <v>4024.68</v>
      </c>
      <c r="M359" s="2">
        <f>IFERROR(__xludf.DUMMYFUNCTION("""COMPUTED_VALUE"""),45813.66666666667)</f>
        <v>45813.66667</v>
      </c>
      <c r="N359" s="1">
        <f>IFERROR(__xludf.DUMMYFUNCTION("""COMPUTED_VALUE"""),4266781.0)</f>
        <v>4266781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IFERROR(__xludf.DUMMYFUNCTION("""COMPUTED_VALUE"""),4070.28)</f>
        <v>4070.28</v>
      </c>
      <c r="D360" s="2">
        <f>IFERROR(__xludf.DUMMYFUNCTION("""COMPUTED_VALUE"""),45814.66666666667)</f>
        <v>45814.66667</v>
      </c>
      <c r="E360" s="1">
        <f>IFERROR(__xludf.DUMMYFUNCTION("""COMPUTED_VALUE"""),4111.57)</f>
        <v>4111.57</v>
      </c>
      <c r="G360" s="2">
        <f>IFERROR(__xludf.DUMMYFUNCTION("""COMPUTED_VALUE"""),45814.66666666667)</f>
        <v>45814.66667</v>
      </c>
      <c r="H360" s="1">
        <f>IFERROR(__xludf.DUMMYFUNCTION("""COMPUTED_VALUE"""),4058.68)</f>
        <v>4058.68</v>
      </c>
      <c r="J360" s="2">
        <f>IFERROR(__xludf.DUMMYFUNCTION("""COMPUTED_VALUE"""),45814.66666666667)</f>
        <v>45814.66667</v>
      </c>
      <c r="K360" s="1">
        <f>IFERROR(__xludf.DUMMYFUNCTION("""COMPUTED_VALUE"""),4105.5)</f>
        <v>4105.5</v>
      </c>
      <c r="M360" s="2">
        <f>IFERROR(__xludf.DUMMYFUNCTION("""COMPUTED_VALUE"""),45814.66666666667)</f>
        <v>45814.66667</v>
      </c>
      <c r="N360" s="1">
        <f>IFERROR(__xludf.DUMMYFUNCTION("""COMPUTED_VALUE"""),4488575.0)</f>
        <v>4488575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IFERROR(__xludf.DUMMYFUNCTION("""COMPUTED_VALUE"""),4109.64)</f>
        <v>4109.64</v>
      </c>
      <c r="D361" s="2">
        <f>IFERROR(__xludf.DUMMYFUNCTION("""COMPUTED_VALUE"""),45817.66666666667)</f>
        <v>45817.66667</v>
      </c>
      <c r="E361" s="1">
        <f>IFERROR(__xludf.DUMMYFUNCTION("""COMPUTED_VALUE"""),4131.81)</f>
        <v>4131.81</v>
      </c>
      <c r="G361" s="2">
        <f>IFERROR(__xludf.DUMMYFUNCTION("""COMPUTED_VALUE"""),45817.66666666667)</f>
        <v>45817.66667</v>
      </c>
      <c r="H361" s="1">
        <f>IFERROR(__xludf.DUMMYFUNCTION("""COMPUTED_VALUE"""),4088.11)</f>
        <v>4088.11</v>
      </c>
      <c r="J361" s="2">
        <f>IFERROR(__xludf.DUMMYFUNCTION("""COMPUTED_VALUE"""),45817.66666666667)</f>
        <v>45817.66667</v>
      </c>
      <c r="K361" s="1">
        <f>IFERROR(__xludf.DUMMYFUNCTION("""COMPUTED_VALUE"""),4101.1)</f>
        <v>4101.1</v>
      </c>
      <c r="M361" s="2">
        <f>IFERROR(__xludf.DUMMYFUNCTION("""COMPUTED_VALUE"""),45817.66666666667)</f>
        <v>45817.66667</v>
      </c>
      <c r="N361" s="1">
        <f>IFERROR(__xludf.DUMMYFUNCTION("""COMPUTED_VALUE"""),4177328.0)</f>
        <v>4177328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IFERROR(__xludf.DUMMYFUNCTION("""COMPUTED_VALUE"""),4105.86)</f>
        <v>4105.86</v>
      </c>
      <c r="D362" s="2">
        <f>IFERROR(__xludf.DUMMYFUNCTION("""COMPUTED_VALUE"""),45818.66666666667)</f>
        <v>45818.66667</v>
      </c>
      <c r="E362" s="1">
        <f>IFERROR(__xludf.DUMMYFUNCTION("""COMPUTED_VALUE"""),4143.07)</f>
        <v>4143.07</v>
      </c>
      <c r="G362" s="2">
        <f>IFERROR(__xludf.DUMMYFUNCTION("""COMPUTED_VALUE"""),45818.66666666667)</f>
        <v>45818.66667</v>
      </c>
      <c r="H362" s="1">
        <f>IFERROR(__xludf.DUMMYFUNCTION("""COMPUTED_VALUE"""),4100.19)</f>
        <v>4100.19</v>
      </c>
      <c r="J362" s="2">
        <f>IFERROR(__xludf.DUMMYFUNCTION("""COMPUTED_VALUE"""),45818.66666666667)</f>
        <v>45818.66667</v>
      </c>
      <c r="K362" s="1">
        <f>IFERROR(__xludf.DUMMYFUNCTION("""COMPUTED_VALUE"""),4131.98)</f>
        <v>4131.98</v>
      </c>
      <c r="M362" s="2">
        <f>IFERROR(__xludf.DUMMYFUNCTION("""COMPUTED_VALUE"""),45818.66666666667)</f>
        <v>45818.66667</v>
      </c>
      <c r="N362" s="1">
        <f>IFERROR(__xludf.DUMMYFUNCTION("""COMPUTED_VALUE"""),5151410.0)</f>
        <v>5151410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IFERROR(__xludf.DUMMYFUNCTION("""COMPUTED_VALUE"""),4143.55)</f>
        <v>4143.55</v>
      </c>
      <c r="D363" s="2">
        <f>IFERROR(__xludf.DUMMYFUNCTION("""COMPUTED_VALUE"""),45819.66666666667)</f>
        <v>45819.66667</v>
      </c>
      <c r="E363" s="1">
        <f>IFERROR(__xludf.DUMMYFUNCTION("""COMPUTED_VALUE"""),4167.34)</f>
        <v>4167.34</v>
      </c>
      <c r="G363" s="2">
        <f>IFERROR(__xludf.DUMMYFUNCTION("""COMPUTED_VALUE"""),45819.66666666667)</f>
        <v>45819.66667</v>
      </c>
      <c r="H363" s="1">
        <f>IFERROR(__xludf.DUMMYFUNCTION("""COMPUTED_VALUE"""),4099.52)</f>
        <v>4099.52</v>
      </c>
      <c r="J363" s="2">
        <f>IFERROR(__xludf.DUMMYFUNCTION("""COMPUTED_VALUE"""),45819.66666666667)</f>
        <v>45819.66667</v>
      </c>
      <c r="K363" s="1">
        <f>IFERROR(__xludf.DUMMYFUNCTION("""COMPUTED_VALUE"""),4115.32)</f>
        <v>4115.32</v>
      </c>
      <c r="M363" s="2">
        <f>IFERROR(__xludf.DUMMYFUNCTION("""COMPUTED_VALUE"""),45819.66666666667)</f>
        <v>45819.66667</v>
      </c>
      <c r="N363" s="1">
        <f>IFERROR(__xludf.DUMMYFUNCTION("""COMPUTED_VALUE"""),5469709.0)</f>
        <v>5469709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IFERROR(__xludf.DUMMYFUNCTION("""COMPUTED_VALUE"""),4085.77)</f>
        <v>4085.77</v>
      </c>
      <c r="D364" s="2">
        <f>IFERROR(__xludf.DUMMYFUNCTION("""COMPUTED_VALUE"""),45820.66666666667)</f>
        <v>45820.66667</v>
      </c>
      <c r="E364" s="1">
        <f>IFERROR(__xludf.DUMMYFUNCTION("""COMPUTED_VALUE"""),4108.7)</f>
        <v>4108.7</v>
      </c>
      <c r="G364" s="2">
        <f>IFERROR(__xludf.DUMMYFUNCTION("""COMPUTED_VALUE"""),45820.66666666667)</f>
        <v>45820.66667</v>
      </c>
      <c r="H364" s="1">
        <f>IFERROR(__xludf.DUMMYFUNCTION("""COMPUTED_VALUE"""),4058.01)</f>
        <v>4058.01</v>
      </c>
      <c r="J364" s="2">
        <f>IFERROR(__xludf.DUMMYFUNCTION("""COMPUTED_VALUE"""),45820.66666666667)</f>
        <v>45820.66667</v>
      </c>
      <c r="K364" s="1">
        <f>IFERROR(__xludf.DUMMYFUNCTION("""COMPUTED_VALUE"""),4069.14)</f>
        <v>4069.14</v>
      </c>
      <c r="M364" s="2">
        <f>IFERROR(__xludf.DUMMYFUNCTION("""COMPUTED_VALUE"""),45820.66666666667)</f>
        <v>45820.66667</v>
      </c>
      <c r="N364" s="1">
        <f>IFERROR(__xludf.DUMMYFUNCTION("""COMPUTED_VALUE"""),5184012.0)</f>
        <v>5184012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IFERROR(__xludf.DUMMYFUNCTION("""COMPUTED_VALUE"""),3993.18)</f>
        <v>3993.18</v>
      </c>
      <c r="D365" s="2">
        <f>IFERROR(__xludf.DUMMYFUNCTION("""COMPUTED_VALUE"""),45821.66666666667)</f>
        <v>45821.66667</v>
      </c>
      <c r="E365" s="1">
        <f>IFERROR(__xludf.DUMMYFUNCTION("""COMPUTED_VALUE"""),4032.17)</f>
        <v>4032.17</v>
      </c>
      <c r="G365" s="2">
        <f>IFERROR(__xludf.DUMMYFUNCTION("""COMPUTED_VALUE"""),45821.66666666667)</f>
        <v>45821.66667</v>
      </c>
      <c r="H365" s="1">
        <f>IFERROR(__xludf.DUMMYFUNCTION("""COMPUTED_VALUE"""),3930.46)</f>
        <v>3930.46</v>
      </c>
      <c r="J365" s="2">
        <f>IFERROR(__xludf.DUMMYFUNCTION("""COMPUTED_VALUE"""),45821.66666666667)</f>
        <v>45821.66667</v>
      </c>
      <c r="K365" s="1">
        <f>IFERROR(__xludf.DUMMYFUNCTION("""COMPUTED_VALUE"""),3952.25)</f>
        <v>3952.25</v>
      </c>
      <c r="M365" s="2">
        <f>IFERROR(__xludf.DUMMYFUNCTION("""COMPUTED_VALUE"""),45821.66666666667)</f>
        <v>45821.66667</v>
      </c>
      <c r="N365" s="1">
        <f>IFERROR(__xludf.DUMMYFUNCTION("""COMPUTED_VALUE"""),6255176.0)</f>
        <v>6255176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IFERROR(__xludf.DUMMYFUNCTION("""COMPUTED_VALUE"""),3982.55)</f>
        <v>3982.55</v>
      </c>
      <c r="D366" s="2">
        <f>IFERROR(__xludf.DUMMYFUNCTION("""COMPUTED_VALUE"""),45824.66666666667)</f>
        <v>45824.66667</v>
      </c>
      <c r="E366" s="1">
        <f>IFERROR(__xludf.DUMMYFUNCTION("""COMPUTED_VALUE"""),4026.18)</f>
        <v>4026.18</v>
      </c>
      <c r="G366" s="2">
        <f>IFERROR(__xludf.DUMMYFUNCTION("""COMPUTED_VALUE"""),45824.66666666667)</f>
        <v>45824.66667</v>
      </c>
      <c r="H366" s="1">
        <f>IFERROR(__xludf.DUMMYFUNCTION("""COMPUTED_VALUE"""),3980.77)</f>
        <v>3980.77</v>
      </c>
      <c r="J366" s="2">
        <f>IFERROR(__xludf.DUMMYFUNCTION("""COMPUTED_VALUE"""),45824.66666666667)</f>
        <v>45824.66667</v>
      </c>
      <c r="K366" s="1">
        <f>IFERROR(__xludf.DUMMYFUNCTION("""COMPUTED_VALUE"""),4003.86)</f>
        <v>4003.86</v>
      </c>
      <c r="M366" s="2">
        <f>IFERROR(__xludf.DUMMYFUNCTION("""COMPUTED_VALUE"""),45824.66666666667)</f>
        <v>45824.66667</v>
      </c>
      <c r="N366" s="1">
        <f>IFERROR(__xludf.DUMMYFUNCTION("""COMPUTED_VALUE"""),6065602.0)</f>
        <v>6065602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IFERROR(__xludf.DUMMYFUNCTION("""COMPUTED_VALUE"""),3976.2)</f>
        <v>3976.2</v>
      </c>
      <c r="D367" s="2">
        <f>IFERROR(__xludf.DUMMYFUNCTION("""COMPUTED_VALUE"""),45825.66666666667)</f>
        <v>45825.66667</v>
      </c>
      <c r="E367" s="1">
        <f>IFERROR(__xludf.DUMMYFUNCTION("""COMPUTED_VALUE"""),4033.68)</f>
        <v>4033.68</v>
      </c>
      <c r="G367" s="2">
        <f>IFERROR(__xludf.DUMMYFUNCTION("""COMPUTED_VALUE"""),45825.66666666667)</f>
        <v>45825.66667</v>
      </c>
      <c r="H367" s="1">
        <f>IFERROR(__xludf.DUMMYFUNCTION("""COMPUTED_VALUE"""),3970.76)</f>
        <v>3970.76</v>
      </c>
      <c r="J367" s="2">
        <f>IFERROR(__xludf.DUMMYFUNCTION("""COMPUTED_VALUE"""),45825.66666666667)</f>
        <v>45825.66667</v>
      </c>
      <c r="K367" s="1">
        <f>IFERROR(__xludf.DUMMYFUNCTION("""COMPUTED_VALUE"""),3990.19)</f>
        <v>3990.19</v>
      </c>
      <c r="M367" s="2">
        <f>IFERROR(__xludf.DUMMYFUNCTION("""COMPUTED_VALUE"""),45825.66666666667)</f>
        <v>45825.66667</v>
      </c>
      <c r="N367" s="1">
        <f>IFERROR(__xludf.DUMMYFUNCTION("""COMPUTED_VALUE"""),5445475.0)</f>
        <v>5445475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IFERROR(__xludf.DUMMYFUNCTION("""COMPUTED_VALUE"""),3994.1)</f>
        <v>3994.1</v>
      </c>
      <c r="D368" s="2">
        <f>IFERROR(__xludf.DUMMYFUNCTION("""COMPUTED_VALUE"""),45826.66666666667)</f>
        <v>45826.66667</v>
      </c>
      <c r="E368" s="1">
        <f>IFERROR(__xludf.DUMMYFUNCTION("""COMPUTED_VALUE"""),4050.62)</f>
        <v>4050.62</v>
      </c>
      <c r="G368" s="2">
        <f>IFERROR(__xludf.DUMMYFUNCTION("""COMPUTED_VALUE"""),45826.66666666667)</f>
        <v>45826.66667</v>
      </c>
      <c r="H368" s="1">
        <f>IFERROR(__xludf.DUMMYFUNCTION("""COMPUTED_VALUE"""),3986.43)</f>
        <v>3986.43</v>
      </c>
      <c r="J368" s="2">
        <f>IFERROR(__xludf.DUMMYFUNCTION("""COMPUTED_VALUE"""),45826.66666666667)</f>
        <v>45826.66667</v>
      </c>
      <c r="K368" s="1">
        <f>IFERROR(__xludf.DUMMYFUNCTION("""COMPUTED_VALUE"""),3999.5)</f>
        <v>3999.5</v>
      </c>
      <c r="M368" s="2">
        <f>IFERROR(__xludf.DUMMYFUNCTION("""COMPUTED_VALUE"""),45826.66666666667)</f>
        <v>45826.66667</v>
      </c>
      <c r="N368" s="1">
        <f>IFERROR(__xludf.DUMMYFUNCTION("""COMPUTED_VALUE"""),5395512.0)</f>
        <v>5395512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IFERROR(__xludf.DUMMYFUNCTION("""COMPUTED_VALUE"""),4021.71)</f>
        <v>4021.71</v>
      </c>
      <c r="D369" s="2">
        <f>IFERROR(__xludf.DUMMYFUNCTION("""COMPUTED_VALUE"""),45828.66666666667)</f>
        <v>45828.66667</v>
      </c>
      <c r="E369" s="1">
        <f>IFERROR(__xludf.DUMMYFUNCTION("""COMPUTED_VALUE"""),4050.31)</f>
        <v>4050.31</v>
      </c>
      <c r="G369" s="2">
        <f>IFERROR(__xludf.DUMMYFUNCTION("""COMPUTED_VALUE"""),45828.66666666667)</f>
        <v>45828.66667</v>
      </c>
      <c r="H369" s="1">
        <f>IFERROR(__xludf.DUMMYFUNCTION("""COMPUTED_VALUE"""),3986.92)</f>
        <v>3986.92</v>
      </c>
      <c r="J369" s="2">
        <f>IFERROR(__xludf.DUMMYFUNCTION("""COMPUTED_VALUE"""),45828.66666666667)</f>
        <v>45828.66667</v>
      </c>
      <c r="K369" s="1">
        <f>IFERROR(__xludf.DUMMYFUNCTION("""COMPUTED_VALUE"""),4024.97)</f>
        <v>4024.97</v>
      </c>
      <c r="M369" s="2">
        <f>IFERROR(__xludf.DUMMYFUNCTION("""COMPUTED_VALUE"""),45828.66666666667)</f>
        <v>45828.66667</v>
      </c>
      <c r="N369" s="1">
        <f>IFERROR(__xludf.DUMMYFUNCTION("""COMPUTED_VALUE"""),9258758.0)</f>
        <v>9258758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IFERROR(__xludf.DUMMYFUNCTION("""COMPUTED_VALUE"""),4010.83)</f>
        <v>4010.83</v>
      </c>
      <c r="D370" s="2">
        <f>IFERROR(__xludf.DUMMYFUNCTION("""COMPUTED_VALUE"""),45831.66666666667)</f>
        <v>45831.66667</v>
      </c>
      <c r="E370" s="1">
        <f>IFERROR(__xludf.DUMMYFUNCTION("""COMPUTED_VALUE"""),4080.92)</f>
        <v>4080.92</v>
      </c>
      <c r="G370" s="2">
        <f>IFERROR(__xludf.DUMMYFUNCTION("""COMPUTED_VALUE"""),45831.66666666667)</f>
        <v>45831.66667</v>
      </c>
      <c r="H370" s="1">
        <f>IFERROR(__xludf.DUMMYFUNCTION("""COMPUTED_VALUE"""),3938.24)</f>
        <v>3938.24</v>
      </c>
      <c r="J370" s="2">
        <f>IFERROR(__xludf.DUMMYFUNCTION("""COMPUTED_VALUE"""),45831.66666666667)</f>
        <v>45831.66667</v>
      </c>
      <c r="K370" s="1">
        <f>IFERROR(__xludf.DUMMYFUNCTION("""COMPUTED_VALUE"""),4078.55)</f>
        <v>4078.55</v>
      </c>
      <c r="M370" s="2">
        <f>IFERROR(__xludf.DUMMYFUNCTION("""COMPUTED_VALUE"""),45831.66666666667)</f>
        <v>45831.66667</v>
      </c>
      <c r="N370" s="1">
        <f>IFERROR(__xludf.DUMMYFUNCTION("""COMPUTED_VALUE"""),6286637.0)</f>
        <v>6286637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IFERROR(__xludf.DUMMYFUNCTION("""COMPUTED_VALUE"""),4113.09)</f>
        <v>4113.09</v>
      </c>
      <c r="D371" s="2">
        <f>IFERROR(__xludf.DUMMYFUNCTION("""COMPUTED_VALUE"""),45832.66666666667)</f>
        <v>45832.66667</v>
      </c>
      <c r="E371" s="1">
        <f>IFERROR(__xludf.DUMMYFUNCTION("""COMPUTED_VALUE"""),4163.0)</f>
        <v>4163</v>
      </c>
      <c r="G371" s="2">
        <f>IFERROR(__xludf.DUMMYFUNCTION("""COMPUTED_VALUE"""),45832.66666666667)</f>
        <v>45832.66667</v>
      </c>
      <c r="H371" s="1">
        <f>IFERROR(__xludf.DUMMYFUNCTION("""COMPUTED_VALUE"""),4110.48)</f>
        <v>4110.48</v>
      </c>
      <c r="J371" s="2">
        <f>IFERROR(__xludf.DUMMYFUNCTION("""COMPUTED_VALUE"""),45832.66666666667)</f>
        <v>45832.66667</v>
      </c>
      <c r="K371" s="1">
        <f>IFERROR(__xludf.DUMMYFUNCTION("""COMPUTED_VALUE"""),4143.22)</f>
        <v>4143.22</v>
      </c>
      <c r="M371" s="2">
        <f>IFERROR(__xludf.DUMMYFUNCTION("""COMPUTED_VALUE"""),45832.66666666667)</f>
        <v>45832.66667</v>
      </c>
      <c r="N371" s="1">
        <f>IFERROR(__xludf.DUMMYFUNCTION("""COMPUTED_VALUE"""),6023059.0)</f>
        <v>6023059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IFERROR(__xludf.DUMMYFUNCTION("""COMPUTED_VALUE"""),4153.43)</f>
        <v>4153.43</v>
      </c>
      <c r="D372" s="2">
        <f>IFERROR(__xludf.DUMMYFUNCTION("""COMPUTED_VALUE"""),45833.66666666667)</f>
        <v>45833.66667</v>
      </c>
      <c r="E372" s="1">
        <f>IFERROR(__xludf.DUMMYFUNCTION("""COMPUTED_VALUE"""),4153.83)</f>
        <v>4153.83</v>
      </c>
      <c r="G372" s="2">
        <f>IFERROR(__xludf.DUMMYFUNCTION("""COMPUTED_VALUE"""),45833.66666666667)</f>
        <v>45833.66667</v>
      </c>
      <c r="H372" s="1">
        <f>IFERROR(__xludf.DUMMYFUNCTION("""COMPUTED_VALUE"""),4082.73)</f>
        <v>4082.73</v>
      </c>
      <c r="J372" s="2">
        <f>IFERROR(__xludf.DUMMYFUNCTION("""COMPUTED_VALUE"""),45833.66666666667)</f>
        <v>45833.66667</v>
      </c>
      <c r="K372" s="1">
        <f>IFERROR(__xludf.DUMMYFUNCTION("""COMPUTED_VALUE"""),4109.11)</f>
        <v>4109.11</v>
      </c>
      <c r="M372" s="2">
        <f>IFERROR(__xludf.DUMMYFUNCTION("""COMPUTED_VALUE"""),45833.66666666667)</f>
        <v>45833.66667</v>
      </c>
      <c r="N372" s="1">
        <f>IFERROR(__xludf.DUMMYFUNCTION("""COMPUTED_VALUE"""),5536232.0)</f>
        <v>5536232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IFERROR(__xludf.DUMMYFUNCTION("""COMPUTED_VALUE"""),4121.52)</f>
        <v>4121.52</v>
      </c>
      <c r="D373" s="2">
        <f>IFERROR(__xludf.DUMMYFUNCTION("""COMPUTED_VALUE"""),45834.66666666667)</f>
        <v>45834.66667</v>
      </c>
      <c r="E373" s="1">
        <f>IFERROR(__xludf.DUMMYFUNCTION("""COMPUTED_VALUE"""),4171.78)</f>
        <v>4171.78</v>
      </c>
      <c r="G373" s="2">
        <f>IFERROR(__xludf.DUMMYFUNCTION("""COMPUTED_VALUE"""),45834.66666666667)</f>
        <v>45834.66667</v>
      </c>
      <c r="H373" s="1">
        <f>IFERROR(__xludf.DUMMYFUNCTION("""COMPUTED_VALUE"""),4120.92)</f>
        <v>4120.92</v>
      </c>
      <c r="J373" s="2">
        <f>IFERROR(__xludf.DUMMYFUNCTION("""COMPUTED_VALUE"""),45834.66666666667)</f>
        <v>45834.66667</v>
      </c>
      <c r="K373" s="1">
        <f>IFERROR(__xludf.DUMMYFUNCTION("""COMPUTED_VALUE"""),4167.38)</f>
        <v>4167.38</v>
      </c>
      <c r="M373" s="2">
        <f>IFERROR(__xludf.DUMMYFUNCTION("""COMPUTED_VALUE"""),45834.66666666667)</f>
        <v>45834.66667</v>
      </c>
      <c r="N373" s="1">
        <f>IFERROR(__xludf.DUMMYFUNCTION("""COMPUTED_VALUE"""),5033526.0)</f>
        <v>5033526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IFERROR(__xludf.DUMMYFUNCTION("""COMPUTED_VALUE"""),4171.42)</f>
        <v>4171.42</v>
      </c>
      <c r="D374" s="2">
        <f>IFERROR(__xludf.DUMMYFUNCTION("""COMPUTED_VALUE"""),45835.66666666667)</f>
        <v>45835.66667</v>
      </c>
      <c r="E374" s="1">
        <f>IFERROR(__xludf.DUMMYFUNCTION("""COMPUTED_VALUE"""),4260.82)</f>
        <v>4260.82</v>
      </c>
      <c r="G374" s="2">
        <f>IFERROR(__xludf.DUMMYFUNCTION("""COMPUTED_VALUE"""),45835.66666666667)</f>
        <v>45835.66667</v>
      </c>
      <c r="H374" s="1">
        <f>IFERROR(__xludf.DUMMYFUNCTION("""COMPUTED_VALUE"""),4169.39)</f>
        <v>4169.39</v>
      </c>
      <c r="J374" s="2">
        <f>IFERROR(__xludf.DUMMYFUNCTION("""COMPUTED_VALUE"""),45835.66666666667)</f>
        <v>45835.66667</v>
      </c>
      <c r="K374" s="1">
        <f>IFERROR(__xludf.DUMMYFUNCTION("""COMPUTED_VALUE"""),4255.64)</f>
        <v>4255.64</v>
      </c>
      <c r="M374" s="2">
        <f>IFERROR(__xludf.DUMMYFUNCTION("""COMPUTED_VALUE"""),45835.66666666667)</f>
        <v>45835.66667</v>
      </c>
      <c r="N374" s="1">
        <f>IFERROR(__xludf.DUMMYFUNCTION("""COMPUTED_VALUE"""),1.8100347E7)</f>
        <v>18100347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IFERROR(__xludf.DUMMYFUNCTION("""COMPUTED_VALUE"""),4264.65)</f>
        <v>4264.65</v>
      </c>
      <c r="D375" s="2">
        <f>IFERROR(__xludf.DUMMYFUNCTION("""COMPUTED_VALUE"""),45838.66666666667)</f>
        <v>45838.66667</v>
      </c>
      <c r="E375" s="1">
        <f>IFERROR(__xludf.DUMMYFUNCTION("""COMPUTED_VALUE"""),4279.38)</f>
        <v>4279.38</v>
      </c>
      <c r="G375" s="2">
        <f>IFERROR(__xludf.DUMMYFUNCTION("""COMPUTED_VALUE"""),45838.66666666667)</f>
        <v>45838.66667</v>
      </c>
      <c r="H375" s="1">
        <f>IFERROR(__xludf.DUMMYFUNCTION("""COMPUTED_VALUE"""),4214.17)</f>
        <v>4214.17</v>
      </c>
      <c r="J375" s="2">
        <f>IFERROR(__xludf.DUMMYFUNCTION("""COMPUTED_VALUE"""),45838.66666666667)</f>
        <v>45838.66667</v>
      </c>
      <c r="K375" s="1">
        <f>IFERROR(__xludf.DUMMYFUNCTION("""COMPUTED_VALUE"""),4258.01)</f>
        <v>4258.01</v>
      </c>
      <c r="M375" s="2">
        <f>IFERROR(__xludf.DUMMYFUNCTION("""COMPUTED_VALUE"""),45838.66666666667)</f>
        <v>45838.66667</v>
      </c>
      <c r="N375" s="1">
        <f>IFERROR(__xludf.DUMMYFUNCTION("""COMPUTED_VALUE"""),7067243.0)</f>
        <v>7067243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IFERROR(__xludf.DUMMYFUNCTION("""COMPUTED_VALUE"""),4246.66)</f>
        <v>4246.66</v>
      </c>
      <c r="D376" s="2">
        <f>IFERROR(__xludf.DUMMYFUNCTION("""COMPUTED_VALUE"""),45839.66666666667)</f>
        <v>45839.66667</v>
      </c>
      <c r="E376" s="1">
        <f>IFERROR(__xludf.DUMMYFUNCTION("""COMPUTED_VALUE"""),4344.35)</f>
        <v>4344.35</v>
      </c>
      <c r="G376" s="2">
        <f>IFERROR(__xludf.DUMMYFUNCTION("""COMPUTED_VALUE"""),45839.66666666667)</f>
        <v>45839.66667</v>
      </c>
      <c r="H376" s="1">
        <f>IFERROR(__xludf.DUMMYFUNCTION("""COMPUTED_VALUE"""),4239.99)</f>
        <v>4239.99</v>
      </c>
      <c r="J376" s="2">
        <f>IFERROR(__xludf.DUMMYFUNCTION("""COMPUTED_VALUE"""),45839.66666666667)</f>
        <v>45839.66667</v>
      </c>
      <c r="K376" s="1">
        <f>IFERROR(__xludf.DUMMYFUNCTION("""COMPUTED_VALUE"""),4324.21)</f>
        <v>4324.21</v>
      </c>
      <c r="M376" s="2">
        <f>IFERROR(__xludf.DUMMYFUNCTION("""COMPUTED_VALUE"""),45839.66666666667)</f>
        <v>45839.66667</v>
      </c>
      <c r="N376" s="1">
        <f>IFERROR(__xludf.DUMMYFUNCTION("""COMPUTED_VALUE"""),7817950.0)</f>
        <v>7817950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IFERROR(__xludf.DUMMYFUNCTION("""COMPUTED_VALUE"""),4314.73)</f>
        <v>4314.73</v>
      </c>
      <c r="D377" s="2">
        <f>IFERROR(__xludf.DUMMYFUNCTION("""COMPUTED_VALUE"""),45840.66666666667)</f>
        <v>45840.66667</v>
      </c>
      <c r="E377" s="1">
        <f>IFERROR(__xludf.DUMMYFUNCTION("""COMPUTED_VALUE"""),4339.72)</f>
        <v>4339.72</v>
      </c>
      <c r="G377" s="2">
        <f>IFERROR(__xludf.DUMMYFUNCTION("""COMPUTED_VALUE"""),45840.66666666667)</f>
        <v>45840.66667</v>
      </c>
      <c r="H377" s="1">
        <f>IFERROR(__xludf.DUMMYFUNCTION("""COMPUTED_VALUE"""),4302.02)</f>
        <v>4302.02</v>
      </c>
      <c r="J377" s="2">
        <f>IFERROR(__xludf.DUMMYFUNCTION("""COMPUTED_VALUE"""),45840.66666666667)</f>
        <v>45840.66667</v>
      </c>
      <c r="K377" s="1">
        <f>IFERROR(__xludf.DUMMYFUNCTION("""COMPUTED_VALUE"""),4331.36)</f>
        <v>4331.36</v>
      </c>
      <c r="M377" s="2">
        <f>IFERROR(__xludf.DUMMYFUNCTION("""COMPUTED_VALUE"""),45840.66666666667)</f>
        <v>45840.66667</v>
      </c>
      <c r="N377" s="1">
        <f>IFERROR(__xludf.DUMMYFUNCTION("""COMPUTED_VALUE"""),4822442.0)</f>
        <v>4822442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IFERROR(__xludf.DUMMYFUNCTION("""COMPUTED_VALUE"""),4350.57)</f>
        <v>4350.57</v>
      </c>
      <c r="D378" s="2">
        <f>IFERROR(__xludf.DUMMYFUNCTION("""COMPUTED_VALUE"""),45841.54166666667)</f>
        <v>45841.54167</v>
      </c>
      <c r="E378" s="1">
        <f>IFERROR(__xludf.DUMMYFUNCTION("""COMPUTED_VALUE"""),4391.71)</f>
        <v>4391.71</v>
      </c>
      <c r="G378" s="2">
        <f>IFERROR(__xludf.DUMMYFUNCTION("""COMPUTED_VALUE"""),45841.54166666667)</f>
        <v>45841.54167</v>
      </c>
      <c r="H378" s="1">
        <f>IFERROR(__xludf.DUMMYFUNCTION("""COMPUTED_VALUE"""),4345.42)</f>
        <v>4345.42</v>
      </c>
      <c r="J378" s="2">
        <f>IFERROR(__xludf.DUMMYFUNCTION("""COMPUTED_VALUE"""),45841.54166666667)</f>
        <v>45841.54167</v>
      </c>
      <c r="K378" s="1">
        <f>IFERROR(__xludf.DUMMYFUNCTION("""COMPUTED_VALUE"""),4376.85)</f>
        <v>4376.85</v>
      </c>
      <c r="M378" s="2">
        <f>IFERROR(__xludf.DUMMYFUNCTION("""COMPUTED_VALUE"""),45841.54166666667)</f>
        <v>45841.54167</v>
      </c>
      <c r="N378" s="1">
        <f>IFERROR(__xludf.DUMMYFUNCTION("""COMPUTED_VALUE"""),3393754.0)</f>
        <v>3393754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IFERROR(__xludf.DUMMYFUNCTION("""COMPUTED_VALUE"""),4358.05)</f>
        <v>4358.05</v>
      </c>
      <c r="D379" s="2">
        <f>IFERROR(__xludf.DUMMYFUNCTION("""COMPUTED_VALUE"""),45845.66666666667)</f>
        <v>45845.66667</v>
      </c>
      <c r="E379" s="1">
        <f>IFERROR(__xludf.DUMMYFUNCTION("""COMPUTED_VALUE"""),4378.81)</f>
        <v>4378.81</v>
      </c>
      <c r="G379" s="2">
        <f>IFERROR(__xludf.DUMMYFUNCTION("""COMPUTED_VALUE"""),45845.66666666667)</f>
        <v>45845.66667</v>
      </c>
      <c r="H379" s="1">
        <f>IFERROR(__xludf.DUMMYFUNCTION("""COMPUTED_VALUE"""),4300.8)</f>
        <v>4300.8</v>
      </c>
      <c r="J379" s="2">
        <f>IFERROR(__xludf.DUMMYFUNCTION("""COMPUTED_VALUE"""),45845.66666666667)</f>
        <v>45845.66667</v>
      </c>
      <c r="K379" s="1">
        <f>IFERROR(__xludf.DUMMYFUNCTION("""COMPUTED_VALUE"""),4343.89)</f>
        <v>4343.89</v>
      </c>
      <c r="M379" s="2">
        <f>IFERROR(__xludf.DUMMYFUNCTION("""COMPUTED_VALUE"""),45845.66666666667)</f>
        <v>45845.66667</v>
      </c>
      <c r="N379" s="1">
        <f>IFERROR(__xludf.DUMMYFUNCTION("""COMPUTED_VALUE"""),6075483.0)</f>
        <v>6075483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IFERROR(__xludf.DUMMYFUNCTION("""COMPUTED_VALUE"""),4353.85)</f>
        <v>4353.85</v>
      </c>
      <c r="D380" s="2">
        <f>IFERROR(__xludf.DUMMYFUNCTION("""COMPUTED_VALUE"""),45846.66666666667)</f>
        <v>45846.66667</v>
      </c>
      <c r="E380" s="1">
        <f>IFERROR(__xludf.DUMMYFUNCTION("""COMPUTED_VALUE"""),4407.33)</f>
        <v>4407.33</v>
      </c>
      <c r="G380" s="2">
        <f>IFERROR(__xludf.DUMMYFUNCTION("""COMPUTED_VALUE"""),45846.66666666667)</f>
        <v>45846.66667</v>
      </c>
      <c r="H380" s="1">
        <f>IFERROR(__xludf.DUMMYFUNCTION("""COMPUTED_VALUE"""),4350.86)</f>
        <v>4350.86</v>
      </c>
      <c r="J380" s="2">
        <f>IFERROR(__xludf.DUMMYFUNCTION("""COMPUTED_VALUE"""),45846.66666666667)</f>
        <v>45846.66667</v>
      </c>
      <c r="K380" s="1">
        <f>IFERROR(__xludf.DUMMYFUNCTION("""COMPUTED_VALUE"""),4372.74)</f>
        <v>4372.74</v>
      </c>
      <c r="M380" s="2">
        <f>IFERROR(__xludf.DUMMYFUNCTION("""COMPUTED_VALUE"""),45846.66666666667)</f>
        <v>45846.66667</v>
      </c>
      <c r="N380" s="1">
        <f>IFERROR(__xludf.DUMMYFUNCTION("""COMPUTED_VALUE"""),5627619.0)</f>
        <v>5627619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IFERROR(__xludf.DUMMYFUNCTION("""COMPUTED_VALUE"""),4387.87)</f>
        <v>4387.87</v>
      </c>
      <c r="D381" s="2">
        <f>IFERROR(__xludf.DUMMYFUNCTION("""COMPUTED_VALUE"""),45847.66666666667)</f>
        <v>45847.66667</v>
      </c>
      <c r="E381" s="1">
        <f>IFERROR(__xludf.DUMMYFUNCTION("""COMPUTED_VALUE"""),4398.99)</f>
        <v>4398.99</v>
      </c>
      <c r="G381" s="2">
        <f>IFERROR(__xludf.DUMMYFUNCTION("""COMPUTED_VALUE"""),45847.66666666667)</f>
        <v>45847.66667</v>
      </c>
      <c r="H381" s="1">
        <f>IFERROR(__xludf.DUMMYFUNCTION("""COMPUTED_VALUE"""),4342.07)</f>
        <v>4342.07</v>
      </c>
      <c r="J381" s="2">
        <f>IFERROR(__xludf.DUMMYFUNCTION("""COMPUTED_VALUE"""),45847.66666666667)</f>
        <v>45847.66667</v>
      </c>
      <c r="K381" s="1">
        <f>IFERROR(__xludf.DUMMYFUNCTION("""COMPUTED_VALUE"""),4367.79)</f>
        <v>4367.79</v>
      </c>
      <c r="M381" s="2">
        <f>IFERROR(__xludf.DUMMYFUNCTION("""COMPUTED_VALUE"""),45847.66666666667)</f>
        <v>45847.66667</v>
      </c>
      <c r="N381" s="1">
        <f>IFERROR(__xludf.DUMMYFUNCTION("""COMPUTED_VALUE"""),4172831.0)</f>
        <v>4172831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IFERROR(__xludf.DUMMYFUNCTION("""COMPUTED_VALUE"""),4385.98)</f>
        <v>4385.98</v>
      </c>
      <c r="D382" s="2">
        <f>IFERROR(__xludf.DUMMYFUNCTION("""COMPUTED_VALUE"""),45848.66666666667)</f>
        <v>45848.66667</v>
      </c>
      <c r="E382" s="1">
        <f>IFERROR(__xludf.DUMMYFUNCTION("""COMPUTED_VALUE"""),4446.56)</f>
        <v>4446.56</v>
      </c>
      <c r="G382" s="2">
        <f>IFERROR(__xludf.DUMMYFUNCTION("""COMPUTED_VALUE"""),45848.66666666667)</f>
        <v>45848.66667</v>
      </c>
      <c r="H382" s="1">
        <f>IFERROR(__xludf.DUMMYFUNCTION("""COMPUTED_VALUE"""),4375.72)</f>
        <v>4375.72</v>
      </c>
      <c r="J382" s="2">
        <f>IFERROR(__xludf.DUMMYFUNCTION("""COMPUTED_VALUE"""),45848.66666666667)</f>
        <v>45848.66667</v>
      </c>
      <c r="K382" s="1">
        <f>IFERROR(__xludf.DUMMYFUNCTION("""COMPUTED_VALUE"""),4441.34)</f>
        <v>4441.34</v>
      </c>
      <c r="M382" s="2">
        <f>IFERROR(__xludf.DUMMYFUNCTION("""COMPUTED_VALUE"""),45848.66666666667)</f>
        <v>45848.66667</v>
      </c>
      <c r="N382" s="1">
        <f>IFERROR(__xludf.DUMMYFUNCTION("""COMPUTED_VALUE"""),6180792.0)</f>
        <v>6180792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IFERROR(__xludf.DUMMYFUNCTION("""COMPUTED_VALUE"""),4417.29)</f>
        <v>4417.29</v>
      </c>
      <c r="D383" s="2">
        <f>IFERROR(__xludf.DUMMYFUNCTION("""COMPUTED_VALUE"""),45849.66666666667)</f>
        <v>45849.66667</v>
      </c>
      <c r="E383" s="1">
        <f>IFERROR(__xludf.DUMMYFUNCTION("""COMPUTED_VALUE"""),4448.49)</f>
        <v>4448.49</v>
      </c>
      <c r="G383" s="2">
        <f>IFERROR(__xludf.DUMMYFUNCTION("""COMPUTED_VALUE"""),45849.66666666667)</f>
        <v>45849.66667</v>
      </c>
      <c r="H383" s="1">
        <f>IFERROR(__xludf.DUMMYFUNCTION("""COMPUTED_VALUE"""),4400.16)</f>
        <v>4400.16</v>
      </c>
      <c r="J383" s="2">
        <f>IFERROR(__xludf.DUMMYFUNCTION("""COMPUTED_VALUE"""),45849.66666666667)</f>
        <v>45849.66667</v>
      </c>
      <c r="K383" s="1">
        <f>IFERROR(__xludf.DUMMYFUNCTION("""COMPUTED_VALUE"""),4437.24)</f>
        <v>4437.24</v>
      </c>
      <c r="M383" s="2">
        <f>IFERROR(__xludf.DUMMYFUNCTION("""COMPUTED_VALUE"""),45849.66666666667)</f>
        <v>45849.66667</v>
      </c>
      <c r="N383" s="1">
        <f>IFERROR(__xludf.DUMMYFUNCTION("""COMPUTED_VALUE"""),5285628.0)</f>
        <v>5285628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IFERROR(__xludf.DUMMYFUNCTION("""COMPUTED_VALUE"""),4425.53)</f>
        <v>4425.53</v>
      </c>
      <c r="D384" s="2">
        <f>IFERROR(__xludf.DUMMYFUNCTION("""COMPUTED_VALUE"""),45852.66666666667)</f>
        <v>45852.66667</v>
      </c>
      <c r="E384" s="1">
        <f>IFERROR(__xludf.DUMMYFUNCTION("""COMPUTED_VALUE"""),4462.94)</f>
        <v>4462.94</v>
      </c>
      <c r="G384" s="2">
        <f>IFERROR(__xludf.DUMMYFUNCTION("""COMPUTED_VALUE"""),45852.66666666667)</f>
        <v>45852.66667</v>
      </c>
      <c r="H384" s="1">
        <f>IFERROR(__xludf.DUMMYFUNCTION("""COMPUTED_VALUE"""),4395.33)</f>
        <v>4395.33</v>
      </c>
      <c r="J384" s="2">
        <f>IFERROR(__xludf.DUMMYFUNCTION("""COMPUTED_VALUE"""),45852.66666666667)</f>
        <v>45852.66667</v>
      </c>
      <c r="K384" s="1">
        <f>IFERROR(__xludf.DUMMYFUNCTION("""COMPUTED_VALUE"""),4453.52)</f>
        <v>4453.52</v>
      </c>
      <c r="M384" s="2">
        <f>IFERROR(__xludf.DUMMYFUNCTION("""COMPUTED_VALUE"""),45852.66666666667)</f>
        <v>45852.66667</v>
      </c>
      <c r="N384" s="1">
        <f>IFERROR(__xludf.DUMMYFUNCTION("""COMPUTED_VALUE"""),6063889.0)</f>
        <v>6063889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IFERROR(__xludf.DUMMYFUNCTION("""COMPUTED_VALUE"""),4450.48)</f>
        <v>4450.48</v>
      </c>
      <c r="D385" s="2">
        <f>IFERROR(__xludf.DUMMYFUNCTION("""COMPUTED_VALUE"""),45853.66666666667)</f>
        <v>45853.66667</v>
      </c>
      <c r="E385" s="1">
        <f>IFERROR(__xludf.DUMMYFUNCTION("""COMPUTED_VALUE"""),4461.86)</f>
        <v>4461.86</v>
      </c>
      <c r="G385" s="2">
        <f>IFERROR(__xludf.DUMMYFUNCTION("""COMPUTED_VALUE"""),45853.66666666667)</f>
        <v>45853.66667</v>
      </c>
      <c r="H385" s="1">
        <f>IFERROR(__xludf.DUMMYFUNCTION("""COMPUTED_VALUE"""),4356.08)</f>
        <v>4356.08</v>
      </c>
      <c r="J385" s="2">
        <f>IFERROR(__xludf.DUMMYFUNCTION("""COMPUTED_VALUE"""),45853.66666666667)</f>
        <v>45853.66667</v>
      </c>
      <c r="K385" s="1">
        <f>IFERROR(__xludf.DUMMYFUNCTION("""COMPUTED_VALUE"""),4356.82)</f>
        <v>4356.82</v>
      </c>
      <c r="M385" s="2">
        <f>IFERROR(__xludf.DUMMYFUNCTION("""COMPUTED_VALUE"""),45853.66666666667)</f>
        <v>45853.66667</v>
      </c>
      <c r="N385" s="1">
        <f>IFERROR(__xludf.DUMMYFUNCTION("""COMPUTED_VALUE"""),6458735.0)</f>
        <v>6458735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IFERROR(__xludf.DUMMYFUNCTION("""COMPUTED_VALUE"""),4371.21)</f>
        <v>4371.21</v>
      </c>
      <c r="D386" s="2">
        <f>IFERROR(__xludf.DUMMYFUNCTION("""COMPUTED_VALUE"""),45854.66666666667)</f>
        <v>45854.66667</v>
      </c>
      <c r="E386" s="1">
        <f>IFERROR(__xludf.DUMMYFUNCTION("""COMPUTED_VALUE"""),4381.59)</f>
        <v>4381.59</v>
      </c>
      <c r="G386" s="2">
        <f>IFERROR(__xludf.DUMMYFUNCTION("""COMPUTED_VALUE"""),45854.66666666667)</f>
        <v>45854.66667</v>
      </c>
      <c r="H386" s="1">
        <f>IFERROR(__xludf.DUMMYFUNCTION("""COMPUTED_VALUE"""),4317.85)</f>
        <v>4317.85</v>
      </c>
      <c r="J386" s="2">
        <f>IFERROR(__xludf.DUMMYFUNCTION("""COMPUTED_VALUE"""),45854.66666666667)</f>
        <v>45854.66667</v>
      </c>
      <c r="K386" s="1">
        <f>IFERROR(__xludf.DUMMYFUNCTION("""COMPUTED_VALUE"""),4337.39)</f>
        <v>4337.39</v>
      </c>
      <c r="M386" s="2">
        <f>IFERROR(__xludf.DUMMYFUNCTION("""COMPUTED_VALUE"""),45854.66666666667)</f>
        <v>45854.66667</v>
      </c>
      <c r="N386" s="1">
        <f>IFERROR(__xludf.DUMMYFUNCTION("""COMPUTED_VALUE"""),4965696.0)</f>
        <v>4965696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IFERROR(__xludf.DUMMYFUNCTION("""COMPUTED_VALUE"""),4337.84)</f>
        <v>4337.84</v>
      </c>
      <c r="D387" s="2">
        <f>IFERROR(__xludf.DUMMYFUNCTION("""COMPUTED_VALUE"""),45855.66666666667)</f>
        <v>45855.66667</v>
      </c>
      <c r="E387" s="1">
        <f>IFERROR(__xludf.DUMMYFUNCTION("""COMPUTED_VALUE"""),4347.62)</f>
        <v>4347.62</v>
      </c>
      <c r="G387" s="2">
        <f>IFERROR(__xludf.DUMMYFUNCTION("""COMPUTED_VALUE"""),45855.66666666667)</f>
        <v>45855.66667</v>
      </c>
      <c r="H387" s="1">
        <f>IFERROR(__xludf.DUMMYFUNCTION("""COMPUTED_VALUE"""),4280.91)</f>
        <v>4280.91</v>
      </c>
      <c r="J387" s="2">
        <f>IFERROR(__xludf.DUMMYFUNCTION("""COMPUTED_VALUE"""),45855.66666666667)</f>
        <v>45855.66667</v>
      </c>
      <c r="K387" s="1">
        <f>IFERROR(__xludf.DUMMYFUNCTION("""COMPUTED_VALUE"""),4315.28)</f>
        <v>4315.28</v>
      </c>
      <c r="M387" s="2">
        <f>IFERROR(__xludf.DUMMYFUNCTION("""COMPUTED_VALUE"""),45855.66666666667)</f>
        <v>45855.66667</v>
      </c>
      <c r="N387" s="1">
        <f>IFERROR(__xludf.DUMMYFUNCTION("""COMPUTED_VALUE"""),6021503.0)</f>
        <v>6021503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IFERROR(__xludf.DUMMYFUNCTION("""COMPUTED_VALUE"""),4334.99)</f>
        <v>4334.99</v>
      </c>
      <c r="D388" s="2">
        <f>IFERROR(__xludf.DUMMYFUNCTION("""COMPUTED_VALUE"""),45856.66666666667)</f>
        <v>45856.66667</v>
      </c>
      <c r="E388" s="1">
        <f>IFERROR(__xludf.DUMMYFUNCTION("""COMPUTED_VALUE"""),4336.07)</f>
        <v>4336.07</v>
      </c>
      <c r="G388" s="2">
        <f>IFERROR(__xludf.DUMMYFUNCTION("""COMPUTED_VALUE"""),45856.66666666667)</f>
        <v>45856.66667</v>
      </c>
      <c r="H388" s="1">
        <f>IFERROR(__xludf.DUMMYFUNCTION("""COMPUTED_VALUE"""),4305.61)</f>
        <v>4305.61</v>
      </c>
      <c r="J388" s="2">
        <f>IFERROR(__xludf.DUMMYFUNCTION("""COMPUTED_VALUE"""),45856.66666666667)</f>
        <v>45856.66667</v>
      </c>
      <c r="K388" s="1">
        <f>IFERROR(__xludf.DUMMYFUNCTION("""COMPUTED_VALUE"""),4325.81)</f>
        <v>4325.81</v>
      </c>
      <c r="M388" s="2">
        <f>IFERROR(__xludf.DUMMYFUNCTION("""COMPUTED_VALUE"""),45856.66666666667)</f>
        <v>45856.66667</v>
      </c>
      <c r="N388" s="1">
        <f>IFERROR(__xludf.DUMMYFUNCTION("""COMPUTED_VALUE"""),5578126.0)</f>
        <v>5578126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IFERROR(__xludf.DUMMYFUNCTION("""COMPUTED_VALUE"""),4341.32)</f>
        <v>4341.32</v>
      </c>
      <c r="D389" s="2">
        <f>IFERROR(__xludf.DUMMYFUNCTION("""COMPUTED_VALUE"""),45859.66666666667)</f>
        <v>45859.66667</v>
      </c>
      <c r="E389" s="1">
        <f>IFERROR(__xludf.DUMMYFUNCTION("""COMPUTED_VALUE"""),4354.2)</f>
        <v>4354.2</v>
      </c>
      <c r="G389" s="2">
        <f>IFERROR(__xludf.DUMMYFUNCTION("""COMPUTED_VALUE"""),45859.66666666667)</f>
        <v>45859.66667</v>
      </c>
      <c r="H389" s="1">
        <f>IFERROR(__xludf.DUMMYFUNCTION("""COMPUTED_VALUE"""),4301.99)</f>
        <v>4301.99</v>
      </c>
      <c r="J389" s="2">
        <f>IFERROR(__xludf.DUMMYFUNCTION("""COMPUTED_VALUE"""),45859.66666666667)</f>
        <v>45859.66667</v>
      </c>
      <c r="K389" s="1">
        <f>IFERROR(__xludf.DUMMYFUNCTION("""COMPUTED_VALUE"""),4302.08)</f>
        <v>4302.08</v>
      </c>
      <c r="M389" s="2">
        <f>IFERROR(__xludf.DUMMYFUNCTION("""COMPUTED_VALUE"""),45859.66666666667)</f>
        <v>45859.66667</v>
      </c>
      <c r="N389" s="1">
        <f>IFERROR(__xludf.DUMMYFUNCTION("""COMPUTED_VALUE"""),5510926.0)</f>
        <v>5510926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IFERROR(__xludf.DUMMYFUNCTION("""COMPUTED_VALUE"""),4310.65)</f>
        <v>4310.65</v>
      </c>
      <c r="D390" s="2">
        <f>IFERROR(__xludf.DUMMYFUNCTION("""COMPUTED_VALUE"""),45860.66666666667)</f>
        <v>45860.66667</v>
      </c>
      <c r="E390" s="1">
        <f>IFERROR(__xludf.DUMMYFUNCTION("""COMPUTED_VALUE"""),4352.76)</f>
        <v>4352.76</v>
      </c>
      <c r="G390" s="2">
        <f>IFERROR(__xludf.DUMMYFUNCTION("""COMPUTED_VALUE"""),45860.66666666667)</f>
        <v>45860.66667</v>
      </c>
      <c r="H390" s="1">
        <f>IFERROR(__xludf.DUMMYFUNCTION("""COMPUTED_VALUE"""),4298.0)</f>
        <v>4298</v>
      </c>
      <c r="J390" s="2">
        <f>IFERROR(__xludf.DUMMYFUNCTION("""COMPUTED_VALUE"""),45860.66666666667)</f>
        <v>45860.66667</v>
      </c>
      <c r="K390" s="1">
        <f>IFERROR(__xludf.DUMMYFUNCTION("""COMPUTED_VALUE"""),4342.54)</f>
        <v>4342.54</v>
      </c>
      <c r="M390" s="2">
        <f>IFERROR(__xludf.DUMMYFUNCTION("""COMPUTED_VALUE"""),45860.66666666667)</f>
        <v>45860.66667</v>
      </c>
      <c r="N390" s="1">
        <f>IFERROR(__xludf.DUMMYFUNCTION("""COMPUTED_VALUE"""),7182529.0)</f>
        <v>7182529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IFERROR(__xludf.DUMMYFUNCTION("""COMPUTED_VALUE"""),4332.72)</f>
        <v>4332.72</v>
      </c>
      <c r="D391" s="2">
        <f>IFERROR(__xludf.DUMMYFUNCTION("""COMPUTED_VALUE"""),45861.66666666667)</f>
        <v>45861.66667</v>
      </c>
      <c r="E391" s="1">
        <f>IFERROR(__xludf.DUMMYFUNCTION("""COMPUTED_VALUE"""),4332.72)</f>
        <v>4332.72</v>
      </c>
      <c r="G391" s="2">
        <f>IFERROR(__xludf.DUMMYFUNCTION("""COMPUTED_VALUE"""),45861.66666666667)</f>
        <v>45861.66667</v>
      </c>
      <c r="H391" s="1">
        <f>IFERROR(__xludf.DUMMYFUNCTION("""COMPUTED_VALUE"""),4268.45)</f>
        <v>4268.45</v>
      </c>
      <c r="J391" s="2">
        <f>IFERROR(__xludf.DUMMYFUNCTION("""COMPUTED_VALUE"""),45861.66666666667)</f>
        <v>45861.66667</v>
      </c>
      <c r="K391" s="1">
        <f>IFERROR(__xludf.DUMMYFUNCTION("""COMPUTED_VALUE"""),4288.27)</f>
        <v>4288.27</v>
      </c>
      <c r="M391" s="2">
        <f>IFERROR(__xludf.DUMMYFUNCTION("""COMPUTED_VALUE"""),45861.66666666667)</f>
        <v>45861.66667</v>
      </c>
      <c r="N391" s="1">
        <f>IFERROR(__xludf.DUMMYFUNCTION("""COMPUTED_VALUE"""),8283799.0)</f>
        <v>8283799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IFERROR(__xludf.DUMMYFUNCTION("""COMPUTED_VALUE"""),4278.74)</f>
        <v>4278.74</v>
      </c>
      <c r="D392" s="2">
        <f>IFERROR(__xludf.DUMMYFUNCTION("""COMPUTED_VALUE"""),45862.66666666667)</f>
        <v>45862.66667</v>
      </c>
      <c r="E392" s="1">
        <f>IFERROR(__xludf.DUMMYFUNCTION("""COMPUTED_VALUE"""),4352.59)</f>
        <v>4352.59</v>
      </c>
      <c r="G392" s="2">
        <f>IFERROR(__xludf.DUMMYFUNCTION("""COMPUTED_VALUE"""),45862.66666666667)</f>
        <v>45862.66667</v>
      </c>
      <c r="H392" s="1">
        <f>IFERROR(__xludf.DUMMYFUNCTION("""COMPUTED_VALUE"""),4274.69)</f>
        <v>4274.69</v>
      </c>
      <c r="J392" s="2">
        <f>IFERROR(__xludf.DUMMYFUNCTION("""COMPUTED_VALUE"""),45862.66666666667)</f>
        <v>45862.66667</v>
      </c>
      <c r="K392" s="1">
        <f>IFERROR(__xludf.DUMMYFUNCTION("""COMPUTED_VALUE"""),4293.94)</f>
        <v>4293.94</v>
      </c>
      <c r="M392" s="2">
        <f>IFERROR(__xludf.DUMMYFUNCTION("""COMPUTED_VALUE"""),45862.66666666667)</f>
        <v>45862.66667</v>
      </c>
      <c r="N392" s="1">
        <f>IFERROR(__xludf.DUMMYFUNCTION("""COMPUTED_VALUE"""),7212135.0)</f>
        <v>7212135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IFERROR(__xludf.DUMMYFUNCTION("""COMPUTED_VALUE"""),4306.51)</f>
        <v>4306.51</v>
      </c>
      <c r="D393" s="2">
        <f>IFERROR(__xludf.DUMMYFUNCTION("""COMPUTED_VALUE"""),45863.66666666667)</f>
        <v>45863.66667</v>
      </c>
      <c r="E393" s="1">
        <f>IFERROR(__xludf.DUMMYFUNCTION("""COMPUTED_VALUE"""),4394.17)</f>
        <v>4394.17</v>
      </c>
      <c r="G393" s="2">
        <f>IFERROR(__xludf.DUMMYFUNCTION("""COMPUTED_VALUE"""),45863.66666666667)</f>
        <v>45863.66667</v>
      </c>
      <c r="H393" s="1">
        <f>IFERROR(__xludf.DUMMYFUNCTION("""COMPUTED_VALUE"""),4296.12)</f>
        <v>4296.12</v>
      </c>
      <c r="J393" s="2">
        <f>IFERROR(__xludf.DUMMYFUNCTION("""COMPUTED_VALUE"""),45863.66666666667)</f>
        <v>45863.66667</v>
      </c>
      <c r="K393" s="1">
        <f>IFERROR(__xludf.DUMMYFUNCTION("""COMPUTED_VALUE"""),4393.95)</f>
        <v>4393.95</v>
      </c>
      <c r="M393" s="2">
        <f>IFERROR(__xludf.DUMMYFUNCTION("""COMPUTED_VALUE"""),45863.66666666667)</f>
        <v>45863.66667</v>
      </c>
      <c r="N393" s="1">
        <f>IFERROR(__xludf.DUMMYFUNCTION("""COMPUTED_VALUE"""),5202388.0)</f>
        <v>5202388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IFERROR(__xludf.DUMMYFUNCTION("""COMPUTED_VALUE"""),4388.57)</f>
        <v>4388.57</v>
      </c>
      <c r="D394" s="2">
        <f>IFERROR(__xludf.DUMMYFUNCTION("""COMPUTED_VALUE"""),45866.66666666667)</f>
        <v>45866.66667</v>
      </c>
      <c r="E394" s="1">
        <f>IFERROR(__xludf.DUMMYFUNCTION("""COMPUTED_VALUE"""),4397.75)</f>
        <v>4397.75</v>
      </c>
      <c r="G394" s="2">
        <f>IFERROR(__xludf.DUMMYFUNCTION("""COMPUTED_VALUE"""),45866.66666666667)</f>
        <v>45866.66667</v>
      </c>
      <c r="H394" s="1">
        <f>IFERROR(__xludf.DUMMYFUNCTION("""COMPUTED_VALUE"""),4340.12)</f>
        <v>4340.12</v>
      </c>
      <c r="J394" s="2">
        <f>IFERROR(__xludf.DUMMYFUNCTION("""COMPUTED_VALUE"""),45866.66666666667)</f>
        <v>45866.66667</v>
      </c>
      <c r="K394" s="1">
        <f>IFERROR(__xludf.DUMMYFUNCTION("""COMPUTED_VALUE"""),4343.68)</f>
        <v>4343.68</v>
      </c>
      <c r="M394" s="2">
        <f>IFERROR(__xludf.DUMMYFUNCTION("""COMPUTED_VALUE"""),45866.66666666667)</f>
        <v>45866.66667</v>
      </c>
      <c r="N394" s="1">
        <f>IFERROR(__xludf.DUMMYFUNCTION("""COMPUTED_VALUE"""),6252687.0)</f>
        <v>6252687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IFERROR(__xludf.DUMMYFUNCTION("""COMPUTED_VALUE"""),4354.8)</f>
        <v>4354.8</v>
      </c>
      <c r="D395" s="2">
        <f>IFERROR(__xludf.DUMMYFUNCTION("""COMPUTED_VALUE"""),45867.66666666667)</f>
        <v>45867.66667</v>
      </c>
      <c r="E395" s="1">
        <f>IFERROR(__xludf.DUMMYFUNCTION("""COMPUTED_VALUE"""),4363.36)</f>
        <v>4363.36</v>
      </c>
      <c r="G395" s="2">
        <f>IFERROR(__xludf.DUMMYFUNCTION("""COMPUTED_VALUE"""),45867.66666666667)</f>
        <v>45867.66667</v>
      </c>
      <c r="H395" s="1">
        <f>IFERROR(__xludf.DUMMYFUNCTION("""COMPUTED_VALUE"""),4316.75)</f>
        <v>4316.75</v>
      </c>
      <c r="J395" s="2">
        <f>IFERROR(__xludf.DUMMYFUNCTION("""COMPUTED_VALUE"""),45867.66666666667)</f>
        <v>45867.66667</v>
      </c>
      <c r="K395" s="1">
        <f>IFERROR(__xludf.DUMMYFUNCTION("""COMPUTED_VALUE"""),4339.99)</f>
        <v>4339.99</v>
      </c>
      <c r="M395" s="2">
        <f>IFERROR(__xludf.DUMMYFUNCTION("""COMPUTED_VALUE"""),45867.66666666667)</f>
        <v>45867.66667</v>
      </c>
      <c r="N395" s="1">
        <f>IFERROR(__xludf.DUMMYFUNCTION("""COMPUTED_VALUE"""),5624522.0)</f>
        <v>5624522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IFERROR(__xludf.DUMMYFUNCTION("""COMPUTED_VALUE"""),4335.89)</f>
        <v>4335.89</v>
      </c>
      <c r="D396" s="2">
        <f>IFERROR(__xludf.DUMMYFUNCTION("""COMPUTED_VALUE"""),45868.66666666667)</f>
        <v>45868.66667</v>
      </c>
      <c r="E396" s="1">
        <f>IFERROR(__xludf.DUMMYFUNCTION("""COMPUTED_VALUE"""),4369.18)</f>
        <v>4369.18</v>
      </c>
      <c r="G396" s="2">
        <f>IFERROR(__xludf.DUMMYFUNCTION("""COMPUTED_VALUE"""),45868.66666666667)</f>
        <v>45868.66667</v>
      </c>
      <c r="H396" s="1">
        <f>IFERROR(__xludf.DUMMYFUNCTION("""COMPUTED_VALUE"""),4295.84)</f>
        <v>4295.84</v>
      </c>
      <c r="J396" s="2">
        <f>IFERROR(__xludf.DUMMYFUNCTION("""COMPUTED_VALUE"""),45868.66666666667)</f>
        <v>45868.66667</v>
      </c>
      <c r="K396" s="1">
        <f>IFERROR(__xludf.DUMMYFUNCTION("""COMPUTED_VALUE"""),4312.21)</f>
        <v>4312.21</v>
      </c>
      <c r="M396" s="2">
        <f>IFERROR(__xludf.DUMMYFUNCTION("""COMPUTED_VALUE"""),45868.66666666667)</f>
        <v>45868.66667</v>
      </c>
      <c r="N396" s="1">
        <f>IFERROR(__xludf.DUMMYFUNCTION("""COMPUTED_VALUE"""),4798392.0)</f>
        <v>4798392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IFERROR(__xludf.DUMMYFUNCTION("""COMPUTED_VALUE"""),4298.47)</f>
        <v>4298.47</v>
      </c>
      <c r="D397" s="2">
        <f>IFERROR(__xludf.DUMMYFUNCTION("""COMPUTED_VALUE"""),45869.66666666667)</f>
        <v>45869.66667</v>
      </c>
      <c r="E397" s="1">
        <f>IFERROR(__xludf.DUMMYFUNCTION("""COMPUTED_VALUE"""),4315.53)</f>
        <v>4315.53</v>
      </c>
      <c r="G397" s="2">
        <f>IFERROR(__xludf.DUMMYFUNCTION("""COMPUTED_VALUE"""),45869.66666666667)</f>
        <v>45869.66667</v>
      </c>
      <c r="H397" s="1">
        <f>IFERROR(__xludf.DUMMYFUNCTION("""COMPUTED_VALUE"""),4212.36)</f>
        <v>4212.36</v>
      </c>
      <c r="J397" s="2">
        <f>IFERROR(__xludf.DUMMYFUNCTION("""COMPUTED_VALUE"""),45869.66666666667)</f>
        <v>45869.66667</v>
      </c>
      <c r="K397" s="1">
        <f>IFERROR(__xludf.DUMMYFUNCTION("""COMPUTED_VALUE"""),4219.28)</f>
        <v>4219.28</v>
      </c>
      <c r="M397" s="2">
        <f>IFERROR(__xludf.DUMMYFUNCTION("""COMPUTED_VALUE"""),45869.66666666667)</f>
        <v>45869.66667</v>
      </c>
      <c r="N397" s="1">
        <f>IFERROR(__xludf.DUMMYFUNCTION("""COMPUTED_VALUE"""),7393779.0)</f>
        <v>7393779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IFERROR(__xludf.DUMMYFUNCTION("""COMPUTED_VALUE"""),4188.88)</f>
        <v>4188.88</v>
      </c>
      <c r="D398" s="2">
        <f>IFERROR(__xludf.DUMMYFUNCTION("""COMPUTED_VALUE"""),45870.66666666667)</f>
        <v>45870.66667</v>
      </c>
      <c r="E398" s="1">
        <f>IFERROR(__xludf.DUMMYFUNCTION("""COMPUTED_VALUE"""),4188.88)</f>
        <v>4188.88</v>
      </c>
      <c r="G398" s="2">
        <f>IFERROR(__xludf.DUMMYFUNCTION("""COMPUTED_VALUE"""),45870.66666666667)</f>
        <v>45870.66667</v>
      </c>
      <c r="H398" s="1">
        <f>IFERROR(__xludf.DUMMYFUNCTION("""COMPUTED_VALUE"""),4069.03)</f>
        <v>4069.03</v>
      </c>
      <c r="J398" s="2">
        <f>IFERROR(__xludf.DUMMYFUNCTION("""COMPUTED_VALUE"""),45870.66666666667)</f>
        <v>45870.66667</v>
      </c>
      <c r="K398" s="1">
        <f>IFERROR(__xludf.DUMMYFUNCTION("""COMPUTED_VALUE"""),4097.89)</f>
        <v>4097.89</v>
      </c>
      <c r="M398" s="2">
        <f>IFERROR(__xludf.DUMMYFUNCTION("""COMPUTED_VALUE"""),45870.66666666667)</f>
        <v>45870.66667</v>
      </c>
      <c r="N398" s="1">
        <f>IFERROR(__xludf.DUMMYFUNCTION("""COMPUTED_VALUE"""),6848770.0)</f>
        <v>6848770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IFERROR(__xludf.DUMMYFUNCTION("""COMPUTED_VALUE"""),4113.42)</f>
        <v>4113.42</v>
      </c>
      <c r="D399" s="2">
        <f>IFERROR(__xludf.DUMMYFUNCTION("""COMPUTED_VALUE"""),45873.66666666667)</f>
        <v>45873.66667</v>
      </c>
      <c r="E399" s="1">
        <f>IFERROR(__xludf.DUMMYFUNCTION("""COMPUTED_VALUE"""),4141.08)</f>
        <v>4141.08</v>
      </c>
      <c r="G399" s="2">
        <f>IFERROR(__xludf.DUMMYFUNCTION("""COMPUTED_VALUE"""),45873.66666666667)</f>
        <v>45873.66667</v>
      </c>
      <c r="H399" s="1">
        <f>IFERROR(__xludf.DUMMYFUNCTION("""COMPUTED_VALUE"""),4096.67)</f>
        <v>4096.67</v>
      </c>
      <c r="J399" s="2">
        <f>IFERROR(__xludf.DUMMYFUNCTION("""COMPUTED_VALUE"""),45873.66666666667)</f>
        <v>45873.66667</v>
      </c>
      <c r="K399" s="1">
        <f>IFERROR(__xludf.DUMMYFUNCTION("""COMPUTED_VALUE"""),4138.59)</f>
        <v>4138.59</v>
      </c>
      <c r="M399" s="2">
        <f>IFERROR(__xludf.DUMMYFUNCTION("""COMPUTED_VALUE"""),45873.66666666667)</f>
        <v>45873.66667</v>
      </c>
      <c r="N399" s="1">
        <f>IFERROR(__xludf.DUMMYFUNCTION("""COMPUTED_VALUE"""),5065479.0)</f>
        <v>5065479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IFERROR(__xludf.DUMMYFUNCTION("""COMPUTED_VALUE"""),4127.07)</f>
        <v>4127.07</v>
      </c>
      <c r="D400" s="2">
        <f>IFERROR(__xludf.DUMMYFUNCTION("""COMPUTED_VALUE"""),45874.66666666667)</f>
        <v>45874.66667</v>
      </c>
      <c r="E400" s="1">
        <f>IFERROR(__xludf.DUMMYFUNCTION("""COMPUTED_VALUE"""),4156.92)</f>
        <v>4156.92</v>
      </c>
      <c r="G400" s="2">
        <f>IFERROR(__xludf.DUMMYFUNCTION("""COMPUTED_VALUE"""),45874.66666666667)</f>
        <v>45874.66667</v>
      </c>
      <c r="H400" s="1">
        <f>IFERROR(__xludf.DUMMYFUNCTION("""COMPUTED_VALUE"""),4072.31)</f>
        <v>4072.31</v>
      </c>
      <c r="J400" s="2">
        <f>IFERROR(__xludf.DUMMYFUNCTION("""COMPUTED_VALUE"""),45874.66666666667)</f>
        <v>45874.66667</v>
      </c>
      <c r="K400" s="1">
        <f>IFERROR(__xludf.DUMMYFUNCTION("""COMPUTED_VALUE"""),4124.09)</f>
        <v>4124.09</v>
      </c>
      <c r="M400" s="2">
        <f>IFERROR(__xludf.DUMMYFUNCTION("""COMPUTED_VALUE"""),45874.66666666667)</f>
        <v>45874.66667</v>
      </c>
      <c r="N400" s="1">
        <f>IFERROR(__xludf.DUMMYFUNCTION("""COMPUTED_VALUE"""),5834198.0)</f>
        <v>5834198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IFERROR(__xludf.DUMMYFUNCTION("""COMPUTED_VALUE"""),4112.21)</f>
        <v>4112.21</v>
      </c>
      <c r="D401" s="2">
        <f>IFERROR(__xludf.DUMMYFUNCTION("""COMPUTED_VALUE"""),45875.66666666667)</f>
        <v>45875.66667</v>
      </c>
      <c r="E401" s="1">
        <f>IFERROR(__xludf.DUMMYFUNCTION("""COMPUTED_VALUE"""),4163.11)</f>
        <v>4163.11</v>
      </c>
      <c r="G401" s="2">
        <f>IFERROR(__xludf.DUMMYFUNCTION("""COMPUTED_VALUE"""),45875.66666666667)</f>
        <v>45875.66667</v>
      </c>
      <c r="H401" s="1">
        <f>IFERROR(__xludf.DUMMYFUNCTION("""COMPUTED_VALUE"""),4092.71)</f>
        <v>4092.71</v>
      </c>
      <c r="J401" s="2">
        <f>IFERROR(__xludf.DUMMYFUNCTION("""COMPUTED_VALUE"""),45875.66666666667)</f>
        <v>45875.66667</v>
      </c>
      <c r="K401" s="1">
        <f>IFERROR(__xludf.DUMMYFUNCTION("""COMPUTED_VALUE"""),4150.58)</f>
        <v>4150.58</v>
      </c>
      <c r="M401" s="2">
        <f>IFERROR(__xludf.DUMMYFUNCTION("""COMPUTED_VALUE"""),45875.66666666667)</f>
        <v>45875.66667</v>
      </c>
      <c r="N401" s="1">
        <f>IFERROR(__xludf.DUMMYFUNCTION("""COMPUTED_VALUE"""),6038416.0)</f>
        <v>6038416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IFERROR(__xludf.DUMMYFUNCTION("""COMPUTED_VALUE"""),4207.6)</f>
        <v>4207.6</v>
      </c>
      <c r="D402" s="2">
        <f>IFERROR(__xludf.DUMMYFUNCTION("""COMPUTED_VALUE"""),45876.66666666667)</f>
        <v>45876.66667</v>
      </c>
      <c r="E402" s="1">
        <f>IFERROR(__xludf.DUMMYFUNCTION("""COMPUTED_VALUE"""),4217.95)</f>
        <v>4217.95</v>
      </c>
      <c r="G402" s="2">
        <f>IFERROR(__xludf.DUMMYFUNCTION("""COMPUTED_VALUE"""),45876.66666666667)</f>
        <v>45876.66667</v>
      </c>
      <c r="H402" s="1">
        <f>IFERROR(__xludf.DUMMYFUNCTION("""COMPUTED_VALUE"""),4118.86)</f>
        <v>4118.86</v>
      </c>
      <c r="J402" s="2">
        <f>IFERROR(__xludf.DUMMYFUNCTION("""COMPUTED_VALUE"""),45876.66666666667)</f>
        <v>45876.66667</v>
      </c>
      <c r="K402" s="1">
        <f>IFERROR(__xludf.DUMMYFUNCTION("""COMPUTED_VALUE"""),4134.75)</f>
        <v>4134.75</v>
      </c>
      <c r="M402" s="2">
        <f>IFERROR(__xludf.DUMMYFUNCTION("""COMPUTED_VALUE"""),45876.66666666667)</f>
        <v>45876.66667</v>
      </c>
      <c r="N402" s="1">
        <f>IFERROR(__xludf.DUMMYFUNCTION("""COMPUTED_VALUE"""),6468408.0)</f>
        <v>6468408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IFERROR(__xludf.DUMMYFUNCTION("""COMPUTED_VALUE"""),4125.05)</f>
        <v>4125.05</v>
      </c>
      <c r="D403" s="2">
        <f>IFERROR(__xludf.DUMMYFUNCTION("""COMPUTED_VALUE"""),45877.66666666667)</f>
        <v>45877.66667</v>
      </c>
      <c r="E403" s="1">
        <f>IFERROR(__xludf.DUMMYFUNCTION("""COMPUTED_VALUE"""),4177.18)</f>
        <v>4177.18</v>
      </c>
      <c r="G403" s="2">
        <f>IFERROR(__xludf.DUMMYFUNCTION("""COMPUTED_VALUE"""),45877.66666666667)</f>
        <v>45877.66667</v>
      </c>
      <c r="H403" s="1">
        <f>IFERROR(__xludf.DUMMYFUNCTION("""COMPUTED_VALUE"""),4090.83)</f>
        <v>4090.83</v>
      </c>
      <c r="J403" s="2">
        <f>IFERROR(__xludf.DUMMYFUNCTION("""COMPUTED_VALUE"""),45877.66666666667)</f>
        <v>45877.66667</v>
      </c>
      <c r="K403" s="1">
        <f>IFERROR(__xludf.DUMMYFUNCTION("""COMPUTED_VALUE"""),4134.69)</f>
        <v>4134.69</v>
      </c>
      <c r="M403" s="2">
        <f>IFERROR(__xludf.DUMMYFUNCTION("""COMPUTED_VALUE"""),45877.66666666667)</f>
        <v>45877.66667</v>
      </c>
      <c r="N403" s="1">
        <f>IFERROR(__xludf.DUMMYFUNCTION("""COMPUTED_VALUE"""),5548629.0)</f>
        <v>5548629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IFERROR(__xludf.DUMMYFUNCTION("""COMPUTED_VALUE"""),4110.75)</f>
        <v>4110.75</v>
      </c>
      <c r="D404" s="2">
        <f>IFERROR(__xludf.DUMMYFUNCTION("""COMPUTED_VALUE"""),45880.66666666667)</f>
        <v>45880.66667</v>
      </c>
      <c r="E404" s="1">
        <f>IFERROR(__xludf.DUMMYFUNCTION("""COMPUTED_VALUE"""),4151.59)</f>
        <v>4151.59</v>
      </c>
      <c r="G404" s="2">
        <f>IFERROR(__xludf.DUMMYFUNCTION("""COMPUTED_VALUE"""),45880.66666666667)</f>
        <v>45880.66667</v>
      </c>
      <c r="H404" s="1">
        <f>IFERROR(__xludf.DUMMYFUNCTION("""COMPUTED_VALUE"""),4093.83)</f>
        <v>4093.83</v>
      </c>
      <c r="J404" s="2">
        <f>IFERROR(__xludf.DUMMYFUNCTION("""COMPUTED_VALUE"""),45880.66666666667)</f>
        <v>45880.66667</v>
      </c>
      <c r="K404" s="1">
        <f>IFERROR(__xludf.DUMMYFUNCTION("""COMPUTED_VALUE"""),4110.08)</f>
        <v>4110.08</v>
      </c>
      <c r="M404" s="2">
        <f>IFERROR(__xludf.DUMMYFUNCTION("""COMPUTED_VALUE"""),45880.66666666667)</f>
        <v>45880.66667</v>
      </c>
      <c r="N404" s="1">
        <f>IFERROR(__xludf.DUMMYFUNCTION("""COMPUTED_VALUE"""),5220337.0)</f>
        <v>5220337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IFERROR(__xludf.DUMMYFUNCTION("""COMPUTED_VALUE"""),4124.93)</f>
        <v>4124.93</v>
      </c>
      <c r="D405" s="2">
        <f>IFERROR(__xludf.DUMMYFUNCTION("""COMPUTED_VALUE"""),45881.66666666667)</f>
        <v>45881.66667</v>
      </c>
      <c r="E405" s="1">
        <f>IFERROR(__xludf.DUMMYFUNCTION("""COMPUTED_VALUE"""),4236.14)</f>
        <v>4236.14</v>
      </c>
      <c r="G405" s="2">
        <f>IFERROR(__xludf.DUMMYFUNCTION("""COMPUTED_VALUE"""),45881.66666666667)</f>
        <v>45881.66667</v>
      </c>
      <c r="H405" s="1">
        <f>IFERROR(__xludf.DUMMYFUNCTION("""COMPUTED_VALUE"""),4124.93)</f>
        <v>4124.93</v>
      </c>
      <c r="J405" s="2">
        <f>IFERROR(__xludf.DUMMYFUNCTION("""COMPUTED_VALUE"""),45881.66666666667)</f>
        <v>45881.66667</v>
      </c>
      <c r="K405" s="1">
        <f>IFERROR(__xludf.DUMMYFUNCTION("""COMPUTED_VALUE"""),4231.74)</f>
        <v>4231.74</v>
      </c>
      <c r="M405" s="2">
        <f>IFERROR(__xludf.DUMMYFUNCTION("""COMPUTED_VALUE"""),45881.66666666667)</f>
        <v>45881.66667</v>
      </c>
      <c r="N405" s="1">
        <f>IFERROR(__xludf.DUMMYFUNCTION("""COMPUTED_VALUE"""),5082611.0)</f>
        <v>5082611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IFERROR(__xludf.DUMMYFUNCTION("""COMPUTED_VALUE"""),4228.02)</f>
        <v>4228.02</v>
      </c>
      <c r="D406" s="2">
        <f>IFERROR(__xludf.DUMMYFUNCTION("""COMPUTED_VALUE"""),45882.66666666667)</f>
        <v>45882.66667</v>
      </c>
      <c r="E406" s="1">
        <f>IFERROR(__xludf.DUMMYFUNCTION("""COMPUTED_VALUE"""),4316.56)</f>
        <v>4316.56</v>
      </c>
      <c r="G406" s="2">
        <f>IFERROR(__xludf.DUMMYFUNCTION("""COMPUTED_VALUE"""),45882.66666666667)</f>
        <v>45882.66667</v>
      </c>
      <c r="H406" s="1">
        <f>IFERROR(__xludf.DUMMYFUNCTION("""COMPUTED_VALUE"""),4223.65)</f>
        <v>4223.65</v>
      </c>
      <c r="J406" s="2">
        <f>IFERROR(__xludf.DUMMYFUNCTION("""COMPUTED_VALUE"""),45882.66666666667)</f>
        <v>45882.66667</v>
      </c>
      <c r="K406" s="1">
        <f>IFERROR(__xludf.DUMMYFUNCTION("""COMPUTED_VALUE"""),4309.13)</f>
        <v>4309.13</v>
      </c>
      <c r="M406" s="2">
        <f>IFERROR(__xludf.DUMMYFUNCTION("""COMPUTED_VALUE"""),45882.66666666667)</f>
        <v>45882.66667</v>
      </c>
      <c r="N406" s="1">
        <f>IFERROR(__xludf.DUMMYFUNCTION("""COMPUTED_VALUE"""),5298057.0)</f>
        <v>5298057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IFERROR(__xludf.DUMMYFUNCTION("""COMPUTED_VALUE"""),4284.23)</f>
        <v>4284.23</v>
      </c>
      <c r="D407" s="2">
        <f>IFERROR(__xludf.DUMMYFUNCTION("""COMPUTED_VALUE"""),45883.66666666667)</f>
        <v>45883.66667</v>
      </c>
      <c r="E407" s="1">
        <f>IFERROR(__xludf.DUMMYFUNCTION("""COMPUTED_VALUE"""),4286.12)</f>
        <v>4286.12</v>
      </c>
      <c r="G407" s="2">
        <f>IFERROR(__xludf.DUMMYFUNCTION("""COMPUTED_VALUE"""),45883.66666666667)</f>
        <v>45883.66667</v>
      </c>
      <c r="H407" s="1">
        <f>IFERROR(__xludf.DUMMYFUNCTION("""COMPUTED_VALUE"""),4250.53)</f>
        <v>4250.53</v>
      </c>
      <c r="J407" s="2">
        <f>IFERROR(__xludf.DUMMYFUNCTION("""COMPUTED_VALUE"""),45883.66666666667)</f>
        <v>45883.66667</v>
      </c>
      <c r="K407" s="1">
        <f>IFERROR(__xludf.DUMMYFUNCTION("""COMPUTED_VALUE"""),4259.94)</f>
        <v>4259.94</v>
      </c>
      <c r="M407" s="2">
        <f>IFERROR(__xludf.DUMMYFUNCTION("""COMPUTED_VALUE"""),45883.66666666667)</f>
        <v>45883.66667</v>
      </c>
      <c r="N407" s="1">
        <f>IFERROR(__xludf.DUMMYFUNCTION("""COMPUTED_VALUE"""),4219715.0)</f>
        <v>4219715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IFERROR(__xludf.DUMMYFUNCTION("""COMPUTED_VALUE"""),4282.41)</f>
        <v>4282.41</v>
      </c>
      <c r="D408" s="2">
        <f>IFERROR(__xludf.DUMMYFUNCTION("""COMPUTED_VALUE"""),45884.66666666667)</f>
        <v>45884.66667</v>
      </c>
      <c r="E408" s="1">
        <f>IFERROR(__xludf.DUMMYFUNCTION("""COMPUTED_VALUE"""),4282.41)</f>
        <v>4282.41</v>
      </c>
      <c r="G408" s="2">
        <f>IFERROR(__xludf.DUMMYFUNCTION("""COMPUTED_VALUE"""),45884.66666666667)</f>
        <v>45884.66667</v>
      </c>
      <c r="H408" s="1">
        <f>IFERROR(__xludf.DUMMYFUNCTION("""COMPUTED_VALUE"""),4226.41)</f>
        <v>4226.41</v>
      </c>
      <c r="J408" s="2">
        <f>IFERROR(__xludf.DUMMYFUNCTION("""COMPUTED_VALUE"""),45884.66666666667)</f>
        <v>45884.66667</v>
      </c>
      <c r="K408" s="1">
        <f>IFERROR(__xludf.DUMMYFUNCTION("""COMPUTED_VALUE"""),4227.03)</f>
        <v>4227.03</v>
      </c>
      <c r="M408" s="2">
        <f>IFERROR(__xludf.DUMMYFUNCTION("""COMPUTED_VALUE"""),45884.66666666667)</f>
        <v>45884.66667</v>
      </c>
      <c r="N408" s="1">
        <f>IFERROR(__xludf.DUMMYFUNCTION("""COMPUTED_VALUE"""),5270374.0)</f>
        <v>5270374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IFERROR(__xludf.DUMMYFUNCTION("""COMPUTED_VALUE"""),4223.17)</f>
        <v>4223.17</v>
      </c>
      <c r="D409" s="2">
        <f>IFERROR(__xludf.DUMMYFUNCTION("""COMPUTED_VALUE"""),45887.66666666667)</f>
        <v>45887.66667</v>
      </c>
      <c r="E409" s="1">
        <f>IFERROR(__xludf.DUMMYFUNCTION("""COMPUTED_VALUE"""),4259.41)</f>
        <v>4259.41</v>
      </c>
      <c r="G409" s="2">
        <f>IFERROR(__xludf.DUMMYFUNCTION("""COMPUTED_VALUE"""),45887.66666666667)</f>
        <v>45887.66667</v>
      </c>
      <c r="H409" s="1">
        <f>IFERROR(__xludf.DUMMYFUNCTION("""COMPUTED_VALUE"""),4204.94)</f>
        <v>4204.94</v>
      </c>
      <c r="J409" s="2">
        <f>IFERROR(__xludf.DUMMYFUNCTION("""COMPUTED_VALUE"""),45887.66666666667)</f>
        <v>45887.66667</v>
      </c>
      <c r="K409" s="1">
        <f>IFERROR(__xludf.DUMMYFUNCTION("""COMPUTED_VALUE"""),4243.31)</f>
        <v>4243.31</v>
      </c>
      <c r="M409" s="2">
        <f>IFERROR(__xludf.DUMMYFUNCTION("""COMPUTED_VALUE"""),45887.66666666667)</f>
        <v>45887.66667</v>
      </c>
      <c r="N409" s="1">
        <f>IFERROR(__xludf.DUMMYFUNCTION("""COMPUTED_VALUE"""),4550605.0)</f>
        <v>4550605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IFERROR(__xludf.DUMMYFUNCTION("""COMPUTED_VALUE"""),4239.91)</f>
        <v>4239.91</v>
      </c>
      <c r="D410" s="2">
        <f>IFERROR(__xludf.DUMMYFUNCTION("""COMPUTED_VALUE"""),45888.66666666667)</f>
        <v>45888.66667</v>
      </c>
      <c r="E410" s="1">
        <f>IFERROR(__xludf.DUMMYFUNCTION("""COMPUTED_VALUE"""),4311.55)</f>
        <v>4311.55</v>
      </c>
      <c r="G410" s="2">
        <f>IFERROR(__xludf.DUMMYFUNCTION("""COMPUTED_VALUE"""),45888.66666666667)</f>
        <v>45888.66667</v>
      </c>
      <c r="H410" s="1">
        <f>IFERROR(__xludf.DUMMYFUNCTION("""COMPUTED_VALUE"""),4234.13)</f>
        <v>4234.13</v>
      </c>
      <c r="J410" s="2">
        <f>IFERROR(__xludf.DUMMYFUNCTION("""COMPUTED_VALUE"""),45888.66666666667)</f>
        <v>45888.66667</v>
      </c>
      <c r="K410" s="1">
        <f>IFERROR(__xludf.DUMMYFUNCTION("""COMPUTED_VALUE"""),4265.16)</f>
        <v>4265.16</v>
      </c>
      <c r="M410" s="2">
        <f>IFERROR(__xludf.DUMMYFUNCTION("""COMPUTED_VALUE"""),45888.66666666667)</f>
        <v>45888.66667</v>
      </c>
      <c r="N410" s="1">
        <f>IFERROR(__xludf.DUMMYFUNCTION("""COMPUTED_VALUE"""),5529791.0)</f>
        <v>5529791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IFERROR(__xludf.DUMMYFUNCTION("""COMPUTED_VALUE"""),4260.33)</f>
        <v>4260.33</v>
      </c>
      <c r="D411" s="2">
        <f>IFERROR(__xludf.DUMMYFUNCTION("""COMPUTED_VALUE"""),45889.66666666667)</f>
        <v>45889.66667</v>
      </c>
      <c r="E411" s="1">
        <f>IFERROR(__xludf.DUMMYFUNCTION("""COMPUTED_VALUE"""),4281.01)</f>
        <v>4281.01</v>
      </c>
      <c r="G411" s="2">
        <f>IFERROR(__xludf.DUMMYFUNCTION("""COMPUTED_VALUE"""),45889.66666666667)</f>
        <v>45889.66667</v>
      </c>
      <c r="H411" s="1">
        <f>IFERROR(__xludf.DUMMYFUNCTION("""COMPUTED_VALUE"""),4215.15)</f>
        <v>4215.15</v>
      </c>
      <c r="J411" s="2">
        <f>IFERROR(__xludf.DUMMYFUNCTION("""COMPUTED_VALUE"""),45889.66666666667)</f>
        <v>45889.66667</v>
      </c>
      <c r="K411" s="1">
        <f>IFERROR(__xludf.DUMMYFUNCTION("""COMPUTED_VALUE"""),4220.86)</f>
        <v>4220.86</v>
      </c>
      <c r="M411" s="2">
        <f>IFERROR(__xludf.DUMMYFUNCTION("""COMPUTED_VALUE"""),45889.66666666667)</f>
        <v>45889.66667</v>
      </c>
      <c r="N411" s="1">
        <f>IFERROR(__xludf.DUMMYFUNCTION("""COMPUTED_VALUE"""),4602858.0)</f>
        <v>4602858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IFERROR(__xludf.DUMMYFUNCTION("""COMPUTED_VALUE"""),4200.51)</f>
        <v>4200.51</v>
      </c>
      <c r="D412" s="2">
        <f>IFERROR(__xludf.DUMMYFUNCTION("""COMPUTED_VALUE"""),45890.66666666667)</f>
        <v>45890.66667</v>
      </c>
      <c r="E412" s="1">
        <f>IFERROR(__xludf.DUMMYFUNCTION("""COMPUTED_VALUE"""),4226.72)</f>
        <v>4226.72</v>
      </c>
      <c r="G412" s="2">
        <f>IFERROR(__xludf.DUMMYFUNCTION("""COMPUTED_VALUE"""),45890.66666666667)</f>
        <v>45890.66667</v>
      </c>
      <c r="H412" s="1">
        <f>IFERROR(__xludf.DUMMYFUNCTION("""COMPUTED_VALUE"""),4191.38)</f>
        <v>4191.38</v>
      </c>
      <c r="J412" s="2">
        <f>IFERROR(__xludf.DUMMYFUNCTION("""COMPUTED_VALUE"""),45890.66666666667)</f>
        <v>45890.66667</v>
      </c>
      <c r="K412" s="1">
        <f>IFERROR(__xludf.DUMMYFUNCTION("""COMPUTED_VALUE"""),4207.46)</f>
        <v>4207.46</v>
      </c>
      <c r="M412" s="2">
        <f>IFERROR(__xludf.DUMMYFUNCTION("""COMPUTED_VALUE"""),45890.66666666667)</f>
        <v>45890.66667</v>
      </c>
      <c r="N412" s="1">
        <f>IFERROR(__xludf.DUMMYFUNCTION("""COMPUTED_VALUE"""),4610959.0)</f>
        <v>4610959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IFERROR(__xludf.DUMMYFUNCTION("""COMPUTED_VALUE"""),4232.97)</f>
        <v>4232.97</v>
      </c>
      <c r="D413" s="2">
        <f>IFERROR(__xludf.DUMMYFUNCTION("""COMPUTED_VALUE"""),45891.66666666667)</f>
        <v>45891.66667</v>
      </c>
      <c r="E413" s="1">
        <f>IFERROR(__xludf.DUMMYFUNCTION("""COMPUTED_VALUE"""),4375.68)</f>
        <v>4375.68</v>
      </c>
      <c r="G413" s="2">
        <f>IFERROR(__xludf.DUMMYFUNCTION("""COMPUTED_VALUE"""),45891.66666666667)</f>
        <v>45891.66667</v>
      </c>
      <c r="H413" s="1">
        <f>IFERROR(__xludf.DUMMYFUNCTION("""COMPUTED_VALUE"""),4225.85)</f>
        <v>4225.85</v>
      </c>
      <c r="J413" s="2">
        <f>IFERROR(__xludf.DUMMYFUNCTION("""COMPUTED_VALUE"""),45891.66666666667)</f>
        <v>45891.66667</v>
      </c>
      <c r="K413" s="1">
        <f>IFERROR(__xludf.DUMMYFUNCTION("""COMPUTED_VALUE"""),4363.09)</f>
        <v>4363.09</v>
      </c>
      <c r="M413" s="2">
        <f>IFERROR(__xludf.DUMMYFUNCTION("""COMPUTED_VALUE"""),45891.66666666667)</f>
        <v>45891.66667</v>
      </c>
      <c r="N413" s="1">
        <f>IFERROR(__xludf.DUMMYFUNCTION("""COMPUTED_VALUE"""),5020015.0)</f>
        <v>5020015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IFERROR(__xludf.DUMMYFUNCTION("""COMPUTED_VALUE"""),4316.49)</f>
        <v>4316.49</v>
      </c>
      <c r="D414" s="2">
        <f>IFERROR(__xludf.DUMMYFUNCTION("""COMPUTED_VALUE"""),45894.66666666667)</f>
        <v>45894.66667</v>
      </c>
      <c r="E414" s="1">
        <f>IFERROR(__xludf.DUMMYFUNCTION("""COMPUTED_VALUE"""),4354.7)</f>
        <v>4354.7</v>
      </c>
      <c r="G414" s="2">
        <f>IFERROR(__xludf.DUMMYFUNCTION("""COMPUTED_VALUE"""),45894.66666666667)</f>
        <v>45894.66667</v>
      </c>
      <c r="H414" s="1">
        <f>IFERROR(__xludf.DUMMYFUNCTION("""COMPUTED_VALUE"""),4293.75)</f>
        <v>4293.75</v>
      </c>
      <c r="J414" s="2">
        <f>IFERROR(__xludf.DUMMYFUNCTION("""COMPUTED_VALUE"""),45894.66666666667)</f>
        <v>45894.66667</v>
      </c>
      <c r="K414" s="1">
        <f>IFERROR(__xludf.DUMMYFUNCTION("""COMPUTED_VALUE"""),4293.81)</f>
        <v>4293.81</v>
      </c>
      <c r="M414" s="2">
        <f>IFERROR(__xludf.DUMMYFUNCTION("""COMPUTED_VALUE"""),45894.66666666667)</f>
        <v>45894.66667</v>
      </c>
      <c r="N414" s="1">
        <f>IFERROR(__xludf.DUMMYFUNCTION("""COMPUTED_VALUE"""),3900146.0)</f>
        <v>3900146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IFERROR(__xludf.DUMMYFUNCTION("""COMPUTED_VALUE"""),4287.92)</f>
        <v>4287.92</v>
      </c>
      <c r="D415" s="2">
        <f>IFERROR(__xludf.DUMMYFUNCTION("""COMPUTED_VALUE"""),45895.66666666667)</f>
        <v>45895.66667</v>
      </c>
      <c r="E415" s="1">
        <f>IFERROR(__xludf.DUMMYFUNCTION("""COMPUTED_VALUE"""),4330.46)</f>
        <v>4330.46</v>
      </c>
      <c r="G415" s="2">
        <f>IFERROR(__xludf.DUMMYFUNCTION("""COMPUTED_VALUE"""),45895.66666666667)</f>
        <v>45895.66667</v>
      </c>
      <c r="H415" s="1">
        <f>IFERROR(__xludf.DUMMYFUNCTION("""COMPUTED_VALUE"""),4285.05)</f>
        <v>4285.05</v>
      </c>
      <c r="J415" s="2">
        <f>IFERROR(__xludf.DUMMYFUNCTION("""COMPUTED_VALUE"""),45895.66666666667)</f>
        <v>45895.66667</v>
      </c>
      <c r="K415" s="1">
        <f>IFERROR(__xludf.DUMMYFUNCTION("""COMPUTED_VALUE"""),4299.4)</f>
        <v>4299.4</v>
      </c>
      <c r="M415" s="2">
        <f>IFERROR(__xludf.DUMMYFUNCTION("""COMPUTED_VALUE"""),45895.66666666667)</f>
        <v>45895.66667</v>
      </c>
      <c r="N415" s="1">
        <f>IFERROR(__xludf.DUMMYFUNCTION("""COMPUTED_VALUE"""),4660768.0)</f>
        <v>4660768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IFERROR(__xludf.DUMMYFUNCTION("""COMPUTED_VALUE"""),4290.49)</f>
        <v>4290.49</v>
      </c>
      <c r="D416" s="2">
        <f>IFERROR(__xludf.DUMMYFUNCTION("""COMPUTED_VALUE"""),45896.66666666667)</f>
        <v>45896.66667</v>
      </c>
      <c r="E416" s="1">
        <f>IFERROR(__xludf.DUMMYFUNCTION("""COMPUTED_VALUE"""),4333.62)</f>
        <v>4333.62</v>
      </c>
      <c r="G416" s="2">
        <f>IFERROR(__xludf.DUMMYFUNCTION("""COMPUTED_VALUE"""),45896.66666666667)</f>
        <v>45896.66667</v>
      </c>
      <c r="H416" s="1">
        <f>IFERROR(__xludf.DUMMYFUNCTION("""COMPUTED_VALUE"""),4285.18)</f>
        <v>4285.18</v>
      </c>
      <c r="J416" s="2">
        <f>IFERROR(__xludf.DUMMYFUNCTION("""COMPUTED_VALUE"""),45896.66666666667)</f>
        <v>45896.66667</v>
      </c>
      <c r="K416" s="1">
        <f>IFERROR(__xludf.DUMMYFUNCTION("""COMPUTED_VALUE"""),4325.98)</f>
        <v>4325.98</v>
      </c>
      <c r="M416" s="2">
        <f>IFERROR(__xludf.DUMMYFUNCTION("""COMPUTED_VALUE"""),45896.66666666667)</f>
        <v>45896.66667</v>
      </c>
      <c r="N416" s="1">
        <f>IFERROR(__xludf.DUMMYFUNCTION("""COMPUTED_VALUE"""),4024220.0)</f>
        <v>4024220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IFERROR(__xludf.DUMMYFUNCTION("""COMPUTED_VALUE"""),4334.17)</f>
        <v>4334.17</v>
      </c>
      <c r="D417" s="2">
        <f>IFERROR(__xludf.DUMMYFUNCTION("""COMPUTED_VALUE"""),45897.66666666667)</f>
        <v>45897.66667</v>
      </c>
      <c r="E417" s="1">
        <f>IFERROR(__xludf.DUMMYFUNCTION("""COMPUTED_VALUE"""),4350.79)</f>
        <v>4350.79</v>
      </c>
      <c r="G417" s="2">
        <f>IFERROR(__xludf.DUMMYFUNCTION("""COMPUTED_VALUE"""),45897.66666666667)</f>
        <v>45897.66667</v>
      </c>
      <c r="H417" s="1">
        <f>IFERROR(__xludf.DUMMYFUNCTION("""COMPUTED_VALUE"""),4318.41)</f>
        <v>4318.41</v>
      </c>
      <c r="J417" s="2">
        <f>IFERROR(__xludf.DUMMYFUNCTION("""COMPUTED_VALUE"""),45897.66666666667)</f>
        <v>45897.66667</v>
      </c>
      <c r="K417" s="1">
        <f>IFERROR(__xludf.DUMMYFUNCTION("""COMPUTED_VALUE"""),4326.38)</f>
        <v>4326.38</v>
      </c>
      <c r="M417" s="2">
        <f>IFERROR(__xludf.DUMMYFUNCTION("""COMPUTED_VALUE"""),45897.66666666667)</f>
        <v>45897.66667</v>
      </c>
      <c r="N417" s="1">
        <f>IFERROR(__xludf.DUMMYFUNCTION("""COMPUTED_VALUE"""),4385946.0)</f>
        <v>4385946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IFERROR(__xludf.DUMMYFUNCTION("""COMPUTED_VALUE"""),4309.3)</f>
        <v>4309.3</v>
      </c>
      <c r="D418" s="2">
        <f>IFERROR(__xludf.DUMMYFUNCTION("""COMPUTED_VALUE"""),45898.66666666667)</f>
        <v>45898.66667</v>
      </c>
      <c r="E418" s="1">
        <f>IFERROR(__xludf.DUMMYFUNCTION("""COMPUTED_VALUE"""),4335.75)</f>
        <v>4335.75</v>
      </c>
      <c r="G418" s="2">
        <f>IFERROR(__xludf.DUMMYFUNCTION("""COMPUTED_VALUE"""),45898.66666666667)</f>
        <v>45898.66667</v>
      </c>
      <c r="H418" s="1">
        <f>IFERROR(__xludf.DUMMYFUNCTION("""COMPUTED_VALUE"""),4268.7)</f>
        <v>4268.7</v>
      </c>
      <c r="J418" s="2">
        <f>IFERROR(__xludf.DUMMYFUNCTION("""COMPUTED_VALUE"""),45898.66666666667)</f>
        <v>45898.66667</v>
      </c>
      <c r="K418" s="1">
        <f>IFERROR(__xludf.DUMMYFUNCTION("""COMPUTED_VALUE"""),4304.82)</f>
        <v>4304.82</v>
      </c>
      <c r="M418" s="2">
        <f>IFERROR(__xludf.DUMMYFUNCTION("""COMPUTED_VALUE"""),45898.66666666667)</f>
        <v>45898.66667</v>
      </c>
      <c r="N418" s="1">
        <f>IFERROR(__xludf.DUMMYFUNCTION("""COMPUTED_VALUE"""),3712539.0)</f>
        <v>3712539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IFERROR(__xludf.DUMMYFUNCTION("""COMPUTED_VALUE"""),4255.3)</f>
        <v>4255.3</v>
      </c>
      <c r="D419" s="2">
        <f>IFERROR(__xludf.DUMMYFUNCTION("""COMPUTED_VALUE"""),45902.66666666667)</f>
        <v>45902.66667</v>
      </c>
      <c r="E419" s="1">
        <f>IFERROR(__xludf.DUMMYFUNCTION("""COMPUTED_VALUE"""),4282.6)</f>
        <v>4282.6</v>
      </c>
      <c r="G419" s="2">
        <f>IFERROR(__xludf.DUMMYFUNCTION("""COMPUTED_VALUE"""),45902.66666666667)</f>
        <v>45902.66667</v>
      </c>
      <c r="H419" s="1">
        <f>IFERROR(__xludf.DUMMYFUNCTION("""COMPUTED_VALUE"""),4225.42)</f>
        <v>4225.42</v>
      </c>
      <c r="J419" s="2">
        <f>IFERROR(__xludf.DUMMYFUNCTION("""COMPUTED_VALUE"""),45902.66666666667)</f>
        <v>45902.66667</v>
      </c>
      <c r="K419" s="1">
        <f>IFERROR(__xludf.DUMMYFUNCTION("""COMPUTED_VALUE"""),4276.99)</f>
        <v>4276.99</v>
      </c>
      <c r="M419" s="2">
        <f>IFERROR(__xludf.DUMMYFUNCTION("""COMPUTED_VALUE"""),45902.66666666667)</f>
        <v>45902.66667</v>
      </c>
      <c r="N419" s="1">
        <f>IFERROR(__xludf.DUMMYFUNCTION("""COMPUTED_VALUE"""),4918283.0)</f>
        <v>4918283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IFERROR(__xludf.DUMMYFUNCTION("""COMPUTED_VALUE"""),4277.05)</f>
        <v>4277.05</v>
      </c>
      <c r="D420" s="2">
        <f>IFERROR(__xludf.DUMMYFUNCTION("""COMPUTED_VALUE"""),45903.66666666667)</f>
        <v>45903.66667</v>
      </c>
      <c r="E420" s="1">
        <f>IFERROR(__xludf.DUMMYFUNCTION("""COMPUTED_VALUE"""),4327.45)</f>
        <v>4327.45</v>
      </c>
      <c r="G420" s="2">
        <f>IFERROR(__xludf.DUMMYFUNCTION("""COMPUTED_VALUE"""),45903.66666666667)</f>
        <v>45903.66667</v>
      </c>
      <c r="H420" s="1">
        <f>IFERROR(__xludf.DUMMYFUNCTION("""COMPUTED_VALUE"""),4264.58)</f>
        <v>4264.58</v>
      </c>
      <c r="J420" s="2">
        <f>IFERROR(__xludf.DUMMYFUNCTION("""COMPUTED_VALUE"""),45903.66666666667)</f>
        <v>45903.66667</v>
      </c>
      <c r="K420" s="1">
        <f>IFERROR(__xludf.DUMMYFUNCTION("""COMPUTED_VALUE"""),4273.94)</f>
        <v>4273.94</v>
      </c>
      <c r="M420" s="2">
        <f>IFERROR(__xludf.DUMMYFUNCTION("""COMPUTED_VALUE"""),45903.66666666667)</f>
        <v>45903.66667</v>
      </c>
      <c r="N420" s="1">
        <f>IFERROR(__xludf.DUMMYFUNCTION("""COMPUTED_VALUE"""),4093513.0)</f>
        <v>4093513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IFERROR(__xludf.DUMMYFUNCTION("""COMPUTED_VALUE"""),4298.58)</f>
        <v>4298.58</v>
      </c>
      <c r="D421" s="2">
        <f>IFERROR(__xludf.DUMMYFUNCTION("""COMPUTED_VALUE"""),45904.66666666667)</f>
        <v>45904.66667</v>
      </c>
      <c r="E421" s="1">
        <f>IFERROR(__xludf.DUMMYFUNCTION("""COMPUTED_VALUE"""),4339.82)</f>
        <v>4339.82</v>
      </c>
      <c r="G421" s="2">
        <f>IFERROR(__xludf.DUMMYFUNCTION("""COMPUTED_VALUE"""),45904.66666666667)</f>
        <v>45904.66667</v>
      </c>
      <c r="H421" s="1">
        <f>IFERROR(__xludf.DUMMYFUNCTION("""COMPUTED_VALUE"""),4269.5)</f>
        <v>4269.5</v>
      </c>
      <c r="J421" s="2">
        <f>IFERROR(__xludf.DUMMYFUNCTION("""COMPUTED_VALUE"""),45904.66666666667)</f>
        <v>45904.66667</v>
      </c>
      <c r="K421" s="1">
        <f>IFERROR(__xludf.DUMMYFUNCTION("""COMPUTED_VALUE"""),4324.76)</f>
        <v>4324.76</v>
      </c>
      <c r="M421" s="2">
        <f>IFERROR(__xludf.DUMMYFUNCTION("""COMPUTED_VALUE"""),45904.66666666667)</f>
        <v>45904.66667</v>
      </c>
      <c r="N421" s="1">
        <f>IFERROR(__xludf.DUMMYFUNCTION("""COMPUTED_VALUE"""),5395746.0)</f>
        <v>5395746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IFERROR(__xludf.DUMMYFUNCTION("""COMPUTED_VALUE"""),4336.74)</f>
        <v>4336.74</v>
      </c>
      <c r="D422" s="2">
        <f>IFERROR(__xludf.DUMMYFUNCTION("""COMPUTED_VALUE"""),45905.66666666667)</f>
        <v>45905.66667</v>
      </c>
      <c r="E422" s="1">
        <f>IFERROR(__xludf.DUMMYFUNCTION("""COMPUTED_VALUE"""),4360.38)</f>
        <v>4360.38</v>
      </c>
      <c r="G422" s="2">
        <f>IFERROR(__xludf.DUMMYFUNCTION("""COMPUTED_VALUE"""),45905.66666666667)</f>
        <v>45905.66667</v>
      </c>
      <c r="H422" s="1">
        <f>IFERROR(__xludf.DUMMYFUNCTION("""COMPUTED_VALUE"""),4216.3)</f>
        <v>4216.3</v>
      </c>
      <c r="J422" s="2">
        <f>IFERROR(__xludf.DUMMYFUNCTION("""COMPUTED_VALUE"""),45905.66666666667)</f>
        <v>45905.66667</v>
      </c>
      <c r="K422" s="1">
        <f>IFERROR(__xludf.DUMMYFUNCTION("""COMPUTED_VALUE"""),4254.33)</f>
        <v>4254.33</v>
      </c>
      <c r="M422" s="2">
        <f>IFERROR(__xludf.DUMMYFUNCTION("""COMPUTED_VALUE"""),45905.66666666667)</f>
        <v>45905.66667</v>
      </c>
      <c r="N422" s="1">
        <f>IFERROR(__xludf.DUMMYFUNCTION("""COMPUTED_VALUE"""),4895096.0)</f>
        <v>4895096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IFERROR(__xludf.DUMMYFUNCTION("""COMPUTED_VALUE"""),4252.88)</f>
        <v>4252.88</v>
      </c>
      <c r="D423" s="2">
        <f>IFERROR(__xludf.DUMMYFUNCTION("""COMPUTED_VALUE"""),45908.66666666667)</f>
        <v>45908.66667</v>
      </c>
      <c r="E423" s="1">
        <f>IFERROR(__xludf.DUMMYFUNCTION("""COMPUTED_VALUE"""),4322.48)</f>
        <v>4322.48</v>
      </c>
      <c r="G423" s="2">
        <f>IFERROR(__xludf.DUMMYFUNCTION("""COMPUTED_VALUE"""),45908.66666666667)</f>
        <v>45908.66667</v>
      </c>
      <c r="H423" s="1">
        <f>IFERROR(__xludf.DUMMYFUNCTION("""COMPUTED_VALUE"""),4244.52)</f>
        <v>4244.52</v>
      </c>
      <c r="J423" s="2">
        <f>IFERROR(__xludf.DUMMYFUNCTION("""COMPUTED_VALUE"""),45908.66666666667)</f>
        <v>45908.66667</v>
      </c>
      <c r="K423" s="1">
        <f>IFERROR(__xludf.DUMMYFUNCTION("""COMPUTED_VALUE"""),4320.0)</f>
        <v>4320</v>
      </c>
      <c r="M423" s="2">
        <f>IFERROR(__xludf.DUMMYFUNCTION("""COMPUTED_VALUE"""),45908.66666666667)</f>
        <v>45908.66667</v>
      </c>
      <c r="N423" s="1">
        <f>IFERROR(__xludf.DUMMYFUNCTION("""COMPUTED_VALUE"""),4746669.0)</f>
        <v>4746669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IFERROR(__xludf.DUMMYFUNCTION("""COMPUTED_VALUE"""),4315.23)</f>
        <v>4315.23</v>
      </c>
      <c r="D424" s="2">
        <f>IFERROR(__xludf.DUMMYFUNCTION("""COMPUTED_VALUE"""),45909.66666666667)</f>
        <v>45909.66667</v>
      </c>
      <c r="E424" s="1">
        <f>IFERROR(__xludf.DUMMYFUNCTION("""COMPUTED_VALUE"""),4322.36)</f>
        <v>4322.36</v>
      </c>
      <c r="G424" s="2">
        <f>IFERROR(__xludf.DUMMYFUNCTION("""COMPUTED_VALUE"""),45909.66666666667)</f>
        <v>45909.66667</v>
      </c>
      <c r="H424" s="1">
        <f>IFERROR(__xludf.DUMMYFUNCTION("""COMPUTED_VALUE"""),4267.75)</f>
        <v>4267.75</v>
      </c>
      <c r="J424" s="2">
        <f>IFERROR(__xludf.DUMMYFUNCTION("""COMPUTED_VALUE"""),45909.66666666667)</f>
        <v>45909.66667</v>
      </c>
      <c r="K424" s="1">
        <f>IFERROR(__xludf.DUMMYFUNCTION("""COMPUTED_VALUE"""),4268.19)</f>
        <v>4268.19</v>
      </c>
      <c r="M424" s="2">
        <f>IFERROR(__xludf.DUMMYFUNCTION("""COMPUTED_VALUE"""),45909.66666666667)</f>
        <v>45909.66667</v>
      </c>
      <c r="N424" s="1">
        <f>IFERROR(__xludf.DUMMYFUNCTION("""COMPUTED_VALUE"""),4085036.0)</f>
        <v>4085036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IFERROR(__xludf.DUMMYFUNCTION("""COMPUTED_VALUE"""),4262.91)</f>
        <v>4262.91</v>
      </c>
      <c r="D425" s="2">
        <f>IFERROR(__xludf.DUMMYFUNCTION("""COMPUTED_VALUE"""),45910.66666666667)</f>
        <v>45910.66667</v>
      </c>
      <c r="E425" s="1">
        <f>IFERROR(__xludf.DUMMYFUNCTION("""COMPUTED_VALUE"""),4285.0)</f>
        <v>4285</v>
      </c>
      <c r="G425" s="2">
        <f>IFERROR(__xludf.DUMMYFUNCTION("""COMPUTED_VALUE"""),45910.66666666667)</f>
        <v>45910.66667</v>
      </c>
      <c r="H425" s="1">
        <f>IFERROR(__xludf.DUMMYFUNCTION("""COMPUTED_VALUE"""),4215.66)</f>
        <v>4215.66</v>
      </c>
      <c r="J425" s="2">
        <f>IFERROR(__xludf.DUMMYFUNCTION("""COMPUTED_VALUE"""),45910.66666666667)</f>
        <v>45910.66667</v>
      </c>
      <c r="K425" s="1">
        <f>IFERROR(__xludf.DUMMYFUNCTION("""COMPUTED_VALUE"""),4232.78)</f>
        <v>4232.78</v>
      </c>
      <c r="M425" s="2">
        <f>IFERROR(__xludf.DUMMYFUNCTION("""COMPUTED_VALUE"""),45910.66666666667)</f>
        <v>45910.66667</v>
      </c>
      <c r="N425" s="1">
        <f>IFERROR(__xludf.DUMMYFUNCTION("""COMPUTED_VALUE"""),4887239.0)</f>
        <v>4887239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IFERROR(__xludf.DUMMYFUNCTION("""COMPUTED_VALUE"""),4237.3)</f>
        <v>4237.3</v>
      </c>
      <c r="D426" s="2">
        <f>IFERROR(__xludf.DUMMYFUNCTION("""COMPUTED_VALUE"""),45911.66666666667)</f>
        <v>45911.66667</v>
      </c>
      <c r="E426" s="1">
        <f>IFERROR(__xludf.DUMMYFUNCTION("""COMPUTED_VALUE"""),4331.44)</f>
        <v>4331.44</v>
      </c>
      <c r="G426" s="2">
        <f>IFERROR(__xludf.DUMMYFUNCTION("""COMPUTED_VALUE"""),45911.66666666667)</f>
        <v>45911.66667</v>
      </c>
      <c r="H426" s="1">
        <f>IFERROR(__xludf.DUMMYFUNCTION("""COMPUTED_VALUE"""),4227.88)</f>
        <v>4227.88</v>
      </c>
      <c r="J426" s="2">
        <f>IFERROR(__xludf.DUMMYFUNCTION("""COMPUTED_VALUE"""),45911.66666666667)</f>
        <v>45911.66667</v>
      </c>
      <c r="K426" s="1">
        <f>IFERROR(__xludf.DUMMYFUNCTION("""COMPUTED_VALUE"""),4324.24)</f>
        <v>4324.24</v>
      </c>
      <c r="M426" s="2">
        <f>IFERROR(__xludf.DUMMYFUNCTION("""COMPUTED_VALUE"""),45911.66666666667)</f>
        <v>45911.66667</v>
      </c>
      <c r="N426" s="1">
        <f>IFERROR(__xludf.DUMMYFUNCTION("""COMPUTED_VALUE"""),4658307.0)</f>
        <v>4658307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IFERROR(__xludf.DUMMYFUNCTION("""COMPUTED_VALUE"""),4308.44)</f>
        <v>4308.44</v>
      </c>
      <c r="D427" s="2">
        <f>IFERROR(__xludf.DUMMYFUNCTION("""COMPUTED_VALUE"""),45912.66666666667)</f>
        <v>45912.66667</v>
      </c>
      <c r="E427" s="1">
        <f>IFERROR(__xludf.DUMMYFUNCTION("""COMPUTED_VALUE"""),4318.14)</f>
        <v>4318.14</v>
      </c>
      <c r="G427" s="2">
        <f>IFERROR(__xludf.DUMMYFUNCTION("""COMPUTED_VALUE"""),45912.66666666667)</f>
        <v>45912.66667</v>
      </c>
      <c r="H427" s="1">
        <f>IFERROR(__xludf.DUMMYFUNCTION("""COMPUTED_VALUE"""),4273.0)</f>
        <v>4273</v>
      </c>
      <c r="J427" s="2">
        <f>IFERROR(__xludf.DUMMYFUNCTION("""COMPUTED_VALUE"""),45912.66666666667)</f>
        <v>45912.66667</v>
      </c>
      <c r="K427" s="1">
        <f>IFERROR(__xludf.DUMMYFUNCTION("""COMPUTED_VALUE"""),4278.37)</f>
        <v>4278.37</v>
      </c>
      <c r="M427" s="2">
        <f>IFERROR(__xludf.DUMMYFUNCTION("""COMPUTED_VALUE"""),45912.66666666667)</f>
        <v>45912.66667</v>
      </c>
      <c r="N427" s="1">
        <f>IFERROR(__xludf.DUMMYFUNCTION("""COMPUTED_VALUE"""),3727412.0)</f>
        <v>3727412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IFERROR(__xludf.DUMMYFUNCTION("""COMPUTED_VALUE"""),4288.51)</f>
        <v>4288.51</v>
      </c>
      <c r="D428" s="2">
        <f>IFERROR(__xludf.DUMMYFUNCTION("""COMPUTED_VALUE"""),45915.66666666667)</f>
        <v>45915.66667</v>
      </c>
      <c r="E428" s="1">
        <f>IFERROR(__xludf.DUMMYFUNCTION("""COMPUTED_VALUE"""),4292.15)</f>
        <v>4292.15</v>
      </c>
      <c r="G428" s="2">
        <f>IFERROR(__xludf.DUMMYFUNCTION("""COMPUTED_VALUE"""),45915.66666666667)</f>
        <v>45915.66667</v>
      </c>
      <c r="H428" s="1">
        <f>IFERROR(__xludf.DUMMYFUNCTION("""COMPUTED_VALUE"""),4232.07)</f>
        <v>4232.07</v>
      </c>
      <c r="J428" s="2">
        <f>IFERROR(__xludf.DUMMYFUNCTION("""COMPUTED_VALUE"""),45915.66666666667)</f>
        <v>45915.66667</v>
      </c>
      <c r="K428" s="1">
        <f>IFERROR(__xludf.DUMMYFUNCTION("""COMPUTED_VALUE"""),4234.01)</f>
        <v>4234.01</v>
      </c>
      <c r="M428" s="2">
        <f>IFERROR(__xludf.DUMMYFUNCTION("""COMPUTED_VALUE"""),45915.66666666667)</f>
        <v>45915.66667</v>
      </c>
      <c r="N428" s="1">
        <f>IFERROR(__xludf.DUMMYFUNCTION("""COMPUTED_VALUE"""),5230803.0)</f>
        <v>5230803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IFERROR(__xludf.DUMMYFUNCTION("""COMPUTED_VALUE"""),4241.95)</f>
        <v>4241.95</v>
      </c>
      <c r="D429" s="2">
        <f>IFERROR(__xludf.DUMMYFUNCTION("""COMPUTED_VALUE"""),45916.66666666667)</f>
        <v>45916.66667</v>
      </c>
      <c r="E429" s="1">
        <f>IFERROR(__xludf.DUMMYFUNCTION("""COMPUTED_VALUE"""),4288.07)</f>
        <v>4288.07</v>
      </c>
      <c r="G429" s="2">
        <f>IFERROR(__xludf.DUMMYFUNCTION("""COMPUTED_VALUE"""),45916.66666666667)</f>
        <v>45916.66667</v>
      </c>
      <c r="H429" s="1">
        <f>IFERROR(__xludf.DUMMYFUNCTION("""COMPUTED_VALUE"""),4223.34)</f>
        <v>4223.34</v>
      </c>
      <c r="J429" s="2">
        <f>IFERROR(__xludf.DUMMYFUNCTION("""COMPUTED_VALUE"""),45916.66666666667)</f>
        <v>45916.66667</v>
      </c>
      <c r="K429" s="1">
        <f>IFERROR(__xludf.DUMMYFUNCTION("""COMPUTED_VALUE"""),4278.66)</f>
        <v>4278.66</v>
      </c>
      <c r="M429" s="2">
        <f>IFERROR(__xludf.DUMMYFUNCTION("""COMPUTED_VALUE"""),45916.66666666667)</f>
        <v>45916.66667</v>
      </c>
      <c r="N429" s="1">
        <f>IFERROR(__xludf.DUMMYFUNCTION("""COMPUTED_VALUE"""),4175489.0)</f>
        <v>4175489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IFERROR(__xludf.DUMMYFUNCTION("""COMPUTED_VALUE"""),4275.15)</f>
        <v>4275.15</v>
      </c>
      <c r="D430" s="2">
        <f>IFERROR(__xludf.DUMMYFUNCTION("""COMPUTED_VALUE"""),45917.66666666667)</f>
        <v>45917.66667</v>
      </c>
      <c r="E430" s="1">
        <f>IFERROR(__xludf.DUMMYFUNCTION("""COMPUTED_VALUE"""),4279.88)</f>
        <v>4279.88</v>
      </c>
      <c r="G430" s="2">
        <f>IFERROR(__xludf.DUMMYFUNCTION("""COMPUTED_VALUE"""),45917.66666666667)</f>
        <v>45917.66667</v>
      </c>
      <c r="H430" s="1">
        <f>IFERROR(__xludf.DUMMYFUNCTION("""COMPUTED_VALUE"""),4142.61)</f>
        <v>4142.61</v>
      </c>
      <c r="J430" s="2">
        <f>IFERROR(__xludf.DUMMYFUNCTION("""COMPUTED_VALUE"""),45917.66666666667)</f>
        <v>45917.66667</v>
      </c>
      <c r="K430" s="1">
        <f>IFERROR(__xludf.DUMMYFUNCTION("""COMPUTED_VALUE"""),4178.3)</f>
        <v>4178.3</v>
      </c>
      <c r="M430" s="2">
        <f>IFERROR(__xludf.DUMMYFUNCTION("""COMPUTED_VALUE"""),45917.66666666667)</f>
        <v>45917.66667</v>
      </c>
      <c r="N430" s="1">
        <f>IFERROR(__xludf.DUMMYFUNCTION("""COMPUTED_VALUE"""),6827372.0)</f>
        <v>6827372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IFERROR(__xludf.DUMMYFUNCTION("""COMPUTED_VALUE"""),4192.72)</f>
        <v>4192.72</v>
      </c>
      <c r="D431" s="2">
        <f>IFERROR(__xludf.DUMMYFUNCTION("""COMPUTED_VALUE"""),45918.66666666667)</f>
        <v>45918.66667</v>
      </c>
      <c r="E431" s="1">
        <f>IFERROR(__xludf.DUMMYFUNCTION("""COMPUTED_VALUE"""),4233.12)</f>
        <v>4233.12</v>
      </c>
      <c r="G431" s="2">
        <f>IFERROR(__xludf.DUMMYFUNCTION("""COMPUTED_VALUE"""),45918.66666666667)</f>
        <v>45918.66667</v>
      </c>
      <c r="H431" s="1">
        <f>IFERROR(__xludf.DUMMYFUNCTION("""COMPUTED_VALUE"""),4181.73)</f>
        <v>4181.73</v>
      </c>
      <c r="J431" s="2">
        <f>IFERROR(__xludf.DUMMYFUNCTION("""COMPUTED_VALUE"""),45918.66666666667)</f>
        <v>45918.66667</v>
      </c>
      <c r="K431" s="1">
        <f>IFERROR(__xludf.DUMMYFUNCTION("""COMPUTED_VALUE"""),4190.76)</f>
        <v>4190.76</v>
      </c>
      <c r="M431" s="2">
        <f>IFERROR(__xludf.DUMMYFUNCTION("""COMPUTED_VALUE"""),45918.66666666667)</f>
        <v>45918.66667</v>
      </c>
      <c r="N431" s="1">
        <f>IFERROR(__xludf.DUMMYFUNCTION("""COMPUTED_VALUE"""),4682989.0)</f>
        <v>4682989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IFERROR(__xludf.DUMMYFUNCTION("""COMPUTED_VALUE"""),4212.5)</f>
        <v>4212.5</v>
      </c>
      <c r="D432" s="2">
        <f>IFERROR(__xludf.DUMMYFUNCTION("""COMPUTED_VALUE"""),45919.66666666667)</f>
        <v>45919.66667</v>
      </c>
      <c r="E432" s="1">
        <f>IFERROR(__xludf.DUMMYFUNCTION("""COMPUTED_VALUE"""),4252.47)</f>
        <v>4252.47</v>
      </c>
      <c r="G432" s="2">
        <f>IFERROR(__xludf.DUMMYFUNCTION("""COMPUTED_VALUE"""),45919.66666666667)</f>
        <v>45919.66667</v>
      </c>
      <c r="H432" s="1">
        <f>IFERROR(__xludf.DUMMYFUNCTION("""COMPUTED_VALUE"""),4193.13)</f>
        <v>4193.13</v>
      </c>
      <c r="J432" s="2">
        <f>IFERROR(__xludf.DUMMYFUNCTION("""COMPUTED_VALUE"""),45919.66666666667)</f>
        <v>45919.66667</v>
      </c>
      <c r="K432" s="1">
        <f>IFERROR(__xludf.DUMMYFUNCTION("""COMPUTED_VALUE"""),4240.14)</f>
        <v>4240.14</v>
      </c>
      <c r="M432" s="2">
        <f>IFERROR(__xludf.DUMMYFUNCTION("""COMPUTED_VALUE"""),45919.66666666667)</f>
        <v>45919.66667</v>
      </c>
      <c r="N432" s="1">
        <f>IFERROR(__xludf.DUMMYFUNCTION("""COMPUTED_VALUE"""),9355836.0)</f>
        <v>9355836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IFERROR(__xludf.DUMMYFUNCTION("""COMPUTED_VALUE"""),4200.91)</f>
        <v>4200.91</v>
      </c>
      <c r="D433" s="2">
        <f>IFERROR(__xludf.DUMMYFUNCTION("""COMPUTED_VALUE"""),45922.66666666667)</f>
        <v>45922.66667</v>
      </c>
      <c r="E433" s="1">
        <f>IFERROR(__xludf.DUMMYFUNCTION("""COMPUTED_VALUE"""),4213.76)</f>
        <v>4213.76</v>
      </c>
      <c r="G433" s="2">
        <f>IFERROR(__xludf.DUMMYFUNCTION("""COMPUTED_VALUE"""),45922.66666666667)</f>
        <v>45922.66667</v>
      </c>
      <c r="H433" s="1">
        <f>IFERROR(__xludf.DUMMYFUNCTION("""COMPUTED_VALUE"""),4176.23)</f>
        <v>4176.23</v>
      </c>
      <c r="J433" s="2">
        <f>IFERROR(__xludf.DUMMYFUNCTION("""COMPUTED_VALUE"""),45922.66666666667)</f>
        <v>45922.66667</v>
      </c>
      <c r="K433" s="1">
        <f>IFERROR(__xludf.DUMMYFUNCTION("""COMPUTED_VALUE"""),4185.2)</f>
        <v>4185.2</v>
      </c>
      <c r="M433" s="2">
        <f>IFERROR(__xludf.DUMMYFUNCTION("""COMPUTED_VALUE"""),45922.66666666667)</f>
        <v>45922.66667</v>
      </c>
      <c r="N433" s="1">
        <f>IFERROR(__xludf.DUMMYFUNCTION("""COMPUTED_VALUE"""),4979167.0)</f>
        <v>4979167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IFERROR(__xludf.DUMMYFUNCTION("""COMPUTED_VALUE"""),4183.39)</f>
        <v>4183.39</v>
      </c>
      <c r="D434" s="2">
        <f>IFERROR(__xludf.DUMMYFUNCTION("""COMPUTED_VALUE"""),45923.66666666667)</f>
        <v>45923.66667</v>
      </c>
      <c r="E434" s="1">
        <f>IFERROR(__xludf.DUMMYFUNCTION("""COMPUTED_VALUE"""),4215.85)</f>
        <v>4215.85</v>
      </c>
      <c r="G434" s="2">
        <f>IFERROR(__xludf.DUMMYFUNCTION("""COMPUTED_VALUE"""),45923.66666666667)</f>
        <v>45923.66667</v>
      </c>
      <c r="H434" s="1">
        <f>IFERROR(__xludf.DUMMYFUNCTION("""COMPUTED_VALUE"""),4145.38)</f>
        <v>4145.38</v>
      </c>
      <c r="J434" s="2">
        <f>IFERROR(__xludf.DUMMYFUNCTION("""COMPUTED_VALUE"""),45923.66666666667)</f>
        <v>45923.66667</v>
      </c>
      <c r="K434" s="1">
        <f>IFERROR(__xludf.DUMMYFUNCTION("""COMPUTED_VALUE"""),4149.87)</f>
        <v>4149.87</v>
      </c>
      <c r="M434" s="2">
        <f>IFERROR(__xludf.DUMMYFUNCTION("""COMPUTED_VALUE"""),45923.66666666667)</f>
        <v>45923.66667</v>
      </c>
      <c r="N434" s="1">
        <f>IFERROR(__xludf.DUMMYFUNCTION("""COMPUTED_VALUE"""),3910565.0)</f>
        <v>3910565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IFERROR(__xludf.DUMMYFUNCTION("""COMPUTED_VALUE"""),4153.04)</f>
        <v>4153.04</v>
      </c>
      <c r="D435" s="2">
        <f>IFERROR(__xludf.DUMMYFUNCTION("""COMPUTED_VALUE"""),45924.66666666667)</f>
        <v>45924.66667</v>
      </c>
      <c r="E435" s="1">
        <f>IFERROR(__xludf.DUMMYFUNCTION("""COMPUTED_VALUE"""),4187.48)</f>
        <v>4187.48</v>
      </c>
      <c r="G435" s="2">
        <f>IFERROR(__xludf.DUMMYFUNCTION("""COMPUTED_VALUE"""),45924.66666666667)</f>
        <v>45924.66667</v>
      </c>
      <c r="H435" s="1">
        <f>IFERROR(__xludf.DUMMYFUNCTION("""COMPUTED_VALUE"""),4113.41)</f>
        <v>4113.41</v>
      </c>
      <c r="J435" s="2">
        <f>IFERROR(__xludf.DUMMYFUNCTION("""COMPUTED_VALUE"""),45924.66666666667)</f>
        <v>45924.66667</v>
      </c>
      <c r="K435" s="1">
        <f>IFERROR(__xludf.DUMMYFUNCTION("""COMPUTED_VALUE"""),4151.32)</f>
        <v>4151.32</v>
      </c>
      <c r="M435" s="2">
        <f>IFERROR(__xludf.DUMMYFUNCTION("""COMPUTED_VALUE"""),45924.66666666667)</f>
        <v>45924.66667</v>
      </c>
      <c r="N435" s="1">
        <f>IFERROR(__xludf.DUMMYFUNCTION("""COMPUTED_VALUE"""),5866786.0)</f>
        <v>5866786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IFERROR(__xludf.DUMMYFUNCTION("""COMPUTED_VALUE"""),4131.48)</f>
        <v>4131.48</v>
      </c>
      <c r="D436" s="2">
        <f>IFERROR(__xludf.DUMMYFUNCTION("""COMPUTED_VALUE"""),45925.66666666667)</f>
        <v>45925.66667</v>
      </c>
      <c r="E436" s="1">
        <f>IFERROR(__xludf.DUMMYFUNCTION("""COMPUTED_VALUE"""),4142.84)</f>
        <v>4142.84</v>
      </c>
      <c r="G436" s="2">
        <f>IFERROR(__xludf.DUMMYFUNCTION("""COMPUTED_VALUE"""),45925.66666666667)</f>
        <v>45925.66667</v>
      </c>
      <c r="H436" s="1">
        <f>IFERROR(__xludf.DUMMYFUNCTION("""COMPUTED_VALUE"""),4102.46)</f>
        <v>4102.46</v>
      </c>
      <c r="J436" s="2">
        <f>IFERROR(__xludf.DUMMYFUNCTION("""COMPUTED_VALUE"""),45925.66666666667)</f>
        <v>45925.66667</v>
      </c>
      <c r="K436" s="1">
        <f>IFERROR(__xludf.DUMMYFUNCTION("""COMPUTED_VALUE"""),4124.17)</f>
        <v>4124.17</v>
      </c>
      <c r="M436" s="2">
        <f>IFERROR(__xludf.DUMMYFUNCTION("""COMPUTED_VALUE"""),45925.66666666667)</f>
        <v>45925.66667</v>
      </c>
      <c r="N436" s="1">
        <f>IFERROR(__xludf.DUMMYFUNCTION("""COMPUTED_VALUE"""),6372928.0)</f>
        <v>6372928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IFERROR(__xludf.DUMMYFUNCTION("""COMPUTED_VALUE"""),4149.21)</f>
        <v>4149.21</v>
      </c>
      <c r="D437" s="2">
        <f>IFERROR(__xludf.DUMMYFUNCTION("""COMPUTED_VALUE"""),45926.66666666667)</f>
        <v>45926.66667</v>
      </c>
      <c r="E437" s="1">
        <f>IFERROR(__xludf.DUMMYFUNCTION("""COMPUTED_VALUE"""),4186.71)</f>
        <v>4186.71</v>
      </c>
      <c r="G437" s="2">
        <f>IFERROR(__xludf.DUMMYFUNCTION("""COMPUTED_VALUE"""),45926.66666666667)</f>
        <v>45926.66667</v>
      </c>
      <c r="H437" s="1">
        <f>IFERROR(__xludf.DUMMYFUNCTION("""COMPUTED_VALUE"""),4140.01)</f>
        <v>4140.01</v>
      </c>
      <c r="J437" s="2">
        <f>IFERROR(__xludf.DUMMYFUNCTION("""COMPUTED_VALUE"""),45926.66666666667)</f>
        <v>45926.66667</v>
      </c>
      <c r="K437" s="1">
        <f>IFERROR(__xludf.DUMMYFUNCTION("""COMPUTED_VALUE"""),4154.88)</f>
        <v>4154.88</v>
      </c>
      <c r="M437" s="2">
        <f>IFERROR(__xludf.DUMMYFUNCTION("""COMPUTED_VALUE"""),45926.66666666667)</f>
        <v>45926.66667</v>
      </c>
      <c r="N437" s="1">
        <f>IFERROR(__xludf.DUMMYFUNCTION("""COMPUTED_VALUE"""),5162049.0)</f>
        <v>5162049</v>
      </c>
    </row>
  </sheetData>
  <drawing r:id="rId1"/>
</worksheet>
</file>