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IFERROR(__xludf.DUMMYFUNCTION("GOOGLEFINANCE(""DJUSLW"", ""open"", DATE(2024,1,1), TODAY(), ""DAILY"")"),"Date")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IFERROR(__xludf.DUMMYFUNCTION("GOOGLEFINANCE(""DJUSLW"", ""high"", DATE(2024,1,1), TODAY(), ""DAILY"")"),"Date")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IFERROR(__xludf.DUMMYFUNCTION("GOOGLEFINANCE(""DJUSLW"", ""low"", DATE(2024,1,1), TODAY(), ""DAILY"")"),"Date")</f>
        <v>Date</v>
      </c>
      <c r="H1" s="1" t="str">
        <f>IFERROR(__xludf.DUMMYFUNCTION("""COMPUTED_VALUE"""),"Low")</f>
        <v>Low</v>
      </c>
      <c r="J1" s="1" t="str">
        <f>IFERROR(__xludf.DUMMYFUNCTION("GOOGLEFINANCE(""DJUSLW"", ""close"", DATE(2024,1,1), TODAY(), ""DAILY"")"),"Date")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IFERROR(__xludf.DUMMYFUNCTION("GOOGLEFINANCE(""DJUSLW"", ""volume"", DATE(2024,1,1), TODAY(), ""DAILY"")"),"Date")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IFERROR(__xludf.DUMMYFUNCTION("""COMPUTED_VALUE"""),45293.66666666667)</f>
        <v>45293.66667</v>
      </c>
      <c r="B2" s="1">
        <f>IFERROR(__xludf.DUMMYFUNCTION("""COMPUTED_VALUE"""),1550.13)</f>
        <v>1550.13</v>
      </c>
      <c r="D2" s="2">
        <f>IFERROR(__xludf.DUMMYFUNCTION("""COMPUTED_VALUE"""),45293.66666666667)</f>
        <v>45293.66667</v>
      </c>
      <c r="E2" s="1">
        <f>IFERROR(__xludf.DUMMYFUNCTION("""COMPUTED_VALUE"""),1558.85)</f>
        <v>1558.85</v>
      </c>
      <c r="G2" s="2">
        <f>IFERROR(__xludf.DUMMYFUNCTION("""COMPUTED_VALUE"""),45293.66666666667)</f>
        <v>45293.66667</v>
      </c>
      <c r="H2" s="1">
        <f>IFERROR(__xludf.DUMMYFUNCTION("""COMPUTED_VALUE"""),1545.78)</f>
        <v>1545.78</v>
      </c>
      <c r="J2" s="2">
        <f>IFERROR(__xludf.DUMMYFUNCTION("""COMPUTED_VALUE"""),45293.66666666667)</f>
        <v>45293.66667</v>
      </c>
      <c r="K2" s="1">
        <f>IFERROR(__xludf.DUMMYFUNCTION("""COMPUTED_VALUE"""),1551.38)</f>
        <v>1551.38</v>
      </c>
      <c r="M2" s="2">
        <f>IFERROR(__xludf.DUMMYFUNCTION("""COMPUTED_VALUE"""),45293.66666666667)</f>
        <v>45293.66667</v>
      </c>
      <c r="N2" s="1">
        <f>IFERROR(__xludf.DUMMYFUNCTION("""COMPUTED_VALUE"""),0.0)</f>
        <v>0</v>
      </c>
    </row>
    <row r="3">
      <c r="A3" s="2">
        <f>IFERROR(__xludf.DUMMYFUNCTION("""COMPUTED_VALUE"""),45294.66666666667)</f>
        <v>45294.66667</v>
      </c>
      <c r="B3" s="1">
        <f>IFERROR(__xludf.DUMMYFUNCTION("""COMPUTED_VALUE"""),1540.9)</f>
        <v>1540.9</v>
      </c>
      <c r="D3" s="2">
        <f>IFERROR(__xludf.DUMMYFUNCTION("""COMPUTED_VALUE"""),45294.66666666667)</f>
        <v>45294.66667</v>
      </c>
      <c r="E3" s="1">
        <f>IFERROR(__xludf.DUMMYFUNCTION("""COMPUTED_VALUE"""),1540.9)</f>
        <v>1540.9</v>
      </c>
      <c r="G3" s="2">
        <f>IFERROR(__xludf.DUMMYFUNCTION("""COMPUTED_VALUE"""),45294.66666666667)</f>
        <v>45294.66667</v>
      </c>
      <c r="H3" s="1">
        <f>IFERROR(__xludf.DUMMYFUNCTION("""COMPUTED_VALUE"""),1524.82)</f>
        <v>1524.82</v>
      </c>
      <c r="J3" s="2">
        <f>IFERROR(__xludf.DUMMYFUNCTION("""COMPUTED_VALUE"""),45294.66666666667)</f>
        <v>45294.66667</v>
      </c>
      <c r="K3" s="1">
        <f>IFERROR(__xludf.DUMMYFUNCTION("""COMPUTED_VALUE"""),1525.94)</f>
        <v>1525.94</v>
      </c>
      <c r="M3" s="2">
        <f>IFERROR(__xludf.DUMMYFUNCTION("""COMPUTED_VALUE"""),45294.66666666667)</f>
        <v>45294.66667</v>
      </c>
      <c r="N3" s="1">
        <f>IFERROR(__xludf.DUMMYFUNCTION("""COMPUTED_VALUE"""),0.0)</f>
        <v>0</v>
      </c>
    </row>
    <row r="4">
      <c r="A4" s="2">
        <f>IFERROR(__xludf.DUMMYFUNCTION("""COMPUTED_VALUE"""),45295.66666666667)</f>
        <v>45295.66667</v>
      </c>
      <c r="B4" s="1">
        <f>IFERROR(__xludf.DUMMYFUNCTION("""COMPUTED_VALUE"""),1524.92)</f>
        <v>1524.92</v>
      </c>
      <c r="D4" s="2">
        <f>IFERROR(__xludf.DUMMYFUNCTION("""COMPUTED_VALUE"""),45295.66666666667)</f>
        <v>45295.66667</v>
      </c>
      <c r="E4" s="1">
        <f>IFERROR(__xludf.DUMMYFUNCTION("""COMPUTED_VALUE"""),1533.95)</f>
        <v>1533.95</v>
      </c>
      <c r="G4" s="2">
        <f>IFERROR(__xludf.DUMMYFUNCTION("""COMPUTED_VALUE"""),45295.66666666667)</f>
        <v>45295.66667</v>
      </c>
      <c r="H4" s="1">
        <f>IFERROR(__xludf.DUMMYFUNCTION("""COMPUTED_VALUE"""),1523.18)</f>
        <v>1523.18</v>
      </c>
      <c r="J4" s="2">
        <f>IFERROR(__xludf.DUMMYFUNCTION("""COMPUTED_VALUE"""),45295.66666666667)</f>
        <v>45295.66667</v>
      </c>
      <c r="K4" s="1">
        <f>IFERROR(__xludf.DUMMYFUNCTION("""COMPUTED_VALUE"""),1523.54)</f>
        <v>1523.54</v>
      </c>
      <c r="M4" s="2">
        <f>IFERROR(__xludf.DUMMYFUNCTION("""COMPUTED_VALUE"""),45295.66666666667)</f>
        <v>45295.66667</v>
      </c>
      <c r="N4" s="1">
        <f>IFERROR(__xludf.DUMMYFUNCTION("""COMPUTED_VALUE"""),0.0)</f>
        <v>0</v>
      </c>
    </row>
    <row r="5">
      <c r="A5" s="2">
        <f>IFERROR(__xludf.DUMMYFUNCTION("""COMPUTED_VALUE"""),45296.66666666667)</f>
        <v>45296.66667</v>
      </c>
      <c r="B5" s="1">
        <f>IFERROR(__xludf.DUMMYFUNCTION("""COMPUTED_VALUE"""),1518.82)</f>
        <v>1518.82</v>
      </c>
      <c r="D5" s="2">
        <f>IFERROR(__xludf.DUMMYFUNCTION("""COMPUTED_VALUE"""),45296.66666666667)</f>
        <v>45296.66667</v>
      </c>
      <c r="E5" s="1">
        <f>IFERROR(__xludf.DUMMYFUNCTION("""COMPUTED_VALUE"""),1536.47)</f>
        <v>1536.47</v>
      </c>
      <c r="G5" s="2">
        <f>IFERROR(__xludf.DUMMYFUNCTION("""COMPUTED_VALUE"""),45296.66666666667)</f>
        <v>45296.66667</v>
      </c>
      <c r="H5" s="1">
        <f>IFERROR(__xludf.DUMMYFUNCTION("""COMPUTED_VALUE"""),1518.44)</f>
        <v>1518.44</v>
      </c>
      <c r="J5" s="2">
        <f>IFERROR(__xludf.DUMMYFUNCTION("""COMPUTED_VALUE"""),45296.66666666667)</f>
        <v>45296.66667</v>
      </c>
      <c r="K5" s="1">
        <f>IFERROR(__xludf.DUMMYFUNCTION("""COMPUTED_VALUE"""),1527.22)</f>
        <v>1527.22</v>
      </c>
      <c r="M5" s="2">
        <f>IFERROR(__xludf.DUMMYFUNCTION("""COMPUTED_VALUE"""),45296.66666666667)</f>
        <v>45296.66667</v>
      </c>
      <c r="N5" s="1">
        <f>IFERROR(__xludf.DUMMYFUNCTION("""COMPUTED_VALUE"""),0.0)</f>
        <v>0</v>
      </c>
    </row>
    <row r="6">
      <c r="A6" s="2">
        <f>IFERROR(__xludf.DUMMYFUNCTION("""COMPUTED_VALUE"""),45299.66666666667)</f>
        <v>45299.66667</v>
      </c>
      <c r="B6" s="1">
        <f>IFERROR(__xludf.DUMMYFUNCTION("""COMPUTED_VALUE"""),1527.26)</f>
        <v>1527.26</v>
      </c>
      <c r="D6" s="2">
        <f>IFERROR(__xludf.DUMMYFUNCTION("""COMPUTED_VALUE"""),45299.66666666667)</f>
        <v>45299.66667</v>
      </c>
      <c r="E6" s="1">
        <f>IFERROR(__xludf.DUMMYFUNCTION("""COMPUTED_VALUE"""),1547.56)</f>
        <v>1547.56</v>
      </c>
      <c r="G6" s="2">
        <f>IFERROR(__xludf.DUMMYFUNCTION("""COMPUTED_VALUE"""),45299.66666666667)</f>
        <v>45299.66667</v>
      </c>
      <c r="H6" s="1">
        <f>IFERROR(__xludf.DUMMYFUNCTION("""COMPUTED_VALUE"""),1524.72)</f>
        <v>1524.72</v>
      </c>
      <c r="J6" s="2">
        <f>IFERROR(__xludf.DUMMYFUNCTION("""COMPUTED_VALUE"""),45299.66666666667)</f>
        <v>45299.66667</v>
      </c>
      <c r="K6" s="1">
        <f>IFERROR(__xludf.DUMMYFUNCTION("""COMPUTED_VALUE"""),1547.54)</f>
        <v>1547.54</v>
      </c>
      <c r="M6" s="2">
        <f>IFERROR(__xludf.DUMMYFUNCTION("""COMPUTED_VALUE"""),45299.66666666667)</f>
        <v>45299.66667</v>
      </c>
      <c r="N6" s="1">
        <f>IFERROR(__xludf.DUMMYFUNCTION("""COMPUTED_VALUE"""),0.0)</f>
        <v>0</v>
      </c>
    </row>
    <row r="7">
      <c r="A7" s="2">
        <f>IFERROR(__xludf.DUMMYFUNCTION("""COMPUTED_VALUE"""),45300.66666666667)</f>
        <v>45300.66667</v>
      </c>
      <c r="B7" s="1">
        <f>IFERROR(__xludf.DUMMYFUNCTION("""COMPUTED_VALUE"""),1537.03)</f>
        <v>1537.03</v>
      </c>
      <c r="D7" s="2">
        <f>IFERROR(__xludf.DUMMYFUNCTION("""COMPUTED_VALUE"""),45300.66666666667)</f>
        <v>45300.66667</v>
      </c>
      <c r="E7" s="1">
        <f>IFERROR(__xludf.DUMMYFUNCTION("""COMPUTED_VALUE"""),1544.09)</f>
        <v>1544.09</v>
      </c>
      <c r="G7" s="2">
        <f>IFERROR(__xludf.DUMMYFUNCTION("""COMPUTED_VALUE"""),45300.66666666667)</f>
        <v>45300.66667</v>
      </c>
      <c r="H7" s="1">
        <f>IFERROR(__xludf.DUMMYFUNCTION("""COMPUTED_VALUE"""),1534.21)</f>
        <v>1534.21</v>
      </c>
      <c r="J7" s="2">
        <f>IFERROR(__xludf.DUMMYFUNCTION("""COMPUTED_VALUE"""),45300.66666666667)</f>
        <v>45300.66667</v>
      </c>
      <c r="K7" s="1">
        <f>IFERROR(__xludf.DUMMYFUNCTION("""COMPUTED_VALUE"""),1539.62)</f>
        <v>1539.62</v>
      </c>
      <c r="M7" s="2">
        <f>IFERROR(__xludf.DUMMYFUNCTION("""COMPUTED_VALUE"""),45300.66666666667)</f>
        <v>45300.66667</v>
      </c>
      <c r="N7" s="1">
        <f>IFERROR(__xludf.DUMMYFUNCTION("""COMPUTED_VALUE"""),0.0)</f>
        <v>0</v>
      </c>
    </row>
    <row r="8">
      <c r="A8" s="2">
        <f>IFERROR(__xludf.DUMMYFUNCTION("""COMPUTED_VALUE"""),45301.66666666667)</f>
        <v>45301.66667</v>
      </c>
      <c r="B8" s="1">
        <f>IFERROR(__xludf.DUMMYFUNCTION("""COMPUTED_VALUE"""),1539.92)</f>
        <v>1539.92</v>
      </c>
      <c r="D8" s="2">
        <f>IFERROR(__xludf.DUMMYFUNCTION("""COMPUTED_VALUE"""),45301.66666666667)</f>
        <v>45301.66667</v>
      </c>
      <c r="E8" s="1">
        <f>IFERROR(__xludf.DUMMYFUNCTION("""COMPUTED_VALUE"""),1544.87)</f>
        <v>1544.87</v>
      </c>
      <c r="G8" s="2">
        <f>IFERROR(__xludf.DUMMYFUNCTION("""COMPUTED_VALUE"""),45301.66666666667)</f>
        <v>45301.66667</v>
      </c>
      <c r="H8" s="1">
        <f>IFERROR(__xludf.DUMMYFUNCTION("""COMPUTED_VALUE"""),1533.66)</f>
        <v>1533.66</v>
      </c>
      <c r="J8" s="2">
        <f>IFERROR(__xludf.DUMMYFUNCTION("""COMPUTED_VALUE"""),45301.66666666667)</f>
        <v>45301.66667</v>
      </c>
      <c r="K8" s="1">
        <f>IFERROR(__xludf.DUMMYFUNCTION("""COMPUTED_VALUE"""),1542.24)</f>
        <v>1542.24</v>
      </c>
      <c r="M8" s="2">
        <f>IFERROR(__xludf.DUMMYFUNCTION("""COMPUTED_VALUE"""),45301.66666666667)</f>
        <v>45301.66667</v>
      </c>
      <c r="N8" s="1">
        <f>IFERROR(__xludf.DUMMYFUNCTION("""COMPUTED_VALUE"""),0.0)</f>
        <v>0</v>
      </c>
    </row>
    <row r="9">
      <c r="A9" s="2">
        <f>IFERROR(__xludf.DUMMYFUNCTION("""COMPUTED_VALUE"""),45302.66666666667)</f>
        <v>45302.66667</v>
      </c>
      <c r="B9" s="1">
        <f>IFERROR(__xludf.DUMMYFUNCTION("""COMPUTED_VALUE"""),1541.4)</f>
        <v>1541.4</v>
      </c>
      <c r="D9" s="2">
        <f>IFERROR(__xludf.DUMMYFUNCTION("""COMPUTED_VALUE"""),45302.66666666667)</f>
        <v>45302.66667</v>
      </c>
      <c r="E9" s="1">
        <f>IFERROR(__xludf.DUMMYFUNCTION("""COMPUTED_VALUE"""),1542.09)</f>
        <v>1542.09</v>
      </c>
      <c r="G9" s="2">
        <f>IFERROR(__xludf.DUMMYFUNCTION("""COMPUTED_VALUE"""),45302.66666666667)</f>
        <v>45302.66667</v>
      </c>
      <c r="H9" s="1">
        <f>IFERROR(__xludf.DUMMYFUNCTION("""COMPUTED_VALUE"""),1525.56)</f>
        <v>1525.56</v>
      </c>
      <c r="J9" s="2">
        <f>IFERROR(__xludf.DUMMYFUNCTION("""COMPUTED_VALUE"""),45302.66666666667)</f>
        <v>45302.66667</v>
      </c>
      <c r="K9" s="1">
        <f>IFERROR(__xludf.DUMMYFUNCTION("""COMPUTED_VALUE"""),1538.52)</f>
        <v>1538.52</v>
      </c>
      <c r="M9" s="2">
        <f>IFERROR(__xludf.DUMMYFUNCTION("""COMPUTED_VALUE"""),45302.66666666667)</f>
        <v>45302.66667</v>
      </c>
      <c r="N9" s="1">
        <f>IFERROR(__xludf.DUMMYFUNCTION("""COMPUTED_VALUE"""),0.0)</f>
        <v>0</v>
      </c>
    </row>
    <row r="10">
      <c r="A10" s="2">
        <f>IFERROR(__xludf.DUMMYFUNCTION("""COMPUTED_VALUE"""),45303.66666666667)</f>
        <v>45303.66667</v>
      </c>
      <c r="B10" s="1">
        <f>IFERROR(__xludf.DUMMYFUNCTION("""COMPUTED_VALUE"""),1546.76)</f>
        <v>1546.76</v>
      </c>
      <c r="D10" s="2">
        <f>IFERROR(__xludf.DUMMYFUNCTION("""COMPUTED_VALUE"""),45303.66666666667)</f>
        <v>45303.66667</v>
      </c>
      <c r="E10" s="1">
        <f>IFERROR(__xludf.DUMMYFUNCTION("""COMPUTED_VALUE"""),1550.37)</f>
        <v>1550.37</v>
      </c>
      <c r="G10" s="2">
        <f>IFERROR(__xludf.DUMMYFUNCTION("""COMPUTED_VALUE"""),45303.66666666667)</f>
        <v>45303.66667</v>
      </c>
      <c r="H10" s="1">
        <f>IFERROR(__xludf.DUMMYFUNCTION("""COMPUTED_VALUE"""),1532.71)</f>
        <v>1532.71</v>
      </c>
      <c r="J10" s="2">
        <f>IFERROR(__xludf.DUMMYFUNCTION("""COMPUTED_VALUE"""),45303.66666666667)</f>
        <v>45303.66667</v>
      </c>
      <c r="K10" s="1">
        <f>IFERROR(__xludf.DUMMYFUNCTION("""COMPUTED_VALUE"""),1536.1)</f>
        <v>1536.1</v>
      </c>
      <c r="M10" s="2">
        <f>IFERROR(__xludf.DUMMYFUNCTION("""COMPUTED_VALUE"""),45303.66666666667)</f>
        <v>45303.66667</v>
      </c>
      <c r="N10" s="1">
        <f>IFERROR(__xludf.DUMMYFUNCTION("""COMPUTED_VALUE"""),0.0)</f>
        <v>0</v>
      </c>
    </row>
    <row r="11">
      <c r="A11" s="2">
        <f>IFERROR(__xludf.DUMMYFUNCTION("""COMPUTED_VALUE"""),45307.66666666667)</f>
        <v>45307.66667</v>
      </c>
      <c r="B11" s="1">
        <f>IFERROR(__xludf.DUMMYFUNCTION("""COMPUTED_VALUE"""),1527.89)</f>
        <v>1527.89</v>
      </c>
      <c r="D11" s="2">
        <f>IFERROR(__xludf.DUMMYFUNCTION("""COMPUTED_VALUE"""),45307.66666666667)</f>
        <v>45307.66667</v>
      </c>
      <c r="E11" s="1">
        <f>IFERROR(__xludf.DUMMYFUNCTION("""COMPUTED_VALUE"""),1530.75)</f>
        <v>1530.75</v>
      </c>
      <c r="G11" s="2">
        <f>IFERROR(__xludf.DUMMYFUNCTION("""COMPUTED_VALUE"""),45307.66666666667)</f>
        <v>45307.66667</v>
      </c>
      <c r="H11" s="1">
        <f>IFERROR(__xludf.DUMMYFUNCTION("""COMPUTED_VALUE"""),1520.27)</f>
        <v>1520.27</v>
      </c>
      <c r="J11" s="2">
        <f>IFERROR(__xludf.DUMMYFUNCTION("""COMPUTED_VALUE"""),45307.66666666667)</f>
        <v>45307.66667</v>
      </c>
      <c r="K11" s="1">
        <f>IFERROR(__xludf.DUMMYFUNCTION("""COMPUTED_VALUE"""),1525.55)</f>
        <v>1525.55</v>
      </c>
      <c r="M11" s="2">
        <f>IFERROR(__xludf.DUMMYFUNCTION("""COMPUTED_VALUE"""),45307.66666666667)</f>
        <v>45307.66667</v>
      </c>
      <c r="N11" s="1">
        <f>IFERROR(__xludf.DUMMYFUNCTION("""COMPUTED_VALUE"""),0.0)</f>
        <v>0</v>
      </c>
    </row>
    <row r="12">
      <c r="A12" s="2">
        <f>IFERROR(__xludf.DUMMYFUNCTION("""COMPUTED_VALUE"""),45308.66666666667)</f>
        <v>45308.66667</v>
      </c>
      <c r="B12" s="1">
        <f>IFERROR(__xludf.DUMMYFUNCTION("""COMPUTED_VALUE"""),1512.07)</f>
        <v>1512.07</v>
      </c>
      <c r="D12" s="2">
        <f>IFERROR(__xludf.DUMMYFUNCTION("""COMPUTED_VALUE"""),45308.66666666667)</f>
        <v>45308.66667</v>
      </c>
      <c r="E12" s="1">
        <f>IFERROR(__xludf.DUMMYFUNCTION("""COMPUTED_VALUE"""),1519.09)</f>
        <v>1519.09</v>
      </c>
      <c r="G12" s="2">
        <f>IFERROR(__xludf.DUMMYFUNCTION("""COMPUTED_VALUE"""),45308.66666666667)</f>
        <v>45308.66667</v>
      </c>
      <c r="H12" s="1">
        <f>IFERROR(__xludf.DUMMYFUNCTION("""COMPUTED_VALUE"""),1505.93)</f>
        <v>1505.93</v>
      </c>
      <c r="J12" s="2">
        <f>IFERROR(__xludf.DUMMYFUNCTION("""COMPUTED_VALUE"""),45308.66666666667)</f>
        <v>45308.66667</v>
      </c>
      <c r="K12" s="1">
        <f>IFERROR(__xludf.DUMMYFUNCTION("""COMPUTED_VALUE"""),1513.25)</f>
        <v>1513.25</v>
      </c>
      <c r="M12" s="2">
        <f>IFERROR(__xludf.DUMMYFUNCTION("""COMPUTED_VALUE"""),45308.66666666667)</f>
        <v>45308.66667</v>
      </c>
      <c r="N12" s="1">
        <f>IFERROR(__xludf.DUMMYFUNCTION("""COMPUTED_VALUE"""),0.0)</f>
        <v>0</v>
      </c>
    </row>
    <row r="13">
      <c r="A13" s="2">
        <f>IFERROR(__xludf.DUMMYFUNCTION("""COMPUTED_VALUE"""),45309.66666666667)</f>
        <v>45309.66667</v>
      </c>
      <c r="B13" s="1">
        <f>IFERROR(__xludf.DUMMYFUNCTION("""COMPUTED_VALUE"""),1518.19)</f>
        <v>1518.19</v>
      </c>
      <c r="D13" s="2">
        <f>IFERROR(__xludf.DUMMYFUNCTION("""COMPUTED_VALUE"""),45309.66666666667)</f>
        <v>45309.66667</v>
      </c>
      <c r="E13" s="1">
        <f>IFERROR(__xludf.DUMMYFUNCTION("""COMPUTED_VALUE"""),1523.72)</f>
        <v>1523.72</v>
      </c>
      <c r="G13" s="2">
        <f>IFERROR(__xludf.DUMMYFUNCTION("""COMPUTED_VALUE"""),45309.66666666667)</f>
        <v>45309.66667</v>
      </c>
      <c r="H13" s="1">
        <f>IFERROR(__xludf.DUMMYFUNCTION("""COMPUTED_VALUE"""),1507.82)</f>
        <v>1507.82</v>
      </c>
      <c r="J13" s="2">
        <f>IFERROR(__xludf.DUMMYFUNCTION("""COMPUTED_VALUE"""),45309.66666666667)</f>
        <v>45309.66667</v>
      </c>
      <c r="K13" s="1">
        <f>IFERROR(__xludf.DUMMYFUNCTION("""COMPUTED_VALUE"""),1522.18)</f>
        <v>1522.18</v>
      </c>
      <c r="M13" s="2">
        <f>IFERROR(__xludf.DUMMYFUNCTION("""COMPUTED_VALUE"""),45309.66666666667)</f>
        <v>45309.66667</v>
      </c>
      <c r="N13" s="1">
        <f>IFERROR(__xludf.DUMMYFUNCTION("""COMPUTED_VALUE"""),0.0)</f>
        <v>0</v>
      </c>
    </row>
    <row r="14">
      <c r="A14" s="2">
        <f>IFERROR(__xludf.DUMMYFUNCTION("""COMPUTED_VALUE"""),45310.66666666667)</f>
        <v>45310.66667</v>
      </c>
      <c r="B14" s="1">
        <f>IFERROR(__xludf.DUMMYFUNCTION("""COMPUTED_VALUE"""),1527.92)</f>
        <v>1527.92</v>
      </c>
      <c r="D14" s="2">
        <f>IFERROR(__xludf.DUMMYFUNCTION("""COMPUTED_VALUE"""),45310.66666666667)</f>
        <v>45310.66667</v>
      </c>
      <c r="E14" s="1">
        <f>IFERROR(__xludf.DUMMYFUNCTION("""COMPUTED_VALUE"""),1537.74)</f>
        <v>1537.74</v>
      </c>
      <c r="G14" s="2">
        <f>IFERROR(__xludf.DUMMYFUNCTION("""COMPUTED_VALUE"""),45310.66666666667)</f>
        <v>45310.66667</v>
      </c>
      <c r="H14" s="1">
        <f>IFERROR(__xludf.DUMMYFUNCTION("""COMPUTED_VALUE"""),1518.13)</f>
        <v>1518.13</v>
      </c>
      <c r="J14" s="2">
        <f>IFERROR(__xludf.DUMMYFUNCTION("""COMPUTED_VALUE"""),45310.66666666667)</f>
        <v>45310.66667</v>
      </c>
      <c r="K14" s="1">
        <f>IFERROR(__xludf.DUMMYFUNCTION("""COMPUTED_VALUE"""),1535.81)</f>
        <v>1535.81</v>
      </c>
      <c r="M14" s="2">
        <f>IFERROR(__xludf.DUMMYFUNCTION("""COMPUTED_VALUE"""),45310.66666666667)</f>
        <v>45310.66667</v>
      </c>
      <c r="N14" s="1">
        <f>IFERROR(__xludf.DUMMYFUNCTION("""COMPUTED_VALUE"""),0.0)</f>
        <v>0</v>
      </c>
    </row>
    <row r="15">
      <c r="A15" s="2">
        <f>IFERROR(__xludf.DUMMYFUNCTION("""COMPUTED_VALUE"""),45313.66666666667)</f>
        <v>45313.66667</v>
      </c>
      <c r="B15" s="1">
        <f>IFERROR(__xludf.DUMMYFUNCTION("""COMPUTED_VALUE"""),1542.19)</f>
        <v>1542.19</v>
      </c>
      <c r="D15" s="2">
        <f>IFERROR(__xludf.DUMMYFUNCTION("""COMPUTED_VALUE"""),45313.66666666667)</f>
        <v>45313.66667</v>
      </c>
      <c r="E15" s="1">
        <f>IFERROR(__xludf.DUMMYFUNCTION("""COMPUTED_VALUE"""),1553.29)</f>
        <v>1553.29</v>
      </c>
      <c r="G15" s="2">
        <f>IFERROR(__xludf.DUMMYFUNCTION("""COMPUTED_VALUE"""),45313.66666666667)</f>
        <v>45313.66667</v>
      </c>
      <c r="H15" s="1">
        <f>IFERROR(__xludf.DUMMYFUNCTION("""COMPUTED_VALUE"""),1542.19)</f>
        <v>1542.19</v>
      </c>
      <c r="J15" s="2">
        <f>IFERROR(__xludf.DUMMYFUNCTION("""COMPUTED_VALUE"""),45313.66666666667)</f>
        <v>45313.66667</v>
      </c>
      <c r="K15" s="1">
        <f>IFERROR(__xludf.DUMMYFUNCTION("""COMPUTED_VALUE"""),1547.57)</f>
        <v>1547.57</v>
      </c>
      <c r="M15" s="2">
        <f>IFERROR(__xludf.DUMMYFUNCTION("""COMPUTED_VALUE"""),45313.66666666667)</f>
        <v>45313.66667</v>
      </c>
      <c r="N15" s="1">
        <f>IFERROR(__xludf.DUMMYFUNCTION("""COMPUTED_VALUE"""),0.0)</f>
        <v>0</v>
      </c>
    </row>
    <row r="16">
      <c r="A16" s="2">
        <f>IFERROR(__xludf.DUMMYFUNCTION("""COMPUTED_VALUE"""),45314.66666666667)</f>
        <v>45314.66667</v>
      </c>
      <c r="B16" s="1">
        <f>IFERROR(__xludf.DUMMYFUNCTION("""COMPUTED_VALUE"""),1552.83)</f>
        <v>1552.83</v>
      </c>
      <c r="D16" s="2">
        <f>IFERROR(__xludf.DUMMYFUNCTION("""COMPUTED_VALUE"""),45314.66666666667)</f>
        <v>45314.66667</v>
      </c>
      <c r="E16" s="1">
        <f>IFERROR(__xludf.DUMMYFUNCTION("""COMPUTED_VALUE"""),1554.6)</f>
        <v>1554.6</v>
      </c>
      <c r="G16" s="2">
        <f>IFERROR(__xludf.DUMMYFUNCTION("""COMPUTED_VALUE"""),45314.66666666667)</f>
        <v>45314.66667</v>
      </c>
      <c r="H16" s="1">
        <f>IFERROR(__xludf.DUMMYFUNCTION("""COMPUTED_VALUE"""),1540.8)</f>
        <v>1540.8</v>
      </c>
      <c r="J16" s="2">
        <f>IFERROR(__xludf.DUMMYFUNCTION("""COMPUTED_VALUE"""),45314.66666666667)</f>
        <v>45314.66667</v>
      </c>
      <c r="K16" s="1">
        <f>IFERROR(__xludf.DUMMYFUNCTION("""COMPUTED_VALUE"""),1546.53)</f>
        <v>1546.53</v>
      </c>
      <c r="M16" s="2">
        <f>IFERROR(__xludf.DUMMYFUNCTION("""COMPUTED_VALUE"""),45314.66666666667)</f>
        <v>45314.66667</v>
      </c>
      <c r="N16" s="1">
        <f>IFERROR(__xludf.DUMMYFUNCTION("""COMPUTED_VALUE"""),0.0)</f>
        <v>0</v>
      </c>
    </row>
    <row r="17">
      <c r="A17" s="2">
        <f>IFERROR(__xludf.DUMMYFUNCTION("""COMPUTED_VALUE"""),45315.66666666667)</f>
        <v>45315.66667</v>
      </c>
      <c r="B17" s="1">
        <f>IFERROR(__xludf.DUMMYFUNCTION("""COMPUTED_VALUE"""),1557.04)</f>
        <v>1557.04</v>
      </c>
      <c r="D17" s="2">
        <f>IFERROR(__xludf.DUMMYFUNCTION("""COMPUTED_VALUE"""),45315.66666666667)</f>
        <v>45315.66667</v>
      </c>
      <c r="E17" s="1">
        <f>IFERROR(__xludf.DUMMYFUNCTION("""COMPUTED_VALUE"""),1557.5)</f>
        <v>1557.5</v>
      </c>
      <c r="G17" s="2">
        <f>IFERROR(__xludf.DUMMYFUNCTION("""COMPUTED_VALUE"""),45315.66666666667)</f>
        <v>45315.66667</v>
      </c>
      <c r="H17" s="1">
        <f>IFERROR(__xludf.DUMMYFUNCTION("""COMPUTED_VALUE"""),1536.18)</f>
        <v>1536.18</v>
      </c>
      <c r="J17" s="2">
        <f>IFERROR(__xludf.DUMMYFUNCTION("""COMPUTED_VALUE"""),45315.66666666667)</f>
        <v>45315.66667</v>
      </c>
      <c r="K17" s="1">
        <f>IFERROR(__xludf.DUMMYFUNCTION("""COMPUTED_VALUE"""),1536.97)</f>
        <v>1536.97</v>
      </c>
      <c r="M17" s="2">
        <f>IFERROR(__xludf.DUMMYFUNCTION("""COMPUTED_VALUE"""),45315.66666666667)</f>
        <v>45315.66667</v>
      </c>
      <c r="N17" s="1">
        <f>IFERROR(__xludf.DUMMYFUNCTION("""COMPUTED_VALUE"""),0.0)</f>
        <v>0</v>
      </c>
    </row>
    <row r="18">
      <c r="A18" s="2">
        <f>IFERROR(__xludf.DUMMYFUNCTION("""COMPUTED_VALUE"""),45316.66666666667)</f>
        <v>45316.66667</v>
      </c>
      <c r="B18" s="1">
        <f>IFERROR(__xludf.DUMMYFUNCTION("""COMPUTED_VALUE"""),1550.26)</f>
        <v>1550.26</v>
      </c>
      <c r="D18" s="2">
        <f>IFERROR(__xludf.DUMMYFUNCTION("""COMPUTED_VALUE"""),45316.66666666667)</f>
        <v>45316.66667</v>
      </c>
      <c r="E18" s="1">
        <f>IFERROR(__xludf.DUMMYFUNCTION("""COMPUTED_VALUE"""),1551.75)</f>
        <v>1551.75</v>
      </c>
      <c r="G18" s="2">
        <f>IFERROR(__xludf.DUMMYFUNCTION("""COMPUTED_VALUE"""),45316.66666666667)</f>
        <v>45316.66667</v>
      </c>
      <c r="H18" s="1">
        <f>IFERROR(__xludf.DUMMYFUNCTION("""COMPUTED_VALUE"""),1541.02)</f>
        <v>1541.02</v>
      </c>
      <c r="J18" s="2">
        <f>IFERROR(__xludf.DUMMYFUNCTION("""COMPUTED_VALUE"""),45316.66666666667)</f>
        <v>45316.66667</v>
      </c>
      <c r="K18" s="1">
        <f>IFERROR(__xludf.DUMMYFUNCTION("""COMPUTED_VALUE"""),1549.57)</f>
        <v>1549.57</v>
      </c>
      <c r="M18" s="2">
        <f>IFERROR(__xludf.DUMMYFUNCTION("""COMPUTED_VALUE"""),45316.66666666667)</f>
        <v>45316.66667</v>
      </c>
      <c r="N18" s="1">
        <f>IFERROR(__xludf.DUMMYFUNCTION("""COMPUTED_VALUE"""),0.0)</f>
        <v>0</v>
      </c>
    </row>
    <row r="19">
      <c r="A19" s="2">
        <f>IFERROR(__xludf.DUMMYFUNCTION("""COMPUTED_VALUE"""),45317.66666666667)</f>
        <v>45317.66667</v>
      </c>
      <c r="B19" s="1">
        <f>IFERROR(__xludf.DUMMYFUNCTION("""COMPUTED_VALUE"""),1552.85)</f>
        <v>1552.85</v>
      </c>
      <c r="D19" s="2">
        <f>IFERROR(__xludf.DUMMYFUNCTION("""COMPUTED_VALUE"""),45317.66666666667)</f>
        <v>45317.66667</v>
      </c>
      <c r="E19" s="1">
        <f>IFERROR(__xludf.DUMMYFUNCTION("""COMPUTED_VALUE"""),1556.75)</f>
        <v>1556.75</v>
      </c>
      <c r="G19" s="2">
        <f>IFERROR(__xludf.DUMMYFUNCTION("""COMPUTED_VALUE"""),45317.66666666667)</f>
        <v>45317.66667</v>
      </c>
      <c r="H19" s="1">
        <f>IFERROR(__xludf.DUMMYFUNCTION("""COMPUTED_VALUE"""),1548.69)</f>
        <v>1548.69</v>
      </c>
      <c r="J19" s="2">
        <f>IFERROR(__xludf.DUMMYFUNCTION("""COMPUTED_VALUE"""),45317.66666666667)</f>
        <v>45317.66667</v>
      </c>
      <c r="K19" s="1">
        <f>IFERROR(__xludf.DUMMYFUNCTION("""COMPUTED_VALUE"""),1550.99)</f>
        <v>1550.99</v>
      </c>
      <c r="M19" s="2">
        <f>IFERROR(__xludf.DUMMYFUNCTION("""COMPUTED_VALUE"""),45317.66666666667)</f>
        <v>45317.66667</v>
      </c>
      <c r="N19" s="1">
        <f>IFERROR(__xludf.DUMMYFUNCTION("""COMPUTED_VALUE"""),0.0)</f>
        <v>0</v>
      </c>
    </row>
    <row r="20">
      <c r="A20" s="2">
        <f>IFERROR(__xludf.DUMMYFUNCTION("""COMPUTED_VALUE"""),45320.66666666667)</f>
        <v>45320.66667</v>
      </c>
      <c r="B20" s="1">
        <f>IFERROR(__xludf.DUMMYFUNCTION("""COMPUTED_VALUE"""),1550.29)</f>
        <v>1550.29</v>
      </c>
      <c r="D20" s="2">
        <f>IFERROR(__xludf.DUMMYFUNCTION("""COMPUTED_VALUE"""),45320.66666666667)</f>
        <v>45320.66667</v>
      </c>
      <c r="E20" s="1">
        <f>IFERROR(__xludf.DUMMYFUNCTION("""COMPUTED_VALUE"""),1565.22)</f>
        <v>1565.22</v>
      </c>
      <c r="G20" s="2">
        <f>IFERROR(__xludf.DUMMYFUNCTION("""COMPUTED_VALUE"""),45320.66666666667)</f>
        <v>45320.66667</v>
      </c>
      <c r="H20" s="1">
        <f>IFERROR(__xludf.DUMMYFUNCTION("""COMPUTED_VALUE"""),1548.85)</f>
        <v>1548.85</v>
      </c>
      <c r="J20" s="2">
        <f>IFERROR(__xludf.DUMMYFUNCTION("""COMPUTED_VALUE"""),45320.66666666667)</f>
        <v>45320.66667</v>
      </c>
      <c r="K20" s="1">
        <f>IFERROR(__xludf.DUMMYFUNCTION("""COMPUTED_VALUE"""),1565.08)</f>
        <v>1565.08</v>
      </c>
      <c r="M20" s="2">
        <f>IFERROR(__xludf.DUMMYFUNCTION("""COMPUTED_VALUE"""),45320.66666666667)</f>
        <v>45320.66667</v>
      </c>
      <c r="N20" s="1">
        <f>IFERROR(__xludf.DUMMYFUNCTION("""COMPUTED_VALUE"""),0.0)</f>
        <v>0</v>
      </c>
    </row>
    <row r="21">
      <c r="A21" s="2">
        <f>IFERROR(__xludf.DUMMYFUNCTION("""COMPUTED_VALUE"""),45321.66666666667)</f>
        <v>45321.66667</v>
      </c>
      <c r="B21" s="1">
        <f>IFERROR(__xludf.DUMMYFUNCTION("""COMPUTED_VALUE"""),1560.7)</f>
        <v>1560.7</v>
      </c>
      <c r="D21" s="2">
        <f>IFERROR(__xludf.DUMMYFUNCTION("""COMPUTED_VALUE"""),45321.66666666667)</f>
        <v>45321.66667</v>
      </c>
      <c r="E21" s="1">
        <f>IFERROR(__xludf.DUMMYFUNCTION("""COMPUTED_VALUE"""),1567.57)</f>
        <v>1567.57</v>
      </c>
      <c r="G21" s="2">
        <f>IFERROR(__xludf.DUMMYFUNCTION("""COMPUTED_VALUE"""),45321.66666666667)</f>
        <v>45321.66667</v>
      </c>
      <c r="H21" s="1">
        <f>IFERROR(__xludf.DUMMYFUNCTION("""COMPUTED_VALUE"""),1558.88)</f>
        <v>1558.88</v>
      </c>
      <c r="J21" s="2">
        <f>IFERROR(__xludf.DUMMYFUNCTION("""COMPUTED_VALUE"""),45321.66666666667)</f>
        <v>45321.66667</v>
      </c>
      <c r="K21" s="1">
        <f>IFERROR(__xludf.DUMMYFUNCTION("""COMPUTED_VALUE"""),1564.93)</f>
        <v>1564.93</v>
      </c>
      <c r="M21" s="2">
        <f>IFERROR(__xludf.DUMMYFUNCTION("""COMPUTED_VALUE"""),45321.66666666667)</f>
        <v>45321.66667</v>
      </c>
      <c r="N21" s="1">
        <f>IFERROR(__xludf.DUMMYFUNCTION("""COMPUTED_VALUE"""),0.0)</f>
        <v>0</v>
      </c>
    </row>
    <row r="22">
      <c r="A22" s="2">
        <f>IFERROR(__xludf.DUMMYFUNCTION("""COMPUTED_VALUE"""),45322.66666666667)</f>
        <v>45322.66667</v>
      </c>
      <c r="B22" s="1">
        <f>IFERROR(__xludf.DUMMYFUNCTION("""COMPUTED_VALUE"""),1561.8)</f>
        <v>1561.8</v>
      </c>
      <c r="D22" s="2">
        <f>IFERROR(__xludf.DUMMYFUNCTION("""COMPUTED_VALUE"""),45322.66666666667)</f>
        <v>45322.66667</v>
      </c>
      <c r="E22" s="1">
        <f>IFERROR(__xludf.DUMMYFUNCTION("""COMPUTED_VALUE"""),1564.53)</f>
        <v>1564.53</v>
      </c>
      <c r="G22" s="2">
        <f>IFERROR(__xludf.DUMMYFUNCTION("""COMPUTED_VALUE"""),45322.66666666667)</f>
        <v>45322.66667</v>
      </c>
      <c r="H22" s="1">
        <f>IFERROR(__xludf.DUMMYFUNCTION("""COMPUTED_VALUE"""),1539.13)</f>
        <v>1539.13</v>
      </c>
      <c r="J22" s="2">
        <f>IFERROR(__xludf.DUMMYFUNCTION("""COMPUTED_VALUE"""),45322.66666666667)</f>
        <v>45322.66667</v>
      </c>
      <c r="K22" s="1">
        <f>IFERROR(__xludf.DUMMYFUNCTION("""COMPUTED_VALUE"""),1539.86)</f>
        <v>1539.86</v>
      </c>
      <c r="M22" s="2">
        <f>IFERROR(__xludf.DUMMYFUNCTION("""COMPUTED_VALUE"""),45322.66666666667)</f>
        <v>45322.66667</v>
      </c>
      <c r="N22" s="1">
        <f>IFERROR(__xludf.DUMMYFUNCTION("""COMPUTED_VALUE"""),0.0)</f>
        <v>0</v>
      </c>
    </row>
    <row r="23">
      <c r="A23" s="2">
        <f>IFERROR(__xludf.DUMMYFUNCTION("""COMPUTED_VALUE"""),45323.66666666667)</f>
        <v>45323.66667</v>
      </c>
      <c r="B23" s="1">
        <f>IFERROR(__xludf.DUMMYFUNCTION("""COMPUTED_VALUE"""),1544.51)</f>
        <v>1544.51</v>
      </c>
      <c r="D23" s="2">
        <f>IFERROR(__xludf.DUMMYFUNCTION("""COMPUTED_VALUE"""),45323.66666666667)</f>
        <v>45323.66667</v>
      </c>
      <c r="E23" s="1">
        <f>IFERROR(__xludf.DUMMYFUNCTION("""COMPUTED_VALUE"""),1559.21)</f>
        <v>1559.21</v>
      </c>
      <c r="G23" s="2">
        <f>IFERROR(__xludf.DUMMYFUNCTION("""COMPUTED_VALUE"""),45323.66666666667)</f>
        <v>45323.66667</v>
      </c>
      <c r="H23" s="1">
        <f>IFERROR(__xludf.DUMMYFUNCTION("""COMPUTED_VALUE"""),1533.82)</f>
        <v>1533.82</v>
      </c>
      <c r="J23" s="2">
        <f>IFERROR(__xludf.DUMMYFUNCTION("""COMPUTED_VALUE"""),45323.66666666667)</f>
        <v>45323.66667</v>
      </c>
      <c r="K23" s="1">
        <f>IFERROR(__xludf.DUMMYFUNCTION("""COMPUTED_VALUE"""),1559.21)</f>
        <v>1559.21</v>
      </c>
      <c r="M23" s="2">
        <f>IFERROR(__xludf.DUMMYFUNCTION("""COMPUTED_VALUE"""),45323.66666666667)</f>
        <v>45323.66667</v>
      </c>
      <c r="N23" s="1">
        <f>IFERROR(__xludf.DUMMYFUNCTION("""COMPUTED_VALUE"""),0.0)</f>
        <v>0</v>
      </c>
    </row>
    <row r="24">
      <c r="A24" s="2">
        <f>IFERROR(__xludf.DUMMYFUNCTION("""COMPUTED_VALUE"""),45324.66666666667)</f>
        <v>45324.66667</v>
      </c>
      <c r="B24" s="1">
        <f>IFERROR(__xludf.DUMMYFUNCTION("""COMPUTED_VALUE"""),1552.42)</f>
        <v>1552.42</v>
      </c>
      <c r="D24" s="2">
        <f>IFERROR(__xludf.DUMMYFUNCTION("""COMPUTED_VALUE"""),45324.66666666667)</f>
        <v>45324.66667</v>
      </c>
      <c r="E24" s="1">
        <f>IFERROR(__xludf.DUMMYFUNCTION("""COMPUTED_VALUE"""),1567.02)</f>
        <v>1567.02</v>
      </c>
      <c r="G24" s="2">
        <f>IFERROR(__xludf.DUMMYFUNCTION("""COMPUTED_VALUE"""),45324.66666666667)</f>
        <v>45324.66667</v>
      </c>
      <c r="H24" s="1">
        <f>IFERROR(__xludf.DUMMYFUNCTION("""COMPUTED_VALUE"""),1543.72)</f>
        <v>1543.72</v>
      </c>
      <c r="J24" s="2">
        <f>IFERROR(__xludf.DUMMYFUNCTION("""COMPUTED_VALUE"""),45324.66666666667)</f>
        <v>45324.66667</v>
      </c>
      <c r="K24" s="1">
        <f>IFERROR(__xludf.DUMMYFUNCTION("""COMPUTED_VALUE"""),1560.26)</f>
        <v>1560.26</v>
      </c>
      <c r="M24" s="2">
        <f>IFERROR(__xludf.DUMMYFUNCTION("""COMPUTED_VALUE"""),45324.66666666667)</f>
        <v>45324.66667</v>
      </c>
      <c r="N24" s="1">
        <f>IFERROR(__xludf.DUMMYFUNCTION("""COMPUTED_VALUE"""),0.0)</f>
        <v>0</v>
      </c>
    </row>
    <row r="25">
      <c r="A25" s="2">
        <f>IFERROR(__xludf.DUMMYFUNCTION("""COMPUTED_VALUE"""),45327.66666666667)</f>
        <v>45327.66667</v>
      </c>
      <c r="B25" s="1">
        <f>IFERROR(__xludf.DUMMYFUNCTION("""COMPUTED_VALUE"""),1551.27)</f>
        <v>1551.27</v>
      </c>
      <c r="D25" s="2">
        <f>IFERROR(__xludf.DUMMYFUNCTION("""COMPUTED_VALUE"""),45327.66666666667)</f>
        <v>45327.66667</v>
      </c>
      <c r="E25" s="1">
        <f>IFERROR(__xludf.DUMMYFUNCTION("""COMPUTED_VALUE"""),1551.27)</f>
        <v>1551.27</v>
      </c>
      <c r="G25" s="2">
        <f>IFERROR(__xludf.DUMMYFUNCTION("""COMPUTED_VALUE"""),45327.66666666667)</f>
        <v>45327.66667</v>
      </c>
      <c r="H25" s="1">
        <f>IFERROR(__xludf.DUMMYFUNCTION("""COMPUTED_VALUE"""),1536.04)</f>
        <v>1536.04</v>
      </c>
      <c r="J25" s="2">
        <f>IFERROR(__xludf.DUMMYFUNCTION("""COMPUTED_VALUE"""),45327.66666666667)</f>
        <v>45327.66667</v>
      </c>
      <c r="K25" s="1">
        <f>IFERROR(__xludf.DUMMYFUNCTION("""COMPUTED_VALUE"""),1545.13)</f>
        <v>1545.13</v>
      </c>
      <c r="M25" s="2">
        <f>IFERROR(__xludf.DUMMYFUNCTION("""COMPUTED_VALUE"""),45327.66666666667)</f>
        <v>45327.66667</v>
      </c>
      <c r="N25" s="1">
        <f>IFERROR(__xludf.DUMMYFUNCTION("""COMPUTED_VALUE"""),0.0)</f>
        <v>0</v>
      </c>
    </row>
    <row r="26">
      <c r="A26" s="2">
        <f>IFERROR(__xludf.DUMMYFUNCTION("""COMPUTED_VALUE"""),45328.66666666667)</f>
        <v>45328.66667</v>
      </c>
      <c r="B26" s="1">
        <f>IFERROR(__xludf.DUMMYFUNCTION("""COMPUTED_VALUE"""),1548.56)</f>
        <v>1548.56</v>
      </c>
      <c r="D26" s="2">
        <f>IFERROR(__xludf.DUMMYFUNCTION("""COMPUTED_VALUE"""),45328.66666666667)</f>
        <v>45328.66667</v>
      </c>
      <c r="E26" s="1">
        <f>IFERROR(__xludf.DUMMYFUNCTION("""COMPUTED_VALUE"""),1556.28)</f>
        <v>1556.28</v>
      </c>
      <c r="G26" s="2">
        <f>IFERROR(__xludf.DUMMYFUNCTION("""COMPUTED_VALUE"""),45328.66666666667)</f>
        <v>45328.66667</v>
      </c>
      <c r="H26" s="1">
        <f>IFERROR(__xludf.DUMMYFUNCTION("""COMPUTED_VALUE"""),1546.26)</f>
        <v>1546.26</v>
      </c>
      <c r="J26" s="2">
        <f>IFERROR(__xludf.DUMMYFUNCTION("""COMPUTED_VALUE"""),45328.66666666667)</f>
        <v>45328.66667</v>
      </c>
      <c r="K26" s="1">
        <f>IFERROR(__xludf.DUMMYFUNCTION("""COMPUTED_VALUE"""),1555.99)</f>
        <v>1555.99</v>
      </c>
      <c r="M26" s="2">
        <f>IFERROR(__xludf.DUMMYFUNCTION("""COMPUTED_VALUE"""),45328.66666666667)</f>
        <v>45328.66667</v>
      </c>
      <c r="N26" s="1">
        <f>IFERROR(__xludf.DUMMYFUNCTION("""COMPUTED_VALUE"""),0.0)</f>
        <v>0</v>
      </c>
    </row>
    <row r="27">
      <c r="A27" s="2">
        <f>IFERROR(__xludf.DUMMYFUNCTION("""COMPUTED_VALUE"""),45329.66666666667)</f>
        <v>45329.66667</v>
      </c>
      <c r="B27" s="1">
        <f>IFERROR(__xludf.DUMMYFUNCTION("""COMPUTED_VALUE"""),1562.64)</f>
        <v>1562.64</v>
      </c>
      <c r="D27" s="2">
        <f>IFERROR(__xludf.DUMMYFUNCTION("""COMPUTED_VALUE"""),45329.66666666667)</f>
        <v>45329.66667</v>
      </c>
      <c r="E27" s="1">
        <f>IFERROR(__xludf.DUMMYFUNCTION("""COMPUTED_VALUE"""),1569.03)</f>
        <v>1569.03</v>
      </c>
      <c r="G27" s="2">
        <f>IFERROR(__xludf.DUMMYFUNCTION("""COMPUTED_VALUE"""),45329.66666666667)</f>
        <v>45329.66667</v>
      </c>
      <c r="H27" s="1">
        <f>IFERROR(__xludf.DUMMYFUNCTION("""COMPUTED_VALUE"""),1554.19)</f>
        <v>1554.19</v>
      </c>
      <c r="J27" s="2">
        <f>IFERROR(__xludf.DUMMYFUNCTION("""COMPUTED_VALUE"""),45329.66666666667)</f>
        <v>45329.66667</v>
      </c>
      <c r="K27" s="1">
        <f>IFERROR(__xludf.DUMMYFUNCTION("""COMPUTED_VALUE"""),1563.97)</f>
        <v>1563.97</v>
      </c>
      <c r="M27" s="2">
        <f>IFERROR(__xludf.DUMMYFUNCTION("""COMPUTED_VALUE"""),45329.66666666667)</f>
        <v>45329.66667</v>
      </c>
      <c r="N27" s="1">
        <f>IFERROR(__xludf.DUMMYFUNCTION("""COMPUTED_VALUE"""),0.0)</f>
        <v>0</v>
      </c>
    </row>
    <row r="28">
      <c r="A28" s="2">
        <f>IFERROR(__xludf.DUMMYFUNCTION("""COMPUTED_VALUE"""),45330.66666666667)</f>
        <v>45330.66667</v>
      </c>
      <c r="B28" s="1">
        <f>IFERROR(__xludf.DUMMYFUNCTION("""COMPUTED_VALUE"""),1563.87)</f>
        <v>1563.87</v>
      </c>
      <c r="D28" s="2">
        <f>IFERROR(__xludf.DUMMYFUNCTION("""COMPUTED_VALUE"""),45330.66666666667)</f>
        <v>45330.66667</v>
      </c>
      <c r="E28" s="1">
        <f>IFERROR(__xludf.DUMMYFUNCTION("""COMPUTED_VALUE"""),1572.23)</f>
        <v>1572.23</v>
      </c>
      <c r="G28" s="2">
        <f>IFERROR(__xludf.DUMMYFUNCTION("""COMPUTED_VALUE"""),45330.66666666667)</f>
        <v>45330.66667</v>
      </c>
      <c r="H28" s="1">
        <f>IFERROR(__xludf.DUMMYFUNCTION("""COMPUTED_VALUE"""),1562.66)</f>
        <v>1562.66</v>
      </c>
      <c r="J28" s="2">
        <f>IFERROR(__xludf.DUMMYFUNCTION("""COMPUTED_VALUE"""),45330.66666666667)</f>
        <v>45330.66667</v>
      </c>
      <c r="K28" s="1">
        <f>IFERROR(__xludf.DUMMYFUNCTION("""COMPUTED_VALUE"""),1571.25)</f>
        <v>1571.25</v>
      </c>
      <c r="M28" s="2">
        <f>IFERROR(__xludf.DUMMYFUNCTION("""COMPUTED_VALUE"""),45330.66666666667)</f>
        <v>45330.66667</v>
      </c>
      <c r="N28" s="1">
        <f>IFERROR(__xludf.DUMMYFUNCTION("""COMPUTED_VALUE"""),0.0)</f>
        <v>0</v>
      </c>
    </row>
    <row r="29">
      <c r="A29" s="2">
        <f>IFERROR(__xludf.DUMMYFUNCTION("""COMPUTED_VALUE"""),45331.66666666667)</f>
        <v>45331.66667</v>
      </c>
      <c r="B29" s="1">
        <f>IFERROR(__xludf.DUMMYFUNCTION("""COMPUTED_VALUE"""),1572.32)</f>
        <v>1572.32</v>
      </c>
      <c r="D29" s="2">
        <f>IFERROR(__xludf.DUMMYFUNCTION("""COMPUTED_VALUE"""),45331.66666666667)</f>
        <v>45331.66667</v>
      </c>
      <c r="E29" s="1">
        <f>IFERROR(__xludf.DUMMYFUNCTION("""COMPUTED_VALUE"""),1578.34)</f>
        <v>1578.34</v>
      </c>
      <c r="G29" s="2">
        <f>IFERROR(__xludf.DUMMYFUNCTION("""COMPUTED_VALUE"""),45331.66666666667)</f>
        <v>45331.66667</v>
      </c>
      <c r="H29" s="1">
        <f>IFERROR(__xludf.DUMMYFUNCTION("""COMPUTED_VALUE"""),1568.33)</f>
        <v>1568.33</v>
      </c>
      <c r="J29" s="2">
        <f>IFERROR(__xludf.DUMMYFUNCTION("""COMPUTED_VALUE"""),45331.66666666667)</f>
        <v>45331.66667</v>
      </c>
      <c r="K29" s="1">
        <f>IFERROR(__xludf.DUMMYFUNCTION("""COMPUTED_VALUE"""),1576.86)</f>
        <v>1576.86</v>
      </c>
      <c r="M29" s="2">
        <f>IFERROR(__xludf.DUMMYFUNCTION("""COMPUTED_VALUE"""),45331.66666666667)</f>
        <v>45331.66667</v>
      </c>
      <c r="N29" s="1">
        <f>IFERROR(__xludf.DUMMYFUNCTION("""COMPUTED_VALUE"""),0.0)</f>
        <v>0</v>
      </c>
    </row>
    <row r="30">
      <c r="A30" s="2">
        <f>IFERROR(__xludf.DUMMYFUNCTION("""COMPUTED_VALUE"""),45334.66666666667)</f>
        <v>45334.66667</v>
      </c>
      <c r="B30" s="1">
        <f>IFERROR(__xludf.DUMMYFUNCTION("""COMPUTED_VALUE"""),1577.66)</f>
        <v>1577.66</v>
      </c>
      <c r="D30" s="2">
        <f>IFERROR(__xludf.DUMMYFUNCTION("""COMPUTED_VALUE"""),45334.66666666667)</f>
        <v>45334.66667</v>
      </c>
      <c r="E30" s="1">
        <f>IFERROR(__xludf.DUMMYFUNCTION("""COMPUTED_VALUE"""),1591.03)</f>
        <v>1591.03</v>
      </c>
      <c r="G30" s="2">
        <f>IFERROR(__xludf.DUMMYFUNCTION("""COMPUTED_VALUE"""),45334.66666666667)</f>
        <v>45334.66667</v>
      </c>
      <c r="H30" s="1">
        <f>IFERROR(__xludf.DUMMYFUNCTION("""COMPUTED_VALUE"""),1577.54)</f>
        <v>1577.54</v>
      </c>
      <c r="J30" s="2">
        <f>IFERROR(__xludf.DUMMYFUNCTION("""COMPUTED_VALUE"""),45334.66666666667)</f>
        <v>45334.66667</v>
      </c>
      <c r="K30" s="1">
        <f>IFERROR(__xludf.DUMMYFUNCTION("""COMPUTED_VALUE"""),1584.73)</f>
        <v>1584.73</v>
      </c>
      <c r="M30" s="2">
        <f>IFERROR(__xludf.DUMMYFUNCTION("""COMPUTED_VALUE"""),45334.66666666667)</f>
        <v>45334.66667</v>
      </c>
      <c r="N30" s="1">
        <f>IFERROR(__xludf.DUMMYFUNCTION("""COMPUTED_VALUE"""),0.0)</f>
        <v>0</v>
      </c>
    </row>
    <row r="31">
      <c r="A31" s="2">
        <f>IFERROR(__xludf.DUMMYFUNCTION("""COMPUTED_VALUE"""),45335.66666666667)</f>
        <v>45335.66667</v>
      </c>
      <c r="B31" s="1">
        <f>IFERROR(__xludf.DUMMYFUNCTION("""COMPUTED_VALUE"""),1560.02)</f>
        <v>1560.02</v>
      </c>
      <c r="D31" s="2">
        <f>IFERROR(__xludf.DUMMYFUNCTION("""COMPUTED_VALUE"""),45335.66666666667)</f>
        <v>45335.66667</v>
      </c>
      <c r="E31" s="1">
        <f>IFERROR(__xludf.DUMMYFUNCTION("""COMPUTED_VALUE"""),1562.45)</f>
        <v>1562.45</v>
      </c>
      <c r="G31" s="2">
        <f>IFERROR(__xludf.DUMMYFUNCTION("""COMPUTED_VALUE"""),45335.66666666667)</f>
        <v>45335.66667</v>
      </c>
      <c r="H31" s="1">
        <f>IFERROR(__xludf.DUMMYFUNCTION("""COMPUTED_VALUE"""),1543.35)</f>
        <v>1543.35</v>
      </c>
      <c r="J31" s="2">
        <f>IFERROR(__xludf.DUMMYFUNCTION("""COMPUTED_VALUE"""),45335.66666666667)</f>
        <v>45335.66667</v>
      </c>
      <c r="K31" s="1">
        <f>IFERROR(__xludf.DUMMYFUNCTION("""COMPUTED_VALUE"""),1554.32)</f>
        <v>1554.32</v>
      </c>
      <c r="M31" s="2">
        <f>IFERROR(__xludf.DUMMYFUNCTION("""COMPUTED_VALUE"""),45335.66666666667)</f>
        <v>45335.66667</v>
      </c>
      <c r="N31" s="1">
        <f>IFERROR(__xludf.DUMMYFUNCTION("""COMPUTED_VALUE"""),0.0)</f>
        <v>0</v>
      </c>
    </row>
    <row r="32">
      <c r="A32" s="2">
        <f>IFERROR(__xludf.DUMMYFUNCTION("""COMPUTED_VALUE"""),45336.66666666667)</f>
        <v>45336.66667</v>
      </c>
      <c r="B32" s="1">
        <f>IFERROR(__xludf.DUMMYFUNCTION("""COMPUTED_VALUE"""),1564.79)</f>
        <v>1564.79</v>
      </c>
      <c r="D32" s="2">
        <f>IFERROR(__xludf.DUMMYFUNCTION("""COMPUTED_VALUE"""),45336.66666666667)</f>
        <v>45336.66667</v>
      </c>
      <c r="E32" s="1">
        <f>IFERROR(__xludf.DUMMYFUNCTION("""COMPUTED_VALUE"""),1576.14)</f>
        <v>1576.14</v>
      </c>
      <c r="G32" s="2">
        <f>IFERROR(__xludf.DUMMYFUNCTION("""COMPUTED_VALUE"""),45336.66666666667)</f>
        <v>45336.66667</v>
      </c>
      <c r="H32" s="1">
        <f>IFERROR(__xludf.DUMMYFUNCTION("""COMPUTED_VALUE"""),1561.14)</f>
        <v>1561.14</v>
      </c>
      <c r="J32" s="2">
        <f>IFERROR(__xludf.DUMMYFUNCTION("""COMPUTED_VALUE"""),45336.66666666667)</f>
        <v>45336.66667</v>
      </c>
      <c r="K32" s="1">
        <f>IFERROR(__xludf.DUMMYFUNCTION("""COMPUTED_VALUE"""),1575.23)</f>
        <v>1575.23</v>
      </c>
      <c r="M32" s="2">
        <f>IFERROR(__xludf.DUMMYFUNCTION("""COMPUTED_VALUE"""),45336.66666666667)</f>
        <v>45336.66667</v>
      </c>
      <c r="N32" s="1">
        <f>IFERROR(__xludf.DUMMYFUNCTION("""COMPUTED_VALUE"""),0.0)</f>
        <v>0</v>
      </c>
    </row>
    <row r="33">
      <c r="A33" s="2">
        <f>IFERROR(__xludf.DUMMYFUNCTION("""COMPUTED_VALUE"""),45337.66666666667)</f>
        <v>45337.66667</v>
      </c>
      <c r="B33" s="1">
        <f>IFERROR(__xludf.DUMMYFUNCTION("""COMPUTED_VALUE"""),1581.87)</f>
        <v>1581.87</v>
      </c>
      <c r="D33" s="2">
        <f>IFERROR(__xludf.DUMMYFUNCTION("""COMPUTED_VALUE"""),45337.66666666667)</f>
        <v>45337.66667</v>
      </c>
      <c r="E33" s="1">
        <f>IFERROR(__xludf.DUMMYFUNCTION("""COMPUTED_VALUE"""),1596.66)</f>
        <v>1596.66</v>
      </c>
      <c r="G33" s="2">
        <f>IFERROR(__xludf.DUMMYFUNCTION("""COMPUTED_VALUE"""),45337.66666666667)</f>
        <v>45337.66667</v>
      </c>
      <c r="H33" s="1">
        <f>IFERROR(__xludf.DUMMYFUNCTION("""COMPUTED_VALUE"""),1581.53)</f>
        <v>1581.53</v>
      </c>
      <c r="J33" s="2">
        <f>IFERROR(__xludf.DUMMYFUNCTION("""COMPUTED_VALUE"""),45337.66666666667)</f>
        <v>45337.66667</v>
      </c>
      <c r="K33" s="1">
        <f>IFERROR(__xludf.DUMMYFUNCTION("""COMPUTED_VALUE"""),1594.97)</f>
        <v>1594.97</v>
      </c>
      <c r="M33" s="2">
        <f>IFERROR(__xludf.DUMMYFUNCTION("""COMPUTED_VALUE"""),45337.66666666667)</f>
        <v>45337.66667</v>
      </c>
      <c r="N33" s="1">
        <f>IFERROR(__xludf.DUMMYFUNCTION("""COMPUTED_VALUE"""),0.0)</f>
        <v>0</v>
      </c>
    </row>
    <row r="34">
      <c r="A34" s="2">
        <f>IFERROR(__xludf.DUMMYFUNCTION("""COMPUTED_VALUE"""),45338.66666666667)</f>
        <v>45338.66667</v>
      </c>
      <c r="B34" s="1">
        <f>IFERROR(__xludf.DUMMYFUNCTION("""COMPUTED_VALUE"""),1590.82)</f>
        <v>1590.82</v>
      </c>
      <c r="D34" s="2">
        <f>IFERROR(__xludf.DUMMYFUNCTION("""COMPUTED_VALUE"""),45338.66666666667)</f>
        <v>45338.66667</v>
      </c>
      <c r="E34" s="1">
        <f>IFERROR(__xludf.DUMMYFUNCTION("""COMPUTED_VALUE"""),1597.26)</f>
        <v>1597.26</v>
      </c>
      <c r="G34" s="2">
        <f>IFERROR(__xludf.DUMMYFUNCTION("""COMPUTED_VALUE"""),45338.66666666667)</f>
        <v>45338.66667</v>
      </c>
      <c r="H34" s="1">
        <f>IFERROR(__xludf.DUMMYFUNCTION("""COMPUTED_VALUE"""),1584.35)</f>
        <v>1584.35</v>
      </c>
      <c r="J34" s="2">
        <f>IFERROR(__xludf.DUMMYFUNCTION("""COMPUTED_VALUE"""),45338.66666666667)</f>
        <v>45338.66667</v>
      </c>
      <c r="K34" s="1">
        <f>IFERROR(__xludf.DUMMYFUNCTION("""COMPUTED_VALUE"""),1585.21)</f>
        <v>1585.21</v>
      </c>
      <c r="M34" s="2">
        <f>IFERROR(__xludf.DUMMYFUNCTION("""COMPUTED_VALUE"""),45338.66666666667)</f>
        <v>45338.66667</v>
      </c>
      <c r="N34" s="1">
        <f>IFERROR(__xludf.DUMMYFUNCTION("""COMPUTED_VALUE"""),0.0)</f>
        <v>0</v>
      </c>
    </row>
    <row r="35">
      <c r="A35" s="2">
        <f>IFERROR(__xludf.DUMMYFUNCTION("""COMPUTED_VALUE"""),45342.66666666667)</f>
        <v>45342.66667</v>
      </c>
      <c r="B35" s="1">
        <f>IFERROR(__xludf.DUMMYFUNCTION("""COMPUTED_VALUE"""),1576.25)</f>
        <v>1576.25</v>
      </c>
      <c r="D35" s="2">
        <f>IFERROR(__xludf.DUMMYFUNCTION("""COMPUTED_VALUE"""),45342.66666666667)</f>
        <v>45342.66667</v>
      </c>
      <c r="E35" s="1">
        <f>IFERROR(__xludf.DUMMYFUNCTION("""COMPUTED_VALUE"""),1578.37)</f>
        <v>1578.37</v>
      </c>
      <c r="G35" s="2">
        <f>IFERROR(__xludf.DUMMYFUNCTION("""COMPUTED_VALUE"""),45342.66666666667)</f>
        <v>45342.66667</v>
      </c>
      <c r="H35" s="1">
        <f>IFERROR(__xludf.DUMMYFUNCTION("""COMPUTED_VALUE"""),1571.96)</f>
        <v>1571.96</v>
      </c>
      <c r="J35" s="2">
        <f>IFERROR(__xludf.DUMMYFUNCTION("""COMPUTED_VALUE"""),45342.66666666667)</f>
        <v>45342.66667</v>
      </c>
      <c r="K35" s="1">
        <f>IFERROR(__xludf.DUMMYFUNCTION("""COMPUTED_VALUE"""),1576.21)</f>
        <v>1576.21</v>
      </c>
      <c r="M35" s="2">
        <f>IFERROR(__xludf.DUMMYFUNCTION("""COMPUTED_VALUE"""),45342.66666666667)</f>
        <v>45342.66667</v>
      </c>
      <c r="N35" s="1">
        <f>IFERROR(__xludf.DUMMYFUNCTION("""COMPUTED_VALUE"""),0.0)</f>
        <v>0</v>
      </c>
    </row>
    <row r="36">
      <c r="A36" s="2">
        <f>IFERROR(__xludf.DUMMYFUNCTION("""COMPUTED_VALUE"""),45343.66666666667)</f>
        <v>45343.66667</v>
      </c>
      <c r="B36" s="1">
        <f>IFERROR(__xludf.DUMMYFUNCTION("""COMPUTED_VALUE"""),1570.51)</f>
        <v>1570.51</v>
      </c>
      <c r="D36" s="2">
        <f>IFERROR(__xludf.DUMMYFUNCTION("""COMPUTED_VALUE"""),45343.66666666667)</f>
        <v>45343.66667</v>
      </c>
      <c r="E36" s="1">
        <f>IFERROR(__xludf.DUMMYFUNCTION("""COMPUTED_VALUE"""),1577.66)</f>
        <v>1577.66</v>
      </c>
      <c r="G36" s="2">
        <f>IFERROR(__xludf.DUMMYFUNCTION("""COMPUTED_VALUE"""),45343.66666666667)</f>
        <v>45343.66667</v>
      </c>
      <c r="H36" s="1">
        <f>IFERROR(__xludf.DUMMYFUNCTION("""COMPUTED_VALUE"""),1567.44)</f>
        <v>1567.44</v>
      </c>
      <c r="J36" s="2">
        <f>IFERROR(__xludf.DUMMYFUNCTION("""COMPUTED_VALUE"""),45343.66666666667)</f>
        <v>45343.66667</v>
      </c>
      <c r="K36" s="1">
        <f>IFERROR(__xludf.DUMMYFUNCTION("""COMPUTED_VALUE"""),1577.11)</f>
        <v>1577.11</v>
      </c>
      <c r="M36" s="2">
        <f>IFERROR(__xludf.DUMMYFUNCTION("""COMPUTED_VALUE"""),45343.66666666667)</f>
        <v>45343.66667</v>
      </c>
      <c r="N36" s="1">
        <f>IFERROR(__xludf.DUMMYFUNCTION("""COMPUTED_VALUE"""),0.0)</f>
        <v>0</v>
      </c>
    </row>
    <row r="37">
      <c r="A37" s="2">
        <f>IFERROR(__xludf.DUMMYFUNCTION("""COMPUTED_VALUE"""),45344.66666666667)</f>
        <v>45344.66667</v>
      </c>
      <c r="B37" s="1">
        <f>IFERROR(__xludf.DUMMYFUNCTION("""COMPUTED_VALUE"""),1587.27)</f>
        <v>1587.27</v>
      </c>
      <c r="D37" s="2">
        <f>IFERROR(__xludf.DUMMYFUNCTION("""COMPUTED_VALUE"""),45344.66666666667)</f>
        <v>45344.66667</v>
      </c>
      <c r="E37" s="1">
        <f>IFERROR(__xludf.DUMMYFUNCTION("""COMPUTED_VALUE"""),1599.83)</f>
        <v>1599.83</v>
      </c>
      <c r="G37" s="2">
        <f>IFERROR(__xludf.DUMMYFUNCTION("""COMPUTED_VALUE"""),45344.66666666667)</f>
        <v>45344.66667</v>
      </c>
      <c r="H37" s="1">
        <f>IFERROR(__xludf.DUMMYFUNCTION("""COMPUTED_VALUE"""),1585.21)</f>
        <v>1585.21</v>
      </c>
      <c r="J37" s="2">
        <f>IFERROR(__xludf.DUMMYFUNCTION("""COMPUTED_VALUE"""),45344.66666666667)</f>
        <v>45344.66667</v>
      </c>
      <c r="K37" s="1">
        <f>IFERROR(__xludf.DUMMYFUNCTION("""COMPUTED_VALUE"""),1596.83)</f>
        <v>1596.83</v>
      </c>
      <c r="M37" s="2">
        <f>IFERROR(__xludf.DUMMYFUNCTION("""COMPUTED_VALUE"""),45344.66666666667)</f>
        <v>45344.66667</v>
      </c>
      <c r="N37" s="1">
        <f>IFERROR(__xludf.DUMMYFUNCTION("""COMPUTED_VALUE"""),0.0)</f>
        <v>0</v>
      </c>
    </row>
    <row r="38">
      <c r="A38" s="2">
        <f>IFERROR(__xludf.DUMMYFUNCTION("""COMPUTED_VALUE"""),45345.66666666667)</f>
        <v>45345.66667</v>
      </c>
      <c r="B38" s="1">
        <f>IFERROR(__xludf.DUMMYFUNCTION("""COMPUTED_VALUE"""),1599.01)</f>
        <v>1599.01</v>
      </c>
      <c r="D38" s="2">
        <f>IFERROR(__xludf.DUMMYFUNCTION("""COMPUTED_VALUE"""),45345.66666666667)</f>
        <v>45345.66667</v>
      </c>
      <c r="E38" s="1">
        <f>IFERROR(__xludf.DUMMYFUNCTION("""COMPUTED_VALUE"""),1605.14)</f>
        <v>1605.14</v>
      </c>
      <c r="G38" s="2">
        <f>IFERROR(__xludf.DUMMYFUNCTION("""COMPUTED_VALUE"""),45345.66666666667)</f>
        <v>45345.66667</v>
      </c>
      <c r="H38" s="1">
        <f>IFERROR(__xludf.DUMMYFUNCTION("""COMPUTED_VALUE"""),1597.32)</f>
        <v>1597.32</v>
      </c>
      <c r="J38" s="2">
        <f>IFERROR(__xludf.DUMMYFUNCTION("""COMPUTED_VALUE"""),45345.66666666667)</f>
        <v>45345.66667</v>
      </c>
      <c r="K38" s="1">
        <f>IFERROR(__xludf.DUMMYFUNCTION("""COMPUTED_VALUE"""),1601.09)</f>
        <v>1601.09</v>
      </c>
      <c r="M38" s="2">
        <f>IFERROR(__xludf.DUMMYFUNCTION("""COMPUTED_VALUE"""),45345.66666666667)</f>
        <v>45345.66667</v>
      </c>
      <c r="N38" s="1">
        <f>IFERROR(__xludf.DUMMYFUNCTION("""COMPUTED_VALUE"""),0.0)</f>
        <v>0</v>
      </c>
    </row>
    <row r="39">
      <c r="A39" s="2">
        <f>IFERROR(__xludf.DUMMYFUNCTION("""COMPUTED_VALUE"""),45348.66666666667)</f>
        <v>45348.66667</v>
      </c>
      <c r="B39" s="1">
        <f>IFERROR(__xludf.DUMMYFUNCTION("""COMPUTED_VALUE"""),1600.02)</f>
        <v>1600.02</v>
      </c>
      <c r="D39" s="2">
        <f>IFERROR(__xludf.DUMMYFUNCTION("""COMPUTED_VALUE"""),45348.66666666667)</f>
        <v>45348.66667</v>
      </c>
      <c r="E39" s="1">
        <f>IFERROR(__xludf.DUMMYFUNCTION("""COMPUTED_VALUE"""),1607.1)</f>
        <v>1607.1</v>
      </c>
      <c r="G39" s="2">
        <f>IFERROR(__xludf.DUMMYFUNCTION("""COMPUTED_VALUE"""),45348.66666666667)</f>
        <v>45348.66667</v>
      </c>
      <c r="H39" s="1">
        <f>IFERROR(__xludf.DUMMYFUNCTION("""COMPUTED_VALUE"""),1597.0)</f>
        <v>1597</v>
      </c>
      <c r="J39" s="2">
        <f>IFERROR(__xludf.DUMMYFUNCTION("""COMPUTED_VALUE"""),45348.66666666667)</f>
        <v>45348.66667</v>
      </c>
      <c r="K39" s="1">
        <f>IFERROR(__xludf.DUMMYFUNCTION("""COMPUTED_VALUE"""),1598.57)</f>
        <v>1598.57</v>
      </c>
      <c r="M39" s="2">
        <f>IFERROR(__xludf.DUMMYFUNCTION("""COMPUTED_VALUE"""),45348.66666666667)</f>
        <v>45348.66667</v>
      </c>
      <c r="N39" s="1">
        <f>IFERROR(__xludf.DUMMYFUNCTION("""COMPUTED_VALUE"""),0.0)</f>
        <v>0</v>
      </c>
    </row>
    <row r="40">
      <c r="A40" s="2">
        <f>IFERROR(__xludf.DUMMYFUNCTION("""COMPUTED_VALUE"""),45349.66666666667)</f>
        <v>45349.66667</v>
      </c>
      <c r="B40" s="1">
        <f>IFERROR(__xludf.DUMMYFUNCTION("""COMPUTED_VALUE"""),1604.75)</f>
        <v>1604.75</v>
      </c>
      <c r="D40" s="2">
        <f>IFERROR(__xludf.DUMMYFUNCTION("""COMPUTED_VALUE"""),45349.66666666667)</f>
        <v>45349.66667</v>
      </c>
      <c r="E40" s="1">
        <f>IFERROR(__xludf.DUMMYFUNCTION("""COMPUTED_VALUE"""),1607.62)</f>
        <v>1607.62</v>
      </c>
      <c r="G40" s="2">
        <f>IFERROR(__xludf.DUMMYFUNCTION("""COMPUTED_VALUE"""),45349.66666666667)</f>
        <v>45349.66667</v>
      </c>
      <c r="H40" s="1">
        <f>IFERROR(__xludf.DUMMYFUNCTION("""COMPUTED_VALUE"""),1602.5)</f>
        <v>1602.5</v>
      </c>
      <c r="J40" s="2">
        <f>IFERROR(__xludf.DUMMYFUNCTION("""COMPUTED_VALUE"""),45349.66666666667)</f>
        <v>45349.66667</v>
      </c>
      <c r="K40" s="1">
        <f>IFERROR(__xludf.DUMMYFUNCTION("""COMPUTED_VALUE"""),1607.02)</f>
        <v>1607.02</v>
      </c>
      <c r="M40" s="2">
        <f>IFERROR(__xludf.DUMMYFUNCTION("""COMPUTED_VALUE"""),45349.66666666667)</f>
        <v>45349.66667</v>
      </c>
      <c r="N40" s="1">
        <f>IFERROR(__xludf.DUMMYFUNCTION("""COMPUTED_VALUE"""),0.0)</f>
        <v>0</v>
      </c>
    </row>
    <row r="41">
      <c r="A41" s="2">
        <f>IFERROR(__xludf.DUMMYFUNCTION("""COMPUTED_VALUE"""),45350.66666666667)</f>
        <v>45350.66667</v>
      </c>
      <c r="B41" s="1">
        <f>IFERROR(__xludf.DUMMYFUNCTION("""COMPUTED_VALUE"""),1602.67)</f>
        <v>1602.67</v>
      </c>
      <c r="D41" s="2">
        <f>IFERROR(__xludf.DUMMYFUNCTION("""COMPUTED_VALUE"""),45350.66666666667)</f>
        <v>45350.66667</v>
      </c>
      <c r="E41" s="1">
        <f>IFERROR(__xludf.DUMMYFUNCTION("""COMPUTED_VALUE"""),1611.54)</f>
        <v>1611.54</v>
      </c>
      <c r="G41" s="2">
        <f>IFERROR(__xludf.DUMMYFUNCTION("""COMPUTED_VALUE"""),45350.66666666667)</f>
        <v>45350.66667</v>
      </c>
      <c r="H41" s="1">
        <f>IFERROR(__xludf.DUMMYFUNCTION("""COMPUTED_VALUE"""),1600.76)</f>
        <v>1600.76</v>
      </c>
      <c r="J41" s="2">
        <f>IFERROR(__xludf.DUMMYFUNCTION("""COMPUTED_VALUE"""),45350.66666666667)</f>
        <v>45350.66667</v>
      </c>
      <c r="K41" s="1">
        <f>IFERROR(__xludf.DUMMYFUNCTION("""COMPUTED_VALUE"""),1607.37)</f>
        <v>1607.37</v>
      </c>
      <c r="M41" s="2">
        <f>IFERROR(__xludf.DUMMYFUNCTION("""COMPUTED_VALUE"""),45350.66666666667)</f>
        <v>45350.66667</v>
      </c>
      <c r="N41" s="1">
        <f>IFERROR(__xludf.DUMMYFUNCTION("""COMPUTED_VALUE"""),0.0)</f>
        <v>0</v>
      </c>
    </row>
    <row r="42">
      <c r="A42" s="2">
        <f>IFERROR(__xludf.DUMMYFUNCTION("""COMPUTED_VALUE"""),45351.66666666667)</f>
        <v>45351.66667</v>
      </c>
      <c r="B42" s="1">
        <f>IFERROR(__xludf.DUMMYFUNCTION("""COMPUTED_VALUE"""),1615.62)</f>
        <v>1615.62</v>
      </c>
      <c r="D42" s="2">
        <f>IFERROR(__xludf.DUMMYFUNCTION("""COMPUTED_VALUE"""),45351.66666666667)</f>
        <v>45351.66667</v>
      </c>
      <c r="E42" s="1">
        <f>IFERROR(__xludf.DUMMYFUNCTION("""COMPUTED_VALUE"""),1619.69)</f>
        <v>1619.69</v>
      </c>
      <c r="G42" s="2">
        <f>IFERROR(__xludf.DUMMYFUNCTION("""COMPUTED_VALUE"""),45351.66666666667)</f>
        <v>45351.66667</v>
      </c>
      <c r="H42" s="1">
        <f>IFERROR(__xludf.DUMMYFUNCTION("""COMPUTED_VALUE"""),1607.65)</f>
        <v>1607.65</v>
      </c>
      <c r="J42" s="2">
        <f>IFERROR(__xludf.DUMMYFUNCTION("""COMPUTED_VALUE"""),45351.66666666667)</f>
        <v>45351.66667</v>
      </c>
      <c r="K42" s="1">
        <f>IFERROR(__xludf.DUMMYFUNCTION("""COMPUTED_VALUE"""),1617.5)</f>
        <v>1617.5</v>
      </c>
      <c r="M42" s="2">
        <f>IFERROR(__xludf.DUMMYFUNCTION("""COMPUTED_VALUE"""),45351.66666666667)</f>
        <v>45351.66667</v>
      </c>
      <c r="N42" s="1">
        <f>IFERROR(__xludf.DUMMYFUNCTION("""COMPUTED_VALUE"""),0.0)</f>
        <v>0</v>
      </c>
    </row>
    <row r="43">
      <c r="A43" s="2">
        <f>IFERROR(__xludf.DUMMYFUNCTION("""COMPUTED_VALUE"""),45352.66666666667)</f>
        <v>45352.66667</v>
      </c>
      <c r="B43" s="1">
        <f>IFERROR(__xludf.DUMMYFUNCTION("""COMPUTED_VALUE"""),1617.97)</f>
        <v>1617.97</v>
      </c>
      <c r="D43" s="2">
        <f>IFERROR(__xludf.DUMMYFUNCTION("""COMPUTED_VALUE"""),45352.66666666667)</f>
        <v>45352.66667</v>
      </c>
      <c r="E43" s="1">
        <f>IFERROR(__xludf.DUMMYFUNCTION("""COMPUTED_VALUE"""),1628.71)</f>
        <v>1628.71</v>
      </c>
      <c r="G43" s="2">
        <f>IFERROR(__xludf.DUMMYFUNCTION("""COMPUTED_VALUE"""),45352.66666666667)</f>
        <v>45352.66667</v>
      </c>
      <c r="H43" s="1">
        <f>IFERROR(__xludf.DUMMYFUNCTION("""COMPUTED_VALUE"""),1611.17)</f>
        <v>1611.17</v>
      </c>
      <c r="J43" s="2">
        <f>IFERROR(__xludf.DUMMYFUNCTION("""COMPUTED_VALUE"""),45352.66666666667)</f>
        <v>45352.66667</v>
      </c>
      <c r="K43" s="1">
        <f>IFERROR(__xludf.DUMMYFUNCTION("""COMPUTED_VALUE"""),1628.01)</f>
        <v>1628.01</v>
      </c>
      <c r="M43" s="2">
        <f>IFERROR(__xludf.DUMMYFUNCTION("""COMPUTED_VALUE"""),45352.66666666667)</f>
        <v>45352.66667</v>
      </c>
      <c r="N43" s="1">
        <f>IFERROR(__xludf.DUMMYFUNCTION("""COMPUTED_VALUE"""),0.0)</f>
        <v>0</v>
      </c>
    </row>
    <row r="44">
      <c r="A44" s="2">
        <f>IFERROR(__xludf.DUMMYFUNCTION("""COMPUTED_VALUE"""),45355.66666666667)</f>
        <v>45355.66667</v>
      </c>
      <c r="B44" s="1">
        <f>IFERROR(__xludf.DUMMYFUNCTION("""COMPUTED_VALUE"""),1630.57)</f>
        <v>1630.57</v>
      </c>
      <c r="D44" s="2">
        <f>IFERROR(__xludf.DUMMYFUNCTION("""COMPUTED_VALUE"""),45355.66666666667)</f>
        <v>45355.66667</v>
      </c>
      <c r="E44" s="1">
        <f>IFERROR(__xludf.DUMMYFUNCTION("""COMPUTED_VALUE"""),1638.7)</f>
        <v>1638.7</v>
      </c>
      <c r="G44" s="2">
        <f>IFERROR(__xludf.DUMMYFUNCTION("""COMPUTED_VALUE"""),45355.66666666667)</f>
        <v>45355.66667</v>
      </c>
      <c r="H44" s="1">
        <f>IFERROR(__xludf.DUMMYFUNCTION("""COMPUTED_VALUE"""),1629.75)</f>
        <v>1629.75</v>
      </c>
      <c r="J44" s="2">
        <f>IFERROR(__xludf.DUMMYFUNCTION("""COMPUTED_VALUE"""),45355.66666666667)</f>
        <v>45355.66667</v>
      </c>
      <c r="K44" s="1">
        <f>IFERROR(__xludf.DUMMYFUNCTION("""COMPUTED_VALUE"""),1633.97)</f>
        <v>1633.97</v>
      </c>
      <c r="M44" s="2">
        <f>IFERROR(__xludf.DUMMYFUNCTION("""COMPUTED_VALUE"""),45355.66666666667)</f>
        <v>45355.66667</v>
      </c>
      <c r="N44" s="1">
        <f>IFERROR(__xludf.DUMMYFUNCTION("""COMPUTED_VALUE"""),0.0)</f>
        <v>0</v>
      </c>
    </row>
    <row r="45">
      <c r="A45" s="2">
        <f>IFERROR(__xludf.DUMMYFUNCTION("""COMPUTED_VALUE"""),45356.66666666667)</f>
        <v>45356.66667</v>
      </c>
      <c r="B45" s="1">
        <f>IFERROR(__xludf.DUMMYFUNCTION("""COMPUTED_VALUE"""),1626.98)</f>
        <v>1626.98</v>
      </c>
      <c r="D45" s="2">
        <f>IFERROR(__xludf.DUMMYFUNCTION("""COMPUTED_VALUE"""),45356.66666666667)</f>
        <v>45356.66667</v>
      </c>
      <c r="E45" s="1">
        <f>IFERROR(__xludf.DUMMYFUNCTION("""COMPUTED_VALUE"""),1634.22)</f>
        <v>1634.22</v>
      </c>
      <c r="G45" s="2">
        <f>IFERROR(__xludf.DUMMYFUNCTION("""COMPUTED_VALUE"""),45356.66666666667)</f>
        <v>45356.66667</v>
      </c>
      <c r="H45" s="1">
        <f>IFERROR(__xludf.DUMMYFUNCTION("""COMPUTED_VALUE"""),1615.2)</f>
        <v>1615.2</v>
      </c>
      <c r="J45" s="2">
        <f>IFERROR(__xludf.DUMMYFUNCTION("""COMPUTED_VALUE"""),45356.66666666667)</f>
        <v>45356.66667</v>
      </c>
      <c r="K45" s="1">
        <f>IFERROR(__xludf.DUMMYFUNCTION("""COMPUTED_VALUE"""),1621.14)</f>
        <v>1621.14</v>
      </c>
      <c r="M45" s="2">
        <f>IFERROR(__xludf.DUMMYFUNCTION("""COMPUTED_VALUE"""),45356.66666666667)</f>
        <v>45356.66667</v>
      </c>
      <c r="N45" s="1">
        <f>IFERROR(__xludf.DUMMYFUNCTION("""COMPUTED_VALUE"""),0.0)</f>
        <v>0</v>
      </c>
    </row>
    <row r="46">
      <c r="A46" s="2">
        <f>IFERROR(__xludf.DUMMYFUNCTION("""COMPUTED_VALUE"""),45357.66666666667)</f>
        <v>45357.66667</v>
      </c>
      <c r="B46" s="1">
        <f>IFERROR(__xludf.DUMMYFUNCTION("""COMPUTED_VALUE"""),1634.84)</f>
        <v>1634.84</v>
      </c>
      <c r="D46" s="2">
        <f>IFERROR(__xludf.DUMMYFUNCTION("""COMPUTED_VALUE"""),45357.66666666667)</f>
        <v>45357.66667</v>
      </c>
      <c r="E46" s="1">
        <f>IFERROR(__xludf.DUMMYFUNCTION("""COMPUTED_VALUE"""),1639.74)</f>
        <v>1639.74</v>
      </c>
      <c r="G46" s="2">
        <f>IFERROR(__xludf.DUMMYFUNCTION("""COMPUTED_VALUE"""),45357.66666666667)</f>
        <v>45357.66667</v>
      </c>
      <c r="H46" s="1">
        <f>IFERROR(__xludf.DUMMYFUNCTION("""COMPUTED_VALUE"""),1629.76)</f>
        <v>1629.76</v>
      </c>
      <c r="J46" s="2">
        <f>IFERROR(__xludf.DUMMYFUNCTION("""COMPUTED_VALUE"""),45357.66666666667)</f>
        <v>45357.66667</v>
      </c>
      <c r="K46" s="1">
        <f>IFERROR(__xludf.DUMMYFUNCTION("""COMPUTED_VALUE"""),1634.34)</f>
        <v>1634.34</v>
      </c>
      <c r="M46" s="2">
        <f>IFERROR(__xludf.DUMMYFUNCTION("""COMPUTED_VALUE"""),45357.66666666667)</f>
        <v>45357.66667</v>
      </c>
      <c r="N46" s="1">
        <f>IFERROR(__xludf.DUMMYFUNCTION("""COMPUTED_VALUE"""),0.0)</f>
        <v>0</v>
      </c>
    </row>
    <row r="47">
      <c r="A47" s="2">
        <f>IFERROR(__xludf.DUMMYFUNCTION("""COMPUTED_VALUE"""),45358.66666666667)</f>
        <v>45358.66667</v>
      </c>
      <c r="B47" s="1">
        <f>IFERROR(__xludf.DUMMYFUNCTION("""COMPUTED_VALUE"""),1643.8)</f>
        <v>1643.8</v>
      </c>
      <c r="D47" s="2">
        <f>IFERROR(__xludf.DUMMYFUNCTION("""COMPUTED_VALUE"""),45358.66666666667)</f>
        <v>45358.66667</v>
      </c>
      <c r="E47" s="1">
        <f>IFERROR(__xludf.DUMMYFUNCTION("""COMPUTED_VALUE"""),1650.43)</f>
        <v>1650.43</v>
      </c>
      <c r="G47" s="2">
        <f>IFERROR(__xludf.DUMMYFUNCTION("""COMPUTED_VALUE"""),45358.66666666667)</f>
        <v>45358.66667</v>
      </c>
      <c r="H47" s="1">
        <f>IFERROR(__xludf.DUMMYFUNCTION("""COMPUTED_VALUE"""),1643.31)</f>
        <v>1643.31</v>
      </c>
      <c r="J47" s="2">
        <f>IFERROR(__xludf.DUMMYFUNCTION("""COMPUTED_VALUE"""),45358.66666666667)</f>
        <v>45358.66667</v>
      </c>
      <c r="K47" s="1">
        <f>IFERROR(__xludf.DUMMYFUNCTION("""COMPUTED_VALUE"""),1648.81)</f>
        <v>1648.81</v>
      </c>
      <c r="M47" s="2">
        <f>IFERROR(__xludf.DUMMYFUNCTION("""COMPUTED_VALUE"""),45358.66666666667)</f>
        <v>45358.66667</v>
      </c>
      <c r="N47" s="1">
        <f>IFERROR(__xludf.DUMMYFUNCTION("""COMPUTED_VALUE"""),0.0)</f>
        <v>0</v>
      </c>
    </row>
    <row r="48">
      <c r="A48" s="2">
        <f>IFERROR(__xludf.DUMMYFUNCTION("""COMPUTED_VALUE"""),45359.66666666667)</f>
        <v>45359.66667</v>
      </c>
      <c r="B48" s="1">
        <f>IFERROR(__xludf.DUMMYFUNCTION("""COMPUTED_VALUE"""),1652.85)</f>
        <v>1652.85</v>
      </c>
      <c r="D48" s="2">
        <f>IFERROR(__xludf.DUMMYFUNCTION("""COMPUTED_VALUE"""),45359.66666666667)</f>
        <v>45359.66667</v>
      </c>
      <c r="E48" s="1">
        <f>IFERROR(__xludf.DUMMYFUNCTION("""COMPUTED_VALUE"""),1659.92)</f>
        <v>1659.92</v>
      </c>
      <c r="G48" s="2">
        <f>IFERROR(__xludf.DUMMYFUNCTION("""COMPUTED_VALUE"""),45359.66666666667)</f>
        <v>45359.66667</v>
      </c>
      <c r="H48" s="1">
        <f>IFERROR(__xludf.DUMMYFUNCTION("""COMPUTED_VALUE"""),1640.83)</f>
        <v>1640.83</v>
      </c>
      <c r="J48" s="2">
        <f>IFERROR(__xludf.DUMMYFUNCTION("""COMPUTED_VALUE"""),45359.66666666667)</f>
        <v>45359.66667</v>
      </c>
      <c r="K48" s="1">
        <f>IFERROR(__xludf.DUMMYFUNCTION("""COMPUTED_VALUE"""),1643.76)</f>
        <v>1643.76</v>
      </c>
      <c r="M48" s="2">
        <f>IFERROR(__xludf.DUMMYFUNCTION("""COMPUTED_VALUE"""),45359.66666666667)</f>
        <v>45359.66667</v>
      </c>
      <c r="N48" s="1">
        <f>IFERROR(__xludf.DUMMYFUNCTION("""COMPUTED_VALUE"""),0.0)</f>
        <v>0</v>
      </c>
    </row>
    <row r="49">
      <c r="A49" s="2">
        <f>IFERROR(__xludf.DUMMYFUNCTION("""COMPUTED_VALUE"""),45362.66666666667)</f>
        <v>45362.66667</v>
      </c>
      <c r="B49" s="1">
        <f>IFERROR(__xludf.DUMMYFUNCTION("""COMPUTED_VALUE"""),1639.44)</f>
        <v>1639.44</v>
      </c>
      <c r="D49" s="2">
        <f>IFERROR(__xludf.DUMMYFUNCTION("""COMPUTED_VALUE"""),45362.66666666667)</f>
        <v>45362.66667</v>
      </c>
      <c r="E49" s="1">
        <f>IFERROR(__xludf.DUMMYFUNCTION("""COMPUTED_VALUE"""),1644.3)</f>
        <v>1644.3</v>
      </c>
      <c r="G49" s="2">
        <f>IFERROR(__xludf.DUMMYFUNCTION("""COMPUTED_VALUE"""),45362.66666666667)</f>
        <v>45362.66667</v>
      </c>
      <c r="H49" s="1">
        <f>IFERROR(__xludf.DUMMYFUNCTION("""COMPUTED_VALUE"""),1632.69)</f>
        <v>1632.69</v>
      </c>
      <c r="J49" s="2">
        <f>IFERROR(__xludf.DUMMYFUNCTION("""COMPUTED_VALUE"""),45362.66666666667)</f>
        <v>45362.66667</v>
      </c>
      <c r="K49" s="1">
        <f>IFERROR(__xludf.DUMMYFUNCTION("""COMPUTED_VALUE"""),1642.87)</f>
        <v>1642.87</v>
      </c>
      <c r="M49" s="2">
        <f>IFERROR(__xludf.DUMMYFUNCTION("""COMPUTED_VALUE"""),45362.66666666667)</f>
        <v>45362.66667</v>
      </c>
      <c r="N49" s="1">
        <f>IFERROR(__xludf.DUMMYFUNCTION("""COMPUTED_VALUE"""),0.0)</f>
        <v>0</v>
      </c>
    </row>
    <row r="50">
      <c r="A50" s="2">
        <f>IFERROR(__xludf.DUMMYFUNCTION("""COMPUTED_VALUE"""),45363.66666666667)</f>
        <v>45363.66667</v>
      </c>
      <c r="B50" s="1">
        <f>IFERROR(__xludf.DUMMYFUNCTION("""COMPUTED_VALUE"""),1644.62)</f>
        <v>1644.62</v>
      </c>
      <c r="D50" s="2">
        <f>IFERROR(__xludf.DUMMYFUNCTION("""COMPUTED_VALUE"""),45363.66666666667)</f>
        <v>45363.66667</v>
      </c>
      <c r="E50" s="1">
        <f>IFERROR(__xludf.DUMMYFUNCTION("""COMPUTED_VALUE"""),1650.78)</f>
        <v>1650.78</v>
      </c>
      <c r="G50" s="2">
        <f>IFERROR(__xludf.DUMMYFUNCTION("""COMPUTED_VALUE"""),45363.66666666667)</f>
        <v>45363.66667</v>
      </c>
      <c r="H50" s="1">
        <f>IFERROR(__xludf.DUMMYFUNCTION("""COMPUTED_VALUE"""),1637.7)</f>
        <v>1637.7</v>
      </c>
      <c r="J50" s="2">
        <f>IFERROR(__xludf.DUMMYFUNCTION("""COMPUTED_VALUE"""),45363.66666666667)</f>
        <v>45363.66667</v>
      </c>
      <c r="K50" s="1">
        <f>IFERROR(__xludf.DUMMYFUNCTION("""COMPUTED_VALUE"""),1648.52)</f>
        <v>1648.52</v>
      </c>
      <c r="M50" s="2">
        <f>IFERROR(__xludf.DUMMYFUNCTION("""COMPUTED_VALUE"""),45363.66666666667)</f>
        <v>45363.66667</v>
      </c>
      <c r="N50" s="1">
        <f>IFERROR(__xludf.DUMMYFUNCTION("""COMPUTED_VALUE"""),0.0)</f>
        <v>0</v>
      </c>
    </row>
    <row r="51">
      <c r="A51" s="2">
        <f>IFERROR(__xludf.DUMMYFUNCTION("""COMPUTED_VALUE"""),45364.66666666667)</f>
        <v>45364.66667</v>
      </c>
      <c r="B51" s="1">
        <f>IFERROR(__xludf.DUMMYFUNCTION("""COMPUTED_VALUE"""),1649.03)</f>
        <v>1649.03</v>
      </c>
      <c r="D51" s="2">
        <f>IFERROR(__xludf.DUMMYFUNCTION("""COMPUTED_VALUE"""),45364.66666666667)</f>
        <v>45364.66667</v>
      </c>
      <c r="E51" s="1">
        <f>IFERROR(__xludf.DUMMYFUNCTION("""COMPUTED_VALUE"""),1656.6)</f>
        <v>1656.6</v>
      </c>
      <c r="G51" s="2">
        <f>IFERROR(__xludf.DUMMYFUNCTION("""COMPUTED_VALUE"""),45364.66666666667)</f>
        <v>45364.66667</v>
      </c>
      <c r="H51" s="1">
        <f>IFERROR(__xludf.DUMMYFUNCTION("""COMPUTED_VALUE"""),1646.6)</f>
        <v>1646.6</v>
      </c>
      <c r="J51" s="2">
        <f>IFERROR(__xludf.DUMMYFUNCTION("""COMPUTED_VALUE"""),45364.66666666667)</f>
        <v>45364.66667</v>
      </c>
      <c r="K51" s="1">
        <f>IFERROR(__xludf.DUMMYFUNCTION("""COMPUTED_VALUE"""),1650.34)</f>
        <v>1650.34</v>
      </c>
      <c r="M51" s="2">
        <f>IFERROR(__xludf.DUMMYFUNCTION("""COMPUTED_VALUE"""),45364.66666666667)</f>
        <v>45364.66667</v>
      </c>
      <c r="N51" s="1">
        <f>IFERROR(__xludf.DUMMYFUNCTION("""COMPUTED_VALUE"""),0.0)</f>
        <v>0</v>
      </c>
    </row>
    <row r="52">
      <c r="A52" s="2">
        <f>IFERROR(__xludf.DUMMYFUNCTION("""COMPUTED_VALUE"""),45365.66666666667)</f>
        <v>45365.66667</v>
      </c>
      <c r="B52" s="1">
        <f>IFERROR(__xludf.DUMMYFUNCTION("""COMPUTED_VALUE"""),1648.86)</f>
        <v>1648.86</v>
      </c>
      <c r="D52" s="2">
        <f>IFERROR(__xludf.DUMMYFUNCTION("""COMPUTED_VALUE"""),45365.66666666667)</f>
        <v>45365.66667</v>
      </c>
      <c r="E52" s="1">
        <f>IFERROR(__xludf.DUMMYFUNCTION("""COMPUTED_VALUE"""),1650.49)</f>
        <v>1650.49</v>
      </c>
      <c r="G52" s="2">
        <f>IFERROR(__xludf.DUMMYFUNCTION("""COMPUTED_VALUE"""),45365.66666666667)</f>
        <v>45365.66667</v>
      </c>
      <c r="H52" s="1">
        <f>IFERROR(__xludf.DUMMYFUNCTION("""COMPUTED_VALUE"""),1622.75)</f>
        <v>1622.75</v>
      </c>
      <c r="J52" s="2">
        <f>IFERROR(__xludf.DUMMYFUNCTION("""COMPUTED_VALUE"""),45365.66666666667)</f>
        <v>45365.66667</v>
      </c>
      <c r="K52" s="1">
        <f>IFERROR(__xludf.DUMMYFUNCTION("""COMPUTED_VALUE"""),1632.78)</f>
        <v>1632.78</v>
      </c>
      <c r="M52" s="2">
        <f>IFERROR(__xludf.DUMMYFUNCTION("""COMPUTED_VALUE"""),45365.66666666667)</f>
        <v>45365.66667</v>
      </c>
      <c r="N52" s="1">
        <f>IFERROR(__xludf.DUMMYFUNCTION("""COMPUTED_VALUE"""),0.0)</f>
        <v>0</v>
      </c>
    </row>
    <row r="53">
      <c r="A53" s="2">
        <f>IFERROR(__xludf.DUMMYFUNCTION("""COMPUTED_VALUE"""),45366.66666666667)</f>
        <v>45366.66667</v>
      </c>
      <c r="B53" s="1">
        <f>IFERROR(__xludf.DUMMYFUNCTION("""COMPUTED_VALUE"""),1623.1)</f>
        <v>1623.1</v>
      </c>
      <c r="D53" s="2">
        <f>IFERROR(__xludf.DUMMYFUNCTION("""COMPUTED_VALUE"""),45366.66666666667)</f>
        <v>45366.66667</v>
      </c>
      <c r="E53" s="1">
        <f>IFERROR(__xludf.DUMMYFUNCTION("""COMPUTED_VALUE"""),1637.86)</f>
        <v>1637.86</v>
      </c>
      <c r="G53" s="2">
        <f>IFERROR(__xludf.DUMMYFUNCTION("""COMPUTED_VALUE"""),45366.66666666667)</f>
        <v>45366.66667</v>
      </c>
      <c r="H53" s="1">
        <f>IFERROR(__xludf.DUMMYFUNCTION("""COMPUTED_VALUE"""),1623.1)</f>
        <v>1623.1</v>
      </c>
      <c r="J53" s="2">
        <f>IFERROR(__xludf.DUMMYFUNCTION("""COMPUTED_VALUE"""),45366.66666666667)</f>
        <v>45366.66667</v>
      </c>
      <c r="K53" s="1">
        <f>IFERROR(__xludf.DUMMYFUNCTION("""COMPUTED_VALUE"""),1631.24)</f>
        <v>1631.24</v>
      </c>
      <c r="M53" s="2">
        <f>IFERROR(__xludf.DUMMYFUNCTION("""COMPUTED_VALUE"""),45366.66666666667)</f>
        <v>45366.66667</v>
      </c>
      <c r="N53" s="1">
        <f>IFERROR(__xludf.DUMMYFUNCTION("""COMPUTED_VALUE"""),0.0)</f>
        <v>0</v>
      </c>
    </row>
    <row r="54">
      <c r="A54" s="2">
        <f>IFERROR(__xludf.DUMMYFUNCTION("""COMPUTED_VALUE"""),45369.66666666667)</f>
        <v>45369.66667</v>
      </c>
      <c r="B54" s="1">
        <f>IFERROR(__xludf.DUMMYFUNCTION("""COMPUTED_VALUE"""),1635.75)</f>
        <v>1635.75</v>
      </c>
      <c r="D54" s="2">
        <f>IFERROR(__xludf.DUMMYFUNCTION("""COMPUTED_VALUE"""),45369.66666666667)</f>
        <v>45369.66667</v>
      </c>
      <c r="E54" s="1">
        <f>IFERROR(__xludf.DUMMYFUNCTION("""COMPUTED_VALUE"""),1639.23)</f>
        <v>1639.23</v>
      </c>
      <c r="G54" s="2">
        <f>IFERROR(__xludf.DUMMYFUNCTION("""COMPUTED_VALUE"""),45369.66666666667)</f>
        <v>45369.66667</v>
      </c>
      <c r="H54" s="1">
        <f>IFERROR(__xludf.DUMMYFUNCTION("""COMPUTED_VALUE"""),1630.91)</f>
        <v>1630.91</v>
      </c>
      <c r="J54" s="2">
        <f>IFERROR(__xludf.DUMMYFUNCTION("""COMPUTED_VALUE"""),45369.66666666667)</f>
        <v>45369.66667</v>
      </c>
      <c r="K54" s="1">
        <f>IFERROR(__xludf.DUMMYFUNCTION("""COMPUTED_VALUE"""),1633.44)</f>
        <v>1633.44</v>
      </c>
      <c r="M54" s="2">
        <f>IFERROR(__xludf.DUMMYFUNCTION("""COMPUTED_VALUE"""),45369.66666666667)</f>
        <v>45369.66667</v>
      </c>
      <c r="N54" s="1">
        <f>IFERROR(__xludf.DUMMYFUNCTION("""COMPUTED_VALUE"""),0.0)</f>
        <v>0</v>
      </c>
    </row>
    <row r="55">
      <c r="A55" s="2">
        <f>IFERROR(__xludf.DUMMYFUNCTION("""COMPUTED_VALUE"""),45370.66666666667)</f>
        <v>45370.66667</v>
      </c>
      <c r="B55" s="1">
        <f>IFERROR(__xludf.DUMMYFUNCTION("""COMPUTED_VALUE"""),1630.02)</f>
        <v>1630.02</v>
      </c>
      <c r="D55" s="2">
        <f>IFERROR(__xludf.DUMMYFUNCTION("""COMPUTED_VALUE"""),45370.66666666667)</f>
        <v>45370.66667</v>
      </c>
      <c r="E55" s="1">
        <f>IFERROR(__xludf.DUMMYFUNCTION("""COMPUTED_VALUE"""),1643.68)</f>
        <v>1643.68</v>
      </c>
      <c r="G55" s="2">
        <f>IFERROR(__xludf.DUMMYFUNCTION("""COMPUTED_VALUE"""),45370.66666666667)</f>
        <v>45370.66667</v>
      </c>
      <c r="H55" s="1">
        <f>IFERROR(__xludf.DUMMYFUNCTION("""COMPUTED_VALUE"""),1629.63)</f>
        <v>1629.63</v>
      </c>
      <c r="J55" s="2">
        <f>IFERROR(__xludf.DUMMYFUNCTION("""COMPUTED_VALUE"""),45370.66666666667)</f>
        <v>45370.66667</v>
      </c>
      <c r="K55" s="1">
        <f>IFERROR(__xludf.DUMMYFUNCTION("""COMPUTED_VALUE"""),1643.03)</f>
        <v>1643.03</v>
      </c>
      <c r="M55" s="2">
        <f>IFERROR(__xludf.DUMMYFUNCTION("""COMPUTED_VALUE"""),45370.66666666667)</f>
        <v>45370.66667</v>
      </c>
      <c r="N55" s="1">
        <f>IFERROR(__xludf.DUMMYFUNCTION("""COMPUTED_VALUE"""),0.0)</f>
        <v>0</v>
      </c>
    </row>
    <row r="56">
      <c r="A56" s="2">
        <f>IFERROR(__xludf.DUMMYFUNCTION("""COMPUTED_VALUE"""),45371.66666666667)</f>
        <v>45371.66667</v>
      </c>
      <c r="B56" s="1">
        <f>IFERROR(__xludf.DUMMYFUNCTION("""COMPUTED_VALUE"""),1641.94)</f>
        <v>1641.94</v>
      </c>
      <c r="D56" s="2">
        <f>IFERROR(__xludf.DUMMYFUNCTION("""COMPUTED_VALUE"""),45371.66666666667)</f>
        <v>45371.66667</v>
      </c>
      <c r="E56" s="1">
        <f>IFERROR(__xludf.DUMMYFUNCTION("""COMPUTED_VALUE"""),1663.25)</f>
        <v>1663.25</v>
      </c>
      <c r="G56" s="2">
        <f>IFERROR(__xludf.DUMMYFUNCTION("""COMPUTED_VALUE"""),45371.66666666667)</f>
        <v>45371.66667</v>
      </c>
      <c r="H56" s="1">
        <f>IFERROR(__xludf.DUMMYFUNCTION("""COMPUTED_VALUE"""),1641.16)</f>
        <v>1641.16</v>
      </c>
      <c r="J56" s="2">
        <f>IFERROR(__xludf.DUMMYFUNCTION("""COMPUTED_VALUE"""),45371.66666666667)</f>
        <v>45371.66667</v>
      </c>
      <c r="K56" s="1">
        <f>IFERROR(__xludf.DUMMYFUNCTION("""COMPUTED_VALUE"""),1660.99)</f>
        <v>1660.99</v>
      </c>
      <c r="M56" s="2">
        <f>IFERROR(__xludf.DUMMYFUNCTION("""COMPUTED_VALUE"""),45371.66666666667)</f>
        <v>45371.66667</v>
      </c>
      <c r="N56" s="1">
        <f>IFERROR(__xludf.DUMMYFUNCTION("""COMPUTED_VALUE"""),0.0)</f>
        <v>0</v>
      </c>
    </row>
    <row r="57">
      <c r="A57" s="2">
        <f>IFERROR(__xludf.DUMMYFUNCTION("""COMPUTED_VALUE"""),45372.66666666667)</f>
        <v>45372.66667</v>
      </c>
      <c r="B57" s="1">
        <f>IFERROR(__xludf.DUMMYFUNCTION("""COMPUTED_VALUE"""),1669.73)</f>
        <v>1669.73</v>
      </c>
      <c r="D57" s="2">
        <f>IFERROR(__xludf.DUMMYFUNCTION("""COMPUTED_VALUE"""),45372.66666666667)</f>
        <v>45372.66667</v>
      </c>
      <c r="E57" s="1">
        <f>IFERROR(__xludf.DUMMYFUNCTION("""COMPUTED_VALUE"""),1680.17)</f>
        <v>1680.17</v>
      </c>
      <c r="G57" s="2">
        <f>IFERROR(__xludf.DUMMYFUNCTION("""COMPUTED_VALUE"""),45372.66666666667)</f>
        <v>45372.66667</v>
      </c>
      <c r="H57" s="1">
        <f>IFERROR(__xludf.DUMMYFUNCTION("""COMPUTED_VALUE"""),1669.23)</f>
        <v>1669.23</v>
      </c>
      <c r="J57" s="2">
        <f>IFERROR(__xludf.DUMMYFUNCTION("""COMPUTED_VALUE"""),45372.66666666667)</f>
        <v>45372.66667</v>
      </c>
      <c r="K57" s="1">
        <f>IFERROR(__xludf.DUMMYFUNCTION("""COMPUTED_VALUE"""),1675.87)</f>
        <v>1675.87</v>
      </c>
      <c r="M57" s="2">
        <f>IFERROR(__xludf.DUMMYFUNCTION("""COMPUTED_VALUE"""),45372.66666666667)</f>
        <v>45372.66667</v>
      </c>
      <c r="N57" s="1">
        <f>IFERROR(__xludf.DUMMYFUNCTION("""COMPUTED_VALUE"""),0.0)</f>
        <v>0</v>
      </c>
    </row>
    <row r="58">
      <c r="A58" s="2">
        <f>IFERROR(__xludf.DUMMYFUNCTION("""COMPUTED_VALUE"""),45373.66666666667)</f>
        <v>45373.66667</v>
      </c>
      <c r="B58" s="1">
        <f>IFERROR(__xludf.DUMMYFUNCTION("""COMPUTED_VALUE"""),1675.34)</f>
        <v>1675.34</v>
      </c>
      <c r="D58" s="2">
        <f>IFERROR(__xludf.DUMMYFUNCTION("""COMPUTED_VALUE"""),45373.66666666667)</f>
        <v>45373.66667</v>
      </c>
      <c r="E58" s="1">
        <f>IFERROR(__xludf.DUMMYFUNCTION("""COMPUTED_VALUE"""),1676.2)</f>
        <v>1676.2</v>
      </c>
      <c r="G58" s="2">
        <f>IFERROR(__xludf.DUMMYFUNCTION("""COMPUTED_VALUE"""),45373.66666666667)</f>
        <v>45373.66667</v>
      </c>
      <c r="H58" s="1">
        <f>IFERROR(__xludf.DUMMYFUNCTION("""COMPUTED_VALUE"""),1662.64)</f>
        <v>1662.64</v>
      </c>
      <c r="J58" s="2">
        <f>IFERROR(__xludf.DUMMYFUNCTION("""COMPUTED_VALUE"""),45373.66666666667)</f>
        <v>45373.66667</v>
      </c>
      <c r="K58" s="1">
        <f>IFERROR(__xludf.DUMMYFUNCTION("""COMPUTED_VALUE"""),1663.71)</f>
        <v>1663.71</v>
      </c>
      <c r="M58" s="2">
        <f>IFERROR(__xludf.DUMMYFUNCTION("""COMPUTED_VALUE"""),45373.66666666667)</f>
        <v>45373.66667</v>
      </c>
      <c r="N58" s="1">
        <f>IFERROR(__xludf.DUMMYFUNCTION("""COMPUTED_VALUE"""),0.0)</f>
        <v>0</v>
      </c>
    </row>
    <row r="59">
      <c r="A59" s="2">
        <f>IFERROR(__xludf.DUMMYFUNCTION("""COMPUTED_VALUE"""),45376.66666666667)</f>
        <v>45376.66667</v>
      </c>
      <c r="B59" s="1">
        <f>IFERROR(__xludf.DUMMYFUNCTION("""COMPUTED_VALUE"""),1664.64)</f>
        <v>1664.64</v>
      </c>
      <c r="D59" s="2">
        <f>IFERROR(__xludf.DUMMYFUNCTION("""COMPUTED_VALUE"""),45376.66666666667)</f>
        <v>45376.66667</v>
      </c>
      <c r="E59" s="1">
        <f>IFERROR(__xludf.DUMMYFUNCTION("""COMPUTED_VALUE"""),1668.77)</f>
        <v>1668.77</v>
      </c>
      <c r="G59" s="2">
        <f>IFERROR(__xludf.DUMMYFUNCTION("""COMPUTED_VALUE"""),45376.66666666667)</f>
        <v>45376.66667</v>
      </c>
      <c r="H59" s="1">
        <f>IFERROR(__xludf.DUMMYFUNCTION("""COMPUTED_VALUE"""),1662.19)</f>
        <v>1662.19</v>
      </c>
      <c r="J59" s="2">
        <f>IFERROR(__xludf.DUMMYFUNCTION("""COMPUTED_VALUE"""),45376.66666666667)</f>
        <v>45376.66667</v>
      </c>
      <c r="K59" s="1">
        <f>IFERROR(__xludf.DUMMYFUNCTION("""COMPUTED_VALUE"""),1662.49)</f>
        <v>1662.49</v>
      </c>
      <c r="M59" s="2">
        <f>IFERROR(__xludf.DUMMYFUNCTION("""COMPUTED_VALUE"""),45376.66666666667)</f>
        <v>45376.66667</v>
      </c>
      <c r="N59" s="1">
        <f>IFERROR(__xludf.DUMMYFUNCTION("""COMPUTED_VALUE"""),0.0)</f>
        <v>0</v>
      </c>
    </row>
    <row r="60">
      <c r="A60" s="2">
        <f>IFERROR(__xludf.DUMMYFUNCTION("""COMPUTED_VALUE"""),45377.66666666667)</f>
        <v>45377.66667</v>
      </c>
      <c r="B60" s="1">
        <f>IFERROR(__xludf.DUMMYFUNCTION("""COMPUTED_VALUE"""),1667.54)</f>
        <v>1667.54</v>
      </c>
      <c r="D60" s="2">
        <f>IFERROR(__xludf.DUMMYFUNCTION("""COMPUTED_VALUE"""),45377.66666666667)</f>
        <v>45377.66667</v>
      </c>
      <c r="E60" s="1">
        <f>IFERROR(__xludf.DUMMYFUNCTION("""COMPUTED_VALUE"""),1670.29)</f>
        <v>1670.29</v>
      </c>
      <c r="G60" s="2">
        <f>IFERROR(__xludf.DUMMYFUNCTION("""COMPUTED_VALUE"""),45377.66666666667)</f>
        <v>45377.66667</v>
      </c>
      <c r="H60" s="1">
        <f>IFERROR(__xludf.DUMMYFUNCTION("""COMPUTED_VALUE"""),1661.09)</f>
        <v>1661.09</v>
      </c>
      <c r="J60" s="2">
        <f>IFERROR(__xludf.DUMMYFUNCTION("""COMPUTED_VALUE"""),45377.66666666667)</f>
        <v>45377.66667</v>
      </c>
      <c r="K60" s="1">
        <f>IFERROR(__xludf.DUMMYFUNCTION("""COMPUTED_VALUE"""),1661.2)</f>
        <v>1661.2</v>
      </c>
      <c r="M60" s="2">
        <f>IFERROR(__xludf.DUMMYFUNCTION("""COMPUTED_VALUE"""),45377.66666666667)</f>
        <v>45377.66667</v>
      </c>
      <c r="N60" s="1">
        <f>IFERROR(__xludf.DUMMYFUNCTION("""COMPUTED_VALUE"""),0.0)</f>
        <v>0</v>
      </c>
    </row>
    <row r="61">
      <c r="A61" s="2">
        <f>IFERROR(__xludf.DUMMYFUNCTION("""COMPUTED_VALUE"""),45378.66666666667)</f>
        <v>45378.66667</v>
      </c>
      <c r="B61" s="1">
        <f>IFERROR(__xludf.DUMMYFUNCTION("""COMPUTED_VALUE"""),1671.78)</f>
        <v>1671.78</v>
      </c>
      <c r="D61" s="2">
        <f>IFERROR(__xludf.DUMMYFUNCTION("""COMPUTED_VALUE"""),45378.66666666667)</f>
        <v>45378.66667</v>
      </c>
      <c r="E61" s="1">
        <f>IFERROR(__xludf.DUMMYFUNCTION("""COMPUTED_VALUE"""),1684.0)</f>
        <v>1684</v>
      </c>
      <c r="G61" s="2">
        <f>IFERROR(__xludf.DUMMYFUNCTION("""COMPUTED_VALUE"""),45378.66666666667)</f>
        <v>45378.66667</v>
      </c>
      <c r="H61" s="1">
        <f>IFERROR(__xludf.DUMMYFUNCTION("""COMPUTED_VALUE"""),1669.74)</f>
        <v>1669.74</v>
      </c>
      <c r="J61" s="2">
        <f>IFERROR(__xludf.DUMMYFUNCTION("""COMPUTED_VALUE"""),45378.66666666667)</f>
        <v>45378.66667</v>
      </c>
      <c r="K61" s="1">
        <f>IFERROR(__xludf.DUMMYFUNCTION("""COMPUTED_VALUE"""),1683.88)</f>
        <v>1683.88</v>
      </c>
      <c r="M61" s="2">
        <f>IFERROR(__xludf.DUMMYFUNCTION("""COMPUTED_VALUE"""),45378.66666666667)</f>
        <v>45378.66667</v>
      </c>
      <c r="N61" s="1">
        <f>IFERROR(__xludf.DUMMYFUNCTION("""COMPUTED_VALUE"""),0.0)</f>
        <v>0</v>
      </c>
    </row>
    <row r="62">
      <c r="A62" s="2">
        <f>IFERROR(__xludf.DUMMYFUNCTION("""COMPUTED_VALUE"""),45379.66666666667)</f>
        <v>45379.66667</v>
      </c>
      <c r="B62" s="1">
        <f>IFERROR(__xludf.DUMMYFUNCTION("""COMPUTED_VALUE"""),1686.94)</f>
        <v>1686.94</v>
      </c>
      <c r="D62" s="2">
        <f>IFERROR(__xludf.DUMMYFUNCTION("""COMPUTED_VALUE"""),45379.66666666667)</f>
        <v>45379.66667</v>
      </c>
      <c r="E62" s="1">
        <f>IFERROR(__xludf.DUMMYFUNCTION("""COMPUTED_VALUE"""),1692.5)</f>
        <v>1692.5</v>
      </c>
      <c r="G62" s="2">
        <f>IFERROR(__xludf.DUMMYFUNCTION("""COMPUTED_VALUE"""),45379.66666666667)</f>
        <v>45379.66667</v>
      </c>
      <c r="H62" s="1">
        <f>IFERROR(__xludf.DUMMYFUNCTION("""COMPUTED_VALUE"""),1686.65)</f>
        <v>1686.65</v>
      </c>
      <c r="J62" s="2">
        <f>IFERROR(__xludf.DUMMYFUNCTION("""COMPUTED_VALUE"""),45379.66666666667)</f>
        <v>45379.66667</v>
      </c>
      <c r="K62" s="1">
        <f>IFERROR(__xludf.DUMMYFUNCTION("""COMPUTED_VALUE"""),1689.69)</f>
        <v>1689.69</v>
      </c>
      <c r="M62" s="2">
        <f>IFERROR(__xludf.DUMMYFUNCTION("""COMPUTED_VALUE"""),45379.66666666667)</f>
        <v>45379.66667</v>
      </c>
      <c r="N62" s="1">
        <f>IFERROR(__xludf.DUMMYFUNCTION("""COMPUTED_VALUE"""),0.0)</f>
        <v>0</v>
      </c>
    </row>
    <row r="63">
      <c r="A63" s="2">
        <f>IFERROR(__xludf.DUMMYFUNCTION("""COMPUTED_VALUE"""),45383.66666666667)</f>
        <v>45383.66667</v>
      </c>
      <c r="B63" s="1">
        <f>IFERROR(__xludf.DUMMYFUNCTION("""COMPUTED_VALUE"""),1689.96)</f>
        <v>1689.96</v>
      </c>
      <c r="D63" s="2">
        <f>IFERROR(__xludf.DUMMYFUNCTION("""COMPUTED_VALUE"""),45383.66666666667)</f>
        <v>45383.66667</v>
      </c>
      <c r="E63" s="1">
        <f>IFERROR(__xludf.DUMMYFUNCTION("""COMPUTED_VALUE"""),1690.3)</f>
        <v>1690.3</v>
      </c>
      <c r="G63" s="2">
        <f>IFERROR(__xludf.DUMMYFUNCTION("""COMPUTED_VALUE"""),45383.66666666667)</f>
        <v>45383.66667</v>
      </c>
      <c r="H63" s="1">
        <f>IFERROR(__xludf.DUMMYFUNCTION("""COMPUTED_VALUE"""),1676.98)</f>
        <v>1676.98</v>
      </c>
      <c r="J63" s="2">
        <f>IFERROR(__xludf.DUMMYFUNCTION("""COMPUTED_VALUE"""),45383.66666666667)</f>
        <v>45383.66667</v>
      </c>
      <c r="K63" s="1">
        <f>IFERROR(__xludf.DUMMYFUNCTION("""COMPUTED_VALUE"""),1678.88)</f>
        <v>1678.88</v>
      </c>
      <c r="M63" s="2">
        <f>IFERROR(__xludf.DUMMYFUNCTION("""COMPUTED_VALUE"""),45383.66666666667)</f>
        <v>45383.66667</v>
      </c>
      <c r="N63" s="1">
        <f>IFERROR(__xludf.DUMMYFUNCTION("""COMPUTED_VALUE"""),0.0)</f>
        <v>0</v>
      </c>
    </row>
    <row r="64">
      <c r="A64" s="2">
        <f>IFERROR(__xludf.DUMMYFUNCTION("""COMPUTED_VALUE"""),45384.66666666667)</f>
        <v>45384.66667</v>
      </c>
      <c r="B64" s="1">
        <f>IFERROR(__xludf.DUMMYFUNCTION("""COMPUTED_VALUE"""),1667.73)</f>
        <v>1667.73</v>
      </c>
      <c r="D64" s="2">
        <f>IFERROR(__xludf.DUMMYFUNCTION("""COMPUTED_VALUE"""),45384.66666666667)</f>
        <v>45384.66667</v>
      </c>
      <c r="E64" s="1">
        <f>IFERROR(__xludf.DUMMYFUNCTION("""COMPUTED_VALUE"""),1667.73)</f>
        <v>1667.73</v>
      </c>
      <c r="G64" s="2">
        <f>IFERROR(__xludf.DUMMYFUNCTION("""COMPUTED_VALUE"""),45384.66666666667)</f>
        <v>45384.66667</v>
      </c>
      <c r="H64" s="1">
        <f>IFERROR(__xludf.DUMMYFUNCTION("""COMPUTED_VALUE"""),1658.17)</f>
        <v>1658.17</v>
      </c>
      <c r="J64" s="2">
        <f>IFERROR(__xludf.DUMMYFUNCTION("""COMPUTED_VALUE"""),45384.66666666667)</f>
        <v>45384.66667</v>
      </c>
      <c r="K64" s="1">
        <f>IFERROR(__xludf.DUMMYFUNCTION("""COMPUTED_VALUE"""),1663.52)</f>
        <v>1663.52</v>
      </c>
      <c r="M64" s="2">
        <f>IFERROR(__xludf.DUMMYFUNCTION("""COMPUTED_VALUE"""),45384.66666666667)</f>
        <v>45384.66667</v>
      </c>
      <c r="N64" s="1">
        <f>IFERROR(__xludf.DUMMYFUNCTION("""COMPUTED_VALUE"""),0.0)</f>
        <v>0</v>
      </c>
    </row>
    <row r="65">
      <c r="A65" s="2">
        <f>IFERROR(__xludf.DUMMYFUNCTION("""COMPUTED_VALUE"""),45385.66666666667)</f>
        <v>45385.66667</v>
      </c>
      <c r="B65" s="1">
        <f>IFERROR(__xludf.DUMMYFUNCTION("""COMPUTED_VALUE"""),1660.73)</f>
        <v>1660.73</v>
      </c>
      <c r="D65" s="2">
        <f>IFERROR(__xludf.DUMMYFUNCTION("""COMPUTED_VALUE"""),45385.66666666667)</f>
        <v>45385.66667</v>
      </c>
      <c r="E65" s="1">
        <f>IFERROR(__xludf.DUMMYFUNCTION("""COMPUTED_VALUE"""),1672.39)</f>
        <v>1672.39</v>
      </c>
      <c r="G65" s="2">
        <f>IFERROR(__xludf.DUMMYFUNCTION("""COMPUTED_VALUE"""),45385.66666666667)</f>
        <v>45385.66667</v>
      </c>
      <c r="H65" s="1">
        <f>IFERROR(__xludf.DUMMYFUNCTION("""COMPUTED_VALUE"""),1660.73)</f>
        <v>1660.73</v>
      </c>
      <c r="J65" s="2">
        <f>IFERROR(__xludf.DUMMYFUNCTION("""COMPUTED_VALUE"""),45385.66666666667)</f>
        <v>45385.66667</v>
      </c>
      <c r="K65" s="1">
        <f>IFERROR(__xludf.DUMMYFUNCTION("""COMPUTED_VALUE"""),1668.83)</f>
        <v>1668.83</v>
      </c>
      <c r="M65" s="2">
        <f>IFERROR(__xludf.DUMMYFUNCTION("""COMPUTED_VALUE"""),45385.66666666667)</f>
        <v>45385.66667</v>
      </c>
      <c r="N65" s="1">
        <f>IFERROR(__xludf.DUMMYFUNCTION("""COMPUTED_VALUE"""),0.0)</f>
        <v>0</v>
      </c>
    </row>
    <row r="66">
      <c r="A66" s="2">
        <f>IFERROR(__xludf.DUMMYFUNCTION("""COMPUTED_VALUE"""),45386.66666666667)</f>
        <v>45386.66667</v>
      </c>
      <c r="B66" s="1">
        <f>IFERROR(__xludf.DUMMYFUNCTION("""COMPUTED_VALUE"""),1681.09)</f>
        <v>1681.09</v>
      </c>
      <c r="D66" s="2">
        <f>IFERROR(__xludf.DUMMYFUNCTION("""COMPUTED_VALUE"""),45386.66666666667)</f>
        <v>45386.66667</v>
      </c>
      <c r="E66" s="1">
        <f>IFERROR(__xludf.DUMMYFUNCTION("""COMPUTED_VALUE"""),1684.91)</f>
        <v>1684.91</v>
      </c>
      <c r="G66" s="2">
        <f>IFERROR(__xludf.DUMMYFUNCTION("""COMPUTED_VALUE"""),45386.66666666667)</f>
        <v>45386.66667</v>
      </c>
      <c r="H66" s="1">
        <f>IFERROR(__xludf.DUMMYFUNCTION("""COMPUTED_VALUE"""),1648.18)</f>
        <v>1648.18</v>
      </c>
      <c r="J66" s="2">
        <f>IFERROR(__xludf.DUMMYFUNCTION("""COMPUTED_VALUE"""),45386.66666666667)</f>
        <v>45386.66667</v>
      </c>
      <c r="K66" s="1">
        <f>IFERROR(__xludf.DUMMYFUNCTION("""COMPUTED_VALUE"""),1650.73)</f>
        <v>1650.73</v>
      </c>
      <c r="M66" s="2">
        <f>IFERROR(__xludf.DUMMYFUNCTION("""COMPUTED_VALUE"""),45386.66666666667)</f>
        <v>45386.66667</v>
      </c>
      <c r="N66" s="1">
        <f>IFERROR(__xludf.DUMMYFUNCTION("""COMPUTED_VALUE"""),0.0)</f>
        <v>0</v>
      </c>
    </row>
    <row r="67">
      <c r="A67" s="2">
        <f>IFERROR(__xludf.DUMMYFUNCTION("""COMPUTED_VALUE"""),45387.66666666667)</f>
        <v>45387.66667</v>
      </c>
      <c r="B67" s="1">
        <f>IFERROR(__xludf.DUMMYFUNCTION("""COMPUTED_VALUE"""),1651.79)</f>
        <v>1651.79</v>
      </c>
      <c r="D67" s="2">
        <f>IFERROR(__xludf.DUMMYFUNCTION("""COMPUTED_VALUE"""),45387.66666666667)</f>
        <v>45387.66667</v>
      </c>
      <c r="E67" s="1">
        <f>IFERROR(__xludf.DUMMYFUNCTION("""COMPUTED_VALUE"""),1669.5)</f>
        <v>1669.5</v>
      </c>
      <c r="G67" s="2">
        <f>IFERROR(__xludf.DUMMYFUNCTION("""COMPUTED_VALUE"""),45387.66666666667)</f>
        <v>45387.66667</v>
      </c>
      <c r="H67" s="1">
        <f>IFERROR(__xludf.DUMMYFUNCTION("""COMPUTED_VALUE"""),1651.04)</f>
        <v>1651.04</v>
      </c>
      <c r="J67" s="2">
        <f>IFERROR(__xludf.DUMMYFUNCTION("""COMPUTED_VALUE"""),45387.66666666667)</f>
        <v>45387.66667</v>
      </c>
      <c r="K67" s="1">
        <f>IFERROR(__xludf.DUMMYFUNCTION("""COMPUTED_VALUE"""),1665.37)</f>
        <v>1665.37</v>
      </c>
      <c r="M67" s="2">
        <f>IFERROR(__xludf.DUMMYFUNCTION("""COMPUTED_VALUE"""),45387.66666666667)</f>
        <v>45387.66667</v>
      </c>
      <c r="N67" s="1">
        <f>IFERROR(__xludf.DUMMYFUNCTION("""COMPUTED_VALUE"""),0.0)</f>
        <v>0</v>
      </c>
    </row>
    <row r="68">
      <c r="A68" s="2">
        <f>IFERROR(__xludf.DUMMYFUNCTION("""COMPUTED_VALUE"""),45390.66666666667)</f>
        <v>45390.66667</v>
      </c>
      <c r="B68" s="1">
        <f>IFERROR(__xludf.DUMMYFUNCTION("""COMPUTED_VALUE"""),1669.32)</f>
        <v>1669.32</v>
      </c>
      <c r="D68" s="2">
        <f>IFERROR(__xludf.DUMMYFUNCTION("""COMPUTED_VALUE"""),45390.66666666667)</f>
        <v>45390.66667</v>
      </c>
      <c r="E68" s="1">
        <f>IFERROR(__xludf.DUMMYFUNCTION("""COMPUTED_VALUE"""),1674.81)</f>
        <v>1674.81</v>
      </c>
      <c r="G68" s="2">
        <f>IFERROR(__xludf.DUMMYFUNCTION("""COMPUTED_VALUE"""),45390.66666666667)</f>
        <v>45390.66667</v>
      </c>
      <c r="H68" s="1">
        <f>IFERROR(__xludf.DUMMYFUNCTION("""COMPUTED_VALUE"""),1665.95)</f>
        <v>1665.95</v>
      </c>
      <c r="J68" s="2">
        <f>IFERROR(__xludf.DUMMYFUNCTION("""COMPUTED_VALUE"""),45390.66666666667)</f>
        <v>45390.66667</v>
      </c>
      <c r="K68" s="1">
        <f>IFERROR(__xludf.DUMMYFUNCTION("""COMPUTED_VALUE"""),1669.81)</f>
        <v>1669.81</v>
      </c>
      <c r="M68" s="2">
        <f>IFERROR(__xludf.DUMMYFUNCTION("""COMPUTED_VALUE"""),45390.66666666667)</f>
        <v>45390.66667</v>
      </c>
      <c r="N68" s="1">
        <f>IFERROR(__xludf.DUMMYFUNCTION("""COMPUTED_VALUE"""),0.0)</f>
        <v>0</v>
      </c>
    </row>
    <row r="69">
      <c r="A69" s="2">
        <f>IFERROR(__xludf.DUMMYFUNCTION("""COMPUTED_VALUE"""),45391.66666666667)</f>
        <v>45391.66667</v>
      </c>
      <c r="B69" s="1">
        <f>IFERROR(__xludf.DUMMYFUNCTION("""COMPUTED_VALUE"""),1674.7)</f>
        <v>1674.7</v>
      </c>
      <c r="D69" s="2">
        <f>IFERROR(__xludf.DUMMYFUNCTION("""COMPUTED_VALUE"""),45391.66666666667)</f>
        <v>45391.66667</v>
      </c>
      <c r="E69" s="1">
        <f>IFERROR(__xludf.DUMMYFUNCTION("""COMPUTED_VALUE"""),1678.49)</f>
        <v>1678.49</v>
      </c>
      <c r="G69" s="2">
        <f>IFERROR(__xludf.DUMMYFUNCTION("""COMPUTED_VALUE"""),45391.66666666667)</f>
        <v>45391.66667</v>
      </c>
      <c r="H69" s="1">
        <f>IFERROR(__xludf.DUMMYFUNCTION("""COMPUTED_VALUE"""),1658.52)</f>
        <v>1658.52</v>
      </c>
      <c r="J69" s="2">
        <f>IFERROR(__xludf.DUMMYFUNCTION("""COMPUTED_VALUE"""),45391.66666666667)</f>
        <v>45391.66667</v>
      </c>
      <c r="K69" s="1">
        <f>IFERROR(__xludf.DUMMYFUNCTION("""COMPUTED_VALUE"""),1673.1)</f>
        <v>1673.1</v>
      </c>
      <c r="M69" s="2">
        <f>IFERROR(__xludf.DUMMYFUNCTION("""COMPUTED_VALUE"""),45391.66666666667)</f>
        <v>45391.66667</v>
      </c>
      <c r="N69" s="1">
        <f>IFERROR(__xludf.DUMMYFUNCTION("""COMPUTED_VALUE"""),0.0)</f>
        <v>0</v>
      </c>
    </row>
    <row r="70">
      <c r="A70" s="2">
        <f>IFERROR(__xludf.DUMMYFUNCTION("""COMPUTED_VALUE"""),45392.66666666667)</f>
        <v>45392.66667</v>
      </c>
      <c r="B70" s="1">
        <f>IFERROR(__xludf.DUMMYFUNCTION("""COMPUTED_VALUE"""),1648.46)</f>
        <v>1648.46</v>
      </c>
      <c r="D70" s="2">
        <f>IFERROR(__xludf.DUMMYFUNCTION("""COMPUTED_VALUE"""),45392.66666666667)</f>
        <v>45392.66667</v>
      </c>
      <c r="E70" s="1">
        <f>IFERROR(__xludf.DUMMYFUNCTION("""COMPUTED_VALUE"""),1657.18)</f>
        <v>1657.18</v>
      </c>
      <c r="G70" s="2">
        <f>IFERROR(__xludf.DUMMYFUNCTION("""COMPUTED_VALUE"""),45392.66666666667)</f>
        <v>45392.66667</v>
      </c>
      <c r="H70" s="1">
        <f>IFERROR(__xludf.DUMMYFUNCTION("""COMPUTED_VALUE"""),1641.0)</f>
        <v>1641</v>
      </c>
      <c r="J70" s="2">
        <f>IFERROR(__xludf.DUMMYFUNCTION("""COMPUTED_VALUE"""),45392.66666666667)</f>
        <v>45392.66667</v>
      </c>
      <c r="K70" s="1">
        <f>IFERROR(__xludf.DUMMYFUNCTION("""COMPUTED_VALUE"""),1646.93)</f>
        <v>1646.93</v>
      </c>
      <c r="M70" s="2">
        <f>IFERROR(__xludf.DUMMYFUNCTION("""COMPUTED_VALUE"""),45392.66666666667)</f>
        <v>45392.66667</v>
      </c>
      <c r="N70" s="1">
        <f>IFERROR(__xludf.DUMMYFUNCTION("""COMPUTED_VALUE"""),0.0)</f>
        <v>0</v>
      </c>
    </row>
    <row r="71">
      <c r="A71" s="2">
        <f>IFERROR(__xludf.DUMMYFUNCTION("""COMPUTED_VALUE"""),45393.66666666667)</f>
        <v>45393.66667</v>
      </c>
      <c r="B71" s="1">
        <f>IFERROR(__xludf.DUMMYFUNCTION("""COMPUTED_VALUE"""),1651.0)</f>
        <v>1651</v>
      </c>
      <c r="D71" s="2">
        <f>IFERROR(__xludf.DUMMYFUNCTION("""COMPUTED_VALUE"""),45393.66666666667)</f>
        <v>45393.66667</v>
      </c>
      <c r="E71" s="1">
        <f>IFERROR(__xludf.DUMMYFUNCTION("""COMPUTED_VALUE"""),1653.0)</f>
        <v>1653</v>
      </c>
      <c r="G71" s="2">
        <f>IFERROR(__xludf.DUMMYFUNCTION("""COMPUTED_VALUE"""),45393.66666666667)</f>
        <v>45393.66667</v>
      </c>
      <c r="H71" s="1">
        <f>IFERROR(__xludf.DUMMYFUNCTION("""COMPUTED_VALUE"""),1636.12)</f>
        <v>1636.12</v>
      </c>
      <c r="J71" s="2">
        <f>IFERROR(__xludf.DUMMYFUNCTION("""COMPUTED_VALUE"""),45393.66666666667)</f>
        <v>45393.66667</v>
      </c>
      <c r="K71" s="1">
        <f>IFERROR(__xludf.DUMMYFUNCTION("""COMPUTED_VALUE"""),1647.92)</f>
        <v>1647.92</v>
      </c>
      <c r="M71" s="2">
        <f>IFERROR(__xludf.DUMMYFUNCTION("""COMPUTED_VALUE"""),45393.66666666667)</f>
        <v>45393.66667</v>
      </c>
      <c r="N71" s="1">
        <f>IFERROR(__xludf.DUMMYFUNCTION("""COMPUTED_VALUE"""),0.0)</f>
        <v>0</v>
      </c>
    </row>
    <row r="72">
      <c r="A72" s="2">
        <f>IFERROR(__xludf.DUMMYFUNCTION("""COMPUTED_VALUE"""),45394.66666666667)</f>
        <v>45394.66667</v>
      </c>
      <c r="B72" s="1">
        <f>IFERROR(__xludf.DUMMYFUNCTION("""COMPUTED_VALUE"""),1638.49)</f>
        <v>1638.49</v>
      </c>
      <c r="D72" s="2">
        <f>IFERROR(__xludf.DUMMYFUNCTION("""COMPUTED_VALUE"""),45394.66666666667)</f>
        <v>45394.66667</v>
      </c>
      <c r="E72" s="1">
        <f>IFERROR(__xludf.DUMMYFUNCTION("""COMPUTED_VALUE"""),1641.21)</f>
        <v>1641.21</v>
      </c>
      <c r="G72" s="2">
        <f>IFERROR(__xludf.DUMMYFUNCTION("""COMPUTED_VALUE"""),45394.66666666667)</f>
        <v>45394.66667</v>
      </c>
      <c r="H72" s="1">
        <f>IFERROR(__xludf.DUMMYFUNCTION("""COMPUTED_VALUE"""),1615.68)</f>
        <v>1615.68</v>
      </c>
      <c r="J72" s="2">
        <f>IFERROR(__xludf.DUMMYFUNCTION("""COMPUTED_VALUE"""),45394.66666666667)</f>
        <v>45394.66667</v>
      </c>
      <c r="K72" s="1">
        <f>IFERROR(__xludf.DUMMYFUNCTION("""COMPUTED_VALUE"""),1620.38)</f>
        <v>1620.38</v>
      </c>
      <c r="M72" s="2">
        <f>IFERROR(__xludf.DUMMYFUNCTION("""COMPUTED_VALUE"""),45394.66666666667)</f>
        <v>45394.66667</v>
      </c>
      <c r="N72" s="1">
        <f>IFERROR(__xludf.DUMMYFUNCTION("""COMPUTED_VALUE"""),0.0)</f>
        <v>0</v>
      </c>
    </row>
    <row r="73">
      <c r="A73" s="2">
        <f>IFERROR(__xludf.DUMMYFUNCTION("""COMPUTED_VALUE"""),45397.66666666667)</f>
        <v>45397.66667</v>
      </c>
      <c r="B73" s="1">
        <f>IFERROR(__xludf.DUMMYFUNCTION("""COMPUTED_VALUE"""),1634.71)</f>
        <v>1634.71</v>
      </c>
      <c r="D73" s="2">
        <f>IFERROR(__xludf.DUMMYFUNCTION("""COMPUTED_VALUE"""),45397.66666666667)</f>
        <v>45397.66667</v>
      </c>
      <c r="E73" s="1">
        <f>IFERROR(__xludf.DUMMYFUNCTION("""COMPUTED_VALUE"""),1637.62)</f>
        <v>1637.62</v>
      </c>
      <c r="G73" s="2">
        <f>IFERROR(__xludf.DUMMYFUNCTION("""COMPUTED_VALUE"""),45397.66666666667)</f>
        <v>45397.66667</v>
      </c>
      <c r="H73" s="1">
        <f>IFERROR(__xludf.DUMMYFUNCTION("""COMPUTED_VALUE"""),1596.5)</f>
        <v>1596.5</v>
      </c>
      <c r="J73" s="2">
        <f>IFERROR(__xludf.DUMMYFUNCTION("""COMPUTED_VALUE"""),45397.66666666667)</f>
        <v>45397.66667</v>
      </c>
      <c r="K73" s="1">
        <f>IFERROR(__xludf.DUMMYFUNCTION("""COMPUTED_VALUE"""),1601.2)</f>
        <v>1601.2</v>
      </c>
      <c r="M73" s="2">
        <f>IFERROR(__xludf.DUMMYFUNCTION("""COMPUTED_VALUE"""),45397.66666666667)</f>
        <v>45397.66667</v>
      </c>
      <c r="N73" s="1">
        <f>IFERROR(__xludf.DUMMYFUNCTION("""COMPUTED_VALUE"""),0.0)</f>
        <v>0</v>
      </c>
    </row>
    <row r="74">
      <c r="A74" s="2">
        <f>IFERROR(__xludf.DUMMYFUNCTION("""COMPUTED_VALUE"""),45398.66666666667)</f>
        <v>45398.66667</v>
      </c>
      <c r="B74" s="1">
        <f>IFERROR(__xludf.DUMMYFUNCTION("""COMPUTED_VALUE"""),1597.34)</f>
        <v>1597.34</v>
      </c>
      <c r="D74" s="2">
        <f>IFERROR(__xludf.DUMMYFUNCTION("""COMPUTED_VALUE"""),45398.66666666667)</f>
        <v>45398.66667</v>
      </c>
      <c r="E74" s="1">
        <f>IFERROR(__xludf.DUMMYFUNCTION("""COMPUTED_VALUE"""),1600.86)</f>
        <v>1600.86</v>
      </c>
      <c r="G74" s="2">
        <f>IFERROR(__xludf.DUMMYFUNCTION("""COMPUTED_VALUE"""),45398.66666666667)</f>
        <v>45398.66667</v>
      </c>
      <c r="H74" s="1">
        <f>IFERROR(__xludf.DUMMYFUNCTION("""COMPUTED_VALUE"""),1585.57)</f>
        <v>1585.57</v>
      </c>
      <c r="J74" s="2">
        <f>IFERROR(__xludf.DUMMYFUNCTION("""COMPUTED_VALUE"""),45398.66666666667)</f>
        <v>45398.66667</v>
      </c>
      <c r="K74" s="1">
        <f>IFERROR(__xludf.DUMMYFUNCTION("""COMPUTED_VALUE"""),1593.3)</f>
        <v>1593.3</v>
      </c>
      <c r="M74" s="2">
        <f>IFERROR(__xludf.DUMMYFUNCTION("""COMPUTED_VALUE"""),45398.66666666667)</f>
        <v>45398.66667</v>
      </c>
      <c r="N74" s="1">
        <f>IFERROR(__xludf.DUMMYFUNCTION("""COMPUTED_VALUE"""),0.0)</f>
        <v>0</v>
      </c>
    </row>
    <row r="75">
      <c r="A75" s="2">
        <f>IFERROR(__xludf.DUMMYFUNCTION("""COMPUTED_VALUE"""),45399.66666666667)</f>
        <v>45399.66667</v>
      </c>
      <c r="B75" s="1">
        <f>IFERROR(__xludf.DUMMYFUNCTION("""COMPUTED_VALUE"""),1600.62)</f>
        <v>1600.62</v>
      </c>
      <c r="D75" s="2">
        <f>IFERROR(__xludf.DUMMYFUNCTION("""COMPUTED_VALUE"""),45399.66666666667)</f>
        <v>45399.66667</v>
      </c>
      <c r="E75" s="1">
        <f>IFERROR(__xludf.DUMMYFUNCTION("""COMPUTED_VALUE"""),1601.78)</f>
        <v>1601.78</v>
      </c>
      <c r="G75" s="2">
        <f>IFERROR(__xludf.DUMMYFUNCTION("""COMPUTED_VALUE"""),45399.66666666667)</f>
        <v>45399.66667</v>
      </c>
      <c r="H75" s="1">
        <f>IFERROR(__xludf.DUMMYFUNCTION("""COMPUTED_VALUE"""),1581.64)</f>
        <v>1581.64</v>
      </c>
      <c r="J75" s="2">
        <f>IFERROR(__xludf.DUMMYFUNCTION("""COMPUTED_VALUE"""),45399.66666666667)</f>
        <v>45399.66667</v>
      </c>
      <c r="K75" s="1">
        <f>IFERROR(__xludf.DUMMYFUNCTION("""COMPUTED_VALUE"""),1585.89)</f>
        <v>1585.89</v>
      </c>
      <c r="M75" s="2">
        <f>IFERROR(__xludf.DUMMYFUNCTION("""COMPUTED_VALUE"""),45399.66666666667)</f>
        <v>45399.66667</v>
      </c>
      <c r="N75" s="1">
        <f>IFERROR(__xludf.DUMMYFUNCTION("""COMPUTED_VALUE"""),0.0)</f>
        <v>0</v>
      </c>
    </row>
    <row r="76">
      <c r="A76" s="2">
        <f>IFERROR(__xludf.DUMMYFUNCTION("""COMPUTED_VALUE"""),45400.66666666667)</f>
        <v>45400.66667</v>
      </c>
      <c r="B76" s="1">
        <f>IFERROR(__xludf.DUMMYFUNCTION("""COMPUTED_VALUE"""),1592.34)</f>
        <v>1592.34</v>
      </c>
      <c r="D76" s="2">
        <f>IFERROR(__xludf.DUMMYFUNCTION("""COMPUTED_VALUE"""),45400.66666666667)</f>
        <v>45400.66667</v>
      </c>
      <c r="E76" s="1">
        <f>IFERROR(__xludf.DUMMYFUNCTION("""COMPUTED_VALUE"""),1599.12)</f>
        <v>1599.12</v>
      </c>
      <c r="G76" s="2">
        <f>IFERROR(__xludf.DUMMYFUNCTION("""COMPUTED_VALUE"""),45400.66666666667)</f>
        <v>45400.66667</v>
      </c>
      <c r="H76" s="1">
        <f>IFERROR(__xludf.DUMMYFUNCTION("""COMPUTED_VALUE"""),1579.69)</f>
        <v>1579.69</v>
      </c>
      <c r="J76" s="2">
        <f>IFERROR(__xludf.DUMMYFUNCTION("""COMPUTED_VALUE"""),45400.66666666667)</f>
        <v>45400.66667</v>
      </c>
      <c r="K76" s="1">
        <f>IFERROR(__xludf.DUMMYFUNCTION("""COMPUTED_VALUE"""),1583.62)</f>
        <v>1583.62</v>
      </c>
      <c r="M76" s="2">
        <f>IFERROR(__xludf.DUMMYFUNCTION("""COMPUTED_VALUE"""),45400.66666666667)</f>
        <v>45400.66667</v>
      </c>
      <c r="N76" s="1">
        <f>IFERROR(__xludf.DUMMYFUNCTION("""COMPUTED_VALUE"""),0.0)</f>
        <v>0</v>
      </c>
    </row>
    <row r="77">
      <c r="A77" s="2">
        <f>IFERROR(__xludf.DUMMYFUNCTION("""COMPUTED_VALUE"""),45401.66666666667)</f>
        <v>45401.66667</v>
      </c>
      <c r="B77" s="1">
        <f>IFERROR(__xludf.DUMMYFUNCTION("""COMPUTED_VALUE"""),1585.06)</f>
        <v>1585.06</v>
      </c>
      <c r="D77" s="2">
        <f>IFERROR(__xludf.DUMMYFUNCTION("""COMPUTED_VALUE"""),45401.66666666667)</f>
        <v>45401.66667</v>
      </c>
      <c r="E77" s="1">
        <f>IFERROR(__xludf.DUMMYFUNCTION("""COMPUTED_VALUE"""),1593.04)</f>
        <v>1593.04</v>
      </c>
      <c r="G77" s="2">
        <f>IFERROR(__xludf.DUMMYFUNCTION("""COMPUTED_VALUE"""),45401.66666666667)</f>
        <v>45401.66667</v>
      </c>
      <c r="H77" s="1">
        <f>IFERROR(__xludf.DUMMYFUNCTION("""COMPUTED_VALUE"""),1577.91)</f>
        <v>1577.91</v>
      </c>
      <c r="J77" s="2">
        <f>IFERROR(__xludf.DUMMYFUNCTION("""COMPUTED_VALUE"""),45401.66666666667)</f>
        <v>45401.66667</v>
      </c>
      <c r="K77" s="1">
        <f>IFERROR(__xludf.DUMMYFUNCTION("""COMPUTED_VALUE"""),1583.85)</f>
        <v>1583.85</v>
      </c>
      <c r="M77" s="2">
        <f>IFERROR(__xludf.DUMMYFUNCTION("""COMPUTED_VALUE"""),45401.66666666667)</f>
        <v>45401.66667</v>
      </c>
      <c r="N77" s="1">
        <f>IFERROR(__xludf.DUMMYFUNCTION("""COMPUTED_VALUE"""),0.0)</f>
        <v>0</v>
      </c>
    </row>
    <row r="78">
      <c r="A78" s="2">
        <f>IFERROR(__xludf.DUMMYFUNCTION("""COMPUTED_VALUE"""),45404.66666666667)</f>
        <v>45404.66667</v>
      </c>
      <c r="B78" s="1">
        <f>IFERROR(__xludf.DUMMYFUNCTION("""COMPUTED_VALUE"""),1590.23)</f>
        <v>1590.23</v>
      </c>
      <c r="D78" s="2">
        <f>IFERROR(__xludf.DUMMYFUNCTION("""COMPUTED_VALUE"""),45404.66666666667)</f>
        <v>45404.66667</v>
      </c>
      <c r="E78" s="1">
        <f>IFERROR(__xludf.DUMMYFUNCTION("""COMPUTED_VALUE"""),1606.27)</f>
        <v>1606.27</v>
      </c>
      <c r="G78" s="2">
        <f>IFERROR(__xludf.DUMMYFUNCTION("""COMPUTED_VALUE"""),45404.66666666667)</f>
        <v>45404.66667</v>
      </c>
      <c r="H78" s="1">
        <f>IFERROR(__xludf.DUMMYFUNCTION("""COMPUTED_VALUE"""),1581.88)</f>
        <v>1581.88</v>
      </c>
      <c r="J78" s="2">
        <f>IFERROR(__xludf.DUMMYFUNCTION("""COMPUTED_VALUE"""),45404.66666666667)</f>
        <v>45404.66667</v>
      </c>
      <c r="K78" s="1">
        <f>IFERROR(__xludf.DUMMYFUNCTION("""COMPUTED_VALUE"""),1597.51)</f>
        <v>1597.51</v>
      </c>
      <c r="M78" s="2">
        <f>IFERROR(__xludf.DUMMYFUNCTION("""COMPUTED_VALUE"""),45404.66666666667)</f>
        <v>45404.66667</v>
      </c>
      <c r="N78" s="1">
        <f>IFERROR(__xludf.DUMMYFUNCTION("""COMPUTED_VALUE"""),0.0)</f>
        <v>0</v>
      </c>
    </row>
    <row r="79">
      <c r="A79" s="2">
        <f>IFERROR(__xludf.DUMMYFUNCTION("""COMPUTED_VALUE"""),45405.66666666667)</f>
        <v>45405.66667</v>
      </c>
      <c r="B79" s="1">
        <f>IFERROR(__xludf.DUMMYFUNCTION("""COMPUTED_VALUE"""),1600.81)</f>
        <v>1600.81</v>
      </c>
      <c r="D79" s="2">
        <f>IFERROR(__xludf.DUMMYFUNCTION("""COMPUTED_VALUE"""),45405.66666666667)</f>
        <v>45405.66667</v>
      </c>
      <c r="E79" s="1">
        <f>IFERROR(__xludf.DUMMYFUNCTION("""COMPUTED_VALUE"""),1618.85)</f>
        <v>1618.85</v>
      </c>
      <c r="G79" s="2">
        <f>IFERROR(__xludf.DUMMYFUNCTION("""COMPUTED_VALUE"""),45405.66666666667)</f>
        <v>45405.66667</v>
      </c>
      <c r="H79" s="1">
        <f>IFERROR(__xludf.DUMMYFUNCTION("""COMPUTED_VALUE"""),1599.69)</f>
        <v>1599.69</v>
      </c>
      <c r="J79" s="2">
        <f>IFERROR(__xludf.DUMMYFUNCTION("""COMPUTED_VALUE"""),45405.66666666667)</f>
        <v>45405.66667</v>
      </c>
      <c r="K79" s="1">
        <f>IFERROR(__xludf.DUMMYFUNCTION("""COMPUTED_VALUE"""),1614.84)</f>
        <v>1614.84</v>
      </c>
      <c r="M79" s="2">
        <f>IFERROR(__xludf.DUMMYFUNCTION("""COMPUTED_VALUE"""),45405.66666666667)</f>
        <v>45405.66667</v>
      </c>
      <c r="N79" s="1">
        <f>IFERROR(__xludf.DUMMYFUNCTION("""COMPUTED_VALUE"""),0.0)</f>
        <v>0</v>
      </c>
    </row>
    <row r="80">
      <c r="A80" s="2">
        <f>IFERROR(__xludf.DUMMYFUNCTION("""COMPUTED_VALUE"""),45406.66666666667)</f>
        <v>45406.66667</v>
      </c>
      <c r="B80" s="1">
        <f>IFERROR(__xludf.DUMMYFUNCTION("""COMPUTED_VALUE"""),1613.93)</f>
        <v>1613.93</v>
      </c>
      <c r="D80" s="2">
        <f>IFERROR(__xludf.DUMMYFUNCTION("""COMPUTED_VALUE"""),45406.66666666667)</f>
        <v>45406.66667</v>
      </c>
      <c r="E80" s="1">
        <f>IFERROR(__xludf.DUMMYFUNCTION("""COMPUTED_VALUE"""),1622.14)</f>
        <v>1622.14</v>
      </c>
      <c r="G80" s="2">
        <f>IFERROR(__xludf.DUMMYFUNCTION("""COMPUTED_VALUE"""),45406.66666666667)</f>
        <v>45406.66667</v>
      </c>
      <c r="H80" s="1">
        <f>IFERROR(__xludf.DUMMYFUNCTION("""COMPUTED_VALUE"""),1607.19)</f>
        <v>1607.19</v>
      </c>
      <c r="J80" s="2">
        <f>IFERROR(__xludf.DUMMYFUNCTION("""COMPUTED_VALUE"""),45406.66666666667)</f>
        <v>45406.66667</v>
      </c>
      <c r="K80" s="1">
        <f>IFERROR(__xludf.DUMMYFUNCTION("""COMPUTED_VALUE"""),1616.69)</f>
        <v>1616.69</v>
      </c>
      <c r="M80" s="2">
        <f>IFERROR(__xludf.DUMMYFUNCTION("""COMPUTED_VALUE"""),45406.66666666667)</f>
        <v>45406.66667</v>
      </c>
      <c r="N80" s="1">
        <f>IFERROR(__xludf.DUMMYFUNCTION("""COMPUTED_VALUE"""),0.0)</f>
        <v>0</v>
      </c>
    </row>
    <row r="81">
      <c r="A81" s="2">
        <f>IFERROR(__xludf.DUMMYFUNCTION("""COMPUTED_VALUE"""),45407.66666666667)</f>
        <v>45407.66667</v>
      </c>
      <c r="B81" s="1">
        <f>IFERROR(__xludf.DUMMYFUNCTION("""COMPUTED_VALUE"""),1606.73)</f>
        <v>1606.73</v>
      </c>
      <c r="D81" s="2">
        <f>IFERROR(__xludf.DUMMYFUNCTION("""COMPUTED_VALUE"""),45407.66666666667)</f>
        <v>45407.66667</v>
      </c>
      <c r="E81" s="1">
        <f>IFERROR(__xludf.DUMMYFUNCTION("""COMPUTED_VALUE"""),1618.66)</f>
        <v>1618.66</v>
      </c>
      <c r="G81" s="2">
        <f>IFERROR(__xludf.DUMMYFUNCTION("""COMPUTED_VALUE"""),45407.66666666667)</f>
        <v>45407.66667</v>
      </c>
      <c r="H81" s="1">
        <f>IFERROR(__xludf.DUMMYFUNCTION("""COMPUTED_VALUE"""),1594.32)</f>
        <v>1594.32</v>
      </c>
      <c r="J81" s="2">
        <f>IFERROR(__xludf.DUMMYFUNCTION("""COMPUTED_VALUE"""),45407.66666666667)</f>
        <v>45407.66667</v>
      </c>
      <c r="K81" s="1">
        <f>IFERROR(__xludf.DUMMYFUNCTION("""COMPUTED_VALUE"""),1614.88)</f>
        <v>1614.88</v>
      </c>
      <c r="M81" s="2">
        <f>IFERROR(__xludf.DUMMYFUNCTION("""COMPUTED_VALUE"""),45407.66666666667)</f>
        <v>45407.66667</v>
      </c>
      <c r="N81" s="1">
        <f>IFERROR(__xludf.DUMMYFUNCTION("""COMPUTED_VALUE"""),0.0)</f>
        <v>0</v>
      </c>
    </row>
    <row r="82">
      <c r="A82" s="2">
        <f>IFERROR(__xludf.DUMMYFUNCTION("""COMPUTED_VALUE"""),45408.66666666667)</f>
        <v>45408.66667</v>
      </c>
      <c r="B82" s="1">
        <f>IFERROR(__xludf.DUMMYFUNCTION("""COMPUTED_VALUE"""),1614.58)</f>
        <v>1614.58</v>
      </c>
      <c r="D82" s="2">
        <f>IFERROR(__xludf.DUMMYFUNCTION("""COMPUTED_VALUE"""),45408.66666666667)</f>
        <v>45408.66667</v>
      </c>
      <c r="E82" s="1">
        <f>IFERROR(__xludf.DUMMYFUNCTION("""COMPUTED_VALUE"""),1624.28)</f>
        <v>1624.28</v>
      </c>
      <c r="G82" s="2">
        <f>IFERROR(__xludf.DUMMYFUNCTION("""COMPUTED_VALUE"""),45408.66666666667)</f>
        <v>45408.66667</v>
      </c>
      <c r="H82" s="1">
        <f>IFERROR(__xludf.DUMMYFUNCTION("""COMPUTED_VALUE"""),1613.39)</f>
        <v>1613.39</v>
      </c>
      <c r="J82" s="2">
        <f>IFERROR(__xludf.DUMMYFUNCTION("""COMPUTED_VALUE"""),45408.66666666667)</f>
        <v>45408.66667</v>
      </c>
      <c r="K82" s="1">
        <f>IFERROR(__xludf.DUMMYFUNCTION("""COMPUTED_VALUE"""),1619.19)</f>
        <v>1619.19</v>
      </c>
      <c r="M82" s="2">
        <f>IFERROR(__xludf.DUMMYFUNCTION("""COMPUTED_VALUE"""),45408.66666666667)</f>
        <v>45408.66667</v>
      </c>
      <c r="N82" s="1">
        <f>IFERROR(__xludf.DUMMYFUNCTION("""COMPUTED_VALUE"""),0.0)</f>
        <v>0</v>
      </c>
    </row>
    <row r="83">
      <c r="A83" s="2">
        <f>IFERROR(__xludf.DUMMYFUNCTION("""COMPUTED_VALUE"""),45411.66666666667)</f>
        <v>45411.66667</v>
      </c>
      <c r="B83" s="1">
        <f>IFERROR(__xludf.DUMMYFUNCTION("""COMPUTED_VALUE"""),1623.4)</f>
        <v>1623.4</v>
      </c>
      <c r="D83" s="2">
        <f>IFERROR(__xludf.DUMMYFUNCTION("""COMPUTED_VALUE"""),45411.66666666667)</f>
        <v>45411.66667</v>
      </c>
      <c r="E83" s="1">
        <f>IFERROR(__xludf.DUMMYFUNCTION("""COMPUTED_VALUE"""),1630.57)</f>
        <v>1630.57</v>
      </c>
      <c r="G83" s="2">
        <f>IFERROR(__xludf.DUMMYFUNCTION("""COMPUTED_VALUE"""),45411.66666666667)</f>
        <v>45411.66667</v>
      </c>
      <c r="H83" s="1">
        <f>IFERROR(__xludf.DUMMYFUNCTION("""COMPUTED_VALUE"""),1621.65)</f>
        <v>1621.65</v>
      </c>
      <c r="J83" s="2">
        <f>IFERROR(__xludf.DUMMYFUNCTION("""COMPUTED_VALUE"""),45411.66666666667)</f>
        <v>45411.66667</v>
      </c>
      <c r="K83" s="1">
        <f>IFERROR(__xludf.DUMMYFUNCTION("""COMPUTED_VALUE"""),1629.43)</f>
        <v>1629.43</v>
      </c>
      <c r="M83" s="2">
        <f>IFERROR(__xludf.DUMMYFUNCTION("""COMPUTED_VALUE"""),45411.66666666667)</f>
        <v>45411.66667</v>
      </c>
      <c r="N83" s="1">
        <f>IFERROR(__xludf.DUMMYFUNCTION("""COMPUTED_VALUE"""),0.0)</f>
        <v>0</v>
      </c>
    </row>
    <row r="84">
      <c r="A84" s="2">
        <f>IFERROR(__xludf.DUMMYFUNCTION("""COMPUTED_VALUE"""),45412.66666666667)</f>
        <v>45412.66667</v>
      </c>
      <c r="B84" s="1">
        <f>IFERROR(__xludf.DUMMYFUNCTION("""COMPUTED_VALUE"""),1618.97)</f>
        <v>1618.97</v>
      </c>
      <c r="D84" s="2">
        <f>IFERROR(__xludf.DUMMYFUNCTION("""COMPUTED_VALUE"""),45412.66666666667)</f>
        <v>45412.66667</v>
      </c>
      <c r="E84" s="1">
        <f>IFERROR(__xludf.DUMMYFUNCTION("""COMPUTED_VALUE"""),1621.97)</f>
        <v>1621.97</v>
      </c>
      <c r="G84" s="2">
        <f>IFERROR(__xludf.DUMMYFUNCTION("""COMPUTED_VALUE"""),45412.66666666667)</f>
        <v>45412.66667</v>
      </c>
      <c r="H84" s="1">
        <f>IFERROR(__xludf.DUMMYFUNCTION("""COMPUTED_VALUE"""),1599.53)</f>
        <v>1599.53</v>
      </c>
      <c r="J84" s="2">
        <f>IFERROR(__xludf.DUMMYFUNCTION("""COMPUTED_VALUE"""),45412.66666666667)</f>
        <v>45412.66667</v>
      </c>
      <c r="K84" s="1">
        <f>IFERROR(__xludf.DUMMYFUNCTION("""COMPUTED_VALUE"""),1599.74)</f>
        <v>1599.74</v>
      </c>
      <c r="M84" s="2">
        <f>IFERROR(__xludf.DUMMYFUNCTION("""COMPUTED_VALUE"""),45412.66666666667)</f>
        <v>45412.66667</v>
      </c>
      <c r="N84" s="1">
        <f>IFERROR(__xludf.DUMMYFUNCTION("""COMPUTED_VALUE"""),0.0)</f>
        <v>0</v>
      </c>
    </row>
    <row r="85">
      <c r="A85" s="2">
        <f>IFERROR(__xludf.DUMMYFUNCTION("""COMPUTED_VALUE"""),45413.66666666667)</f>
        <v>45413.66667</v>
      </c>
      <c r="B85" s="1">
        <f>IFERROR(__xludf.DUMMYFUNCTION("""COMPUTED_VALUE"""),1595.3)</f>
        <v>1595.3</v>
      </c>
      <c r="D85" s="2">
        <f>IFERROR(__xludf.DUMMYFUNCTION("""COMPUTED_VALUE"""),45413.66666666667)</f>
        <v>45413.66667</v>
      </c>
      <c r="E85" s="1">
        <f>IFERROR(__xludf.DUMMYFUNCTION("""COMPUTED_VALUE"""),1620.3)</f>
        <v>1620.3</v>
      </c>
      <c r="G85" s="2">
        <f>IFERROR(__xludf.DUMMYFUNCTION("""COMPUTED_VALUE"""),45413.66666666667)</f>
        <v>45413.66667</v>
      </c>
      <c r="H85" s="1">
        <f>IFERROR(__xludf.DUMMYFUNCTION("""COMPUTED_VALUE"""),1590.94)</f>
        <v>1590.94</v>
      </c>
      <c r="J85" s="2">
        <f>IFERROR(__xludf.DUMMYFUNCTION("""COMPUTED_VALUE"""),45413.66666666667)</f>
        <v>45413.66667</v>
      </c>
      <c r="K85" s="1">
        <f>IFERROR(__xludf.DUMMYFUNCTION("""COMPUTED_VALUE"""),1596.36)</f>
        <v>1596.36</v>
      </c>
      <c r="M85" s="2">
        <f>IFERROR(__xludf.DUMMYFUNCTION("""COMPUTED_VALUE"""),45413.66666666667)</f>
        <v>45413.66667</v>
      </c>
      <c r="N85" s="1">
        <f>IFERROR(__xludf.DUMMYFUNCTION("""COMPUTED_VALUE"""),0.0)</f>
        <v>0</v>
      </c>
    </row>
    <row r="86">
      <c r="A86" s="2">
        <f>IFERROR(__xludf.DUMMYFUNCTION("""COMPUTED_VALUE"""),45414.66666666667)</f>
        <v>45414.66667</v>
      </c>
      <c r="B86" s="1">
        <f>IFERROR(__xludf.DUMMYFUNCTION("""COMPUTED_VALUE"""),1606.63)</f>
        <v>1606.63</v>
      </c>
      <c r="D86" s="2">
        <f>IFERROR(__xludf.DUMMYFUNCTION("""COMPUTED_VALUE"""),45414.66666666667)</f>
        <v>45414.66667</v>
      </c>
      <c r="E86" s="1">
        <f>IFERROR(__xludf.DUMMYFUNCTION("""COMPUTED_VALUE"""),1614.36)</f>
        <v>1614.36</v>
      </c>
      <c r="G86" s="2">
        <f>IFERROR(__xludf.DUMMYFUNCTION("""COMPUTED_VALUE"""),45414.66666666667)</f>
        <v>45414.66667</v>
      </c>
      <c r="H86" s="1">
        <f>IFERROR(__xludf.DUMMYFUNCTION("""COMPUTED_VALUE"""),1591.49)</f>
        <v>1591.49</v>
      </c>
      <c r="J86" s="2">
        <f>IFERROR(__xludf.DUMMYFUNCTION("""COMPUTED_VALUE"""),45414.66666666667)</f>
        <v>45414.66667</v>
      </c>
      <c r="K86" s="1">
        <f>IFERROR(__xludf.DUMMYFUNCTION("""COMPUTED_VALUE"""),1610.85)</f>
        <v>1610.85</v>
      </c>
      <c r="M86" s="2">
        <f>IFERROR(__xludf.DUMMYFUNCTION("""COMPUTED_VALUE"""),45414.66666666667)</f>
        <v>45414.66667</v>
      </c>
      <c r="N86" s="1">
        <f>IFERROR(__xludf.DUMMYFUNCTION("""COMPUTED_VALUE"""),0.0)</f>
        <v>0</v>
      </c>
    </row>
    <row r="87">
      <c r="A87" s="2">
        <f>IFERROR(__xludf.DUMMYFUNCTION("""COMPUTED_VALUE"""),45415.66666666667)</f>
        <v>45415.66667</v>
      </c>
      <c r="B87" s="1">
        <f>IFERROR(__xludf.DUMMYFUNCTION("""COMPUTED_VALUE"""),1626.93)</f>
        <v>1626.93</v>
      </c>
      <c r="D87" s="2">
        <f>IFERROR(__xludf.DUMMYFUNCTION("""COMPUTED_VALUE"""),45415.66666666667)</f>
        <v>45415.66667</v>
      </c>
      <c r="E87" s="1">
        <f>IFERROR(__xludf.DUMMYFUNCTION("""COMPUTED_VALUE"""),1631.95)</f>
        <v>1631.95</v>
      </c>
      <c r="G87" s="2">
        <f>IFERROR(__xludf.DUMMYFUNCTION("""COMPUTED_VALUE"""),45415.66666666667)</f>
        <v>45415.66667</v>
      </c>
      <c r="H87" s="1">
        <f>IFERROR(__xludf.DUMMYFUNCTION("""COMPUTED_VALUE"""),1616.68)</f>
        <v>1616.68</v>
      </c>
      <c r="J87" s="2">
        <f>IFERROR(__xludf.DUMMYFUNCTION("""COMPUTED_VALUE"""),45415.66666666667)</f>
        <v>45415.66667</v>
      </c>
      <c r="K87" s="1">
        <f>IFERROR(__xludf.DUMMYFUNCTION("""COMPUTED_VALUE"""),1622.17)</f>
        <v>1622.17</v>
      </c>
      <c r="M87" s="2">
        <f>IFERROR(__xludf.DUMMYFUNCTION("""COMPUTED_VALUE"""),45415.66666666667)</f>
        <v>45415.66667</v>
      </c>
      <c r="N87" s="1">
        <f>IFERROR(__xludf.DUMMYFUNCTION("""COMPUTED_VALUE"""),0.0)</f>
        <v>0</v>
      </c>
    </row>
    <row r="88">
      <c r="A88" s="2">
        <f>IFERROR(__xludf.DUMMYFUNCTION("""COMPUTED_VALUE"""),45418.66666666667)</f>
        <v>45418.66667</v>
      </c>
      <c r="B88" s="1">
        <f>IFERROR(__xludf.DUMMYFUNCTION("""COMPUTED_VALUE"""),1632.21)</f>
        <v>1632.21</v>
      </c>
      <c r="D88" s="2">
        <f>IFERROR(__xludf.DUMMYFUNCTION("""COMPUTED_VALUE"""),45418.66666666667)</f>
        <v>45418.66667</v>
      </c>
      <c r="E88" s="1">
        <f>IFERROR(__xludf.DUMMYFUNCTION("""COMPUTED_VALUE"""),1640.01)</f>
        <v>1640.01</v>
      </c>
      <c r="G88" s="2">
        <f>IFERROR(__xludf.DUMMYFUNCTION("""COMPUTED_VALUE"""),45418.66666666667)</f>
        <v>45418.66667</v>
      </c>
      <c r="H88" s="1">
        <f>IFERROR(__xludf.DUMMYFUNCTION("""COMPUTED_VALUE"""),1629.81)</f>
        <v>1629.81</v>
      </c>
      <c r="J88" s="2">
        <f>IFERROR(__xludf.DUMMYFUNCTION("""COMPUTED_VALUE"""),45418.66666666667)</f>
        <v>45418.66667</v>
      </c>
      <c r="K88" s="1">
        <f>IFERROR(__xludf.DUMMYFUNCTION("""COMPUTED_VALUE"""),1639.92)</f>
        <v>1639.92</v>
      </c>
      <c r="M88" s="2">
        <f>IFERROR(__xludf.DUMMYFUNCTION("""COMPUTED_VALUE"""),45418.66666666667)</f>
        <v>45418.66667</v>
      </c>
      <c r="N88" s="1">
        <f>IFERROR(__xludf.DUMMYFUNCTION("""COMPUTED_VALUE"""),0.0)</f>
        <v>0</v>
      </c>
    </row>
    <row r="89">
      <c r="A89" s="2">
        <f>IFERROR(__xludf.DUMMYFUNCTION("""COMPUTED_VALUE"""),45419.66666666667)</f>
        <v>45419.66667</v>
      </c>
      <c r="B89" s="1">
        <f>IFERROR(__xludf.DUMMYFUNCTION("""COMPUTED_VALUE"""),1641.82)</f>
        <v>1641.82</v>
      </c>
      <c r="D89" s="2">
        <f>IFERROR(__xludf.DUMMYFUNCTION("""COMPUTED_VALUE"""),45419.66666666667)</f>
        <v>45419.66667</v>
      </c>
      <c r="E89" s="1">
        <f>IFERROR(__xludf.DUMMYFUNCTION("""COMPUTED_VALUE"""),1647.18)</f>
        <v>1647.18</v>
      </c>
      <c r="G89" s="2">
        <f>IFERROR(__xludf.DUMMYFUNCTION("""COMPUTED_VALUE"""),45419.66666666667)</f>
        <v>45419.66667</v>
      </c>
      <c r="H89" s="1">
        <f>IFERROR(__xludf.DUMMYFUNCTION("""COMPUTED_VALUE"""),1640.71)</f>
        <v>1640.71</v>
      </c>
      <c r="J89" s="2">
        <f>IFERROR(__xludf.DUMMYFUNCTION("""COMPUTED_VALUE"""),45419.66666666667)</f>
        <v>45419.66667</v>
      </c>
      <c r="K89" s="1">
        <f>IFERROR(__xludf.DUMMYFUNCTION("""COMPUTED_VALUE"""),1641.16)</f>
        <v>1641.16</v>
      </c>
      <c r="M89" s="2">
        <f>IFERROR(__xludf.DUMMYFUNCTION("""COMPUTED_VALUE"""),45419.66666666667)</f>
        <v>45419.66667</v>
      </c>
      <c r="N89" s="1">
        <f>IFERROR(__xludf.DUMMYFUNCTION("""COMPUTED_VALUE"""),0.0)</f>
        <v>0</v>
      </c>
    </row>
    <row r="90">
      <c r="A90" s="2">
        <f>IFERROR(__xludf.DUMMYFUNCTION("""COMPUTED_VALUE"""),45420.66666666667)</f>
        <v>45420.66667</v>
      </c>
      <c r="B90" s="1">
        <f>IFERROR(__xludf.DUMMYFUNCTION("""COMPUTED_VALUE"""),1635.01)</f>
        <v>1635.01</v>
      </c>
      <c r="D90" s="2">
        <f>IFERROR(__xludf.DUMMYFUNCTION("""COMPUTED_VALUE"""),45420.66666666667)</f>
        <v>45420.66667</v>
      </c>
      <c r="E90" s="1">
        <f>IFERROR(__xludf.DUMMYFUNCTION("""COMPUTED_VALUE"""),1640.48)</f>
        <v>1640.48</v>
      </c>
      <c r="G90" s="2">
        <f>IFERROR(__xludf.DUMMYFUNCTION("""COMPUTED_VALUE"""),45420.66666666667)</f>
        <v>45420.66667</v>
      </c>
      <c r="H90" s="1">
        <f>IFERROR(__xludf.DUMMYFUNCTION("""COMPUTED_VALUE"""),1632.83)</f>
        <v>1632.83</v>
      </c>
      <c r="J90" s="2">
        <f>IFERROR(__xludf.DUMMYFUNCTION("""COMPUTED_VALUE"""),45420.66666666667)</f>
        <v>45420.66667</v>
      </c>
      <c r="K90" s="1">
        <f>IFERROR(__xludf.DUMMYFUNCTION("""COMPUTED_VALUE"""),1638.9)</f>
        <v>1638.9</v>
      </c>
      <c r="M90" s="2">
        <f>IFERROR(__xludf.DUMMYFUNCTION("""COMPUTED_VALUE"""),45420.66666666667)</f>
        <v>45420.66667</v>
      </c>
      <c r="N90" s="1">
        <f>IFERROR(__xludf.DUMMYFUNCTION("""COMPUTED_VALUE"""),0.0)</f>
        <v>0</v>
      </c>
    </row>
    <row r="91">
      <c r="A91" s="2">
        <f>IFERROR(__xludf.DUMMYFUNCTION("""COMPUTED_VALUE"""),45421.66666666667)</f>
        <v>45421.66667</v>
      </c>
      <c r="B91" s="1">
        <f>IFERROR(__xludf.DUMMYFUNCTION("""COMPUTED_VALUE"""),1639.53)</f>
        <v>1639.53</v>
      </c>
      <c r="D91" s="2">
        <f>IFERROR(__xludf.DUMMYFUNCTION("""COMPUTED_VALUE"""),45421.66666666667)</f>
        <v>45421.66667</v>
      </c>
      <c r="E91" s="1">
        <f>IFERROR(__xludf.DUMMYFUNCTION("""COMPUTED_VALUE"""),1653.73)</f>
        <v>1653.73</v>
      </c>
      <c r="G91" s="2">
        <f>IFERROR(__xludf.DUMMYFUNCTION("""COMPUTED_VALUE"""),45421.66666666667)</f>
        <v>45421.66667</v>
      </c>
      <c r="H91" s="1">
        <f>IFERROR(__xludf.DUMMYFUNCTION("""COMPUTED_VALUE"""),1637.57)</f>
        <v>1637.57</v>
      </c>
      <c r="J91" s="2">
        <f>IFERROR(__xludf.DUMMYFUNCTION("""COMPUTED_VALUE"""),45421.66666666667)</f>
        <v>45421.66667</v>
      </c>
      <c r="K91" s="1">
        <f>IFERROR(__xludf.DUMMYFUNCTION("""COMPUTED_VALUE"""),1653.43)</f>
        <v>1653.43</v>
      </c>
      <c r="M91" s="2">
        <f>IFERROR(__xludf.DUMMYFUNCTION("""COMPUTED_VALUE"""),45421.66666666667)</f>
        <v>45421.66667</v>
      </c>
      <c r="N91" s="1">
        <f>IFERROR(__xludf.DUMMYFUNCTION("""COMPUTED_VALUE"""),0.0)</f>
        <v>0</v>
      </c>
    </row>
    <row r="92">
      <c r="A92" s="2">
        <f>IFERROR(__xludf.DUMMYFUNCTION("""COMPUTED_VALUE"""),45422.66666666667)</f>
        <v>45422.66667</v>
      </c>
      <c r="B92" s="1">
        <f>IFERROR(__xludf.DUMMYFUNCTION("""COMPUTED_VALUE"""),1659.23)</f>
        <v>1659.23</v>
      </c>
      <c r="D92" s="2">
        <f>IFERROR(__xludf.DUMMYFUNCTION("""COMPUTED_VALUE"""),45422.66666666667)</f>
        <v>45422.66667</v>
      </c>
      <c r="E92" s="1">
        <f>IFERROR(__xludf.DUMMYFUNCTION("""COMPUTED_VALUE"""),1660.77)</f>
        <v>1660.77</v>
      </c>
      <c r="G92" s="2">
        <f>IFERROR(__xludf.DUMMYFUNCTION("""COMPUTED_VALUE"""),45422.66666666667)</f>
        <v>45422.66667</v>
      </c>
      <c r="H92" s="1">
        <f>IFERROR(__xludf.DUMMYFUNCTION("""COMPUTED_VALUE"""),1651.9)</f>
        <v>1651.9</v>
      </c>
      <c r="J92" s="2">
        <f>IFERROR(__xludf.DUMMYFUNCTION("""COMPUTED_VALUE"""),45422.66666666667)</f>
        <v>45422.66667</v>
      </c>
      <c r="K92" s="1">
        <f>IFERROR(__xludf.DUMMYFUNCTION("""COMPUTED_VALUE"""),1654.59)</f>
        <v>1654.59</v>
      </c>
      <c r="M92" s="2">
        <f>IFERROR(__xludf.DUMMYFUNCTION("""COMPUTED_VALUE"""),45422.66666666667)</f>
        <v>45422.66667</v>
      </c>
      <c r="N92" s="1">
        <f>IFERROR(__xludf.DUMMYFUNCTION("""COMPUTED_VALUE"""),0.0)</f>
        <v>0</v>
      </c>
    </row>
    <row r="93">
      <c r="A93" s="2">
        <f>IFERROR(__xludf.DUMMYFUNCTION("""COMPUTED_VALUE"""),45425.66666666667)</f>
        <v>45425.66667</v>
      </c>
      <c r="B93" s="1">
        <f>IFERROR(__xludf.DUMMYFUNCTION("""COMPUTED_VALUE"""),1661.1)</f>
        <v>1661.1</v>
      </c>
      <c r="D93" s="2">
        <f>IFERROR(__xludf.DUMMYFUNCTION("""COMPUTED_VALUE"""),45425.66666666667)</f>
        <v>45425.66667</v>
      </c>
      <c r="E93" s="1">
        <f>IFERROR(__xludf.DUMMYFUNCTION("""COMPUTED_VALUE"""),1664.9)</f>
        <v>1664.9</v>
      </c>
      <c r="G93" s="2">
        <f>IFERROR(__xludf.DUMMYFUNCTION("""COMPUTED_VALUE"""),45425.66666666667)</f>
        <v>45425.66667</v>
      </c>
      <c r="H93" s="1">
        <f>IFERROR(__xludf.DUMMYFUNCTION("""COMPUTED_VALUE"""),1651.17)</f>
        <v>1651.17</v>
      </c>
      <c r="J93" s="2">
        <f>IFERROR(__xludf.DUMMYFUNCTION("""COMPUTED_VALUE"""),45425.66666666667)</f>
        <v>45425.66667</v>
      </c>
      <c r="K93" s="1">
        <f>IFERROR(__xludf.DUMMYFUNCTION("""COMPUTED_VALUE"""),1651.67)</f>
        <v>1651.67</v>
      </c>
      <c r="M93" s="2">
        <f>IFERROR(__xludf.DUMMYFUNCTION("""COMPUTED_VALUE"""),45425.66666666667)</f>
        <v>45425.66667</v>
      </c>
      <c r="N93" s="1">
        <f>IFERROR(__xludf.DUMMYFUNCTION("""COMPUTED_VALUE"""),0.0)</f>
        <v>0</v>
      </c>
    </row>
    <row r="94">
      <c r="A94" s="2">
        <f>IFERROR(__xludf.DUMMYFUNCTION("""COMPUTED_VALUE"""),45426.66666666667)</f>
        <v>45426.66667</v>
      </c>
      <c r="B94" s="1">
        <f>IFERROR(__xludf.DUMMYFUNCTION("""COMPUTED_VALUE"""),1658.85)</f>
        <v>1658.85</v>
      </c>
      <c r="D94" s="2">
        <f>IFERROR(__xludf.DUMMYFUNCTION("""COMPUTED_VALUE"""),45426.66666666667)</f>
        <v>45426.66667</v>
      </c>
      <c r="E94" s="1">
        <f>IFERROR(__xludf.DUMMYFUNCTION("""COMPUTED_VALUE"""),1664.13)</f>
        <v>1664.13</v>
      </c>
      <c r="G94" s="2">
        <f>IFERROR(__xludf.DUMMYFUNCTION("""COMPUTED_VALUE"""),45426.66666666667)</f>
        <v>45426.66667</v>
      </c>
      <c r="H94" s="1">
        <f>IFERROR(__xludf.DUMMYFUNCTION("""COMPUTED_VALUE"""),1653.9)</f>
        <v>1653.9</v>
      </c>
      <c r="J94" s="2">
        <f>IFERROR(__xludf.DUMMYFUNCTION("""COMPUTED_VALUE"""),45426.66666666667)</f>
        <v>45426.66667</v>
      </c>
      <c r="K94" s="1">
        <f>IFERROR(__xludf.DUMMYFUNCTION("""COMPUTED_VALUE"""),1661.37)</f>
        <v>1661.37</v>
      </c>
      <c r="M94" s="2">
        <f>IFERROR(__xludf.DUMMYFUNCTION("""COMPUTED_VALUE"""),45426.66666666667)</f>
        <v>45426.66667</v>
      </c>
      <c r="N94" s="1">
        <f>IFERROR(__xludf.DUMMYFUNCTION("""COMPUTED_VALUE"""),0.0)</f>
        <v>0</v>
      </c>
    </row>
    <row r="95">
      <c r="A95" s="2">
        <f>IFERROR(__xludf.DUMMYFUNCTION("""COMPUTED_VALUE"""),45427.66666666667)</f>
        <v>45427.66667</v>
      </c>
      <c r="B95" s="1">
        <f>IFERROR(__xludf.DUMMYFUNCTION("""COMPUTED_VALUE"""),1672.65)</f>
        <v>1672.65</v>
      </c>
      <c r="D95" s="2">
        <f>IFERROR(__xludf.DUMMYFUNCTION("""COMPUTED_VALUE"""),45427.66666666667)</f>
        <v>45427.66667</v>
      </c>
      <c r="E95" s="1">
        <f>IFERROR(__xludf.DUMMYFUNCTION("""COMPUTED_VALUE"""),1678.85)</f>
        <v>1678.85</v>
      </c>
      <c r="G95" s="2">
        <f>IFERROR(__xludf.DUMMYFUNCTION("""COMPUTED_VALUE"""),45427.66666666667)</f>
        <v>45427.66667</v>
      </c>
      <c r="H95" s="1">
        <f>IFERROR(__xludf.DUMMYFUNCTION("""COMPUTED_VALUE"""),1668.71)</f>
        <v>1668.71</v>
      </c>
      <c r="J95" s="2">
        <f>IFERROR(__xludf.DUMMYFUNCTION("""COMPUTED_VALUE"""),45427.66666666667)</f>
        <v>45427.66667</v>
      </c>
      <c r="K95" s="1">
        <f>IFERROR(__xludf.DUMMYFUNCTION("""COMPUTED_VALUE"""),1677.92)</f>
        <v>1677.92</v>
      </c>
      <c r="M95" s="2">
        <f>IFERROR(__xludf.DUMMYFUNCTION("""COMPUTED_VALUE"""),45427.66666666667)</f>
        <v>45427.66667</v>
      </c>
      <c r="N95" s="1">
        <f>IFERROR(__xludf.DUMMYFUNCTION("""COMPUTED_VALUE"""),0.0)</f>
        <v>0</v>
      </c>
    </row>
    <row r="96">
      <c r="A96" s="2">
        <f>IFERROR(__xludf.DUMMYFUNCTION("""COMPUTED_VALUE"""),45428.66666666667)</f>
        <v>45428.66667</v>
      </c>
      <c r="B96" s="1">
        <f>IFERROR(__xludf.DUMMYFUNCTION("""COMPUTED_VALUE"""),1676.93)</f>
        <v>1676.93</v>
      </c>
      <c r="D96" s="2">
        <f>IFERROR(__xludf.DUMMYFUNCTION("""COMPUTED_VALUE"""),45428.66666666667)</f>
        <v>45428.66667</v>
      </c>
      <c r="E96" s="1">
        <f>IFERROR(__xludf.DUMMYFUNCTION("""COMPUTED_VALUE"""),1678.98)</f>
        <v>1678.98</v>
      </c>
      <c r="G96" s="2">
        <f>IFERROR(__xludf.DUMMYFUNCTION("""COMPUTED_VALUE"""),45428.66666666667)</f>
        <v>45428.66667</v>
      </c>
      <c r="H96" s="1">
        <f>IFERROR(__xludf.DUMMYFUNCTION("""COMPUTED_VALUE"""),1669.74)</f>
        <v>1669.74</v>
      </c>
      <c r="J96" s="2">
        <f>IFERROR(__xludf.DUMMYFUNCTION("""COMPUTED_VALUE"""),45428.66666666667)</f>
        <v>45428.66667</v>
      </c>
      <c r="K96" s="1">
        <f>IFERROR(__xludf.DUMMYFUNCTION("""COMPUTED_VALUE"""),1669.8)</f>
        <v>1669.8</v>
      </c>
      <c r="M96" s="2">
        <f>IFERROR(__xludf.DUMMYFUNCTION("""COMPUTED_VALUE"""),45428.66666666667)</f>
        <v>45428.66667</v>
      </c>
      <c r="N96" s="1">
        <f>IFERROR(__xludf.DUMMYFUNCTION("""COMPUTED_VALUE"""),0.0)</f>
        <v>0</v>
      </c>
    </row>
    <row r="97">
      <c r="A97" s="2">
        <f>IFERROR(__xludf.DUMMYFUNCTION("""COMPUTED_VALUE"""),45429.66666666667)</f>
        <v>45429.66667</v>
      </c>
      <c r="B97" s="1">
        <f>IFERROR(__xludf.DUMMYFUNCTION("""COMPUTED_VALUE"""),1674.38)</f>
        <v>1674.38</v>
      </c>
      <c r="D97" s="2">
        <f>IFERROR(__xludf.DUMMYFUNCTION("""COMPUTED_VALUE"""),45429.66666666667)</f>
        <v>45429.66667</v>
      </c>
      <c r="E97" s="1">
        <f>IFERROR(__xludf.DUMMYFUNCTION("""COMPUTED_VALUE"""),1674.38)</f>
        <v>1674.38</v>
      </c>
      <c r="G97" s="2">
        <f>IFERROR(__xludf.DUMMYFUNCTION("""COMPUTED_VALUE"""),45429.66666666667)</f>
        <v>45429.66667</v>
      </c>
      <c r="H97" s="1">
        <f>IFERROR(__xludf.DUMMYFUNCTION("""COMPUTED_VALUE"""),1668.14)</f>
        <v>1668.14</v>
      </c>
      <c r="J97" s="2">
        <f>IFERROR(__xludf.DUMMYFUNCTION("""COMPUTED_VALUE"""),45429.66666666667)</f>
        <v>45429.66667</v>
      </c>
      <c r="K97" s="1">
        <f>IFERROR(__xludf.DUMMYFUNCTION("""COMPUTED_VALUE"""),1673.47)</f>
        <v>1673.47</v>
      </c>
      <c r="M97" s="2">
        <f>IFERROR(__xludf.DUMMYFUNCTION("""COMPUTED_VALUE"""),45429.66666666667)</f>
        <v>45429.66667</v>
      </c>
      <c r="N97" s="1">
        <f>IFERROR(__xludf.DUMMYFUNCTION("""COMPUTED_VALUE"""),0.0)</f>
        <v>0</v>
      </c>
    </row>
    <row r="98">
      <c r="A98" s="2">
        <f>IFERROR(__xludf.DUMMYFUNCTION("""COMPUTED_VALUE"""),45432.66666666667)</f>
        <v>45432.66667</v>
      </c>
      <c r="B98" s="1">
        <f>IFERROR(__xludf.DUMMYFUNCTION("""COMPUTED_VALUE"""),1674.18)</f>
        <v>1674.18</v>
      </c>
      <c r="D98" s="2">
        <f>IFERROR(__xludf.DUMMYFUNCTION("""COMPUTED_VALUE"""),45432.66666666667)</f>
        <v>45432.66667</v>
      </c>
      <c r="E98" s="1">
        <f>IFERROR(__xludf.DUMMYFUNCTION("""COMPUTED_VALUE"""),1678.5)</f>
        <v>1678.5</v>
      </c>
      <c r="G98" s="2">
        <f>IFERROR(__xludf.DUMMYFUNCTION("""COMPUTED_VALUE"""),45432.66666666667)</f>
        <v>45432.66667</v>
      </c>
      <c r="H98" s="1">
        <f>IFERROR(__xludf.DUMMYFUNCTION("""COMPUTED_VALUE"""),1671.42)</f>
        <v>1671.42</v>
      </c>
      <c r="J98" s="2">
        <f>IFERROR(__xludf.DUMMYFUNCTION("""COMPUTED_VALUE"""),45432.66666666667)</f>
        <v>45432.66667</v>
      </c>
      <c r="K98" s="1">
        <f>IFERROR(__xludf.DUMMYFUNCTION("""COMPUTED_VALUE"""),1674.63)</f>
        <v>1674.63</v>
      </c>
      <c r="M98" s="2">
        <f>IFERROR(__xludf.DUMMYFUNCTION("""COMPUTED_VALUE"""),45432.66666666667)</f>
        <v>45432.66667</v>
      </c>
      <c r="N98" s="1">
        <f>IFERROR(__xludf.DUMMYFUNCTION("""COMPUTED_VALUE"""),0.0)</f>
        <v>0</v>
      </c>
    </row>
    <row r="99">
      <c r="A99" s="2">
        <f>IFERROR(__xludf.DUMMYFUNCTION("""COMPUTED_VALUE"""),45433.66666666667)</f>
        <v>45433.66667</v>
      </c>
      <c r="B99" s="1">
        <f>IFERROR(__xludf.DUMMYFUNCTION("""COMPUTED_VALUE"""),1670.38)</f>
        <v>1670.38</v>
      </c>
      <c r="D99" s="2">
        <f>IFERROR(__xludf.DUMMYFUNCTION("""COMPUTED_VALUE"""),45433.66666666667)</f>
        <v>45433.66667</v>
      </c>
      <c r="E99" s="1">
        <f>IFERROR(__xludf.DUMMYFUNCTION("""COMPUTED_VALUE"""),1672.3)</f>
        <v>1672.3</v>
      </c>
      <c r="G99" s="2">
        <f>IFERROR(__xludf.DUMMYFUNCTION("""COMPUTED_VALUE"""),45433.66666666667)</f>
        <v>45433.66667</v>
      </c>
      <c r="H99" s="1">
        <f>IFERROR(__xludf.DUMMYFUNCTION("""COMPUTED_VALUE"""),1667.46)</f>
        <v>1667.46</v>
      </c>
      <c r="J99" s="2">
        <f>IFERROR(__xludf.DUMMYFUNCTION("""COMPUTED_VALUE"""),45433.66666666667)</f>
        <v>45433.66667</v>
      </c>
      <c r="K99" s="1">
        <f>IFERROR(__xludf.DUMMYFUNCTION("""COMPUTED_VALUE"""),1671.53)</f>
        <v>1671.53</v>
      </c>
      <c r="M99" s="2">
        <f>IFERROR(__xludf.DUMMYFUNCTION("""COMPUTED_VALUE"""),45433.66666666667)</f>
        <v>45433.66667</v>
      </c>
      <c r="N99" s="1">
        <f>IFERROR(__xludf.DUMMYFUNCTION("""COMPUTED_VALUE"""),0.0)</f>
        <v>0</v>
      </c>
    </row>
    <row r="100">
      <c r="A100" s="2">
        <f>IFERROR(__xludf.DUMMYFUNCTION("""COMPUTED_VALUE"""),45434.66666666667)</f>
        <v>45434.66667</v>
      </c>
      <c r="B100" s="1">
        <f>IFERROR(__xludf.DUMMYFUNCTION("""COMPUTED_VALUE"""),1668.28)</f>
        <v>1668.28</v>
      </c>
      <c r="D100" s="2">
        <f>IFERROR(__xludf.DUMMYFUNCTION("""COMPUTED_VALUE"""),45434.66666666667)</f>
        <v>45434.66667</v>
      </c>
      <c r="E100" s="1">
        <f>IFERROR(__xludf.DUMMYFUNCTION("""COMPUTED_VALUE"""),1671.33)</f>
        <v>1671.33</v>
      </c>
      <c r="G100" s="2">
        <f>IFERROR(__xludf.DUMMYFUNCTION("""COMPUTED_VALUE"""),45434.66666666667)</f>
        <v>45434.66667</v>
      </c>
      <c r="H100" s="1">
        <f>IFERROR(__xludf.DUMMYFUNCTION("""COMPUTED_VALUE"""),1658.29)</f>
        <v>1658.29</v>
      </c>
      <c r="J100" s="2">
        <f>IFERROR(__xludf.DUMMYFUNCTION("""COMPUTED_VALUE"""),45434.66666666667)</f>
        <v>45434.66667</v>
      </c>
      <c r="K100" s="1">
        <f>IFERROR(__xludf.DUMMYFUNCTION("""COMPUTED_VALUE"""),1663.48)</f>
        <v>1663.48</v>
      </c>
      <c r="M100" s="2">
        <f>IFERROR(__xludf.DUMMYFUNCTION("""COMPUTED_VALUE"""),45434.66666666667)</f>
        <v>45434.66667</v>
      </c>
      <c r="N100" s="1">
        <f>IFERROR(__xludf.DUMMYFUNCTION("""COMPUTED_VALUE"""),0.0)</f>
        <v>0</v>
      </c>
    </row>
    <row r="101">
      <c r="A101" s="2">
        <f>IFERROR(__xludf.DUMMYFUNCTION("""COMPUTED_VALUE"""),45435.66666666667)</f>
        <v>45435.66667</v>
      </c>
      <c r="B101" s="1">
        <f>IFERROR(__xludf.DUMMYFUNCTION("""COMPUTED_VALUE"""),1667.78)</f>
        <v>1667.78</v>
      </c>
      <c r="D101" s="2">
        <f>IFERROR(__xludf.DUMMYFUNCTION("""COMPUTED_VALUE"""),45435.66666666667)</f>
        <v>45435.66667</v>
      </c>
      <c r="E101" s="1">
        <f>IFERROR(__xludf.DUMMYFUNCTION("""COMPUTED_VALUE"""),1667.78)</f>
        <v>1667.78</v>
      </c>
      <c r="G101" s="2">
        <f>IFERROR(__xludf.DUMMYFUNCTION("""COMPUTED_VALUE"""),45435.66666666667)</f>
        <v>45435.66667</v>
      </c>
      <c r="H101" s="1">
        <f>IFERROR(__xludf.DUMMYFUNCTION("""COMPUTED_VALUE"""),1638.97)</f>
        <v>1638.97</v>
      </c>
      <c r="J101" s="2">
        <f>IFERROR(__xludf.DUMMYFUNCTION("""COMPUTED_VALUE"""),45435.66666666667)</f>
        <v>45435.66667</v>
      </c>
      <c r="K101" s="1">
        <f>IFERROR(__xludf.DUMMYFUNCTION("""COMPUTED_VALUE"""),1640.86)</f>
        <v>1640.86</v>
      </c>
      <c r="M101" s="2">
        <f>IFERROR(__xludf.DUMMYFUNCTION("""COMPUTED_VALUE"""),45435.66666666667)</f>
        <v>45435.66667</v>
      </c>
      <c r="N101" s="1">
        <f>IFERROR(__xludf.DUMMYFUNCTION("""COMPUTED_VALUE"""),0.0)</f>
        <v>0</v>
      </c>
    </row>
    <row r="102">
      <c r="A102" s="2">
        <f>IFERROR(__xludf.DUMMYFUNCTION("""COMPUTED_VALUE"""),45436.66666666667)</f>
        <v>45436.66667</v>
      </c>
      <c r="B102" s="1">
        <f>IFERROR(__xludf.DUMMYFUNCTION("""COMPUTED_VALUE"""),1648.19)</f>
        <v>1648.19</v>
      </c>
      <c r="D102" s="2">
        <f>IFERROR(__xludf.DUMMYFUNCTION("""COMPUTED_VALUE"""),45436.66666666667)</f>
        <v>45436.66667</v>
      </c>
      <c r="E102" s="1">
        <f>IFERROR(__xludf.DUMMYFUNCTION("""COMPUTED_VALUE"""),1657.31)</f>
        <v>1657.31</v>
      </c>
      <c r="G102" s="2">
        <f>IFERROR(__xludf.DUMMYFUNCTION("""COMPUTED_VALUE"""),45436.66666666667)</f>
        <v>45436.66667</v>
      </c>
      <c r="H102" s="1">
        <f>IFERROR(__xludf.DUMMYFUNCTION("""COMPUTED_VALUE"""),1646.34)</f>
        <v>1646.34</v>
      </c>
      <c r="J102" s="2">
        <f>IFERROR(__xludf.DUMMYFUNCTION("""COMPUTED_VALUE"""),45436.66666666667)</f>
        <v>45436.66667</v>
      </c>
      <c r="K102" s="1">
        <f>IFERROR(__xludf.DUMMYFUNCTION("""COMPUTED_VALUE"""),1654.96)</f>
        <v>1654.96</v>
      </c>
      <c r="M102" s="2">
        <f>IFERROR(__xludf.DUMMYFUNCTION("""COMPUTED_VALUE"""),45436.66666666667)</f>
        <v>45436.66667</v>
      </c>
      <c r="N102" s="1">
        <f>IFERROR(__xludf.DUMMYFUNCTION("""COMPUTED_VALUE"""),0.0)</f>
        <v>0</v>
      </c>
    </row>
    <row r="103">
      <c r="A103" s="2">
        <f>IFERROR(__xludf.DUMMYFUNCTION("""COMPUTED_VALUE"""),45440.66666666667)</f>
        <v>45440.66667</v>
      </c>
      <c r="B103" s="1">
        <f>IFERROR(__xludf.DUMMYFUNCTION("""COMPUTED_VALUE"""),1656.99)</f>
        <v>1656.99</v>
      </c>
      <c r="D103" s="2">
        <f>IFERROR(__xludf.DUMMYFUNCTION("""COMPUTED_VALUE"""),45440.66666666667)</f>
        <v>45440.66667</v>
      </c>
      <c r="E103" s="1">
        <f>IFERROR(__xludf.DUMMYFUNCTION("""COMPUTED_VALUE"""),1657.74)</f>
        <v>1657.74</v>
      </c>
      <c r="G103" s="2">
        <f>IFERROR(__xludf.DUMMYFUNCTION("""COMPUTED_VALUE"""),45440.66666666667)</f>
        <v>45440.66667</v>
      </c>
      <c r="H103" s="1">
        <f>IFERROR(__xludf.DUMMYFUNCTION("""COMPUTED_VALUE"""),1637.6)</f>
        <v>1637.6</v>
      </c>
      <c r="J103" s="2">
        <f>IFERROR(__xludf.DUMMYFUNCTION("""COMPUTED_VALUE"""),45440.66666666667)</f>
        <v>45440.66667</v>
      </c>
      <c r="K103" s="1">
        <f>IFERROR(__xludf.DUMMYFUNCTION("""COMPUTED_VALUE"""),1641.78)</f>
        <v>1641.78</v>
      </c>
      <c r="M103" s="2">
        <f>IFERROR(__xludf.DUMMYFUNCTION("""COMPUTED_VALUE"""),45440.66666666667)</f>
        <v>45440.66667</v>
      </c>
      <c r="N103" s="1">
        <f>IFERROR(__xludf.DUMMYFUNCTION("""COMPUTED_VALUE"""),0.0)</f>
        <v>0</v>
      </c>
    </row>
    <row r="104">
      <c r="A104" s="2">
        <f>IFERROR(__xludf.DUMMYFUNCTION("""COMPUTED_VALUE"""),45441.66666666667)</f>
        <v>45441.66667</v>
      </c>
      <c r="B104" s="1">
        <f>IFERROR(__xludf.DUMMYFUNCTION("""COMPUTED_VALUE"""),1626.54)</f>
        <v>1626.54</v>
      </c>
      <c r="D104" s="2">
        <f>IFERROR(__xludf.DUMMYFUNCTION("""COMPUTED_VALUE"""),45441.66666666667)</f>
        <v>45441.66667</v>
      </c>
      <c r="E104" s="1">
        <f>IFERROR(__xludf.DUMMYFUNCTION("""COMPUTED_VALUE"""),1626.72)</f>
        <v>1626.72</v>
      </c>
      <c r="G104" s="2">
        <f>IFERROR(__xludf.DUMMYFUNCTION("""COMPUTED_VALUE"""),45441.66666666667)</f>
        <v>45441.66667</v>
      </c>
      <c r="H104" s="1">
        <f>IFERROR(__xludf.DUMMYFUNCTION("""COMPUTED_VALUE"""),1621.15)</f>
        <v>1621.15</v>
      </c>
      <c r="J104" s="2">
        <f>IFERROR(__xludf.DUMMYFUNCTION("""COMPUTED_VALUE"""),45441.66666666667)</f>
        <v>45441.66667</v>
      </c>
      <c r="K104" s="1">
        <f>IFERROR(__xludf.DUMMYFUNCTION("""COMPUTED_VALUE"""),1622.11)</f>
        <v>1622.11</v>
      </c>
      <c r="M104" s="2">
        <f>IFERROR(__xludf.DUMMYFUNCTION("""COMPUTED_VALUE"""),45441.66666666667)</f>
        <v>45441.66667</v>
      </c>
      <c r="N104" s="1">
        <f>IFERROR(__xludf.DUMMYFUNCTION("""COMPUTED_VALUE"""),0.0)</f>
        <v>0</v>
      </c>
    </row>
    <row r="105">
      <c r="A105" s="2">
        <f>IFERROR(__xludf.DUMMYFUNCTION("""COMPUTED_VALUE"""),45442.66666666667)</f>
        <v>45442.66667</v>
      </c>
      <c r="B105" s="1">
        <f>IFERROR(__xludf.DUMMYFUNCTION("""COMPUTED_VALUE"""),1623.95)</f>
        <v>1623.95</v>
      </c>
      <c r="D105" s="2">
        <f>IFERROR(__xludf.DUMMYFUNCTION("""COMPUTED_VALUE"""),45442.66666666667)</f>
        <v>45442.66667</v>
      </c>
      <c r="E105" s="1">
        <f>IFERROR(__xludf.DUMMYFUNCTION("""COMPUTED_VALUE"""),1631.38)</f>
        <v>1631.38</v>
      </c>
      <c r="G105" s="2">
        <f>IFERROR(__xludf.DUMMYFUNCTION("""COMPUTED_VALUE"""),45442.66666666667)</f>
        <v>45442.66667</v>
      </c>
      <c r="H105" s="1">
        <f>IFERROR(__xludf.DUMMYFUNCTION("""COMPUTED_VALUE"""),1621.63)</f>
        <v>1621.63</v>
      </c>
      <c r="J105" s="2">
        <f>IFERROR(__xludf.DUMMYFUNCTION("""COMPUTED_VALUE"""),45442.66666666667)</f>
        <v>45442.66667</v>
      </c>
      <c r="K105" s="1">
        <f>IFERROR(__xludf.DUMMYFUNCTION("""COMPUTED_VALUE"""),1627.8)</f>
        <v>1627.8</v>
      </c>
      <c r="M105" s="2">
        <f>IFERROR(__xludf.DUMMYFUNCTION("""COMPUTED_VALUE"""),45442.66666666667)</f>
        <v>45442.66667</v>
      </c>
      <c r="N105" s="1">
        <f>IFERROR(__xludf.DUMMYFUNCTION("""COMPUTED_VALUE"""),0.0)</f>
        <v>0</v>
      </c>
    </row>
    <row r="106">
      <c r="A106" s="2">
        <f>IFERROR(__xludf.DUMMYFUNCTION("""COMPUTED_VALUE"""),45443.66666666667)</f>
        <v>45443.66667</v>
      </c>
      <c r="B106" s="1">
        <f>IFERROR(__xludf.DUMMYFUNCTION("""COMPUTED_VALUE"""),1630.13)</f>
        <v>1630.13</v>
      </c>
      <c r="D106" s="2">
        <f>IFERROR(__xludf.DUMMYFUNCTION("""COMPUTED_VALUE"""),45443.66666666667)</f>
        <v>45443.66667</v>
      </c>
      <c r="E106" s="1">
        <f>IFERROR(__xludf.DUMMYFUNCTION("""COMPUTED_VALUE"""),1641.46)</f>
        <v>1641.46</v>
      </c>
      <c r="G106" s="2">
        <f>IFERROR(__xludf.DUMMYFUNCTION("""COMPUTED_VALUE"""),45443.66666666667)</f>
        <v>45443.66667</v>
      </c>
      <c r="H106" s="1">
        <f>IFERROR(__xludf.DUMMYFUNCTION("""COMPUTED_VALUE"""),1617.2)</f>
        <v>1617.2</v>
      </c>
      <c r="J106" s="2">
        <f>IFERROR(__xludf.DUMMYFUNCTION("""COMPUTED_VALUE"""),45443.66666666667)</f>
        <v>45443.66667</v>
      </c>
      <c r="K106" s="1">
        <f>IFERROR(__xludf.DUMMYFUNCTION("""COMPUTED_VALUE"""),1641.14)</f>
        <v>1641.14</v>
      </c>
      <c r="M106" s="2">
        <f>IFERROR(__xludf.DUMMYFUNCTION("""COMPUTED_VALUE"""),45443.66666666667)</f>
        <v>45443.66667</v>
      </c>
      <c r="N106" s="1">
        <f>IFERROR(__xludf.DUMMYFUNCTION("""COMPUTED_VALUE"""),0.0)</f>
        <v>0</v>
      </c>
    </row>
    <row r="107">
      <c r="A107" s="2">
        <f>IFERROR(__xludf.DUMMYFUNCTION("""COMPUTED_VALUE"""),45446.66666666667)</f>
        <v>45446.66667</v>
      </c>
      <c r="B107" s="1">
        <f>IFERROR(__xludf.DUMMYFUNCTION("""COMPUTED_VALUE"""),1646.29)</f>
        <v>1646.29</v>
      </c>
      <c r="D107" s="2">
        <f>IFERROR(__xludf.DUMMYFUNCTION("""COMPUTED_VALUE"""),45446.66666666667)</f>
        <v>45446.66667</v>
      </c>
      <c r="E107" s="1">
        <f>IFERROR(__xludf.DUMMYFUNCTION("""COMPUTED_VALUE"""),1646.5)</f>
        <v>1646.5</v>
      </c>
      <c r="G107" s="2">
        <f>IFERROR(__xludf.DUMMYFUNCTION("""COMPUTED_VALUE"""),45446.66666666667)</f>
        <v>45446.66667</v>
      </c>
      <c r="H107" s="1">
        <f>IFERROR(__xludf.DUMMYFUNCTION("""COMPUTED_VALUE"""),1616.64)</f>
        <v>1616.64</v>
      </c>
      <c r="J107" s="2">
        <f>IFERROR(__xludf.DUMMYFUNCTION("""COMPUTED_VALUE"""),45446.66666666667)</f>
        <v>45446.66667</v>
      </c>
      <c r="K107" s="1">
        <f>IFERROR(__xludf.DUMMYFUNCTION("""COMPUTED_VALUE"""),1629.73)</f>
        <v>1629.73</v>
      </c>
      <c r="M107" s="2">
        <f>IFERROR(__xludf.DUMMYFUNCTION("""COMPUTED_VALUE"""),45446.66666666667)</f>
        <v>45446.66667</v>
      </c>
      <c r="N107" s="1">
        <f>IFERROR(__xludf.DUMMYFUNCTION("""COMPUTED_VALUE"""),0.0)</f>
        <v>0</v>
      </c>
    </row>
    <row r="108">
      <c r="A108" s="2">
        <f>IFERROR(__xludf.DUMMYFUNCTION("""COMPUTED_VALUE"""),45447.66666666667)</f>
        <v>45447.66667</v>
      </c>
      <c r="B108" s="1">
        <f>IFERROR(__xludf.DUMMYFUNCTION("""COMPUTED_VALUE"""),1622.7)</f>
        <v>1622.7</v>
      </c>
      <c r="D108" s="2">
        <f>IFERROR(__xludf.DUMMYFUNCTION("""COMPUTED_VALUE"""),45447.66666666667)</f>
        <v>45447.66667</v>
      </c>
      <c r="E108" s="1">
        <f>IFERROR(__xludf.DUMMYFUNCTION("""COMPUTED_VALUE"""),1627.32)</f>
        <v>1627.32</v>
      </c>
      <c r="G108" s="2">
        <f>IFERROR(__xludf.DUMMYFUNCTION("""COMPUTED_VALUE"""),45447.66666666667)</f>
        <v>45447.66667</v>
      </c>
      <c r="H108" s="1">
        <f>IFERROR(__xludf.DUMMYFUNCTION("""COMPUTED_VALUE"""),1615.98)</f>
        <v>1615.98</v>
      </c>
      <c r="J108" s="2">
        <f>IFERROR(__xludf.DUMMYFUNCTION("""COMPUTED_VALUE"""),45447.66666666667)</f>
        <v>45447.66667</v>
      </c>
      <c r="K108" s="1">
        <f>IFERROR(__xludf.DUMMYFUNCTION("""COMPUTED_VALUE"""),1620.74)</f>
        <v>1620.74</v>
      </c>
      <c r="M108" s="2">
        <f>IFERROR(__xludf.DUMMYFUNCTION("""COMPUTED_VALUE"""),45447.66666666667)</f>
        <v>45447.66667</v>
      </c>
      <c r="N108" s="1">
        <f>IFERROR(__xludf.DUMMYFUNCTION("""COMPUTED_VALUE"""),0.0)</f>
        <v>0</v>
      </c>
    </row>
    <row r="109">
      <c r="A109" s="2">
        <f>IFERROR(__xludf.DUMMYFUNCTION("""COMPUTED_VALUE"""),45448.66666666667)</f>
        <v>45448.66667</v>
      </c>
      <c r="B109" s="1">
        <f>IFERROR(__xludf.DUMMYFUNCTION("""COMPUTED_VALUE"""),1626.98)</f>
        <v>1626.98</v>
      </c>
      <c r="D109" s="2">
        <f>IFERROR(__xludf.DUMMYFUNCTION("""COMPUTED_VALUE"""),45448.66666666667)</f>
        <v>45448.66667</v>
      </c>
      <c r="E109" s="1">
        <f>IFERROR(__xludf.DUMMYFUNCTION("""COMPUTED_VALUE"""),1635.79)</f>
        <v>1635.79</v>
      </c>
      <c r="G109" s="2">
        <f>IFERROR(__xludf.DUMMYFUNCTION("""COMPUTED_VALUE"""),45448.66666666667)</f>
        <v>45448.66667</v>
      </c>
      <c r="H109" s="1">
        <f>IFERROR(__xludf.DUMMYFUNCTION("""COMPUTED_VALUE"""),1619.36)</f>
        <v>1619.36</v>
      </c>
      <c r="J109" s="2">
        <f>IFERROR(__xludf.DUMMYFUNCTION("""COMPUTED_VALUE"""),45448.66666666667)</f>
        <v>45448.66667</v>
      </c>
      <c r="K109" s="1">
        <f>IFERROR(__xludf.DUMMYFUNCTION("""COMPUTED_VALUE"""),1635.69)</f>
        <v>1635.69</v>
      </c>
      <c r="M109" s="2">
        <f>IFERROR(__xludf.DUMMYFUNCTION("""COMPUTED_VALUE"""),45448.66666666667)</f>
        <v>45448.66667</v>
      </c>
      <c r="N109" s="1">
        <f>IFERROR(__xludf.DUMMYFUNCTION("""COMPUTED_VALUE"""),0.0)</f>
        <v>0</v>
      </c>
    </row>
    <row r="110">
      <c r="A110" s="2">
        <f>IFERROR(__xludf.DUMMYFUNCTION("""COMPUTED_VALUE"""),45449.66666666667)</f>
        <v>45449.66667</v>
      </c>
      <c r="B110" s="1">
        <f>IFERROR(__xludf.DUMMYFUNCTION("""COMPUTED_VALUE"""),1633.6)</f>
        <v>1633.6</v>
      </c>
      <c r="D110" s="2">
        <f>IFERROR(__xludf.DUMMYFUNCTION("""COMPUTED_VALUE"""),45449.66666666667)</f>
        <v>45449.66667</v>
      </c>
      <c r="E110" s="1">
        <f>IFERROR(__xludf.DUMMYFUNCTION("""COMPUTED_VALUE"""),1637.91)</f>
        <v>1637.91</v>
      </c>
      <c r="G110" s="2">
        <f>IFERROR(__xludf.DUMMYFUNCTION("""COMPUTED_VALUE"""),45449.66666666667)</f>
        <v>45449.66667</v>
      </c>
      <c r="H110" s="1">
        <f>IFERROR(__xludf.DUMMYFUNCTION("""COMPUTED_VALUE"""),1626.88)</f>
        <v>1626.88</v>
      </c>
      <c r="J110" s="2">
        <f>IFERROR(__xludf.DUMMYFUNCTION("""COMPUTED_VALUE"""),45449.66666666667)</f>
        <v>45449.66667</v>
      </c>
      <c r="K110" s="1">
        <f>IFERROR(__xludf.DUMMYFUNCTION("""COMPUTED_VALUE"""),1630.6)</f>
        <v>1630.6</v>
      </c>
      <c r="M110" s="2">
        <f>IFERROR(__xludf.DUMMYFUNCTION("""COMPUTED_VALUE"""),45449.66666666667)</f>
        <v>45449.66667</v>
      </c>
      <c r="N110" s="1">
        <f>IFERROR(__xludf.DUMMYFUNCTION("""COMPUTED_VALUE"""),0.0)</f>
        <v>0</v>
      </c>
    </row>
    <row r="111">
      <c r="A111" s="2">
        <f>IFERROR(__xludf.DUMMYFUNCTION("""COMPUTED_VALUE"""),45450.66666666667)</f>
        <v>45450.66667</v>
      </c>
      <c r="B111" s="1">
        <f>IFERROR(__xludf.DUMMYFUNCTION("""COMPUTED_VALUE"""),1621.4)</f>
        <v>1621.4</v>
      </c>
      <c r="D111" s="2">
        <f>IFERROR(__xludf.DUMMYFUNCTION("""COMPUTED_VALUE"""),45450.66666666667)</f>
        <v>45450.66667</v>
      </c>
      <c r="E111" s="1">
        <f>IFERROR(__xludf.DUMMYFUNCTION("""COMPUTED_VALUE"""),1632.3)</f>
        <v>1632.3</v>
      </c>
      <c r="G111" s="2">
        <f>IFERROR(__xludf.DUMMYFUNCTION("""COMPUTED_VALUE"""),45450.66666666667)</f>
        <v>45450.66667</v>
      </c>
      <c r="H111" s="1">
        <f>IFERROR(__xludf.DUMMYFUNCTION("""COMPUTED_VALUE"""),1617.86)</f>
        <v>1617.86</v>
      </c>
      <c r="J111" s="2">
        <f>IFERROR(__xludf.DUMMYFUNCTION("""COMPUTED_VALUE"""),45450.66666666667)</f>
        <v>45450.66667</v>
      </c>
      <c r="K111" s="1">
        <f>IFERROR(__xludf.DUMMYFUNCTION("""COMPUTED_VALUE"""),1621.57)</f>
        <v>1621.57</v>
      </c>
      <c r="M111" s="2">
        <f>IFERROR(__xludf.DUMMYFUNCTION("""COMPUTED_VALUE"""),45450.66666666667)</f>
        <v>45450.66667</v>
      </c>
      <c r="N111" s="1">
        <f>IFERROR(__xludf.DUMMYFUNCTION("""COMPUTED_VALUE"""),0.0)</f>
        <v>0</v>
      </c>
    </row>
    <row r="112">
      <c r="A112" s="2">
        <f>IFERROR(__xludf.DUMMYFUNCTION("""COMPUTED_VALUE"""),45453.66666666667)</f>
        <v>45453.66667</v>
      </c>
      <c r="B112" s="1">
        <f>IFERROR(__xludf.DUMMYFUNCTION("""COMPUTED_VALUE"""),1615.66)</f>
        <v>1615.66</v>
      </c>
      <c r="D112" s="2">
        <f>IFERROR(__xludf.DUMMYFUNCTION("""COMPUTED_VALUE"""),45453.66666666667)</f>
        <v>45453.66667</v>
      </c>
      <c r="E112" s="1">
        <f>IFERROR(__xludf.DUMMYFUNCTION("""COMPUTED_VALUE"""),1631.66)</f>
        <v>1631.66</v>
      </c>
      <c r="G112" s="2">
        <f>IFERROR(__xludf.DUMMYFUNCTION("""COMPUTED_VALUE"""),45453.66666666667)</f>
        <v>45453.66667</v>
      </c>
      <c r="H112" s="1">
        <f>IFERROR(__xludf.DUMMYFUNCTION("""COMPUTED_VALUE"""),1615.49)</f>
        <v>1615.49</v>
      </c>
      <c r="J112" s="2">
        <f>IFERROR(__xludf.DUMMYFUNCTION("""COMPUTED_VALUE"""),45453.66666666667)</f>
        <v>45453.66667</v>
      </c>
      <c r="K112" s="1">
        <f>IFERROR(__xludf.DUMMYFUNCTION("""COMPUTED_VALUE"""),1629.32)</f>
        <v>1629.32</v>
      </c>
      <c r="M112" s="2">
        <f>IFERROR(__xludf.DUMMYFUNCTION("""COMPUTED_VALUE"""),45453.66666666667)</f>
        <v>45453.66667</v>
      </c>
      <c r="N112" s="1">
        <f>IFERROR(__xludf.DUMMYFUNCTION("""COMPUTED_VALUE"""),0.0)</f>
        <v>0</v>
      </c>
    </row>
    <row r="113">
      <c r="A113" s="2">
        <f>IFERROR(__xludf.DUMMYFUNCTION("""COMPUTED_VALUE"""),45454.66666666667)</f>
        <v>45454.66667</v>
      </c>
      <c r="B113" s="1">
        <f>IFERROR(__xludf.DUMMYFUNCTION("""COMPUTED_VALUE"""),1622.2)</f>
        <v>1622.2</v>
      </c>
      <c r="D113" s="2">
        <f>IFERROR(__xludf.DUMMYFUNCTION("""COMPUTED_VALUE"""),45454.66666666667)</f>
        <v>45454.66667</v>
      </c>
      <c r="E113" s="1">
        <f>IFERROR(__xludf.DUMMYFUNCTION("""COMPUTED_VALUE"""),1626.5)</f>
        <v>1626.5</v>
      </c>
      <c r="G113" s="2">
        <f>IFERROR(__xludf.DUMMYFUNCTION("""COMPUTED_VALUE"""),45454.66666666667)</f>
        <v>45454.66667</v>
      </c>
      <c r="H113" s="1">
        <f>IFERROR(__xludf.DUMMYFUNCTION("""COMPUTED_VALUE"""),1612.29)</f>
        <v>1612.29</v>
      </c>
      <c r="J113" s="2">
        <f>IFERROR(__xludf.DUMMYFUNCTION("""COMPUTED_VALUE"""),45454.66666666667)</f>
        <v>45454.66667</v>
      </c>
      <c r="K113" s="1">
        <f>IFERROR(__xludf.DUMMYFUNCTION("""COMPUTED_VALUE"""),1624.63)</f>
        <v>1624.63</v>
      </c>
      <c r="M113" s="2">
        <f>IFERROR(__xludf.DUMMYFUNCTION("""COMPUTED_VALUE"""),45454.66666666667)</f>
        <v>45454.66667</v>
      </c>
      <c r="N113" s="1">
        <f>IFERROR(__xludf.DUMMYFUNCTION("""COMPUTED_VALUE"""),0.0)</f>
        <v>0</v>
      </c>
    </row>
    <row r="114">
      <c r="A114" s="2">
        <f>IFERROR(__xludf.DUMMYFUNCTION("""COMPUTED_VALUE"""),45455.66666666667)</f>
        <v>45455.66667</v>
      </c>
      <c r="B114" s="1">
        <f>IFERROR(__xludf.DUMMYFUNCTION("""COMPUTED_VALUE"""),1643.88)</f>
        <v>1643.88</v>
      </c>
      <c r="D114" s="2">
        <f>IFERROR(__xludf.DUMMYFUNCTION("""COMPUTED_VALUE"""),45455.66666666667)</f>
        <v>45455.66667</v>
      </c>
      <c r="E114" s="1">
        <f>IFERROR(__xludf.DUMMYFUNCTION("""COMPUTED_VALUE"""),1650.48)</f>
        <v>1650.48</v>
      </c>
      <c r="G114" s="2">
        <f>IFERROR(__xludf.DUMMYFUNCTION("""COMPUTED_VALUE"""),45455.66666666667)</f>
        <v>45455.66667</v>
      </c>
      <c r="H114" s="1">
        <f>IFERROR(__xludf.DUMMYFUNCTION("""COMPUTED_VALUE"""),1634.04)</f>
        <v>1634.04</v>
      </c>
      <c r="J114" s="2">
        <f>IFERROR(__xludf.DUMMYFUNCTION("""COMPUTED_VALUE"""),45455.66666666667)</f>
        <v>45455.66667</v>
      </c>
      <c r="K114" s="1">
        <f>IFERROR(__xludf.DUMMYFUNCTION("""COMPUTED_VALUE"""),1638.19)</f>
        <v>1638.19</v>
      </c>
      <c r="M114" s="2">
        <f>IFERROR(__xludf.DUMMYFUNCTION("""COMPUTED_VALUE"""),45455.66666666667)</f>
        <v>45455.66667</v>
      </c>
      <c r="N114" s="1">
        <f>IFERROR(__xludf.DUMMYFUNCTION("""COMPUTED_VALUE"""),0.0)</f>
        <v>0</v>
      </c>
    </row>
    <row r="115">
      <c r="A115" s="2">
        <f>IFERROR(__xludf.DUMMYFUNCTION("""COMPUTED_VALUE"""),45456.66666666667)</f>
        <v>45456.66667</v>
      </c>
      <c r="B115" s="1">
        <f>IFERROR(__xludf.DUMMYFUNCTION("""COMPUTED_VALUE"""),1635.75)</f>
        <v>1635.75</v>
      </c>
      <c r="D115" s="2">
        <f>IFERROR(__xludf.DUMMYFUNCTION("""COMPUTED_VALUE"""),45456.66666666667)</f>
        <v>45456.66667</v>
      </c>
      <c r="E115" s="1">
        <f>IFERROR(__xludf.DUMMYFUNCTION("""COMPUTED_VALUE"""),1636.57)</f>
        <v>1636.57</v>
      </c>
      <c r="G115" s="2">
        <f>IFERROR(__xludf.DUMMYFUNCTION("""COMPUTED_VALUE"""),45456.66666666667)</f>
        <v>45456.66667</v>
      </c>
      <c r="H115" s="1">
        <f>IFERROR(__xludf.DUMMYFUNCTION("""COMPUTED_VALUE"""),1622.61)</f>
        <v>1622.61</v>
      </c>
      <c r="J115" s="2">
        <f>IFERROR(__xludf.DUMMYFUNCTION("""COMPUTED_VALUE"""),45456.66666666667)</f>
        <v>45456.66667</v>
      </c>
      <c r="K115" s="1">
        <f>IFERROR(__xludf.DUMMYFUNCTION("""COMPUTED_VALUE"""),1631.65)</f>
        <v>1631.65</v>
      </c>
      <c r="M115" s="2">
        <f>IFERROR(__xludf.DUMMYFUNCTION("""COMPUTED_VALUE"""),45456.66666666667)</f>
        <v>45456.66667</v>
      </c>
      <c r="N115" s="1">
        <f>IFERROR(__xludf.DUMMYFUNCTION("""COMPUTED_VALUE"""),0.0)</f>
        <v>0</v>
      </c>
    </row>
    <row r="116">
      <c r="A116" s="2">
        <f>IFERROR(__xludf.DUMMYFUNCTION("""COMPUTED_VALUE"""),45457.66666666667)</f>
        <v>45457.66667</v>
      </c>
      <c r="B116" s="1">
        <f>IFERROR(__xludf.DUMMYFUNCTION("""COMPUTED_VALUE"""),1620.51)</f>
        <v>1620.51</v>
      </c>
      <c r="D116" s="2">
        <f>IFERROR(__xludf.DUMMYFUNCTION("""COMPUTED_VALUE"""),45457.66666666667)</f>
        <v>45457.66667</v>
      </c>
      <c r="E116" s="1">
        <f>IFERROR(__xludf.DUMMYFUNCTION("""COMPUTED_VALUE"""),1620.89)</f>
        <v>1620.89</v>
      </c>
      <c r="G116" s="2">
        <f>IFERROR(__xludf.DUMMYFUNCTION("""COMPUTED_VALUE"""),45457.66666666667)</f>
        <v>45457.66667</v>
      </c>
      <c r="H116" s="1">
        <f>IFERROR(__xludf.DUMMYFUNCTION("""COMPUTED_VALUE"""),1606.86)</f>
        <v>1606.86</v>
      </c>
      <c r="J116" s="2">
        <f>IFERROR(__xludf.DUMMYFUNCTION("""COMPUTED_VALUE"""),45457.66666666667)</f>
        <v>45457.66667</v>
      </c>
      <c r="K116" s="1">
        <f>IFERROR(__xludf.DUMMYFUNCTION("""COMPUTED_VALUE"""),1617.1)</f>
        <v>1617.1</v>
      </c>
      <c r="M116" s="2">
        <f>IFERROR(__xludf.DUMMYFUNCTION("""COMPUTED_VALUE"""),45457.66666666667)</f>
        <v>45457.66667</v>
      </c>
      <c r="N116" s="1">
        <f>IFERROR(__xludf.DUMMYFUNCTION("""COMPUTED_VALUE"""),0.0)</f>
        <v>0</v>
      </c>
    </row>
    <row r="117">
      <c r="A117" s="2">
        <f>IFERROR(__xludf.DUMMYFUNCTION("""COMPUTED_VALUE"""),45460.66666666667)</f>
        <v>45460.66667</v>
      </c>
      <c r="B117" s="1">
        <f>IFERROR(__xludf.DUMMYFUNCTION("""COMPUTED_VALUE"""),1612.84)</f>
        <v>1612.84</v>
      </c>
      <c r="D117" s="2">
        <f>IFERROR(__xludf.DUMMYFUNCTION("""COMPUTED_VALUE"""),45460.66666666667)</f>
        <v>45460.66667</v>
      </c>
      <c r="E117" s="1">
        <f>IFERROR(__xludf.DUMMYFUNCTION("""COMPUTED_VALUE"""),1631.45)</f>
        <v>1631.45</v>
      </c>
      <c r="G117" s="2">
        <f>IFERROR(__xludf.DUMMYFUNCTION("""COMPUTED_VALUE"""),45460.66666666667)</f>
        <v>45460.66667</v>
      </c>
      <c r="H117" s="1">
        <f>IFERROR(__xludf.DUMMYFUNCTION("""COMPUTED_VALUE"""),1610.46)</f>
        <v>1610.46</v>
      </c>
      <c r="J117" s="2">
        <f>IFERROR(__xludf.DUMMYFUNCTION("""COMPUTED_VALUE"""),45460.66666666667)</f>
        <v>45460.66667</v>
      </c>
      <c r="K117" s="1">
        <f>IFERROR(__xludf.DUMMYFUNCTION("""COMPUTED_VALUE"""),1629.24)</f>
        <v>1629.24</v>
      </c>
      <c r="M117" s="2">
        <f>IFERROR(__xludf.DUMMYFUNCTION("""COMPUTED_VALUE"""),45460.66666666667)</f>
        <v>45460.66667</v>
      </c>
      <c r="N117" s="1">
        <f>IFERROR(__xludf.DUMMYFUNCTION("""COMPUTED_VALUE"""),0.0)</f>
        <v>0</v>
      </c>
    </row>
    <row r="118">
      <c r="A118" s="2">
        <f>IFERROR(__xludf.DUMMYFUNCTION("""COMPUTED_VALUE"""),45461.66666666667)</f>
        <v>45461.66667</v>
      </c>
      <c r="B118" s="1">
        <f>IFERROR(__xludf.DUMMYFUNCTION("""COMPUTED_VALUE"""),1629.23)</f>
        <v>1629.23</v>
      </c>
      <c r="D118" s="2">
        <f>IFERROR(__xludf.DUMMYFUNCTION("""COMPUTED_VALUE"""),45461.66666666667)</f>
        <v>45461.66667</v>
      </c>
      <c r="E118" s="1">
        <f>IFERROR(__xludf.DUMMYFUNCTION("""COMPUTED_VALUE"""),1636.57)</f>
        <v>1636.57</v>
      </c>
      <c r="G118" s="2">
        <f>IFERROR(__xludf.DUMMYFUNCTION("""COMPUTED_VALUE"""),45461.66666666667)</f>
        <v>45461.66667</v>
      </c>
      <c r="H118" s="1">
        <f>IFERROR(__xludf.DUMMYFUNCTION("""COMPUTED_VALUE"""),1629.23)</f>
        <v>1629.23</v>
      </c>
      <c r="J118" s="2">
        <f>IFERROR(__xludf.DUMMYFUNCTION("""COMPUTED_VALUE"""),45461.66666666667)</f>
        <v>45461.66667</v>
      </c>
      <c r="K118" s="1">
        <f>IFERROR(__xludf.DUMMYFUNCTION("""COMPUTED_VALUE"""),1634.8)</f>
        <v>1634.8</v>
      </c>
      <c r="M118" s="2">
        <f>IFERROR(__xludf.DUMMYFUNCTION("""COMPUTED_VALUE"""),45461.66666666667)</f>
        <v>45461.66667</v>
      </c>
      <c r="N118" s="1">
        <f>IFERROR(__xludf.DUMMYFUNCTION("""COMPUTED_VALUE"""),0.0)</f>
        <v>0</v>
      </c>
    </row>
    <row r="119">
      <c r="A119" s="2">
        <f>IFERROR(__xludf.DUMMYFUNCTION("""COMPUTED_VALUE"""),45463.66666666667)</f>
        <v>45463.66667</v>
      </c>
      <c r="B119" s="1">
        <f>IFERROR(__xludf.DUMMYFUNCTION("""COMPUTED_VALUE"""),1633.37)</f>
        <v>1633.37</v>
      </c>
      <c r="D119" s="2">
        <f>IFERROR(__xludf.DUMMYFUNCTION("""COMPUTED_VALUE"""),45463.66666666667)</f>
        <v>45463.66667</v>
      </c>
      <c r="E119" s="1">
        <f>IFERROR(__xludf.DUMMYFUNCTION("""COMPUTED_VALUE"""),1638.97)</f>
        <v>1638.97</v>
      </c>
      <c r="G119" s="2">
        <f>IFERROR(__xludf.DUMMYFUNCTION("""COMPUTED_VALUE"""),45463.66666666667)</f>
        <v>45463.66667</v>
      </c>
      <c r="H119" s="1">
        <f>IFERROR(__xludf.DUMMYFUNCTION("""COMPUTED_VALUE"""),1628.68)</f>
        <v>1628.68</v>
      </c>
      <c r="J119" s="2">
        <f>IFERROR(__xludf.DUMMYFUNCTION("""COMPUTED_VALUE"""),45463.66666666667)</f>
        <v>45463.66667</v>
      </c>
      <c r="K119" s="1">
        <f>IFERROR(__xludf.DUMMYFUNCTION("""COMPUTED_VALUE"""),1632.65)</f>
        <v>1632.65</v>
      </c>
      <c r="M119" s="2">
        <f>IFERROR(__xludf.DUMMYFUNCTION("""COMPUTED_VALUE"""),45463.66666666667)</f>
        <v>45463.66667</v>
      </c>
      <c r="N119" s="1">
        <f>IFERROR(__xludf.DUMMYFUNCTION("""COMPUTED_VALUE"""),0.0)</f>
        <v>0</v>
      </c>
    </row>
    <row r="120">
      <c r="A120" s="2">
        <f>IFERROR(__xludf.DUMMYFUNCTION("""COMPUTED_VALUE"""),45464.66666666667)</f>
        <v>45464.66667</v>
      </c>
      <c r="B120" s="1">
        <f>IFERROR(__xludf.DUMMYFUNCTION("""COMPUTED_VALUE"""),1634.37)</f>
        <v>1634.37</v>
      </c>
      <c r="D120" s="2">
        <f>IFERROR(__xludf.DUMMYFUNCTION("""COMPUTED_VALUE"""),45464.66666666667)</f>
        <v>45464.66667</v>
      </c>
      <c r="E120" s="1">
        <f>IFERROR(__xludf.DUMMYFUNCTION("""COMPUTED_VALUE"""),1634.7)</f>
        <v>1634.7</v>
      </c>
      <c r="G120" s="2">
        <f>IFERROR(__xludf.DUMMYFUNCTION("""COMPUTED_VALUE"""),45464.66666666667)</f>
        <v>45464.66667</v>
      </c>
      <c r="H120" s="1">
        <f>IFERROR(__xludf.DUMMYFUNCTION("""COMPUTED_VALUE"""),1622.26)</f>
        <v>1622.26</v>
      </c>
      <c r="J120" s="2">
        <f>IFERROR(__xludf.DUMMYFUNCTION("""COMPUTED_VALUE"""),45464.66666666667)</f>
        <v>45464.66667</v>
      </c>
      <c r="K120" s="1">
        <f>IFERROR(__xludf.DUMMYFUNCTION("""COMPUTED_VALUE"""),1634.23)</f>
        <v>1634.23</v>
      </c>
      <c r="M120" s="2">
        <f>IFERROR(__xludf.DUMMYFUNCTION("""COMPUTED_VALUE"""),45464.66666666667)</f>
        <v>45464.66667</v>
      </c>
      <c r="N120" s="1">
        <f>IFERROR(__xludf.DUMMYFUNCTION("""COMPUTED_VALUE"""),0.0)</f>
        <v>0</v>
      </c>
    </row>
    <row r="121">
      <c r="A121" s="2">
        <f>IFERROR(__xludf.DUMMYFUNCTION("""COMPUTED_VALUE"""),45467.66666666667)</f>
        <v>45467.66667</v>
      </c>
      <c r="B121" s="1">
        <f>IFERROR(__xludf.DUMMYFUNCTION("""COMPUTED_VALUE"""),1635.22)</f>
        <v>1635.22</v>
      </c>
      <c r="D121" s="2">
        <f>IFERROR(__xludf.DUMMYFUNCTION("""COMPUTED_VALUE"""),45467.66666666667)</f>
        <v>45467.66667</v>
      </c>
      <c r="E121" s="1">
        <f>IFERROR(__xludf.DUMMYFUNCTION("""COMPUTED_VALUE"""),1648.73)</f>
        <v>1648.73</v>
      </c>
      <c r="G121" s="2">
        <f>IFERROR(__xludf.DUMMYFUNCTION("""COMPUTED_VALUE"""),45467.66666666667)</f>
        <v>45467.66667</v>
      </c>
      <c r="H121" s="1">
        <f>IFERROR(__xludf.DUMMYFUNCTION("""COMPUTED_VALUE"""),1634.23)</f>
        <v>1634.23</v>
      </c>
      <c r="J121" s="2">
        <f>IFERROR(__xludf.DUMMYFUNCTION("""COMPUTED_VALUE"""),45467.66666666667)</f>
        <v>45467.66667</v>
      </c>
      <c r="K121" s="1">
        <f>IFERROR(__xludf.DUMMYFUNCTION("""COMPUTED_VALUE"""),1641.24)</f>
        <v>1641.24</v>
      </c>
      <c r="M121" s="2">
        <f>IFERROR(__xludf.DUMMYFUNCTION("""COMPUTED_VALUE"""),45467.66666666667)</f>
        <v>45467.66667</v>
      </c>
      <c r="N121" s="1">
        <f>IFERROR(__xludf.DUMMYFUNCTION("""COMPUTED_VALUE"""),0.0)</f>
        <v>0</v>
      </c>
    </row>
    <row r="122">
      <c r="A122" s="2">
        <f>IFERROR(__xludf.DUMMYFUNCTION("""COMPUTED_VALUE"""),45468.66666666667)</f>
        <v>45468.66667</v>
      </c>
      <c r="B122" s="1">
        <f>IFERROR(__xludf.DUMMYFUNCTION("""COMPUTED_VALUE"""),1640.09)</f>
        <v>1640.09</v>
      </c>
      <c r="D122" s="2">
        <f>IFERROR(__xludf.DUMMYFUNCTION("""COMPUTED_VALUE"""),45468.66666666667)</f>
        <v>45468.66667</v>
      </c>
      <c r="E122" s="1">
        <f>IFERROR(__xludf.DUMMYFUNCTION("""COMPUTED_VALUE"""),1640.09)</f>
        <v>1640.09</v>
      </c>
      <c r="G122" s="2">
        <f>IFERROR(__xludf.DUMMYFUNCTION("""COMPUTED_VALUE"""),45468.66666666667)</f>
        <v>45468.66667</v>
      </c>
      <c r="H122" s="1">
        <f>IFERROR(__xludf.DUMMYFUNCTION("""COMPUTED_VALUE"""),1626.25)</f>
        <v>1626.25</v>
      </c>
      <c r="J122" s="2">
        <f>IFERROR(__xludf.DUMMYFUNCTION("""COMPUTED_VALUE"""),45468.66666666667)</f>
        <v>45468.66667</v>
      </c>
      <c r="K122" s="1">
        <f>IFERROR(__xludf.DUMMYFUNCTION("""COMPUTED_VALUE"""),1631.95)</f>
        <v>1631.95</v>
      </c>
      <c r="M122" s="2">
        <f>IFERROR(__xludf.DUMMYFUNCTION("""COMPUTED_VALUE"""),45468.66666666667)</f>
        <v>45468.66667</v>
      </c>
      <c r="N122" s="1">
        <f>IFERROR(__xludf.DUMMYFUNCTION("""COMPUTED_VALUE"""),0.0)</f>
        <v>0</v>
      </c>
    </row>
    <row r="123">
      <c r="A123" s="2">
        <f>IFERROR(__xludf.DUMMYFUNCTION("""COMPUTED_VALUE"""),45469.66666666667)</f>
        <v>45469.66667</v>
      </c>
      <c r="B123" s="1">
        <f>IFERROR(__xludf.DUMMYFUNCTION("""COMPUTED_VALUE"""),1625.12)</f>
        <v>1625.12</v>
      </c>
      <c r="D123" s="2">
        <f>IFERROR(__xludf.DUMMYFUNCTION("""COMPUTED_VALUE"""),45469.66666666667)</f>
        <v>45469.66667</v>
      </c>
      <c r="E123" s="1">
        <f>IFERROR(__xludf.DUMMYFUNCTION("""COMPUTED_VALUE"""),1625.14)</f>
        <v>1625.14</v>
      </c>
      <c r="G123" s="2">
        <f>IFERROR(__xludf.DUMMYFUNCTION("""COMPUTED_VALUE"""),45469.66666666667)</f>
        <v>45469.66667</v>
      </c>
      <c r="H123" s="1">
        <f>IFERROR(__xludf.DUMMYFUNCTION("""COMPUTED_VALUE"""),1618.92)</f>
        <v>1618.92</v>
      </c>
      <c r="J123" s="2">
        <f>IFERROR(__xludf.DUMMYFUNCTION("""COMPUTED_VALUE"""),45469.66666666667)</f>
        <v>45469.66667</v>
      </c>
      <c r="K123" s="1">
        <f>IFERROR(__xludf.DUMMYFUNCTION("""COMPUTED_VALUE"""),1623.55)</f>
        <v>1623.55</v>
      </c>
      <c r="M123" s="2">
        <f>IFERROR(__xludf.DUMMYFUNCTION("""COMPUTED_VALUE"""),45469.66666666667)</f>
        <v>45469.66667</v>
      </c>
      <c r="N123" s="1">
        <f>IFERROR(__xludf.DUMMYFUNCTION("""COMPUTED_VALUE"""),0.0)</f>
        <v>0</v>
      </c>
    </row>
    <row r="124">
      <c r="A124" s="2">
        <f>IFERROR(__xludf.DUMMYFUNCTION("""COMPUTED_VALUE"""),45470.66666666667)</f>
        <v>45470.66667</v>
      </c>
      <c r="B124" s="1">
        <f>IFERROR(__xludf.DUMMYFUNCTION("""COMPUTED_VALUE"""),1623.25)</f>
        <v>1623.25</v>
      </c>
      <c r="D124" s="2">
        <f>IFERROR(__xludf.DUMMYFUNCTION("""COMPUTED_VALUE"""),45470.66666666667)</f>
        <v>45470.66667</v>
      </c>
      <c r="E124" s="1">
        <f>IFERROR(__xludf.DUMMYFUNCTION("""COMPUTED_VALUE"""),1628.59)</f>
        <v>1628.59</v>
      </c>
      <c r="G124" s="2">
        <f>IFERROR(__xludf.DUMMYFUNCTION("""COMPUTED_VALUE"""),45470.66666666667)</f>
        <v>45470.66667</v>
      </c>
      <c r="H124" s="1">
        <f>IFERROR(__xludf.DUMMYFUNCTION("""COMPUTED_VALUE"""),1621.56)</f>
        <v>1621.56</v>
      </c>
      <c r="J124" s="2">
        <f>IFERROR(__xludf.DUMMYFUNCTION("""COMPUTED_VALUE"""),45470.66666666667)</f>
        <v>45470.66667</v>
      </c>
      <c r="K124" s="1">
        <f>IFERROR(__xludf.DUMMYFUNCTION("""COMPUTED_VALUE"""),1628.44)</f>
        <v>1628.44</v>
      </c>
      <c r="M124" s="2">
        <f>IFERROR(__xludf.DUMMYFUNCTION("""COMPUTED_VALUE"""),45470.66666666667)</f>
        <v>45470.66667</v>
      </c>
      <c r="N124" s="1">
        <f>IFERROR(__xludf.DUMMYFUNCTION("""COMPUTED_VALUE"""),0.0)</f>
        <v>0</v>
      </c>
    </row>
    <row r="125">
      <c r="A125" s="2">
        <f>IFERROR(__xludf.DUMMYFUNCTION("""COMPUTED_VALUE"""),45471.66666666667)</f>
        <v>45471.66667</v>
      </c>
      <c r="B125" s="1">
        <f>IFERROR(__xludf.DUMMYFUNCTION("""COMPUTED_VALUE"""),1632.48)</f>
        <v>1632.48</v>
      </c>
      <c r="D125" s="2">
        <f>IFERROR(__xludf.DUMMYFUNCTION("""COMPUTED_VALUE"""),45471.66666666667)</f>
        <v>45471.66667</v>
      </c>
      <c r="E125" s="1">
        <f>IFERROR(__xludf.DUMMYFUNCTION("""COMPUTED_VALUE"""),1639.29)</f>
        <v>1639.29</v>
      </c>
      <c r="G125" s="2">
        <f>IFERROR(__xludf.DUMMYFUNCTION("""COMPUTED_VALUE"""),45471.66666666667)</f>
        <v>45471.66667</v>
      </c>
      <c r="H125" s="1">
        <f>IFERROR(__xludf.DUMMYFUNCTION("""COMPUTED_VALUE"""),1621.82)</f>
        <v>1621.82</v>
      </c>
      <c r="J125" s="2">
        <f>IFERROR(__xludf.DUMMYFUNCTION("""COMPUTED_VALUE"""),45471.66666666667)</f>
        <v>45471.66667</v>
      </c>
      <c r="K125" s="1">
        <f>IFERROR(__xludf.DUMMYFUNCTION("""COMPUTED_VALUE"""),1629.22)</f>
        <v>1629.22</v>
      </c>
      <c r="M125" s="2">
        <f>IFERROR(__xludf.DUMMYFUNCTION("""COMPUTED_VALUE"""),45471.66666666667)</f>
        <v>45471.66667</v>
      </c>
      <c r="N125" s="1">
        <f>IFERROR(__xludf.DUMMYFUNCTION("""COMPUTED_VALUE"""),0.0)</f>
        <v>0</v>
      </c>
    </row>
    <row r="126">
      <c r="A126" s="2">
        <f>IFERROR(__xludf.DUMMYFUNCTION("""COMPUTED_VALUE"""),45474.66666666667)</f>
        <v>45474.66667</v>
      </c>
      <c r="B126" s="1">
        <f>IFERROR(__xludf.DUMMYFUNCTION("""COMPUTED_VALUE"""),1633.58)</f>
        <v>1633.58</v>
      </c>
      <c r="D126" s="2">
        <f>IFERROR(__xludf.DUMMYFUNCTION("""COMPUTED_VALUE"""),45474.66666666667)</f>
        <v>45474.66667</v>
      </c>
      <c r="E126" s="1">
        <f>IFERROR(__xludf.DUMMYFUNCTION("""COMPUTED_VALUE"""),1635.03)</f>
        <v>1635.03</v>
      </c>
      <c r="G126" s="2">
        <f>IFERROR(__xludf.DUMMYFUNCTION("""COMPUTED_VALUE"""),45474.66666666667)</f>
        <v>45474.66667</v>
      </c>
      <c r="H126" s="1">
        <f>IFERROR(__xludf.DUMMYFUNCTION("""COMPUTED_VALUE"""),1614.66)</f>
        <v>1614.66</v>
      </c>
      <c r="J126" s="2">
        <f>IFERROR(__xludf.DUMMYFUNCTION("""COMPUTED_VALUE"""),45474.66666666667)</f>
        <v>45474.66667</v>
      </c>
      <c r="K126" s="1">
        <f>IFERROR(__xludf.DUMMYFUNCTION("""COMPUTED_VALUE"""),1616.66)</f>
        <v>1616.66</v>
      </c>
      <c r="M126" s="2">
        <f>IFERROR(__xludf.DUMMYFUNCTION("""COMPUTED_VALUE"""),45474.66666666667)</f>
        <v>45474.66667</v>
      </c>
      <c r="N126" s="1">
        <f>IFERROR(__xludf.DUMMYFUNCTION("""COMPUTED_VALUE"""),0.0)</f>
        <v>0</v>
      </c>
    </row>
    <row r="127">
      <c r="A127" s="2">
        <f>IFERROR(__xludf.DUMMYFUNCTION("""COMPUTED_VALUE"""),45475.66666666667)</f>
        <v>45475.66667</v>
      </c>
      <c r="B127" s="1">
        <f>IFERROR(__xludf.DUMMYFUNCTION("""COMPUTED_VALUE"""),1615.55)</f>
        <v>1615.55</v>
      </c>
      <c r="D127" s="2">
        <f>IFERROR(__xludf.DUMMYFUNCTION("""COMPUTED_VALUE"""),45475.66666666667)</f>
        <v>45475.66667</v>
      </c>
      <c r="E127" s="1">
        <f>IFERROR(__xludf.DUMMYFUNCTION("""COMPUTED_VALUE"""),1623.18)</f>
        <v>1623.18</v>
      </c>
      <c r="G127" s="2">
        <f>IFERROR(__xludf.DUMMYFUNCTION("""COMPUTED_VALUE"""),45475.66666666667)</f>
        <v>45475.66667</v>
      </c>
      <c r="H127" s="1">
        <f>IFERROR(__xludf.DUMMYFUNCTION("""COMPUTED_VALUE"""),1615.2)</f>
        <v>1615.2</v>
      </c>
      <c r="J127" s="2">
        <f>IFERROR(__xludf.DUMMYFUNCTION("""COMPUTED_VALUE"""),45475.66666666667)</f>
        <v>45475.66667</v>
      </c>
      <c r="K127" s="1">
        <f>IFERROR(__xludf.DUMMYFUNCTION("""COMPUTED_VALUE"""),1623.01)</f>
        <v>1623.01</v>
      </c>
      <c r="M127" s="2">
        <f>IFERROR(__xludf.DUMMYFUNCTION("""COMPUTED_VALUE"""),45475.66666666667)</f>
        <v>45475.66667</v>
      </c>
      <c r="N127" s="1">
        <f>IFERROR(__xludf.DUMMYFUNCTION("""COMPUTED_VALUE"""),0.0)</f>
        <v>0</v>
      </c>
    </row>
    <row r="128">
      <c r="A128" s="2">
        <f>IFERROR(__xludf.DUMMYFUNCTION("""COMPUTED_VALUE"""),45476.54166666667)</f>
        <v>45476.54167</v>
      </c>
      <c r="B128" s="1">
        <f>IFERROR(__xludf.DUMMYFUNCTION("""COMPUTED_VALUE"""),1625.33)</f>
        <v>1625.33</v>
      </c>
      <c r="D128" s="2">
        <f>IFERROR(__xludf.DUMMYFUNCTION("""COMPUTED_VALUE"""),45476.54166666667)</f>
        <v>45476.54167</v>
      </c>
      <c r="E128" s="1">
        <f>IFERROR(__xludf.DUMMYFUNCTION("""COMPUTED_VALUE"""),1632.34)</f>
        <v>1632.34</v>
      </c>
      <c r="G128" s="2">
        <f>IFERROR(__xludf.DUMMYFUNCTION("""COMPUTED_VALUE"""),45476.54166666667)</f>
        <v>45476.54167</v>
      </c>
      <c r="H128" s="1">
        <f>IFERROR(__xludf.DUMMYFUNCTION("""COMPUTED_VALUE"""),1622.94)</f>
        <v>1622.94</v>
      </c>
      <c r="J128" s="2">
        <f>IFERROR(__xludf.DUMMYFUNCTION("""COMPUTED_VALUE"""),45476.54166666667)</f>
        <v>45476.54167</v>
      </c>
      <c r="K128" s="1">
        <f>IFERROR(__xludf.DUMMYFUNCTION("""COMPUTED_VALUE"""),1626.32)</f>
        <v>1626.32</v>
      </c>
      <c r="M128" s="2">
        <f>IFERROR(__xludf.DUMMYFUNCTION("""COMPUTED_VALUE"""),45476.54166666667)</f>
        <v>45476.54167</v>
      </c>
      <c r="N128" s="1">
        <f>IFERROR(__xludf.DUMMYFUNCTION("""COMPUTED_VALUE"""),0.0)</f>
        <v>0</v>
      </c>
    </row>
    <row r="129">
      <c r="A129" s="2">
        <f>IFERROR(__xludf.DUMMYFUNCTION("""COMPUTED_VALUE"""),45478.66666666667)</f>
        <v>45478.66667</v>
      </c>
      <c r="B129" s="1">
        <f>IFERROR(__xludf.DUMMYFUNCTION("""COMPUTED_VALUE"""),1624.02)</f>
        <v>1624.02</v>
      </c>
      <c r="D129" s="2">
        <f>IFERROR(__xludf.DUMMYFUNCTION("""COMPUTED_VALUE"""),45478.66666666667)</f>
        <v>45478.66667</v>
      </c>
      <c r="E129" s="1">
        <f>IFERROR(__xludf.DUMMYFUNCTION("""COMPUTED_VALUE"""),1624.99)</f>
        <v>1624.99</v>
      </c>
      <c r="G129" s="2">
        <f>IFERROR(__xludf.DUMMYFUNCTION("""COMPUTED_VALUE"""),45478.66666666667)</f>
        <v>45478.66667</v>
      </c>
      <c r="H129" s="1">
        <f>IFERROR(__xludf.DUMMYFUNCTION("""COMPUTED_VALUE"""),1614.51)</f>
        <v>1614.51</v>
      </c>
      <c r="J129" s="2">
        <f>IFERROR(__xludf.DUMMYFUNCTION("""COMPUTED_VALUE"""),45478.66666666667)</f>
        <v>45478.66667</v>
      </c>
      <c r="K129" s="1">
        <f>IFERROR(__xludf.DUMMYFUNCTION("""COMPUTED_VALUE"""),1623.09)</f>
        <v>1623.09</v>
      </c>
      <c r="M129" s="2">
        <f>IFERROR(__xludf.DUMMYFUNCTION("""COMPUTED_VALUE"""),45478.66666666667)</f>
        <v>45478.66667</v>
      </c>
      <c r="N129" s="1">
        <f>IFERROR(__xludf.DUMMYFUNCTION("""COMPUTED_VALUE"""),0.0)</f>
        <v>0</v>
      </c>
    </row>
    <row r="130">
      <c r="A130" s="2">
        <f>IFERROR(__xludf.DUMMYFUNCTION("""COMPUTED_VALUE"""),45481.66666666667)</f>
        <v>45481.66667</v>
      </c>
      <c r="B130" s="1">
        <f>IFERROR(__xludf.DUMMYFUNCTION("""COMPUTED_VALUE"""),1627.69)</f>
        <v>1627.69</v>
      </c>
      <c r="D130" s="2">
        <f>IFERROR(__xludf.DUMMYFUNCTION("""COMPUTED_VALUE"""),45481.66666666667)</f>
        <v>45481.66667</v>
      </c>
      <c r="E130" s="1">
        <f>IFERROR(__xludf.DUMMYFUNCTION("""COMPUTED_VALUE"""),1631.38)</f>
        <v>1631.38</v>
      </c>
      <c r="G130" s="2">
        <f>IFERROR(__xludf.DUMMYFUNCTION("""COMPUTED_VALUE"""),45481.66666666667)</f>
        <v>45481.66667</v>
      </c>
      <c r="H130" s="1">
        <f>IFERROR(__xludf.DUMMYFUNCTION("""COMPUTED_VALUE"""),1621.86)</f>
        <v>1621.86</v>
      </c>
      <c r="J130" s="2">
        <f>IFERROR(__xludf.DUMMYFUNCTION("""COMPUTED_VALUE"""),45481.66666666667)</f>
        <v>45481.66667</v>
      </c>
      <c r="K130" s="1">
        <f>IFERROR(__xludf.DUMMYFUNCTION("""COMPUTED_VALUE"""),1625.79)</f>
        <v>1625.79</v>
      </c>
      <c r="M130" s="2">
        <f>IFERROR(__xludf.DUMMYFUNCTION("""COMPUTED_VALUE"""),45481.66666666667)</f>
        <v>45481.66667</v>
      </c>
      <c r="N130" s="1">
        <f>IFERROR(__xludf.DUMMYFUNCTION("""COMPUTED_VALUE"""),0.0)</f>
        <v>0</v>
      </c>
    </row>
    <row r="131">
      <c r="A131" s="2">
        <f>IFERROR(__xludf.DUMMYFUNCTION("""COMPUTED_VALUE"""),45482.66666666667)</f>
        <v>45482.66667</v>
      </c>
      <c r="B131" s="1">
        <f>IFERROR(__xludf.DUMMYFUNCTION("""COMPUTED_VALUE"""),1623.95)</f>
        <v>1623.95</v>
      </c>
      <c r="D131" s="2">
        <f>IFERROR(__xludf.DUMMYFUNCTION("""COMPUTED_VALUE"""),45482.66666666667)</f>
        <v>45482.66667</v>
      </c>
      <c r="E131" s="1">
        <f>IFERROR(__xludf.DUMMYFUNCTION("""COMPUTED_VALUE"""),1629.32)</f>
        <v>1629.32</v>
      </c>
      <c r="G131" s="2">
        <f>IFERROR(__xludf.DUMMYFUNCTION("""COMPUTED_VALUE"""),45482.66666666667)</f>
        <v>45482.66667</v>
      </c>
      <c r="H131" s="1">
        <f>IFERROR(__xludf.DUMMYFUNCTION("""COMPUTED_VALUE"""),1619.48)</f>
        <v>1619.48</v>
      </c>
      <c r="J131" s="2">
        <f>IFERROR(__xludf.DUMMYFUNCTION("""COMPUTED_VALUE"""),45482.66666666667)</f>
        <v>45482.66667</v>
      </c>
      <c r="K131" s="1">
        <f>IFERROR(__xludf.DUMMYFUNCTION("""COMPUTED_VALUE"""),1619.59)</f>
        <v>1619.59</v>
      </c>
      <c r="M131" s="2">
        <f>IFERROR(__xludf.DUMMYFUNCTION("""COMPUTED_VALUE"""),45482.66666666667)</f>
        <v>45482.66667</v>
      </c>
      <c r="N131" s="1">
        <f>IFERROR(__xludf.DUMMYFUNCTION("""COMPUTED_VALUE"""),0.0)</f>
        <v>0</v>
      </c>
    </row>
    <row r="132">
      <c r="A132" s="2">
        <f>IFERROR(__xludf.DUMMYFUNCTION("""COMPUTED_VALUE"""),45483.66666666667)</f>
        <v>45483.66667</v>
      </c>
      <c r="B132" s="1">
        <f>IFERROR(__xludf.DUMMYFUNCTION("""COMPUTED_VALUE"""),1624.12)</f>
        <v>1624.12</v>
      </c>
      <c r="D132" s="2">
        <f>IFERROR(__xludf.DUMMYFUNCTION("""COMPUTED_VALUE"""),45483.66666666667)</f>
        <v>45483.66667</v>
      </c>
      <c r="E132" s="1">
        <f>IFERROR(__xludf.DUMMYFUNCTION("""COMPUTED_VALUE"""),1634.31)</f>
        <v>1634.31</v>
      </c>
      <c r="G132" s="2">
        <f>IFERROR(__xludf.DUMMYFUNCTION("""COMPUTED_VALUE"""),45483.66666666667)</f>
        <v>45483.66667</v>
      </c>
      <c r="H132" s="1">
        <f>IFERROR(__xludf.DUMMYFUNCTION("""COMPUTED_VALUE"""),1620.06)</f>
        <v>1620.06</v>
      </c>
      <c r="J132" s="2">
        <f>IFERROR(__xludf.DUMMYFUNCTION("""COMPUTED_VALUE"""),45483.66666666667)</f>
        <v>45483.66667</v>
      </c>
      <c r="K132" s="1">
        <f>IFERROR(__xludf.DUMMYFUNCTION("""COMPUTED_VALUE"""),1633.92)</f>
        <v>1633.92</v>
      </c>
      <c r="M132" s="2">
        <f>IFERROR(__xludf.DUMMYFUNCTION("""COMPUTED_VALUE"""),45483.66666666667)</f>
        <v>45483.66667</v>
      </c>
      <c r="N132" s="1">
        <f>IFERROR(__xludf.DUMMYFUNCTION("""COMPUTED_VALUE"""),0.0)</f>
        <v>0</v>
      </c>
    </row>
    <row r="133">
      <c r="A133" s="2">
        <f>IFERROR(__xludf.DUMMYFUNCTION("""COMPUTED_VALUE"""),45484.66666666667)</f>
        <v>45484.66667</v>
      </c>
      <c r="B133" s="1">
        <f>IFERROR(__xludf.DUMMYFUNCTION("""COMPUTED_VALUE"""),1644.33)</f>
        <v>1644.33</v>
      </c>
      <c r="D133" s="2">
        <f>IFERROR(__xludf.DUMMYFUNCTION("""COMPUTED_VALUE"""),45484.66666666667)</f>
        <v>45484.66667</v>
      </c>
      <c r="E133" s="1">
        <f>IFERROR(__xludf.DUMMYFUNCTION("""COMPUTED_VALUE"""),1658.54)</f>
        <v>1658.54</v>
      </c>
      <c r="G133" s="2">
        <f>IFERROR(__xludf.DUMMYFUNCTION("""COMPUTED_VALUE"""),45484.66666666667)</f>
        <v>45484.66667</v>
      </c>
      <c r="H133" s="1">
        <f>IFERROR(__xludf.DUMMYFUNCTION("""COMPUTED_VALUE"""),1643.98)</f>
        <v>1643.98</v>
      </c>
      <c r="J133" s="2">
        <f>IFERROR(__xludf.DUMMYFUNCTION("""COMPUTED_VALUE"""),45484.66666666667)</f>
        <v>45484.66667</v>
      </c>
      <c r="K133" s="1">
        <f>IFERROR(__xludf.DUMMYFUNCTION("""COMPUTED_VALUE"""),1656.65)</f>
        <v>1656.65</v>
      </c>
      <c r="M133" s="2">
        <f>IFERROR(__xludf.DUMMYFUNCTION("""COMPUTED_VALUE"""),45484.66666666667)</f>
        <v>45484.66667</v>
      </c>
      <c r="N133" s="1">
        <f>IFERROR(__xludf.DUMMYFUNCTION("""COMPUTED_VALUE"""),0.0)</f>
        <v>0</v>
      </c>
    </row>
    <row r="134">
      <c r="A134" s="2">
        <f>IFERROR(__xludf.DUMMYFUNCTION("""COMPUTED_VALUE"""),45485.66666666667)</f>
        <v>45485.66667</v>
      </c>
      <c r="B134" s="1">
        <f>IFERROR(__xludf.DUMMYFUNCTION("""COMPUTED_VALUE"""),1664.27)</f>
        <v>1664.27</v>
      </c>
      <c r="D134" s="2">
        <f>IFERROR(__xludf.DUMMYFUNCTION("""COMPUTED_VALUE"""),45485.66666666667)</f>
        <v>45485.66667</v>
      </c>
      <c r="E134" s="1">
        <f>IFERROR(__xludf.DUMMYFUNCTION("""COMPUTED_VALUE"""),1679.66)</f>
        <v>1679.66</v>
      </c>
      <c r="G134" s="2">
        <f>IFERROR(__xludf.DUMMYFUNCTION("""COMPUTED_VALUE"""),45485.66666666667)</f>
        <v>45485.66667</v>
      </c>
      <c r="H134" s="1">
        <f>IFERROR(__xludf.DUMMYFUNCTION("""COMPUTED_VALUE"""),1663.2)</f>
        <v>1663.2</v>
      </c>
      <c r="J134" s="2">
        <f>IFERROR(__xludf.DUMMYFUNCTION("""COMPUTED_VALUE"""),45485.66666666667)</f>
        <v>45485.66667</v>
      </c>
      <c r="K134" s="1">
        <f>IFERROR(__xludf.DUMMYFUNCTION("""COMPUTED_VALUE"""),1671.25)</f>
        <v>1671.25</v>
      </c>
      <c r="M134" s="2">
        <f>IFERROR(__xludf.DUMMYFUNCTION("""COMPUTED_VALUE"""),45485.66666666667)</f>
        <v>45485.66667</v>
      </c>
      <c r="N134" s="1">
        <f>IFERROR(__xludf.DUMMYFUNCTION("""COMPUTED_VALUE"""),0.0)</f>
        <v>0</v>
      </c>
    </row>
    <row r="135">
      <c r="A135" s="2">
        <f>IFERROR(__xludf.DUMMYFUNCTION("""COMPUTED_VALUE"""),45488.66666666667)</f>
        <v>45488.66667</v>
      </c>
      <c r="B135" s="1">
        <f>IFERROR(__xludf.DUMMYFUNCTION("""COMPUTED_VALUE"""),1674.66)</f>
        <v>1674.66</v>
      </c>
      <c r="D135" s="2">
        <f>IFERROR(__xludf.DUMMYFUNCTION("""COMPUTED_VALUE"""),45488.66666666667)</f>
        <v>45488.66667</v>
      </c>
      <c r="E135" s="1">
        <f>IFERROR(__xludf.DUMMYFUNCTION("""COMPUTED_VALUE"""),1686.06)</f>
        <v>1686.06</v>
      </c>
      <c r="G135" s="2">
        <f>IFERROR(__xludf.DUMMYFUNCTION("""COMPUTED_VALUE"""),45488.66666666667)</f>
        <v>45488.66667</v>
      </c>
      <c r="H135" s="1">
        <f>IFERROR(__xludf.DUMMYFUNCTION("""COMPUTED_VALUE"""),1670.33)</f>
        <v>1670.33</v>
      </c>
      <c r="J135" s="2">
        <f>IFERROR(__xludf.DUMMYFUNCTION("""COMPUTED_VALUE"""),45488.66666666667)</f>
        <v>45488.66667</v>
      </c>
      <c r="K135" s="1">
        <f>IFERROR(__xludf.DUMMYFUNCTION("""COMPUTED_VALUE"""),1676.95)</f>
        <v>1676.95</v>
      </c>
      <c r="M135" s="2">
        <f>IFERROR(__xludf.DUMMYFUNCTION("""COMPUTED_VALUE"""),45488.66666666667)</f>
        <v>45488.66667</v>
      </c>
      <c r="N135" s="1">
        <f>IFERROR(__xludf.DUMMYFUNCTION("""COMPUTED_VALUE"""),0.0)</f>
        <v>0</v>
      </c>
    </row>
    <row r="136">
      <c r="A136" s="2">
        <f>IFERROR(__xludf.DUMMYFUNCTION("""COMPUTED_VALUE"""),45489.66666666667)</f>
        <v>45489.66667</v>
      </c>
      <c r="B136" s="1">
        <f>IFERROR(__xludf.DUMMYFUNCTION("""COMPUTED_VALUE"""),1683.57)</f>
        <v>1683.57</v>
      </c>
      <c r="D136" s="2">
        <f>IFERROR(__xludf.DUMMYFUNCTION("""COMPUTED_VALUE"""),45489.66666666667)</f>
        <v>45489.66667</v>
      </c>
      <c r="E136" s="1">
        <f>IFERROR(__xludf.DUMMYFUNCTION("""COMPUTED_VALUE"""),1708.62)</f>
        <v>1708.62</v>
      </c>
      <c r="G136" s="2">
        <f>IFERROR(__xludf.DUMMYFUNCTION("""COMPUTED_VALUE"""),45489.66666666667)</f>
        <v>45489.66667</v>
      </c>
      <c r="H136" s="1">
        <f>IFERROR(__xludf.DUMMYFUNCTION("""COMPUTED_VALUE"""),1681.97)</f>
        <v>1681.97</v>
      </c>
      <c r="J136" s="2">
        <f>IFERROR(__xludf.DUMMYFUNCTION("""COMPUTED_VALUE"""),45489.66666666667)</f>
        <v>45489.66667</v>
      </c>
      <c r="K136" s="1">
        <f>IFERROR(__xludf.DUMMYFUNCTION("""COMPUTED_VALUE"""),1708.05)</f>
        <v>1708.05</v>
      </c>
      <c r="M136" s="2">
        <f>IFERROR(__xludf.DUMMYFUNCTION("""COMPUTED_VALUE"""),45489.66666666667)</f>
        <v>45489.66667</v>
      </c>
      <c r="N136" s="1">
        <f>IFERROR(__xludf.DUMMYFUNCTION("""COMPUTED_VALUE"""),0.0)</f>
        <v>0</v>
      </c>
    </row>
    <row r="137">
      <c r="A137" s="2">
        <f>IFERROR(__xludf.DUMMYFUNCTION("""COMPUTED_VALUE"""),45490.66666666667)</f>
        <v>45490.66667</v>
      </c>
      <c r="B137" s="1">
        <f>IFERROR(__xludf.DUMMYFUNCTION("""COMPUTED_VALUE"""),1697.5)</f>
        <v>1697.5</v>
      </c>
      <c r="D137" s="2">
        <f>IFERROR(__xludf.DUMMYFUNCTION("""COMPUTED_VALUE"""),45490.66666666667)</f>
        <v>45490.66667</v>
      </c>
      <c r="E137" s="1">
        <f>IFERROR(__xludf.DUMMYFUNCTION("""COMPUTED_VALUE"""),1707.84)</f>
        <v>1707.84</v>
      </c>
      <c r="G137" s="2">
        <f>IFERROR(__xludf.DUMMYFUNCTION("""COMPUTED_VALUE"""),45490.66666666667)</f>
        <v>45490.66667</v>
      </c>
      <c r="H137" s="1">
        <f>IFERROR(__xludf.DUMMYFUNCTION("""COMPUTED_VALUE"""),1688.83)</f>
        <v>1688.83</v>
      </c>
      <c r="J137" s="2">
        <f>IFERROR(__xludf.DUMMYFUNCTION("""COMPUTED_VALUE"""),45490.66666666667)</f>
        <v>45490.66667</v>
      </c>
      <c r="K137" s="1">
        <f>IFERROR(__xludf.DUMMYFUNCTION("""COMPUTED_VALUE"""),1688.83)</f>
        <v>1688.83</v>
      </c>
      <c r="M137" s="2">
        <f>IFERROR(__xludf.DUMMYFUNCTION("""COMPUTED_VALUE"""),45490.66666666667)</f>
        <v>45490.66667</v>
      </c>
      <c r="N137" s="1">
        <f>IFERROR(__xludf.DUMMYFUNCTION("""COMPUTED_VALUE"""),0.0)</f>
        <v>0</v>
      </c>
    </row>
    <row r="138">
      <c r="A138" s="2">
        <f>IFERROR(__xludf.DUMMYFUNCTION("""COMPUTED_VALUE"""),45491.66666666667)</f>
        <v>45491.66667</v>
      </c>
      <c r="B138" s="1">
        <f>IFERROR(__xludf.DUMMYFUNCTION("""COMPUTED_VALUE"""),1688.62)</f>
        <v>1688.62</v>
      </c>
      <c r="D138" s="2">
        <f>IFERROR(__xludf.DUMMYFUNCTION("""COMPUTED_VALUE"""),45491.66666666667)</f>
        <v>45491.66667</v>
      </c>
      <c r="E138" s="1">
        <f>IFERROR(__xludf.DUMMYFUNCTION("""COMPUTED_VALUE"""),1705.26)</f>
        <v>1705.26</v>
      </c>
      <c r="G138" s="2">
        <f>IFERROR(__xludf.DUMMYFUNCTION("""COMPUTED_VALUE"""),45491.66666666667)</f>
        <v>45491.66667</v>
      </c>
      <c r="H138" s="1">
        <f>IFERROR(__xludf.DUMMYFUNCTION("""COMPUTED_VALUE"""),1669.58)</f>
        <v>1669.58</v>
      </c>
      <c r="J138" s="2">
        <f>IFERROR(__xludf.DUMMYFUNCTION("""COMPUTED_VALUE"""),45491.66666666667)</f>
        <v>45491.66667</v>
      </c>
      <c r="K138" s="1">
        <f>IFERROR(__xludf.DUMMYFUNCTION("""COMPUTED_VALUE"""),1673.87)</f>
        <v>1673.87</v>
      </c>
      <c r="M138" s="2">
        <f>IFERROR(__xludf.DUMMYFUNCTION("""COMPUTED_VALUE"""),45491.66666666667)</f>
        <v>45491.66667</v>
      </c>
      <c r="N138" s="1">
        <f>IFERROR(__xludf.DUMMYFUNCTION("""COMPUTED_VALUE"""),0.0)</f>
        <v>0</v>
      </c>
    </row>
    <row r="139">
      <c r="A139" s="2">
        <f>IFERROR(__xludf.DUMMYFUNCTION("""COMPUTED_VALUE"""),45492.66666666667)</f>
        <v>45492.66667</v>
      </c>
      <c r="B139" s="1">
        <f>IFERROR(__xludf.DUMMYFUNCTION("""COMPUTED_VALUE"""),1675.06)</f>
        <v>1675.06</v>
      </c>
      <c r="D139" s="2">
        <f>IFERROR(__xludf.DUMMYFUNCTION("""COMPUTED_VALUE"""),45492.66666666667)</f>
        <v>45492.66667</v>
      </c>
      <c r="E139" s="1">
        <f>IFERROR(__xludf.DUMMYFUNCTION("""COMPUTED_VALUE"""),1675.1)</f>
        <v>1675.1</v>
      </c>
      <c r="G139" s="2">
        <f>IFERROR(__xludf.DUMMYFUNCTION("""COMPUTED_VALUE"""),45492.66666666667)</f>
        <v>45492.66667</v>
      </c>
      <c r="H139" s="1">
        <f>IFERROR(__xludf.DUMMYFUNCTION("""COMPUTED_VALUE"""),1660.52)</f>
        <v>1660.52</v>
      </c>
      <c r="J139" s="2">
        <f>IFERROR(__xludf.DUMMYFUNCTION("""COMPUTED_VALUE"""),45492.66666666667)</f>
        <v>45492.66667</v>
      </c>
      <c r="K139" s="1">
        <f>IFERROR(__xludf.DUMMYFUNCTION("""COMPUTED_VALUE"""),1663.78)</f>
        <v>1663.78</v>
      </c>
      <c r="M139" s="2">
        <f>IFERROR(__xludf.DUMMYFUNCTION("""COMPUTED_VALUE"""),45492.66666666667)</f>
        <v>45492.66667</v>
      </c>
      <c r="N139" s="1">
        <f>IFERROR(__xludf.DUMMYFUNCTION("""COMPUTED_VALUE"""),0.0)</f>
        <v>0</v>
      </c>
    </row>
    <row r="140">
      <c r="A140" s="2">
        <f>IFERROR(__xludf.DUMMYFUNCTION("""COMPUTED_VALUE"""),45495.66666666667)</f>
        <v>45495.66667</v>
      </c>
      <c r="B140" s="1">
        <f>IFERROR(__xludf.DUMMYFUNCTION("""COMPUTED_VALUE"""),1670.94)</f>
        <v>1670.94</v>
      </c>
      <c r="D140" s="2">
        <f>IFERROR(__xludf.DUMMYFUNCTION("""COMPUTED_VALUE"""),45495.66666666667)</f>
        <v>45495.66667</v>
      </c>
      <c r="E140" s="1">
        <f>IFERROR(__xludf.DUMMYFUNCTION("""COMPUTED_VALUE"""),1681.26)</f>
        <v>1681.26</v>
      </c>
      <c r="G140" s="2">
        <f>IFERROR(__xludf.DUMMYFUNCTION("""COMPUTED_VALUE"""),45495.66666666667)</f>
        <v>45495.66667</v>
      </c>
      <c r="H140" s="1">
        <f>IFERROR(__xludf.DUMMYFUNCTION("""COMPUTED_VALUE"""),1659.27)</f>
        <v>1659.27</v>
      </c>
      <c r="J140" s="2">
        <f>IFERROR(__xludf.DUMMYFUNCTION("""COMPUTED_VALUE"""),45495.66666666667)</f>
        <v>45495.66667</v>
      </c>
      <c r="K140" s="1">
        <f>IFERROR(__xludf.DUMMYFUNCTION("""COMPUTED_VALUE"""),1680.97)</f>
        <v>1680.97</v>
      </c>
      <c r="M140" s="2">
        <f>IFERROR(__xludf.DUMMYFUNCTION("""COMPUTED_VALUE"""),45495.66666666667)</f>
        <v>45495.66667</v>
      </c>
      <c r="N140" s="1">
        <f>IFERROR(__xludf.DUMMYFUNCTION("""COMPUTED_VALUE"""),0.0)</f>
        <v>0</v>
      </c>
    </row>
    <row r="141">
      <c r="A141" s="2">
        <f>IFERROR(__xludf.DUMMYFUNCTION("""COMPUTED_VALUE"""),45496.66666666667)</f>
        <v>45496.66667</v>
      </c>
      <c r="B141" s="1">
        <f>IFERROR(__xludf.DUMMYFUNCTION("""COMPUTED_VALUE"""),1677.22)</f>
        <v>1677.22</v>
      </c>
      <c r="D141" s="2">
        <f>IFERROR(__xludf.DUMMYFUNCTION("""COMPUTED_VALUE"""),45496.66666666667)</f>
        <v>45496.66667</v>
      </c>
      <c r="E141" s="1">
        <f>IFERROR(__xludf.DUMMYFUNCTION("""COMPUTED_VALUE"""),1684.9)</f>
        <v>1684.9</v>
      </c>
      <c r="G141" s="2">
        <f>IFERROR(__xludf.DUMMYFUNCTION("""COMPUTED_VALUE"""),45496.66666666667)</f>
        <v>45496.66667</v>
      </c>
      <c r="H141" s="1">
        <f>IFERROR(__xludf.DUMMYFUNCTION("""COMPUTED_VALUE"""),1675.82)</f>
        <v>1675.82</v>
      </c>
      <c r="J141" s="2">
        <f>IFERROR(__xludf.DUMMYFUNCTION("""COMPUTED_VALUE"""),45496.66666666667)</f>
        <v>45496.66667</v>
      </c>
      <c r="K141" s="1">
        <f>IFERROR(__xludf.DUMMYFUNCTION("""COMPUTED_VALUE"""),1676.95)</f>
        <v>1676.95</v>
      </c>
      <c r="M141" s="2">
        <f>IFERROR(__xludf.DUMMYFUNCTION("""COMPUTED_VALUE"""),45496.66666666667)</f>
        <v>45496.66667</v>
      </c>
      <c r="N141" s="1">
        <f>IFERROR(__xludf.DUMMYFUNCTION("""COMPUTED_VALUE"""),0.0)</f>
        <v>0</v>
      </c>
    </row>
    <row r="142">
      <c r="A142" s="2">
        <f>IFERROR(__xludf.DUMMYFUNCTION("""COMPUTED_VALUE"""),45497.66666666667)</f>
        <v>45497.66667</v>
      </c>
      <c r="B142" s="1">
        <f>IFERROR(__xludf.DUMMYFUNCTION("""COMPUTED_VALUE"""),1670.91)</f>
        <v>1670.91</v>
      </c>
      <c r="D142" s="2">
        <f>IFERROR(__xludf.DUMMYFUNCTION("""COMPUTED_VALUE"""),45497.66666666667)</f>
        <v>45497.66667</v>
      </c>
      <c r="E142" s="1">
        <f>IFERROR(__xludf.DUMMYFUNCTION("""COMPUTED_VALUE"""),1675.87)</f>
        <v>1675.87</v>
      </c>
      <c r="G142" s="2">
        <f>IFERROR(__xludf.DUMMYFUNCTION("""COMPUTED_VALUE"""),45497.66666666667)</f>
        <v>45497.66667</v>
      </c>
      <c r="H142" s="1">
        <f>IFERROR(__xludf.DUMMYFUNCTION("""COMPUTED_VALUE"""),1646.82)</f>
        <v>1646.82</v>
      </c>
      <c r="J142" s="2">
        <f>IFERROR(__xludf.DUMMYFUNCTION("""COMPUTED_VALUE"""),45497.66666666667)</f>
        <v>45497.66667</v>
      </c>
      <c r="K142" s="1">
        <f>IFERROR(__xludf.DUMMYFUNCTION("""COMPUTED_VALUE"""),1647.55)</f>
        <v>1647.55</v>
      </c>
      <c r="M142" s="2">
        <f>IFERROR(__xludf.DUMMYFUNCTION("""COMPUTED_VALUE"""),45497.66666666667)</f>
        <v>45497.66667</v>
      </c>
      <c r="N142" s="1">
        <f>IFERROR(__xludf.DUMMYFUNCTION("""COMPUTED_VALUE"""),0.0)</f>
        <v>0</v>
      </c>
    </row>
    <row r="143">
      <c r="A143" s="2">
        <f>IFERROR(__xludf.DUMMYFUNCTION("""COMPUTED_VALUE"""),45498.66666666667)</f>
        <v>45498.66667</v>
      </c>
      <c r="B143" s="1">
        <f>IFERROR(__xludf.DUMMYFUNCTION("""COMPUTED_VALUE"""),1648.7)</f>
        <v>1648.7</v>
      </c>
      <c r="D143" s="2">
        <f>IFERROR(__xludf.DUMMYFUNCTION("""COMPUTED_VALUE"""),45498.66666666667)</f>
        <v>45498.66667</v>
      </c>
      <c r="E143" s="1">
        <f>IFERROR(__xludf.DUMMYFUNCTION("""COMPUTED_VALUE"""),1677.53)</f>
        <v>1677.53</v>
      </c>
      <c r="G143" s="2">
        <f>IFERROR(__xludf.DUMMYFUNCTION("""COMPUTED_VALUE"""),45498.66666666667)</f>
        <v>45498.66667</v>
      </c>
      <c r="H143" s="1">
        <f>IFERROR(__xludf.DUMMYFUNCTION("""COMPUTED_VALUE"""),1645.76)</f>
        <v>1645.76</v>
      </c>
      <c r="J143" s="2">
        <f>IFERROR(__xludf.DUMMYFUNCTION("""COMPUTED_VALUE"""),45498.66666666667)</f>
        <v>45498.66667</v>
      </c>
      <c r="K143" s="1">
        <f>IFERROR(__xludf.DUMMYFUNCTION("""COMPUTED_VALUE"""),1653.52)</f>
        <v>1653.52</v>
      </c>
      <c r="M143" s="2">
        <f>IFERROR(__xludf.DUMMYFUNCTION("""COMPUTED_VALUE"""),45498.66666666667)</f>
        <v>45498.66667</v>
      </c>
      <c r="N143" s="1">
        <f>IFERROR(__xludf.DUMMYFUNCTION("""COMPUTED_VALUE"""),0.0)</f>
        <v>0</v>
      </c>
    </row>
    <row r="144">
      <c r="A144" s="2">
        <f>IFERROR(__xludf.DUMMYFUNCTION("""COMPUTED_VALUE"""),45499.66666666667)</f>
        <v>45499.66667</v>
      </c>
      <c r="B144" s="1">
        <f>IFERROR(__xludf.DUMMYFUNCTION("""COMPUTED_VALUE"""),1664.54)</f>
        <v>1664.54</v>
      </c>
      <c r="D144" s="2">
        <f>IFERROR(__xludf.DUMMYFUNCTION("""COMPUTED_VALUE"""),45499.66666666667)</f>
        <v>45499.66667</v>
      </c>
      <c r="E144" s="1">
        <f>IFERROR(__xludf.DUMMYFUNCTION("""COMPUTED_VALUE"""),1680.56)</f>
        <v>1680.56</v>
      </c>
      <c r="G144" s="2">
        <f>IFERROR(__xludf.DUMMYFUNCTION("""COMPUTED_VALUE"""),45499.66666666667)</f>
        <v>45499.66667</v>
      </c>
      <c r="H144" s="1">
        <f>IFERROR(__xludf.DUMMYFUNCTION("""COMPUTED_VALUE"""),1663.68)</f>
        <v>1663.68</v>
      </c>
      <c r="J144" s="2">
        <f>IFERROR(__xludf.DUMMYFUNCTION("""COMPUTED_VALUE"""),45499.66666666667)</f>
        <v>45499.66667</v>
      </c>
      <c r="K144" s="1">
        <f>IFERROR(__xludf.DUMMYFUNCTION("""COMPUTED_VALUE"""),1675.32)</f>
        <v>1675.32</v>
      </c>
      <c r="M144" s="2">
        <f>IFERROR(__xludf.DUMMYFUNCTION("""COMPUTED_VALUE"""),45499.66666666667)</f>
        <v>45499.66667</v>
      </c>
      <c r="N144" s="1">
        <f>IFERROR(__xludf.DUMMYFUNCTION("""COMPUTED_VALUE"""),0.0)</f>
        <v>0</v>
      </c>
    </row>
    <row r="145">
      <c r="A145" s="2">
        <f>IFERROR(__xludf.DUMMYFUNCTION("""COMPUTED_VALUE"""),45502.66666666667)</f>
        <v>45502.66667</v>
      </c>
      <c r="B145" s="1">
        <f>IFERROR(__xludf.DUMMYFUNCTION("""COMPUTED_VALUE"""),1680.3)</f>
        <v>1680.3</v>
      </c>
      <c r="D145" s="2">
        <f>IFERROR(__xludf.DUMMYFUNCTION("""COMPUTED_VALUE"""),45502.66666666667)</f>
        <v>45502.66667</v>
      </c>
      <c r="E145" s="1">
        <f>IFERROR(__xludf.DUMMYFUNCTION("""COMPUTED_VALUE"""),1681.48)</f>
        <v>1681.48</v>
      </c>
      <c r="G145" s="2">
        <f>IFERROR(__xludf.DUMMYFUNCTION("""COMPUTED_VALUE"""),45502.66666666667)</f>
        <v>45502.66667</v>
      </c>
      <c r="H145" s="1">
        <f>IFERROR(__xludf.DUMMYFUNCTION("""COMPUTED_VALUE"""),1670.52)</f>
        <v>1670.52</v>
      </c>
      <c r="J145" s="2">
        <f>IFERROR(__xludf.DUMMYFUNCTION("""COMPUTED_VALUE"""),45502.66666666667)</f>
        <v>45502.66667</v>
      </c>
      <c r="K145" s="1">
        <f>IFERROR(__xludf.DUMMYFUNCTION("""COMPUTED_VALUE"""),1676.59)</f>
        <v>1676.59</v>
      </c>
      <c r="M145" s="2">
        <f>IFERROR(__xludf.DUMMYFUNCTION("""COMPUTED_VALUE"""),45502.66666666667)</f>
        <v>45502.66667</v>
      </c>
      <c r="N145" s="1">
        <f>IFERROR(__xludf.DUMMYFUNCTION("""COMPUTED_VALUE"""),0.0)</f>
        <v>0</v>
      </c>
    </row>
    <row r="146">
      <c r="A146" s="2">
        <f>IFERROR(__xludf.DUMMYFUNCTION("""COMPUTED_VALUE"""),45503.66666666667)</f>
        <v>45503.66667</v>
      </c>
      <c r="B146" s="1">
        <f>IFERROR(__xludf.DUMMYFUNCTION("""COMPUTED_VALUE"""),1681.5)</f>
        <v>1681.5</v>
      </c>
      <c r="D146" s="2">
        <f>IFERROR(__xludf.DUMMYFUNCTION("""COMPUTED_VALUE"""),45503.66666666667)</f>
        <v>45503.66667</v>
      </c>
      <c r="E146" s="1">
        <f>IFERROR(__xludf.DUMMYFUNCTION("""COMPUTED_VALUE"""),1689.21)</f>
        <v>1689.21</v>
      </c>
      <c r="G146" s="2">
        <f>IFERROR(__xludf.DUMMYFUNCTION("""COMPUTED_VALUE"""),45503.66666666667)</f>
        <v>45503.66667</v>
      </c>
      <c r="H146" s="1">
        <f>IFERROR(__xludf.DUMMYFUNCTION("""COMPUTED_VALUE"""),1672.69)</f>
        <v>1672.69</v>
      </c>
      <c r="J146" s="2">
        <f>IFERROR(__xludf.DUMMYFUNCTION("""COMPUTED_VALUE"""),45503.66666666667)</f>
        <v>45503.66667</v>
      </c>
      <c r="K146" s="1">
        <f>IFERROR(__xludf.DUMMYFUNCTION("""COMPUTED_VALUE"""),1681.51)</f>
        <v>1681.51</v>
      </c>
      <c r="M146" s="2">
        <f>IFERROR(__xludf.DUMMYFUNCTION("""COMPUTED_VALUE"""),45503.66666666667)</f>
        <v>45503.66667</v>
      </c>
      <c r="N146" s="1">
        <f>IFERROR(__xludf.DUMMYFUNCTION("""COMPUTED_VALUE"""),0.0)</f>
        <v>0</v>
      </c>
    </row>
    <row r="147">
      <c r="A147" s="2">
        <f>IFERROR(__xludf.DUMMYFUNCTION("""COMPUTED_VALUE"""),45504.66666666667)</f>
        <v>45504.66667</v>
      </c>
      <c r="B147" s="1">
        <f>IFERROR(__xludf.DUMMYFUNCTION("""COMPUTED_VALUE"""),1696.88)</f>
        <v>1696.88</v>
      </c>
      <c r="D147" s="2">
        <f>IFERROR(__xludf.DUMMYFUNCTION("""COMPUTED_VALUE"""),45504.66666666667)</f>
        <v>45504.66667</v>
      </c>
      <c r="E147" s="1">
        <f>IFERROR(__xludf.DUMMYFUNCTION("""COMPUTED_VALUE"""),1710.54)</f>
        <v>1710.54</v>
      </c>
      <c r="G147" s="2">
        <f>IFERROR(__xludf.DUMMYFUNCTION("""COMPUTED_VALUE"""),45504.66666666667)</f>
        <v>45504.66667</v>
      </c>
      <c r="H147" s="1">
        <f>IFERROR(__xludf.DUMMYFUNCTION("""COMPUTED_VALUE"""),1688.18)</f>
        <v>1688.18</v>
      </c>
      <c r="J147" s="2">
        <f>IFERROR(__xludf.DUMMYFUNCTION("""COMPUTED_VALUE"""),45504.66666666667)</f>
        <v>45504.66667</v>
      </c>
      <c r="K147" s="1">
        <f>IFERROR(__xludf.DUMMYFUNCTION("""COMPUTED_VALUE"""),1693.41)</f>
        <v>1693.41</v>
      </c>
      <c r="M147" s="2">
        <f>IFERROR(__xludf.DUMMYFUNCTION("""COMPUTED_VALUE"""),45504.66666666667)</f>
        <v>45504.66667</v>
      </c>
      <c r="N147" s="1">
        <f>IFERROR(__xludf.DUMMYFUNCTION("""COMPUTED_VALUE"""),0.0)</f>
        <v>0</v>
      </c>
    </row>
    <row r="148">
      <c r="A148" s="2">
        <f>IFERROR(__xludf.DUMMYFUNCTION("""COMPUTED_VALUE"""),45505.66666666667)</f>
        <v>45505.66667</v>
      </c>
      <c r="B148" s="1">
        <f>IFERROR(__xludf.DUMMYFUNCTION("""COMPUTED_VALUE"""),1694.29)</f>
        <v>1694.29</v>
      </c>
      <c r="D148" s="2">
        <f>IFERROR(__xludf.DUMMYFUNCTION("""COMPUTED_VALUE"""),45505.66666666667)</f>
        <v>45505.66667</v>
      </c>
      <c r="E148" s="1">
        <f>IFERROR(__xludf.DUMMYFUNCTION("""COMPUTED_VALUE"""),1702.84)</f>
        <v>1702.84</v>
      </c>
      <c r="G148" s="2">
        <f>IFERROR(__xludf.DUMMYFUNCTION("""COMPUTED_VALUE"""),45505.66666666667)</f>
        <v>45505.66667</v>
      </c>
      <c r="H148" s="1">
        <f>IFERROR(__xludf.DUMMYFUNCTION("""COMPUTED_VALUE"""),1655.48)</f>
        <v>1655.48</v>
      </c>
      <c r="J148" s="2">
        <f>IFERROR(__xludf.DUMMYFUNCTION("""COMPUTED_VALUE"""),45505.66666666667)</f>
        <v>45505.66667</v>
      </c>
      <c r="K148" s="1">
        <f>IFERROR(__xludf.DUMMYFUNCTION("""COMPUTED_VALUE"""),1666.3)</f>
        <v>1666.3</v>
      </c>
      <c r="M148" s="2">
        <f>IFERROR(__xludf.DUMMYFUNCTION("""COMPUTED_VALUE"""),45505.66666666667)</f>
        <v>45505.66667</v>
      </c>
      <c r="N148" s="1">
        <f>IFERROR(__xludf.DUMMYFUNCTION("""COMPUTED_VALUE"""),0.0)</f>
        <v>0</v>
      </c>
    </row>
    <row r="149">
      <c r="A149" s="2">
        <f>IFERROR(__xludf.DUMMYFUNCTION("""COMPUTED_VALUE"""),45506.66666666667)</f>
        <v>45506.66667</v>
      </c>
      <c r="B149" s="1">
        <f>IFERROR(__xludf.DUMMYFUNCTION("""COMPUTED_VALUE"""),1645.53)</f>
        <v>1645.53</v>
      </c>
      <c r="D149" s="2">
        <f>IFERROR(__xludf.DUMMYFUNCTION("""COMPUTED_VALUE"""),45506.66666666667)</f>
        <v>45506.66667</v>
      </c>
      <c r="E149" s="1">
        <f>IFERROR(__xludf.DUMMYFUNCTION("""COMPUTED_VALUE"""),1645.53)</f>
        <v>1645.53</v>
      </c>
      <c r="G149" s="2">
        <f>IFERROR(__xludf.DUMMYFUNCTION("""COMPUTED_VALUE"""),45506.66666666667)</f>
        <v>45506.66667</v>
      </c>
      <c r="H149" s="1">
        <f>IFERROR(__xludf.DUMMYFUNCTION("""COMPUTED_VALUE"""),1610.75)</f>
        <v>1610.75</v>
      </c>
      <c r="J149" s="2">
        <f>IFERROR(__xludf.DUMMYFUNCTION("""COMPUTED_VALUE"""),45506.66666666667)</f>
        <v>45506.66667</v>
      </c>
      <c r="K149" s="1">
        <f>IFERROR(__xludf.DUMMYFUNCTION("""COMPUTED_VALUE"""),1627.96)</f>
        <v>1627.96</v>
      </c>
      <c r="M149" s="2">
        <f>IFERROR(__xludf.DUMMYFUNCTION("""COMPUTED_VALUE"""),45506.66666666667)</f>
        <v>45506.66667</v>
      </c>
      <c r="N149" s="1">
        <f>IFERROR(__xludf.DUMMYFUNCTION("""COMPUTED_VALUE"""),0.0)</f>
        <v>0</v>
      </c>
    </row>
    <row r="150">
      <c r="A150" s="2">
        <f>IFERROR(__xludf.DUMMYFUNCTION("""COMPUTED_VALUE"""),45509.66666666667)</f>
        <v>45509.66667</v>
      </c>
      <c r="B150" s="1">
        <f>IFERROR(__xludf.DUMMYFUNCTION("""COMPUTED_VALUE"""),1589.63)</f>
        <v>1589.63</v>
      </c>
      <c r="D150" s="2">
        <f>IFERROR(__xludf.DUMMYFUNCTION("""COMPUTED_VALUE"""),45509.66666666667)</f>
        <v>45509.66667</v>
      </c>
      <c r="E150" s="1">
        <f>IFERROR(__xludf.DUMMYFUNCTION("""COMPUTED_VALUE"""),1607.33)</f>
        <v>1607.33</v>
      </c>
      <c r="G150" s="2">
        <f>IFERROR(__xludf.DUMMYFUNCTION("""COMPUTED_VALUE"""),45509.66666666667)</f>
        <v>45509.66667</v>
      </c>
      <c r="H150" s="1">
        <f>IFERROR(__xludf.DUMMYFUNCTION("""COMPUTED_VALUE"""),1569.07)</f>
        <v>1569.07</v>
      </c>
      <c r="J150" s="2">
        <f>IFERROR(__xludf.DUMMYFUNCTION("""COMPUTED_VALUE"""),45509.66666666667)</f>
        <v>45509.66667</v>
      </c>
      <c r="K150" s="1">
        <f>IFERROR(__xludf.DUMMYFUNCTION("""COMPUTED_VALUE"""),1589.02)</f>
        <v>1589.02</v>
      </c>
      <c r="M150" s="2">
        <f>IFERROR(__xludf.DUMMYFUNCTION("""COMPUTED_VALUE"""),45509.66666666667)</f>
        <v>45509.66667</v>
      </c>
      <c r="N150" s="1">
        <f>IFERROR(__xludf.DUMMYFUNCTION("""COMPUTED_VALUE"""),0.0)</f>
        <v>0</v>
      </c>
    </row>
    <row r="151">
      <c r="A151" s="2">
        <f>IFERROR(__xludf.DUMMYFUNCTION("""COMPUTED_VALUE"""),45510.66666666667)</f>
        <v>45510.66667</v>
      </c>
      <c r="B151" s="1">
        <f>IFERROR(__xludf.DUMMYFUNCTION("""COMPUTED_VALUE"""),1595.61)</f>
        <v>1595.61</v>
      </c>
      <c r="D151" s="2">
        <f>IFERROR(__xludf.DUMMYFUNCTION("""COMPUTED_VALUE"""),45510.66666666667)</f>
        <v>45510.66667</v>
      </c>
      <c r="E151" s="1">
        <f>IFERROR(__xludf.DUMMYFUNCTION("""COMPUTED_VALUE"""),1628.35)</f>
        <v>1628.35</v>
      </c>
      <c r="G151" s="2">
        <f>IFERROR(__xludf.DUMMYFUNCTION("""COMPUTED_VALUE"""),45510.66666666667)</f>
        <v>45510.66667</v>
      </c>
      <c r="H151" s="1">
        <f>IFERROR(__xludf.DUMMYFUNCTION("""COMPUTED_VALUE"""),1593.14)</f>
        <v>1593.14</v>
      </c>
      <c r="J151" s="2">
        <f>IFERROR(__xludf.DUMMYFUNCTION("""COMPUTED_VALUE"""),45510.66666666667)</f>
        <v>45510.66667</v>
      </c>
      <c r="K151" s="1">
        <f>IFERROR(__xludf.DUMMYFUNCTION("""COMPUTED_VALUE"""),1608.41)</f>
        <v>1608.41</v>
      </c>
      <c r="M151" s="2">
        <f>IFERROR(__xludf.DUMMYFUNCTION("""COMPUTED_VALUE"""),45510.66666666667)</f>
        <v>45510.66667</v>
      </c>
      <c r="N151" s="1">
        <f>IFERROR(__xludf.DUMMYFUNCTION("""COMPUTED_VALUE"""),0.0)</f>
        <v>0</v>
      </c>
    </row>
    <row r="152">
      <c r="A152" s="2">
        <f>IFERROR(__xludf.DUMMYFUNCTION("""COMPUTED_VALUE"""),45511.66666666667)</f>
        <v>45511.66667</v>
      </c>
      <c r="B152" s="1">
        <f>IFERROR(__xludf.DUMMYFUNCTION("""COMPUTED_VALUE"""),1625.16)</f>
        <v>1625.16</v>
      </c>
      <c r="D152" s="2">
        <f>IFERROR(__xludf.DUMMYFUNCTION("""COMPUTED_VALUE"""),45511.66666666667)</f>
        <v>45511.66667</v>
      </c>
      <c r="E152" s="1">
        <f>IFERROR(__xludf.DUMMYFUNCTION("""COMPUTED_VALUE"""),1634.47)</f>
        <v>1634.47</v>
      </c>
      <c r="G152" s="2">
        <f>IFERROR(__xludf.DUMMYFUNCTION("""COMPUTED_VALUE"""),45511.66666666667)</f>
        <v>45511.66667</v>
      </c>
      <c r="H152" s="1">
        <f>IFERROR(__xludf.DUMMYFUNCTION("""COMPUTED_VALUE"""),1595.25)</f>
        <v>1595.25</v>
      </c>
      <c r="J152" s="2">
        <f>IFERROR(__xludf.DUMMYFUNCTION("""COMPUTED_VALUE"""),45511.66666666667)</f>
        <v>45511.66667</v>
      </c>
      <c r="K152" s="1">
        <f>IFERROR(__xludf.DUMMYFUNCTION("""COMPUTED_VALUE"""),1595.81)</f>
        <v>1595.81</v>
      </c>
      <c r="M152" s="2">
        <f>IFERROR(__xludf.DUMMYFUNCTION("""COMPUTED_VALUE"""),45511.66666666667)</f>
        <v>45511.66667</v>
      </c>
      <c r="N152" s="1">
        <f>IFERROR(__xludf.DUMMYFUNCTION("""COMPUTED_VALUE"""),0.0)</f>
        <v>0</v>
      </c>
    </row>
    <row r="153">
      <c r="A153" s="2">
        <f>IFERROR(__xludf.DUMMYFUNCTION("""COMPUTED_VALUE"""),45512.66666666667)</f>
        <v>45512.66667</v>
      </c>
      <c r="B153" s="1">
        <f>IFERROR(__xludf.DUMMYFUNCTION("""COMPUTED_VALUE"""),1605.96)</f>
        <v>1605.96</v>
      </c>
      <c r="D153" s="2">
        <f>IFERROR(__xludf.DUMMYFUNCTION("""COMPUTED_VALUE"""),45512.66666666667)</f>
        <v>45512.66667</v>
      </c>
      <c r="E153" s="1">
        <f>IFERROR(__xludf.DUMMYFUNCTION("""COMPUTED_VALUE"""),1631.57)</f>
        <v>1631.57</v>
      </c>
      <c r="G153" s="2">
        <f>IFERROR(__xludf.DUMMYFUNCTION("""COMPUTED_VALUE"""),45512.66666666667)</f>
        <v>45512.66667</v>
      </c>
      <c r="H153" s="1">
        <f>IFERROR(__xludf.DUMMYFUNCTION("""COMPUTED_VALUE"""),1605.96)</f>
        <v>1605.96</v>
      </c>
      <c r="J153" s="2">
        <f>IFERROR(__xludf.DUMMYFUNCTION("""COMPUTED_VALUE"""),45512.66666666667)</f>
        <v>45512.66667</v>
      </c>
      <c r="K153" s="1">
        <f>IFERROR(__xludf.DUMMYFUNCTION("""COMPUTED_VALUE"""),1630.38)</f>
        <v>1630.38</v>
      </c>
      <c r="M153" s="2">
        <f>IFERROR(__xludf.DUMMYFUNCTION("""COMPUTED_VALUE"""),45512.66666666667)</f>
        <v>45512.66667</v>
      </c>
      <c r="N153" s="1">
        <f>IFERROR(__xludf.DUMMYFUNCTION("""COMPUTED_VALUE"""),0.0)</f>
        <v>0</v>
      </c>
    </row>
    <row r="154">
      <c r="A154" s="2">
        <f>IFERROR(__xludf.DUMMYFUNCTION("""COMPUTED_VALUE"""),45513.66666666667)</f>
        <v>45513.66667</v>
      </c>
      <c r="B154" s="1">
        <f>IFERROR(__xludf.DUMMYFUNCTION("""COMPUTED_VALUE"""),1630.3)</f>
        <v>1630.3</v>
      </c>
      <c r="D154" s="2">
        <f>IFERROR(__xludf.DUMMYFUNCTION("""COMPUTED_VALUE"""),45513.66666666667)</f>
        <v>45513.66667</v>
      </c>
      <c r="E154" s="1">
        <f>IFERROR(__xludf.DUMMYFUNCTION("""COMPUTED_VALUE"""),1636.93)</f>
        <v>1636.93</v>
      </c>
      <c r="G154" s="2">
        <f>IFERROR(__xludf.DUMMYFUNCTION("""COMPUTED_VALUE"""),45513.66666666667)</f>
        <v>45513.66667</v>
      </c>
      <c r="H154" s="1">
        <f>IFERROR(__xludf.DUMMYFUNCTION("""COMPUTED_VALUE"""),1619.14)</f>
        <v>1619.14</v>
      </c>
      <c r="J154" s="2">
        <f>IFERROR(__xludf.DUMMYFUNCTION("""COMPUTED_VALUE"""),45513.66666666667)</f>
        <v>45513.66667</v>
      </c>
      <c r="K154" s="1">
        <f>IFERROR(__xludf.DUMMYFUNCTION("""COMPUTED_VALUE"""),1633.33)</f>
        <v>1633.33</v>
      </c>
      <c r="M154" s="2">
        <f>IFERROR(__xludf.DUMMYFUNCTION("""COMPUTED_VALUE"""),45513.66666666667)</f>
        <v>45513.66667</v>
      </c>
      <c r="N154" s="1">
        <f>IFERROR(__xludf.DUMMYFUNCTION("""COMPUTED_VALUE"""),0.0)</f>
        <v>0</v>
      </c>
    </row>
    <row r="155">
      <c r="A155" s="2">
        <f>IFERROR(__xludf.DUMMYFUNCTION("""COMPUTED_VALUE"""),45516.66666666667)</f>
        <v>45516.66667</v>
      </c>
      <c r="B155" s="1">
        <f>IFERROR(__xludf.DUMMYFUNCTION("""COMPUTED_VALUE"""),1634.53)</f>
        <v>1634.53</v>
      </c>
      <c r="D155" s="2">
        <f>IFERROR(__xludf.DUMMYFUNCTION("""COMPUTED_VALUE"""),45516.66666666667)</f>
        <v>45516.66667</v>
      </c>
      <c r="E155" s="1">
        <f>IFERROR(__xludf.DUMMYFUNCTION("""COMPUTED_VALUE"""),1635.81)</f>
        <v>1635.81</v>
      </c>
      <c r="G155" s="2">
        <f>IFERROR(__xludf.DUMMYFUNCTION("""COMPUTED_VALUE"""),45516.66666666667)</f>
        <v>45516.66667</v>
      </c>
      <c r="H155" s="1">
        <f>IFERROR(__xludf.DUMMYFUNCTION("""COMPUTED_VALUE"""),1622.08)</f>
        <v>1622.08</v>
      </c>
      <c r="J155" s="2">
        <f>IFERROR(__xludf.DUMMYFUNCTION("""COMPUTED_VALUE"""),45516.66666666667)</f>
        <v>45516.66667</v>
      </c>
      <c r="K155" s="1">
        <f>IFERROR(__xludf.DUMMYFUNCTION("""COMPUTED_VALUE"""),1624.91)</f>
        <v>1624.91</v>
      </c>
      <c r="M155" s="2">
        <f>IFERROR(__xludf.DUMMYFUNCTION("""COMPUTED_VALUE"""),45516.66666666667)</f>
        <v>45516.66667</v>
      </c>
      <c r="N155" s="1">
        <f>IFERROR(__xludf.DUMMYFUNCTION("""COMPUTED_VALUE"""),0.0)</f>
        <v>0</v>
      </c>
    </row>
    <row r="156">
      <c r="A156" s="2">
        <f>IFERROR(__xludf.DUMMYFUNCTION("""COMPUTED_VALUE"""),45517.66666666667)</f>
        <v>45517.66667</v>
      </c>
      <c r="B156" s="1">
        <f>IFERROR(__xludf.DUMMYFUNCTION("""COMPUTED_VALUE"""),1631.36)</f>
        <v>1631.36</v>
      </c>
      <c r="D156" s="2">
        <f>IFERROR(__xludf.DUMMYFUNCTION("""COMPUTED_VALUE"""),45517.66666666667)</f>
        <v>45517.66667</v>
      </c>
      <c r="E156" s="1">
        <f>IFERROR(__xludf.DUMMYFUNCTION("""COMPUTED_VALUE"""),1646.42)</f>
        <v>1646.42</v>
      </c>
      <c r="G156" s="2">
        <f>IFERROR(__xludf.DUMMYFUNCTION("""COMPUTED_VALUE"""),45517.66666666667)</f>
        <v>45517.66667</v>
      </c>
      <c r="H156" s="1">
        <f>IFERROR(__xludf.DUMMYFUNCTION("""COMPUTED_VALUE"""),1628.36)</f>
        <v>1628.36</v>
      </c>
      <c r="J156" s="2">
        <f>IFERROR(__xludf.DUMMYFUNCTION("""COMPUTED_VALUE"""),45517.66666666667)</f>
        <v>45517.66667</v>
      </c>
      <c r="K156" s="1">
        <f>IFERROR(__xludf.DUMMYFUNCTION("""COMPUTED_VALUE"""),1644.49)</f>
        <v>1644.49</v>
      </c>
      <c r="M156" s="2">
        <f>IFERROR(__xludf.DUMMYFUNCTION("""COMPUTED_VALUE"""),45517.66666666667)</f>
        <v>45517.66667</v>
      </c>
      <c r="N156" s="1">
        <f>IFERROR(__xludf.DUMMYFUNCTION("""COMPUTED_VALUE"""),0.0)</f>
        <v>0</v>
      </c>
    </row>
    <row r="157">
      <c r="A157" s="2">
        <f>IFERROR(__xludf.DUMMYFUNCTION("""COMPUTED_VALUE"""),45518.66666666667)</f>
        <v>45518.66667</v>
      </c>
      <c r="B157" s="1">
        <f>IFERROR(__xludf.DUMMYFUNCTION("""COMPUTED_VALUE"""),1647.85)</f>
        <v>1647.85</v>
      </c>
      <c r="D157" s="2">
        <f>IFERROR(__xludf.DUMMYFUNCTION("""COMPUTED_VALUE"""),45518.66666666667)</f>
        <v>45518.66667</v>
      </c>
      <c r="E157" s="1">
        <f>IFERROR(__xludf.DUMMYFUNCTION("""COMPUTED_VALUE"""),1651.3)</f>
        <v>1651.3</v>
      </c>
      <c r="G157" s="2">
        <f>IFERROR(__xludf.DUMMYFUNCTION("""COMPUTED_VALUE"""),45518.66666666667)</f>
        <v>45518.66667</v>
      </c>
      <c r="H157" s="1">
        <f>IFERROR(__xludf.DUMMYFUNCTION("""COMPUTED_VALUE"""),1642.26)</f>
        <v>1642.26</v>
      </c>
      <c r="J157" s="2">
        <f>IFERROR(__xludf.DUMMYFUNCTION("""COMPUTED_VALUE"""),45518.66666666667)</f>
        <v>45518.66667</v>
      </c>
      <c r="K157" s="1">
        <f>IFERROR(__xludf.DUMMYFUNCTION("""COMPUTED_VALUE"""),1648.23)</f>
        <v>1648.23</v>
      </c>
      <c r="M157" s="2">
        <f>IFERROR(__xludf.DUMMYFUNCTION("""COMPUTED_VALUE"""),45518.66666666667)</f>
        <v>45518.66667</v>
      </c>
      <c r="N157" s="1">
        <f>IFERROR(__xludf.DUMMYFUNCTION("""COMPUTED_VALUE"""),0.0)</f>
        <v>0</v>
      </c>
    </row>
    <row r="158">
      <c r="A158" s="2">
        <f>IFERROR(__xludf.DUMMYFUNCTION("""COMPUTED_VALUE"""),45519.66666666667)</f>
        <v>45519.66667</v>
      </c>
      <c r="B158" s="1">
        <f>IFERROR(__xludf.DUMMYFUNCTION("""COMPUTED_VALUE"""),1665.2)</f>
        <v>1665.2</v>
      </c>
      <c r="D158" s="2">
        <f>IFERROR(__xludf.DUMMYFUNCTION("""COMPUTED_VALUE"""),45519.66666666667)</f>
        <v>45519.66667</v>
      </c>
      <c r="E158" s="1">
        <f>IFERROR(__xludf.DUMMYFUNCTION("""COMPUTED_VALUE"""),1676.06)</f>
        <v>1676.06</v>
      </c>
      <c r="G158" s="2">
        <f>IFERROR(__xludf.DUMMYFUNCTION("""COMPUTED_VALUE"""),45519.66666666667)</f>
        <v>45519.66667</v>
      </c>
      <c r="H158" s="1">
        <f>IFERROR(__xludf.DUMMYFUNCTION("""COMPUTED_VALUE"""),1663.22)</f>
        <v>1663.22</v>
      </c>
      <c r="J158" s="2">
        <f>IFERROR(__xludf.DUMMYFUNCTION("""COMPUTED_VALUE"""),45519.66666666667)</f>
        <v>45519.66667</v>
      </c>
      <c r="K158" s="1">
        <f>IFERROR(__xludf.DUMMYFUNCTION("""COMPUTED_VALUE"""),1673.39)</f>
        <v>1673.39</v>
      </c>
      <c r="M158" s="2">
        <f>IFERROR(__xludf.DUMMYFUNCTION("""COMPUTED_VALUE"""),45519.66666666667)</f>
        <v>45519.66667</v>
      </c>
      <c r="N158" s="1">
        <f>IFERROR(__xludf.DUMMYFUNCTION("""COMPUTED_VALUE"""),0.0)</f>
        <v>0</v>
      </c>
    </row>
    <row r="159">
      <c r="A159" s="2">
        <f>IFERROR(__xludf.DUMMYFUNCTION("""COMPUTED_VALUE"""),45520.66666666667)</f>
        <v>45520.66667</v>
      </c>
      <c r="B159" s="1">
        <f>IFERROR(__xludf.DUMMYFUNCTION("""COMPUTED_VALUE"""),1670.61)</f>
        <v>1670.61</v>
      </c>
      <c r="D159" s="2">
        <f>IFERROR(__xludf.DUMMYFUNCTION("""COMPUTED_VALUE"""),45520.66666666667)</f>
        <v>45520.66667</v>
      </c>
      <c r="E159" s="1">
        <f>IFERROR(__xludf.DUMMYFUNCTION("""COMPUTED_VALUE"""),1678.06)</f>
        <v>1678.06</v>
      </c>
      <c r="G159" s="2">
        <f>IFERROR(__xludf.DUMMYFUNCTION("""COMPUTED_VALUE"""),45520.66666666667)</f>
        <v>45520.66667</v>
      </c>
      <c r="H159" s="1">
        <f>IFERROR(__xludf.DUMMYFUNCTION("""COMPUTED_VALUE"""),1668.77)</f>
        <v>1668.77</v>
      </c>
      <c r="J159" s="2">
        <f>IFERROR(__xludf.DUMMYFUNCTION("""COMPUTED_VALUE"""),45520.66666666667)</f>
        <v>45520.66667</v>
      </c>
      <c r="K159" s="1">
        <f>IFERROR(__xludf.DUMMYFUNCTION("""COMPUTED_VALUE"""),1676.57)</f>
        <v>1676.57</v>
      </c>
      <c r="M159" s="2">
        <f>IFERROR(__xludf.DUMMYFUNCTION("""COMPUTED_VALUE"""),45520.66666666667)</f>
        <v>45520.66667</v>
      </c>
      <c r="N159" s="1">
        <f>IFERROR(__xludf.DUMMYFUNCTION("""COMPUTED_VALUE"""),0.0)</f>
        <v>0</v>
      </c>
    </row>
    <row r="160">
      <c r="A160" s="2">
        <f>IFERROR(__xludf.DUMMYFUNCTION("""COMPUTED_VALUE"""),45523.66666666667)</f>
        <v>45523.66667</v>
      </c>
      <c r="B160" s="1">
        <f>IFERROR(__xludf.DUMMYFUNCTION("""COMPUTED_VALUE"""),1678.24)</f>
        <v>1678.24</v>
      </c>
      <c r="D160" s="2">
        <f>IFERROR(__xludf.DUMMYFUNCTION("""COMPUTED_VALUE"""),45523.66666666667)</f>
        <v>45523.66667</v>
      </c>
      <c r="E160" s="1">
        <f>IFERROR(__xludf.DUMMYFUNCTION("""COMPUTED_VALUE"""),1690.4)</f>
        <v>1690.4</v>
      </c>
      <c r="G160" s="2">
        <f>IFERROR(__xludf.DUMMYFUNCTION("""COMPUTED_VALUE"""),45523.66666666667)</f>
        <v>45523.66667</v>
      </c>
      <c r="H160" s="1">
        <f>IFERROR(__xludf.DUMMYFUNCTION("""COMPUTED_VALUE"""),1678.11)</f>
        <v>1678.11</v>
      </c>
      <c r="J160" s="2">
        <f>IFERROR(__xludf.DUMMYFUNCTION("""COMPUTED_VALUE"""),45523.66666666667)</f>
        <v>45523.66667</v>
      </c>
      <c r="K160" s="1">
        <f>IFERROR(__xludf.DUMMYFUNCTION("""COMPUTED_VALUE"""),1690.4)</f>
        <v>1690.4</v>
      </c>
      <c r="M160" s="2">
        <f>IFERROR(__xludf.DUMMYFUNCTION("""COMPUTED_VALUE"""),45523.66666666667)</f>
        <v>45523.66667</v>
      </c>
      <c r="N160" s="1">
        <f>IFERROR(__xludf.DUMMYFUNCTION("""COMPUTED_VALUE"""),0.0)</f>
        <v>0</v>
      </c>
    </row>
    <row r="161">
      <c r="A161" s="2">
        <f>IFERROR(__xludf.DUMMYFUNCTION("""COMPUTED_VALUE"""),45524.66666666667)</f>
        <v>45524.66667</v>
      </c>
      <c r="B161" s="1">
        <f>IFERROR(__xludf.DUMMYFUNCTION("""COMPUTED_VALUE"""),1688.79)</f>
        <v>1688.79</v>
      </c>
      <c r="D161" s="2">
        <f>IFERROR(__xludf.DUMMYFUNCTION("""COMPUTED_VALUE"""),45524.66666666667)</f>
        <v>45524.66667</v>
      </c>
      <c r="E161" s="1">
        <f>IFERROR(__xludf.DUMMYFUNCTION("""COMPUTED_VALUE"""),1690.37)</f>
        <v>1690.37</v>
      </c>
      <c r="G161" s="2">
        <f>IFERROR(__xludf.DUMMYFUNCTION("""COMPUTED_VALUE"""),45524.66666666667)</f>
        <v>45524.66667</v>
      </c>
      <c r="H161" s="1">
        <f>IFERROR(__xludf.DUMMYFUNCTION("""COMPUTED_VALUE"""),1676.88)</f>
        <v>1676.88</v>
      </c>
      <c r="J161" s="2">
        <f>IFERROR(__xludf.DUMMYFUNCTION("""COMPUTED_VALUE"""),45524.66666666667)</f>
        <v>45524.66667</v>
      </c>
      <c r="K161" s="1">
        <f>IFERROR(__xludf.DUMMYFUNCTION("""COMPUTED_VALUE"""),1679.45)</f>
        <v>1679.45</v>
      </c>
      <c r="M161" s="2">
        <f>IFERROR(__xludf.DUMMYFUNCTION("""COMPUTED_VALUE"""),45524.66666666667)</f>
        <v>45524.66667</v>
      </c>
      <c r="N161" s="1">
        <f>IFERROR(__xludf.DUMMYFUNCTION("""COMPUTED_VALUE"""),0.0)</f>
        <v>0</v>
      </c>
    </row>
    <row r="162">
      <c r="A162" s="2">
        <f>IFERROR(__xludf.DUMMYFUNCTION("""COMPUTED_VALUE"""),45525.66666666667)</f>
        <v>45525.66667</v>
      </c>
      <c r="B162" s="1">
        <f>IFERROR(__xludf.DUMMYFUNCTION("""COMPUTED_VALUE"""),1686.12)</f>
        <v>1686.12</v>
      </c>
      <c r="D162" s="2">
        <f>IFERROR(__xludf.DUMMYFUNCTION("""COMPUTED_VALUE"""),45525.66666666667)</f>
        <v>45525.66667</v>
      </c>
      <c r="E162" s="1">
        <f>IFERROR(__xludf.DUMMYFUNCTION("""COMPUTED_VALUE"""),1696.58)</f>
        <v>1696.58</v>
      </c>
      <c r="G162" s="2">
        <f>IFERROR(__xludf.DUMMYFUNCTION("""COMPUTED_VALUE"""),45525.66666666667)</f>
        <v>45525.66667</v>
      </c>
      <c r="H162" s="1">
        <f>IFERROR(__xludf.DUMMYFUNCTION("""COMPUTED_VALUE"""),1683.23)</f>
        <v>1683.23</v>
      </c>
      <c r="J162" s="2">
        <f>IFERROR(__xludf.DUMMYFUNCTION("""COMPUTED_VALUE"""),45525.66666666667)</f>
        <v>45525.66667</v>
      </c>
      <c r="K162" s="1">
        <f>IFERROR(__xludf.DUMMYFUNCTION("""COMPUTED_VALUE"""),1696.53)</f>
        <v>1696.53</v>
      </c>
      <c r="M162" s="2">
        <f>IFERROR(__xludf.DUMMYFUNCTION("""COMPUTED_VALUE"""),45525.66666666667)</f>
        <v>45525.66667</v>
      </c>
      <c r="N162" s="1">
        <f>IFERROR(__xludf.DUMMYFUNCTION("""COMPUTED_VALUE"""),0.0)</f>
        <v>0</v>
      </c>
    </row>
    <row r="163">
      <c r="A163" s="2">
        <f>IFERROR(__xludf.DUMMYFUNCTION("""COMPUTED_VALUE"""),45526.66666666667)</f>
        <v>45526.66667</v>
      </c>
      <c r="B163" s="1">
        <f>IFERROR(__xludf.DUMMYFUNCTION("""COMPUTED_VALUE"""),1697.78)</f>
        <v>1697.78</v>
      </c>
      <c r="D163" s="2">
        <f>IFERROR(__xludf.DUMMYFUNCTION("""COMPUTED_VALUE"""),45526.66666666667)</f>
        <v>45526.66667</v>
      </c>
      <c r="E163" s="1">
        <f>IFERROR(__xludf.DUMMYFUNCTION("""COMPUTED_VALUE"""),1701.05)</f>
        <v>1701.05</v>
      </c>
      <c r="G163" s="2">
        <f>IFERROR(__xludf.DUMMYFUNCTION("""COMPUTED_VALUE"""),45526.66666666667)</f>
        <v>45526.66667</v>
      </c>
      <c r="H163" s="1">
        <f>IFERROR(__xludf.DUMMYFUNCTION("""COMPUTED_VALUE"""),1686.05)</f>
        <v>1686.05</v>
      </c>
      <c r="J163" s="2">
        <f>IFERROR(__xludf.DUMMYFUNCTION("""COMPUTED_VALUE"""),45526.66666666667)</f>
        <v>45526.66667</v>
      </c>
      <c r="K163" s="1">
        <f>IFERROR(__xludf.DUMMYFUNCTION("""COMPUTED_VALUE"""),1688.53)</f>
        <v>1688.53</v>
      </c>
      <c r="M163" s="2">
        <f>IFERROR(__xludf.DUMMYFUNCTION("""COMPUTED_VALUE"""),45526.66666666667)</f>
        <v>45526.66667</v>
      </c>
      <c r="N163" s="1">
        <f>IFERROR(__xludf.DUMMYFUNCTION("""COMPUTED_VALUE"""),0.0)</f>
        <v>0</v>
      </c>
    </row>
    <row r="164">
      <c r="A164" s="2">
        <f>IFERROR(__xludf.DUMMYFUNCTION("""COMPUTED_VALUE"""),45527.66666666667)</f>
        <v>45527.66667</v>
      </c>
      <c r="B164" s="1">
        <f>IFERROR(__xludf.DUMMYFUNCTION("""COMPUTED_VALUE"""),1698.7)</f>
        <v>1698.7</v>
      </c>
      <c r="D164" s="2">
        <f>IFERROR(__xludf.DUMMYFUNCTION("""COMPUTED_VALUE"""),45527.66666666667)</f>
        <v>45527.66667</v>
      </c>
      <c r="E164" s="1">
        <f>IFERROR(__xludf.DUMMYFUNCTION("""COMPUTED_VALUE"""),1716.77)</f>
        <v>1716.77</v>
      </c>
      <c r="G164" s="2">
        <f>IFERROR(__xludf.DUMMYFUNCTION("""COMPUTED_VALUE"""),45527.66666666667)</f>
        <v>45527.66667</v>
      </c>
      <c r="H164" s="1">
        <f>IFERROR(__xludf.DUMMYFUNCTION("""COMPUTED_VALUE"""),1695.94)</f>
        <v>1695.94</v>
      </c>
      <c r="J164" s="2">
        <f>IFERROR(__xludf.DUMMYFUNCTION("""COMPUTED_VALUE"""),45527.66666666667)</f>
        <v>45527.66667</v>
      </c>
      <c r="K164" s="1">
        <f>IFERROR(__xludf.DUMMYFUNCTION("""COMPUTED_VALUE"""),1714.34)</f>
        <v>1714.34</v>
      </c>
      <c r="M164" s="2">
        <f>IFERROR(__xludf.DUMMYFUNCTION("""COMPUTED_VALUE"""),45527.66666666667)</f>
        <v>45527.66667</v>
      </c>
      <c r="N164" s="1">
        <f>IFERROR(__xludf.DUMMYFUNCTION("""COMPUTED_VALUE"""),0.0)</f>
        <v>0</v>
      </c>
    </row>
    <row r="165">
      <c r="A165" s="2">
        <f>IFERROR(__xludf.DUMMYFUNCTION("""COMPUTED_VALUE"""),45530.66666666667)</f>
        <v>45530.66667</v>
      </c>
      <c r="B165" s="1">
        <f>IFERROR(__xludf.DUMMYFUNCTION("""COMPUTED_VALUE"""),1719.88)</f>
        <v>1719.88</v>
      </c>
      <c r="D165" s="2">
        <f>IFERROR(__xludf.DUMMYFUNCTION("""COMPUTED_VALUE"""),45530.66666666667)</f>
        <v>45530.66667</v>
      </c>
      <c r="E165" s="1">
        <f>IFERROR(__xludf.DUMMYFUNCTION("""COMPUTED_VALUE"""),1724.06)</f>
        <v>1724.06</v>
      </c>
      <c r="G165" s="2">
        <f>IFERROR(__xludf.DUMMYFUNCTION("""COMPUTED_VALUE"""),45530.66666666667)</f>
        <v>45530.66667</v>
      </c>
      <c r="H165" s="1">
        <f>IFERROR(__xludf.DUMMYFUNCTION("""COMPUTED_VALUE"""),1709.16)</f>
        <v>1709.16</v>
      </c>
      <c r="J165" s="2">
        <f>IFERROR(__xludf.DUMMYFUNCTION("""COMPUTED_VALUE"""),45530.66666666667)</f>
        <v>45530.66667</v>
      </c>
      <c r="K165" s="1">
        <f>IFERROR(__xludf.DUMMYFUNCTION("""COMPUTED_VALUE"""),1710.55)</f>
        <v>1710.55</v>
      </c>
      <c r="M165" s="2">
        <f>IFERROR(__xludf.DUMMYFUNCTION("""COMPUTED_VALUE"""),45530.66666666667)</f>
        <v>45530.66667</v>
      </c>
      <c r="N165" s="1">
        <f>IFERROR(__xludf.DUMMYFUNCTION("""COMPUTED_VALUE"""),0.0)</f>
        <v>0</v>
      </c>
    </row>
    <row r="166">
      <c r="A166" s="2">
        <f>IFERROR(__xludf.DUMMYFUNCTION("""COMPUTED_VALUE"""),45531.66666666667)</f>
        <v>45531.66667</v>
      </c>
      <c r="B166" s="1">
        <f>IFERROR(__xludf.DUMMYFUNCTION("""COMPUTED_VALUE"""),1704.65)</f>
        <v>1704.65</v>
      </c>
      <c r="D166" s="2">
        <f>IFERROR(__xludf.DUMMYFUNCTION("""COMPUTED_VALUE"""),45531.66666666667)</f>
        <v>45531.66667</v>
      </c>
      <c r="E166" s="1">
        <f>IFERROR(__xludf.DUMMYFUNCTION("""COMPUTED_VALUE"""),1710.71)</f>
        <v>1710.71</v>
      </c>
      <c r="G166" s="2">
        <f>IFERROR(__xludf.DUMMYFUNCTION("""COMPUTED_VALUE"""),45531.66666666667)</f>
        <v>45531.66667</v>
      </c>
      <c r="H166" s="1">
        <f>IFERROR(__xludf.DUMMYFUNCTION("""COMPUTED_VALUE"""),1702.63)</f>
        <v>1702.63</v>
      </c>
      <c r="J166" s="2">
        <f>IFERROR(__xludf.DUMMYFUNCTION("""COMPUTED_VALUE"""),45531.66666666667)</f>
        <v>45531.66667</v>
      </c>
      <c r="K166" s="1">
        <f>IFERROR(__xludf.DUMMYFUNCTION("""COMPUTED_VALUE"""),1709.72)</f>
        <v>1709.72</v>
      </c>
      <c r="M166" s="2">
        <f>IFERROR(__xludf.DUMMYFUNCTION("""COMPUTED_VALUE"""),45531.66666666667)</f>
        <v>45531.66667</v>
      </c>
      <c r="N166" s="1">
        <f>IFERROR(__xludf.DUMMYFUNCTION("""COMPUTED_VALUE"""),0.0)</f>
        <v>0</v>
      </c>
    </row>
    <row r="167">
      <c r="A167" s="2">
        <f>IFERROR(__xludf.DUMMYFUNCTION("""COMPUTED_VALUE"""),45532.66666666667)</f>
        <v>45532.66667</v>
      </c>
      <c r="B167" s="1">
        <f>IFERROR(__xludf.DUMMYFUNCTION("""COMPUTED_VALUE"""),1706.35)</f>
        <v>1706.35</v>
      </c>
      <c r="D167" s="2">
        <f>IFERROR(__xludf.DUMMYFUNCTION("""COMPUTED_VALUE"""),45532.66666666667)</f>
        <v>45532.66667</v>
      </c>
      <c r="E167" s="1">
        <f>IFERROR(__xludf.DUMMYFUNCTION("""COMPUTED_VALUE"""),1710.04)</f>
        <v>1710.04</v>
      </c>
      <c r="G167" s="2">
        <f>IFERROR(__xludf.DUMMYFUNCTION("""COMPUTED_VALUE"""),45532.66666666667)</f>
        <v>45532.66667</v>
      </c>
      <c r="H167" s="1">
        <f>IFERROR(__xludf.DUMMYFUNCTION("""COMPUTED_VALUE"""),1694.59)</f>
        <v>1694.59</v>
      </c>
      <c r="J167" s="2">
        <f>IFERROR(__xludf.DUMMYFUNCTION("""COMPUTED_VALUE"""),45532.66666666667)</f>
        <v>45532.66667</v>
      </c>
      <c r="K167" s="1">
        <f>IFERROR(__xludf.DUMMYFUNCTION("""COMPUTED_VALUE"""),1702.05)</f>
        <v>1702.05</v>
      </c>
      <c r="M167" s="2">
        <f>IFERROR(__xludf.DUMMYFUNCTION("""COMPUTED_VALUE"""),45532.66666666667)</f>
        <v>45532.66667</v>
      </c>
      <c r="N167" s="1">
        <f>IFERROR(__xludf.DUMMYFUNCTION("""COMPUTED_VALUE"""),0.0)</f>
        <v>0</v>
      </c>
    </row>
    <row r="168">
      <c r="A168" s="2">
        <f>IFERROR(__xludf.DUMMYFUNCTION("""COMPUTED_VALUE"""),45533.66666666667)</f>
        <v>45533.66667</v>
      </c>
      <c r="B168" s="1">
        <f>IFERROR(__xludf.DUMMYFUNCTION("""COMPUTED_VALUE"""),1709.55)</f>
        <v>1709.55</v>
      </c>
      <c r="D168" s="2">
        <f>IFERROR(__xludf.DUMMYFUNCTION("""COMPUTED_VALUE"""),45533.66666666667)</f>
        <v>45533.66667</v>
      </c>
      <c r="E168" s="1">
        <f>IFERROR(__xludf.DUMMYFUNCTION("""COMPUTED_VALUE"""),1722.17)</f>
        <v>1722.17</v>
      </c>
      <c r="G168" s="2">
        <f>IFERROR(__xludf.DUMMYFUNCTION("""COMPUTED_VALUE"""),45533.66666666667)</f>
        <v>45533.66667</v>
      </c>
      <c r="H168" s="1">
        <f>IFERROR(__xludf.DUMMYFUNCTION("""COMPUTED_VALUE"""),1701.74)</f>
        <v>1701.74</v>
      </c>
      <c r="J168" s="2">
        <f>IFERROR(__xludf.DUMMYFUNCTION("""COMPUTED_VALUE"""),45533.66666666667)</f>
        <v>45533.66667</v>
      </c>
      <c r="K168" s="1">
        <f>IFERROR(__xludf.DUMMYFUNCTION("""COMPUTED_VALUE"""),1709.78)</f>
        <v>1709.78</v>
      </c>
      <c r="M168" s="2">
        <f>IFERROR(__xludf.DUMMYFUNCTION("""COMPUTED_VALUE"""),45533.66666666667)</f>
        <v>45533.66667</v>
      </c>
      <c r="N168" s="1">
        <f>IFERROR(__xludf.DUMMYFUNCTION("""COMPUTED_VALUE"""),0.0)</f>
        <v>0</v>
      </c>
    </row>
    <row r="169">
      <c r="A169" s="2">
        <f>IFERROR(__xludf.DUMMYFUNCTION("""COMPUTED_VALUE"""),45534.66666666667)</f>
        <v>45534.66667</v>
      </c>
      <c r="B169" s="1">
        <f>IFERROR(__xludf.DUMMYFUNCTION("""COMPUTED_VALUE"""),1716.36)</f>
        <v>1716.36</v>
      </c>
      <c r="D169" s="2">
        <f>IFERROR(__xludf.DUMMYFUNCTION("""COMPUTED_VALUE"""),45534.66666666667)</f>
        <v>45534.66667</v>
      </c>
      <c r="E169" s="1">
        <f>IFERROR(__xludf.DUMMYFUNCTION("""COMPUTED_VALUE"""),1724.24)</f>
        <v>1724.24</v>
      </c>
      <c r="G169" s="2">
        <f>IFERROR(__xludf.DUMMYFUNCTION("""COMPUTED_VALUE"""),45534.66666666667)</f>
        <v>45534.66667</v>
      </c>
      <c r="H169" s="1">
        <f>IFERROR(__xludf.DUMMYFUNCTION("""COMPUTED_VALUE"""),1704.01)</f>
        <v>1704.01</v>
      </c>
      <c r="J169" s="2">
        <f>IFERROR(__xludf.DUMMYFUNCTION("""COMPUTED_VALUE"""),45534.66666666667)</f>
        <v>45534.66667</v>
      </c>
      <c r="K169" s="1">
        <f>IFERROR(__xludf.DUMMYFUNCTION("""COMPUTED_VALUE"""),1723.69)</f>
        <v>1723.69</v>
      </c>
      <c r="M169" s="2">
        <f>IFERROR(__xludf.DUMMYFUNCTION("""COMPUTED_VALUE"""),45534.66666666667)</f>
        <v>45534.66667</v>
      </c>
      <c r="N169" s="1">
        <f>IFERROR(__xludf.DUMMYFUNCTION("""COMPUTED_VALUE"""),0.0)</f>
        <v>0</v>
      </c>
    </row>
    <row r="170">
      <c r="A170" s="2">
        <f>IFERROR(__xludf.DUMMYFUNCTION("""COMPUTED_VALUE"""),45538.66666666667)</f>
        <v>45538.66667</v>
      </c>
      <c r="B170" s="1">
        <f>IFERROR(__xludf.DUMMYFUNCTION("""COMPUTED_VALUE"""),1713.4)</f>
        <v>1713.4</v>
      </c>
      <c r="D170" s="2">
        <f>IFERROR(__xludf.DUMMYFUNCTION("""COMPUTED_VALUE"""),45538.66666666667)</f>
        <v>45538.66667</v>
      </c>
      <c r="E170" s="1">
        <f>IFERROR(__xludf.DUMMYFUNCTION("""COMPUTED_VALUE"""),1716.5)</f>
        <v>1716.5</v>
      </c>
      <c r="G170" s="2">
        <f>IFERROR(__xludf.DUMMYFUNCTION("""COMPUTED_VALUE"""),45538.66666666667)</f>
        <v>45538.66667</v>
      </c>
      <c r="H170" s="1">
        <f>IFERROR(__xludf.DUMMYFUNCTION("""COMPUTED_VALUE"""),1684.11)</f>
        <v>1684.11</v>
      </c>
      <c r="J170" s="2">
        <f>IFERROR(__xludf.DUMMYFUNCTION("""COMPUTED_VALUE"""),45538.66666666667)</f>
        <v>45538.66667</v>
      </c>
      <c r="K170" s="1">
        <f>IFERROR(__xludf.DUMMYFUNCTION("""COMPUTED_VALUE"""),1690.18)</f>
        <v>1690.18</v>
      </c>
      <c r="M170" s="2">
        <f>IFERROR(__xludf.DUMMYFUNCTION("""COMPUTED_VALUE"""),45538.66666666667)</f>
        <v>45538.66667</v>
      </c>
      <c r="N170" s="1">
        <f>IFERROR(__xludf.DUMMYFUNCTION("""COMPUTED_VALUE"""),0.0)</f>
        <v>0</v>
      </c>
    </row>
    <row r="171">
      <c r="A171" s="2">
        <f>IFERROR(__xludf.DUMMYFUNCTION("""COMPUTED_VALUE"""),45539.66666666667)</f>
        <v>45539.66667</v>
      </c>
      <c r="B171" s="1">
        <f>IFERROR(__xludf.DUMMYFUNCTION("""COMPUTED_VALUE"""),1685.72)</f>
        <v>1685.72</v>
      </c>
      <c r="D171" s="2">
        <f>IFERROR(__xludf.DUMMYFUNCTION("""COMPUTED_VALUE"""),45539.66666666667)</f>
        <v>45539.66667</v>
      </c>
      <c r="E171" s="1">
        <f>IFERROR(__xludf.DUMMYFUNCTION("""COMPUTED_VALUE"""),1696.06)</f>
        <v>1696.06</v>
      </c>
      <c r="G171" s="2">
        <f>IFERROR(__xludf.DUMMYFUNCTION("""COMPUTED_VALUE"""),45539.66666666667)</f>
        <v>45539.66667</v>
      </c>
      <c r="H171" s="1">
        <f>IFERROR(__xludf.DUMMYFUNCTION("""COMPUTED_VALUE"""),1681.0)</f>
        <v>1681</v>
      </c>
      <c r="J171" s="2">
        <f>IFERROR(__xludf.DUMMYFUNCTION("""COMPUTED_VALUE"""),45539.66666666667)</f>
        <v>45539.66667</v>
      </c>
      <c r="K171" s="1">
        <f>IFERROR(__xludf.DUMMYFUNCTION("""COMPUTED_VALUE"""),1686.2)</f>
        <v>1686.2</v>
      </c>
      <c r="M171" s="2">
        <f>IFERROR(__xludf.DUMMYFUNCTION("""COMPUTED_VALUE"""),45539.66666666667)</f>
        <v>45539.66667</v>
      </c>
      <c r="N171" s="1">
        <f>IFERROR(__xludf.DUMMYFUNCTION("""COMPUTED_VALUE"""),0.0)</f>
        <v>0</v>
      </c>
    </row>
    <row r="172">
      <c r="A172" s="2">
        <f>IFERROR(__xludf.DUMMYFUNCTION("""COMPUTED_VALUE"""),45540.66666666667)</f>
        <v>45540.66667</v>
      </c>
      <c r="B172" s="1">
        <f>IFERROR(__xludf.DUMMYFUNCTION("""COMPUTED_VALUE"""),1686.94)</f>
        <v>1686.94</v>
      </c>
      <c r="D172" s="2">
        <f>IFERROR(__xludf.DUMMYFUNCTION("""COMPUTED_VALUE"""),45540.66666666667)</f>
        <v>45540.66667</v>
      </c>
      <c r="E172" s="1">
        <f>IFERROR(__xludf.DUMMYFUNCTION("""COMPUTED_VALUE"""),1687.02)</f>
        <v>1687.02</v>
      </c>
      <c r="G172" s="2">
        <f>IFERROR(__xludf.DUMMYFUNCTION("""COMPUTED_VALUE"""),45540.66666666667)</f>
        <v>45540.66667</v>
      </c>
      <c r="H172" s="1">
        <f>IFERROR(__xludf.DUMMYFUNCTION("""COMPUTED_VALUE"""),1668.75)</f>
        <v>1668.75</v>
      </c>
      <c r="J172" s="2">
        <f>IFERROR(__xludf.DUMMYFUNCTION("""COMPUTED_VALUE"""),45540.66666666667)</f>
        <v>45540.66667</v>
      </c>
      <c r="K172" s="1">
        <f>IFERROR(__xludf.DUMMYFUNCTION("""COMPUTED_VALUE"""),1675.79)</f>
        <v>1675.79</v>
      </c>
      <c r="M172" s="2">
        <f>IFERROR(__xludf.DUMMYFUNCTION("""COMPUTED_VALUE"""),45540.66666666667)</f>
        <v>45540.66667</v>
      </c>
      <c r="N172" s="1">
        <f>IFERROR(__xludf.DUMMYFUNCTION("""COMPUTED_VALUE"""),0.0)</f>
        <v>0</v>
      </c>
    </row>
    <row r="173">
      <c r="A173" s="2">
        <f>IFERROR(__xludf.DUMMYFUNCTION("""COMPUTED_VALUE"""),45541.66666666667)</f>
        <v>45541.66667</v>
      </c>
      <c r="B173" s="1">
        <f>IFERROR(__xludf.DUMMYFUNCTION("""COMPUTED_VALUE"""),1677.77)</f>
        <v>1677.77</v>
      </c>
      <c r="D173" s="2">
        <f>IFERROR(__xludf.DUMMYFUNCTION("""COMPUTED_VALUE"""),45541.66666666667)</f>
        <v>45541.66667</v>
      </c>
      <c r="E173" s="1">
        <f>IFERROR(__xludf.DUMMYFUNCTION("""COMPUTED_VALUE"""),1685.66)</f>
        <v>1685.66</v>
      </c>
      <c r="G173" s="2">
        <f>IFERROR(__xludf.DUMMYFUNCTION("""COMPUTED_VALUE"""),45541.66666666667)</f>
        <v>45541.66667</v>
      </c>
      <c r="H173" s="1">
        <f>IFERROR(__xludf.DUMMYFUNCTION("""COMPUTED_VALUE"""),1651.94)</f>
        <v>1651.94</v>
      </c>
      <c r="J173" s="2">
        <f>IFERROR(__xludf.DUMMYFUNCTION("""COMPUTED_VALUE"""),45541.66666666667)</f>
        <v>45541.66667</v>
      </c>
      <c r="K173" s="1">
        <f>IFERROR(__xludf.DUMMYFUNCTION("""COMPUTED_VALUE"""),1654.17)</f>
        <v>1654.17</v>
      </c>
      <c r="M173" s="2">
        <f>IFERROR(__xludf.DUMMYFUNCTION("""COMPUTED_VALUE"""),45541.66666666667)</f>
        <v>45541.66667</v>
      </c>
      <c r="N173" s="1">
        <f>IFERROR(__xludf.DUMMYFUNCTION("""COMPUTED_VALUE"""),0.0)</f>
        <v>0</v>
      </c>
    </row>
    <row r="174">
      <c r="A174" s="2">
        <f>IFERROR(__xludf.DUMMYFUNCTION("""COMPUTED_VALUE"""),45544.66666666667)</f>
        <v>45544.66667</v>
      </c>
      <c r="B174" s="1">
        <f>IFERROR(__xludf.DUMMYFUNCTION("""COMPUTED_VALUE"""),1662.78)</f>
        <v>1662.78</v>
      </c>
      <c r="D174" s="2">
        <f>IFERROR(__xludf.DUMMYFUNCTION("""COMPUTED_VALUE"""),45544.66666666667)</f>
        <v>45544.66667</v>
      </c>
      <c r="E174" s="1">
        <f>IFERROR(__xludf.DUMMYFUNCTION("""COMPUTED_VALUE"""),1678.18)</f>
        <v>1678.18</v>
      </c>
      <c r="G174" s="2">
        <f>IFERROR(__xludf.DUMMYFUNCTION("""COMPUTED_VALUE"""),45544.66666666667)</f>
        <v>45544.66667</v>
      </c>
      <c r="H174" s="1">
        <f>IFERROR(__xludf.DUMMYFUNCTION("""COMPUTED_VALUE"""),1662.47)</f>
        <v>1662.47</v>
      </c>
      <c r="J174" s="2">
        <f>IFERROR(__xludf.DUMMYFUNCTION("""COMPUTED_VALUE"""),45544.66666666667)</f>
        <v>45544.66667</v>
      </c>
      <c r="K174" s="1">
        <f>IFERROR(__xludf.DUMMYFUNCTION("""COMPUTED_VALUE"""),1669.75)</f>
        <v>1669.75</v>
      </c>
      <c r="M174" s="2">
        <f>IFERROR(__xludf.DUMMYFUNCTION("""COMPUTED_VALUE"""),45544.66666666667)</f>
        <v>45544.66667</v>
      </c>
      <c r="N174" s="1">
        <f>IFERROR(__xludf.DUMMYFUNCTION("""COMPUTED_VALUE"""),0.0)</f>
        <v>0</v>
      </c>
    </row>
    <row r="175">
      <c r="A175" s="2">
        <f>IFERROR(__xludf.DUMMYFUNCTION("""COMPUTED_VALUE"""),45545.66666666667)</f>
        <v>45545.66667</v>
      </c>
      <c r="B175" s="1">
        <f>IFERROR(__xludf.DUMMYFUNCTION("""COMPUTED_VALUE"""),1672.55)</f>
        <v>1672.55</v>
      </c>
      <c r="D175" s="2">
        <f>IFERROR(__xludf.DUMMYFUNCTION("""COMPUTED_VALUE"""),45545.66666666667)</f>
        <v>45545.66667</v>
      </c>
      <c r="E175" s="1">
        <f>IFERROR(__xludf.DUMMYFUNCTION("""COMPUTED_VALUE"""),1672.75)</f>
        <v>1672.75</v>
      </c>
      <c r="G175" s="2">
        <f>IFERROR(__xludf.DUMMYFUNCTION("""COMPUTED_VALUE"""),45545.66666666667)</f>
        <v>45545.66667</v>
      </c>
      <c r="H175" s="1">
        <f>IFERROR(__xludf.DUMMYFUNCTION("""COMPUTED_VALUE"""),1656.3)</f>
        <v>1656.3</v>
      </c>
      <c r="J175" s="2">
        <f>IFERROR(__xludf.DUMMYFUNCTION("""COMPUTED_VALUE"""),45545.66666666667)</f>
        <v>45545.66667</v>
      </c>
      <c r="K175" s="1">
        <f>IFERROR(__xludf.DUMMYFUNCTION("""COMPUTED_VALUE"""),1670.18)</f>
        <v>1670.18</v>
      </c>
      <c r="M175" s="2">
        <f>IFERROR(__xludf.DUMMYFUNCTION("""COMPUTED_VALUE"""),45545.66666666667)</f>
        <v>45545.66667</v>
      </c>
      <c r="N175" s="1">
        <f>IFERROR(__xludf.DUMMYFUNCTION("""COMPUTED_VALUE"""),0.0)</f>
        <v>0</v>
      </c>
    </row>
    <row r="176">
      <c r="A176" s="2">
        <f>IFERROR(__xludf.DUMMYFUNCTION("""COMPUTED_VALUE"""),45546.66666666667)</f>
        <v>45546.66667</v>
      </c>
      <c r="B176" s="1">
        <f>IFERROR(__xludf.DUMMYFUNCTION("""COMPUTED_VALUE"""),1665.53)</f>
        <v>1665.53</v>
      </c>
      <c r="D176" s="2">
        <f>IFERROR(__xludf.DUMMYFUNCTION("""COMPUTED_VALUE"""),45546.66666666667)</f>
        <v>45546.66667</v>
      </c>
      <c r="E176" s="1">
        <f>IFERROR(__xludf.DUMMYFUNCTION("""COMPUTED_VALUE"""),1677.91)</f>
        <v>1677.91</v>
      </c>
      <c r="G176" s="2">
        <f>IFERROR(__xludf.DUMMYFUNCTION("""COMPUTED_VALUE"""),45546.66666666667)</f>
        <v>45546.66667</v>
      </c>
      <c r="H176" s="1">
        <f>IFERROR(__xludf.DUMMYFUNCTION("""COMPUTED_VALUE"""),1639.5)</f>
        <v>1639.5</v>
      </c>
      <c r="J176" s="2">
        <f>IFERROR(__xludf.DUMMYFUNCTION("""COMPUTED_VALUE"""),45546.66666666667)</f>
        <v>45546.66667</v>
      </c>
      <c r="K176" s="1">
        <f>IFERROR(__xludf.DUMMYFUNCTION("""COMPUTED_VALUE"""),1676.83)</f>
        <v>1676.83</v>
      </c>
      <c r="M176" s="2">
        <f>IFERROR(__xludf.DUMMYFUNCTION("""COMPUTED_VALUE"""),45546.66666666667)</f>
        <v>45546.66667</v>
      </c>
      <c r="N176" s="1">
        <f>IFERROR(__xludf.DUMMYFUNCTION("""COMPUTED_VALUE"""),0.0)</f>
        <v>0</v>
      </c>
    </row>
    <row r="177">
      <c r="A177" s="2">
        <f>IFERROR(__xludf.DUMMYFUNCTION("""COMPUTED_VALUE"""),45547.66666666667)</f>
        <v>45547.66667</v>
      </c>
      <c r="B177" s="1">
        <f>IFERROR(__xludf.DUMMYFUNCTION("""COMPUTED_VALUE"""),1677.57)</f>
        <v>1677.57</v>
      </c>
      <c r="D177" s="2">
        <f>IFERROR(__xludf.DUMMYFUNCTION("""COMPUTED_VALUE"""),45547.66666666667)</f>
        <v>45547.66667</v>
      </c>
      <c r="E177" s="1">
        <f>IFERROR(__xludf.DUMMYFUNCTION("""COMPUTED_VALUE"""),1691.06)</f>
        <v>1691.06</v>
      </c>
      <c r="G177" s="2">
        <f>IFERROR(__xludf.DUMMYFUNCTION("""COMPUTED_VALUE"""),45547.66666666667)</f>
        <v>45547.66667</v>
      </c>
      <c r="H177" s="1">
        <f>IFERROR(__xludf.DUMMYFUNCTION("""COMPUTED_VALUE"""),1670.15)</f>
        <v>1670.15</v>
      </c>
      <c r="J177" s="2">
        <f>IFERROR(__xludf.DUMMYFUNCTION("""COMPUTED_VALUE"""),45547.66666666667)</f>
        <v>45547.66667</v>
      </c>
      <c r="K177" s="1">
        <f>IFERROR(__xludf.DUMMYFUNCTION("""COMPUTED_VALUE"""),1689.16)</f>
        <v>1689.16</v>
      </c>
      <c r="M177" s="2">
        <f>IFERROR(__xludf.DUMMYFUNCTION("""COMPUTED_VALUE"""),45547.66666666667)</f>
        <v>45547.66667</v>
      </c>
      <c r="N177" s="1">
        <f>IFERROR(__xludf.DUMMYFUNCTION("""COMPUTED_VALUE"""),0.0)</f>
        <v>0</v>
      </c>
    </row>
    <row r="178">
      <c r="A178" s="2">
        <f>IFERROR(__xludf.DUMMYFUNCTION("""COMPUTED_VALUE"""),45548.66666666667)</f>
        <v>45548.66667</v>
      </c>
      <c r="B178" s="1">
        <f>IFERROR(__xludf.DUMMYFUNCTION("""COMPUTED_VALUE"""),1696.41)</f>
        <v>1696.41</v>
      </c>
      <c r="D178" s="2">
        <f>IFERROR(__xludf.DUMMYFUNCTION("""COMPUTED_VALUE"""),45548.66666666667)</f>
        <v>45548.66667</v>
      </c>
      <c r="E178" s="1">
        <f>IFERROR(__xludf.DUMMYFUNCTION("""COMPUTED_VALUE"""),1711.68)</f>
        <v>1711.68</v>
      </c>
      <c r="G178" s="2">
        <f>IFERROR(__xludf.DUMMYFUNCTION("""COMPUTED_VALUE"""),45548.66666666667)</f>
        <v>45548.66667</v>
      </c>
      <c r="H178" s="1">
        <f>IFERROR(__xludf.DUMMYFUNCTION("""COMPUTED_VALUE"""),1696.41)</f>
        <v>1696.41</v>
      </c>
      <c r="J178" s="2">
        <f>IFERROR(__xludf.DUMMYFUNCTION("""COMPUTED_VALUE"""),45548.66666666667)</f>
        <v>45548.66667</v>
      </c>
      <c r="K178" s="1">
        <f>IFERROR(__xludf.DUMMYFUNCTION("""COMPUTED_VALUE"""),1708.75)</f>
        <v>1708.75</v>
      </c>
      <c r="M178" s="2">
        <f>IFERROR(__xludf.DUMMYFUNCTION("""COMPUTED_VALUE"""),45548.66666666667)</f>
        <v>45548.66667</v>
      </c>
      <c r="N178" s="1">
        <f>IFERROR(__xludf.DUMMYFUNCTION("""COMPUTED_VALUE"""),0.0)</f>
        <v>0</v>
      </c>
    </row>
    <row r="179">
      <c r="A179" s="2">
        <f>IFERROR(__xludf.DUMMYFUNCTION("""COMPUTED_VALUE"""),45551.66666666667)</f>
        <v>45551.66667</v>
      </c>
      <c r="B179" s="1">
        <f>IFERROR(__xludf.DUMMYFUNCTION("""COMPUTED_VALUE"""),1714.42)</f>
        <v>1714.42</v>
      </c>
      <c r="D179" s="2">
        <f>IFERROR(__xludf.DUMMYFUNCTION("""COMPUTED_VALUE"""),45551.66666666667)</f>
        <v>45551.66667</v>
      </c>
      <c r="E179" s="1">
        <f>IFERROR(__xludf.DUMMYFUNCTION("""COMPUTED_VALUE"""),1721.39)</f>
        <v>1721.39</v>
      </c>
      <c r="G179" s="2">
        <f>IFERROR(__xludf.DUMMYFUNCTION("""COMPUTED_VALUE"""),45551.66666666667)</f>
        <v>45551.66667</v>
      </c>
      <c r="H179" s="1">
        <f>IFERROR(__xludf.DUMMYFUNCTION("""COMPUTED_VALUE"""),1710.52)</f>
        <v>1710.52</v>
      </c>
      <c r="J179" s="2">
        <f>IFERROR(__xludf.DUMMYFUNCTION("""COMPUTED_VALUE"""),45551.66666666667)</f>
        <v>45551.66667</v>
      </c>
      <c r="K179" s="1">
        <f>IFERROR(__xludf.DUMMYFUNCTION("""COMPUTED_VALUE"""),1720.47)</f>
        <v>1720.47</v>
      </c>
      <c r="M179" s="2">
        <f>IFERROR(__xludf.DUMMYFUNCTION("""COMPUTED_VALUE"""),45551.66666666667)</f>
        <v>45551.66667</v>
      </c>
      <c r="N179" s="1">
        <f>IFERROR(__xludf.DUMMYFUNCTION("""COMPUTED_VALUE"""),0.0)</f>
        <v>0</v>
      </c>
    </row>
    <row r="180">
      <c r="A180" s="2">
        <f>IFERROR(__xludf.DUMMYFUNCTION("""COMPUTED_VALUE"""),45552.66666666667)</f>
        <v>45552.66667</v>
      </c>
      <c r="B180" s="1">
        <f>IFERROR(__xludf.DUMMYFUNCTION("""COMPUTED_VALUE"""),1726.18)</f>
        <v>1726.18</v>
      </c>
      <c r="D180" s="2">
        <f>IFERROR(__xludf.DUMMYFUNCTION("""COMPUTED_VALUE"""),45552.66666666667)</f>
        <v>45552.66667</v>
      </c>
      <c r="E180" s="1">
        <f>IFERROR(__xludf.DUMMYFUNCTION("""COMPUTED_VALUE"""),1735.4)</f>
        <v>1735.4</v>
      </c>
      <c r="G180" s="2">
        <f>IFERROR(__xludf.DUMMYFUNCTION("""COMPUTED_VALUE"""),45552.66666666667)</f>
        <v>45552.66667</v>
      </c>
      <c r="H180" s="1">
        <f>IFERROR(__xludf.DUMMYFUNCTION("""COMPUTED_VALUE"""),1721.09)</f>
        <v>1721.09</v>
      </c>
      <c r="J180" s="2">
        <f>IFERROR(__xludf.DUMMYFUNCTION("""COMPUTED_VALUE"""),45552.66666666667)</f>
        <v>45552.66667</v>
      </c>
      <c r="K180" s="1">
        <f>IFERROR(__xludf.DUMMYFUNCTION("""COMPUTED_VALUE"""),1725.75)</f>
        <v>1725.75</v>
      </c>
      <c r="M180" s="2">
        <f>IFERROR(__xludf.DUMMYFUNCTION("""COMPUTED_VALUE"""),45552.66666666667)</f>
        <v>45552.66667</v>
      </c>
      <c r="N180" s="1">
        <f>IFERROR(__xludf.DUMMYFUNCTION("""COMPUTED_VALUE"""),0.0)</f>
        <v>0</v>
      </c>
    </row>
    <row r="181">
      <c r="A181" s="2">
        <f>IFERROR(__xludf.DUMMYFUNCTION("""COMPUTED_VALUE"""),45553.66666666667)</f>
        <v>45553.66667</v>
      </c>
      <c r="B181" s="1">
        <f>IFERROR(__xludf.DUMMYFUNCTION("""COMPUTED_VALUE"""),1728.17)</f>
        <v>1728.17</v>
      </c>
      <c r="D181" s="2">
        <f>IFERROR(__xludf.DUMMYFUNCTION("""COMPUTED_VALUE"""),45553.66666666667)</f>
        <v>45553.66667</v>
      </c>
      <c r="E181" s="1">
        <f>IFERROR(__xludf.DUMMYFUNCTION("""COMPUTED_VALUE"""),1744.56)</f>
        <v>1744.56</v>
      </c>
      <c r="G181" s="2">
        <f>IFERROR(__xludf.DUMMYFUNCTION("""COMPUTED_VALUE"""),45553.66666666667)</f>
        <v>45553.66667</v>
      </c>
      <c r="H181" s="1">
        <f>IFERROR(__xludf.DUMMYFUNCTION("""COMPUTED_VALUE"""),1720.77)</f>
        <v>1720.77</v>
      </c>
      <c r="J181" s="2">
        <f>IFERROR(__xludf.DUMMYFUNCTION("""COMPUTED_VALUE"""),45553.66666666667)</f>
        <v>45553.66667</v>
      </c>
      <c r="K181" s="1">
        <f>IFERROR(__xludf.DUMMYFUNCTION("""COMPUTED_VALUE"""),1723.04)</f>
        <v>1723.04</v>
      </c>
      <c r="M181" s="2">
        <f>IFERROR(__xludf.DUMMYFUNCTION("""COMPUTED_VALUE"""),45553.66666666667)</f>
        <v>45553.66667</v>
      </c>
      <c r="N181" s="1">
        <f>IFERROR(__xludf.DUMMYFUNCTION("""COMPUTED_VALUE"""),0.0)</f>
        <v>0</v>
      </c>
    </row>
    <row r="182">
      <c r="A182" s="2">
        <f>IFERROR(__xludf.DUMMYFUNCTION("""COMPUTED_VALUE"""),45554.66666666667)</f>
        <v>45554.66667</v>
      </c>
      <c r="B182" s="1">
        <f>IFERROR(__xludf.DUMMYFUNCTION("""COMPUTED_VALUE"""),1749.9)</f>
        <v>1749.9</v>
      </c>
      <c r="D182" s="2">
        <f>IFERROR(__xludf.DUMMYFUNCTION("""COMPUTED_VALUE"""),45554.66666666667)</f>
        <v>45554.66667</v>
      </c>
      <c r="E182" s="1">
        <f>IFERROR(__xludf.DUMMYFUNCTION("""COMPUTED_VALUE"""),1752.09)</f>
        <v>1752.09</v>
      </c>
      <c r="G182" s="2">
        <f>IFERROR(__xludf.DUMMYFUNCTION("""COMPUTED_VALUE"""),45554.66666666667)</f>
        <v>45554.66667</v>
      </c>
      <c r="H182" s="1">
        <f>IFERROR(__xludf.DUMMYFUNCTION("""COMPUTED_VALUE"""),1738.65)</f>
        <v>1738.65</v>
      </c>
      <c r="J182" s="2">
        <f>IFERROR(__xludf.DUMMYFUNCTION("""COMPUTED_VALUE"""),45554.66666666667)</f>
        <v>45554.66667</v>
      </c>
      <c r="K182" s="1">
        <f>IFERROR(__xludf.DUMMYFUNCTION("""COMPUTED_VALUE"""),1747.64)</f>
        <v>1747.64</v>
      </c>
      <c r="M182" s="2">
        <f>IFERROR(__xludf.DUMMYFUNCTION("""COMPUTED_VALUE"""),45554.66666666667)</f>
        <v>45554.66667</v>
      </c>
      <c r="N182" s="1">
        <f>IFERROR(__xludf.DUMMYFUNCTION("""COMPUTED_VALUE"""),0.0)</f>
        <v>0</v>
      </c>
    </row>
    <row r="183">
      <c r="A183" s="2">
        <f>IFERROR(__xludf.DUMMYFUNCTION("""COMPUTED_VALUE"""),45555.66666666667)</f>
        <v>45555.66667</v>
      </c>
      <c r="B183" s="1">
        <f>IFERROR(__xludf.DUMMYFUNCTION("""COMPUTED_VALUE"""),1742.92)</f>
        <v>1742.92</v>
      </c>
      <c r="D183" s="2">
        <f>IFERROR(__xludf.DUMMYFUNCTION("""COMPUTED_VALUE"""),45555.66666666667)</f>
        <v>45555.66667</v>
      </c>
      <c r="E183" s="1">
        <f>IFERROR(__xludf.DUMMYFUNCTION("""COMPUTED_VALUE"""),1743.5)</f>
        <v>1743.5</v>
      </c>
      <c r="G183" s="2">
        <f>IFERROR(__xludf.DUMMYFUNCTION("""COMPUTED_VALUE"""),45555.66666666667)</f>
        <v>45555.66667</v>
      </c>
      <c r="H183" s="1">
        <f>IFERROR(__xludf.DUMMYFUNCTION("""COMPUTED_VALUE"""),1733.1)</f>
        <v>1733.1</v>
      </c>
      <c r="J183" s="2">
        <f>IFERROR(__xludf.DUMMYFUNCTION("""COMPUTED_VALUE"""),45555.66666666667)</f>
        <v>45555.66667</v>
      </c>
      <c r="K183" s="1">
        <f>IFERROR(__xludf.DUMMYFUNCTION("""COMPUTED_VALUE"""),1742.36)</f>
        <v>1742.36</v>
      </c>
      <c r="M183" s="2">
        <f>IFERROR(__xludf.DUMMYFUNCTION("""COMPUTED_VALUE"""),45555.66666666667)</f>
        <v>45555.66667</v>
      </c>
      <c r="N183" s="1">
        <f>IFERROR(__xludf.DUMMYFUNCTION("""COMPUTED_VALUE"""),0.0)</f>
        <v>0</v>
      </c>
    </row>
    <row r="184">
      <c r="A184" s="2">
        <f>IFERROR(__xludf.DUMMYFUNCTION("""COMPUTED_VALUE"""),45558.66666666667)</f>
        <v>45558.66667</v>
      </c>
      <c r="B184" s="1">
        <f>IFERROR(__xludf.DUMMYFUNCTION("""COMPUTED_VALUE"""),1747.65)</f>
        <v>1747.65</v>
      </c>
      <c r="D184" s="2">
        <f>IFERROR(__xludf.DUMMYFUNCTION("""COMPUTED_VALUE"""),45558.66666666667)</f>
        <v>45558.66667</v>
      </c>
      <c r="E184" s="1">
        <f>IFERROR(__xludf.DUMMYFUNCTION("""COMPUTED_VALUE"""),1751.99)</f>
        <v>1751.99</v>
      </c>
      <c r="G184" s="2">
        <f>IFERROR(__xludf.DUMMYFUNCTION("""COMPUTED_VALUE"""),45558.66666666667)</f>
        <v>45558.66667</v>
      </c>
      <c r="H184" s="1">
        <f>IFERROR(__xludf.DUMMYFUNCTION("""COMPUTED_VALUE"""),1744.94)</f>
        <v>1744.94</v>
      </c>
      <c r="J184" s="2">
        <f>IFERROR(__xludf.DUMMYFUNCTION("""COMPUTED_VALUE"""),45558.66666666667)</f>
        <v>45558.66667</v>
      </c>
      <c r="K184" s="1">
        <f>IFERROR(__xludf.DUMMYFUNCTION("""COMPUTED_VALUE"""),1751.07)</f>
        <v>1751.07</v>
      </c>
      <c r="M184" s="2">
        <f>IFERROR(__xludf.DUMMYFUNCTION("""COMPUTED_VALUE"""),45558.66666666667)</f>
        <v>45558.66667</v>
      </c>
      <c r="N184" s="1">
        <f>IFERROR(__xludf.DUMMYFUNCTION("""COMPUTED_VALUE"""),0.0)</f>
        <v>0</v>
      </c>
    </row>
    <row r="185">
      <c r="A185" s="2">
        <f>IFERROR(__xludf.DUMMYFUNCTION("""COMPUTED_VALUE"""),45559.66666666667)</f>
        <v>45559.66667</v>
      </c>
      <c r="B185" s="1">
        <f>IFERROR(__xludf.DUMMYFUNCTION("""COMPUTED_VALUE"""),1755.0)</f>
        <v>1755</v>
      </c>
      <c r="D185" s="2">
        <f>IFERROR(__xludf.DUMMYFUNCTION("""COMPUTED_VALUE"""),45559.66666666667)</f>
        <v>45559.66667</v>
      </c>
      <c r="E185" s="1">
        <f>IFERROR(__xludf.DUMMYFUNCTION("""COMPUTED_VALUE"""),1755.63)</f>
        <v>1755.63</v>
      </c>
      <c r="G185" s="2">
        <f>IFERROR(__xludf.DUMMYFUNCTION("""COMPUTED_VALUE"""),45559.66666666667)</f>
        <v>45559.66667</v>
      </c>
      <c r="H185" s="1">
        <f>IFERROR(__xludf.DUMMYFUNCTION("""COMPUTED_VALUE"""),1749.89)</f>
        <v>1749.89</v>
      </c>
      <c r="J185" s="2">
        <f>IFERROR(__xludf.DUMMYFUNCTION("""COMPUTED_VALUE"""),45559.66666666667)</f>
        <v>45559.66667</v>
      </c>
      <c r="K185" s="1">
        <f>IFERROR(__xludf.DUMMYFUNCTION("""COMPUTED_VALUE"""),1752.69)</f>
        <v>1752.69</v>
      </c>
      <c r="M185" s="2">
        <f>IFERROR(__xludf.DUMMYFUNCTION("""COMPUTED_VALUE"""),45559.66666666667)</f>
        <v>45559.66667</v>
      </c>
      <c r="N185" s="1">
        <f>IFERROR(__xludf.DUMMYFUNCTION("""COMPUTED_VALUE"""),0.0)</f>
        <v>0</v>
      </c>
    </row>
    <row r="186">
      <c r="A186" s="2">
        <f>IFERROR(__xludf.DUMMYFUNCTION("""COMPUTED_VALUE"""),45560.66666666667)</f>
        <v>45560.66667</v>
      </c>
      <c r="B186" s="1">
        <f>IFERROR(__xludf.DUMMYFUNCTION("""COMPUTED_VALUE"""),1755.45)</f>
        <v>1755.45</v>
      </c>
      <c r="D186" s="2">
        <f>IFERROR(__xludf.DUMMYFUNCTION("""COMPUTED_VALUE"""),45560.66666666667)</f>
        <v>45560.66667</v>
      </c>
      <c r="E186" s="1">
        <f>IFERROR(__xludf.DUMMYFUNCTION("""COMPUTED_VALUE"""),1755.55)</f>
        <v>1755.55</v>
      </c>
      <c r="G186" s="2">
        <f>IFERROR(__xludf.DUMMYFUNCTION("""COMPUTED_VALUE"""),45560.66666666667)</f>
        <v>45560.66667</v>
      </c>
      <c r="H186" s="1">
        <f>IFERROR(__xludf.DUMMYFUNCTION("""COMPUTED_VALUE"""),1738.7)</f>
        <v>1738.7</v>
      </c>
      <c r="J186" s="2">
        <f>IFERROR(__xludf.DUMMYFUNCTION("""COMPUTED_VALUE"""),45560.66666666667)</f>
        <v>45560.66667</v>
      </c>
      <c r="K186" s="1">
        <f>IFERROR(__xludf.DUMMYFUNCTION("""COMPUTED_VALUE"""),1741.38)</f>
        <v>1741.38</v>
      </c>
      <c r="M186" s="2">
        <f>IFERROR(__xludf.DUMMYFUNCTION("""COMPUTED_VALUE"""),45560.66666666667)</f>
        <v>45560.66667</v>
      </c>
      <c r="N186" s="1">
        <f>IFERROR(__xludf.DUMMYFUNCTION("""COMPUTED_VALUE"""),0.0)</f>
        <v>0</v>
      </c>
    </row>
    <row r="187">
      <c r="A187" s="2">
        <f>IFERROR(__xludf.DUMMYFUNCTION("""COMPUTED_VALUE"""),45561.66666666667)</f>
        <v>45561.66667</v>
      </c>
      <c r="B187" s="1">
        <f>IFERROR(__xludf.DUMMYFUNCTION("""COMPUTED_VALUE"""),1752.42)</f>
        <v>1752.42</v>
      </c>
      <c r="D187" s="2">
        <f>IFERROR(__xludf.DUMMYFUNCTION("""COMPUTED_VALUE"""),45561.66666666667)</f>
        <v>45561.66667</v>
      </c>
      <c r="E187" s="1">
        <f>IFERROR(__xludf.DUMMYFUNCTION("""COMPUTED_VALUE"""),1760.21)</f>
        <v>1760.21</v>
      </c>
      <c r="G187" s="2">
        <f>IFERROR(__xludf.DUMMYFUNCTION("""COMPUTED_VALUE"""),45561.66666666667)</f>
        <v>45561.66667</v>
      </c>
      <c r="H187" s="1">
        <f>IFERROR(__xludf.DUMMYFUNCTION("""COMPUTED_VALUE"""),1749.05)</f>
        <v>1749.05</v>
      </c>
      <c r="J187" s="2">
        <f>IFERROR(__xludf.DUMMYFUNCTION("""COMPUTED_VALUE"""),45561.66666666667)</f>
        <v>45561.66667</v>
      </c>
      <c r="K187" s="1">
        <f>IFERROR(__xludf.DUMMYFUNCTION("""COMPUTED_VALUE"""),1753.76)</f>
        <v>1753.76</v>
      </c>
      <c r="M187" s="2">
        <f>IFERROR(__xludf.DUMMYFUNCTION("""COMPUTED_VALUE"""),45561.66666666667)</f>
        <v>45561.66667</v>
      </c>
      <c r="N187" s="1">
        <f>IFERROR(__xludf.DUMMYFUNCTION("""COMPUTED_VALUE"""),0.0)</f>
        <v>0</v>
      </c>
    </row>
    <row r="188">
      <c r="A188" s="2">
        <f>IFERROR(__xludf.DUMMYFUNCTION("""COMPUTED_VALUE"""),45562.66666666667)</f>
        <v>45562.66667</v>
      </c>
      <c r="B188" s="1">
        <f>IFERROR(__xludf.DUMMYFUNCTION("""COMPUTED_VALUE"""),1760.9)</f>
        <v>1760.9</v>
      </c>
      <c r="D188" s="2">
        <f>IFERROR(__xludf.DUMMYFUNCTION("""COMPUTED_VALUE"""),45562.66666666667)</f>
        <v>45562.66667</v>
      </c>
      <c r="E188" s="1">
        <f>IFERROR(__xludf.DUMMYFUNCTION("""COMPUTED_VALUE"""),1767.41)</f>
        <v>1767.41</v>
      </c>
      <c r="G188" s="2">
        <f>IFERROR(__xludf.DUMMYFUNCTION("""COMPUTED_VALUE"""),45562.66666666667)</f>
        <v>45562.66667</v>
      </c>
      <c r="H188" s="1">
        <f>IFERROR(__xludf.DUMMYFUNCTION("""COMPUTED_VALUE"""),1755.14)</f>
        <v>1755.14</v>
      </c>
      <c r="J188" s="2">
        <f>IFERROR(__xludf.DUMMYFUNCTION("""COMPUTED_VALUE"""),45562.66666666667)</f>
        <v>45562.66667</v>
      </c>
      <c r="K188" s="1">
        <f>IFERROR(__xludf.DUMMYFUNCTION("""COMPUTED_VALUE"""),1758.78)</f>
        <v>1758.78</v>
      </c>
      <c r="M188" s="2">
        <f>IFERROR(__xludf.DUMMYFUNCTION("""COMPUTED_VALUE"""),45562.66666666667)</f>
        <v>45562.66667</v>
      </c>
      <c r="N188" s="1">
        <f>IFERROR(__xludf.DUMMYFUNCTION("""COMPUTED_VALUE"""),0.0)</f>
        <v>0</v>
      </c>
    </row>
    <row r="189">
      <c r="A189" s="2">
        <f>IFERROR(__xludf.DUMMYFUNCTION("""COMPUTED_VALUE"""),45565.66666666667)</f>
        <v>45565.66667</v>
      </c>
      <c r="B189" s="1">
        <f>IFERROR(__xludf.DUMMYFUNCTION("""COMPUTED_VALUE"""),1754.37)</f>
        <v>1754.37</v>
      </c>
      <c r="D189" s="2">
        <f>IFERROR(__xludf.DUMMYFUNCTION("""COMPUTED_VALUE"""),45565.66666666667)</f>
        <v>45565.66667</v>
      </c>
      <c r="E189" s="1">
        <f>IFERROR(__xludf.DUMMYFUNCTION("""COMPUTED_VALUE"""),1761.86)</f>
        <v>1761.86</v>
      </c>
      <c r="G189" s="2">
        <f>IFERROR(__xludf.DUMMYFUNCTION("""COMPUTED_VALUE"""),45565.66666666667)</f>
        <v>45565.66667</v>
      </c>
      <c r="H189" s="1">
        <f>IFERROR(__xludf.DUMMYFUNCTION("""COMPUTED_VALUE"""),1744.99)</f>
        <v>1744.99</v>
      </c>
      <c r="J189" s="2">
        <f>IFERROR(__xludf.DUMMYFUNCTION("""COMPUTED_VALUE"""),45565.66666666667)</f>
        <v>45565.66667</v>
      </c>
      <c r="K189" s="1">
        <f>IFERROR(__xludf.DUMMYFUNCTION("""COMPUTED_VALUE"""),1760.93)</f>
        <v>1760.93</v>
      </c>
      <c r="M189" s="2">
        <f>IFERROR(__xludf.DUMMYFUNCTION("""COMPUTED_VALUE"""),45565.66666666667)</f>
        <v>45565.66667</v>
      </c>
      <c r="N189" s="1">
        <f>IFERROR(__xludf.DUMMYFUNCTION("""COMPUTED_VALUE"""),0.0)</f>
        <v>0</v>
      </c>
    </row>
    <row r="190">
      <c r="A190" s="2">
        <f>IFERROR(__xludf.DUMMYFUNCTION("""COMPUTED_VALUE"""),45566.66666666667)</f>
        <v>45566.66667</v>
      </c>
      <c r="B190" s="1">
        <f>IFERROR(__xludf.DUMMYFUNCTION("""COMPUTED_VALUE"""),1760.13)</f>
        <v>1760.13</v>
      </c>
      <c r="D190" s="2">
        <f>IFERROR(__xludf.DUMMYFUNCTION("""COMPUTED_VALUE"""),45566.66666666667)</f>
        <v>45566.66667</v>
      </c>
      <c r="E190" s="1">
        <f>IFERROR(__xludf.DUMMYFUNCTION("""COMPUTED_VALUE"""),1760.41)</f>
        <v>1760.41</v>
      </c>
      <c r="G190" s="2">
        <f>IFERROR(__xludf.DUMMYFUNCTION("""COMPUTED_VALUE"""),45566.66666666667)</f>
        <v>45566.66667</v>
      </c>
      <c r="H190" s="1">
        <f>IFERROR(__xludf.DUMMYFUNCTION("""COMPUTED_VALUE"""),1740.91)</f>
        <v>1740.91</v>
      </c>
      <c r="J190" s="2">
        <f>IFERROR(__xludf.DUMMYFUNCTION("""COMPUTED_VALUE"""),45566.66666666667)</f>
        <v>45566.66667</v>
      </c>
      <c r="K190" s="1">
        <f>IFERROR(__xludf.DUMMYFUNCTION("""COMPUTED_VALUE"""),1749.83)</f>
        <v>1749.83</v>
      </c>
      <c r="M190" s="2">
        <f>IFERROR(__xludf.DUMMYFUNCTION("""COMPUTED_VALUE"""),45566.66666666667)</f>
        <v>45566.66667</v>
      </c>
      <c r="N190" s="1">
        <f>IFERROR(__xludf.DUMMYFUNCTION("""COMPUTED_VALUE"""),0.0)</f>
        <v>0</v>
      </c>
    </row>
    <row r="191">
      <c r="A191" s="2">
        <f>IFERROR(__xludf.DUMMYFUNCTION("""COMPUTED_VALUE"""),45567.66666666667)</f>
        <v>45567.66667</v>
      </c>
      <c r="B191" s="1">
        <f>IFERROR(__xludf.DUMMYFUNCTION("""COMPUTED_VALUE"""),1744.15)</f>
        <v>1744.15</v>
      </c>
      <c r="D191" s="2">
        <f>IFERROR(__xludf.DUMMYFUNCTION("""COMPUTED_VALUE"""),45567.66666666667)</f>
        <v>45567.66667</v>
      </c>
      <c r="E191" s="1">
        <f>IFERROR(__xludf.DUMMYFUNCTION("""COMPUTED_VALUE"""),1753.66)</f>
        <v>1753.66</v>
      </c>
      <c r="G191" s="2">
        <f>IFERROR(__xludf.DUMMYFUNCTION("""COMPUTED_VALUE"""),45567.66666666667)</f>
        <v>45567.66667</v>
      </c>
      <c r="H191" s="1">
        <f>IFERROR(__xludf.DUMMYFUNCTION("""COMPUTED_VALUE"""),1740.62)</f>
        <v>1740.62</v>
      </c>
      <c r="J191" s="2">
        <f>IFERROR(__xludf.DUMMYFUNCTION("""COMPUTED_VALUE"""),45567.66666666667)</f>
        <v>45567.66667</v>
      </c>
      <c r="K191" s="1">
        <f>IFERROR(__xludf.DUMMYFUNCTION("""COMPUTED_VALUE"""),1749.57)</f>
        <v>1749.57</v>
      </c>
      <c r="M191" s="2">
        <f>IFERROR(__xludf.DUMMYFUNCTION("""COMPUTED_VALUE"""),45567.66666666667)</f>
        <v>45567.66667</v>
      </c>
      <c r="N191" s="1">
        <f>IFERROR(__xludf.DUMMYFUNCTION("""COMPUTED_VALUE"""),0.0)</f>
        <v>0</v>
      </c>
    </row>
    <row r="192">
      <c r="A192" s="2">
        <f>IFERROR(__xludf.DUMMYFUNCTION("""COMPUTED_VALUE"""),45568.66666666667)</f>
        <v>45568.66667</v>
      </c>
      <c r="B192" s="1">
        <f>IFERROR(__xludf.DUMMYFUNCTION("""COMPUTED_VALUE"""),1743.25)</f>
        <v>1743.25</v>
      </c>
      <c r="D192" s="2">
        <f>IFERROR(__xludf.DUMMYFUNCTION("""COMPUTED_VALUE"""),45568.66666666667)</f>
        <v>45568.66667</v>
      </c>
      <c r="E192" s="1">
        <f>IFERROR(__xludf.DUMMYFUNCTION("""COMPUTED_VALUE"""),1747.19)</f>
        <v>1747.19</v>
      </c>
      <c r="G192" s="2">
        <f>IFERROR(__xludf.DUMMYFUNCTION("""COMPUTED_VALUE"""),45568.66666666667)</f>
        <v>45568.66667</v>
      </c>
      <c r="H192" s="1">
        <f>IFERROR(__xludf.DUMMYFUNCTION("""COMPUTED_VALUE"""),1735.55)</f>
        <v>1735.55</v>
      </c>
      <c r="J192" s="2">
        <f>IFERROR(__xludf.DUMMYFUNCTION("""COMPUTED_VALUE"""),45568.66666666667)</f>
        <v>45568.66667</v>
      </c>
      <c r="K192" s="1">
        <f>IFERROR(__xludf.DUMMYFUNCTION("""COMPUTED_VALUE"""),1743.8)</f>
        <v>1743.8</v>
      </c>
      <c r="M192" s="2">
        <f>IFERROR(__xludf.DUMMYFUNCTION("""COMPUTED_VALUE"""),45568.66666666667)</f>
        <v>45568.66667</v>
      </c>
      <c r="N192" s="1">
        <f>IFERROR(__xludf.DUMMYFUNCTION("""COMPUTED_VALUE"""),0.0)</f>
        <v>0</v>
      </c>
    </row>
    <row r="193">
      <c r="A193" s="2">
        <f>IFERROR(__xludf.DUMMYFUNCTION("""COMPUTED_VALUE"""),45569.66666666667)</f>
        <v>45569.66667</v>
      </c>
      <c r="B193" s="1">
        <f>IFERROR(__xludf.DUMMYFUNCTION("""COMPUTED_VALUE"""),1756.83)</f>
        <v>1756.83</v>
      </c>
      <c r="D193" s="2">
        <f>IFERROR(__xludf.DUMMYFUNCTION("""COMPUTED_VALUE"""),45569.66666666667)</f>
        <v>45569.66667</v>
      </c>
      <c r="E193" s="1">
        <f>IFERROR(__xludf.DUMMYFUNCTION("""COMPUTED_VALUE"""),1759.59)</f>
        <v>1759.59</v>
      </c>
      <c r="G193" s="2">
        <f>IFERROR(__xludf.DUMMYFUNCTION("""COMPUTED_VALUE"""),45569.66666666667)</f>
        <v>45569.66667</v>
      </c>
      <c r="H193" s="1">
        <f>IFERROR(__xludf.DUMMYFUNCTION("""COMPUTED_VALUE"""),1745.42)</f>
        <v>1745.42</v>
      </c>
      <c r="J193" s="2">
        <f>IFERROR(__xludf.DUMMYFUNCTION("""COMPUTED_VALUE"""),45569.66666666667)</f>
        <v>45569.66667</v>
      </c>
      <c r="K193" s="1">
        <f>IFERROR(__xludf.DUMMYFUNCTION("""COMPUTED_VALUE"""),1759.41)</f>
        <v>1759.41</v>
      </c>
      <c r="M193" s="2">
        <f>IFERROR(__xludf.DUMMYFUNCTION("""COMPUTED_VALUE"""),45569.66666666667)</f>
        <v>45569.66667</v>
      </c>
      <c r="N193" s="1">
        <f>IFERROR(__xludf.DUMMYFUNCTION("""COMPUTED_VALUE"""),0.0)</f>
        <v>0</v>
      </c>
    </row>
    <row r="194">
      <c r="A194" s="2">
        <f>IFERROR(__xludf.DUMMYFUNCTION("""COMPUTED_VALUE"""),45572.66666666667)</f>
        <v>45572.66667</v>
      </c>
      <c r="B194" s="1">
        <f>IFERROR(__xludf.DUMMYFUNCTION("""COMPUTED_VALUE"""),1752.82)</f>
        <v>1752.82</v>
      </c>
      <c r="D194" s="2">
        <f>IFERROR(__xludf.DUMMYFUNCTION("""COMPUTED_VALUE"""),45572.66666666667)</f>
        <v>45572.66667</v>
      </c>
      <c r="E194" s="1">
        <f>IFERROR(__xludf.DUMMYFUNCTION("""COMPUTED_VALUE"""),1753.31)</f>
        <v>1753.31</v>
      </c>
      <c r="G194" s="2">
        <f>IFERROR(__xludf.DUMMYFUNCTION("""COMPUTED_VALUE"""),45572.66666666667)</f>
        <v>45572.66667</v>
      </c>
      <c r="H194" s="1">
        <f>IFERROR(__xludf.DUMMYFUNCTION("""COMPUTED_VALUE"""),1737.98)</f>
        <v>1737.98</v>
      </c>
      <c r="J194" s="2">
        <f>IFERROR(__xludf.DUMMYFUNCTION("""COMPUTED_VALUE"""),45572.66666666667)</f>
        <v>45572.66667</v>
      </c>
      <c r="K194" s="1">
        <f>IFERROR(__xludf.DUMMYFUNCTION("""COMPUTED_VALUE"""),1745.22)</f>
        <v>1745.22</v>
      </c>
      <c r="M194" s="2">
        <f>IFERROR(__xludf.DUMMYFUNCTION("""COMPUTED_VALUE"""),45572.66666666667)</f>
        <v>45572.66667</v>
      </c>
      <c r="N194" s="1">
        <f>IFERROR(__xludf.DUMMYFUNCTION("""COMPUTED_VALUE"""),0.0)</f>
        <v>0</v>
      </c>
    </row>
    <row r="195">
      <c r="A195" s="2">
        <f>IFERROR(__xludf.DUMMYFUNCTION("""COMPUTED_VALUE"""),45573.66666666667)</f>
        <v>45573.66667</v>
      </c>
      <c r="B195" s="1">
        <f>IFERROR(__xludf.DUMMYFUNCTION("""COMPUTED_VALUE"""),1746.77)</f>
        <v>1746.77</v>
      </c>
      <c r="D195" s="2">
        <f>IFERROR(__xludf.DUMMYFUNCTION("""COMPUTED_VALUE"""),45573.66666666667)</f>
        <v>45573.66667</v>
      </c>
      <c r="E195" s="1">
        <f>IFERROR(__xludf.DUMMYFUNCTION("""COMPUTED_VALUE"""),1752.32)</f>
        <v>1752.32</v>
      </c>
      <c r="G195" s="2">
        <f>IFERROR(__xludf.DUMMYFUNCTION("""COMPUTED_VALUE"""),45573.66666666667)</f>
        <v>45573.66667</v>
      </c>
      <c r="H195" s="1">
        <f>IFERROR(__xludf.DUMMYFUNCTION("""COMPUTED_VALUE"""),1742.19)</f>
        <v>1742.19</v>
      </c>
      <c r="J195" s="2">
        <f>IFERROR(__xludf.DUMMYFUNCTION("""COMPUTED_VALUE"""),45573.66666666667)</f>
        <v>45573.66667</v>
      </c>
      <c r="K195" s="1">
        <f>IFERROR(__xludf.DUMMYFUNCTION("""COMPUTED_VALUE"""),1750.22)</f>
        <v>1750.22</v>
      </c>
      <c r="M195" s="2">
        <f>IFERROR(__xludf.DUMMYFUNCTION("""COMPUTED_VALUE"""),45573.66666666667)</f>
        <v>45573.66667</v>
      </c>
      <c r="N195" s="1">
        <f>IFERROR(__xludf.DUMMYFUNCTION("""COMPUTED_VALUE"""),0.0)</f>
        <v>0</v>
      </c>
    </row>
    <row r="196">
      <c r="A196" s="2">
        <f>IFERROR(__xludf.DUMMYFUNCTION("""COMPUTED_VALUE"""),45574.66666666667)</f>
        <v>45574.66667</v>
      </c>
      <c r="B196" s="1">
        <f>IFERROR(__xludf.DUMMYFUNCTION("""COMPUTED_VALUE"""),1749.85)</f>
        <v>1749.85</v>
      </c>
      <c r="D196" s="2">
        <f>IFERROR(__xludf.DUMMYFUNCTION("""COMPUTED_VALUE"""),45574.66666666667)</f>
        <v>45574.66667</v>
      </c>
      <c r="E196" s="1">
        <f>IFERROR(__xludf.DUMMYFUNCTION("""COMPUTED_VALUE"""),1764.94)</f>
        <v>1764.94</v>
      </c>
      <c r="G196" s="2">
        <f>IFERROR(__xludf.DUMMYFUNCTION("""COMPUTED_VALUE"""),45574.66666666667)</f>
        <v>45574.66667</v>
      </c>
      <c r="H196" s="1">
        <f>IFERROR(__xludf.DUMMYFUNCTION("""COMPUTED_VALUE"""),1748.25)</f>
        <v>1748.25</v>
      </c>
      <c r="J196" s="2">
        <f>IFERROR(__xludf.DUMMYFUNCTION("""COMPUTED_VALUE"""),45574.66666666667)</f>
        <v>45574.66667</v>
      </c>
      <c r="K196" s="1">
        <f>IFERROR(__xludf.DUMMYFUNCTION("""COMPUTED_VALUE"""),1762.72)</f>
        <v>1762.72</v>
      </c>
      <c r="M196" s="2">
        <f>IFERROR(__xludf.DUMMYFUNCTION("""COMPUTED_VALUE"""),45574.66666666667)</f>
        <v>45574.66667</v>
      </c>
      <c r="N196" s="1">
        <f>IFERROR(__xludf.DUMMYFUNCTION("""COMPUTED_VALUE"""),0.0)</f>
        <v>0</v>
      </c>
    </row>
    <row r="197">
      <c r="A197" s="2">
        <f>IFERROR(__xludf.DUMMYFUNCTION("""COMPUTED_VALUE"""),45575.66666666667)</f>
        <v>45575.66667</v>
      </c>
      <c r="B197" s="1">
        <f>IFERROR(__xludf.DUMMYFUNCTION("""COMPUTED_VALUE"""),1757.12)</f>
        <v>1757.12</v>
      </c>
      <c r="D197" s="2">
        <f>IFERROR(__xludf.DUMMYFUNCTION("""COMPUTED_VALUE"""),45575.66666666667)</f>
        <v>45575.66667</v>
      </c>
      <c r="E197" s="1">
        <f>IFERROR(__xludf.DUMMYFUNCTION("""COMPUTED_VALUE"""),1762.4)</f>
        <v>1762.4</v>
      </c>
      <c r="G197" s="2">
        <f>IFERROR(__xludf.DUMMYFUNCTION("""COMPUTED_VALUE"""),45575.66666666667)</f>
        <v>45575.66667</v>
      </c>
      <c r="H197" s="1">
        <f>IFERROR(__xludf.DUMMYFUNCTION("""COMPUTED_VALUE"""),1753.27)</f>
        <v>1753.27</v>
      </c>
      <c r="J197" s="2">
        <f>IFERROR(__xludf.DUMMYFUNCTION("""COMPUTED_VALUE"""),45575.66666666667)</f>
        <v>45575.66667</v>
      </c>
      <c r="K197" s="1">
        <f>IFERROR(__xludf.DUMMYFUNCTION("""COMPUTED_VALUE"""),1758.22)</f>
        <v>1758.22</v>
      </c>
      <c r="M197" s="2">
        <f>IFERROR(__xludf.DUMMYFUNCTION("""COMPUTED_VALUE"""),45575.66666666667)</f>
        <v>45575.66667</v>
      </c>
      <c r="N197" s="1">
        <f>IFERROR(__xludf.DUMMYFUNCTION("""COMPUTED_VALUE"""),0.0)</f>
        <v>0</v>
      </c>
    </row>
    <row r="198">
      <c r="A198" s="2">
        <f>IFERROR(__xludf.DUMMYFUNCTION("""COMPUTED_VALUE"""),45576.66666666667)</f>
        <v>45576.66667</v>
      </c>
      <c r="B198" s="1">
        <f>IFERROR(__xludf.DUMMYFUNCTION("""COMPUTED_VALUE"""),1760.8)</f>
        <v>1760.8</v>
      </c>
      <c r="D198" s="2">
        <f>IFERROR(__xludf.DUMMYFUNCTION("""COMPUTED_VALUE"""),45576.66666666667)</f>
        <v>45576.66667</v>
      </c>
      <c r="E198" s="1">
        <f>IFERROR(__xludf.DUMMYFUNCTION("""COMPUTED_VALUE"""),1781.46)</f>
        <v>1781.46</v>
      </c>
      <c r="G198" s="2">
        <f>IFERROR(__xludf.DUMMYFUNCTION("""COMPUTED_VALUE"""),45576.66666666667)</f>
        <v>45576.66667</v>
      </c>
      <c r="H198" s="1">
        <f>IFERROR(__xludf.DUMMYFUNCTION("""COMPUTED_VALUE"""),1760.8)</f>
        <v>1760.8</v>
      </c>
      <c r="J198" s="2">
        <f>IFERROR(__xludf.DUMMYFUNCTION("""COMPUTED_VALUE"""),45576.66666666667)</f>
        <v>45576.66667</v>
      </c>
      <c r="K198" s="1">
        <f>IFERROR(__xludf.DUMMYFUNCTION("""COMPUTED_VALUE"""),1779.75)</f>
        <v>1779.75</v>
      </c>
      <c r="M198" s="2">
        <f>IFERROR(__xludf.DUMMYFUNCTION("""COMPUTED_VALUE"""),45576.66666666667)</f>
        <v>45576.66667</v>
      </c>
      <c r="N198" s="1">
        <f>IFERROR(__xludf.DUMMYFUNCTION("""COMPUTED_VALUE"""),0.0)</f>
        <v>0</v>
      </c>
    </row>
    <row r="199">
      <c r="A199" s="2">
        <f>IFERROR(__xludf.DUMMYFUNCTION("""COMPUTED_VALUE"""),45579.66666666667)</f>
        <v>45579.66667</v>
      </c>
      <c r="B199" s="1">
        <f>IFERROR(__xludf.DUMMYFUNCTION("""COMPUTED_VALUE"""),1781.48)</f>
        <v>1781.48</v>
      </c>
      <c r="D199" s="2">
        <f>IFERROR(__xludf.DUMMYFUNCTION("""COMPUTED_VALUE"""),45579.66666666667)</f>
        <v>45579.66667</v>
      </c>
      <c r="E199" s="1">
        <f>IFERROR(__xludf.DUMMYFUNCTION("""COMPUTED_VALUE"""),1793.56)</f>
        <v>1793.56</v>
      </c>
      <c r="G199" s="2">
        <f>IFERROR(__xludf.DUMMYFUNCTION("""COMPUTED_VALUE"""),45579.66666666667)</f>
        <v>45579.66667</v>
      </c>
      <c r="H199" s="1">
        <f>IFERROR(__xludf.DUMMYFUNCTION("""COMPUTED_VALUE"""),1777.7)</f>
        <v>1777.7</v>
      </c>
      <c r="J199" s="2">
        <f>IFERROR(__xludf.DUMMYFUNCTION("""COMPUTED_VALUE"""),45579.66666666667)</f>
        <v>45579.66667</v>
      </c>
      <c r="K199" s="1">
        <f>IFERROR(__xludf.DUMMYFUNCTION("""COMPUTED_VALUE"""),1792.18)</f>
        <v>1792.18</v>
      </c>
      <c r="M199" s="2">
        <f>IFERROR(__xludf.DUMMYFUNCTION("""COMPUTED_VALUE"""),45579.66666666667)</f>
        <v>45579.66667</v>
      </c>
      <c r="N199" s="1">
        <f>IFERROR(__xludf.DUMMYFUNCTION("""COMPUTED_VALUE"""),0.0)</f>
        <v>0</v>
      </c>
    </row>
    <row r="200">
      <c r="A200" s="2">
        <f>IFERROR(__xludf.DUMMYFUNCTION("""COMPUTED_VALUE"""),45580.66666666667)</f>
        <v>45580.66667</v>
      </c>
      <c r="B200" s="1">
        <f>IFERROR(__xludf.DUMMYFUNCTION("""COMPUTED_VALUE"""),1792.81)</f>
        <v>1792.81</v>
      </c>
      <c r="D200" s="2">
        <f>IFERROR(__xludf.DUMMYFUNCTION("""COMPUTED_VALUE"""),45580.66666666667)</f>
        <v>45580.66667</v>
      </c>
      <c r="E200" s="1">
        <f>IFERROR(__xludf.DUMMYFUNCTION("""COMPUTED_VALUE"""),1801.09)</f>
        <v>1801.09</v>
      </c>
      <c r="G200" s="2">
        <f>IFERROR(__xludf.DUMMYFUNCTION("""COMPUTED_VALUE"""),45580.66666666667)</f>
        <v>45580.66667</v>
      </c>
      <c r="H200" s="1">
        <f>IFERROR(__xludf.DUMMYFUNCTION("""COMPUTED_VALUE"""),1784.15)</f>
        <v>1784.15</v>
      </c>
      <c r="J200" s="2">
        <f>IFERROR(__xludf.DUMMYFUNCTION("""COMPUTED_VALUE"""),45580.66666666667)</f>
        <v>45580.66667</v>
      </c>
      <c r="K200" s="1">
        <f>IFERROR(__xludf.DUMMYFUNCTION("""COMPUTED_VALUE"""),1784.91)</f>
        <v>1784.91</v>
      </c>
      <c r="M200" s="2">
        <f>IFERROR(__xludf.DUMMYFUNCTION("""COMPUTED_VALUE"""),45580.66666666667)</f>
        <v>45580.66667</v>
      </c>
      <c r="N200" s="1">
        <f>IFERROR(__xludf.DUMMYFUNCTION("""COMPUTED_VALUE"""),0.0)</f>
        <v>0</v>
      </c>
    </row>
    <row r="201">
      <c r="A201" s="2">
        <f>IFERROR(__xludf.DUMMYFUNCTION("""COMPUTED_VALUE"""),45581.66666666667)</f>
        <v>45581.66667</v>
      </c>
      <c r="B201" s="1">
        <f>IFERROR(__xludf.DUMMYFUNCTION("""COMPUTED_VALUE"""),1790.35)</f>
        <v>1790.35</v>
      </c>
      <c r="D201" s="2">
        <f>IFERROR(__xludf.DUMMYFUNCTION("""COMPUTED_VALUE"""),45581.66666666667)</f>
        <v>45581.66667</v>
      </c>
      <c r="E201" s="1">
        <f>IFERROR(__xludf.DUMMYFUNCTION("""COMPUTED_VALUE"""),1799.84)</f>
        <v>1799.84</v>
      </c>
      <c r="G201" s="2">
        <f>IFERROR(__xludf.DUMMYFUNCTION("""COMPUTED_VALUE"""),45581.66666666667)</f>
        <v>45581.66667</v>
      </c>
      <c r="H201" s="1">
        <f>IFERROR(__xludf.DUMMYFUNCTION("""COMPUTED_VALUE"""),1789.51)</f>
        <v>1789.51</v>
      </c>
      <c r="J201" s="2">
        <f>IFERROR(__xludf.DUMMYFUNCTION("""COMPUTED_VALUE"""),45581.66666666667)</f>
        <v>45581.66667</v>
      </c>
      <c r="K201" s="1">
        <f>IFERROR(__xludf.DUMMYFUNCTION("""COMPUTED_VALUE"""),1797.37)</f>
        <v>1797.37</v>
      </c>
      <c r="M201" s="2">
        <f>IFERROR(__xludf.DUMMYFUNCTION("""COMPUTED_VALUE"""),45581.66666666667)</f>
        <v>45581.66667</v>
      </c>
      <c r="N201" s="1">
        <f>IFERROR(__xludf.DUMMYFUNCTION("""COMPUTED_VALUE"""),0.0)</f>
        <v>0</v>
      </c>
    </row>
    <row r="202">
      <c r="A202" s="2">
        <f>IFERROR(__xludf.DUMMYFUNCTION("""COMPUTED_VALUE"""),45582.66666666667)</f>
        <v>45582.66667</v>
      </c>
      <c r="B202" s="1">
        <f>IFERROR(__xludf.DUMMYFUNCTION("""COMPUTED_VALUE"""),1802.75)</f>
        <v>1802.75</v>
      </c>
      <c r="D202" s="2">
        <f>IFERROR(__xludf.DUMMYFUNCTION("""COMPUTED_VALUE"""),45582.66666666667)</f>
        <v>45582.66667</v>
      </c>
      <c r="E202" s="1">
        <f>IFERROR(__xludf.DUMMYFUNCTION("""COMPUTED_VALUE"""),1802.88)</f>
        <v>1802.88</v>
      </c>
      <c r="G202" s="2">
        <f>IFERROR(__xludf.DUMMYFUNCTION("""COMPUTED_VALUE"""),45582.66666666667)</f>
        <v>45582.66667</v>
      </c>
      <c r="H202" s="1">
        <f>IFERROR(__xludf.DUMMYFUNCTION("""COMPUTED_VALUE"""),1793.93)</f>
        <v>1793.93</v>
      </c>
      <c r="J202" s="2">
        <f>IFERROR(__xludf.DUMMYFUNCTION("""COMPUTED_VALUE"""),45582.66666666667)</f>
        <v>45582.66667</v>
      </c>
      <c r="K202" s="1">
        <f>IFERROR(__xludf.DUMMYFUNCTION("""COMPUTED_VALUE"""),1796.63)</f>
        <v>1796.63</v>
      </c>
      <c r="M202" s="2">
        <f>IFERROR(__xludf.DUMMYFUNCTION("""COMPUTED_VALUE"""),45582.66666666667)</f>
        <v>45582.66667</v>
      </c>
      <c r="N202" s="1">
        <f>IFERROR(__xludf.DUMMYFUNCTION("""COMPUTED_VALUE"""),0.0)</f>
        <v>0</v>
      </c>
    </row>
    <row r="203">
      <c r="A203" s="2">
        <f>IFERROR(__xludf.DUMMYFUNCTION("""COMPUTED_VALUE"""),45583.66666666667)</f>
        <v>45583.66667</v>
      </c>
      <c r="B203" s="1">
        <f>IFERROR(__xludf.DUMMYFUNCTION("""COMPUTED_VALUE"""),1801.24)</f>
        <v>1801.24</v>
      </c>
      <c r="D203" s="2">
        <f>IFERROR(__xludf.DUMMYFUNCTION("""COMPUTED_VALUE"""),45583.66666666667)</f>
        <v>45583.66667</v>
      </c>
      <c r="E203" s="1">
        <f>IFERROR(__xludf.DUMMYFUNCTION("""COMPUTED_VALUE"""),1803.69)</f>
        <v>1803.69</v>
      </c>
      <c r="G203" s="2">
        <f>IFERROR(__xludf.DUMMYFUNCTION("""COMPUTED_VALUE"""),45583.66666666667)</f>
        <v>45583.66667</v>
      </c>
      <c r="H203" s="1">
        <f>IFERROR(__xludf.DUMMYFUNCTION("""COMPUTED_VALUE"""),1793.92)</f>
        <v>1793.92</v>
      </c>
      <c r="J203" s="2">
        <f>IFERROR(__xludf.DUMMYFUNCTION("""COMPUTED_VALUE"""),45583.66666666667)</f>
        <v>45583.66667</v>
      </c>
      <c r="K203" s="1">
        <f>IFERROR(__xludf.DUMMYFUNCTION("""COMPUTED_VALUE"""),1802.04)</f>
        <v>1802.04</v>
      </c>
      <c r="M203" s="2">
        <f>IFERROR(__xludf.DUMMYFUNCTION("""COMPUTED_VALUE"""),45583.66666666667)</f>
        <v>45583.66667</v>
      </c>
      <c r="N203" s="1">
        <f>IFERROR(__xludf.DUMMYFUNCTION("""COMPUTED_VALUE"""),0.0)</f>
        <v>0</v>
      </c>
    </row>
    <row r="204">
      <c r="A204" s="2">
        <f>IFERROR(__xludf.DUMMYFUNCTION("""COMPUTED_VALUE"""),45586.66666666667)</f>
        <v>45586.66667</v>
      </c>
      <c r="B204" s="1">
        <f>IFERROR(__xludf.DUMMYFUNCTION("""COMPUTED_VALUE"""),1800.19)</f>
        <v>1800.19</v>
      </c>
      <c r="D204" s="2">
        <f>IFERROR(__xludf.DUMMYFUNCTION("""COMPUTED_VALUE"""),45586.66666666667)</f>
        <v>45586.66667</v>
      </c>
      <c r="E204" s="1">
        <f>IFERROR(__xludf.DUMMYFUNCTION("""COMPUTED_VALUE"""),1802.13)</f>
        <v>1802.13</v>
      </c>
      <c r="G204" s="2">
        <f>IFERROR(__xludf.DUMMYFUNCTION("""COMPUTED_VALUE"""),45586.66666666667)</f>
        <v>45586.66667</v>
      </c>
      <c r="H204" s="1">
        <f>IFERROR(__xludf.DUMMYFUNCTION("""COMPUTED_VALUE"""),1782.7)</f>
        <v>1782.7</v>
      </c>
      <c r="J204" s="2">
        <f>IFERROR(__xludf.DUMMYFUNCTION("""COMPUTED_VALUE"""),45586.66666666667)</f>
        <v>45586.66667</v>
      </c>
      <c r="K204" s="1">
        <f>IFERROR(__xludf.DUMMYFUNCTION("""COMPUTED_VALUE"""),1786.92)</f>
        <v>1786.92</v>
      </c>
      <c r="M204" s="2">
        <f>IFERROR(__xludf.DUMMYFUNCTION("""COMPUTED_VALUE"""),45586.66666666667)</f>
        <v>45586.66667</v>
      </c>
      <c r="N204" s="1">
        <f>IFERROR(__xludf.DUMMYFUNCTION("""COMPUTED_VALUE"""),0.0)</f>
        <v>0</v>
      </c>
    </row>
    <row r="205">
      <c r="A205" s="2">
        <f>IFERROR(__xludf.DUMMYFUNCTION("""COMPUTED_VALUE"""),45587.66666666667)</f>
        <v>45587.66667</v>
      </c>
      <c r="B205" s="1">
        <f>IFERROR(__xludf.DUMMYFUNCTION("""COMPUTED_VALUE"""),1779.41)</f>
        <v>1779.41</v>
      </c>
      <c r="D205" s="2">
        <f>IFERROR(__xludf.DUMMYFUNCTION("""COMPUTED_VALUE"""),45587.66666666667)</f>
        <v>45587.66667</v>
      </c>
      <c r="E205" s="1">
        <f>IFERROR(__xludf.DUMMYFUNCTION("""COMPUTED_VALUE"""),1781.24)</f>
        <v>1781.24</v>
      </c>
      <c r="G205" s="2">
        <f>IFERROR(__xludf.DUMMYFUNCTION("""COMPUTED_VALUE"""),45587.66666666667)</f>
        <v>45587.66667</v>
      </c>
      <c r="H205" s="1">
        <f>IFERROR(__xludf.DUMMYFUNCTION("""COMPUTED_VALUE"""),1771.32)</f>
        <v>1771.32</v>
      </c>
      <c r="J205" s="2">
        <f>IFERROR(__xludf.DUMMYFUNCTION("""COMPUTED_VALUE"""),45587.66666666667)</f>
        <v>45587.66667</v>
      </c>
      <c r="K205" s="1">
        <f>IFERROR(__xludf.DUMMYFUNCTION("""COMPUTED_VALUE"""),1778.48)</f>
        <v>1778.48</v>
      </c>
      <c r="M205" s="2">
        <f>IFERROR(__xludf.DUMMYFUNCTION("""COMPUTED_VALUE"""),45587.66666666667)</f>
        <v>45587.66667</v>
      </c>
      <c r="N205" s="1">
        <f>IFERROR(__xludf.DUMMYFUNCTION("""COMPUTED_VALUE"""),0.0)</f>
        <v>0</v>
      </c>
    </row>
    <row r="206">
      <c r="A206" s="2">
        <f>IFERROR(__xludf.DUMMYFUNCTION("""COMPUTED_VALUE"""),45588.66666666667)</f>
        <v>45588.66667</v>
      </c>
      <c r="B206" s="1">
        <f>IFERROR(__xludf.DUMMYFUNCTION("""COMPUTED_VALUE"""),1773.18)</f>
        <v>1773.18</v>
      </c>
      <c r="D206" s="2">
        <f>IFERROR(__xludf.DUMMYFUNCTION("""COMPUTED_VALUE"""),45588.66666666667)</f>
        <v>45588.66667</v>
      </c>
      <c r="E206" s="1">
        <f>IFERROR(__xludf.DUMMYFUNCTION("""COMPUTED_VALUE"""),1778.84)</f>
        <v>1778.84</v>
      </c>
      <c r="G206" s="2">
        <f>IFERROR(__xludf.DUMMYFUNCTION("""COMPUTED_VALUE"""),45588.66666666667)</f>
        <v>45588.66667</v>
      </c>
      <c r="H206" s="1">
        <f>IFERROR(__xludf.DUMMYFUNCTION("""COMPUTED_VALUE"""),1760.2)</f>
        <v>1760.2</v>
      </c>
      <c r="J206" s="2">
        <f>IFERROR(__xludf.DUMMYFUNCTION("""COMPUTED_VALUE"""),45588.66666666667)</f>
        <v>45588.66667</v>
      </c>
      <c r="K206" s="1">
        <f>IFERROR(__xludf.DUMMYFUNCTION("""COMPUTED_VALUE"""),1770.7)</f>
        <v>1770.7</v>
      </c>
      <c r="M206" s="2">
        <f>IFERROR(__xludf.DUMMYFUNCTION("""COMPUTED_VALUE"""),45588.66666666667)</f>
        <v>45588.66667</v>
      </c>
      <c r="N206" s="1">
        <f>IFERROR(__xludf.DUMMYFUNCTION("""COMPUTED_VALUE"""),0.0)</f>
        <v>0</v>
      </c>
    </row>
    <row r="207">
      <c r="A207" s="2">
        <f>IFERROR(__xludf.DUMMYFUNCTION("""COMPUTED_VALUE"""),45589.66666666667)</f>
        <v>45589.66667</v>
      </c>
      <c r="B207" s="1">
        <f>IFERROR(__xludf.DUMMYFUNCTION("""COMPUTED_VALUE"""),1776.44)</f>
        <v>1776.44</v>
      </c>
      <c r="D207" s="2">
        <f>IFERROR(__xludf.DUMMYFUNCTION("""COMPUTED_VALUE"""),45589.66666666667)</f>
        <v>45589.66667</v>
      </c>
      <c r="E207" s="1">
        <f>IFERROR(__xludf.DUMMYFUNCTION("""COMPUTED_VALUE"""),1778.8)</f>
        <v>1778.8</v>
      </c>
      <c r="G207" s="2">
        <f>IFERROR(__xludf.DUMMYFUNCTION("""COMPUTED_VALUE"""),45589.66666666667)</f>
        <v>45589.66667</v>
      </c>
      <c r="H207" s="1">
        <f>IFERROR(__xludf.DUMMYFUNCTION("""COMPUTED_VALUE"""),1767.16)</f>
        <v>1767.16</v>
      </c>
      <c r="J207" s="2">
        <f>IFERROR(__xludf.DUMMYFUNCTION("""COMPUTED_VALUE"""),45589.66666666667)</f>
        <v>45589.66667</v>
      </c>
      <c r="K207" s="1">
        <f>IFERROR(__xludf.DUMMYFUNCTION("""COMPUTED_VALUE"""),1772.73)</f>
        <v>1772.73</v>
      </c>
      <c r="M207" s="2">
        <f>IFERROR(__xludf.DUMMYFUNCTION("""COMPUTED_VALUE"""),45589.66666666667)</f>
        <v>45589.66667</v>
      </c>
      <c r="N207" s="1">
        <f>IFERROR(__xludf.DUMMYFUNCTION("""COMPUTED_VALUE"""),0.0)</f>
        <v>0</v>
      </c>
    </row>
    <row r="208">
      <c r="A208" s="2">
        <f>IFERROR(__xludf.DUMMYFUNCTION("""COMPUTED_VALUE"""),45590.66666666667)</f>
        <v>45590.66667</v>
      </c>
      <c r="B208" s="1">
        <f>IFERROR(__xludf.DUMMYFUNCTION("""COMPUTED_VALUE"""),1781.63)</f>
        <v>1781.63</v>
      </c>
      <c r="D208" s="2">
        <f>IFERROR(__xludf.DUMMYFUNCTION("""COMPUTED_VALUE"""),45590.66666666667)</f>
        <v>45590.66667</v>
      </c>
      <c r="E208" s="1">
        <f>IFERROR(__xludf.DUMMYFUNCTION("""COMPUTED_VALUE"""),1783.92)</f>
        <v>1783.92</v>
      </c>
      <c r="G208" s="2">
        <f>IFERROR(__xludf.DUMMYFUNCTION("""COMPUTED_VALUE"""),45590.66666666667)</f>
        <v>45590.66667</v>
      </c>
      <c r="H208" s="1">
        <f>IFERROR(__xludf.DUMMYFUNCTION("""COMPUTED_VALUE"""),1763.31)</f>
        <v>1763.31</v>
      </c>
      <c r="J208" s="2">
        <f>IFERROR(__xludf.DUMMYFUNCTION("""COMPUTED_VALUE"""),45590.66666666667)</f>
        <v>45590.66667</v>
      </c>
      <c r="K208" s="1">
        <f>IFERROR(__xludf.DUMMYFUNCTION("""COMPUTED_VALUE"""),1765.47)</f>
        <v>1765.47</v>
      </c>
      <c r="M208" s="2">
        <f>IFERROR(__xludf.DUMMYFUNCTION("""COMPUTED_VALUE"""),45590.66666666667)</f>
        <v>45590.66667</v>
      </c>
      <c r="N208" s="1">
        <f>IFERROR(__xludf.DUMMYFUNCTION("""COMPUTED_VALUE"""),0.0)</f>
        <v>0</v>
      </c>
    </row>
    <row r="209">
      <c r="A209" s="2">
        <f>IFERROR(__xludf.DUMMYFUNCTION("""COMPUTED_VALUE"""),45593.66666666667)</f>
        <v>45593.66667</v>
      </c>
      <c r="B209" s="1">
        <f>IFERROR(__xludf.DUMMYFUNCTION("""COMPUTED_VALUE"""),1773.97)</f>
        <v>1773.97</v>
      </c>
      <c r="D209" s="2">
        <f>IFERROR(__xludf.DUMMYFUNCTION("""COMPUTED_VALUE"""),45593.66666666667)</f>
        <v>45593.66667</v>
      </c>
      <c r="E209" s="1">
        <f>IFERROR(__xludf.DUMMYFUNCTION("""COMPUTED_VALUE"""),1781.29)</f>
        <v>1781.29</v>
      </c>
      <c r="G209" s="2">
        <f>IFERROR(__xludf.DUMMYFUNCTION("""COMPUTED_VALUE"""),45593.66666666667)</f>
        <v>45593.66667</v>
      </c>
      <c r="H209" s="1">
        <f>IFERROR(__xludf.DUMMYFUNCTION("""COMPUTED_VALUE"""),1772.88)</f>
        <v>1772.88</v>
      </c>
      <c r="J209" s="2">
        <f>IFERROR(__xludf.DUMMYFUNCTION("""COMPUTED_VALUE"""),45593.66666666667)</f>
        <v>45593.66667</v>
      </c>
      <c r="K209" s="1">
        <f>IFERROR(__xludf.DUMMYFUNCTION("""COMPUTED_VALUE"""),1777.15)</f>
        <v>1777.15</v>
      </c>
      <c r="M209" s="2">
        <f>IFERROR(__xludf.DUMMYFUNCTION("""COMPUTED_VALUE"""),45593.66666666667)</f>
        <v>45593.66667</v>
      </c>
      <c r="N209" s="1">
        <f>IFERROR(__xludf.DUMMYFUNCTION("""COMPUTED_VALUE"""),0.0)</f>
        <v>0</v>
      </c>
    </row>
    <row r="210">
      <c r="A210" s="2">
        <f>IFERROR(__xludf.DUMMYFUNCTION("""COMPUTED_VALUE"""),45594.66666666667)</f>
        <v>45594.66667</v>
      </c>
      <c r="B210" s="1">
        <f>IFERROR(__xludf.DUMMYFUNCTION("""COMPUTED_VALUE"""),1770.83)</f>
        <v>1770.83</v>
      </c>
      <c r="D210" s="2">
        <f>IFERROR(__xludf.DUMMYFUNCTION("""COMPUTED_VALUE"""),45594.66666666667)</f>
        <v>45594.66667</v>
      </c>
      <c r="E210" s="1">
        <f>IFERROR(__xludf.DUMMYFUNCTION("""COMPUTED_VALUE"""),1777.62)</f>
        <v>1777.62</v>
      </c>
      <c r="G210" s="2">
        <f>IFERROR(__xludf.DUMMYFUNCTION("""COMPUTED_VALUE"""),45594.66666666667)</f>
        <v>45594.66667</v>
      </c>
      <c r="H210" s="1">
        <f>IFERROR(__xludf.DUMMYFUNCTION("""COMPUTED_VALUE"""),1766.02)</f>
        <v>1766.02</v>
      </c>
      <c r="J210" s="2">
        <f>IFERROR(__xludf.DUMMYFUNCTION("""COMPUTED_VALUE"""),45594.66666666667)</f>
        <v>45594.66667</v>
      </c>
      <c r="K210" s="1">
        <f>IFERROR(__xludf.DUMMYFUNCTION("""COMPUTED_VALUE"""),1773.45)</f>
        <v>1773.45</v>
      </c>
      <c r="M210" s="2">
        <f>IFERROR(__xludf.DUMMYFUNCTION("""COMPUTED_VALUE"""),45594.66666666667)</f>
        <v>45594.66667</v>
      </c>
      <c r="N210" s="1">
        <f>IFERROR(__xludf.DUMMYFUNCTION("""COMPUTED_VALUE"""),0.0)</f>
        <v>0</v>
      </c>
    </row>
    <row r="211">
      <c r="A211" s="2">
        <f>IFERROR(__xludf.DUMMYFUNCTION("""COMPUTED_VALUE"""),45595.66666666667)</f>
        <v>45595.66667</v>
      </c>
      <c r="B211" s="1">
        <f>IFERROR(__xludf.DUMMYFUNCTION("""COMPUTED_VALUE"""),1768.63)</f>
        <v>1768.63</v>
      </c>
      <c r="D211" s="2">
        <f>IFERROR(__xludf.DUMMYFUNCTION("""COMPUTED_VALUE"""),45595.66666666667)</f>
        <v>45595.66667</v>
      </c>
      <c r="E211" s="1">
        <f>IFERROR(__xludf.DUMMYFUNCTION("""COMPUTED_VALUE"""),1784.56)</f>
        <v>1784.56</v>
      </c>
      <c r="G211" s="2">
        <f>IFERROR(__xludf.DUMMYFUNCTION("""COMPUTED_VALUE"""),45595.66666666667)</f>
        <v>45595.66667</v>
      </c>
      <c r="H211" s="1">
        <f>IFERROR(__xludf.DUMMYFUNCTION("""COMPUTED_VALUE"""),1768.63)</f>
        <v>1768.63</v>
      </c>
      <c r="J211" s="2">
        <f>IFERROR(__xludf.DUMMYFUNCTION("""COMPUTED_VALUE"""),45595.66666666667)</f>
        <v>45595.66667</v>
      </c>
      <c r="K211" s="1">
        <f>IFERROR(__xludf.DUMMYFUNCTION("""COMPUTED_VALUE"""),1772.09)</f>
        <v>1772.09</v>
      </c>
      <c r="M211" s="2">
        <f>IFERROR(__xludf.DUMMYFUNCTION("""COMPUTED_VALUE"""),45595.66666666667)</f>
        <v>45595.66667</v>
      </c>
      <c r="N211" s="1">
        <f>IFERROR(__xludf.DUMMYFUNCTION("""COMPUTED_VALUE"""),0.0)</f>
        <v>0</v>
      </c>
    </row>
    <row r="212">
      <c r="A212" s="2">
        <f>IFERROR(__xludf.DUMMYFUNCTION("""COMPUTED_VALUE"""),45596.66666666667)</f>
        <v>45596.66667</v>
      </c>
      <c r="B212" s="1">
        <f>IFERROR(__xludf.DUMMYFUNCTION("""COMPUTED_VALUE"""),1766.05)</f>
        <v>1766.05</v>
      </c>
      <c r="D212" s="2">
        <f>IFERROR(__xludf.DUMMYFUNCTION("""COMPUTED_VALUE"""),45596.66666666667)</f>
        <v>45596.66667</v>
      </c>
      <c r="E212" s="1">
        <f>IFERROR(__xludf.DUMMYFUNCTION("""COMPUTED_VALUE"""),1769.0)</f>
        <v>1769</v>
      </c>
      <c r="G212" s="2">
        <f>IFERROR(__xludf.DUMMYFUNCTION("""COMPUTED_VALUE"""),45596.66666666667)</f>
        <v>45596.66667</v>
      </c>
      <c r="H212" s="1">
        <f>IFERROR(__xludf.DUMMYFUNCTION("""COMPUTED_VALUE"""),1750.24)</f>
        <v>1750.24</v>
      </c>
      <c r="J212" s="2">
        <f>IFERROR(__xludf.DUMMYFUNCTION("""COMPUTED_VALUE"""),45596.66666666667)</f>
        <v>45596.66667</v>
      </c>
      <c r="K212" s="1">
        <f>IFERROR(__xludf.DUMMYFUNCTION("""COMPUTED_VALUE"""),1750.24)</f>
        <v>1750.24</v>
      </c>
      <c r="M212" s="2">
        <f>IFERROR(__xludf.DUMMYFUNCTION("""COMPUTED_VALUE"""),45596.66666666667)</f>
        <v>45596.66667</v>
      </c>
      <c r="N212" s="1">
        <f>IFERROR(__xludf.DUMMYFUNCTION("""COMPUTED_VALUE"""),0.0)</f>
        <v>0</v>
      </c>
    </row>
    <row r="213">
      <c r="A213" s="2">
        <f>IFERROR(__xludf.DUMMYFUNCTION("""COMPUTED_VALUE"""),45597.66666666667)</f>
        <v>45597.66667</v>
      </c>
      <c r="B213" s="1">
        <f>IFERROR(__xludf.DUMMYFUNCTION("""COMPUTED_VALUE"""),1757.54)</f>
        <v>1757.54</v>
      </c>
      <c r="D213" s="2">
        <f>IFERROR(__xludf.DUMMYFUNCTION("""COMPUTED_VALUE"""),45597.66666666667)</f>
        <v>45597.66667</v>
      </c>
      <c r="E213" s="1">
        <f>IFERROR(__xludf.DUMMYFUNCTION("""COMPUTED_VALUE"""),1769.34)</f>
        <v>1769.34</v>
      </c>
      <c r="G213" s="2">
        <f>IFERROR(__xludf.DUMMYFUNCTION("""COMPUTED_VALUE"""),45597.66666666667)</f>
        <v>45597.66667</v>
      </c>
      <c r="H213" s="1">
        <f>IFERROR(__xludf.DUMMYFUNCTION("""COMPUTED_VALUE"""),1750.69)</f>
        <v>1750.69</v>
      </c>
      <c r="J213" s="2">
        <f>IFERROR(__xludf.DUMMYFUNCTION("""COMPUTED_VALUE"""),45597.66666666667)</f>
        <v>45597.66667</v>
      </c>
      <c r="K213" s="1">
        <f>IFERROR(__xludf.DUMMYFUNCTION("""COMPUTED_VALUE"""),1751.91)</f>
        <v>1751.91</v>
      </c>
      <c r="M213" s="2">
        <f>IFERROR(__xludf.DUMMYFUNCTION("""COMPUTED_VALUE"""),45597.66666666667)</f>
        <v>45597.66667</v>
      </c>
      <c r="N213" s="1">
        <f>IFERROR(__xludf.DUMMYFUNCTION("""COMPUTED_VALUE"""),0.0)</f>
        <v>0</v>
      </c>
    </row>
    <row r="214">
      <c r="A214" s="2">
        <f>IFERROR(__xludf.DUMMYFUNCTION("""COMPUTED_VALUE"""),45600.66666666667)</f>
        <v>45600.66667</v>
      </c>
      <c r="B214" s="1">
        <f>IFERROR(__xludf.DUMMYFUNCTION("""COMPUTED_VALUE"""),1750.46)</f>
        <v>1750.46</v>
      </c>
      <c r="D214" s="2">
        <f>IFERROR(__xludf.DUMMYFUNCTION("""COMPUTED_VALUE"""),45600.66666666667)</f>
        <v>45600.66667</v>
      </c>
      <c r="E214" s="1">
        <f>IFERROR(__xludf.DUMMYFUNCTION("""COMPUTED_VALUE"""),1762.77)</f>
        <v>1762.77</v>
      </c>
      <c r="G214" s="2">
        <f>IFERROR(__xludf.DUMMYFUNCTION("""COMPUTED_VALUE"""),45600.66666666667)</f>
        <v>45600.66667</v>
      </c>
      <c r="H214" s="1">
        <f>IFERROR(__xludf.DUMMYFUNCTION("""COMPUTED_VALUE"""),1749.27)</f>
        <v>1749.27</v>
      </c>
      <c r="J214" s="2">
        <f>IFERROR(__xludf.DUMMYFUNCTION("""COMPUTED_VALUE"""),45600.66666666667)</f>
        <v>45600.66667</v>
      </c>
      <c r="K214" s="1">
        <f>IFERROR(__xludf.DUMMYFUNCTION("""COMPUTED_VALUE"""),1753.31)</f>
        <v>1753.31</v>
      </c>
      <c r="M214" s="2">
        <f>IFERROR(__xludf.DUMMYFUNCTION("""COMPUTED_VALUE"""),45600.66666666667)</f>
        <v>45600.66667</v>
      </c>
      <c r="N214" s="1">
        <f>IFERROR(__xludf.DUMMYFUNCTION("""COMPUTED_VALUE"""),0.0)</f>
        <v>0</v>
      </c>
    </row>
    <row r="215">
      <c r="A215" s="2">
        <f>IFERROR(__xludf.DUMMYFUNCTION("""COMPUTED_VALUE"""),45601.66666666667)</f>
        <v>45601.66667</v>
      </c>
      <c r="B215" s="1">
        <f>IFERROR(__xludf.DUMMYFUNCTION("""COMPUTED_VALUE"""),1754.35)</f>
        <v>1754.35</v>
      </c>
      <c r="D215" s="2">
        <f>IFERROR(__xludf.DUMMYFUNCTION("""COMPUTED_VALUE"""),45601.66666666667)</f>
        <v>45601.66667</v>
      </c>
      <c r="E215" s="1">
        <f>IFERROR(__xludf.DUMMYFUNCTION("""COMPUTED_VALUE"""),1780.58)</f>
        <v>1780.58</v>
      </c>
      <c r="G215" s="2">
        <f>IFERROR(__xludf.DUMMYFUNCTION("""COMPUTED_VALUE"""),45601.66666666667)</f>
        <v>45601.66667</v>
      </c>
      <c r="H215" s="1">
        <f>IFERROR(__xludf.DUMMYFUNCTION("""COMPUTED_VALUE"""),1753.74)</f>
        <v>1753.74</v>
      </c>
      <c r="J215" s="2">
        <f>IFERROR(__xludf.DUMMYFUNCTION("""COMPUTED_VALUE"""),45601.66666666667)</f>
        <v>45601.66667</v>
      </c>
      <c r="K215" s="1">
        <f>IFERROR(__xludf.DUMMYFUNCTION("""COMPUTED_VALUE"""),1780.45)</f>
        <v>1780.45</v>
      </c>
      <c r="M215" s="2">
        <f>IFERROR(__xludf.DUMMYFUNCTION("""COMPUTED_VALUE"""),45601.66666666667)</f>
        <v>45601.66667</v>
      </c>
      <c r="N215" s="1">
        <f>IFERROR(__xludf.DUMMYFUNCTION("""COMPUTED_VALUE"""),0.0)</f>
        <v>0</v>
      </c>
    </row>
    <row r="216">
      <c r="A216" s="2">
        <f>IFERROR(__xludf.DUMMYFUNCTION("""COMPUTED_VALUE"""),45602.66666666667)</f>
        <v>45602.66667</v>
      </c>
      <c r="B216" s="1">
        <f>IFERROR(__xludf.DUMMYFUNCTION("""COMPUTED_VALUE"""),1818.69)</f>
        <v>1818.69</v>
      </c>
      <c r="D216" s="2">
        <f>IFERROR(__xludf.DUMMYFUNCTION("""COMPUTED_VALUE"""),45602.66666666667)</f>
        <v>45602.66667</v>
      </c>
      <c r="E216" s="1">
        <f>IFERROR(__xludf.DUMMYFUNCTION("""COMPUTED_VALUE"""),1836.83)</f>
        <v>1836.83</v>
      </c>
      <c r="G216" s="2">
        <f>IFERROR(__xludf.DUMMYFUNCTION("""COMPUTED_VALUE"""),45602.66666666667)</f>
        <v>45602.66667</v>
      </c>
      <c r="H216" s="1">
        <f>IFERROR(__xludf.DUMMYFUNCTION("""COMPUTED_VALUE"""),1813.81)</f>
        <v>1813.81</v>
      </c>
      <c r="J216" s="2">
        <f>IFERROR(__xludf.DUMMYFUNCTION("""COMPUTED_VALUE"""),45602.66666666667)</f>
        <v>45602.66667</v>
      </c>
      <c r="K216" s="1">
        <f>IFERROR(__xludf.DUMMYFUNCTION("""COMPUTED_VALUE"""),1835.45)</f>
        <v>1835.45</v>
      </c>
      <c r="M216" s="2">
        <f>IFERROR(__xludf.DUMMYFUNCTION("""COMPUTED_VALUE"""),45602.66666666667)</f>
        <v>45602.66667</v>
      </c>
      <c r="N216" s="1">
        <f>IFERROR(__xludf.DUMMYFUNCTION("""COMPUTED_VALUE"""),0.0)</f>
        <v>0</v>
      </c>
    </row>
    <row r="217">
      <c r="A217" s="2">
        <f>IFERROR(__xludf.DUMMYFUNCTION("""COMPUTED_VALUE"""),45603.66666666667)</f>
        <v>45603.66667</v>
      </c>
      <c r="B217" s="1">
        <f>IFERROR(__xludf.DUMMYFUNCTION("""COMPUTED_VALUE"""),1839.7)</f>
        <v>1839.7</v>
      </c>
      <c r="D217" s="2">
        <f>IFERROR(__xludf.DUMMYFUNCTION("""COMPUTED_VALUE"""),45603.66666666667)</f>
        <v>45603.66667</v>
      </c>
      <c r="E217" s="1">
        <f>IFERROR(__xludf.DUMMYFUNCTION("""COMPUTED_VALUE"""),1845.87)</f>
        <v>1845.87</v>
      </c>
      <c r="G217" s="2">
        <f>IFERROR(__xludf.DUMMYFUNCTION("""COMPUTED_VALUE"""),45603.66666666667)</f>
        <v>45603.66667</v>
      </c>
      <c r="H217" s="1">
        <f>IFERROR(__xludf.DUMMYFUNCTION("""COMPUTED_VALUE"""),1836.56)</f>
        <v>1836.56</v>
      </c>
      <c r="J217" s="2">
        <f>IFERROR(__xludf.DUMMYFUNCTION("""COMPUTED_VALUE"""),45603.66666666667)</f>
        <v>45603.66667</v>
      </c>
      <c r="K217" s="1">
        <f>IFERROR(__xludf.DUMMYFUNCTION("""COMPUTED_VALUE"""),1840.98)</f>
        <v>1840.98</v>
      </c>
      <c r="M217" s="2">
        <f>IFERROR(__xludf.DUMMYFUNCTION("""COMPUTED_VALUE"""),45603.66666666667)</f>
        <v>45603.66667</v>
      </c>
      <c r="N217" s="1">
        <f>IFERROR(__xludf.DUMMYFUNCTION("""COMPUTED_VALUE"""),0.0)</f>
        <v>0</v>
      </c>
    </row>
    <row r="218">
      <c r="A218" s="2">
        <f>IFERROR(__xludf.DUMMYFUNCTION("""COMPUTED_VALUE"""),45604.66666666667)</f>
        <v>45604.66667</v>
      </c>
      <c r="B218" s="1">
        <f>IFERROR(__xludf.DUMMYFUNCTION("""COMPUTED_VALUE"""),1840.96)</f>
        <v>1840.96</v>
      </c>
      <c r="D218" s="2">
        <f>IFERROR(__xludf.DUMMYFUNCTION("""COMPUTED_VALUE"""),45604.66666666667)</f>
        <v>45604.66667</v>
      </c>
      <c r="E218" s="1">
        <f>IFERROR(__xludf.DUMMYFUNCTION("""COMPUTED_VALUE"""),1857.27)</f>
        <v>1857.27</v>
      </c>
      <c r="G218" s="2">
        <f>IFERROR(__xludf.DUMMYFUNCTION("""COMPUTED_VALUE"""),45604.66666666667)</f>
        <v>45604.66667</v>
      </c>
      <c r="H218" s="1">
        <f>IFERROR(__xludf.DUMMYFUNCTION("""COMPUTED_VALUE"""),1840.9)</f>
        <v>1840.9</v>
      </c>
      <c r="J218" s="2">
        <f>IFERROR(__xludf.DUMMYFUNCTION("""COMPUTED_VALUE"""),45604.66666666667)</f>
        <v>45604.66667</v>
      </c>
      <c r="K218" s="1">
        <f>IFERROR(__xludf.DUMMYFUNCTION("""COMPUTED_VALUE"""),1853.94)</f>
        <v>1853.94</v>
      </c>
      <c r="M218" s="2">
        <f>IFERROR(__xludf.DUMMYFUNCTION("""COMPUTED_VALUE"""),45604.66666666667)</f>
        <v>45604.66667</v>
      </c>
      <c r="N218" s="1">
        <f>IFERROR(__xludf.DUMMYFUNCTION("""COMPUTED_VALUE"""),0.0)</f>
        <v>0</v>
      </c>
    </row>
    <row r="219">
      <c r="A219" s="2">
        <f>IFERROR(__xludf.DUMMYFUNCTION("""COMPUTED_VALUE"""),45607.66666666667)</f>
        <v>45607.66667</v>
      </c>
      <c r="B219" s="1">
        <f>IFERROR(__xludf.DUMMYFUNCTION("""COMPUTED_VALUE"""),1864.5)</f>
        <v>1864.5</v>
      </c>
      <c r="D219" s="2">
        <f>IFERROR(__xludf.DUMMYFUNCTION("""COMPUTED_VALUE"""),45607.66666666667)</f>
        <v>45607.66667</v>
      </c>
      <c r="E219" s="1">
        <f>IFERROR(__xludf.DUMMYFUNCTION("""COMPUTED_VALUE"""),1876.8)</f>
        <v>1876.8</v>
      </c>
      <c r="G219" s="2">
        <f>IFERROR(__xludf.DUMMYFUNCTION("""COMPUTED_VALUE"""),45607.66666666667)</f>
        <v>45607.66667</v>
      </c>
      <c r="H219" s="1">
        <f>IFERROR(__xludf.DUMMYFUNCTION("""COMPUTED_VALUE"""),1864.03)</f>
        <v>1864.03</v>
      </c>
      <c r="J219" s="2">
        <f>IFERROR(__xludf.DUMMYFUNCTION("""COMPUTED_VALUE"""),45607.66666666667)</f>
        <v>45607.66667</v>
      </c>
      <c r="K219" s="1">
        <f>IFERROR(__xludf.DUMMYFUNCTION("""COMPUTED_VALUE"""),1870.89)</f>
        <v>1870.89</v>
      </c>
      <c r="M219" s="2">
        <f>IFERROR(__xludf.DUMMYFUNCTION("""COMPUTED_VALUE"""),45607.66666666667)</f>
        <v>45607.66667</v>
      </c>
      <c r="N219" s="1">
        <f>IFERROR(__xludf.DUMMYFUNCTION("""COMPUTED_VALUE"""),0.0)</f>
        <v>0</v>
      </c>
    </row>
    <row r="220">
      <c r="A220" s="2">
        <f>IFERROR(__xludf.DUMMYFUNCTION("""COMPUTED_VALUE"""),45608.66666666667)</f>
        <v>45608.66667</v>
      </c>
      <c r="B220" s="1">
        <f>IFERROR(__xludf.DUMMYFUNCTION("""COMPUTED_VALUE"""),1864.61)</f>
        <v>1864.61</v>
      </c>
      <c r="D220" s="2">
        <f>IFERROR(__xludf.DUMMYFUNCTION("""COMPUTED_VALUE"""),45608.66666666667)</f>
        <v>45608.66667</v>
      </c>
      <c r="E220" s="1">
        <f>IFERROR(__xludf.DUMMYFUNCTION("""COMPUTED_VALUE"""),1869.84)</f>
        <v>1869.84</v>
      </c>
      <c r="G220" s="2">
        <f>IFERROR(__xludf.DUMMYFUNCTION("""COMPUTED_VALUE"""),45608.66666666667)</f>
        <v>45608.66667</v>
      </c>
      <c r="H220" s="1">
        <f>IFERROR(__xludf.DUMMYFUNCTION("""COMPUTED_VALUE"""),1849.89)</f>
        <v>1849.89</v>
      </c>
      <c r="J220" s="2">
        <f>IFERROR(__xludf.DUMMYFUNCTION("""COMPUTED_VALUE"""),45608.66666666667)</f>
        <v>45608.66667</v>
      </c>
      <c r="K220" s="1">
        <f>IFERROR(__xludf.DUMMYFUNCTION("""COMPUTED_VALUE"""),1856.74)</f>
        <v>1856.74</v>
      </c>
      <c r="M220" s="2">
        <f>IFERROR(__xludf.DUMMYFUNCTION("""COMPUTED_VALUE"""),45608.66666666667)</f>
        <v>45608.66667</v>
      </c>
      <c r="N220" s="1">
        <f>IFERROR(__xludf.DUMMYFUNCTION("""COMPUTED_VALUE"""),0.0)</f>
        <v>0</v>
      </c>
    </row>
    <row r="221">
      <c r="A221" s="2">
        <f>IFERROR(__xludf.DUMMYFUNCTION("""COMPUTED_VALUE"""),45609.66666666667)</f>
        <v>45609.66667</v>
      </c>
      <c r="B221" s="1">
        <f>IFERROR(__xludf.DUMMYFUNCTION("""COMPUTED_VALUE"""),1861.65)</f>
        <v>1861.65</v>
      </c>
      <c r="D221" s="2">
        <f>IFERROR(__xludf.DUMMYFUNCTION("""COMPUTED_VALUE"""),45609.66666666667)</f>
        <v>45609.66667</v>
      </c>
      <c r="E221" s="1">
        <f>IFERROR(__xludf.DUMMYFUNCTION("""COMPUTED_VALUE"""),1869.13)</f>
        <v>1869.13</v>
      </c>
      <c r="G221" s="2">
        <f>IFERROR(__xludf.DUMMYFUNCTION("""COMPUTED_VALUE"""),45609.66666666667)</f>
        <v>45609.66667</v>
      </c>
      <c r="H221" s="1">
        <f>IFERROR(__xludf.DUMMYFUNCTION("""COMPUTED_VALUE"""),1853.39)</f>
        <v>1853.39</v>
      </c>
      <c r="J221" s="2">
        <f>IFERROR(__xludf.DUMMYFUNCTION("""COMPUTED_VALUE"""),45609.66666666667)</f>
        <v>45609.66667</v>
      </c>
      <c r="K221" s="1">
        <f>IFERROR(__xludf.DUMMYFUNCTION("""COMPUTED_VALUE"""),1855.06)</f>
        <v>1855.06</v>
      </c>
      <c r="M221" s="2">
        <f>IFERROR(__xludf.DUMMYFUNCTION("""COMPUTED_VALUE"""),45609.66666666667)</f>
        <v>45609.66667</v>
      </c>
      <c r="N221" s="1">
        <f>IFERROR(__xludf.DUMMYFUNCTION("""COMPUTED_VALUE"""),0.0)</f>
        <v>0</v>
      </c>
    </row>
    <row r="222">
      <c r="A222" s="2">
        <f>IFERROR(__xludf.DUMMYFUNCTION("""COMPUTED_VALUE"""),45610.66666666667)</f>
        <v>45610.66667</v>
      </c>
      <c r="B222" s="1">
        <f>IFERROR(__xludf.DUMMYFUNCTION("""COMPUTED_VALUE"""),1856.07)</f>
        <v>1856.07</v>
      </c>
      <c r="D222" s="2">
        <f>IFERROR(__xludf.DUMMYFUNCTION("""COMPUTED_VALUE"""),45610.66666666667)</f>
        <v>45610.66667</v>
      </c>
      <c r="E222" s="1">
        <f>IFERROR(__xludf.DUMMYFUNCTION("""COMPUTED_VALUE"""),1857.95)</f>
        <v>1857.95</v>
      </c>
      <c r="G222" s="2">
        <f>IFERROR(__xludf.DUMMYFUNCTION("""COMPUTED_VALUE"""),45610.66666666667)</f>
        <v>45610.66667</v>
      </c>
      <c r="H222" s="1">
        <f>IFERROR(__xludf.DUMMYFUNCTION("""COMPUTED_VALUE"""),1836.81)</f>
        <v>1836.81</v>
      </c>
      <c r="J222" s="2">
        <f>IFERROR(__xludf.DUMMYFUNCTION("""COMPUTED_VALUE"""),45610.66666666667)</f>
        <v>45610.66667</v>
      </c>
      <c r="K222" s="1">
        <f>IFERROR(__xludf.DUMMYFUNCTION("""COMPUTED_VALUE"""),1837.82)</f>
        <v>1837.82</v>
      </c>
      <c r="M222" s="2">
        <f>IFERROR(__xludf.DUMMYFUNCTION("""COMPUTED_VALUE"""),45610.66666666667)</f>
        <v>45610.66667</v>
      </c>
      <c r="N222" s="1">
        <f>IFERROR(__xludf.DUMMYFUNCTION("""COMPUTED_VALUE"""),0.0)</f>
        <v>0</v>
      </c>
    </row>
    <row r="223">
      <c r="A223" s="2">
        <f>IFERROR(__xludf.DUMMYFUNCTION("""COMPUTED_VALUE"""),45611.66666666667)</f>
        <v>45611.66667</v>
      </c>
      <c r="B223" s="1">
        <f>IFERROR(__xludf.DUMMYFUNCTION("""COMPUTED_VALUE"""),1833.05)</f>
        <v>1833.05</v>
      </c>
      <c r="D223" s="2">
        <f>IFERROR(__xludf.DUMMYFUNCTION("""COMPUTED_VALUE"""),45611.66666666667)</f>
        <v>45611.66667</v>
      </c>
      <c r="E223" s="1">
        <f>IFERROR(__xludf.DUMMYFUNCTION("""COMPUTED_VALUE"""),1836.7)</f>
        <v>1836.7</v>
      </c>
      <c r="G223" s="2">
        <f>IFERROR(__xludf.DUMMYFUNCTION("""COMPUTED_VALUE"""),45611.66666666667)</f>
        <v>45611.66667</v>
      </c>
      <c r="H223" s="1">
        <f>IFERROR(__xludf.DUMMYFUNCTION("""COMPUTED_VALUE"""),1819.72)</f>
        <v>1819.72</v>
      </c>
      <c r="J223" s="2">
        <f>IFERROR(__xludf.DUMMYFUNCTION("""COMPUTED_VALUE"""),45611.66666666667)</f>
        <v>45611.66667</v>
      </c>
      <c r="K223" s="1">
        <f>IFERROR(__xludf.DUMMYFUNCTION("""COMPUTED_VALUE"""),1823.9)</f>
        <v>1823.9</v>
      </c>
      <c r="M223" s="2">
        <f>IFERROR(__xludf.DUMMYFUNCTION("""COMPUTED_VALUE"""),45611.66666666667)</f>
        <v>45611.66667</v>
      </c>
      <c r="N223" s="1">
        <f>IFERROR(__xludf.DUMMYFUNCTION("""COMPUTED_VALUE"""),0.0)</f>
        <v>0</v>
      </c>
    </row>
    <row r="224">
      <c r="A224" s="2">
        <f>IFERROR(__xludf.DUMMYFUNCTION("""COMPUTED_VALUE"""),45614.66666666667)</f>
        <v>45614.66667</v>
      </c>
      <c r="B224" s="1">
        <f>IFERROR(__xludf.DUMMYFUNCTION("""COMPUTED_VALUE"""),1824.34)</f>
        <v>1824.34</v>
      </c>
      <c r="D224" s="2">
        <f>IFERROR(__xludf.DUMMYFUNCTION("""COMPUTED_VALUE"""),45614.66666666667)</f>
        <v>45614.66667</v>
      </c>
      <c r="E224" s="1">
        <f>IFERROR(__xludf.DUMMYFUNCTION("""COMPUTED_VALUE"""),1837.66)</f>
        <v>1837.66</v>
      </c>
      <c r="G224" s="2">
        <f>IFERROR(__xludf.DUMMYFUNCTION("""COMPUTED_VALUE"""),45614.66666666667)</f>
        <v>45614.66667</v>
      </c>
      <c r="H224" s="1">
        <f>IFERROR(__xludf.DUMMYFUNCTION("""COMPUTED_VALUE"""),1823.24)</f>
        <v>1823.24</v>
      </c>
      <c r="J224" s="2">
        <f>IFERROR(__xludf.DUMMYFUNCTION("""COMPUTED_VALUE"""),45614.66666666667)</f>
        <v>45614.66667</v>
      </c>
      <c r="K224" s="1">
        <f>IFERROR(__xludf.DUMMYFUNCTION("""COMPUTED_VALUE"""),1833.08)</f>
        <v>1833.08</v>
      </c>
      <c r="M224" s="2">
        <f>IFERROR(__xludf.DUMMYFUNCTION("""COMPUTED_VALUE"""),45614.66666666667)</f>
        <v>45614.66667</v>
      </c>
      <c r="N224" s="1">
        <f>IFERROR(__xludf.DUMMYFUNCTION("""COMPUTED_VALUE"""),0.0)</f>
        <v>0</v>
      </c>
    </row>
    <row r="225">
      <c r="A225" s="2">
        <f>IFERROR(__xludf.DUMMYFUNCTION("""COMPUTED_VALUE"""),45615.66666666667)</f>
        <v>45615.66667</v>
      </c>
      <c r="B225" s="1">
        <f>IFERROR(__xludf.DUMMYFUNCTION("""COMPUTED_VALUE"""),1818.87)</f>
        <v>1818.87</v>
      </c>
      <c r="D225" s="2">
        <f>IFERROR(__xludf.DUMMYFUNCTION("""COMPUTED_VALUE"""),45615.66666666667)</f>
        <v>45615.66667</v>
      </c>
      <c r="E225" s="1">
        <f>IFERROR(__xludf.DUMMYFUNCTION("""COMPUTED_VALUE"""),1839.78)</f>
        <v>1839.78</v>
      </c>
      <c r="G225" s="2">
        <f>IFERROR(__xludf.DUMMYFUNCTION("""COMPUTED_VALUE"""),45615.66666666667)</f>
        <v>45615.66667</v>
      </c>
      <c r="H225" s="1">
        <f>IFERROR(__xludf.DUMMYFUNCTION("""COMPUTED_VALUE"""),1816.95)</f>
        <v>1816.95</v>
      </c>
      <c r="J225" s="2">
        <f>IFERROR(__xludf.DUMMYFUNCTION("""COMPUTED_VALUE"""),45615.66666666667)</f>
        <v>45615.66667</v>
      </c>
      <c r="K225" s="1">
        <f>IFERROR(__xludf.DUMMYFUNCTION("""COMPUTED_VALUE"""),1837.99)</f>
        <v>1837.99</v>
      </c>
      <c r="M225" s="2">
        <f>IFERROR(__xludf.DUMMYFUNCTION("""COMPUTED_VALUE"""),45615.66666666667)</f>
        <v>45615.66667</v>
      </c>
      <c r="N225" s="1">
        <f>IFERROR(__xludf.DUMMYFUNCTION("""COMPUTED_VALUE"""),0.0)</f>
        <v>0</v>
      </c>
    </row>
    <row r="226">
      <c r="A226" s="2">
        <f>IFERROR(__xludf.DUMMYFUNCTION("""COMPUTED_VALUE"""),45616.66666666667)</f>
        <v>45616.66667</v>
      </c>
      <c r="B226" s="1">
        <f>IFERROR(__xludf.DUMMYFUNCTION("""COMPUTED_VALUE"""),1840.08)</f>
        <v>1840.08</v>
      </c>
      <c r="D226" s="2">
        <f>IFERROR(__xludf.DUMMYFUNCTION("""COMPUTED_VALUE"""),45616.66666666667)</f>
        <v>45616.66667</v>
      </c>
      <c r="E226" s="1">
        <f>IFERROR(__xludf.DUMMYFUNCTION("""COMPUTED_VALUE"""),1846.15)</f>
        <v>1846.15</v>
      </c>
      <c r="G226" s="2">
        <f>IFERROR(__xludf.DUMMYFUNCTION("""COMPUTED_VALUE"""),45616.66666666667)</f>
        <v>45616.66667</v>
      </c>
      <c r="H226" s="1">
        <f>IFERROR(__xludf.DUMMYFUNCTION("""COMPUTED_VALUE"""),1829.67)</f>
        <v>1829.67</v>
      </c>
      <c r="J226" s="2">
        <f>IFERROR(__xludf.DUMMYFUNCTION("""COMPUTED_VALUE"""),45616.66666666667)</f>
        <v>45616.66667</v>
      </c>
      <c r="K226" s="1">
        <f>IFERROR(__xludf.DUMMYFUNCTION("""COMPUTED_VALUE"""),1845.25)</f>
        <v>1845.25</v>
      </c>
      <c r="M226" s="2">
        <f>IFERROR(__xludf.DUMMYFUNCTION("""COMPUTED_VALUE"""),45616.66666666667)</f>
        <v>45616.66667</v>
      </c>
      <c r="N226" s="1">
        <f>IFERROR(__xludf.DUMMYFUNCTION("""COMPUTED_VALUE"""),0.0)</f>
        <v>0</v>
      </c>
    </row>
    <row r="227">
      <c r="A227" s="2">
        <f>IFERROR(__xludf.DUMMYFUNCTION("""COMPUTED_VALUE"""),45617.66666666667)</f>
        <v>45617.66667</v>
      </c>
      <c r="B227" s="1">
        <f>IFERROR(__xludf.DUMMYFUNCTION("""COMPUTED_VALUE"""),1854.69)</f>
        <v>1854.69</v>
      </c>
      <c r="D227" s="2">
        <f>IFERROR(__xludf.DUMMYFUNCTION("""COMPUTED_VALUE"""),45617.66666666667)</f>
        <v>45617.66667</v>
      </c>
      <c r="E227" s="1">
        <f>IFERROR(__xludf.DUMMYFUNCTION("""COMPUTED_VALUE"""),1876.12)</f>
        <v>1876.12</v>
      </c>
      <c r="G227" s="2">
        <f>IFERROR(__xludf.DUMMYFUNCTION("""COMPUTED_VALUE"""),45617.66666666667)</f>
        <v>45617.66667</v>
      </c>
      <c r="H227" s="1">
        <f>IFERROR(__xludf.DUMMYFUNCTION("""COMPUTED_VALUE"""),1849.11)</f>
        <v>1849.11</v>
      </c>
      <c r="J227" s="2">
        <f>IFERROR(__xludf.DUMMYFUNCTION("""COMPUTED_VALUE"""),45617.66666666667)</f>
        <v>45617.66667</v>
      </c>
      <c r="K227" s="1">
        <f>IFERROR(__xludf.DUMMYFUNCTION("""COMPUTED_VALUE"""),1871.01)</f>
        <v>1871.01</v>
      </c>
      <c r="M227" s="2">
        <f>IFERROR(__xludf.DUMMYFUNCTION("""COMPUTED_VALUE"""),45617.66666666667)</f>
        <v>45617.66667</v>
      </c>
      <c r="N227" s="1">
        <f>IFERROR(__xludf.DUMMYFUNCTION("""COMPUTED_VALUE"""),0.0)</f>
        <v>0</v>
      </c>
    </row>
    <row r="228">
      <c r="A228" s="2">
        <f>IFERROR(__xludf.DUMMYFUNCTION("""COMPUTED_VALUE"""),45618.66666666667)</f>
        <v>45618.66667</v>
      </c>
      <c r="B228" s="1">
        <f>IFERROR(__xludf.DUMMYFUNCTION("""COMPUTED_VALUE"""),1875.97)</f>
        <v>1875.97</v>
      </c>
      <c r="D228" s="2">
        <f>IFERROR(__xludf.DUMMYFUNCTION("""COMPUTED_VALUE"""),45618.66666666667)</f>
        <v>45618.66667</v>
      </c>
      <c r="E228" s="1">
        <f>IFERROR(__xludf.DUMMYFUNCTION("""COMPUTED_VALUE"""),1893.35)</f>
        <v>1893.35</v>
      </c>
      <c r="G228" s="2">
        <f>IFERROR(__xludf.DUMMYFUNCTION("""COMPUTED_VALUE"""),45618.66666666667)</f>
        <v>45618.66667</v>
      </c>
      <c r="H228" s="1">
        <f>IFERROR(__xludf.DUMMYFUNCTION("""COMPUTED_VALUE"""),1875.97)</f>
        <v>1875.97</v>
      </c>
      <c r="J228" s="2">
        <f>IFERROR(__xludf.DUMMYFUNCTION("""COMPUTED_VALUE"""),45618.66666666667)</f>
        <v>45618.66667</v>
      </c>
      <c r="K228" s="1">
        <f>IFERROR(__xludf.DUMMYFUNCTION("""COMPUTED_VALUE"""),1892.11)</f>
        <v>1892.11</v>
      </c>
      <c r="M228" s="2">
        <f>IFERROR(__xludf.DUMMYFUNCTION("""COMPUTED_VALUE"""),45618.66666666667)</f>
        <v>45618.66667</v>
      </c>
      <c r="N228" s="1">
        <f>IFERROR(__xludf.DUMMYFUNCTION("""COMPUTED_VALUE"""),0.0)</f>
        <v>0</v>
      </c>
    </row>
    <row r="229">
      <c r="A229" s="2">
        <f>IFERROR(__xludf.DUMMYFUNCTION("""COMPUTED_VALUE"""),45621.66666666667)</f>
        <v>45621.66667</v>
      </c>
      <c r="B229" s="1">
        <f>IFERROR(__xludf.DUMMYFUNCTION("""COMPUTED_VALUE"""),1907.15)</f>
        <v>1907.15</v>
      </c>
      <c r="D229" s="2">
        <f>IFERROR(__xludf.DUMMYFUNCTION("""COMPUTED_VALUE"""),45621.66666666667)</f>
        <v>45621.66667</v>
      </c>
      <c r="E229" s="1">
        <f>IFERROR(__xludf.DUMMYFUNCTION("""COMPUTED_VALUE"""),1918.08)</f>
        <v>1918.08</v>
      </c>
      <c r="G229" s="2">
        <f>IFERROR(__xludf.DUMMYFUNCTION("""COMPUTED_VALUE"""),45621.66666666667)</f>
        <v>45621.66667</v>
      </c>
      <c r="H229" s="1">
        <f>IFERROR(__xludf.DUMMYFUNCTION("""COMPUTED_VALUE"""),1904.51)</f>
        <v>1904.51</v>
      </c>
      <c r="J229" s="2">
        <f>IFERROR(__xludf.DUMMYFUNCTION("""COMPUTED_VALUE"""),45621.66666666667)</f>
        <v>45621.66667</v>
      </c>
      <c r="K229" s="1">
        <f>IFERROR(__xludf.DUMMYFUNCTION("""COMPUTED_VALUE"""),1907.83)</f>
        <v>1907.83</v>
      </c>
      <c r="M229" s="2">
        <f>IFERROR(__xludf.DUMMYFUNCTION("""COMPUTED_VALUE"""),45621.66666666667)</f>
        <v>45621.66667</v>
      </c>
      <c r="N229" s="1">
        <f>IFERROR(__xludf.DUMMYFUNCTION("""COMPUTED_VALUE"""),0.0)</f>
        <v>0</v>
      </c>
    </row>
    <row r="230">
      <c r="A230" s="2">
        <f>IFERROR(__xludf.DUMMYFUNCTION("""COMPUTED_VALUE"""),45622.66666666667)</f>
        <v>45622.66667</v>
      </c>
      <c r="B230" s="1">
        <f>IFERROR(__xludf.DUMMYFUNCTION("""COMPUTED_VALUE"""),1905.64)</f>
        <v>1905.64</v>
      </c>
      <c r="D230" s="2">
        <f>IFERROR(__xludf.DUMMYFUNCTION("""COMPUTED_VALUE"""),45622.66666666667)</f>
        <v>45622.66667</v>
      </c>
      <c r="E230" s="1">
        <f>IFERROR(__xludf.DUMMYFUNCTION("""COMPUTED_VALUE"""),1906.99)</f>
        <v>1906.99</v>
      </c>
      <c r="G230" s="2">
        <f>IFERROR(__xludf.DUMMYFUNCTION("""COMPUTED_VALUE"""),45622.66666666667)</f>
        <v>45622.66667</v>
      </c>
      <c r="H230" s="1">
        <f>IFERROR(__xludf.DUMMYFUNCTION("""COMPUTED_VALUE"""),1897.8)</f>
        <v>1897.8</v>
      </c>
      <c r="J230" s="2">
        <f>IFERROR(__xludf.DUMMYFUNCTION("""COMPUTED_VALUE"""),45622.66666666667)</f>
        <v>45622.66667</v>
      </c>
      <c r="K230" s="1">
        <f>IFERROR(__xludf.DUMMYFUNCTION("""COMPUTED_VALUE"""),1905.74)</f>
        <v>1905.74</v>
      </c>
      <c r="M230" s="2">
        <f>IFERROR(__xludf.DUMMYFUNCTION("""COMPUTED_VALUE"""),45622.66666666667)</f>
        <v>45622.66667</v>
      </c>
      <c r="N230" s="1">
        <f>IFERROR(__xludf.DUMMYFUNCTION("""COMPUTED_VALUE"""),0.0)</f>
        <v>0</v>
      </c>
    </row>
    <row r="231">
      <c r="A231" s="2">
        <f>IFERROR(__xludf.DUMMYFUNCTION("""COMPUTED_VALUE"""),45623.66666666667)</f>
        <v>45623.66667</v>
      </c>
      <c r="B231" s="1">
        <f>IFERROR(__xludf.DUMMYFUNCTION("""COMPUTED_VALUE"""),1909.18)</f>
        <v>1909.18</v>
      </c>
      <c r="D231" s="2">
        <f>IFERROR(__xludf.DUMMYFUNCTION("""COMPUTED_VALUE"""),45623.66666666667)</f>
        <v>45623.66667</v>
      </c>
      <c r="E231" s="1">
        <f>IFERROR(__xludf.DUMMYFUNCTION("""COMPUTED_VALUE"""),1914.21)</f>
        <v>1914.21</v>
      </c>
      <c r="G231" s="2">
        <f>IFERROR(__xludf.DUMMYFUNCTION("""COMPUTED_VALUE"""),45623.66666666667)</f>
        <v>45623.66667</v>
      </c>
      <c r="H231" s="1">
        <f>IFERROR(__xludf.DUMMYFUNCTION("""COMPUTED_VALUE"""),1898.47)</f>
        <v>1898.47</v>
      </c>
      <c r="J231" s="2">
        <f>IFERROR(__xludf.DUMMYFUNCTION("""COMPUTED_VALUE"""),45623.66666666667)</f>
        <v>45623.66667</v>
      </c>
      <c r="K231" s="1">
        <f>IFERROR(__xludf.DUMMYFUNCTION("""COMPUTED_VALUE"""),1901.81)</f>
        <v>1901.81</v>
      </c>
      <c r="M231" s="2">
        <f>IFERROR(__xludf.DUMMYFUNCTION("""COMPUTED_VALUE"""),45623.66666666667)</f>
        <v>45623.66667</v>
      </c>
      <c r="N231" s="1">
        <f>IFERROR(__xludf.DUMMYFUNCTION("""COMPUTED_VALUE"""),0.0)</f>
        <v>0</v>
      </c>
    </row>
    <row r="232">
      <c r="A232" s="2">
        <f>IFERROR(__xludf.DUMMYFUNCTION("""COMPUTED_VALUE"""),45625.54166666667)</f>
        <v>45625.54167</v>
      </c>
      <c r="B232" s="1">
        <f>IFERROR(__xludf.DUMMYFUNCTION("""COMPUTED_VALUE"""),1906.89)</f>
        <v>1906.89</v>
      </c>
      <c r="D232" s="2">
        <f>IFERROR(__xludf.DUMMYFUNCTION("""COMPUTED_VALUE"""),45625.54166666667)</f>
        <v>45625.54167</v>
      </c>
      <c r="E232" s="1">
        <f>IFERROR(__xludf.DUMMYFUNCTION("""COMPUTED_VALUE"""),1912.16)</f>
        <v>1912.16</v>
      </c>
      <c r="G232" s="2">
        <f>IFERROR(__xludf.DUMMYFUNCTION("""COMPUTED_VALUE"""),45625.54166666667)</f>
        <v>45625.54167</v>
      </c>
      <c r="H232" s="1">
        <f>IFERROR(__xludf.DUMMYFUNCTION("""COMPUTED_VALUE"""),1905.55)</f>
        <v>1905.55</v>
      </c>
      <c r="J232" s="2">
        <f>IFERROR(__xludf.DUMMYFUNCTION("""COMPUTED_VALUE"""),45625.54166666667)</f>
        <v>45625.54167</v>
      </c>
      <c r="K232" s="1">
        <f>IFERROR(__xludf.DUMMYFUNCTION("""COMPUTED_VALUE"""),1905.56)</f>
        <v>1905.56</v>
      </c>
      <c r="M232" s="2">
        <f>IFERROR(__xludf.DUMMYFUNCTION("""COMPUTED_VALUE"""),45625.54166666667)</f>
        <v>45625.54167</v>
      </c>
      <c r="N232" s="1">
        <f>IFERROR(__xludf.DUMMYFUNCTION("""COMPUTED_VALUE"""),0.0)</f>
        <v>0</v>
      </c>
    </row>
    <row r="233">
      <c r="A233" s="2">
        <f>IFERROR(__xludf.DUMMYFUNCTION("""COMPUTED_VALUE"""),45628.66666666667)</f>
        <v>45628.66667</v>
      </c>
      <c r="B233" s="1">
        <f>IFERROR(__xludf.DUMMYFUNCTION("""COMPUTED_VALUE"""),1907.78)</f>
        <v>1907.78</v>
      </c>
      <c r="D233" s="2">
        <f>IFERROR(__xludf.DUMMYFUNCTION("""COMPUTED_VALUE"""),45628.66666666667)</f>
        <v>45628.66667</v>
      </c>
      <c r="E233" s="1">
        <f>IFERROR(__xludf.DUMMYFUNCTION("""COMPUTED_VALUE"""),1908.38)</f>
        <v>1908.38</v>
      </c>
      <c r="G233" s="2">
        <f>IFERROR(__xludf.DUMMYFUNCTION("""COMPUTED_VALUE"""),45628.66666666667)</f>
        <v>45628.66667</v>
      </c>
      <c r="H233" s="1">
        <f>IFERROR(__xludf.DUMMYFUNCTION("""COMPUTED_VALUE"""),1895.23)</f>
        <v>1895.23</v>
      </c>
      <c r="J233" s="2">
        <f>IFERROR(__xludf.DUMMYFUNCTION("""COMPUTED_VALUE"""),45628.66666666667)</f>
        <v>45628.66667</v>
      </c>
      <c r="K233" s="1">
        <f>IFERROR(__xludf.DUMMYFUNCTION("""COMPUTED_VALUE"""),1898.95)</f>
        <v>1898.95</v>
      </c>
      <c r="M233" s="2">
        <f>IFERROR(__xludf.DUMMYFUNCTION("""COMPUTED_VALUE"""),45628.66666666667)</f>
        <v>45628.66667</v>
      </c>
      <c r="N233" s="1">
        <f>IFERROR(__xludf.DUMMYFUNCTION("""COMPUTED_VALUE"""),0.0)</f>
        <v>0</v>
      </c>
    </row>
    <row r="234">
      <c r="A234" s="2">
        <f>IFERROR(__xludf.DUMMYFUNCTION("""COMPUTED_VALUE"""),45629.66666666667)</f>
        <v>45629.66667</v>
      </c>
      <c r="B234" s="1">
        <f>IFERROR(__xludf.DUMMYFUNCTION("""COMPUTED_VALUE"""),1900.09)</f>
        <v>1900.09</v>
      </c>
      <c r="D234" s="2">
        <f>IFERROR(__xludf.DUMMYFUNCTION("""COMPUTED_VALUE"""),45629.66666666667)</f>
        <v>45629.66667</v>
      </c>
      <c r="E234" s="1">
        <f>IFERROR(__xludf.DUMMYFUNCTION("""COMPUTED_VALUE"""),1900.87)</f>
        <v>1900.87</v>
      </c>
      <c r="G234" s="2">
        <f>IFERROR(__xludf.DUMMYFUNCTION("""COMPUTED_VALUE"""),45629.66666666667)</f>
        <v>45629.66667</v>
      </c>
      <c r="H234" s="1">
        <f>IFERROR(__xludf.DUMMYFUNCTION("""COMPUTED_VALUE"""),1891.23)</f>
        <v>1891.23</v>
      </c>
      <c r="J234" s="2">
        <f>IFERROR(__xludf.DUMMYFUNCTION("""COMPUTED_VALUE"""),45629.66666666667)</f>
        <v>45629.66667</v>
      </c>
      <c r="K234" s="1">
        <f>IFERROR(__xludf.DUMMYFUNCTION("""COMPUTED_VALUE"""),1894.98)</f>
        <v>1894.98</v>
      </c>
      <c r="M234" s="2">
        <f>IFERROR(__xludf.DUMMYFUNCTION("""COMPUTED_VALUE"""),45629.66666666667)</f>
        <v>45629.66667</v>
      </c>
      <c r="N234" s="1">
        <f>IFERROR(__xludf.DUMMYFUNCTION("""COMPUTED_VALUE"""),0.0)</f>
        <v>0</v>
      </c>
    </row>
    <row r="235">
      <c r="A235" s="2">
        <f>IFERROR(__xludf.DUMMYFUNCTION("""COMPUTED_VALUE"""),45630.66666666667)</f>
        <v>45630.66667</v>
      </c>
      <c r="B235" s="1">
        <f>IFERROR(__xludf.DUMMYFUNCTION("""COMPUTED_VALUE"""),1899.74)</f>
        <v>1899.74</v>
      </c>
      <c r="D235" s="2">
        <f>IFERROR(__xludf.DUMMYFUNCTION("""COMPUTED_VALUE"""),45630.66666666667)</f>
        <v>45630.66667</v>
      </c>
      <c r="E235" s="1">
        <f>IFERROR(__xludf.DUMMYFUNCTION("""COMPUTED_VALUE"""),1904.52)</f>
        <v>1904.52</v>
      </c>
      <c r="G235" s="2">
        <f>IFERROR(__xludf.DUMMYFUNCTION("""COMPUTED_VALUE"""),45630.66666666667)</f>
        <v>45630.66667</v>
      </c>
      <c r="H235" s="1">
        <f>IFERROR(__xludf.DUMMYFUNCTION("""COMPUTED_VALUE"""),1895.26)</f>
        <v>1895.26</v>
      </c>
      <c r="J235" s="2">
        <f>IFERROR(__xludf.DUMMYFUNCTION("""COMPUTED_VALUE"""),45630.66666666667)</f>
        <v>45630.66667</v>
      </c>
      <c r="K235" s="1">
        <f>IFERROR(__xludf.DUMMYFUNCTION("""COMPUTED_VALUE"""),1904.51)</f>
        <v>1904.51</v>
      </c>
      <c r="M235" s="2">
        <f>IFERROR(__xludf.DUMMYFUNCTION("""COMPUTED_VALUE"""),45630.66666666667)</f>
        <v>45630.66667</v>
      </c>
      <c r="N235" s="1">
        <f>IFERROR(__xludf.DUMMYFUNCTION("""COMPUTED_VALUE"""),0.0)</f>
        <v>0</v>
      </c>
    </row>
    <row r="236">
      <c r="A236" s="2">
        <f>IFERROR(__xludf.DUMMYFUNCTION("""COMPUTED_VALUE"""),45631.66666666667)</f>
        <v>45631.66667</v>
      </c>
      <c r="B236" s="1">
        <f>IFERROR(__xludf.DUMMYFUNCTION("""COMPUTED_VALUE"""),1904.37)</f>
        <v>1904.37</v>
      </c>
      <c r="D236" s="2">
        <f>IFERROR(__xludf.DUMMYFUNCTION("""COMPUTED_VALUE"""),45631.66666666667)</f>
        <v>45631.66667</v>
      </c>
      <c r="E236" s="1">
        <f>IFERROR(__xludf.DUMMYFUNCTION("""COMPUTED_VALUE"""),1906.88)</f>
        <v>1906.88</v>
      </c>
      <c r="G236" s="2">
        <f>IFERROR(__xludf.DUMMYFUNCTION("""COMPUTED_VALUE"""),45631.66666666667)</f>
        <v>45631.66667</v>
      </c>
      <c r="H236" s="1">
        <f>IFERROR(__xludf.DUMMYFUNCTION("""COMPUTED_VALUE"""),1893.36)</f>
        <v>1893.36</v>
      </c>
      <c r="J236" s="2">
        <f>IFERROR(__xludf.DUMMYFUNCTION("""COMPUTED_VALUE"""),45631.66666666667)</f>
        <v>45631.66667</v>
      </c>
      <c r="K236" s="1">
        <f>IFERROR(__xludf.DUMMYFUNCTION("""COMPUTED_VALUE"""),1893.94)</f>
        <v>1893.94</v>
      </c>
      <c r="M236" s="2">
        <f>IFERROR(__xludf.DUMMYFUNCTION("""COMPUTED_VALUE"""),45631.66666666667)</f>
        <v>45631.66667</v>
      </c>
      <c r="N236" s="1">
        <f>IFERROR(__xludf.DUMMYFUNCTION("""COMPUTED_VALUE"""),0.0)</f>
        <v>0</v>
      </c>
    </row>
    <row r="237">
      <c r="A237" s="2">
        <f>IFERROR(__xludf.DUMMYFUNCTION("""COMPUTED_VALUE"""),45632.66666666667)</f>
        <v>45632.66667</v>
      </c>
      <c r="B237" s="1">
        <f>IFERROR(__xludf.DUMMYFUNCTION("""COMPUTED_VALUE"""),1902.1)</f>
        <v>1902.1</v>
      </c>
      <c r="D237" s="2">
        <f>IFERROR(__xludf.DUMMYFUNCTION("""COMPUTED_VALUE"""),45632.66666666667)</f>
        <v>45632.66667</v>
      </c>
      <c r="E237" s="1">
        <f>IFERROR(__xludf.DUMMYFUNCTION("""COMPUTED_VALUE"""),1905.36)</f>
        <v>1905.36</v>
      </c>
      <c r="G237" s="2">
        <f>IFERROR(__xludf.DUMMYFUNCTION("""COMPUTED_VALUE"""),45632.66666666667)</f>
        <v>45632.66667</v>
      </c>
      <c r="H237" s="1">
        <f>IFERROR(__xludf.DUMMYFUNCTION("""COMPUTED_VALUE"""),1893.23)</f>
        <v>1893.23</v>
      </c>
      <c r="J237" s="2">
        <f>IFERROR(__xludf.DUMMYFUNCTION("""COMPUTED_VALUE"""),45632.66666666667)</f>
        <v>45632.66667</v>
      </c>
      <c r="K237" s="1">
        <f>IFERROR(__xludf.DUMMYFUNCTION("""COMPUTED_VALUE"""),1895.91)</f>
        <v>1895.91</v>
      </c>
      <c r="M237" s="2">
        <f>IFERROR(__xludf.DUMMYFUNCTION("""COMPUTED_VALUE"""),45632.66666666667)</f>
        <v>45632.66667</v>
      </c>
      <c r="N237" s="1">
        <f>IFERROR(__xludf.DUMMYFUNCTION("""COMPUTED_VALUE"""),0.0)</f>
        <v>0</v>
      </c>
    </row>
    <row r="238">
      <c r="A238" s="2">
        <f>IFERROR(__xludf.DUMMYFUNCTION("""COMPUTED_VALUE"""),45635.66666666667)</f>
        <v>45635.66667</v>
      </c>
      <c r="B238" s="1">
        <f>IFERROR(__xludf.DUMMYFUNCTION("""COMPUTED_VALUE"""),1898.83)</f>
        <v>1898.83</v>
      </c>
      <c r="D238" s="2">
        <f>IFERROR(__xludf.DUMMYFUNCTION("""COMPUTED_VALUE"""),45635.66666666667)</f>
        <v>45635.66667</v>
      </c>
      <c r="E238" s="1">
        <f>IFERROR(__xludf.DUMMYFUNCTION("""COMPUTED_VALUE"""),1900.18)</f>
        <v>1900.18</v>
      </c>
      <c r="G238" s="2">
        <f>IFERROR(__xludf.DUMMYFUNCTION("""COMPUTED_VALUE"""),45635.66666666667)</f>
        <v>45635.66667</v>
      </c>
      <c r="H238" s="1">
        <f>IFERROR(__xludf.DUMMYFUNCTION("""COMPUTED_VALUE"""),1876.98)</f>
        <v>1876.98</v>
      </c>
      <c r="J238" s="2">
        <f>IFERROR(__xludf.DUMMYFUNCTION("""COMPUTED_VALUE"""),45635.66666666667)</f>
        <v>45635.66667</v>
      </c>
      <c r="K238" s="1">
        <f>IFERROR(__xludf.DUMMYFUNCTION("""COMPUTED_VALUE"""),1877.29)</f>
        <v>1877.29</v>
      </c>
      <c r="M238" s="2">
        <f>IFERROR(__xludf.DUMMYFUNCTION("""COMPUTED_VALUE"""),45635.66666666667)</f>
        <v>45635.66667</v>
      </c>
      <c r="N238" s="1">
        <f>IFERROR(__xludf.DUMMYFUNCTION("""COMPUTED_VALUE"""),0.0)</f>
        <v>0</v>
      </c>
    </row>
    <row r="239">
      <c r="A239" s="2">
        <f>IFERROR(__xludf.DUMMYFUNCTION("""COMPUTED_VALUE"""),45636.66666666667)</f>
        <v>45636.66667</v>
      </c>
      <c r="B239" s="1">
        <f>IFERROR(__xludf.DUMMYFUNCTION("""COMPUTED_VALUE"""),1875.6)</f>
        <v>1875.6</v>
      </c>
      <c r="D239" s="2">
        <f>IFERROR(__xludf.DUMMYFUNCTION("""COMPUTED_VALUE"""),45636.66666666667)</f>
        <v>45636.66667</v>
      </c>
      <c r="E239" s="1">
        <f>IFERROR(__xludf.DUMMYFUNCTION("""COMPUTED_VALUE"""),1875.6)</f>
        <v>1875.6</v>
      </c>
      <c r="G239" s="2">
        <f>IFERROR(__xludf.DUMMYFUNCTION("""COMPUTED_VALUE"""),45636.66666666667)</f>
        <v>45636.66667</v>
      </c>
      <c r="H239" s="1">
        <f>IFERROR(__xludf.DUMMYFUNCTION("""COMPUTED_VALUE"""),1857.67)</f>
        <v>1857.67</v>
      </c>
      <c r="J239" s="2">
        <f>IFERROR(__xludf.DUMMYFUNCTION("""COMPUTED_VALUE"""),45636.66666666667)</f>
        <v>45636.66667</v>
      </c>
      <c r="K239" s="1">
        <f>IFERROR(__xludf.DUMMYFUNCTION("""COMPUTED_VALUE"""),1859.47)</f>
        <v>1859.47</v>
      </c>
      <c r="M239" s="2">
        <f>IFERROR(__xludf.DUMMYFUNCTION("""COMPUTED_VALUE"""),45636.66666666667)</f>
        <v>45636.66667</v>
      </c>
      <c r="N239" s="1">
        <f>IFERROR(__xludf.DUMMYFUNCTION("""COMPUTED_VALUE"""),0.0)</f>
        <v>0</v>
      </c>
    </row>
    <row r="240">
      <c r="A240" s="2">
        <f>IFERROR(__xludf.DUMMYFUNCTION("""COMPUTED_VALUE"""),45637.66666666667)</f>
        <v>45637.66667</v>
      </c>
      <c r="B240" s="1">
        <f>IFERROR(__xludf.DUMMYFUNCTION("""COMPUTED_VALUE"""),1869.83)</f>
        <v>1869.83</v>
      </c>
      <c r="D240" s="2">
        <f>IFERROR(__xludf.DUMMYFUNCTION("""COMPUTED_VALUE"""),45637.66666666667)</f>
        <v>45637.66667</v>
      </c>
      <c r="E240" s="1">
        <f>IFERROR(__xludf.DUMMYFUNCTION("""COMPUTED_VALUE"""),1871.37)</f>
        <v>1871.37</v>
      </c>
      <c r="G240" s="2">
        <f>IFERROR(__xludf.DUMMYFUNCTION("""COMPUTED_VALUE"""),45637.66666666667)</f>
        <v>45637.66667</v>
      </c>
      <c r="H240" s="1">
        <f>IFERROR(__xludf.DUMMYFUNCTION("""COMPUTED_VALUE"""),1864.2)</f>
        <v>1864.2</v>
      </c>
      <c r="J240" s="2">
        <f>IFERROR(__xludf.DUMMYFUNCTION("""COMPUTED_VALUE"""),45637.66666666667)</f>
        <v>45637.66667</v>
      </c>
      <c r="K240" s="1">
        <f>IFERROR(__xludf.DUMMYFUNCTION("""COMPUTED_VALUE"""),1867.42)</f>
        <v>1867.42</v>
      </c>
      <c r="M240" s="2">
        <f>IFERROR(__xludf.DUMMYFUNCTION("""COMPUTED_VALUE"""),45637.66666666667)</f>
        <v>45637.66667</v>
      </c>
      <c r="N240" s="1">
        <f>IFERROR(__xludf.DUMMYFUNCTION("""COMPUTED_VALUE"""),0.0)</f>
        <v>0</v>
      </c>
    </row>
    <row r="241">
      <c r="A241" s="2">
        <f>IFERROR(__xludf.DUMMYFUNCTION("""COMPUTED_VALUE"""),45638.66666666667)</f>
        <v>45638.66667</v>
      </c>
      <c r="B241" s="1">
        <f>IFERROR(__xludf.DUMMYFUNCTION("""COMPUTED_VALUE"""),1866.43)</f>
        <v>1866.43</v>
      </c>
      <c r="D241" s="2">
        <f>IFERROR(__xludf.DUMMYFUNCTION("""COMPUTED_VALUE"""),45638.66666666667)</f>
        <v>45638.66667</v>
      </c>
      <c r="E241" s="1">
        <f>IFERROR(__xludf.DUMMYFUNCTION("""COMPUTED_VALUE"""),1869.43)</f>
        <v>1869.43</v>
      </c>
      <c r="G241" s="2">
        <f>IFERROR(__xludf.DUMMYFUNCTION("""COMPUTED_VALUE"""),45638.66666666667)</f>
        <v>45638.66667</v>
      </c>
      <c r="H241" s="1">
        <f>IFERROR(__xludf.DUMMYFUNCTION("""COMPUTED_VALUE"""),1859.64)</f>
        <v>1859.64</v>
      </c>
      <c r="J241" s="2">
        <f>IFERROR(__xludf.DUMMYFUNCTION("""COMPUTED_VALUE"""),45638.66666666667)</f>
        <v>45638.66667</v>
      </c>
      <c r="K241" s="1">
        <f>IFERROR(__xludf.DUMMYFUNCTION("""COMPUTED_VALUE"""),1859.67)</f>
        <v>1859.67</v>
      </c>
      <c r="M241" s="2">
        <f>IFERROR(__xludf.DUMMYFUNCTION("""COMPUTED_VALUE"""),45638.66666666667)</f>
        <v>45638.66667</v>
      </c>
      <c r="N241" s="1">
        <f>IFERROR(__xludf.DUMMYFUNCTION("""COMPUTED_VALUE"""),0.0)</f>
        <v>0</v>
      </c>
    </row>
    <row r="242">
      <c r="A242" s="2">
        <f>IFERROR(__xludf.DUMMYFUNCTION("""COMPUTED_VALUE"""),45639.66666666667)</f>
        <v>45639.66667</v>
      </c>
      <c r="B242" s="1">
        <f>IFERROR(__xludf.DUMMYFUNCTION("""COMPUTED_VALUE"""),1860.07)</f>
        <v>1860.07</v>
      </c>
      <c r="D242" s="2">
        <f>IFERROR(__xludf.DUMMYFUNCTION("""COMPUTED_VALUE"""),45639.66666666667)</f>
        <v>45639.66667</v>
      </c>
      <c r="E242" s="1">
        <f>IFERROR(__xludf.DUMMYFUNCTION("""COMPUTED_VALUE"""),1860.62)</f>
        <v>1860.62</v>
      </c>
      <c r="G242" s="2">
        <f>IFERROR(__xludf.DUMMYFUNCTION("""COMPUTED_VALUE"""),45639.66666666667)</f>
        <v>45639.66667</v>
      </c>
      <c r="H242" s="1">
        <f>IFERROR(__xludf.DUMMYFUNCTION("""COMPUTED_VALUE"""),1847.91)</f>
        <v>1847.91</v>
      </c>
      <c r="J242" s="2">
        <f>IFERROR(__xludf.DUMMYFUNCTION("""COMPUTED_VALUE"""),45639.66666666667)</f>
        <v>45639.66667</v>
      </c>
      <c r="K242" s="1">
        <f>IFERROR(__xludf.DUMMYFUNCTION("""COMPUTED_VALUE"""),1852.2)</f>
        <v>1852.2</v>
      </c>
      <c r="M242" s="2">
        <f>IFERROR(__xludf.DUMMYFUNCTION("""COMPUTED_VALUE"""),45639.66666666667)</f>
        <v>45639.66667</v>
      </c>
      <c r="N242" s="1">
        <f>IFERROR(__xludf.DUMMYFUNCTION("""COMPUTED_VALUE"""),0.0)</f>
        <v>0</v>
      </c>
    </row>
    <row r="243">
      <c r="A243" s="2">
        <f>IFERROR(__xludf.DUMMYFUNCTION("""COMPUTED_VALUE"""),45642.66666666667)</f>
        <v>45642.66667</v>
      </c>
      <c r="B243" s="1">
        <f>IFERROR(__xludf.DUMMYFUNCTION("""COMPUTED_VALUE"""),1851.82)</f>
        <v>1851.82</v>
      </c>
      <c r="D243" s="2">
        <f>IFERROR(__xludf.DUMMYFUNCTION("""COMPUTED_VALUE"""),45642.66666666667)</f>
        <v>45642.66667</v>
      </c>
      <c r="E243" s="1">
        <f>IFERROR(__xludf.DUMMYFUNCTION("""COMPUTED_VALUE"""),1860.03)</f>
        <v>1860.03</v>
      </c>
      <c r="G243" s="2">
        <f>IFERROR(__xludf.DUMMYFUNCTION("""COMPUTED_VALUE"""),45642.66666666667)</f>
        <v>45642.66667</v>
      </c>
      <c r="H243" s="1">
        <f>IFERROR(__xludf.DUMMYFUNCTION("""COMPUTED_VALUE"""),1848.18)</f>
        <v>1848.18</v>
      </c>
      <c r="J243" s="2">
        <f>IFERROR(__xludf.DUMMYFUNCTION("""COMPUTED_VALUE"""),45642.66666666667)</f>
        <v>45642.66667</v>
      </c>
      <c r="K243" s="1">
        <f>IFERROR(__xludf.DUMMYFUNCTION("""COMPUTED_VALUE"""),1849.78)</f>
        <v>1849.78</v>
      </c>
      <c r="M243" s="2">
        <f>IFERROR(__xludf.DUMMYFUNCTION("""COMPUTED_VALUE"""),45642.66666666667)</f>
        <v>45642.66667</v>
      </c>
      <c r="N243" s="1">
        <f>IFERROR(__xludf.DUMMYFUNCTION("""COMPUTED_VALUE"""),0.0)</f>
        <v>0</v>
      </c>
    </row>
    <row r="244">
      <c r="A244" s="2">
        <f>IFERROR(__xludf.DUMMYFUNCTION("""COMPUTED_VALUE"""),45643.66666666667)</f>
        <v>45643.66667</v>
      </c>
      <c r="B244" s="1">
        <f>IFERROR(__xludf.DUMMYFUNCTION("""COMPUTED_VALUE"""),1839.46)</f>
        <v>1839.46</v>
      </c>
      <c r="D244" s="2">
        <f>IFERROR(__xludf.DUMMYFUNCTION("""COMPUTED_VALUE"""),45643.66666666667)</f>
        <v>45643.66667</v>
      </c>
      <c r="E244" s="1">
        <f>IFERROR(__xludf.DUMMYFUNCTION("""COMPUTED_VALUE"""),1843.12)</f>
        <v>1843.12</v>
      </c>
      <c r="G244" s="2">
        <f>IFERROR(__xludf.DUMMYFUNCTION("""COMPUTED_VALUE"""),45643.66666666667)</f>
        <v>45643.66667</v>
      </c>
      <c r="H244" s="1">
        <f>IFERROR(__xludf.DUMMYFUNCTION("""COMPUTED_VALUE"""),1828.69)</f>
        <v>1828.69</v>
      </c>
      <c r="J244" s="2">
        <f>IFERROR(__xludf.DUMMYFUNCTION("""COMPUTED_VALUE"""),45643.66666666667)</f>
        <v>45643.66667</v>
      </c>
      <c r="K244" s="1">
        <f>IFERROR(__xludf.DUMMYFUNCTION("""COMPUTED_VALUE"""),1831.49)</f>
        <v>1831.49</v>
      </c>
      <c r="M244" s="2">
        <f>IFERROR(__xludf.DUMMYFUNCTION("""COMPUTED_VALUE"""),45643.66666666667)</f>
        <v>45643.66667</v>
      </c>
      <c r="N244" s="1">
        <f>IFERROR(__xludf.DUMMYFUNCTION("""COMPUTED_VALUE"""),0.0)</f>
        <v>0</v>
      </c>
    </row>
    <row r="245">
      <c r="A245" s="2">
        <f>IFERROR(__xludf.DUMMYFUNCTION("""COMPUTED_VALUE"""),45644.66666666667)</f>
        <v>45644.66667</v>
      </c>
      <c r="B245" s="1">
        <f>IFERROR(__xludf.DUMMYFUNCTION("""COMPUTED_VALUE"""),1832.3)</f>
        <v>1832.3</v>
      </c>
      <c r="D245" s="2">
        <f>IFERROR(__xludf.DUMMYFUNCTION("""COMPUTED_VALUE"""),45644.66666666667)</f>
        <v>45644.66667</v>
      </c>
      <c r="E245" s="1">
        <f>IFERROR(__xludf.DUMMYFUNCTION("""COMPUTED_VALUE"""),1834.8)</f>
        <v>1834.8</v>
      </c>
      <c r="G245" s="2">
        <f>IFERROR(__xludf.DUMMYFUNCTION("""COMPUTED_VALUE"""),45644.66666666667)</f>
        <v>45644.66667</v>
      </c>
      <c r="H245" s="1">
        <f>IFERROR(__xludf.DUMMYFUNCTION("""COMPUTED_VALUE"""),1766.8)</f>
        <v>1766.8</v>
      </c>
      <c r="J245" s="2">
        <f>IFERROR(__xludf.DUMMYFUNCTION("""COMPUTED_VALUE"""),45644.66666666667)</f>
        <v>45644.66667</v>
      </c>
      <c r="K245" s="1">
        <f>IFERROR(__xludf.DUMMYFUNCTION("""COMPUTED_VALUE"""),1767.88)</f>
        <v>1767.88</v>
      </c>
      <c r="M245" s="2">
        <f>IFERROR(__xludf.DUMMYFUNCTION("""COMPUTED_VALUE"""),45644.66666666667)</f>
        <v>45644.66667</v>
      </c>
      <c r="N245" s="1">
        <f>IFERROR(__xludf.DUMMYFUNCTION("""COMPUTED_VALUE"""),0.0)</f>
        <v>0</v>
      </c>
    </row>
    <row r="246">
      <c r="A246" s="2">
        <f>IFERROR(__xludf.DUMMYFUNCTION("""COMPUTED_VALUE"""),45645.66666666667)</f>
        <v>45645.66667</v>
      </c>
      <c r="B246" s="1">
        <f>IFERROR(__xludf.DUMMYFUNCTION("""COMPUTED_VALUE"""),1780.21)</f>
        <v>1780.21</v>
      </c>
      <c r="D246" s="2">
        <f>IFERROR(__xludf.DUMMYFUNCTION("""COMPUTED_VALUE"""),45645.66666666667)</f>
        <v>45645.66667</v>
      </c>
      <c r="E246" s="1">
        <f>IFERROR(__xludf.DUMMYFUNCTION("""COMPUTED_VALUE"""),1791.25)</f>
        <v>1791.25</v>
      </c>
      <c r="G246" s="2">
        <f>IFERROR(__xludf.DUMMYFUNCTION("""COMPUTED_VALUE"""),45645.66666666667)</f>
        <v>45645.66667</v>
      </c>
      <c r="H246" s="1">
        <f>IFERROR(__xludf.DUMMYFUNCTION("""COMPUTED_VALUE"""),1763.77)</f>
        <v>1763.77</v>
      </c>
      <c r="J246" s="2">
        <f>IFERROR(__xludf.DUMMYFUNCTION("""COMPUTED_VALUE"""),45645.66666666667)</f>
        <v>45645.66667</v>
      </c>
      <c r="K246" s="1">
        <f>IFERROR(__xludf.DUMMYFUNCTION("""COMPUTED_VALUE"""),1763.96)</f>
        <v>1763.96</v>
      </c>
      <c r="M246" s="2">
        <f>IFERROR(__xludf.DUMMYFUNCTION("""COMPUTED_VALUE"""),45645.66666666667)</f>
        <v>45645.66667</v>
      </c>
      <c r="N246" s="1">
        <f>IFERROR(__xludf.DUMMYFUNCTION("""COMPUTED_VALUE"""),0.0)</f>
        <v>0</v>
      </c>
    </row>
    <row r="247">
      <c r="A247" s="2">
        <f>IFERROR(__xludf.DUMMYFUNCTION("""COMPUTED_VALUE"""),45646.66666666667)</f>
        <v>45646.66667</v>
      </c>
      <c r="B247" s="1">
        <f>IFERROR(__xludf.DUMMYFUNCTION("""COMPUTED_VALUE"""),1755.59)</f>
        <v>1755.59</v>
      </c>
      <c r="D247" s="2">
        <f>IFERROR(__xludf.DUMMYFUNCTION("""COMPUTED_VALUE"""),45646.66666666667)</f>
        <v>45646.66667</v>
      </c>
      <c r="E247" s="1">
        <f>IFERROR(__xludf.DUMMYFUNCTION("""COMPUTED_VALUE"""),1800.58)</f>
        <v>1800.58</v>
      </c>
      <c r="G247" s="2">
        <f>IFERROR(__xludf.DUMMYFUNCTION("""COMPUTED_VALUE"""),45646.66666666667)</f>
        <v>45646.66667</v>
      </c>
      <c r="H247" s="1">
        <f>IFERROR(__xludf.DUMMYFUNCTION("""COMPUTED_VALUE"""),1755.28)</f>
        <v>1755.28</v>
      </c>
      <c r="J247" s="2">
        <f>IFERROR(__xludf.DUMMYFUNCTION("""COMPUTED_VALUE"""),45646.66666666667)</f>
        <v>45646.66667</v>
      </c>
      <c r="K247" s="1">
        <f>IFERROR(__xludf.DUMMYFUNCTION("""COMPUTED_VALUE"""),1789.87)</f>
        <v>1789.87</v>
      </c>
      <c r="M247" s="2">
        <f>IFERROR(__xludf.DUMMYFUNCTION("""COMPUTED_VALUE"""),45646.66666666667)</f>
        <v>45646.66667</v>
      </c>
      <c r="N247" s="1">
        <f>IFERROR(__xludf.DUMMYFUNCTION("""COMPUTED_VALUE"""),0.0)</f>
        <v>0</v>
      </c>
    </row>
    <row r="248">
      <c r="A248" s="2">
        <f>IFERROR(__xludf.DUMMYFUNCTION("""COMPUTED_VALUE"""),45649.66666666667)</f>
        <v>45649.66667</v>
      </c>
      <c r="B248" s="1">
        <f>IFERROR(__xludf.DUMMYFUNCTION("""COMPUTED_VALUE"""),1784.52)</f>
        <v>1784.52</v>
      </c>
      <c r="D248" s="2">
        <f>IFERROR(__xludf.DUMMYFUNCTION("""COMPUTED_VALUE"""),45649.66666666667)</f>
        <v>45649.66667</v>
      </c>
      <c r="E248" s="1">
        <f>IFERROR(__xludf.DUMMYFUNCTION("""COMPUTED_VALUE"""),1791.5)</f>
        <v>1791.5</v>
      </c>
      <c r="G248" s="2">
        <f>IFERROR(__xludf.DUMMYFUNCTION("""COMPUTED_VALUE"""),45649.66666666667)</f>
        <v>45649.66667</v>
      </c>
      <c r="H248" s="1">
        <f>IFERROR(__xludf.DUMMYFUNCTION("""COMPUTED_VALUE"""),1773.13)</f>
        <v>1773.13</v>
      </c>
      <c r="J248" s="2">
        <f>IFERROR(__xludf.DUMMYFUNCTION("""COMPUTED_VALUE"""),45649.66666666667)</f>
        <v>45649.66667</v>
      </c>
      <c r="K248" s="1">
        <f>IFERROR(__xludf.DUMMYFUNCTION("""COMPUTED_VALUE"""),1790.32)</f>
        <v>1790.32</v>
      </c>
      <c r="M248" s="2">
        <f>IFERROR(__xludf.DUMMYFUNCTION("""COMPUTED_VALUE"""),45649.66666666667)</f>
        <v>45649.66667</v>
      </c>
      <c r="N248" s="1">
        <f>IFERROR(__xludf.DUMMYFUNCTION("""COMPUTED_VALUE"""),0.0)</f>
        <v>0</v>
      </c>
    </row>
    <row r="249">
      <c r="A249" s="2">
        <f>IFERROR(__xludf.DUMMYFUNCTION("""COMPUTED_VALUE"""),45650.54166666667)</f>
        <v>45650.54167</v>
      </c>
      <c r="B249" s="1">
        <f>IFERROR(__xludf.DUMMYFUNCTION("""COMPUTED_VALUE"""),1791.83)</f>
        <v>1791.83</v>
      </c>
      <c r="D249" s="2">
        <f>IFERROR(__xludf.DUMMYFUNCTION("""COMPUTED_VALUE"""),45650.54166666667)</f>
        <v>45650.54167</v>
      </c>
      <c r="E249" s="1">
        <f>IFERROR(__xludf.DUMMYFUNCTION("""COMPUTED_VALUE"""),1805.88)</f>
        <v>1805.88</v>
      </c>
      <c r="G249" s="2">
        <f>IFERROR(__xludf.DUMMYFUNCTION("""COMPUTED_VALUE"""),45650.54166666667)</f>
        <v>45650.54167</v>
      </c>
      <c r="H249" s="1">
        <f>IFERROR(__xludf.DUMMYFUNCTION("""COMPUTED_VALUE"""),1789.68)</f>
        <v>1789.68</v>
      </c>
      <c r="J249" s="2">
        <f>IFERROR(__xludf.DUMMYFUNCTION("""COMPUTED_VALUE"""),45650.54166666667)</f>
        <v>45650.54167</v>
      </c>
      <c r="K249" s="1">
        <f>IFERROR(__xludf.DUMMYFUNCTION("""COMPUTED_VALUE"""),1805.69)</f>
        <v>1805.69</v>
      </c>
      <c r="M249" s="2">
        <f>IFERROR(__xludf.DUMMYFUNCTION("""COMPUTED_VALUE"""),45650.54166666667)</f>
        <v>45650.54167</v>
      </c>
      <c r="N249" s="1">
        <f>IFERROR(__xludf.DUMMYFUNCTION("""COMPUTED_VALUE"""),0.0)</f>
        <v>0</v>
      </c>
    </row>
    <row r="250">
      <c r="A250" s="2">
        <f>IFERROR(__xludf.DUMMYFUNCTION("""COMPUTED_VALUE"""),45652.66666666667)</f>
        <v>45652.66667</v>
      </c>
      <c r="B250" s="1">
        <f>IFERROR(__xludf.DUMMYFUNCTION("""COMPUTED_VALUE"""),1798.05)</f>
        <v>1798.05</v>
      </c>
      <c r="D250" s="2">
        <f>IFERROR(__xludf.DUMMYFUNCTION("""COMPUTED_VALUE"""),45652.66666666667)</f>
        <v>45652.66667</v>
      </c>
      <c r="E250" s="1">
        <f>IFERROR(__xludf.DUMMYFUNCTION("""COMPUTED_VALUE"""),1809.12)</f>
        <v>1809.12</v>
      </c>
      <c r="G250" s="2">
        <f>IFERROR(__xludf.DUMMYFUNCTION("""COMPUTED_VALUE"""),45652.66666666667)</f>
        <v>45652.66667</v>
      </c>
      <c r="H250" s="1">
        <f>IFERROR(__xludf.DUMMYFUNCTION("""COMPUTED_VALUE"""),1796.33)</f>
        <v>1796.33</v>
      </c>
      <c r="J250" s="2">
        <f>IFERROR(__xludf.DUMMYFUNCTION("""COMPUTED_VALUE"""),45652.66666666667)</f>
        <v>45652.66667</v>
      </c>
      <c r="K250" s="1">
        <f>IFERROR(__xludf.DUMMYFUNCTION("""COMPUTED_VALUE"""),1806.57)</f>
        <v>1806.57</v>
      </c>
      <c r="M250" s="2">
        <f>IFERROR(__xludf.DUMMYFUNCTION("""COMPUTED_VALUE"""),45652.66666666667)</f>
        <v>45652.66667</v>
      </c>
      <c r="N250" s="1">
        <f>IFERROR(__xludf.DUMMYFUNCTION("""COMPUTED_VALUE"""),0.0)</f>
        <v>0</v>
      </c>
    </row>
    <row r="251">
      <c r="A251" s="2">
        <f>IFERROR(__xludf.DUMMYFUNCTION("""COMPUTED_VALUE"""),45653.66666666667)</f>
        <v>45653.66667</v>
      </c>
      <c r="B251" s="1">
        <f>IFERROR(__xludf.DUMMYFUNCTION("""COMPUTED_VALUE"""),1795.28)</f>
        <v>1795.28</v>
      </c>
      <c r="D251" s="2">
        <f>IFERROR(__xludf.DUMMYFUNCTION("""COMPUTED_VALUE"""),45653.66666666667)</f>
        <v>45653.66667</v>
      </c>
      <c r="E251" s="1">
        <f>IFERROR(__xludf.DUMMYFUNCTION("""COMPUTED_VALUE"""),1803.77)</f>
        <v>1803.77</v>
      </c>
      <c r="G251" s="2">
        <f>IFERROR(__xludf.DUMMYFUNCTION("""COMPUTED_VALUE"""),45653.66666666667)</f>
        <v>45653.66667</v>
      </c>
      <c r="H251" s="1">
        <f>IFERROR(__xludf.DUMMYFUNCTION("""COMPUTED_VALUE"""),1779.98)</f>
        <v>1779.98</v>
      </c>
      <c r="J251" s="2">
        <f>IFERROR(__xludf.DUMMYFUNCTION("""COMPUTED_VALUE"""),45653.66666666667)</f>
        <v>45653.66667</v>
      </c>
      <c r="K251" s="1">
        <f>IFERROR(__xludf.DUMMYFUNCTION("""COMPUTED_VALUE"""),1789.34)</f>
        <v>1789.34</v>
      </c>
      <c r="M251" s="2">
        <f>IFERROR(__xludf.DUMMYFUNCTION("""COMPUTED_VALUE"""),45653.66666666667)</f>
        <v>45653.66667</v>
      </c>
      <c r="N251" s="1">
        <f>IFERROR(__xludf.DUMMYFUNCTION("""COMPUTED_VALUE"""),0.0)</f>
        <v>0</v>
      </c>
    </row>
    <row r="252">
      <c r="A252" s="2">
        <f>IFERROR(__xludf.DUMMYFUNCTION("""COMPUTED_VALUE"""),45656.66666666667)</f>
        <v>45656.66667</v>
      </c>
      <c r="B252" s="1">
        <f>IFERROR(__xludf.DUMMYFUNCTION("""COMPUTED_VALUE"""),1773.88)</f>
        <v>1773.88</v>
      </c>
      <c r="D252" s="2">
        <f>IFERROR(__xludf.DUMMYFUNCTION("""COMPUTED_VALUE"""),45656.66666666667)</f>
        <v>45656.66667</v>
      </c>
      <c r="E252" s="1">
        <f>IFERROR(__xludf.DUMMYFUNCTION("""COMPUTED_VALUE"""),1780.78)</f>
        <v>1780.78</v>
      </c>
      <c r="G252" s="2">
        <f>IFERROR(__xludf.DUMMYFUNCTION("""COMPUTED_VALUE"""),45656.66666666667)</f>
        <v>45656.66667</v>
      </c>
      <c r="H252" s="1">
        <f>IFERROR(__xludf.DUMMYFUNCTION("""COMPUTED_VALUE"""),1756.84)</f>
        <v>1756.84</v>
      </c>
      <c r="J252" s="2">
        <f>IFERROR(__xludf.DUMMYFUNCTION("""COMPUTED_VALUE"""),45656.66666666667)</f>
        <v>45656.66667</v>
      </c>
      <c r="K252" s="1">
        <f>IFERROR(__xludf.DUMMYFUNCTION("""COMPUTED_VALUE"""),1772.6)</f>
        <v>1772.6</v>
      </c>
      <c r="M252" s="2">
        <f>IFERROR(__xludf.DUMMYFUNCTION("""COMPUTED_VALUE"""),45656.66666666667)</f>
        <v>45656.66667</v>
      </c>
      <c r="N252" s="1">
        <f>IFERROR(__xludf.DUMMYFUNCTION("""COMPUTED_VALUE"""),0.0)</f>
        <v>0</v>
      </c>
    </row>
    <row r="253">
      <c r="A253" s="2">
        <f>IFERROR(__xludf.DUMMYFUNCTION("""COMPUTED_VALUE"""),45657.66666666667)</f>
        <v>45657.66667</v>
      </c>
      <c r="B253" s="1">
        <f>IFERROR(__xludf.DUMMYFUNCTION("""COMPUTED_VALUE"""),1778.52)</f>
        <v>1778.52</v>
      </c>
      <c r="D253" s="2">
        <f>IFERROR(__xludf.DUMMYFUNCTION("""COMPUTED_VALUE"""),45657.66666666667)</f>
        <v>45657.66667</v>
      </c>
      <c r="E253" s="1">
        <f>IFERROR(__xludf.DUMMYFUNCTION("""COMPUTED_VALUE"""),1783.03)</f>
        <v>1783.03</v>
      </c>
      <c r="G253" s="2">
        <f>IFERROR(__xludf.DUMMYFUNCTION("""COMPUTED_VALUE"""),45657.66666666667)</f>
        <v>45657.66667</v>
      </c>
      <c r="H253" s="1">
        <f>IFERROR(__xludf.DUMMYFUNCTION("""COMPUTED_VALUE"""),1766.0)</f>
        <v>1766</v>
      </c>
      <c r="J253" s="2">
        <f>IFERROR(__xludf.DUMMYFUNCTION("""COMPUTED_VALUE"""),45657.66666666667)</f>
        <v>45657.66667</v>
      </c>
      <c r="K253" s="1">
        <f>IFERROR(__xludf.DUMMYFUNCTION("""COMPUTED_VALUE"""),1771.53)</f>
        <v>1771.53</v>
      </c>
      <c r="M253" s="2">
        <f>IFERROR(__xludf.DUMMYFUNCTION("""COMPUTED_VALUE"""),45657.66666666667)</f>
        <v>45657.66667</v>
      </c>
      <c r="N253" s="1">
        <f>IFERROR(__xludf.DUMMYFUNCTION("""COMPUTED_VALUE"""),0.0)</f>
        <v>0</v>
      </c>
    </row>
    <row r="254">
      <c r="A254" s="2">
        <f>IFERROR(__xludf.DUMMYFUNCTION("""COMPUTED_VALUE"""),45659.66666666667)</f>
        <v>45659.66667</v>
      </c>
      <c r="B254" s="1">
        <f>IFERROR(__xludf.DUMMYFUNCTION("""COMPUTED_VALUE"""),1783.21)</f>
        <v>1783.21</v>
      </c>
      <c r="D254" s="2">
        <f>IFERROR(__xludf.DUMMYFUNCTION("""COMPUTED_VALUE"""),45659.66666666667)</f>
        <v>45659.66667</v>
      </c>
      <c r="E254" s="1">
        <f>IFERROR(__xludf.DUMMYFUNCTION("""COMPUTED_VALUE"""),1788.99)</f>
        <v>1788.99</v>
      </c>
      <c r="G254" s="2">
        <f>IFERROR(__xludf.DUMMYFUNCTION("""COMPUTED_VALUE"""),45659.66666666667)</f>
        <v>45659.66667</v>
      </c>
      <c r="H254" s="1">
        <f>IFERROR(__xludf.DUMMYFUNCTION("""COMPUTED_VALUE"""),1761.91)</f>
        <v>1761.91</v>
      </c>
      <c r="J254" s="2">
        <f>IFERROR(__xludf.DUMMYFUNCTION("""COMPUTED_VALUE"""),45659.66666666667)</f>
        <v>45659.66667</v>
      </c>
      <c r="K254" s="1">
        <f>IFERROR(__xludf.DUMMYFUNCTION("""COMPUTED_VALUE"""),1770.96)</f>
        <v>1770.96</v>
      </c>
      <c r="M254" s="2">
        <f>IFERROR(__xludf.DUMMYFUNCTION("""COMPUTED_VALUE"""),45659.66666666667)</f>
        <v>45659.66667</v>
      </c>
      <c r="N254" s="1">
        <f>IFERROR(__xludf.DUMMYFUNCTION("""COMPUTED_VALUE"""),0.0)</f>
        <v>0</v>
      </c>
    </row>
    <row r="255">
      <c r="A255" s="2">
        <f>IFERROR(__xludf.DUMMYFUNCTION("""COMPUTED_VALUE"""),45660.66666666667)</f>
        <v>45660.66667</v>
      </c>
      <c r="B255" s="1">
        <f>IFERROR(__xludf.DUMMYFUNCTION("""COMPUTED_VALUE"""),1777.8)</f>
        <v>1777.8</v>
      </c>
      <c r="D255" s="2">
        <f>IFERROR(__xludf.DUMMYFUNCTION("""COMPUTED_VALUE"""),45660.66666666667)</f>
        <v>45660.66667</v>
      </c>
      <c r="E255" s="1">
        <f>IFERROR(__xludf.DUMMYFUNCTION("""COMPUTED_VALUE"""),1796.23)</f>
        <v>1796.23</v>
      </c>
      <c r="G255" s="2">
        <f>IFERROR(__xludf.DUMMYFUNCTION("""COMPUTED_VALUE"""),45660.66666666667)</f>
        <v>45660.66667</v>
      </c>
      <c r="H255" s="1">
        <f>IFERROR(__xludf.DUMMYFUNCTION("""COMPUTED_VALUE"""),1772.55)</f>
        <v>1772.55</v>
      </c>
      <c r="J255" s="2">
        <f>IFERROR(__xludf.DUMMYFUNCTION("""COMPUTED_VALUE"""),45660.66666666667)</f>
        <v>45660.66667</v>
      </c>
      <c r="K255" s="1">
        <f>IFERROR(__xludf.DUMMYFUNCTION("""COMPUTED_VALUE"""),1794.6)</f>
        <v>1794.6</v>
      </c>
      <c r="M255" s="2">
        <f>IFERROR(__xludf.DUMMYFUNCTION("""COMPUTED_VALUE"""),45660.66666666667)</f>
        <v>45660.66667</v>
      </c>
      <c r="N255" s="1">
        <f>IFERROR(__xludf.DUMMYFUNCTION("""COMPUTED_VALUE"""),0.0)</f>
        <v>0</v>
      </c>
    </row>
    <row r="256">
      <c r="A256" s="2">
        <f>IFERROR(__xludf.DUMMYFUNCTION("""COMPUTED_VALUE"""),45663.66666666667)</f>
        <v>45663.66667</v>
      </c>
      <c r="B256" s="1">
        <f>IFERROR(__xludf.DUMMYFUNCTION("""COMPUTED_VALUE"""),1803.91)</f>
        <v>1803.91</v>
      </c>
      <c r="D256" s="2">
        <f>IFERROR(__xludf.DUMMYFUNCTION("""COMPUTED_VALUE"""),45663.66666666667)</f>
        <v>45663.66667</v>
      </c>
      <c r="E256" s="1">
        <f>IFERROR(__xludf.DUMMYFUNCTION("""COMPUTED_VALUE"""),1813.53)</f>
        <v>1813.53</v>
      </c>
      <c r="G256" s="2">
        <f>IFERROR(__xludf.DUMMYFUNCTION("""COMPUTED_VALUE"""),45663.66666666667)</f>
        <v>45663.66667</v>
      </c>
      <c r="H256" s="1">
        <f>IFERROR(__xludf.DUMMYFUNCTION("""COMPUTED_VALUE"""),1794.21)</f>
        <v>1794.21</v>
      </c>
      <c r="J256" s="2">
        <f>IFERROR(__xludf.DUMMYFUNCTION("""COMPUTED_VALUE"""),45663.66666666667)</f>
        <v>45663.66667</v>
      </c>
      <c r="K256" s="1">
        <f>IFERROR(__xludf.DUMMYFUNCTION("""COMPUTED_VALUE"""),1796.55)</f>
        <v>1796.55</v>
      </c>
      <c r="M256" s="2">
        <f>IFERROR(__xludf.DUMMYFUNCTION("""COMPUTED_VALUE"""),45663.66666666667)</f>
        <v>45663.66667</v>
      </c>
      <c r="N256" s="1">
        <f>IFERROR(__xludf.DUMMYFUNCTION("""COMPUTED_VALUE"""),0.0)</f>
        <v>0</v>
      </c>
    </row>
    <row r="257">
      <c r="A257" s="2">
        <f>IFERROR(__xludf.DUMMYFUNCTION("""COMPUTED_VALUE"""),45664.66666666667)</f>
        <v>45664.66667</v>
      </c>
      <c r="B257" s="1">
        <f>IFERROR(__xludf.DUMMYFUNCTION("""COMPUTED_VALUE"""),1801.74)</f>
        <v>1801.74</v>
      </c>
      <c r="D257" s="2">
        <f>IFERROR(__xludf.DUMMYFUNCTION("""COMPUTED_VALUE"""),45664.66666666667)</f>
        <v>45664.66667</v>
      </c>
      <c r="E257" s="1">
        <f>IFERROR(__xludf.DUMMYFUNCTION("""COMPUTED_VALUE"""),1805.38)</f>
        <v>1805.38</v>
      </c>
      <c r="G257" s="2">
        <f>IFERROR(__xludf.DUMMYFUNCTION("""COMPUTED_VALUE"""),45664.66666666667)</f>
        <v>45664.66667</v>
      </c>
      <c r="H257" s="1">
        <f>IFERROR(__xludf.DUMMYFUNCTION("""COMPUTED_VALUE"""),1776.41)</f>
        <v>1776.41</v>
      </c>
      <c r="J257" s="2">
        <f>IFERROR(__xludf.DUMMYFUNCTION("""COMPUTED_VALUE"""),45664.66666666667)</f>
        <v>45664.66667</v>
      </c>
      <c r="K257" s="1">
        <f>IFERROR(__xludf.DUMMYFUNCTION("""COMPUTED_VALUE"""),1783.78)</f>
        <v>1783.78</v>
      </c>
      <c r="M257" s="2">
        <f>IFERROR(__xludf.DUMMYFUNCTION("""COMPUTED_VALUE"""),45664.66666666667)</f>
        <v>45664.66667</v>
      </c>
      <c r="N257" s="1">
        <f>IFERROR(__xludf.DUMMYFUNCTION("""COMPUTED_VALUE"""),0.0)</f>
        <v>0</v>
      </c>
    </row>
    <row r="258">
      <c r="A258" s="2">
        <f>IFERROR(__xludf.DUMMYFUNCTION("""COMPUTED_VALUE"""),45665.66666666667)</f>
        <v>45665.66667</v>
      </c>
      <c r="B258" s="1">
        <f>IFERROR(__xludf.DUMMYFUNCTION("""COMPUTED_VALUE"""),1778.69)</f>
        <v>1778.69</v>
      </c>
      <c r="D258" s="2">
        <f>IFERROR(__xludf.DUMMYFUNCTION("""COMPUTED_VALUE"""),45665.66666666667)</f>
        <v>45665.66667</v>
      </c>
      <c r="E258" s="1">
        <f>IFERROR(__xludf.DUMMYFUNCTION("""COMPUTED_VALUE"""),1787.77)</f>
        <v>1787.77</v>
      </c>
      <c r="G258" s="2">
        <f>IFERROR(__xludf.DUMMYFUNCTION("""COMPUTED_VALUE"""),45665.66666666667)</f>
        <v>45665.66667</v>
      </c>
      <c r="H258" s="1">
        <f>IFERROR(__xludf.DUMMYFUNCTION("""COMPUTED_VALUE"""),1768.04)</f>
        <v>1768.04</v>
      </c>
      <c r="J258" s="2">
        <f>IFERROR(__xludf.DUMMYFUNCTION("""COMPUTED_VALUE"""),45665.66666666667)</f>
        <v>45665.66667</v>
      </c>
      <c r="K258" s="1">
        <f>IFERROR(__xludf.DUMMYFUNCTION("""COMPUTED_VALUE"""),1787.63)</f>
        <v>1787.63</v>
      </c>
      <c r="M258" s="2">
        <f>IFERROR(__xludf.DUMMYFUNCTION("""COMPUTED_VALUE"""),45665.66666666667)</f>
        <v>45665.66667</v>
      </c>
      <c r="N258" s="1">
        <f>IFERROR(__xludf.DUMMYFUNCTION("""COMPUTED_VALUE"""),0.0)</f>
        <v>0</v>
      </c>
    </row>
    <row r="259">
      <c r="A259" s="2">
        <f>IFERROR(__xludf.DUMMYFUNCTION("""COMPUTED_VALUE"""),45667.66666666667)</f>
        <v>45667.66667</v>
      </c>
      <c r="B259" s="1">
        <f>IFERROR(__xludf.DUMMYFUNCTION("""COMPUTED_VALUE"""),1773.01)</f>
        <v>1773.01</v>
      </c>
      <c r="D259" s="2">
        <f>IFERROR(__xludf.DUMMYFUNCTION("""COMPUTED_VALUE"""),45667.66666666667)</f>
        <v>45667.66667</v>
      </c>
      <c r="E259" s="1">
        <f>IFERROR(__xludf.DUMMYFUNCTION("""COMPUTED_VALUE"""),1774.85)</f>
        <v>1774.85</v>
      </c>
      <c r="G259" s="2">
        <f>IFERROR(__xludf.DUMMYFUNCTION("""COMPUTED_VALUE"""),45667.66666666667)</f>
        <v>45667.66667</v>
      </c>
      <c r="H259" s="1">
        <f>IFERROR(__xludf.DUMMYFUNCTION("""COMPUTED_VALUE"""),1757.52)</f>
        <v>1757.52</v>
      </c>
      <c r="J259" s="2">
        <f>IFERROR(__xludf.DUMMYFUNCTION("""COMPUTED_VALUE"""),45667.66666666667)</f>
        <v>45667.66667</v>
      </c>
      <c r="K259" s="1">
        <f>IFERROR(__xludf.DUMMYFUNCTION("""COMPUTED_VALUE"""),1761.45)</f>
        <v>1761.45</v>
      </c>
      <c r="M259" s="2">
        <f>IFERROR(__xludf.DUMMYFUNCTION("""COMPUTED_VALUE"""),45667.66666666667)</f>
        <v>45667.66667</v>
      </c>
      <c r="N259" s="1">
        <f>IFERROR(__xludf.DUMMYFUNCTION("""COMPUTED_VALUE"""),0.0)</f>
        <v>0</v>
      </c>
    </row>
    <row r="260">
      <c r="A260" s="2">
        <f>IFERROR(__xludf.DUMMYFUNCTION("""COMPUTED_VALUE"""),45670.66666666667)</f>
        <v>45670.66667</v>
      </c>
      <c r="B260" s="1">
        <f>IFERROR(__xludf.DUMMYFUNCTION("""COMPUTED_VALUE"""),1750.39)</f>
        <v>1750.39</v>
      </c>
      <c r="D260" s="2">
        <f>IFERROR(__xludf.DUMMYFUNCTION("""COMPUTED_VALUE"""),45670.66666666667)</f>
        <v>45670.66667</v>
      </c>
      <c r="E260" s="1">
        <f>IFERROR(__xludf.DUMMYFUNCTION("""COMPUTED_VALUE"""),1771.46)</f>
        <v>1771.46</v>
      </c>
      <c r="G260" s="2">
        <f>IFERROR(__xludf.DUMMYFUNCTION("""COMPUTED_VALUE"""),45670.66666666667)</f>
        <v>45670.66667</v>
      </c>
      <c r="H260" s="1">
        <f>IFERROR(__xludf.DUMMYFUNCTION("""COMPUTED_VALUE"""),1748.05)</f>
        <v>1748.05</v>
      </c>
      <c r="J260" s="2">
        <f>IFERROR(__xludf.DUMMYFUNCTION("""COMPUTED_VALUE"""),45670.66666666667)</f>
        <v>45670.66667</v>
      </c>
      <c r="K260" s="1">
        <f>IFERROR(__xludf.DUMMYFUNCTION("""COMPUTED_VALUE"""),1771.13)</f>
        <v>1771.13</v>
      </c>
      <c r="M260" s="2">
        <f>IFERROR(__xludf.DUMMYFUNCTION("""COMPUTED_VALUE"""),45670.66666666667)</f>
        <v>45670.66667</v>
      </c>
      <c r="N260" s="1">
        <f>IFERROR(__xludf.DUMMYFUNCTION("""COMPUTED_VALUE"""),0.0)</f>
        <v>0</v>
      </c>
    </row>
    <row r="261">
      <c r="A261" s="2">
        <f>IFERROR(__xludf.DUMMYFUNCTION("""COMPUTED_VALUE"""),45671.66666666667)</f>
        <v>45671.66667</v>
      </c>
      <c r="B261" s="1">
        <f>IFERROR(__xludf.DUMMYFUNCTION("""COMPUTED_VALUE"""),1781.26)</f>
        <v>1781.26</v>
      </c>
      <c r="D261" s="2">
        <f>IFERROR(__xludf.DUMMYFUNCTION("""COMPUTED_VALUE"""),45671.66666666667)</f>
        <v>45671.66667</v>
      </c>
      <c r="E261" s="1">
        <f>IFERROR(__xludf.DUMMYFUNCTION("""COMPUTED_VALUE"""),1794.42)</f>
        <v>1794.42</v>
      </c>
      <c r="G261" s="2">
        <f>IFERROR(__xludf.DUMMYFUNCTION("""COMPUTED_VALUE"""),45671.66666666667)</f>
        <v>45671.66667</v>
      </c>
      <c r="H261" s="1">
        <f>IFERROR(__xludf.DUMMYFUNCTION("""COMPUTED_VALUE"""),1776.43)</f>
        <v>1776.43</v>
      </c>
      <c r="J261" s="2">
        <f>IFERROR(__xludf.DUMMYFUNCTION("""COMPUTED_VALUE"""),45671.66666666667)</f>
        <v>45671.66667</v>
      </c>
      <c r="K261" s="1">
        <f>IFERROR(__xludf.DUMMYFUNCTION("""COMPUTED_VALUE"""),1789.92)</f>
        <v>1789.92</v>
      </c>
      <c r="M261" s="2">
        <f>IFERROR(__xludf.DUMMYFUNCTION("""COMPUTED_VALUE"""),45671.66666666667)</f>
        <v>45671.66667</v>
      </c>
      <c r="N261" s="1">
        <f>IFERROR(__xludf.DUMMYFUNCTION("""COMPUTED_VALUE"""),0.0)</f>
        <v>0</v>
      </c>
    </row>
    <row r="262">
      <c r="A262" s="2">
        <f>IFERROR(__xludf.DUMMYFUNCTION("""COMPUTED_VALUE"""),45672.66666666667)</f>
        <v>45672.66667</v>
      </c>
      <c r="B262" s="1">
        <f>IFERROR(__xludf.DUMMYFUNCTION("""COMPUTED_VALUE"""),1820.26)</f>
        <v>1820.26</v>
      </c>
      <c r="D262" s="2">
        <f>IFERROR(__xludf.DUMMYFUNCTION("""COMPUTED_VALUE"""),45672.66666666667)</f>
        <v>45672.66667</v>
      </c>
      <c r="E262" s="1">
        <f>IFERROR(__xludf.DUMMYFUNCTION("""COMPUTED_VALUE"""),1823.56)</f>
        <v>1823.56</v>
      </c>
      <c r="G262" s="2">
        <f>IFERROR(__xludf.DUMMYFUNCTION("""COMPUTED_VALUE"""),45672.66666666667)</f>
        <v>45672.66667</v>
      </c>
      <c r="H262" s="1">
        <f>IFERROR(__xludf.DUMMYFUNCTION("""COMPUTED_VALUE"""),1807.97)</f>
        <v>1807.97</v>
      </c>
      <c r="J262" s="2">
        <f>IFERROR(__xludf.DUMMYFUNCTION("""COMPUTED_VALUE"""),45672.66666666667)</f>
        <v>45672.66667</v>
      </c>
      <c r="K262" s="1">
        <f>IFERROR(__xludf.DUMMYFUNCTION("""COMPUTED_VALUE"""),1810.87)</f>
        <v>1810.87</v>
      </c>
      <c r="M262" s="2">
        <f>IFERROR(__xludf.DUMMYFUNCTION("""COMPUTED_VALUE"""),45672.66666666667)</f>
        <v>45672.66667</v>
      </c>
      <c r="N262" s="1">
        <f>IFERROR(__xludf.DUMMYFUNCTION("""COMPUTED_VALUE"""),0.0)</f>
        <v>0</v>
      </c>
    </row>
    <row r="263">
      <c r="A263" s="2">
        <f>IFERROR(__xludf.DUMMYFUNCTION("""COMPUTED_VALUE"""),45673.66666666667)</f>
        <v>45673.66667</v>
      </c>
      <c r="B263" s="1">
        <f>IFERROR(__xludf.DUMMYFUNCTION("""COMPUTED_VALUE"""),1813.06)</f>
        <v>1813.06</v>
      </c>
      <c r="D263" s="2">
        <f>IFERROR(__xludf.DUMMYFUNCTION("""COMPUTED_VALUE"""),45673.66666666667)</f>
        <v>45673.66667</v>
      </c>
      <c r="E263" s="1">
        <f>IFERROR(__xludf.DUMMYFUNCTION("""COMPUTED_VALUE"""),1830.42)</f>
        <v>1830.42</v>
      </c>
      <c r="G263" s="2">
        <f>IFERROR(__xludf.DUMMYFUNCTION("""COMPUTED_VALUE"""),45673.66666666667)</f>
        <v>45673.66667</v>
      </c>
      <c r="H263" s="1">
        <f>IFERROR(__xludf.DUMMYFUNCTION("""COMPUTED_VALUE"""),1808.42)</f>
        <v>1808.42</v>
      </c>
      <c r="J263" s="2">
        <f>IFERROR(__xludf.DUMMYFUNCTION("""COMPUTED_VALUE"""),45673.66666666667)</f>
        <v>45673.66667</v>
      </c>
      <c r="K263" s="1">
        <f>IFERROR(__xludf.DUMMYFUNCTION("""COMPUTED_VALUE"""),1827.63)</f>
        <v>1827.63</v>
      </c>
      <c r="M263" s="2">
        <f>IFERROR(__xludf.DUMMYFUNCTION("""COMPUTED_VALUE"""),45673.66666666667)</f>
        <v>45673.66667</v>
      </c>
      <c r="N263" s="1">
        <f>IFERROR(__xludf.DUMMYFUNCTION("""COMPUTED_VALUE"""),0.0)</f>
        <v>0</v>
      </c>
    </row>
    <row r="264">
      <c r="A264" s="2">
        <f>IFERROR(__xludf.DUMMYFUNCTION("""COMPUTED_VALUE"""),45674.66666666667)</f>
        <v>45674.66667</v>
      </c>
      <c r="B264" s="1">
        <f>IFERROR(__xludf.DUMMYFUNCTION("""COMPUTED_VALUE"""),1839.96)</f>
        <v>1839.96</v>
      </c>
      <c r="D264" s="2">
        <f>IFERROR(__xludf.DUMMYFUNCTION("""COMPUTED_VALUE"""),45674.66666666667)</f>
        <v>45674.66667</v>
      </c>
      <c r="E264" s="1">
        <f>IFERROR(__xludf.DUMMYFUNCTION("""COMPUTED_VALUE"""),1844.51)</f>
        <v>1844.51</v>
      </c>
      <c r="G264" s="2">
        <f>IFERROR(__xludf.DUMMYFUNCTION("""COMPUTED_VALUE"""),45674.66666666667)</f>
        <v>45674.66667</v>
      </c>
      <c r="H264" s="1">
        <f>IFERROR(__xludf.DUMMYFUNCTION("""COMPUTED_VALUE"""),1835.66)</f>
        <v>1835.66</v>
      </c>
      <c r="J264" s="2">
        <f>IFERROR(__xludf.DUMMYFUNCTION("""COMPUTED_VALUE"""),45674.66666666667)</f>
        <v>45674.66667</v>
      </c>
      <c r="K264" s="1">
        <f>IFERROR(__xludf.DUMMYFUNCTION("""COMPUTED_VALUE"""),1838.18)</f>
        <v>1838.18</v>
      </c>
      <c r="M264" s="2">
        <f>IFERROR(__xludf.DUMMYFUNCTION("""COMPUTED_VALUE"""),45674.66666666667)</f>
        <v>45674.66667</v>
      </c>
      <c r="N264" s="1">
        <f>IFERROR(__xludf.DUMMYFUNCTION("""COMPUTED_VALUE"""),0.0)</f>
        <v>0</v>
      </c>
    </row>
    <row r="265">
      <c r="A265" s="2">
        <f>IFERROR(__xludf.DUMMYFUNCTION("""COMPUTED_VALUE"""),45678.66666666667)</f>
        <v>45678.66667</v>
      </c>
      <c r="B265" s="1">
        <f>IFERROR(__xludf.DUMMYFUNCTION("""COMPUTED_VALUE"""),1851.27)</f>
        <v>1851.27</v>
      </c>
      <c r="D265" s="2">
        <f>IFERROR(__xludf.DUMMYFUNCTION("""COMPUTED_VALUE"""),45678.66666666667)</f>
        <v>45678.66667</v>
      </c>
      <c r="E265" s="1">
        <f>IFERROR(__xludf.DUMMYFUNCTION("""COMPUTED_VALUE"""),1863.65)</f>
        <v>1863.65</v>
      </c>
      <c r="G265" s="2">
        <f>IFERROR(__xludf.DUMMYFUNCTION("""COMPUTED_VALUE"""),45678.66666666667)</f>
        <v>45678.66667</v>
      </c>
      <c r="H265" s="1">
        <f>IFERROR(__xludf.DUMMYFUNCTION("""COMPUTED_VALUE"""),1849.39)</f>
        <v>1849.39</v>
      </c>
      <c r="J265" s="2">
        <f>IFERROR(__xludf.DUMMYFUNCTION("""COMPUTED_VALUE"""),45678.66666666667)</f>
        <v>45678.66667</v>
      </c>
      <c r="K265" s="1">
        <f>IFERROR(__xludf.DUMMYFUNCTION("""COMPUTED_VALUE"""),1863.04)</f>
        <v>1863.04</v>
      </c>
      <c r="M265" s="2">
        <f>IFERROR(__xludf.DUMMYFUNCTION("""COMPUTED_VALUE"""),45678.66666666667)</f>
        <v>45678.66667</v>
      </c>
      <c r="N265" s="1">
        <f>IFERROR(__xludf.DUMMYFUNCTION("""COMPUTED_VALUE"""),0.0)</f>
        <v>0</v>
      </c>
    </row>
    <row r="266">
      <c r="A266" s="2">
        <f>IFERROR(__xludf.DUMMYFUNCTION("""COMPUTED_VALUE"""),45679.66666666667)</f>
        <v>45679.66667</v>
      </c>
      <c r="B266" s="1">
        <f>IFERROR(__xludf.DUMMYFUNCTION("""COMPUTED_VALUE"""),1867.04)</f>
        <v>1867.04</v>
      </c>
      <c r="D266" s="2">
        <f>IFERROR(__xludf.DUMMYFUNCTION("""COMPUTED_VALUE"""),45679.66666666667)</f>
        <v>45679.66667</v>
      </c>
      <c r="E266" s="1">
        <f>IFERROR(__xludf.DUMMYFUNCTION("""COMPUTED_VALUE"""),1867.98)</f>
        <v>1867.98</v>
      </c>
      <c r="G266" s="2">
        <f>IFERROR(__xludf.DUMMYFUNCTION("""COMPUTED_VALUE"""),45679.66666666667)</f>
        <v>45679.66667</v>
      </c>
      <c r="H266" s="1">
        <f>IFERROR(__xludf.DUMMYFUNCTION("""COMPUTED_VALUE"""),1858.36)</f>
        <v>1858.36</v>
      </c>
      <c r="J266" s="2">
        <f>IFERROR(__xludf.DUMMYFUNCTION("""COMPUTED_VALUE"""),45679.66666666667)</f>
        <v>45679.66667</v>
      </c>
      <c r="K266" s="1">
        <f>IFERROR(__xludf.DUMMYFUNCTION("""COMPUTED_VALUE"""),1858.92)</f>
        <v>1858.92</v>
      </c>
      <c r="M266" s="2">
        <f>IFERROR(__xludf.DUMMYFUNCTION("""COMPUTED_VALUE"""),45679.66666666667)</f>
        <v>45679.66667</v>
      </c>
      <c r="N266" s="1">
        <f>IFERROR(__xludf.DUMMYFUNCTION("""COMPUTED_VALUE"""),0.0)</f>
        <v>0</v>
      </c>
    </row>
    <row r="267">
      <c r="A267" s="2">
        <f>IFERROR(__xludf.DUMMYFUNCTION("""COMPUTED_VALUE"""),45680.66666666667)</f>
        <v>45680.66667</v>
      </c>
      <c r="B267" s="1">
        <f>IFERROR(__xludf.DUMMYFUNCTION("""COMPUTED_VALUE"""),1857.11)</f>
        <v>1857.11</v>
      </c>
      <c r="D267" s="2">
        <f>IFERROR(__xludf.DUMMYFUNCTION("""COMPUTED_VALUE"""),45680.66666666667)</f>
        <v>45680.66667</v>
      </c>
      <c r="E267" s="1">
        <f>IFERROR(__xludf.DUMMYFUNCTION("""COMPUTED_VALUE"""),1866.94)</f>
        <v>1866.94</v>
      </c>
      <c r="G267" s="2">
        <f>IFERROR(__xludf.DUMMYFUNCTION("""COMPUTED_VALUE"""),45680.66666666667)</f>
        <v>45680.66667</v>
      </c>
      <c r="H267" s="1">
        <f>IFERROR(__xludf.DUMMYFUNCTION("""COMPUTED_VALUE"""),1851.47)</f>
        <v>1851.47</v>
      </c>
      <c r="J267" s="2">
        <f>IFERROR(__xludf.DUMMYFUNCTION("""COMPUTED_VALUE"""),45680.66666666667)</f>
        <v>45680.66667</v>
      </c>
      <c r="K267" s="1">
        <f>IFERROR(__xludf.DUMMYFUNCTION("""COMPUTED_VALUE"""),1865.95)</f>
        <v>1865.95</v>
      </c>
      <c r="M267" s="2">
        <f>IFERROR(__xludf.DUMMYFUNCTION("""COMPUTED_VALUE"""),45680.66666666667)</f>
        <v>45680.66667</v>
      </c>
      <c r="N267" s="1">
        <f>IFERROR(__xludf.DUMMYFUNCTION("""COMPUTED_VALUE"""),0.0)</f>
        <v>0</v>
      </c>
    </row>
    <row r="268">
      <c r="A268" s="2">
        <f>IFERROR(__xludf.DUMMYFUNCTION("""COMPUTED_VALUE"""),45681.66666666667)</f>
        <v>45681.66667</v>
      </c>
      <c r="B268" s="1">
        <f>IFERROR(__xludf.DUMMYFUNCTION("""COMPUTED_VALUE"""),1866.68)</f>
        <v>1866.68</v>
      </c>
      <c r="D268" s="2">
        <f>IFERROR(__xludf.DUMMYFUNCTION("""COMPUTED_VALUE"""),45681.66666666667)</f>
        <v>45681.66667</v>
      </c>
      <c r="E268" s="1">
        <f>IFERROR(__xludf.DUMMYFUNCTION("""COMPUTED_VALUE"""),1871.52)</f>
        <v>1871.52</v>
      </c>
      <c r="G268" s="2">
        <f>IFERROR(__xludf.DUMMYFUNCTION("""COMPUTED_VALUE"""),45681.66666666667)</f>
        <v>45681.66667</v>
      </c>
      <c r="H268" s="1">
        <f>IFERROR(__xludf.DUMMYFUNCTION("""COMPUTED_VALUE"""),1860.56)</f>
        <v>1860.56</v>
      </c>
      <c r="J268" s="2">
        <f>IFERROR(__xludf.DUMMYFUNCTION("""COMPUTED_VALUE"""),45681.66666666667)</f>
        <v>45681.66667</v>
      </c>
      <c r="K268" s="1">
        <f>IFERROR(__xludf.DUMMYFUNCTION("""COMPUTED_VALUE"""),1863.7)</f>
        <v>1863.7</v>
      </c>
      <c r="M268" s="2">
        <f>IFERROR(__xludf.DUMMYFUNCTION("""COMPUTED_VALUE"""),45681.66666666667)</f>
        <v>45681.66667</v>
      </c>
      <c r="N268" s="1">
        <f>IFERROR(__xludf.DUMMYFUNCTION("""COMPUTED_VALUE"""),0.0)</f>
        <v>0</v>
      </c>
    </row>
    <row r="269">
      <c r="A269" s="2">
        <f>IFERROR(__xludf.DUMMYFUNCTION("""COMPUTED_VALUE"""),45684.66666666667)</f>
        <v>45684.66667</v>
      </c>
      <c r="B269" s="1">
        <f>IFERROR(__xludf.DUMMYFUNCTION("""COMPUTED_VALUE"""),1842.26)</f>
        <v>1842.26</v>
      </c>
      <c r="D269" s="2">
        <f>IFERROR(__xludf.DUMMYFUNCTION("""COMPUTED_VALUE"""),45684.66666666667)</f>
        <v>45684.66667</v>
      </c>
      <c r="E269" s="1">
        <f>IFERROR(__xludf.DUMMYFUNCTION("""COMPUTED_VALUE"""),1849.38)</f>
        <v>1849.38</v>
      </c>
      <c r="G269" s="2">
        <f>IFERROR(__xludf.DUMMYFUNCTION("""COMPUTED_VALUE"""),45684.66666666667)</f>
        <v>45684.66667</v>
      </c>
      <c r="H269" s="1">
        <f>IFERROR(__xludf.DUMMYFUNCTION("""COMPUTED_VALUE"""),1831.95)</f>
        <v>1831.95</v>
      </c>
      <c r="J269" s="2">
        <f>IFERROR(__xludf.DUMMYFUNCTION("""COMPUTED_VALUE"""),45684.66666666667)</f>
        <v>45684.66667</v>
      </c>
      <c r="K269" s="1">
        <f>IFERROR(__xludf.DUMMYFUNCTION("""COMPUTED_VALUE"""),1842.7)</f>
        <v>1842.7</v>
      </c>
      <c r="M269" s="2">
        <f>IFERROR(__xludf.DUMMYFUNCTION("""COMPUTED_VALUE"""),45684.66666666667)</f>
        <v>45684.66667</v>
      </c>
      <c r="N269" s="1">
        <f>IFERROR(__xludf.DUMMYFUNCTION("""COMPUTED_VALUE"""),0.0)</f>
        <v>0</v>
      </c>
    </row>
    <row r="270">
      <c r="A270" s="2">
        <f>IFERROR(__xludf.DUMMYFUNCTION("""COMPUTED_VALUE"""),45685.66666666667)</f>
        <v>45685.66667</v>
      </c>
      <c r="B270" s="1">
        <f>IFERROR(__xludf.DUMMYFUNCTION("""COMPUTED_VALUE"""),1843.06)</f>
        <v>1843.06</v>
      </c>
      <c r="D270" s="2">
        <f>IFERROR(__xludf.DUMMYFUNCTION("""COMPUTED_VALUE"""),45685.66666666667)</f>
        <v>45685.66667</v>
      </c>
      <c r="E270" s="1">
        <f>IFERROR(__xludf.DUMMYFUNCTION("""COMPUTED_VALUE"""),1851.18)</f>
        <v>1851.18</v>
      </c>
      <c r="G270" s="2">
        <f>IFERROR(__xludf.DUMMYFUNCTION("""COMPUTED_VALUE"""),45685.66666666667)</f>
        <v>45685.66667</v>
      </c>
      <c r="H270" s="1">
        <f>IFERROR(__xludf.DUMMYFUNCTION("""COMPUTED_VALUE"""),1834.91)</f>
        <v>1834.91</v>
      </c>
      <c r="J270" s="2">
        <f>IFERROR(__xludf.DUMMYFUNCTION("""COMPUTED_VALUE"""),45685.66666666667)</f>
        <v>45685.66667</v>
      </c>
      <c r="K270" s="1">
        <f>IFERROR(__xludf.DUMMYFUNCTION("""COMPUTED_VALUE"""),1846.9)</f>
        <v>1846.9</v>
      </c>
      <c r="M270" s="2">
        <f>IFERROR(__xludf.DUMMYFUNCTION("""COMPUTED_VALUE"""),45685.66666666667)</f>
        <v>45685.66667</v>
      </c>
      <c r="N270" s="1">
        <f>IFERROR(__xludf.DUMMYFUNCTION("""COMPUTED_VALUE"""),0.0)</f>
        <v>0</v>
      </c>
    </row>
    <row r="271">
      <c r="A271" s="2">
        <f>IFERROR(__xludf.DUMMYFUNCTION("""COMPUTED_VALUE"""),45686.66666666667)</f>
        <v>45686.66667</v>
      </c>
      <c r="B271" s="1">
        <f>IFERROR(__xludf.DUMMYFUNCTION("""COMPUTED_VALUE"""),1846.37)</f>
        <v>1846.37</v>
      </c>
      <c r="D271" s="2">
        <f>IFERROR(__xludf.DUMMYFUNCTION("""COMPUTED_VALUE"""),45686.66666666667)</f>
        <v>45686.66667</v>
      </c>
      <c r="E271" s="1">
        <f>IFERROR(__xludf.DUMMYFUNCTION("""COMPUTED_VALUE"""),1853.75)</f>
        <v>1853.75</v>
      </c>
      <c r="G271" s="2">
        <f>IFERROR(__xludf.DUMMYFUNCTION("""COMPUTED_VALUE"""),45686.66666666667)</f>
        <v>45686.66667</v>
      </c>
      <c r="H271" s="1">
        <f>IFERROR(__xludf.DUMMYFUNCTION("""COMPUTED_VALUE"""),1835.86)</f>
        <v>1835.86</v>
      </c>
      <c r="J271" s="2">
        <f>IFERROR(__xludf.DUMMYFUNCTION("""COMPUTED_VALUE"""),45686.66666666667)</f>
        <v>45686.66667</v>
      </c>
      <c r="K271" s="1">
        <f>IFERROR(__xludf.DUMMYFUNCTION("""COMPUTED_VALUE"""),1841.83)</f>
        <v>1841.83</v>
      </c>
      <c r="M271" s="2">
        <f>IFERROR(__xludf.DUMMYFUNCTION("""COMPUTED_VALUE"""),45686.66666666667)</f>
        <v>45686.66667</v>
      </c>
      <c r="N271" s="1">
        <f>IFERROR(__xludf.DUMMYFUNCTION("""COMPUTED_VALUE"""),0.0)</f>
        <v>0</v>
      </c>
    </row>
    <row r="272">
      <c r="A272" s="2">
        <f>IFERROR(__xludf.DUMMYFUNCTION("""COMPUTED_VALUE"""),45687.66666666667)</f>
        <v>45687.66667</v>
      </c>
      <c r="B272" s="1">
        <f>IFERROR(__xludf.DUMMYFUNCTION("""COMPUTED_VALUE"""),1855.69)</f>
        <v>1855.69</v>
      </c>
      <c r="D272" s="2">
        <f>IFERROR(__xludf.DUMMYFUNCTION("""COMPUTED_VALUE"""),45687.66666666667)</f>
        <v>45687.66667</v>
      </c>
      <c r="E272" s="1">
        <f>IFERROR(__xludf.DUMMYFUNCTION("""COMPUTED_VALUE"""),1870.76)</f>
        <v>1870.76</v>
      </c>
      <c r="G272" s="2">
        <f>IFERROR(__xludf.DUMMYFUNCTION("""COMPUTED_VALUE"""),45687.66666666667)</f>
        <v>45687.66667</v>
      </c>
      <c r="H272" s="1">
        <f>IFERROR(__xludf.DUMMYFUNCTION("""COMPUTED_VALUE"""),1852.77)</f>
        <v>1852.77</v>
      </c>
      <c r="J272" s="2">
        <f>IFERROR(__xludf.DUMMYFUNCTION("""COMPUTED_VALUE"""),45687.66666666667)</f>
        <v>45687.66667</v>
      </c>
      <c r="K272" s="1">
        <f>IFERROR(__xludf.DUMMYFUNCTION("""COMPUTED_VALUE"""),1864.56)</f>
        <v>1864.56</v>
      </c>
      <c r="M272" s="2">
        <f>IFERROR(__xludf.DUMMYFUNCTION("""COMPUTED_VALUE"""),45687.66666666667)</f>
        <v>45687.66667</v>
      </c>
      <c r="N272" s="1">
        <f>IFERROR(__xludf.DUMMYFUNCTION("""COMPUTED_VALUE"""),0.0)</f>
        <v>0</v>
      </c>
    </row>
    <row r="273">
      <c r="A273" s="2">
        <f>IFERROR(__xludf.DUMMYFUNCTION("""COMPUTED_VALUE"""),45688.66666666667)</f>
        <v>45688.66667</v>
      </c>
      <c r="B273" s="1">
        <f>IFERROR(__xludf.DUMMYFUNCTION("""COMPUTED_VALUE"""),1866.45)</f>
        <v>1866.45</v>
      </c>
      <c r="D273" s="2">
        <f>IFERROR(__xludf.DUMMYFUNCTION("""COMPUTED_VALUE"""),45688.66666666667)</f>
        <v>45688.66667</v>
      </c>
      <c r="E273" s="1">
        <f>IFERROR(__xludf.DUMMYFUNCTION("""COMPUTED_VALUE"""),1872.39)</f>
        <v>1872.39</v>
      </c>
      <c r="G273" s="2">
        <f>IFERROR(__xludf.DUMMYFUNCTION("""COMPUTED_VALUE"""),45688.66666666667)</f>
        <v>45688.66667</v>
      </c>
      <c r="H273" s="1">
        <f>IFERROR(__xludf.DUMMYFUNCTION("""COMPUTED_VALUE"""),1848.13)</f>
        <v>1848.13</v>
      </c>
      <c r="J273" s="2">
        <f>IFERROR(__xludf.DUMMYFUNCTION("""COMPUTED_VALUE"""),45688.66666666667)</f>
        <v>45688.66667</v>
      </c>
      <c r="K273" s="1">
        <f>IFERROR(__xludf.DUMMYFUNCTION("""COMPUTED_VALUE"""),1850.1)</f>
        <v>1850.1</v>
      </c>
      <c r="M273" s="2">
        <f>IFERROR(__xludf.DUMMYFUNCTION("""COMPUTED_VALUE"""),45688.66666666667)</f>
        <v>45688.66667</v>
      </c>
      <c r="N273" s="1">
        <f>IFERROR(__xludf.DUMMYFUNCTION("""COMPUTED_VALUE"""),0.0)</f>
        <v>0</v>
      </c>
    </row>
    <row r="274">
      <c r="A274" s="2">
        <f>IFERROR(__xludf.DUMMYFUNCTION("""COMPUTED_VALUE"""),45691.66666666667)</f>
        <v>45691.66667</v>
      </c>
      <c r="B274" s="1">
        <f>IFERROR(__xludf.DUMMYFUNCTION("""COMPUTED_VALUE"""),1820.97)</f>
        <v>1820.97</v>
      </c>
      <c r="D274" s="2">
        <f>IFERROR(__xludf.DUMMYFUNCTION("""COMPUTED_VALUE"""),45691.66666666667)</f>
        <v>45691.66667</v>
      </c>
      <c r="E274" s="1">
        <f>IFERROR(__xludf.DUMMYFUNCTION("""COMPUTED_VALUE"""),1846.01)</f>
        <v>1846.01</v>
      </c>
      <c r="G274" s="2">
        <f>IFERROR(__xludf.DUMMYFUNCTION("""COMPUTED_VALUE"""),45691.66666666667)</f>
        <v>45691.66667</v>
      </c>
      <c r="H274" s="1">
        <f>IFERROR(__xludf.DUMMYFUNCTION("""COMPUTED_VALUE"""),1810.81)</f>
        <v>1810.81</v>
      </c>
      <c r="J274" s="2">
        <f>IFERROR(__xludf.DUMMYFUNCTION("""COMPUTED_VALUE"""),45691.66666666667)</f>
        <v>45691.66667</v>
      </c>
      <c r="K274" s="1">
        <f>IFERROR(__xludf.DUMMYFUNCTION("""COMPUTED_VALUE"""),1838.17)</f>
        <v>1838.17</v>
      </c>
      <c r="M274" s="2">
        <f>IFERROR(__xludf.DUMMYFUNCTION("""COMPUTED_VALUE"""),45691.66666666667)</f>
        <v>45691.66667</v>
      </c>
      <c r="N274" s="1">
        <f>IFERROR(__xludf.DUMMYFUNCTION("""COMPUTED_VALUE"""),0.0)</f>
        <v>0</v>
      </c>
    </row>
    <row r="275">
      <c r="A275" s="2">
        <f>IFERROR(__xludf.DUMMYFUNCTION("""COMPUTED_VALUE"""),45692.66666666667)</f>
        <v>45692.66667</v>
      </c>
      <c r="B275" s="1">
        <f>IFERROR(__xludf.DUMMYFUNCTION("""COMPUTED_VALUE"""),1838.45)</f>
        <v>1838.45</v>
      </c>
      <c r="D275" s="2">
        <f>IFERROR(__xludf.DUMMYFUNCTION("""COMPUTED_VALUE"""),45692.66666666667)</f>
        <v>45692.66667</v>
      </c>
      <c r="E275" s="1">
        <f>IFERROR(__xludf.DUMMYFUNCTION("""COMPUTED_VALUE"""),1851.03)</f>
        <v>1851.03</v>
      </c>
      <c r="G275" s="2">
        <f>IFERROR(__xludf.DUMMYFUNCTION("""COMPUTED_VALUE"""),45692.66666666667)</f>
        <v>45692.66667</v>
      </c>
      <c r="H275" s="1">
        <f>IFERROR(__xludf.DUMMYFUNCTION("""COMPUTED_VALUE"""),1838.45)</f>
        <v>1838.45</v>
      </c>
      <c r="J275" s="2">
        <f>IFERROR(__xludf.DUMMYFUNCTION("""COMPUTED_VALUE"""),45692.66666666667)</f>
        <v>45692.66667</v>
      </c>
      <c r="K275" s="1">
        <f>IFERROR(__xludf.DUMMYFUNCTION("""COMPUTED_VALUE"""),1846.97)</f>
        <v>1846.97</v>
      </c>
      <c r="M275" s="2">
        <f>IFERROR(__xludf.DUMMYFUNCTION("""COMPUTED_VALUE"""),45692.66666666667)</f>
        <v>45692.66667</v>
      </c>
      <c r="N275" s="1">
        <f>IFERROR(__xludf.DUMMYFUNCTION("""COMPUTED_VALUE"""),0.0)</f>
        <v>0</v>
      </c>
    </row>
    <row r="276">
      <c r="A276" s="2">
        <f>IFERROR(__xludf.DUMMYFUNCTION("""COMPUTED_VALUE"""),45693.66666666667)</f>
        <v>45693.66667</v>
      </c>
      <c r="B276" s="1">
        <f>IFERROR(__xludf.DUMMYFUNCTION("""COMPUTED_VALUE"""),1853.71)</f>
        <v>1853.71</v>
      </c>
      <c r="D276" s="2">
        <f>IFERROR(__xludf.DUMMYFUNCTION("""COMPUTED_VALUE"""),45693.66666666667)</f>
        <v>45693.66667</v>
      </c>
      <c r="E276" s="1">
        <f>IFERROR(__xludf.DUMMYFUNCTION("""COMPUTED_VALUE"""),1861.09)</f>
        <v>1861.09</v>
      </c>
      <c r="G276" s="2">
        <f>IFERROR(__xludf.DUMMYFUNCTION("""COMPUTED_VALUE"""),45693.66666666667)</f>
        <v>45693.66667</v>
      </c>
      <c r="H276" s="1">
        <f>IFERROR(__xludf.DUMMYFUNCTION("""COMPUTED_VALUE"""),1842.09)</f>
        <v>1842.09</v>
      </c>
      <c r="J276" s="2">
        <f>IFERROR(__xludf.DUMMYFUNCTION("""COMPUTED_VALUE"""),45693.66666666667)</f>
        <v>45693.66667</v>
      </c>
      <c r="K276" s="1">
        <f>IFERROR(__xludf.DUMMYFUNCTION("""COMPUTED_VALUE"""),1860.04)</f>
        <v>1860.04</v>
      </c>
      <c r="M276" s="2">
        <f>IFERROR(__xludf.DUMMYFUNCTION("""COMPUTED_VALUE"""),45693.66666666667)</f>
        <v>45693.66667</v>
      </c>
      <c r="N276" s="1">
        <f>IFERROR(__xludf.DUMMYFUNCTION("""COMPUTED_VALUE"""),0.0)</f>
        <v>0</v>
      </c>
    </row>
    <row r="277">
      <c r="A277" s="2">
        <f>IFERROR(__xludf.DUMMYFUNCTION("""COMPUTED_VALUE"""),45694.66666666667)</f>
        <v>45694.66667</v>
      </c>
      <c r="B277" s="1">
        <f>IFERROR(__xludf.DUMMYFUNCTION("""COMPUTED_VALUE"""),1865.94)</f>
        <v>1865.94</v>
      </c>
      <c r="D277" s="2">
        <f>IFERROR(__xludf.DUMMYFUNCTION("""COMPUTED_VALUE"""),45694.66666666667)</f>
        <v>45694.66667</v>
      </c>
      <c r="E277" s="1">
        <f>IFERROR(__xludf.DUMMYFUNCTION("""COMPUTED_VALUE"""),1865.94)</f>
        <v>1865.94</v>
      </c>
      <c r="G277" s="2">
        <f>IFERROR(__xludf.DUMMYFUNCTION("""COMPUTED_VALUE"""),45694.66666666667)</f>
        <v>45694.66667</v>
      </c>
      <c r="H277" s="1">
        <f>IFERROR(__xludf.DUMMYFUNCTION("""COMPUTED_VALUE"""),1847.92)</f>
        <v>1847.92</v>
      </c>
      <c r="J277" s="2">
        <f>IFERROR(__xludf.DUMMYFUNCTION("""COMPUTED_VALUE"""),45694.66666666667)</f>
        <v>45694.66667</v>
      </c>
      <c r="K277" s="1">
        <f>IFERROR(__xludf.DUMMYFUNCTION("""COMPUTED_VALUE"""),1861.21)</f>
        <v>1861.21</v>
      </c>
      <c r="M277" s="2">
        <f>IFERROR(__xludf.DUMMYFUNCTION("""COMPUTED_VALUE"""),45694.66666666667)</f>
        <v>45694.66667</v>
      </c>
      <c r="N277" s="1">
        <f>IFERROR(__xludf.DUMMYFUNCTION("""COMPUTED_VALUE"""),0.0)</f>
        <v>0</v>
      </c>
    </row>
    <row r="278">
      <c r="A278" s="2">
        <f>IFERROR(__xludf.DUMMYFUNCTION("""COMPUTED_VALUE"""),45695.66666666667)</f>
        <v>45695.66667</v>
      </c>
      <c r="B278" s="1">
        <f>IFERROR(__xludf.DUMMYFUNCTION("""COMPUTED_VALUE"""),1867.25)</f>
        <v>1867.25</v>
      </c>
      <c r="D278" s="2">
        <f>IFERROR(__xludf.DUMMYFUNCTION("""COMPUTED_VALUE"""),45695.66666666667)</f>
        <v>45695.66667</v>
      </c>
      <c r="E278" s="1">
        <f>IFERROR(__xludf.DUMMYFUNCTION("""COMPUTED_VALUE"""),1869.96)</f>
        <v>1869.96</v>
      </c>
      <c r="G278" s="2">
        <f>IFERROR(__xludf.DUMMYFUNCTION("""COMPUTED_VALUE"""),45695.66666666667)</f>
        <v>45695.66667</v>
      </c>
      <c r="H278" s="1">
        <f>IFERROR(__xludf.DUMMYFUNCTION("""COMPUTED_VALUE"""),1849.12)</f>
        <v>1849.12</v>
      </c>
      <c r="J278" s="2">
        <f>IFERROR(__xludf.DUMMYFUNCTION("""COMPUTED_VALUE"""),45695.66666666667)</f>
        <v>45695.66667</v>
      </c>
      <c r="K278" s="1">
        <f>IFERROR(__xludf.DUMMYFUNCTION("""COMPUTED_VALUE"""),1851.26)</f>
        <v>1851.26</v>
      </c>
      <c r="M278" s="2">
        <f>IFERROR(__xludf.DUMMYFUNCTION("""COMPUTED_VALUE"""),45695.66666666667)</f>
        <v>45695.66667</v>
      </c>
      <c r="N278" s="1">
        <f>IFERROR(__xludf.DUMMYFUNCTION("""COMPUTED_VALUE"""),0.0)</f>
        <v>0</v>
      </c>
    </row>
    <row r="279">
      <c r="A279" s="2">
        <f>IFERROR(__xludf.DUMMYFUNCTION("""COMPUTED_VALUE"""),45698.66666666667)</f>
        <v>45698.66667</v>
      </c>
      <c r="B279" s="1">
        <f>IFERROR(__xludf.DUMMYFUNCTION("""COMPUTED_VALUE"""),1860.3)</f>
        <v>1860.3</v>
      </c>
      <c r="D279" s="2">
        <f>IFERROR(__xludf.DUMMYFUNCTION("""COMPUTED_VALUE"""),45698.66666666667)</f>
        <v>45698.66667</v>
      </c>
      <c r="E279" s="1">
        <f>IFERROR(__xludf.DUMMYFUNCTION("""COMPUTED_VALUE"""),1861.62)</f>
        <v>1861.62</v>
      </c>
      <c r="G279" s="2">
        <f>IFERROR(__xludf.DUMMYFUNCTION("""COMPUTED_VALUE"""),45698.66666666667)</f>
        <v>45698.66667</v>
      </c>
      <c r="H279" s="1">
        <f>IFERROR(__xludf.DUMMYFUNCTION("""COMPUTED_VALUE"""),1852.23)</f>
        <v>1852.23</v>
      </c>
      <c r="J279" s="2">
        <f>IFERROR(__xludf.DUMMYFUNCTION("""COMPUTED_VALUE"""),45698.66666666667)</f>
        <v>45698.66667</v>
      </c>
      <c r="K279" s="1">
        <f>IFERROR(__xludf.DUMMYFUNCTION("""COMPUTED_VALUE"""),1859.77)</f>
        <v>1859.77</v>
      </c>
      <c r="M279" s="2">
        <f>IFERROR(__xludf.DUMMYFUNCTION("""COMPUTED_VALUE"""),45698.66666666667)</f>
        <v>45698.66667</v>
      </c>
      <c r="N279" s="1">
        <f>IFERROR(__xludf.DUMMYFUNCTION("""COMPUTED_VALUE"""),0.0)</f>
        <v>0</v>
      </c>
    </row>
    <row r="280">
      <c r="A280" s="2">
        <f>IFERROR(__xludf.DUMMYFUNCTION("""COMPUTED_VALUE"""),45699.66666666667)</f>
        <v>45699.66667</v>
      </c>
      <c r="B280" s="1">
        <f>IFERROR(__xludf.DUMMYFUNCTION("""COMPUTED_VALUE"""),1850.79)</f>
        <v>1850.79</v>
      </c>
      <c r="D280" s="2">
        <f>IFERROR(__xludf.DUMMYFUNCTION("""COMPUTED_VALUE"""),45699.66666666667)</f>
        <v>45699.66667</v>
      </c>
      <c r="E280" s="1">
        <f>IFERROR(__xludf.DUMMYFUNCTION("""COMPUTED_VALUE"""),1853.14)</f>
        <v>1853.14</v>
      </c>
      <c r="G280" s="2">
        <f>IFERROR(__xludf.DUMMYFUNCTION("""COMPUTED_VALUE"""),45699.66666666667)</f>
        <v>45699.66667</v>
      </c>
      <c r="H280" s="1">
        <f>IFERROR(__xludf.DUMMYFUNCTION("""COMPUTED_VALUE"""),1845.17)</f>
        <v>1845.17</v>
      </c>
      <c r="J280" s="2">
        <f>IFERROR(__xludf.DUMMYFUNCTION("""COMPUTED_VALUE"""),45699.66666666667)</f>
        <v>45699.66667</v>
      </c>
      <c r="K280" s="1">
        <f>IFERROR(__xludf.DUMMYFUNCTION("""COMPUTED_VALUE"""),1851.14)</f>
        <v>1851.14</v>
      </c>
      <c r="M280" s="2">
        <f>IFERROR(__xludf.DUMMYFUNCTION("""COMPUTED_VALUE"""),45699.66666666667)</f>
        <v>45699.66667</v>
      </c>
      <c r="N280" s="1">
        <f>IFERROR(__xludf.DUMMYFUNCTION("""COMPUTED_VALUE"""),0.0)</f>
        <v>0</v>
      </c>
    </row>
    <row r="281">
      <c r="A281" s="2">
        <f>IFERROR(__xludf.DUMMYFUNCTION("""COMPUTED_VALUE"""),45700.66666666667)</f>
        <v>45700.66667</v>
      </c>
      <c r="B281" s="1">
        <f>IFERROR(__xludf.DUMMYFUNCTION("""COMPUTED_VALUE"""),1830.11)</f>
        <v>1830.11</v>
      </c>
      <c r="D281" s="2">
        <f>IFERROR(__xludf.DUMMYFUNCTION("""COMPUTED_VALUE"""),45700.66666666667)</f>
        <v>45700.66667</v>
      </c>
      <c r="E281" s="1">
        <f>IFERROR(__xludf.DUMMYFUNCTION("""COMPUTED_VALUE"""),1845.44)</f>
        <v>1845.44</v>
      </c>
      <c r="G281" s="2">
        <f>IFERROR(__xludf.DUMMYFUNCTION("""COMPUTED_VALUE"""),45700.66666666667)</f>
        <v>45700.66667</v>
      </c>
      <c r="H281" s="1">
        <f>IFERROR(__xludf.DUMMYFUNCTION("""COMPUTED_VALUE"""),1827.5)</f>
        <v>1827.5</v>
      </c>
      <c r="J281" s="2">
        <f>IFERROR(__xludf.DUMMYFUNCTION("""COMPUTED_VALUE"""),45700.66666666667)</f>
        <v>45700.66667</v>
      </c>
      <c r="K281" s="1">
        <f>IFERROR(__xludf.DUMMYFUNCTION("""COMPUTED_VALUE"""),1841.47)</f>
        <v>1841.47</v>
      </c>
      <c r="M281" s="2">
        <f>IFERROR(__xludf.DUMMYFUNCTION("""COMPUTED_VALUE"""),45700.66666666667)</f>
        <v>45700.66667</v>
      </c>
      <c r="N281" s="1">
        <f>IFERROR(__xludf.DUMMYFUNCTION("""COMPUTED_VALUE"""),0.0)</f>
        <v>0</v>
      </c>
    </row>
    <row r="282">
      <c r="A282" s="2">
        <f>IFERROR(__xludf.DUMMYFUNCTION("""COMPUTED_VALUE"""),45701.66666666667)</f>
        <v>45701.66667</v>
      </c>
      <c r="B282" s="1">
        <f>IFERROR(__xludf.DUMMYFUNCTION("""COMPUTED_VALUE"""),1847.83)</f>
        <v>1847.83</v>
      </c>
      <c r="D282" s="2">
        <f>IFERROR(__xludf.DUMMYFUNCTION("""COMPUTED_VALUE"""),45701.66666666667)</f>
        <v>45701.66667</v>
      </c>
      <c r="E282" s="1">
        <f>IFERROR(__xludf.DUMMYFUNCTION("""COMPUTED_VALUE"""),1858.64)</f>
        <v>1858.64</v>
      </c>
      <c r="G282" s="2">
        <f>IFERROR(__xludf.DUMMYFUNCTION("""COMPUTED_VALUE"""),45701.66666666667)</f>
        <v>45701.66667</v>
      </c>
      <c r="H282" s="1">
        <f>IFERROR(__xludf.DUMMYFUNCTION("""COMPUTED_VALUE"""),1842.93)</f>
        <v>1842.93</v>
      </c>
      <c r="J282" s="2">
        <f>IFERROR(__xludf.DUMMYFUNCTION("""COMPUTED_VALUE"""),45701.66666666667)</f>
        <v>45701.66667</v>
      </c>
      <c r="K282" s="1">
        <f>IFERROR(__xludf.DUMMYFUNCTION("""COMPUTED_VALUE"""),1857.82)</f>
        <v>1857.82</v>
      </c>
      <c r="M282" s="2">
        <f>IFERROR(__xludf.DUMMYFUNCTION("""COMPUTED_VALUE"""),45701.66666666667)</f>
        <v>45701.66667</v>
      </c>
      <c r="N282" s="1">
        <f>IFERROR(__xludf.DUMMYFUNCTION("""COMPUTED_VALUE"""),0.0)</f>
        <v>0</v>
      </c>
    </row>
    <row r="283">
      <c r="A283" s="2">
        <f>IFERROR(__xludf.DUMMYFUNCTION("""COMPUTED_VALUE"""),45702.66666666667)</f>
        <v>45702.66667</v>
      </c>
      <c r="B283" s="1">
        <f>IFERROR(__xludf.DUMMYFUNCTION("""COMPUTED_VALUE"""),1861.91)</f>
        <v>1861.91</v>
      </c>
      <c r="D283" s="2">
        <f>IFERROR(__xludf.DUMMYFUNCTION("""COMPUTED_VALUE"""),45702.66666666667)</f>
        <v>45702.66667</v>
      </c>
      <c r="E283" s="1">
        <f>IFERROR(__xludf.DUMMYFUNCTION("""COMPUTED_VALUE"""),1863.99)</f>
        <v>1863.99</v>
      </c>
      <c r="G283" s="2">
        <f>IFERROR(__xludf.DUMMYFUNCTION("""COMPUTED_VALUE"""),45702.66666666667)</f>
        <v>45702.66667</v>
      </c>
      <c r="H283" s="1">
        <f>IFERROR(__xludf.DUMMYFUNCTION("""COMPUTED_VALUE"""),1856.51)</f>
        <v>1856.51</v>
      </c>
      <c r="J283" s="2">
        <f>IFERROR(__xludf.DUMMYFUNCTION("""COMPUTED_VALUE"""),45702.66666666667)</f>
        <v>45702.66667</v>
      </c>
      <c r="K283" s="1">
        <f>IFERROR(__xludf.DUMMYFUNCTION("""COMPUTED_VALUE"""),1857.36)</f>
        <v>1857.36</v>
      </c>
      <c r="M283" s="2">
        <f>IFERROR(__xludf.DUMMYFUNCTION("""COMPUTED_VALUE"""),45702.66666666667)</f>
        <v>45702.66667</v>
      </c>
      <c r="N283" s="1">
        <f>IFERROR(__xludf.DUMMYFUNCTION("""COMPUTED_VALUE"""),0.0)</f>
        <v>0</v>
      </c>
    </row>
    <row r="284">
      <c r="A284" s="2">
        <f>IFERROR(__xludf.DUMMYFUNCTION("""COMPUTED_VALUE"""),45706.66666666667)</f>
        <v>45706.66667</v>
      </c>
      <c r="B284" s="1">
        <f>IFERROR(__xludf.DUMMYFUNCTION("""COMPUTED_VALUE"""),1861.53)</f>
        <v>1861.53</v>
      </c>
      <c r="D284" s="2">
        <f>IFERROR(__xludf.DUMMYFUNCTION("""COMPUTED_VALUE"""),45706.66666666667)</f>
        <v>45706.66667</v>
      </c>
      <c r="E284" s="1">
        <f>IFERROR(__xludf.DUMMYFUNCTION("""COMPUTED_VALUE"""),1869.47)</f>
        <v>1869.47</v>
      </c>
      <c r="G284" s="2">
        <f>IFERROR(__xludf.DUMMYFUNCTION("""COMPUTED_VALUE"""),45706.66666666667)</f>
        <v>45706.66667</v>
      </c>
      <c r="H284" s="1">
        <f>IFERROR(__xludf.DUMMYFUNCTION("""COMPUTED_VALUE"""),1858.72)</f>
        <v>1858.72</v>
      </c>
      <c r="J284" s="2">
        <f>IFERROR(__xludf.DUMMYFUNCTION("""COMPUTED_VALUE"""),45706.66666666667)</f>
        <v>45706.66667</v>
      </c>
      <c r="K284" s="1">
        <f>IFERROR(__xludf.DUMMYFUNCTION("""COMPUTED_VALUE"""),1869.46)</f>
        <v>1869.46</v>
      </c>
      <c r="M284" s="2">
        <f>IFERROR(__xludf.DUMMYFUNCTION("""COMPUTED_VALUE"""),45706.66666666667)</f>
        <v>45706.66667</v>
      </c>
      <c r="N284" s="1">
        <f>IFERROR(__xludf.DUMMYFUNCTION("""COMPUTED_VALUE"""),0.0)</f>
        <v>0</v>
      </c>
    </row>
    <row r="285">
      <c r="A285" s="2">
        <f>IFERROR(__xludf.DUMMYFUNCTION("""COMPUTED_VALUE"""),45707.66666666667)</f>
        <v>45707.66667</v>
      </c>
      <c r="B285" s="1">
        <f>IFERROR(__xludf.DUMMYFUNCTION("""COMPUTED_VALUE"""),1863.22)</f>
        <v>1863.22</v>
      </c>
      <c r="D285" s="2">
        <f>IFERROR(__xludf.DUMMYFUNCTION("""COMPUTED_VALUE"""),45707.66666666667)</f>
        <v>45707.66667</v>
      </c>
      <c r="E285" s="1">
        <f>IFERROR(__xludf.DUMMYFUNCTION("""COMPUTED_VALUE"""),1869.15)</f>
        <v>1869.15</v>
      </c>
      <c r="G285" s="2">
        <f>IFERROR(__xludf.DUMMYFUNCTION("""COMPUTED_VALUE"""),45707.66666666667)</f>
        <v>45707.66667</v>
      </c>
      <c r="H285" s="1">
        <f>IFERROR(__xludf.DUMMYFUNCTION("""COMPUTED_VALUE"""),1858.94)</f>
        <v>1858.94</v>
      </c>
      <c r="J285" s="2">
        <f>IFERROR(__xludf.DUMMYFUNCTION("""COMPUTED_VALUE"""),45707.66666666667)</f>
        <v>45707.66667</v>
      </c>
      <c r="K285" s="1">
        <f>IFERROR(__xludf.DUMMYFUNCTION("""COMPUTED_VALUE"""),1864.28)</f>
        <v>1864.28</v>
      </c>
      <c r="M285" s="2">
        <f>IFERROR(__xludf.DUMMYFUNCTION("""COMPUTED_VALUE"""),45707.66666666667)</f>
        <v>45707.66667</v>
      </c>
      <c r="N285" s="1">
        <f>IFERROR(__xludf.DUMMYFUNCTION("""COMPUTED_VALUE"""),0.0)</f>
        <v>0</v>
      </c>
    </row>
    <row r="286">
      <c r="A286" s="2">
        <f>IFERROR(__xludf.DUMMYFUNCTION("""COMPUTED_VALUE"""),45708.66666666667)</f>
        <v>45708.66667</v>
      </c>
      <c r="B286" s="1">
        <f>IFERROR(__xludf.DUMMYFUNCTION("""COMPUTED_VALUE"""),1857.75)</f>
        <v>1857.75</v>
      </c>
      <c r="D286" s="2">
        <f>IFERROR(__xludf.DUMMYFUNCTION("""COMPUTED_VALUE"""),45708.66666666667)</f>
        <v>45708.66667</v>
      </c>
      <c r="E286" s="1">
        <f>IFERROR(__xludf.DUMMYFUNCTION("""COMPUTED_VALUE"""),1858.17)</f>
        <v>1858.17</v>
      </c>
      <c r="G286" s="2">
        <f>IFERROR(__xludf.DUMMYFUNCTION("""COMPUTED_VALUE"""),45708.66666666667)</f>
        <v>45708.66667</v>
      </c>
      <c r="H286" s="1">
        <f>IFERROR(__xludf.DUMMYFUNCTION("""COMPUTED_VALUE"""),1835.15)</f>
        <v>1835.15</v>
      </c>
      <c r="J286" s="2">
        <f>IFERROR(__xludf.DUMMYFUNCTION("""COMPUTED_VALUE"""),45708.66666666667)</f>
        <v>45708.66667</v>
      </c>
      <c r="K286" s="1">
        <f>IFERROR(__xludf.DUMMYFUNCTION("""COMPUTED_VALUE"""),1849.49)</f>
        <v>1849.49</v>
      </c>
      <c r="M286" s="2">
        <f>IFERROR(__xludf.DUMMYFUNCTION("""COMPUTED_VALUE"""),45708.66666666667)</f>
        <v>45708.66667</v>
      </c>
      <c r="N286" s="1">
        <f>IFERROR(__xludf.DUMMYFUNCTION("""COMPUTED_VALUE"""),0.0)</f>
        <v>0</v>
      </c>
    </row>
    <row r="287">
      <c r="A287" s="2">
        <f>IFERROR(__xludf.DUMMYFUNCTION("""COMPUTED_VALUE"""),45709.66666666667)</f>
        <v>45709.66667</v>
      </c>
      <c r="B287" s="1">
        <f>IFERROR(__xludf.DUMMYFUNCTION("""COMPUTED_VALUE"""),1852.02)</f>
        <v>1852.02</v>
      </c>
      <c r="D287" s="2">
        <f>IFERROR(__xludf.DUMMYFUNCTION("""COMPUTED_VALUE"""),45709.66666666667)</f>
        <v>45709.66667</v>
      </c>
      <c r="E287" s="1">
        <f>IFERROR(__xludf.DUMMYFUNCTION("""COMPUTED_VALUE"""),1852.02)</f>
        <v>1852.02</v>
      </c>
      <c r="G287" s="2">
        <f>IFERROR(__xludf.DUMMYFUNCTION("""COMPUTED_VALUE"""),45709.66666666667)</f>
        <v>45709.66667</v>
      </c>
      <c r="H287" s="1">
        <f>IFERROR(__xludf.DUMMYFUNCTION("""COMPUTED_VALUE"""),1803.69)</f>
        <v>1803.69</v>
      </c>
      <c r="J287" s="2">
        <f>IFERROR(__xludf.DUMMYFUNCTION("""COMPUTED_VALUE"""),45709.66666666667)</f>
        <v>45709.66667</v>
      </c>
      <c r="K287" s="1">
        <f>IFERROR(__xludf.DUMMYFUNCTION("""COMPUTED_VALUE"""),1808.37)</f>
        <v>1808.37</v>
      </c>
      <c r="M287" s="2">
        <f>IFERROR(__xludf.DUMMYFUNCTION("""COMPUTED_VALUE"""),45709.66666666667)</f>
        <v>45709.66667</v>
      </c>
      <c r="N287" s="1">
        <f>IFERROR(__xludf.DUMMYFUNCTION("""COMPUTED_VALUE"""),0.0)</f>
        <v>0</v>
      </c>
    </row>
    <row r="288">
      <c r="A288" s="2">
        <f>IFERROR(__xludf.DUMMYFUNCTION("""COMPUTED_VALUE"""),45712.66666666667)</f>
        <v>45712.66667</v>
      </c>
      <c r="B288" s="1">
        <f>IFERROR(__xludf.DUMMYFUNCTION("""COMPUTED_VALUE"""),1811.93)</f>
        <v>1811.93</v>
      </c>
      <c r="D288" s="2">
        <f>IFERROR(__xludf.DUMMYFUNCTION("""COMPUTED_VALUE"""),45712.66666666667)</f>
        <v>45712.66667</v>
      </c>
      <c r="E288" s="1">
        <f>IFERROR(__xludf.DUMMYFUNCTION("""COMPUTED_VALUE"""),1812.15)</f>
        <v>1812.15</v>
      </c>
      <c r="G288" s="2">
        <f>IFERROR(__xludf.DUMMYFUNCTION("""COMPUTED_VALUE"""),45712.66666666667)</f>
        <v>45712.66667</v>
      </c>
      <c r="H288" s="1">
        <f>IFERROR(__xludf.DUMMYFUNCTION("""COMPUTED_VALUE"""),1790.56)</f>
        <v>1790.56</v>
      </c>
      <c r="J288" s="2">
        <f>IFERROR(__xludf.DUMMYFUNCTION("""COMPUTED_VALUE"""),45712.66666666667)</f>
        <v>45712.66667</v>
      </c>
      <c r="K288" s="1">
        <f>IFERROR(__xludf.DUMMYFUNCTION("""COMPUTED_VALUE"""),1801.66)</f>
        <v>1801.66</v>
      </c>
      <c r="M288" s="2">
        <f>IFERROR(__xludf.DUMMYFUNCTION("""COMPUTED_VALUE"""),45712.66666666667)</f>
        <v>45712.66667</v>
      </c>
      <c r="N288" s="1">
        <f>IFERROR(__xludf.DUMMYFUNCTION("""COMPUTED_VALUE"""),0.0)</f>
        <v>0</v>
      </c>
    </row>
    <row r="289">
      <c r="A289" s="2">
        <f>IFERROR(__xludf.DUMMYFUNCTION("""COMPUTED_VALUE"""),45713.66666666667)</f>
        <v>45713.66667</v>
      </c>
      <c r="B289" s="1">
        <f>IFERROR(__xludf.DUMMYFUNCTION("""COMPUTED_VALUE"""),1801.66)</f>
        <v>1801.66</v>
      </c>
      <c r="D289" s="2">
        <f>IFERROR(__xludf.DUMMYFUNCTION("""COMPUTED_VALUE"""),45713.66666666667)</f>
        <v>45713.66667</v>
      </c>
      <c r="E289" s="1">
        <f>IFERROR(__xludf.DUMMYFUNCTION("""COMPUTED_VALUE"""),1804.91)</f>
        <v>1804.91</v>
      </c>
      <c r="G289" s="2">
        <f>IFERROR(__xludf.DUMMYFUNCTION("""COMPUTED_VALUE"""),45713.66666666667)</f>
        <v>45713.66667</v>
      </c>
      <c r="H289" s="1">
        <f>IFERROR(__xludf.DUMMYFUNCTION("""COMPUTED_VALUE"""),1779.36)</f>
        <v>1779.36</v>
      </c>
      <c r="J289" s="2">
        <f>IFERROR(__xludf.DUMMYFUNCTION("""COMPUTED_VALUE"""),45713.66666666667)</f>
        <v>45713.66667</v>
      </c>
      <c r="K289" s="1">
        <f>IFERROR(__xludf.DUMMYFUNCTION("""COMPUTED_VALUE"""),1795.3)</f>
        <v>1795.3</v>
      </c>
      <c r="M289" s="2">
        <f>IFERROR(__xludf.DUMMYFUNCTION("""COMPUTED_VALUE"""),45713.66666666667)</f>
        <v>45713.66667</v>
      </c>
      <c r="N289" s="1">
        <f>IFERROR(__xludf.DUMMYFUNCTION("""COMPUTED_VALUE"""),0.0)</f>
        <v>0</v>
      </c>
    </row>
    <row r="290">
      <c r="A290" s="2">
        <f>IFERROR(__xludf.DUMMYFUNCTION("""COMPUTED_VALUE"""),45714.66666666667)</f>
        <v>45714.66667</v>
      </c>
      <c r="B290" s="1">
        <f>IFERROR(__xludf.DUMMYFUNCTION("""COMPUTED_VALUE"""),1802.34)</f>
        <v>1802.34</v>
      </c>
      <c r="D290" s="2">
        <f>IFERROR(__xludf.DUMMYFUNCTION("""COMPUTED_VALUE"""),45714.66666666667)</f>
        <v>45714.66667</v>
      </c>
      <c r="E290" s="1">
        <f>IFERROR(__xludf.DUMMYFUNCTION("""COMPUTED_VALUE"""),1815.55)</f>
        <v>1815.55</v>
      </c>
      <c r="G290" s="2">
        <f>IFERROR(__xludf.DUMMYFUNCTION("""COMPUTED_VALUE"""),45714.66666666667)</f>
        <v>45714.66667</v>
      </c>
      <c r="H290" s="1">
        <f>IFERROR(__xludf.DUMMYFUNCTION("""COMPUTED_VALUE"""),1793.84)</f>
        <v>1793.84</v>
      </c>
      <c r="J290" s="2">
        <f>IFERROR(__xludf.DUMMYFUNCTION("""COMPUTED_VALUE"""),45714.66666666667)</f>
        <v>45714.66667</v>
      </c>
      <c r="K290" s="1">
        <f>IFERROR(__xludf.DUMMYFUNCTION("""COMPUTED_VALUE"""),1798.01)</f>
        <v>1798.01</v>
      </c>
      <c r="M290" s="2">
        <f>IFERROR(__xludf.DUMMYFUNCTION("""COMPUTED_VALUE"""),45714.66666666667)</f>
        <v>45714.66667</v>
      </c>
      <c r="N290" s="1">
        <f>IFERROR(__xludf.DUMMYFUNCTION("""COMPUTED_VALUE"""),0.0)</f>
        <v>0</v>
      </c>
    </row>
    <row r="291">
      <c r="A291" s="2">
        <f>IFERROR(__xludf.DUMMYFUNCTION("""COMPUTED_VALUE"""),45715.66666666667)</f>
        <v>45715.66667</v>
      </c>
      <c r="B291" s="1">
        <f>IFERROR(__xludf.DUMMYFUNCTION("""COMPUTED_VALUE"""),1803.54)</f>
        <v>1803.54</v>
      </c>
      <c r="D291" s="2">
        <f>IFERROR(__xludf.DUMMYFUNCTION("""COMPUTED_VALUE"""),45715.66666666667)</f>
        <v>45715.66667</v>
      </c>
      <c r="E291" s="1">
        <f>IFERROR(__xludf.DUMMYFUNCTION("""COMPUTED_VALUE"""),1808.0)</f>
        <v>1808</v>
      </c>
      <c r="G291" s="2">
        <f>IFERROR(__xludf.DUMMYFUNCTION("""COMPUTED_VALUE"""),45715.66666666667)</f>
        <v>45715.66667</v>
      </c>
      <c r="H291" s="1">
        <f>IFERROR(__xludf.DUMMYFUNCTION("""COMPUTED_VALUE"""),1778.09)</f>
        <v>1778.09</v>
      </c>
      <c r="J291" s="2">
        <f>IFERROR(__xludf.DUMMYFUNCTION("""COMPUTED_VALUE"""),45715.66666666667)</f>
        <v>45715.66667</v>
      </c>
      <c r="K291" s="1">
        <f>IFERROR(__xludf.DUMMYFUNCTION("""COMPUTED_VALUE"""),1778.6)</f>
        <v>1778.6</v>
      </c>
      <c r="M291" s="2">
        <f>IFERROR(__xludf.DUMMYFUNCTION("""COMPUTED_VALUE"""),45715.66666666667)</f>
        <v>45715.66667</v>
      </c>
      <c r="N291" s="1">
        <f>IFERROR(__xludf.DUMMYFUNCTION("""COMPUTED_VALUE"""),0.0)</f>
        <v>0</v>
      </c>
    </row>
    <row r="292">
      <c r="A292" s="2">
        <f>IFERROR(__xludf.DUMMYFUNCTION("""COMPUTED_VALUE"""),45716.66666666667)</f>
        <v>45716.66667</v>
      </c>
      <c r="B292" s="1">
        <f>IFERROR(__xludf.DUMMYFUNCTION("""COMPUTED_VALUE"""),1778.41)</f>
        <v>1778.41</v>
      </c>
      <c r="D292" s="2">
        <f>IFERROR(__xludf.DUMMYFUNCTION("""COMPUTED_VALUE"""),45716.66666666667)</f>
        <v>45716.66667</v>
      </c>
      <c r="E292" s="1">
        <f>IFERROR(__xludf.DUMMYFUNCTION("""COMPUTED_VALUE"""),1802.18)</f>
        <v>1802.18</v>
      </c>
      <c r="G292" s="2">
        <f>IFERROR(__xludf.DUMMYFUNCTION("""COMPUTED_VALUE"""),45716.66666666667)</f>
        <v>45716.66667</v>
      </c>
      <c r="H292" s="1">
        <f>IFERROR(__xludf.DUMMYFUNCTION("""COMPUTED_VALUE"""),1773.51)</f>
        <v>1773.51</v>
      </c>
      <c r="J292" s="2">
        <f>IFERROR(__xludf.DUMMYFUNCTION("""COMPUTED_VALUE"""),45716.66666666667)</f>
        <v>45716.66667</v>
      </c>
      <c r="K292" s="1">
        <f>IFERROR(__xludf.DUMMYFUNCTION("""COMPUTED_VALUE"""),1801.63)</f>
        <v>1801.63</v>
      </c>
      <c r="M292" s="2">
        <f>IFERROR(__xludf.DUMMYFUNCTION("""COMPUTED_VALUE"""),45716.66666666667)</f>
        <v>45716.66667</v>
      </c>
      <c r="N292" s="1">
        <f>IFERROR(__xludf.DUMMYFUNCTION("""COMPUTED_VALUE"""),0.0)</f>
        <v>0</v>
      </c>
    </row>
    <row r="293">
      <c r="A293" s="2">
        <f>IFERROR(__xludf.DUMMYFUNCTION("""COMPUTED_VALUE"""),45719.66666666667)</f>
        <v>45719.66667</v>
      </c>
      <c r="B293" s="1">
        <f>IFERROR(__xludf.DUMMYFUNCTION("""COMPUTED_VALUE"""),1810.63)</f>
        <v>1810.63</v>
      </c>
      <c r="D293" s="2">
        <f>IFERROR(__xludf.DUMMYFUNCTION("""COMPUTED_VALUE"""),45719.66666666667)</f>
        <v>45719.66667</v>
      </c>
      <c r="E293" s="1">
        <f>IFERROR(__xludf.DUMMYFUNCTION("""COMPUTED_VALUE"""),1815.08)</f>
        <v>1815.08</v>
      </c>
      <c r="G293" s="2">
        <f>IFERROR(__xludf.DUMMYFUNCTION("""COMPUTED_VALUE"""),45719.66666666667)</f>
        <v>45719.66667</v>
      </c>
      <c r="H293" s="1">
        <f>IFERROR(__xludf.DUMMYFUNCTION("""COMPUTED_VALUE"""),1762.64)</f>
        <v>1762.64</v>
      </c>
      <c r="J293" s="2">
        <f>IFERROR(__xludf.DUMMYFUNCTION("""COMPUTED_VALUE"""),45719.66666666667)</f>
        <v>45719.66667</v>
      </c>
      <c r="K293" s="1">
        <f>IFERROR(__xludf.DUMMYFUNCTION("""COMPUTED_VALUE"""),1772.24)</f>
        <v>1772.24</v>
      </c>
      <c r="M293" s="2">
        <f>IFERROR(__xludf.DUMMYFUNCTION("""COMPUTED_VALUE"""),45719.66666666667)</f>
        <v>45719.66667</v>
      </c>
      <c r="N293" s="1">
        <f>IFERROR(__xludf.DUMMYFUNCTION("""COMPUTED_VALUE"""),0.0)</f>
        <v>0</v>
      </c>
    </row>
    <row r="294">
      <c r="A294" s="2">
        <f>IFERROR(__xludf.DUMMYFUNCTION("""COMPUTED_VALUE"""),45720.66666666667)</f>
        <v>45720.66667</v>
      </c>
      <c r="B294" s="1">
        <f>IFERROR(__xludf.DUMMYFUNCTION("""COMPUTED_VALUE"""),1757.35)</f>
        <v>1757.35</v>
      </c>
      <c r="D294" s="2">
        <f>IFERROR(__xludf.DUMMYFUNCTION("""COMPUTED_VALUE"""),45720.66666666667)</f>
        <v>45720.66667</v>
      </c>
      <c r="E294" s="1">
        <f>IFERROR(__xludf.DUMMYFUNCTION("""COMPUTED_VALUE"""),1773.46)</f>
        <v>1773.46</v>
      </c>
      <c r="G294" s="2">
        <f>IFERROR(__xludf.DUMMYFUNCTION("""COMPUTED_VALUE"""),45720.66666666667)</f>
        <v>45720.66667</v>
      </c>
      <c r="H294" s="1">
        <f>IFERROR(__xludf.DUMMYFUNCTION("""COMPUTED_VALUE"""),1727.52)</f>
        <v>1727.52</v>
      </c>
      <c r="J294" s="2">
        <f>IFERROR(__xludf.DUMMYFUNCTION("""COMPUTED_VALUE"""),45720.66666666667)</f>
        <v>45720.66667</v>
      </c>
      <c r="K294" s="1">
        <f>IFERROR(__xludf.DUMMYFUNCTION("""COMPUTED_VALUE"""),1745.12)</f>
        <v>1745.12</v>
      </c>
      <c r="M294" s="2">
        <f>IFERROR(__xludf.DUMMYFUNCTION("""COMPUTED_VALUE"""),45720.66666666667)</f>
        <v>45720.66667</v>
      </c>
      <c r="N294" s="1">
        <f>IFERROR(__xludf.DUMMYFUNCTION("""COMPUTED_VALUE"""),0.0)</f>
        <v>0</v>
      </c>
    </row>
    <row r="295">
      <c r="A295" s="2">
        <f>IFERROR(__xludf.DUMMYFUNCTION("""COMPUTED_VALUE"""),45721.66666666667)</f>
        <v>45721.66667</v>
      </c>
      <c r="B295" s="1">
        <f>IFERROR(__xludf.DUMMYFUNCTION("""COMPUTED_VALUE"""),1743.99)</f>
        <v>1743.99</v>
      </c>
      <c r="D295" s="2">
        <f>IFERROR(__xludf.DUMMYFUNCTION("""COMPUTED_VALUE"""),45721.66666666667)</f>
        <v>45721.66667</v>
      </c>
      <c r="E295" s="1">
        <f>IFERROR(__xludf.DUMMYFUNCTION("""COMPUTED_VALUE"""),1768.57)</f>
        <v>1768.57</v>
      </c>
      <c r="G295" s="2">
        <f>IFERROR(__xludf.DUMMYFUNCTION("""COMPUTED_VALUE"""),45721.66666666667)</f>
        <v>45721.66667</v>
      </c>
      <c r="H295" s="1">
        <f>IFERROR(__xludf.DUMMYFUNCTION("""COMPUTED_VALUE"""),1735.25)</f>
        <v>1735.25</v>
      </c>
      <c r="J295" s="2">
        <f>IFERROR(__xludf.DUMMYFUNCTION("""COMPUTED_VALUE"""),45721.66666666667)</f>
        <v>45721.66667</v>
      </c>
      <c r="K295" s="1">
        <f>IFERROR(__xludf.DUMMYFUNCTION("""COMPUTED_VALUE"""),1764.7)</f>
        <v>1764.7</v>
      </c>
      <c r="M295" s="2">
        <f>IFERROR(__xludf.DUMMYFUNCTION("""COMPUTED_VALUE"""),45721.66666666667)</f>
        <v>45721.66667</v>
      </c>
      <c r="N295" s="1">
        <f>IFERROR(__xludf.DUMMYFUNCTION("""COMPUTED_VALUE"""),0.0)</f>
        <v>0</v>
      </c>
    </row>
    <row r="296">
      <c r="A296" s="2">
        <f>IFERROR(__xludf.DUMMYFUNCTION("""COMPUTED_VALUE"""),45722.66666666667)</f>
        <v>45722.66667</v>
      </c>
      <c r="B296" s="1">
        <f>IFERROR(__xludf.DUMMYFUNCTION("""COMPUTED_VALUE"""),1743.88)</f>
        <v>1743.88</v>
      </c>
      <c r="D296" s="2">
        <f>IFERROR(__xludf.DUMMYFUNCTION("""COMPUTED_VALUE"""),45722.66666666667)</f>
        <v>45722.66667</v>
      </c>
      <c r="E296" s="1">
        <f>IFERROR(__xludf.DUMMYFUNCTION("""COMPUTED_VALUE"""),1754.34)</f>
        <v>1754.34</v>
      </c>
      <c r="G296" s="2">
        <f>IFERROR(__xludf.DUMMYFUNCTION("""COMPUTED_VALUE"""),45722.66666666667)</f>
        <v>45722.66667</v>
      </c>
      <c r="H296" s="1">
        <f>IFERROR(__xludf.DUMMYFUNCTION("""COMPUTED_VALUE"""),1723.26)</f>
        <v>1723.26</v>
      </c>
      <c r="J296" s="2">
        <f>IFERROR(__xludf.DUMMYFUNCTION("""COMPUTED_VALUE"""),45722.66666666667)</f>
        <v>45722.66667</v>
      </c>
      <c r="K296" s="1">
        <f>IFERROR(__xludf.DUMMYFUNCTION("""COMPUTED_VALUE"""),1729.02)</f>
        <v>1729.02</v>
      </c>
      <c r="M296" s="2">
        <f>IFERROR(__xludf.DUMMYFUNCTION("""COMPUTED_VALUE"""),45722.66666666667)</f>
        <v>45722.66667</v>
      </c>
      <c r="N296" s="1">
        <f>IFERROR(__xludf.DUMMYFUNCTION("""COMPUTED_VALUE"""),0.0)</f>
        <v>0</v>
      </c>
    </row>
    <row r="297">
      <c r="A297" s="2">
        <f>IFERROR(__xludf.DUMMYFUNCTION("""COMPUTED_VALUE"""),45723.66666666667)</f>
        <v>45723.66667</v>
      </c>
      <c r="B297" s="1">
        <f>IFERROR(__xludf.DUMMYFUNCTION("""COMPUTED_VALUE"""),1723.39)</f>
        <v>1723.39</v>
      </c>
      <c r="D297" s="2">
        <f>IFERROR(__xludf.DUMMYFUNCTION("""COMPUTED_VALUE"""),45723.66666666667)</f>
        <v>45723.66667</v>
      </c>
      <c r="E297" s="1">
        <f>IFERROR(__xludf.DUMMYFUNCTION("""COMPUTED_VALUE"""),1743.23)</f>
        <v>1743.23</v>
      </c>
      <c r="G297" s="2">
        <f>IFERROR(__xludf.DUMMYFUNCTION("""COMPUTED_VALUE"""),45723.66666666667)</f>
        <v>45723.66667</v>
      </c>
      <c r="H297" s="1">
        <f>IFERROR(__xludf.DUMMYFUNCTION("""COMPUTED_VALUE"""),1702.97)</f>
        <v>1702.97</v>
      </c>
      <c r="J297" s="2">
        <f>IFERROR(__xludf.DUMMYFUNCTION("""COMPUTED_VALUE"""),45723.66666666667)</f>
        <v>45723.66667</v>
      </c>
      <c r="K297" s="1">
        <f>IFERROR(__xludf.DUMMYFUNCTION("""COMPUTED_VALUE"""),1738.7)</f>
        <v>1738.7</v>
      </c>
      <c r="M297" s="2">
        <f>IFERROR(__xludf.DUMMYFUNCTION("""COMPUTED_VALUE"""),45723.66666666667)</f>
        <v>45723.66667</v>
      </c>
      <c r="N297" s="1">
        <f>IFERROR(__xludf.DUMMYFUNCTION("""COMPUTED_VALUE"""),0.0)</f>
        <v>0</v>
      </c>
    </row>
    <row r="298">
      <c r="A298" s="2">
        <f>IFERROR(__xludf.DUMMYFUNCTION("""COMPUTED_VALUE"""),45726.66666666667)</f>
        <v>45726.66667</v>
      </c>
      <c r="B298" s="1">
        <f>IFERROR(__xludf.DUMMYFUNCTION("""COMPUTED_VALUE"""),1720.3)</f>
        <v>1720.3</v>
      </c>
      <c r="D298" s="2">
        <f>IFERROR(__xludf.DUMMYFUNCTION("""COMPUTED_VALUE"""),45726.66666666667)</f>
        <v>45726.66667</v>
      </c>
      <c r="E298" s="1">
        <f>IFERROR(__xludf.DUMMYFUNCTION("""COMPUTED_VALUE"""),1725.23)</f>
        <v>1725.23</v>
      </c>
      <c r="G298" s="2">
        <f>IFERROR(__xludf.DUMMYFUNCTION("""COMPUTED_VALUE"""),45726.66666666667)</f>
        <v>45726.66667</v>
      </c>
      <c r="H298" s="1">
        <f>IFERROR(__xludf.DUMMYFUNCTION("""COMPUTED_VALUE"""),1684.81)</f>
        <v>1684.81</v>
      </c>
      <c r="J298" s="2">
        <f>IFERROR(__xludf.DUMMYFUNCTION("""COMPUTED_VALUE"""),45726.66666666667)</f>
        <v>45726.66667</v>
      </c>
      <c r="K298" s="1">
        <f>IFERROR(__xludf.DUMMYFUNCTION("""COMPUTED_VALUE"""),1698.76)</f>
        <v>1698.76</v>
      </c>
      <c r="M298" s="2">
        <f>IFERROR(__xludf.DUMMYFUNCTION("""COMPUTED_VALUE"""),45726.66666666667)</f>
        <v>45726.66667</v>
      </c>
      <c r="N298" s="1">
        <f>IFERROR(__xludf.DUMMYFUNCTION("""COMPUTED_VALUE"""),0.0)</f>
        <v>0</v>
      </c>
    </row>
    <row r="299">
      <c r="A299" s="2">
        <f>IFERROR(__xludf.DUMMYFUNCTION("""COMPUTED_VALUE"""),45727.66666666667)</f>
        <v>45727.66667</v>
      </c>
      <c r="B299" s="1">
        <f>IFERROR(__xludf.DUMMYFUNCTION("""COMPUTED_VALUE"""),1699.64)</f>
        <v>1699.64</v>
      </c>
      <c r="D299" s="2">
        <f>IFERROR(__xludf.DUMMYFUNCTION("""COMPUTED_VALUE"""),45727.66666666667)</f>
        <v>45727.66667</v>
      </c>
      <c r="E299" s="1">
        <f>IFERROR(__xludf.DUMMYFUNCTION("""COMPUTED_VALUE"""),1707.03)</f>
        <v>1707.03</v>
      </c>
      <c r="G299" s="2">
        <f>IFERROR(__xludf.DUMMYFUNCTION("""COMPUTED_VALUE"""),45727.66666666667)</f>
        <v>45727.66667</v>
      </c>
      <c r="H299" s="1">
        <f>IFERROR(__xludf.DUMMYFUNCTION("""COMPUTED_VALUE"""),1675.58)</f>
        <v>1675.58</v>
      </c>
      <c r="J299" s="2">
        <f>IFERROR(__xludf.DUMMYFUNCTION("""COMPUTED_VALUE"""),45727.66666666667)</f>
        <v>45727.66667</v>
      </c>
      <c r="K299" s="1">
        <f>IFERROR(__xludf.DUMMYFUNCTION("""COMPUTED_VALUE"""),1687.96)</f>
        <v>1687.96</v>
      </c>
      <c r="M299" s="2">
        <f>IFERROR(__xludf.DUMMYFUNCTION("""COMPUTED_VALUE"""),45727.66666666667)</f>
        <v>45727.66667</v>
      </c>
      <c r="N299" s="1">
        <f>IFERROR(__xludf.DUMMYFUNCTION("""COMPUTED_VALUE"""),0.0)</f>
        <v>0</v>
      </c>
    </row>
    <row r="300">
      <c r="A300" s="2">
        <f>IFERROR(__xludf.DUMMYFUNCTION("""COMPUTED_VALUE"""),45728.66666666667)</f>
        <v>45728.66667</v>
      </c>
      <c r="B300" s="1">
        <f>IFERROR(__xludf.DUMMYFUNCTION("""COMPUTED_VALUE"""),1702.7)</f>
        <v>1702.7</v>
      </c>
      <c r="D300" s="2">
        <f>IFERROR(__xludf.DUMMYFUNCTION("""COMPUTED_VALUE"""),45728.66666666667)</f>
        <v>45728.66667</v>
      </c>
      <c r="E300" s="1">
        <f>IFERROR(__xludf.DUMMYFUNCTION("""COMPUTED_VALUE"""),1709.52)</f>
        <v>1709.52</v>
      </c>
      <c r="G300" s="2">
        <f>IFERROR(__xludf.DUMMYFUNCTION("""COMPUTED_VALUE"""),45728.66666666667)</f>
        <v>45728.66667</v>
      </c>
      <c r="H300" s="1">
        <f>IFERROR(__xludf.DUMMYFUNCTION("""COMPUTED_VALUE"""),1675.97)</f>
        <v>1675.97</v>
      </c>
      <c r="J300" s="2">
        <f>IFERROR(__xludf.DUMMYFUNCTION("""COMPUTED_VALUE"""),45728.66666666667)</f>
        <v>45728.66667</v>
      </c>
      <c r="K300" s="1">
        <f>IFERROR(__xludf.DUMMYFUNCTION("""COMPUTED_VALUE"""),1689.23)</f>
        <v>1689.23</v>
      </c>
      <c r="M300" s="2">
        <f>IFERROR(__xludf.DUMMYFUNCTION("""COMPUTED_VALUE"""),45728.66666666667)</f>
        <v>45728.66667</v>
      </c>
      <c r="N300" s="1">
        <f>IFERROR(__xludf.DUMMYFUNCTION("""COMPUTED_VALUE"""),0.0)</f>
        <v>0</v>
      </c>
    </row>
    <row r="301">
      <c r="A301" s="2">
        <f>IFERROR(__xludf.DUMMYFUNCTION("""COMPUTED_VALUE"""),45729.66666666667)</f>
        <v>45729.66667</v>
      </c>
      <c r="B301" s="1">
        <f>IFERROR(__xludf.DUMMYFUNCTION("""COMPUTED_VALUE"""),1686.58)</f>
        <v>1686.58</v>
      </c>
      <c r="D301" s="2">
        <f>IFERROR(__xludf.DUMMYFUNCTION("""COMPUTED_VALUE"""),45729.66666666667)</f>
        <v>45729.66667</v>
      </c>
      <c r="E301" s="1">
        <f>IFERROR(__xludf.DUMMYFUNCTION("""COMPUTED_VALUE"""),1689.9)</f>
        <v>1689.9</v>
      </c>
      <c r="G301" s="2">
        <f>IFERROR(__xludf.DUMMYFUNCTION("""COMPUTED_VALUE"""),45729.66666666667)</f>
        <v>45729.66667</v>
      </c>
      <c r="H301" s="1">
        <f>IFERROR(__xludf.DUMMYFUNCTION("""COMPUTED_VALUE"""),1657.5)</f>
        <v>1657.5</v>
      </c>
      <c r="J301" s="2">
        <f>IFERROR(__xludf.DUMMYFUNCTION("""COMPUTED_VALUE"""),45729.66666666667)</f>
        <v>45729.66667</v>
      </c>
      <c r="K301" s="1">
        <f>IFERROR(__xludf.DUMMYFUNCTION("""COMPUTED_VALUE"""),1664.92)</f>
        <v>1664.92</v>
      </c>
      <c r="M301" s="2">
        <f>IFERROR(__xludf.DUMMYFUNCTION("""COMPUTED_VALUE"""),45729.66666666667)</f>
        <v>45729.66667</v>
      </c>
      <c r="N301" s="1">
        <f>IFERROR(__xludf.DUMMYFUNCTION("""COMPUTED_VALUE"""),0.0)</f>
        <v>0</v>
      </c>
    </row>
    <row r="302">
      <c r="A302" s="2">
        <f>IFERROR(__xludf.DUMMYFUNCTION("""COMPUTED_VALUE"""),45730.66666666667)</f>
        <v>45730.66667</v>
      </c>
      <c r="B302" s="1">
        <f>IFERROR(__xludf.DUMMYFUNCTION("""COMPUTED_VALUE"""),1680.85)</f>
        <v>1680.85</v>
      </c>
      <c r="D302" s="2">
        <f>IFERROR(__xludf.DUMMYFUNCTION("""COMPUTED_VALUE"""),45730.66666666667)</f>
        <v>45730.66667</v>
      </c>
      <c r="E302" s="1">
        <f>IFERROR(__xludf.DUMMYFUNCTION("""COMPUTED_VALUE"""),1706.26)</f>
        <v>1706.26</v>
      </c>
      <c r="G302" s="2">
        <f>IFERROR(__xludf.DUMMYFUNCTION("""COMPUTED_VALUE"""),45730.66666666667)</f>
        <v>45730.66667</v>
      </c>
      <c r="H302" s="1">
        <f>IFERROR(__xludf.DUMMYFUNCTION("""COMPUTED_VALUE"""),1679.25)</f>
        <v>1679.25</v>
      </c>
      <c r="J302" s="2">
        <f>IFERROR(__xludf.DUMMYFUNCTION("""COMPUTED_VALUE"""),45730.66666666667)</f>
        <v>45730.66667</v>
      </c>
      <c r="K302" s="1">
        <f>IFERROR(__xludf.DUMMYFUNCTION("""COMPUTED_VALUE"""),1704.8)</f>
        <v>1704.8</v>
      </c>
      <c r="M302" s="2">
        <f>IFERROR(__xludf.DUMMYFUNCTION("""COMPUTED_VALUE"""),45730.66666666667)</f>
        <v>45730.66667</v>
      </c>
      <c r="N302" s="1">
        <f>IFERROR(__xludf.DUMMYFUNCTION("""COMPUTED_VALUE"""),0.0)</f>
        <v>0</v>
      </c>
    </row>
    <row r="303">
      <c r="A303" s="2">
        <f>IFERROR(__xludf.DUMMYFUNCTION("""COMPUTED_VALUE"""),45733.66666666667)</f>
        <v>45733.66667</v>
      </c>
      <c r="B303" s="1">
        <f>IFERROR(__xludf.DUMMYFUNCTION("""COMPUTED_VALUE"""),1703.25)</f>
        <v>1703.25</v>
      </c>
      <c r="D303" s="2">
        <f>IFERROR(__xludf.DUMMYFUNCTION("""COMPUTED_VALUE"""),45733.66666666667)</f>
        <v>45733.66667</v>
      </c>
      <c r="E303" s="1">
        <f>IFERROR(__xludf.DUMMYFUNCTION("""COMPUTED_VALUE"""),1737.28)</f>
        <v>1737.28</v>
      </c>
      <c r="G303" s="2">
        <f>IFERROR(__xludf.DUMMYFUNCTION("""COMPUTED_VALUE"""),45733.66666666667)</f>
        <v>45733.66667</v>
      </c>
      <c r="H303" s="1">
        <f>IFERROR(__xludf.DUMMYFUNCTION("""COMPUTED_VALUE"""),1703.25)</f>
        <v>1703.25</v>
      </c>
      <c r="J303" s="2">
        <f>IFERROR(__xludf.DUMMYFUNCTION("""COMPUTED_VALUE"""),45733.66666666667)</f>
        <v>45733.66667</v>
      </c>
      <c r="K303" s="1">
        <f>IFERROR(__xludf.DUMMYFUNCTION("""COMPUTED_VALUE"""),1730.07)</f>
        <v>1730.07</v>
      </c>
      <c r="M303" s="2">
        <f>IFERROR(__xludf.DUMMYFUNCTION("""COMPUTED_VALUE"""),45733.66666666667)</f>
        <v>45733.66667</v>
      </c>
      <c r="N303" s="1">
        <f>IFERROR(__xludf.DUMMYFUNCTION("""COMPUTED_VALUE"""),0.0)</f>
        <v>0</v>
      </c>
    </row>
    <row r="304">
      <c r="A304" s="2">
        <f>IFERROR(__xludf.DUMMYFUNCTION("""COMPUTED_VALUE"""),45734.66666666667)</f>
        <v>45734.66667</v>
      </c>
      <c r="B304" s="1">
        <f>IFERROR(__xludf.DUMMYFUNCTION("""COMPUTED_VALUE"""),1724.44)</f>
        <v>1724.44</v>
      </c>
      <c r="D304" s="2">
        <f>IFERROR(__xludf.DUMMYFUNCTION("""COMPUTED_VALUE"""),45734.66666666667)</f>
        <v>45734.66667</v>
      </c>
      <c r="E304" s="1">
        <f>IFERROR(__xludf.DUMMYFUNCTION("""COMPUTED_VALUE"""),1724.44)</f>
        <v>1724.44</v>
      </c>
      <c r="G304" s="2">
        <f>IFERROR(__xludf.DUMMYFUNCTION("""COMPUTED_VALUE"""),45734.66666666667)</f>
        <v>45734.66667</v>
      </c>
      <c r="H304" s="1">
        <f>IFERROR(__xludf.DUMMYFUNCTION("""COMPUTED_VALUE"""),1708.68)</f>
        <v>1708.68</v>
      </c>
      <c r="J304" s="2">
        <f>IFERROR(__xludf.DUMMYFUNCTION("""COMPUTED_VALUE"""),45734.66666666667)</f>
        <v>45734.66667</v>
      </c>
      <c r="K304" s="1">
        <f>IFERROR(__xludf.DUMMYFUNCTION("""COMPUTED_VALUE"""),1715.55)</f>
        <v>1715.55</v>
      </c>
      <c r="M304" s="2">
        <f>IFERROR(__xludf.DUMMYFUNCTION("""COMPUTED_VALUE"""),45734.66666666667)</f>
        <v>45734.66667</v>
      </c>
      <c r="N304" s="1">
        <f>IFERROR(__xludf.DUMMYFUNCTION("""COMPUTED_VALUE"""),0.0)</f>
        <v>0</v>
      </c>
    </row>
    <row r="305">
      <c r="A305" s="2">
        <f>IFERROR(__xludf.DUMMYFUNCTION("""COMPUTED_VALUE"""),45735.66666666667)</f>
        <v>45735.66667</v>
      </c>
      <c r="B305" s="1">
        <f>IFERROR(__xludf.DUMMYFUNCTION("""COMPUTED_VALUE"""),1718.15)</f>
        <v>1718.15</v>
      </c>
      <c r="D305" s="2">
        <f>IFERROR(__xludf.DUMMYFUNCTION("""COMPUTED_VALUE"""),45735.66666666667)</f>
        <v>45735.66667</v>
      </c>
      <c r="E305" s="1">
        <f>IFERROR(__xludf.DUMMYFUNCTION("""COMPUTED_VALUE"""),1747.34)</f>
        <v>1747.34</v>
      </c>
      <c r="G305" s="2">
        <f>IFERROR(__xludf.DUMMYFUNCTION("""COMPUTED_VALUE"""),45735.66666666667)</f>
        <v>45735.66667</v>
      </c>
      <c r="H305" s="1">
        <f>IFERROR(__xludf.DUMMYFUNCTION("""COMPUTED_VALUE"""),1717.22)</f>
        <v>1717.22</v>
      </c>
      <c r="J305" s="2">
        <f>IFERROR(__xludf.DUMMYFUNCTION("""COMPUTED_VALUE"""),45735.66666666667)</f>
        <v>45735.66667</v>
      </c>
      <c r="K305" s="1">
        <f>IFERROR(__xludf.DUMMYFUNCTION("""COMPUTED_VALUE"""),1736.97)</f>
        <v>1736.97</v>
      </c>
      <c r="M305" s="2">
        <f>IFERROR(__xludf.DUMMYFUNCTION("""COMPUTED_VALUE"""),45735.66666666667)</f>
        <v>45735.66667</v>
      </c>
      <c r="N305" s="1">
        <f>IFERROR(__xludf.DUMMYFUNCTION("""COMPUTED_VALUE"""),0.0)</f>
        <v>0</v>
      </c>
    </row>
    <row r="306">
      <c r="A306" s="2">
        <f>IFERROR(__xludf.DUMMYFUNCTION("""COMPUTED_VALUE"""),45736.66666666667)</f>
        <v>45736.66667</v>
      </c>
      <c r="B306" s="1">
        <f>IFERROR(__xludf.DUMMYFUNCTION("""COMPUTED_VALUE"""),1726.56)</f>
        <v>1726.56</v>
      </c>
      <c r="D306" s="2">
        <f>IFERROR(__xludf.DUMMYFUNCTION("""COMPUTED_VALUE"""),45736.66666666667)</f>
        <v>45736.66667</v>
      </c>
      <c r="E306" s="1">
        <f>IFERROR(__xludf.DUMMYFUNCTION("""COMPUTED_VALUE"""),1743.85)</f>
        <v>1743.85</v>
      </c>
      <c r="G306" s="2">
        <f>IFERROR(__xludf.DUMMYFUNCTION("""COMPUTED_VALUE"""),45736.66666666667)</f>
        <v>45736.66667</v>
      </c>
      <c r="H306" s="1">
        <f>IFERROR(__xludf.DUMMYFUNCTION("""COMPUTED_VALUE"""),1726.08)</f>
        <v>1726.08</v>
      </c>
      <c r="J306" s="2">
        <f>IFERROR(__xludf.DUMMYFUNCTION("""COMPUTED_VALUE"""),45736.66666666667)</f>
        <v>45736.66667</v>
      </c>
      <c r="K306" s="1">
        <f>IFERROR(__xludf.DUMMYFUNCTION("""COMPUTED_VALUE"""),1730.71)</f>
        <v>1730.71</v>
      </c>
      <c r="M306" s="2">
        <f>IFERROR(__xludf.DUMMYFUNCTION("""COMPUTED_VALUE"""),45736.66666666667)</f>
        <v>45736.66667</v>
      </c>
      <c r="N306" s="1">
        <f>IFERROR(__xludf.DUMMYFUNCTION("""COMPUTED_VALUE"""),0.0)</f>
        <v>0</v>
      </c>
    </row>
    <row r="307">
      <c r="A307" s="2">
        <f>IFERROR(__xludf.DUMMYFUNCTION("""COMPUTED_VALUE"""),45737.66666666667)</f>
        <v>45737.66667</v>
      </c>
      <c r="B307" s="1">
        <f>IFERROR(__xludf.DUMMYFUNCTION("""COMPUTED_VALUE"""),1717.01)</f>
        <v>1717.01</v>
      </c>
      <c r="D307" s="2">
        <f>IFERROR(__xludf.DUMMYFUNCTION("""COMPUTED_VALUE"""),45737.66666666667)</f>
        <v>45737.66667</v>
      </c>
      <c r="E307" s="1">
        <f>IFERROR(__xludf.DUMMYFUNCTION("""COMPUTED_VALUE"""),1727.35)</f>
        <v>1727.35</v>
      </c>
      <c r="G307" s="2">
        <f>IFERROR(__xludf.DUMMYFUNCTION("""COMPUTED_VALUE"""),45737.66666666667)</f>
        <v>45737.66667</v>
      </c>
      <c r="H307" s="1">
        <f>IFERROR(__xludf.DUMMYFUNCTION("""COMPUTED_VALUE"""),1706.71)</f>
        <v>1706.71</v>
      </c>
      <c r="J307" s="2">
        <f>IFERROR(__xludf.DUMMYFUNCTION("""COMPUTED_VALUE"""),45737.66666666667)</f>
        <v>45737.66667</v>
      </c>
      <c r="K307" s="1">
        <f>IFERROR(__xludf.DUMMYFUNCTION("""COMPUTED_VALUE"""),1724.97)</f>
        <v>1724.97</v>
      </c>
      <c r="M307" s="2">
        <f>IFERROR(__xludf.DUMMYFUNCTION("""COMPUTED_VALUE"""),45737.66666666667)</f>
        <v>45737.66667</v>
      </c>
      <c r="N307" s="1">
        <f>IFERROR(__xludf.DUMMYFUNCTION("""COMPUTED_VALUE"""),0.0)</f>
        <v>0</v>
      </c>
    </row>
    <row r="308">
      <c r="A308" s="2">
        <f>IFERROR(__xludf.DUMMYFUNCTION("""COMPUTED_VALUE"""),45740.66666666667)</f>
        <v>45740.66667</v>
      </c>
      <c r="B308" s="1">
        <f>IFERROR(__xludf.DUMMYFUNCTION("""COMPUTED_VALUE"""),1743.39)</f>
        <v>1743.39</v>
      </c>
      <c r="D308" s="2">
        <f>IFERROR(__xludf.DUMMYFUNCTION("""COMPUTED_VALUE"""),45740.66666666667)</f>
        <v>45740.66667</v>
      </c>
      <c r="E308" s="1">
        <f>IFERROR(__xludf.DUMMYFUNCTION("""COMPUTED_VALUE"""),1763.86)</f>
        <v>1763.86</v>
      </c>
      <c r="G308" s="2">
        <f>IFERROR(__xludf.DUMMYFUNCTION("""COMPUTED_VALUE"""),45740.66666666667)</f>
        <v>45740.66667</v>
      </c>
      <c r="H308" s="1">
        <f>IFERROR(__xludf.DUMMYFUNCTION("""COMPUTED_VALUE"""),1743.39)</f>
        <v>1743.39</v>
      </c>
      <c r="J308" s="2">
        <f>IFERROR(__xludf.DUMMYFUNCTION("""COMPUTED_VALUE"""),45740.66666666667)</f>
        <v>45740.66667</v>
      </c>
      <c r="K308" s="1">
        <f>IFERROR(__xludf.DUMMYFUNCTION("""COMPUTED_VALUE"""),1761.66)</f>
        <v>1761.66</v>
      </c>
      <c r="M308" s="2">
        <f>IFERROR(__xludf.DUMMYFUNCTION("""COMPUTED_VALUE"""),45740.66666666667)</f>
        <v>45740.66667</v>
      </c>
      <c r="N308" s="1">
        <f>IFERROR(__xludf.DUMMYFUNCTION("""COMPUTED_VALUE"""),0.0)</f>
        <v>0</v>
      </c>
    </row>
    <row r="309">
      <c r="A309" s="2">
        <f>IFERROR(__xludf.DUMMYFUNCTION("""COMPUTED_VALUE"""),45741.66666666667)</f>
        <v>45741.66667</v>
      </c>
      <c r="B309" s="1">
        <f>IFERROR(__xludf.DUMMYFUNCTION("""COMPUTED_VALUE"""),1764.12)</f>
        <v>1764.12</v>
      </c>
      <c r="D309" s="2">
        <f>IFERROR(__xludf.DUMMYFUNCTION("""COMPUTED_VALUE"""),45741.66666666667)</f>
        <v>45741.66667</v>
      </c>
      <c r="E309" s="1">
        <f>IFERROR(__xludf.DUMMYFUNCTION("""COMPUTED_VALUE"""),1767.95)</f>
        <v>1767.95</v>
      </c>
      <c r="G309" s="2">
        <f>IFERROR(__xludf.DUMMYFUNCTION("""COMPUTED_VALUE"""),45741.66666666667)</f>
        <v>45741.66667</v>
      </c>
      <c r="H309" s="1">
        <f>IFERROR(__xludf.DUMMYFUNCTION("""COMPUTED_VALUE"""),1751.05)</f>
        <v>1751.05</v>
      </c>
      <c r="J309" s="2">
        <f>IFERROR(__xludf.DUMMYFUNCTION("""COMPUTED_VALUE"""),45741.66666666667)</f>
        <v>45741.66667</v>
      </c>
      <c r="K309" s="1">
        <f>IFERROR(__xludf.DUMMYFUNCTION("""COMPUTED_VALUE"""),1759.1)</f>
        <v>1759.1</v>
      </c>
      <c r="M309" s="2">
        <f>IFERROR(__xludf.DUMMYFUNCTION("""COMPUTED_VALUE"""),45741.66666666667)</f>
        <v>45741.66667</v>
      </c>
      <c r="N309" s="1">
        <f>IFERROR(__xludf.DUMMYFUNCTION("""COMPUTED_VALUE"""),0.0)</f>
        <v>0</v>
      </c>
    </row>
    <row r="310">
      <c r="A310" s="2">
        <f>IFERROR(__xludf.DUMMYFUNCTION("""COMPUTED_VALUE"""),45742.66666666667)</f>
        <v>45742.66667</v>
      </c>
      <c r="B310" s="1">
        <f>IFERROR(__xludf.DUMMYFUNCTION("""COMPUTED_VALUE"""),1761.25)</f>
        <v>1761.25</v>
      </c>
      <c r="D310" s="2">
        <f>IFERROR(__xludf.DUMMYFUNCTION("""COMPUTED_VALUE"""),45742.66666666667)</f>
        <v>45742.66667</v>
      </c>
      <c r="E310" s="1">
        <f>IFERROR(__xludf.DUMMYFUNCTION("""COMPUTED_VALUE"""),1767.11)</f>
        <v>1767.11</v>
      </c>
      <c r="G310" s="2">
        <f>IFERROR(__xludf.DUMMYFUNCTION("""COMPUTED_VALUE"""),45742.66666666667)</f>
        <v>45742.66667</v>
      </c>
      <c r="H310" s="1">
        <f>IFERROR(__xludf.DUMMYFUNCTION("""COMPUTED_VALUE"""),1741.78)</f>
        <v>1741.78</v>
      </c>
      <c r="J310" s="2">
        <f>IFERROR(__xludf.DUMMYFUNCTION("""COMPUTED_VALUE"""),45742.66666666667)</f>
        <v>45742.66667</v>
      </c>
      <c r="K310" s="1">
        <f>IFERROR(__xludf.DUMMYFUNCTION("""COMPUTED_VALUE"""),1747.28)</f>
        <v>1747.28</v>
      </c>
      <c r="M310" s="2">
        <f>IFERROR(__xludf.DUMMYFUNCTION("""COMPUTED_VALUE"""),45742.66666666667)</f>
        <v>45742.66667</v>
      </c>
      <c r="N310" s="1">
        <f>IFERROR(__xludf.DUMMYFUNCTION("""COMPUTED_VALUE"""),0.0)</f>
        <v>0</v>
      </c>
    </row>
    <row r="311">
      <c r="A311" s="2">
        <f>IFERROR(__xludf.DUMMYFUNCTION("""COMPUTED_VALUE"""),45743.66666666667)</f>
        <v>45743.66667</v>
      </c>
      <c r="B311" s="1">
        <f>IFERROR(__xludf.DUMMYFUNCTION("""COMPUTED_VALUE"""),1741.46)</f>
        <v>1741.46</v>
      </c>
      <c r="D311" s="2">
        <f>IFERROR(__xludf.DUMMYFUNCTION("""COMPUTED_VALUE"""),45743.66666666667)</f>
        <v>45743.66667</v>
      </c>
      <c r="E311" s="1">
        <f>IFERROR(__xludf.DUMMYFUNCTION("""COMPUTED_VALUE"""),1750.92)</f>
        <v>1750.92</v>
      </c>
      <c r="G311" s="2">
        <f>IFERROR(__xludf.DUMMYFUNCTION("""COMPUTED_VALUE"""),45743.66666666667)</f>
        <v>45743.66667</v>
      </c>
      <c r="H311" s="1">
        <f>IFERROR(__xludf.DUMMYFUNCTION("""COMPUTED_VALUE"""),1728.37)</f>
        <v>1728.37</v>
      </c>
      <c r="J311" s="2">
        <f>IFERROR(__xludf.DUMMYFUNCTION("""COMPUTED_VALUE"""),45743.66666666667)</f>
        <v>45743.66667</v>
      </c>
      <c r="K311" s="1">
        <f>IFERROR(__xludf.DUMMYFUNCTION("""COMPUTED_VALUE"""),1735.68)</f>
        <v>1735.68</v>
      </c>
      <c r="M311" s="2">
        <f>IFERROR(__xludf.DUMMYFUNCTION("""COMPUTED_VALUE"""),45743.66666666667)</f>
        <v>45743.66667</v>
      </c>
      <c r="N311" s="1">
        <f>IFERROR(__xludf.DUMMYFUNCTION("""COMPUTED_VALUE"""),0.0)</f>
        <v>0</v>
      </c>
    </row>
    <row r="312">
      <c r="A312" s="2">
        <f>IFERROR(__xludf.DUMMYFUNCTION("""COMPUTED_VALUE"""),45744.66666666667)</f>
        <v>45744.66667</v>
      </c>
      <c r="B312" s="1">
        <f>IFERROR(__xludf.DUMMYFUNCTION("""COMPUTED_VALUE"""),1732.88)</f>
        <v>1732.88</v>
      </c>
      <c r="D312" s="2">
        <f>IFERROR(__xludf.DUMMYFUNCTION("""COMPUTED_VALUE"""),45744.66666666667)</f>
        <v>45744.66667</v>
      </c>
      <c r="E312" s="1">
        <f>IFERROR(__xludf.DUMMYFUNCTION("""COMPUTED_VALUE"""),1734.21)</f>
        <v>1734.21</v>
      </c>
      <c r="G312" s="2">
        <f>IFERROR(__xludf.DUMMYFUNCTION("""COMPUTED_VALUE"""),45744.66666666667)</f>
        <v>45744.66667</v>
      </c>
      <c r="H312" s="1">
        <f>IFERROR(__xludf.DUMMYFUNCTION("""COMPUTED_VALUE"""),1700.22)</f>
        <v>1700.22</v>
      </c>
      <c r="J312" s="2">
        <f>IFERROR(__xludf.DUMMYFUNCTION("""COMPUTED_VALUE"""),45744.66666666667)</f>
        <v>45744.66667</v>
      </c>
      <c r="K312" s="1">
        <f>IFERROR(__xludf.DUMMYFUNCTION("""COMPUTED_VALUE"""),1705.88)</f>
        <v>1705.88</v>
      </c>
      <c r="M312" s="2">
        <f>IFERROR(__xludf.DUMMYFUNCTION("""COMPUTED_VALUE"""),45744.66666666667)</f>
        <v>45744.66667</v>
      </c>
      <c r="N312" s="1">
        <f>IFERROR(__xludf.DUMMYFUNCTION("""COMPUTED_VALUE"""),0.0)</f>
        <v>0</v>
      </c>
    </row>
    <row r="313">
      <c r="A313" s="2">
        <f>IFERROR(__xludf.DUMMYFUNCTION("""COMPUTED_VALUE"""),45747.66666666667)</f>
        <v>45747.66667</v>
      </c>
      <c r="B313" s="1">
        <f>IFERROR(__xludf.DUMMYFUNCTION("""COMPUTED_VALUE"""),1689.55)</f>
        <v>1689.55</v>
      </c>
      <c r="D313" s="2">
        <f>IFERROR(__xludf.DUMMYFUNCTION("""COMPUTED_VALUE"""),45747.66666666667)</f>
        <v>45747.66667</v>
      </c>
      <c r="E313" s="1">
        <f>IFERROR(__xludf.DUMMYFUNCTION("""COMPUTED_VALUE"""),1720.52)</f>
        <v>1720.52</v>
      </c>
      <c r="G313" s="2">
        <f>IFERROR(__xludf.DUMMYFUNCTION("""COMPUTED_VALUE"""),45747.66666666667)</f>
        <v>45747.66667</v>
      </c>
      <c r="H313" s="1">
        <f>IFERROR(__xludf.DUMMYFUNCTION("""COMPUTED_VALUE"""),1678.74)</f>
        <v>1678.74</v>
      </c>
      <c r="J313" s="2">
        <f>IFERROR(__xludf.DUMMYFUNCTION("""COMPUTED_VALUE"""),45747.66666666667)</f>
        <v>45747.66667</v>
      </c>
      <c r="K313" s="1">
        <f>IFERROR(__xludf.DUMMYFUNCTION("""COMPUTED_VALUE"""),1713.06)</f>
        <v>1713.06</v>
      </c>
      <c r="M313" s="2">
        <f>IFERROR(__xludf.DUMMYFUNCTION("""COMPUTED_VALUE"""),45747.66666666667)</f>
        <v>45747.66667</v>
      </c>
      <c r="N313" s="1">
        <f>IFERROR(__xludf.DUMMYFUNCTION("""COMPUTED_VALUE"""),0.0)</f>
        <v>0</v>
      </c>
    </row>
    <row r="314">
      <c r="A314" s="2">
        <f>IFERROR(__xludf.DUMMYFUNCTION("""COMPUTED_VALUE"""),45748.66666666667)</f>
        <v>45748.66667</v>
      </c>
      <c r="B314" s="1">
        <f>IFERROR(__xludf.DUMMYFUNCTION("""COMPUTED_VALUE"""),1710.57)</f>
        <v>1710.57</v>
      </c>
      <c r="D314" s="2">
        <f>IFERROR(__xludf.DUMMYFUNCTION("""COMPUTED_VALUE"""),45748.66666666667)</f>
        <v>45748.66667</v>
      </c>
      <c r="E314" s="1">
        <f>IFERROR(__xludf.DUMMYFUNCTION("""COMPUTED_VALUE"""),1725.05)</f>
        <v>1725.05</v>
      </c>
      <c r="G314" s="2">
        <f>IFERROR(__xludf.DUMMYFUNCTION("""COMPUTED_VALUE"""),45748.66666666667)</f>
        <v>45748.66667</v>
      </c>
      <c r="H314" s="1">
        <f>IFERROR(__xludf.DUMMYFUNCTION("""COMPUTED_VALUE"""),1693.98)</f>
        <v>1693.98</v>
      </c>
      <c r="J314" s="2">
        <f>IFERROR(__xludf.DUMMYFUNCTION("""COMPUTED_VALUE"""),45748.66666666667)</f>
        <v>45748.66667</v>
      </c>
      <c r="K314" s="1">
        <f>IFERROR(__xludf.DUMMYFUNCTION("""COMPUTED_VALUE"""),1720.78)</f>
        <v>1720.78</v>
      </c>
      <c r="M314" s="2">
        <f>IFERROR(__xludf.DUMMYFUNCTION("""COMPUTED_VALUE"""),45748.66666666667)</f>
        <v>45748.66667</v>
      </c>
      <c r="N314" s="1">
        <f>IFERROR(__xludf.DUMMYFUNCTION("""COMPUTED_VALUE"""),0.0)</f>
        <v>0</v>
      </c>
    </row>
    <row r="315">
      <c r="A315" s="2">
        <f>IFERROR(__xludf.DUMMYFUNCTION("""COMPUTED_VALUE"""),45749.66666666667)</f>
        <v>45749.66667</v>
      </c>
      <c r="B315" s="1">
        <f>IFERROR(__xludf.DUMMYFUNCTION("""COMPUTED_VALUE"""),1704.47)</f>
        <v>1704.47</v>
      </c>
      <c r="D315" s="2">
        <f>IFERROR(__xludf.DUMMYFUNCTION("""COMPUTED_VALUE"""),45749.66666666667)</f>
        <v>45749.66667</v>
      </c>
      <c r="E315" s="1">
        <f>IFERROR(__xludf.DUMMYFUNCTION("""COMPUTED_VALUE"""),1747.61)</f>
        <v>1747.61</v>
      </c>
      <c r="G315" s="2">
        <f>IFERROR(__xludf.DUMMYFUNCTION("""COMPUTED_VALUE"""),45749.66666666667)</f>
        <v>45749.66667</v>
      </c>
      <c r="H315" s="1">
        <f>IFERROR(__xludf.DUMMYFUNCTION("""COMPUTED_VALUE"""),1704.44)</f>
        <v>1704.44</v>
      </c>
      <c r="J315" s="2">
        <f>IFERROR(__xludf.DUMMYFUNCTION("""COMPUTED_VALUE"""),45749.66666666667)</f>
        <v>45749.66667</v>
      </c>
      <c r="K315" s="1">
        <f>IFERROR(__xludf.DUMMYFUNCTION("""COMPUTED_VALUE"""),1742.36)</f>
        <v>1742.36</v>
      </c>
      <c r="M315" s="2">
        <f>IFERROR(__xludf.DUMMYFUNCTION("""COMPUTED_VALUE"""),45749.66666666667)</f>
        <v>45749.66667</v>
      </c>
      <c r="N315" s="1">
        <f>IFERROR(__xludf.DUMMYFUNCTION("""COMPUTED_VALUE"""),0.0)</f>
        <v>0</v>
      </c>
    </row>
    <row r="316">
      <c r="A316" s="2">
        <f>IFERROR(__xludf.DUMMYFUNCTION("""COMPUTED_VALUE"""),45750.66666666667)</f>
        <v>45750.66667</v>
      </c>
      <c r="B316" s="1">
        <f>IFERROR(__xludf.DUMMYFUNCTION("""COMPUTED_VALUE"""),1692.83)</f>
        <v>1692.83</v>
      </c>
      <c r="D316" s="2">
        <f>IFERROR(__xludf.DUMMYFUNCTION("""COMPUTED_VALUE"""),45750.66666666667)</f>
        <v>45750.66667</v>
      </c>
      <c r="E316" s="1">
        <f>IFERROR(__xludf.DUMMYFUNCTION("""COMPUTED_VALUE"""),1692.83)</f>
        <v>1692.83</v>
      </c>
      <c r="G316" s="2">
        <f>IFERROR(__xludf.DUMMYFUNCTION("""COMPUTED_VALUE"""),45750.66666666667)</f>
        <v>45750.66667</v>
      </c>
      <c r="H316" s="1">
        <f>IFERROR(__xludf.DUMMYFUNCTION("""COMPUTED_VALUE"""),1645.99)</f>
        <v>1645.99</v>
      </c>
      <c r="J316" s="2">
        <f>IFERROR(__xludf.DUMMYFUNCTION("""COMPUTED_VALUE"""),45750.66666666667)</f>
        <v>45750.66667</v>
      </c>
      <c r="K316" s="1">
        <f>IFERROR(__xludf.DUMMYFUNCTION("""COMPUTED_VALUE"""),1646.84)</f>
        <v>1646.84</v>
      </c>
      <c r="M316" s="2">
        <f>IFERROR(__xludf.DUMMYFUNCTION("""COMPUTED_VALUE"""),45750.66666666667)</f>
        <v>45750.66667</v>
      </c>
      <c r="N316" s="1">
        <f>IFERROR(__xludf.DUMMYFUNCTION("""COMPUTED_VALUE"""),0.0)</f>
        <v>0</v>
      </c>
    </row>
    <row r="317">
      <c r="A317" s="2">
        <f>IFERROR(__xludf.DUMMYFUNCTION("""COMPUTED_VALUE"""),45751.66666666667)</f>
        <v>45751.66667</v>
      </c>
      <c r="B317" s="1">
        <f>IFERROR(__xludf.DUMMYFUNCTION("""COMPUTED_VALUE"""),1610.13)</f>
        <v>1610.13</v>
      </c>
      <c r="D317" s="2">
        <f>IFERROR(__xludf.DUMMYFUNCTION("""COMPUTED_VALUE"""),45751.66666666667)</f>
        <v>45751.66667</v>
      </c>
      <c r="E317" s="1">
        <f>IFERROR(__xludf.DUMMYFUNCTION("""COMPUTED_VALUE"""),1610.13)</f>
        <v>1610.13</v>
      </c>
      <c r="G317" s="2">
        <f>IFERROR(__xludf.DUMMYFUNCTION("""COMPUTED_VALUE"""),45751.66666666667)</f>
        <v>45751.66667</v>
      </c>
      <c r="H317" s="1">
        <f>IFERROR(__xludf.DUMMYFUNCTION("""COMPUTED_VALUE"""),1543.98)</f>
        <v>1543.98</v>
      </c>
      <c r="J317" s="2">
        <f>IFERROR(__xludf.DUMMYFUNCTION("""COMPUTED_VALUE"""),45751.66666666667)</f>
        <v>45751.66667</v>
      </c>
      <c r="K317" s="1">
        <f>IFERROR(__xludf.DUMMYFUNCTION("""COMPUTED_VALUE"""),1549.8)</f>
        <v>1549.8</v>
      </c>
      <c r="M317" s="2">
        <f>IFERROR(__xludf.DUMMYFUNCTION("""COMPUTED_VALUE"""),45751.66666666667)</f>
        <v>45751.66667</v>
      </c>
      <c r="N317" s="1">
        <f>IFERROR(__xludf.DUMMYFUNCTION("""COMPUTED_VALUE"""),0.0)</f>
        <v>0</v>
      </c>
    </row>
    <row r="318">
      <c r="A318" s="2">
        <f>IFERROR(__xludf.DUMMYFUNCTION("""COMPUTED_VALUE"""),45754.66666666667)</f>
        <v>45754.66667</v>
      </c>
      <c r="B318" s="1">
        <f>IFERROR(__xludf.DUMMYFUNCTION("""COMPUTED_VALUE"""),1506.9)</f>
        <v>1506.9</v>
      </c>
      <c r="D318" s="2">
        <f>IFERROR(__xludf.DUMMYFUNCTION("""COMPUTED_VALUE"""),45754.66666666667)</f>
        <v>45754.66667</v>
      </c>
      <c r="E318" s="1">
        <f>IFERROR(__xludf.DUMMYFUNCTION("""COMPUTED_VALUE"""),1599.92)</f>
        <v>1599.92</v>
      </c>
      <c r="G318" s="2">
        <f>IFERROR(__xludf.DUMMYFUNCTION("""COMPUTED_VALUE"""),45754.66666666667)</f>
        <v>45754.66667</v>
      </c>
      <c r="H318" s="1">
        <f>IFERROR(__xludf.DUMMYFUNCTION("""COMPUTED_VALUE"""),1475.61)</f>
        <v>1475.61</v>
      </c>
      <c r="J318" s="2">
        <f>IFERROR(__xludf.DUMMYFUNCTION("""COMPUTED_VALUE"""),45754.66666666667)</f>
        <v>45754.66667</v>
      </c>
      <c r="K318" s="1">
        <f>IFERROR(__xludf.DUMMYFUNCTION("""COMPUTED_VALUE"""),1540.0)</f>
        <v>1540</v>
      </c>
      <c r="M318" s="2">
        <f>IFERROR(__xludf.DUMMYFUNCTION("""COMPUTED_VALUE"""),45754.66666666667)</f>
        <v>45754.66667</v>
      </c>
      <c r="N318" s="1">
        <f>IFERROR(__xludf.DUMMYFUNCTION("""COMPUTED_VALUE"""),0.0)</f>
        <v>0</v>
      </c>
    </row>
    <row r="319">
      <c r="A319" s="2">
        <f>IFERROR(__xludf.DUMMYFUNCTION("""COMPUTED_VALUE"""),45755.66666666667)</f>
        <v>45755.66667</v>
      </c>
      <c r="B319" s="1">
        <f>IFERROR(__xludf.DUMMYFUNCTION("""COMPUTED_VALUE"""),1581.99)</f>
        <v>1581.99</v>
      </c>
      <c r="D319" s="2">
        <f>IFERROR(__xludf.DUMMYFUNCTION("""COMPUTED_VALUE"""),45755.66666666667)</f>
        <v>45755.66667</v>
      </c>
      <c r="E319" s="1">
        <f>IFERROR(__xludf.DUMMYFUNCTION("""COMPUTED_VALUE"""),1593.13)</f>
        <v>1593.13</v>
      </c>
      <c r="G319" s="2">
        <f>IFERROR(__xludf.DUMMYFUNCTION("""COMPUTED_VALUE"""),45755.66666666667)</f>
        <v>45755.66667</v>
      </c>
      <c r="H319" s="1">
        <f>IFERROR(__xludf.DUMMYFUNCTION("""COMPUTED_VALUE"""),1490.91)</f>
        <v>1490.91</v>
      </c>
      <c r="J319" s="2">
        <f>IFERROR(__xludf.DUMMYFUNCTION("""COMPUTED_VALUE"""),45755.66666666667)</f>
        <v>45755.66667</v>
      </c>
      <c r="K319" s="1">
        <f>IFERROR(__xludf.DUMMYFUNCTION("""COMPUTED_VALUE"""),1511.73)</f>
        <v>1511.73</v>
      </c>
      <c r="M319" s="2">
        <f>IFERROR(__xludf.DUMMYFUNCTION("""COMPUTED_VALUE"""),45755.66666666667)</f>
        <v>45755.66667</v>
      </c>
      <c r="N319" s="1">
        <f>IFERROR(__xludf.DUMMYFUNCTION("""COMPUTED_VALUE"""),0.0)</f>
        <v>0</v>
      </c>
    </row>
    <row r="320">
      <c r="A320" s="2">
        <f>IFERROR(__xludf.DUMMYFUNCTION("""COMPUTED_VALUE"""),45756.66666666667)</f>
        <v>45756.66667</v>
      </c>
      <c r="B320" s="1">
        <f>IFERROR(__xludf.DUMMYFUNCTION("""COMPUTED_VALUE"""),1498.06)</f>
        <v>1498.06</v>
      </c>
      <c r="D320" s="2">
        <f>IFERROR(__xludf.DUMMYFUNCTION("""COMPUTED_VALUE"""),45756.66666666667)</f>
        <v>45756.66667</v>
      </c>
      <c r="E320" s="1">
        <f>IFERROR(__xludf.DUMMYFUNCTION("""COMPUTED_VALUE"""),1653.77)</f>
        <v>1653.77</v>
      </c>
      <c r="G320" s="2">
        <f>IFERROR(__xludf.DUMMYFUNCTION("""COMPUTED_VALUE"""),45756.66666666667)</f>
        <v>45756.66667</v>
      </c>
      <c r="H320" s="1">
        <f>IFERROR(__xludf.DUMMYFUNCTION("""COMPUTED_VALUE"""),1491.13)</f>
        <v>1491.13</v>
      </c>
      <c r="J320" s="2">
        <f>IFERROR(__xludf.DUMMYFUNCTION("""COMPUTED_VALUE"""),45756.66666666667)</f>
        <v>45756.66667</v>
      </c>
      <c r="K320" s="1">
        <f>IFERROR(__xludf.DUMMYFUNCTION("""COMPUTED_VALUE"""),1644.99)</f>
        <v>1644.99</v>
      </c>
      <c r="M320" s="2">
        <f>IFERROR(__xludf.DUMMYFUNCTION("""COMPUTED_VALUE"""),45756.66666666667)</f>
        <v>45756.66667</v>
      </c>
      <c r="N320" s="1">
        <f>IFERROR(__xludf.DUMMYFUNCTION("""COMPUTED_VALUE"""),0.0)</f>
        <v>0</v>
      </c>
    </row>
    <row r="321">
      <c r="A321" s="2">
        <f>IFERROR(__xludf.DUMMYFUNCTION("""COMPUTED_VALUE"""),45757.66666666667)</f>
        <v>45757.66667</v>
      </c>
      <c r="B321" s="1">
        <f>IFERROR(__xludf.DUMMYFUNCTION("""COMPUTED_VALUE"""),1613.89)</f>
        <v>1613.89</v>
      </c>
      <c r="D321" s="2">
        <f>IFERROR(__xludf.DUMMYFUNCTION("""COMPUTED_VALUE"""),45757.66666666667)</f>
        <v>45757.66667</v>
      </c>
      <c r="E321" s="1">
        <f>IFERROR(__xludf.DUMMYFUNCTION("""COMPUTED_VALUE"""),1613.89)</f>
        <v>1613.89</v>
      </c>
      <c r="G321" s="2">
        <f>IFERROR(__xludf.DUMMYFUNCTION("""COMPUTED_VALUE"""),45757.66666666667)</f>
        <v>45757.66667</v>
      </c>
      <c r="H321" s="1">
        <f>IFERROR(__xludf.DUMMYFUNCTION("""COMPUTED_VALUE"""),1547.11)</f>
        <v>1547.11</v>
      </c>
      <c r="J321" s="2">
        <f>IFERROR(__xludf.DUMMYFUNCTION("""COMPUTED_VALUE"""),45757.66666666667)</f>
        <v>45757.66667</v>
      </c>
      <c r="K321" s="1">
        <f>IFERROR(__xludf.DUMMYFUNCTION("""COMPUTED_VALUE"""),1589.12)</f>
        <v>1589.12</v>
      </c>
      <c r="M321" s="2">
        <f>IFERROR(__xludf.DUMMYFUNCTION("""COMPUTED_VALUE"""),45757.66666666667)</f>
        <v>45757.66667</v>
      </c>
      <c r="N321" s="1">
        <f>IFERROR(__xludf.DUMMYFUNCTION("""COMPUTED_VALUE"""),0.0)</f>
        <v>0</v>
      </c>
    </row>
    <row r="322">
      <c r="A322" s="2">
        <f>IFERROR(__xludf.DUMMYFUNCTION("""COMPUTED_VALUE"""),45758.66666666667)</f>
        <v>45758.66667</v>
      </c>
      <c r="B322" s="1">
        <f>IFERROR(__xludf.DUMMYFUNCTION("""COMPUTED_VALUE"""),1586.38)</f>
        <v>1586.38</v>
      </c>
      <c r="D322" s="2">
        <f>IFERROR(__xludf.DUMMYFUNCTION("""COMPUTED_VALUE"""),45758.66666666667)</f>
        <v>45758.66667</v>
      </c>
      <c r="E322" s="1">
        <f>IFERROR(__xludf.DUMMYFUNCTION("""COMPUTED_VALUE"""),1618.59)</f>
        <v>1618.59</v>
      </c>
      <c r="G322" s="2">
        <f>IFERROR(__xludf.DUMMYFUNCTION("""COMPUTED_VALUE"""),45758.66666666667)</f>
        <v>45758.66667</v>
      </c>
      <c r="H322" s="1">
        <f>IFERROR(__xludf.DUMMYFUNCTION("""COMPUTED_VALUE"""),1567.41)</f>
        <v>1567.41</v>
      </c>
      <c r="J322" s="2">
        <f>IFERROR(__xludf.DUMMYFUNCTION("""COMPUTED_VALUE"""),45758.66666666667)</f>
        <v>45758.66667</v>
      </c>
      <c r="K322" s="1">
        <f>IFERROR(__xludf.DUMMYFUNCTION("""COMPUTED_VALUE"""),1613.91)</f>
        <v>1613.91</v>
      </c>
      <c r="M322" s="2">
        <f>IFERROR(__xludf.DUMMYFUNCTION("""COMPUTED_VALUE"""),45758.66666666667)</f>
        <v>45758.66667</v>
      </c>
      <c r="N322" s="1">
        <f>IFERROR(__xludf.DUMMYFUNCTION("""COMPUTED_VALUE"""),0.0)</f>
        <v>0</v>
      </c>
    </row>
    <row r="323">
      <c r="A323" s="2">
        <f>IFERROR(__xludf.DUMMYFUNCTION("""COMPUTED_VALUE"""),45761.66666666667)</f>
        <v>45761.66667</v>
      </c>
      <c r="B323" s="1">
        <f>IFERROR(__xludf.DUMMYFUNCTION("""COMPUTED_VALUE"""),1638.12)</f>
        <v>1638.12</v>
      </c>
      <c r="D323" s="2">
        <f>IFERROR(__xludf.DUMMYFUNCTION("""COMPUTED_VALUE"""),45761.66666666667)</f>
        <v>45761.66667</v>
      </c>
      <c r="E323" s="1">
        <f>IFERROR(__xludf.DUMMYFUNCTION("""COMPUTED_VALUE"""),1642.3)</f>
        <v>1642.3</v>
      </c>
      <c r="G323" s="2">
        <f>IFERROR(__xludf.DUMMYFUNCTION("""COMPUTED_VALUE"""),45761.66666666667)</f>
        <v>45761.66667</v>
      </c>
      <c r="H323" s="1">
        <f>IFERROR(__xludf.DUMMYFUNCTION("""COMPUTED_VALUE"""),1615.1)</f>
        <v>1615.1</v>
      </c>
      <c r="J323" s="2">
        <f>IFERROR(__xludf.DUMMYFUNCTION("""COMPUTED_VALUE"""),45761.66666666667)</f>
        <v>45761.66667</v>
      </c>
      <c r="K323" s="1">
        <f>IFERROR(__xludf.DUMMYFUNCTION("""COMPUTED_VALUE"""),1632.98)</f>
        <v>1632.98</v>
      </c>
      <c r="M323" s="2">
        <f>IFERROR(__xludf.DUMMYFUNCTION("""COMPUTED_VALUE"""),45761.66666666667)</f>
        <v>45761.66667</v>
      </c>
      <c r="N323" s="1">
        <f>IFERROR(__xludf.DUMMYFUNCTION("""COMPUTED_VALUE"""),0.0)</f>
        <v>0</v>
      </c>
    </row>
    <row r="324">
      <c r="A324" s="2">
        <f>IFERROR(__xludf.DUMMYFUNCTION("""COMPUTED_VALUE"""),45762.66666666667)</f>
        <v>45762.66667</v>
      </c>
      <c r="B324" s="1">
        <f>IFERROR(__xludf.DUMMYFUNCTION("""COMPUTED_VALUE"""),1634.62)</f>
        <v>1634.62</v>
      </c>
      <c r="D324" s="2">
        <f>IFERROR(__xludf.DUMMYFUNCTION("""COMPUTED_VALUE"""),45762.66666666667)</f>
        <v>45762.66667</v>
      </c>
      <c r="E324" s="1">
        <f>IFERROR(__xludf.DUMMYFUNCTION("""COMPUTED_VALUE"""),1649.36)</f>
        <v>1649.36</v>
      </c>
      <c r="G324" s="2">
        <f>IFERROR(__xludf.DUMMYFUNCTION("""COMPUTED_VALUE"""),45762.66666666667)</f>
        <v>45762.66667</v>
      </c>
      <c r="H324" s="1">
        <f>IFERROR(__xludf.DUMMYFUNCTION("""COMPUTED_VALUE"""),1630.01)</f>
        <v>1630.01</v>
      </c>
      <c r="J324" s="2">
        <f>IFERROR(__xludf.DUMMYFUNCTION("""COMPUTED_VALUE"""),45762.66666666667)</f>
        <v>45762.66667</v>
      </c>
      <c r="K324" s="1">
        <f>IFERROR(__xludf.DUMMYFUNCTION("""COMPUTED_VALUE"""),1633.31)</f>
        <v>1633.31</v>
      </c>
      <c r="M324" s="2">
        <f>IFERROR(__xludf.DUMMYFUNCTION("""COMPUTED_VALUE"""),45762.66666666667)</f>
        <v>45762.66667</v>
      </c>
      <c r="N324" s="1">
        <f>IFERROR(__xludf.DUMMYFUNCTION("""COMPUTED_VALUE"""),0.0)</f>
        <v>0</v>
      </c>
    </row>
    <row r="325">
      <c r="A325" s="2">
        <f>IFERROR(__xludf.DUMMYFUNCTION("""COMPUTED_VALUE"""),45763.66666666667)</f>
        <v>45763.66667</v>
      </c>
      <c r="B325" s="1">
        <f>IFERROR(__xludf.DUMMYFUNCTION("""COMPUTED_VALUE"""),1624.54)</f>
        <v>1624.54</v>
      </c>
      <c r="D325" s="2">
        <f>IFERROR(__xludf.DUMMYFUNCTION("""COMPUTED_VALUE"""),45763.66666666667)</f>
        <v>45763.66667</v>
      </c>
      <c r="E325" s="1">
        <f>IFERROR(__xludf.DUMMYFUNCTION("""COMPUTED_VALUE"""),1637.02)</f>
        <v>1637.02</v>
      </c>
      <c r="G325" s="2">
        <f>IFERROR(__xludf.DUMMYFUNCTION("""COMPUTED_VALUE"""),45763.66666666667)</f>
        <v>45763.66667</v>
      </c>
      <c r="H325" s="1">
        <f>IFERROR(__xludf.DUMMYFUNCTION("""COMPUTED_VALUE"""),1598.47)</f>
        <v>1598.47</v>
      </c>
      <c r="J325" s="2">
        <f>IFERROR(__xludf.DUMMYFUNCTION("""COMPUTED_VALUE"""),45763.66666666667)</f>
        <v>45763.66667</v>
      </c>
      <c r="K325" s="1">
        <f>IFERROR(__xludf.DUMMYFUNCTION("""COMPUTED_VALUE"""),1612.88)</f>
        <v>1612.88</v>
      </c>
      <c r="M325" s="2">
        <f>IFERROR(__xludf.DUMMYFUNCTION("""COMPUTED_VALUE"""),45763.66666666667)</f>
        <v>45763.66667</v>
      </c>
      <c r="N325" s="1">
        <f>IFERROR(__xludf.DUMMYFUNCTION("""COMPUTED_VALUE"""),0.0)</f>
        <v>0</v>
      </c>
    </row>
    <row r="326">
      <c r="A326" s="2">
        <f>IFERROR(__xludf.DUMMYFUNCTION("""COMPUTED_VALUE"""),45764.66666666667)</f>
        <v>45764.66667</v>
      </c>
      <c r="B326" s="1">
        <f>IFERROR(__xludf.DUMMYFUNCTION("""COMPUTED_VALUE"""),1618.98)</f>
        <v>1618.98</v>
      </c>
      <c r="D326" s="2">
        <f>IFERROR(__xludf.DUMMYFUNCTION("""COMPUTED_VALUE"""),45764.66666666667)</f>
        <v>45764.66667</v>
      </c>
      <c r="E326" s="1">
        <f>IFERROR(__xludf.DUMMYFUNCTION("""COMPUTED_VALUE"""),1636.99)</f>
        <v>1636.99</v>
      </c>
      <c r="G326" s="2">
        <f>IFERROR(__xludf.DUMMYFUNCTION("""COMPUTED_VALUE"""),45764.66666666667)</f>
        <v>45764.66667</v>
      </c>
      <c r="H326" s="1">
        <f>IFERROR(__xludf.DUMMYFUNCTION("""COMPUTED_VALUE"""),1615.19)</f>
        <v>1615.19</v>
      </c>
      <c r="J326" s="2">
        <f>IFERROR(__xludf.DUMMYFUNCTION("""COMPUTED_VALUE"""),45764.66666666667)</f>
        <v>45764.66667</v>
      </c>
      <c r="K326" s="1">
        <f>IFERROR(__xludf.DUMMYFUNCTION("""COMPUTED_VALUE"""),1625.72)</f>
        <v>1625.72</v>
      </c>
      <c r="M326" s="2">
        <f>IFERROR(__xludf.DUMMYFUNCTION("""COMPUTED_VALUE"""),45764.66666666667)</f>
        <v>45764.66667</v>
      </c>
      <c r="N326" s="1">
        <f>IFERROR(__xludf.DUMMYFUNCTION("""COMPUTED_VALUE"""),0.0)</f>
        <v>0</v>
      </c>
    </row>
    <row r="327">
      <c r="A327" s="2">
        <f>IFERROR(__xludf.DUMMYFUNCTION("""COMPUTED_VALUE"""),45768.66666666667)</f>
        <v>45768.66667</v>
      </c>
      <c r="B327" s="1">
        <f>IFERROR(__xludf.DUMMYFUNCTION("""COMPUTED_VALUE"""),1613.59)</f>
        <v>1613.59</v>
      </c>
      <c r="D327" s="2">
        <f>IFERROR(__xludf.DUMMYFUNCTION("""COMPUTED_VALUE"""),45768.66666666667)</f>
        <v>45768.66667</v>
      </c>
      <c r="E327" s="1">
        <f>IFERROR(__xludf.DUMMYFUNCTION("""COMPUTED_VALUE"""),1614.86)</f>
        <v>1614.86</v>
      </c>
      <c r="G327" s="2">
        <f>IFERROR(__xludf.DUMMYFUNCTION("""COMPUTED_VALUE"""),45768.66666666667)</f>
        <v>45768.66667</v>
      </c>
      <c r="H327" s="1">
        <f>IFERROR(__xludf.DUMMYFUNCTION("""COMPUTED_VALUE"""),1571.78)</f>
        <v>1571.78</v>
      </c>
      <c r="J327" s="2">
        <f>IFERROR(__xludf.DUMMYFUNCTION("""COMPUTED_VALUE"""),45768.66666666667)</f>
        <v>45768.66667</v>
      </c>
      <c r="K327" s="1">
        <f>IFERROR(__xludf.DUMMYFUNCTION("""COMPUTED_VALUE"""),1588.04)</f>
        <v>1588.04</v>
      </c>
      <c r="M327" s="2">
        <f>IFERROR(__xludf.DUMMYFUNCTION("""COMPUTED_VALUE"""),45768.66666666667)</f>
        <v>45768.66667</v>
      </c>
      <c r="N327" s="1">
        <f>IFERROR(__xludf.DUMMYFUNCTION("""COMPUTED_VALUE"""),0.0)</f>
        <v>0</v>
      </c>
    </row>
    <row r="328">
      <c r="A328" s="2">
        <f>IFERROR(__xludf.DUMMYFUNCTION("""COMPUTED_VALUE"""),45769.66666666667)</f>
        <v>45769.66667</v>
      </c>
      <c r="B328" s="1">
        <f>IFERROR(__xludf.DUMMYFUNCTION("""COMPUTED_VALUE"""),1607.06)</f>
        <v>1607.06</v>
      </c>
      <c r="D328" s="2">
        <f>IFERROR(__xludf.DUMMYFUNCTION("""COMPUTED_VALUE"""),45769.66666666667)</f>
        <v>45769.66667</v>
      </c>
      <c r="E328" s="1">
        <f>IFERROR(__xludf.DUMMYFUNCTION("""COMPUTED_VALUE"""),1635.86)</f>
        <v>1635.86</v>
      </c>
      <c r="G328" s="2">
        <f>IFERROR(__xludf.DUMMYFUNCTION("""COMPUTED_VALUE"""),45769.66666666667)</f>
        <v>45769.66667</v>
      </c>
      <c r="H328" s="1">
        <f>IFERROR(__xludf.DUMMYFUNCTION("""COMPUTED_VALUE"""),1605.51)</f>
        <v>1605.51</v>
      </c>
      <c r="J328" s="2">
        <f>IFERROR(__xludf.DUMMYFUNCTION("""COMPUTED_VALUE"""),45769.66666666667)</f>
        <v>45769.66667</v>
      </c>
      <c r="K328" s="1">
        <f>IFERROR(__xludf.DUMMYFUNCTION("""COMPUTED_VALUE"""),1630.9)</f>
        <v>1630.9</v>
      </c>
      <c r="M328" s="2">
        <f>IFERROR(__xludf.DUMMYFUNCTION("""COMPUTED_VALUE"""),45769.66666666667)</f>
        <v>45769.66667</v>
      </c>
      <c r="N328" s="1">
        <f>IFERROR(__xludf.DUMMYFUNCTION("""COMPUTED_VALUE"""),0.0)</f>
        <v>0</v>
      </c>
    </row>
    <row r="329">
      <c r="A329" s="2">
        <f>IFERROR(__xludf.DUMMYFUNCTION("""COMPUTED_VALUE"""),45770.66666666667)</f>
        <v>45770.66667</v>
      </c>
      <c r="B329" s="1">
        <f>IFERROR(__xludf.DUMMYFUNCTION("""COMPUTED_VALUE"""),1662.91)</f>
        <v>1662.91</v>
      </c>
      <c r="D329" s="2">
        <f>IFERROR(__xludf.DUMMYFUNCTION("""COMPUTED_VALUE"""),45770.66666666667)</f>
        <v>45770.66667</v>
      </c>
      <c r="E329" s="1">
        <f>IFERROR(__xludf.DUMMYFUNCTION("""COMPUTED_VALUE"""),1692.18)</f>
        <v>1692.18</v>
      </c>
      <c r="G329" s="2">
        <f>IFERROR(__xludf.DUMMYFUNCTION("""COMPUTED_VALUE"""),45770.66666666667)</f>
        <v>45770.66667</v>
      </c>
      <c r="H329" s="1">
        <f>IFERROR(__xludf.DUMMYFUNCTION("""COMPUTED_VALUE"""),1647.62)</f>
        <v>1647.62</v>
      </c>
      <c r="J329" s="2">
        <f>IFERROR(__xludf.DUMMYFUNCTION("""COMPUTED_VALUE"""),45770.66666666667)</f>
        <v>45770.66667</v>
      </c>
      <c r="K329" s="1">
        <f>IFERROR(__xludf.DUMMYFUNCTION("""COMPUTED_VALUE"""),1653.21)</f>
        <v>1653.21</v>
      </c>
      <c r="M329" s="2">
        <f>IFERROR(__xludf.DUMMYFUNCTION("""COMPUTED_VALUE"""),45770.66666666667)</f>
        <v>45770.66667</v>
      </c>
      <c r="N329" s="1">
        <f>IFERROR(__xludf.DUMMYFUNCTION("""COMPUTED_VALUE"""),0.0)</f>
        <v>0</v>
      </c>
    </row>
    <row r="330">
      <c r="A330" s="2">
        <f>IFERROR(__xludf.DUMMYFUNCTION("""COMPUTED_VALUE"""),45771.66666666667)</f>
        <v>45771.66667</v>
      </c>
      <c r="B330" s="1">
        <f>IFERROR(__xludf.DUMMYFUNCTION("""COMPUTED_VALUE"""),1655.65)</f>
        <v>1655.65</v>
      </c>
      <c r="D330" s="2">
        <f>IFERROR(__xludf.DUMMYFUNCTION("""COMPUTED_VALUE"""),45771.66666666667)</f>
        <v>45771.66667</v>
      </c>
      <c r="E330" s="1">
        <f>IFERROR(__xludf.DUMMYFUNCTION("""COMPUTED_VALUE"""),1690.54)</f>
        <v>1690.54</v>
      </c>
      <c r="G330" s="2">
        <f>IFERROR(__xludf.DUMMYFUNCTION("""COMPUTED_VALUE"""),45771.66666666667)</f>
        <v>45771.66667</v>
      </c>
      <c r="H330" s="1">
        <f>IFERROR(__xludf.DUMMYFUNCTION("""COMPUTED_VALUE"""),1653.05)</f>
        <v>1653.05</v>
      </c>
      <c r="J330" s="2">
        <f>IFERROR(__xludf.DUMMYFUNCTION("""COMPUTED_VALUE"""),45771.66666666667)</f>
        <v>45771.66667</v>
      </c>
      <c r="K330" s="1">
        <f>IFERROR(__xludf.DUMMYFUNCTION("""COMPUTED_VALUE"""),1688.18)</f>
        <v>1688.18</v>
      </c>
      <c r="M330" s="2">
        <f>IFERROR(__xludf.DUMMYFUNCTION("""COMPUTED_VALUE"""),45771.66666666667)</f>
        <v>45771.66667</v>
      </c>
      <c r="N330" s="1">
        <f>IFERROR(__xludf.DUMMYFUNCTION("""COMPUTED_VALUE"""),0.0)</f>
        <v>0</v>
      </c>
    </row>
    <row r="331">
      <c r="A331" s="2">
        <f>IFERROR(__xludf.DUMMYFUNCTION("""COMPUTED_VALUE"""),45772.66666666667)</f>
        <v>45772.66667</v>
      </c>
      <c r="B331" s="1">
        <f>IFERROR(__xludf.DUMMYFUNCTION("""COMPUTED_VALUE"""),1683.49)</f>
        <v>1683.49</v>
      </c>
      <c r="D331" s="2">
        <f>IFERROR(__xludf.DUMMYFUNCTION("""COMPUTED_VALUE"""),45772.66666666667)</f>
        <v>45772.66667</v>
      </c>
      <c r="E331" s="1">
        <f>IFERROR(__xludf.DUMMYFUNCTION("""COMPUTED_VALUE"""),1691.14)</f>
        <v>1691.14</v>
      </c>
      <c r="G331" s="2">
        <f>IFERROR(__xludf.DUMMYFUNCTION("""COMPUTED_VALUE"""),45772.66666666667)</f>
        <v>45772.66667</v>
      </c>
      <c r="H331" s="1">
        <f>IFERROR(__xludf.DUMMYFUNCTION("""COMPUTED_VALUE"""),1674.94)</f>
        <v>1674.94</v>
      </c>
      <c r="J331" s="2">
        <f>IFERROR(__xludf.DUMMYFUNCTION("""COMPUTED_VALUE"""),45772.66666666667)</f>
        <v>45772.66667</v>
      </c>
      <c r="K331" s="1">
        <f>IFERROR(__xludf.DUMMYFUNCTION("""COMPUTED_VALUE"""),1689.2)</f>
        <v>1689.2</v>
      </c>
      <c r="M331" s="2">
        <f>IFERROR(__xludf.DUMMYFUNCTION("""COMPUTED_VALUE"""),45772.66666666667)</f>
        <v>45772.66667</v>
      </c>
      <c r="N331" s="1">
        <f>IFERROR(__xludf.DUMMYFUNCTION("""COMPUTED_VALUE"""),0.0)</f>
        <v>0</v>
      </c>
    </row>
    <row r="332">
      <c r="A332" s="2">
        <f>IFERROR(__xludf.DUMMYFUNCTION("""COMPUTED_VALUE"""),45775.66666666667)</f>
        <v>45775.66667</v>
      </c>
      <c r="B332" s="1">
        <f>IFERROR(__xludf.DUMMYFUNCTION("""COMPUTED_VALUE"""),1691.89)</f>
        <v>1691.89</v>
      </c>
      <c r="D332" s="2">
        <f>IFERROR(__xludf.DUMMYFUNCTION("""COMPUTED_VALUE"""),45775.66666666667)</f>
        <v>45775.66667</v>
      </c>
      <c r="E332" s="1">
        <f>IFERROR(__xludf.DUMMYFUNCTION("""COMPUTED_VALUE"""),1701.63)</f>
        <v>1701.63</v>
      </c>
      <c r="G332" s="2">
        <f>IFERROR(__xludf.DUMMYFUNCTION("""COMPUTED_VALUE"""),45775.66666666667)</f>
        <v>45775.66667</v>
      </c>
      <c r="H332" s="1">
        <f>IFERROR(__xludf.DUMMYFUNCTION("""COMPUTED_VALUE"""),1679.2)</f>
        <v>1679.2</v>
      </c>
      <c r="J332" s="2">
        <f>IFERROR(__xludf.DUMMYFUNCTION("""COMPUTED_VALUE"""),45775.66666666667)</f>
        <v>45775.66667</v>
      </c>
      <c r="K332" s="1">
        <f>IFERROR(__xludf.DUMMYFUNCTION("""COMPUTED_VALUE"""),1695.77)</f>
        <v>1695.77</v>
      </c>
      <c r="M332" s="2">
        <f>IFERROR(__xludf.DUMMYFUNCTION("""COMPUTED_VALUE"""),45775.66666666667)</f>
        <v>45775.66667</v>
      </c>
      <c r="N332" s="1">
        <f>IFERROR(__xludf.DUMMYFUNCTION("""COMPUTED_VALUE"""),0.0)</f>
        <v>0</v>
      </c>
    </row>
    <row r="333">
      <c r="A333" s="2">
        <f>IFERROR(__xludf.DUMMYFUNCTION("""COMPUTED_VALUE"""),45776.66666666667)</f>
        <v>45776.66667</v>
      </c>
      <c r="B333" s="1">
        <f>IFERROR(__xludf.DUMMYFUNCTION("""COMPUTED_VALUE"""),1690.55)</f>
        <v>1690.55</v>
      </c>
      <c r="D333" s="2">
        <f>IFERROR(__xludf.DUMMYFUNCTION("""COMPUTED_VALUE"""),45776.66666666667)</f>
        <v>45776.66667</v>
      </c>
      <c r="E333" s="1">
        <f>IFERROR(__xludf.DUMMYFUNCTION("""COMPUTED_VALUE"""),1710.32)</f>
        <v>1710.32</v>
      </c>
      <c r="G333" s="2">
        <f>IFERROR(__xludf.DUMMYFUNCTION("""COMPUTED_VALUE"""),45776.66666666667)</f>
        <v>45776.66667</v>
      </c>
      <c r="H333" s="1">
        <f>IFERROR(__xludf.DUMMYFUNCTION("""COMPUTED_VALUE"""),1686.51)</f>
        <v>1686.51</v>
      </c>
      <c r="J333" s="2">
        <f>IFERROR(__xludf.DUMMYFUNCTION("""COMPUTED_VALUE"""),45776.66666666667)</f>
        <v>45776.66667</v>
      </c>
      <c r="K333" s="1">
        <f>IFERROR(__xludf.DUMMYFUNCTION("""COMPUTED_VALUE"""),1706.19)</f>
        <v>1706.19</v>
      </c>
      <c r="M333" s="2">
        <f>IFERROR(__xludf.DUMMYFUNCTION("""COMPUTED_VALUE"""),45776.66666666667)</f>
        <v>45776.66667</v>
      </c>
      <c r="N333" s="1">
        <f>IFERROR(__xludf.DUMMYFUNCTION("""COMPUTED_VALUE"""),0.0)</f>
        <v>0</v>
      </c>
    </row>
    <row r="334">
      <c r="A334" s="2">
        <f>IFERROR(__xludf.DUMMYFUNCTION("""COMPUTED_VALUE"""),45777.66666666667)</f>
        <v>45777.66667</v>
      </c>
      <c r="B334" s="1">
        <f>IFERROR(__xludf.DUMMYFUNCTION("""COMPUTED_VALUE"""),1684.42)</f>
        <v>1684.42</v>
      </c>
      <c r="D334" s="2">
        <f>IFERROR(__xludf.DUMMYFUNCTION("""COMPUTED_VALUE"""),45777.66666666667)</f>
        <v>45777.66667</v>
      </c>
      <c r="E334" s="1">
        <f>IFERROR(__xludf.DUMMYFUNCTION("""COMPUTED_VALUE"""),1708.97)</f>
        <v>1708.97</v>
      </c>
      <c r="G334" s="2">
        <f>IFERROR(__xludf.DUMMYFUNCTION("""COMPUTED_VALUE"""),45777.66666666667)</f>
        <v>45777.66667</v>
      </c>
      <c r="H334" s="1">
        <f>IFERROR(__xludf.DUMMYFUNCTION("""COMPUTED_VALUE"""),1665.78)</f>
        <v>1665.78</v>
      </c>
      <c r="J334" s="2">
        <f>IFERROR(__xludf.DUMMYFUNCTION("""COMPUTED_VALUE"""),45777.66666666667)</f>
        <v>45777.66667</v>
      </c>
      <c r="K334" s="1">
        <f>IFERROR(__xludf.DUMMYFUNCTION("""COMPUTED_VALUE"""),1705.99)</f>
        <v>1705.99</v>
      </c>
      <c r="M334" s="2">
        <f>IFERROR(__xludf.DUMMYFUNCTION("""COMPUTED_VALUE"""),45777.66666666667)</f>
        <v>45777.66667</v>
      </c>
      <c r="N334" s="1">
        <f>IFERROR(__xludf.DUMMYFUNCTION("""COMPUTED_VALUE"""),0.0)</f>
        <v>0</v>
      </c>
    </row>
    <row r="335">
      <c r="A335" s="2">
        <f>IFERROR(__xludf.DUMMYFUNCTION("""COMPUTED_VALUE"""),45778.66666666667)</f>
        <v>45778.66667</v>
      </c>
      <c r="B335" s="1">
        <f>IFERROR(__xludf.DUMMYFUNCTION("""COMPUTED_VALUE"""),1713.62)</f>
        <v>1713.62</v>
      </c>
      <c r="D335" s="2">
        <f>IFERROR(__xludf.DUMMYFUNCTION("""COMPUTED_VALUE"""),45778.66666666667)</f>
        <v>45778.66667</v>
      </c>
      <c r="E335" s="1">
        <f>IFERROR(__xludf.DUMMYFUNCTION("""COMPUTED_VALUE"""),1727.16)</f>
        <v>1727.16</v>
      </c>
      <c r="G335" s="2">
        <f>IFERROR(__xludf.DUMMYFUNCTION("""COMPUTED_VALUE"""),45778.66666666667)</f>
        <v>45778.66667</v>
      </c>
      <c r="H335" s="1">
        <f>IFERROR(__xludf.DUMMYFUNCTION("""COMPUTED_VALUE"""),1703.55)</f>
        <v>1703.55</v>
      </c>
      <c r="J335" s="2">
        <f>IFERROR(__xludf.DUMMYFUNCTION("""COMPUTED_VALUE"""),45778.66666666667)</f>
        <v>45778.66667</v>
      </c>
      <c r="K335" s="1">
        <f>IFERROR(__xludf.DUMMYFUNCTION("""COMPUTED_VALUE"""),1709.44)</f>
        <v>1709.44</v>
      </c>
      <c r="M335" s="2">
        <f>IFERROR(__xludf.DUMMYFUNCTION("""COMPUTED_VALUE"""),45778.66666666667)</f>
        <v>45778.66667</v>
      </c>
      <c r="N335" s="1">
        <f>IFERROR(__xludf.DUMMYFUNCTION("""COMPUTED_VALUE"""),0.0)</f>
        <v>0</v>
      </c>
    </row>
    <row r="336">
      <c r="A336" s="2">
        <f>IFERROR(__xludf.DUMMYFUNCTION("""COMPUTED_VALUE"""),45779.66666666667)</f>
        <v>45779.66667</v>
      </c>
      <c r="B336" s="1">
        <f>IFERROR(__xludf.DUMMYFUNCTION("""COMPUTED_VALUE"""),1727.74)</f>
        <v>1727.74</v>
      </c>
      <c r="D336" s="2">
        <f>IFERROR(__xludf.DUMMYFUNCTION("""COMPUTED_VALUE"""),45779.66666666667)</f>
        <v>45779.66667</v>
      </c>
      <c r="E336" s="1">
        <f>IFERROR(__xludf.DUMMYFUNCTION("""COMPUTED_VALUE"""),1745.18)</f>
        <v>1745.18</v>
      </c>
      <c r="G336" s="2">
        <f>IFERROR(__xludf.DUMMYFUNCTION("""COMPUTED_VALUE"""),45779.66666666667)</f>
        <v>45779.66667</v>
      </c>
      <c r="H336" s="1">
        <f>IFERROR(__xludf.DUMMYFUNCTION("""COMPUTED_VALUE"""),1727.67)</f>
        <v>1727.67</v>
      </c>
      <c r="J336" s="2">
        <f>IFERROR(__xludf.DUMMYFUNCTION("""COMPUTED_VALUE"""),45779.66666666667)</f>
        <v>45779.66667</v>
      </c>
      <c r="K336" s="1">
        <f>IFERROR(__xludf.DUMMYFUNCTION("""COMPUTED_VALUE"""),1742.05)</f>
        <v>1742.05</v>
      </c>
      <c r="M336" s="2">
        <f>IFERROR(__xludf.DUMMYFUNCTION("""COMPUTED_VALUE"""),45779.66666666667)</f>
        <v>45779.66667</v>
      </c>
      <c r="N336" s="1">
        <f>IFERROR(__xludf.DUMMYFUNCTION("""COMPUTED_VALUE"""),0.0)</f>
        <v>0</v>
      </c>
    </row>
    <row r="337">
      <c r="A337" s="2">
        <f>IFERROR(__xludf.DUMMYFUNCTION("""COMPUTED_VALUE"""),45782.66666666667)</f>
        <v>45782.66667</v>
      </c>
      <c r="B337" s="1">
        <f>IFERROR(__xludf.DUMMYFUNCTION("""COMPUTED_VALUE"""),1733.04)</f>
        <v>1733.04</v>
      </c>
      <c r="D337" s="2">
        <f>IFERROR(__xludf.DUMMYFUNCTION("""COMPUTED_VALUE"""),45782.66666666667)</f>
        <v>45782.66667</v>
      </c>
      <c r="E337" s="1">
        <f>IFERROR(__xludf.DUMMYFUNCTION("""COMPUTED_VALUE"""),1748.42)</f>
        <v>1748.42</v>
      </c>
      <c r="G337" s="2">
        <f>IFERROR(__xludf.DUMMYFUNCTION("""COMPUTED_VALUE"""),45782.66666666667)</f>
        <v>45782.66667</v>
      </c>
      <c r="H337" s="1">
        <f>IFERROR(__xludf.DUMMYFUNCTION("""COMPUTED_VALUE"""),1728.88)</f>
        <v>1728.88</v>
      </c>
      <c r="J337" s="2">
        <f>IFERROR(__xludf.DUMMYFUNCTION("""COMPUTED_VALUE"""),45782.66666666667)</f>
        <v>45782.66667</v>
      </c>
      <c r="K337" s="1">
        <f>IFERROR(__xludf.DUMMYFUNCTION("""COMPUTED_VALUE"""),1738.33)</f>
        <v>1738.33</v>
      </c>
      <c r="M337" s="2">
        <f>IFERROR(__xludf.DUMMYFUNCTION("""COMPUTED_VALUE"""),45782.66666666667)</f>
        <v>45782.66667</v>
      </c>
      <c r="N337" s="1">
        <f>IFERROR(__xludf.DUMMYFUNCTION("""COMPUTED_VALUE"""),0.0)</f>
        <v>0</v>
      </c>
    </row>
    <row r="338">
      <c r="A338" s="2">
        <f>IFERROR(__xludf.DUMMYFUNCTION("""COMPUTED_VALUE"""),45783.66666666667)</f>
        <v>45783.66667</v>
      </c>
      <c r="B338" s="1">
        <f>IFERROR(__xludf.DUMMYFUNCTION("""COMPUTED_VALUE"""),1722.32)</f>
        <v>1722.32</v>
      </c>
      <c r="D338" s="2">
        <f>IFERROR(__xludf.DUMMYFUNCTION("""COMPUTED_VALUE"""),45783.66666666667)</f>
        <v>45783.66667</v>
      </c>
      <c r="E338" s="1">
        <f>IFERROR(__xludf.DUMMYFUNCTION("""COMPUTED_VALUE"""),1736.87)</f>
        <v>1736.87</v>
      </c>
      <c r="G338" s="2">
        <f>IFERROR(__xludf.DUMMYFUNCTION("""COMPUTED_VALUE"""),45783.66666666667)</f>
        <v>45783.66667</v>
      </c>
      <c r="H338" s="1">
        <f>IFERROR(__xludf.DUMMYFUNCTION("""COMPUTED_VALUE"""),1716.55)</f>
        <v>1716.55</v>
      </c>
      <c r="J338" s="2">
        <f>IFERROR(__xludf.DUMMYFUNCTION("""COMPUTED_VALUE"""),45783.66666666667)</f>
        <v>45783.66667</v>
      </c>
      <c r="K338" s="1">
        <f>IFERROR(__xludf.DUMMYFUNCTION("""COMPUTED_VALUE"""),1725.31)</f>
        <v>1725.31</v>
      </c>
      <c r="M338" s="2">
        <f>IFERROR(__xludf.DUMMYFUNCTION("""COMPUTED_VALUE"""),45783.66666666667)</f>
        <v>45783.66667</v>
      </c>
      <c r="N338" s="1">
        <f>IFERROR(__xludf.DUMMYFUNCTION("""COMPUTED_VALUE"""),0.0)</f>
        <v>0</v>
      </c>
    </row>
    <row r="339">
      <c r="A339" s="2">
        <f>IFERROR(__xludf.DUMMYFUNCTION("""COMPUTED_VALUE"""),45784.66666666667)</f>
        <v>45784.66667</v>
      </c>
      <c r="B339" s="1">
        <f>IFERROR(__xludf.DUMMYFUNCTION("""COMPUTED_VALUE"""),1726.75)</f>
        <v>1726.75</v>
      </c>
      <c r="D339" s="2">
        <f>IFERROR(__xludf.DUMMYFUNCTION("""COMPUTED_VALUE"""),45784.66666666667)</f>
        <v>45784.66667</v>
      </c>
      <c r="E339" s="1">
        <f>IFERROR(__xludf.DUMMYFUNCTION("""COMPUTED_VALUE"""),1739.36)</f>
        <v>1739.36</v>
      </c>
      <c r="G339" s="2">
        <f>IFERROR(__xludf.DUMMYFUNCTION("""COMPUTED_VALUE"""),45784.66666666667)</f>
        <v>45784.66667</v>
      </c>
      <c r="H339" s="1">
        <f>IFERROR(__xludf.DUMMYFUNCTION("""COMPUTED_VALUE"""),1721.95)</f>
        <v>1721.95</v>
      </c>
      <c r="J339" s="2">
        <f>IFERROR(__xludf.DUMMYFUNCTION("""COMPUTED_VALUE"""),45784.66666666667)</f>
        <v>45784.66667</v>
      </c>
      <c r="K339" s="1">
        <f>IFERROR(__xludf.DUMMYFUNCTION("""COMPUTED_VALUE"""),1733.62)</f>
        <v>1733.62</v>
      </c>
      <c r="M339" s="2">
        <f>IFERROR(__xludf.DUMMYFUNCTION("""COMPUTED_VALUE"""),45784.66666666667)</f>
        <v>45784.66667</v>
      </c>
      <c r="N339" s="1">
        <f>IFERROR(__xludf.DUMMYFUNCTION("""COMPUTED_VALUE"""),0.0)</f>
        <v>0</v>
      </c>
    </row>
    <row r="340">
      <c r="A340" s="2">
        <f>IFERROR(__xludf.DUMMYFUNCTION("""COMPUTED_VALUE"""),45785.66666666667)</f>
        <v>45785.66667</v>
      </c>
      <c r="B340" s="1">
        <f>IFERROR(__xludf.DUMMYFUNCTION("""COMPUTED_VALUE"""),1745.57)</f>
        <v>1745.57</v>
      </c>
      <c r="D340" s="2">
        <f>IFERROR(__xludf.DUMMYFUNCTION("""COMPUTED_VALUE"""),45785.66666666667)</f>
        <v>45785.66667</v>
      </c>
      <c r="E340" s="1">
        <f>IFERROR(__xludf.DUMMYFUNCTION("""COMPUTED_VALUE"""),1769.33)</f>
        <v>1769.33</v>
      </c>
      <c r="G340" s="2">
        <f>IFERROR(__xludf.DUMMYFUNCTION("""COMPUTED_VALUE"""),45785.66666666667)</f>
        <v>45785.66667</v>
      </c>
      <c r="H340" s="1">
        <f>IFERROR(__xludf.DUMMYFUNCTION("""COMPUTED_VALUE"""),1743.49)</f>
        <v>1743.49</v>
      </c>
      <c r="J340" s="2">
        <f>IFERROR(__xludf.DUMMYFUNCTION("""COMPUTED_VALUE"""),45785.66666666667)</f>
        <v>45785.66667</v>
      </c>
      <c r="K340" s="1">
        <f>IFERROR(__xludf.DUMMYFUNCTION("""COMPUTED_VALUE"""),1752.04)</f>
        <v>1752.04</v>
      </c>
      <c r="M340" s="2">
        <f>IFERROR(__xludf.DUMMYFUNCTION("""COMPUTED_VALUE"""),45785.66666666667)</f>
        <v>45785.66667</v>
      </c>
      <c r="N340" s="1">
        <f>IFERROR(__xludf.DUMMYFUNCTION("""COMPUTED_VALUE"""),0.0)</f>
        <v>0</v>
      </c>
    </row>
    <row r="341">
      <c r="A341" s="2">
        <f>IFERROR(__xludf.DUMMYFUNCTION("""COMPUTED_VALUE"""),45786.66666666667)</f>
        <v>45786.66667</v>
      </c>
      <c r="B341" s="1">
        <f>IFERROR(__xludf.DUMMYFUNCTION("""COMPUTED_VALUE"""),1758.32)</f>
        <v>1758.32</v>
      </c>
      <c r="D341" s="2">
        <f>IFERROR(__xludf.DUMMYFUNCTION("""COMPUTED_VALUE"""),45786.66666666667)</f>
        <v>45786.66667</v>
      </c>
      <c r="E341" s="1">
        <f>IFERROR(__xludf.DUMMYFUNCTION("""COMPUTED_VALUE"""),1759.95)</f>
        <v>1759.95</v>
      </c>
      <c r="G341" s="2">
        <f>IFERROR(__xludf.DUMMYFUNCTION("""COMPUTED_VALUE"""),45786.66666666667)</f>
        <v>45786.66667</v>
      </c>
      <c r="H341" s="1">
        <f>IFERROR(__xludf.DUMMYFUNCTION("""COMPUTED_VALUE"""),1745.59)</f>
        <v>1745.59</v>
      </c>
      <c r="J341" s="2">
        <f>IFERROR(__xludf.DUMMYFUNCTION("""COMPUTED_VALUE"""),45786.66666666667)</f>
        <v>45786.66667</v>
      </c>
      <c r="K341" s="1">
        <f>IFERROR(__xludf.DUMMYFUNCTION("""COMPUTED_VALUE"""),1751.48)</f>
        <v>1751.48</v>
      </c>
      <c r="M341" s="2">
        <f>IFERROR(__xludf.DUMMYFUNCTION("""COMPUTED_VALUE"""),45786.66666666667)</f>
        <v>45786.66667</v>
      </c>
      <c r="N341" s="1">
        <f>IFERROR(__xludf.DUMMYFUNCTION("""COMPUTED_VALUE"""),0.0)</f>
        <v>0</v>
      </c>
    </row>
    <row r="342">
      <c r="A342" s="2">
        <f>IFERROR(__xludf.DUMMYFUNCTION("""COMPUTED_VALUE"""),45789.66666666667)</f>
        <v>45789.66667</v>
      </c>
      <c r="B342" s="1">
        <f>IFERROR(__xludf.DUMMYFUNCTION("""COMPUTED_VALUE"""),1792.81)</f>
        <v>1792.81</v>
      </c>
      <c r="D342" s="2">
        <f>IFERROR(__xludf.DUMMYFUNCTION("""COMPUTED_VALUE"""),45789.66666666667)</f>
        <v>45789.66667</v>
      </c>
      <c r="E342" s="1">
        <f>IFERROR(__xludf.DUMMYFUNCTION("""COMPUTED_VALUE"""),1802.43)</f>
        <v>1802.43</v>
      </c>
      <c r="G342" s="2">
        <f>IFERROR(__xludf.DUMMYFUNCTION("""COMPUTED_VALUE"""),45789.66666666667)</f>
        <v>45789.66667</v>
      </c>
      <c r="H342" s="1">
        <f>IFERROR(__xludf.DUMMYFUNCTION("""COMPUTED_VALUE"""),1785.94)</f>
        <v>1785.94</v>
      </c>
      <c r="J342" s="2">
        <f>IFERROR(__xludf.DUMMYFUNCTION("""COMPUTED_VALUE"""),45789.66666666667)</f>
        <v>45789.66667</v>
      </c>
      <c r="K342" s="1">
        <f>IFERROR(__xludf.DUMMYFUNCTION("""COMPUTED_VALUE"""),1800.96)</f>
        <v>1800.96</v>
      </c>
      <c r="M342" s="2">
        <f>IFERROR(__xludf.DUMMYFUNCTION("""COMPUTED_VALUE"""),45789.66666666667)</f>
        <v>45789.66667</v>
      </c>
      <c r="N342" s="1">
        <f>IFERROR(__xludf.DUMMYFUNCTION("""COMPUTED_VALUE"""),0.0)</f>
        <v>0</v>
      </c>
    </row>
    <row r="343">
      <c r="A343" s="2">
        <f>IFERROR(__xludf.DUMMYFUNCTION("""COMPUTED_VALUE"""),45790.66666666667)</f>
        <v>45790.66667</v>
      </c>
      <c r="B343" s="1">
        <f>IFERROR(__xludf.DUMMYFUNCTION("""COMPUTED_VALUE"""),1805.24)</f>
        <v>1805.24</v>
      </c>
      <c r="D343" s="2">
        <f>IFERROR(__xludf.DUMMYFUNCTION("""COMPUTED_VALUE"""),45790.66666666667)</f>
        <v>45790.66667</v>
      </c>
      <c r="E343" s="1">
        <f>IFERROR(__xludf.DUMMYFUNCTION("""COMPUTED_VALUE"""),1821.45)</f>
        <v>1821.45</v>
      </c>
      <c r="G343" s="2">
        <f>IFERROR(__xludf.DUMMYFUNCTION("""COMPUTED_VALUE"""),45790.66666666667)</f>
        <v>45790.66667</v>
      </c>
      <c r="H343" s="1">
        <f>IFERROR(__xludf.DUMMYFUNCTION("""COMPUTED_VALUE"""),1803.53)</f>
        <v>1803.53</v>
      </c>
      <c r="J343" s="2">
        <f>IFERROR(__xludf.DUMMYFUNCTION("""COMPUTED_VALUE"""),45790.66666666667)</f>
        <v>45790.66667</v>
      </c>
      <c r="K343" s="1">
        <f>IFERROR(__xludf.DUMMYFUNCTION("""COMPUTED_VALUE"""),1812.74)</f>
        <v>1812.74</v>
      </c>
      <c r="M343" s="2">
        <f>IFERROR(__xludf.DUMMYFUNCTION("""COMPUTED_VALUE"""),45790.66666666667)</f>
        <v>45790.66667</v>
      </c>
      <c r="N343" s="1">
        <f>IFERROR(__xludf.DUMMYFUNCTION("""COMPUTED_VALUE"""),0.0)</f>
        <v>0</v>
      </c>
    </row>
    <row r="344">
      <c r="A344" s="2">
        <f>IFERROR(__xludf.DUMMYFUNCTION("""COMPUTED_VALUE"""),45791.66666666667)</f>
        <v>45791.66667</v>
      </c>
      <c r="B344" s="1">
        <f>IFERROR(__xludf.DUMMYFUNCTION("""COMPUTED_VALUE"""),1811.59)</f>
        <v>1811.59</v>
      </c>
      <c r="D344" s="2">
        <f>IFERROR(__xludf.DUMMYFUNCTION("""COMPUTED_VALUE"""),45791.66666666667)</f>
        <v>45791.66667</v>
      </c>
      <c r="E344" s="1">
        <f>IFERROR(__xludf.DUMMYFUNCTION("""COMPUTED_VALUE"""),1812.83)</f>
        <v>1812.83</v>
      </c>
      <c r="G344" s="2">
        <f>IFERROR(__xludf.DUMMYFUNCTION("""COMPUTED_VALUE"""),45791.66666666667)</f>
        <v>45791.66667</v>
      </c>
      <c r="H344" s="1">
        <f>IFERROR(__xludf.DUMMYFUNCTION("""COMPUTED_VALUE"""),1800.83)</f>
        <v>1800.83</v>
      </c>
      <c r="J344" s="2">
        <f>IFERROR(__xludf.DUMMYFUNCTION("""COMPUTED_VALUE"""),45791.66666666667)</f>
        <v>45791.66667</v>
      </c>
      <c r="K344" s="1">
        <f>IFERROR(__xludf.DUMMYFUNCTION("""COMPUTED_VALUE"""),1805.96)</f>
        <v>1805.96</v>
      </c>
      <c r="M344" s="2">
        <f>IFERROR(__xludf.DUMMYFUNCTION("""COMPUTED_VALUE"""),45791.66666666667)</f>
        <v>45791.66667</v>
      </c>
      <c r="N344" s="1">
        <f>IFERROR(__xludf.DUMMYFUNCTION("""COMPUTED_VALUE"""),0.0)</f>
        <v>0</v>
      </c>
    </row>
    <row r="345">
      <c r="A345" s="2">
        <f>IFERROR(__xludf.DUMMYFUNCTION("""COMPUTED_VALUE"""),45792.66666666667)</f>
        <v>45792.66667</v>
      </c>
      <c r="B345" s="1">
        <f>IFERROR(__xludf.DUMMYFUNCTION("""COMPUTED_VALUE"""),1799.62)</f>
        <v>1799.62</v>
      </c>
      <c r="D345" s="2">
        <f>IFERROR(__xludf.DUMMYFUNCTION("""COMPUTED_VALUE"""),45792.66666666667)</f>
        <v>45792.66667</v>
      </c>
      <c r="E345" s="1">
        <f>IFERROR(__xludf.DUMMYFUNCTION("""COMPUTED_VALUE"""),1815.82)</f>
        <v>1815.82</v>
      </c>
      <c r="G345" s="2">
        <f>IFERROR(__xludf.DUMMYFUNCTION("""COMPUTED_VALUE"""),45792.66666666667)</f>
        <v>45792.66667</v>
      </c>
      <c r="H345" s="1">
        <f>IFERROR(__xludf.DUMMYFUNCTION("""COMPUTED_VALUE"""),1797.64)</f>
        <v>1797.64</v>
      </c>
      <c r="J345" s="2">
        <f>IFERROR(__xludf.DUMMYFUNCTION("""COMPUTED_VALUE"""),45792.66666666667)</f>
        <v>45792.66667</v>
      </c>
      <c r="K345" s="1">
        <f>IFERROR(__xludf.DUMMYFUNCTION("""COMPUTED_VALUE"""),1815.17)</f>
        <v>1815.17</v>
      </c>
      <c r="M345" s="2">
        <f>IFERROR(__xludf.DUMMYFUNCTION("""COMPUTED_VALUE"""),45792.66666666667)</f>
        <v>45792.66667</v>
      </c>
      <c r="N345" s="1">
        <f>IFERROR(__xludf.DUMMYFUNCTION("""COMPUTED_VALUE"""),0.0)</f>
        <v>0</v>
      </c>
    </row>
    <row r="346">
      <c r="A346" s="2">
        <f>IFERROR(__xludf.DUMMYFUNCTION("""COMPUTED_VALUE"""),45793.66666666667)</f>
        <v>45793.66667</v>
      </c>
      <c r="B346" s="1">
        <f>IFERROR(__xludf.DUMMYFUNCTION("""COMPUTED_VALUE"""),1818.24)</f>
        <v>1818.24</v>
      </c>
      <c r="D346" s="2">
        <f>IFERROR(__xludf.DUMMYFUNCTION("""COMPUTED_VALUE"""),45793.66666666667)</f>
        <v>45793.66667</v>
      </c>
      <c r="E346" s="1">
        <f>IFERROR(__xludf.DUMMYFUNCTION("""COMPUTED_VALUE"""),1833.99)</f>
        <v>1833.99</v>
      </c>
      <c r="G346" s="2">
        <f>IFERROR(__xludf.DUMMYFUNCTION("""COMPUTED_VALUE"""),45793.66666666667)</f>
        <v>45793.66667</v>
      </c>
      <c r="H346" s="1">
        <f>IFERROR(__xludf.DUMMYFUNCTION("""COMPUTED_VALUE"""),1813.22)</f>
        <v>1813.22</v>
      </c>
      <c r="J346" s="2">
        <f>IFERROR(__xludf.DUMMYFUNCTION("""COMPUTED_VALUE"""),45793.66666666667)</f>
        <v>45793.66667</v>
      </c>
      <c r="K346" s="1">
        <f>IFERROR(__xludf.DUMMYFUNCTION("""COMPUTED_VALUE"""),1833.92)</f>
        <v>1833.92</v>
      </c>
      <c r="M346" s="2">
        <f>IFERROR(__xludf.DUMMYFUNCTION("""COMPUTED_VALUE"""),45793.66666666667)</f>
        <v>45793.66667</v>
      </c>
      <c r="N346" s="1">
        <f>IFERROR(__xludf.DUMMYFUNCTION("""COMPUTED_VALUE"""),0.0)</f>
        <v>0</v>
      </c>
    </row>
    <row r="347">
      <c r="A347" s="2">
        <f>IFERROR(__xludf.DUMMYFUNCTION("""COMPUTED_VALUE"""),45796.66666666667)</f>
        <v>45796.66667</v>
      </c>
      <c r="B347" s="1">
        <f>IFERROR(__xludf.DUMMYFUNCTION("""COMPUTED_VALUE"""),1814.83)</f>
        <v>1814.83</v>
      </c>
      <c r="D347" s="2">
        <f>IFERROR(__xludf.DUMMYFUNCTION("""COMPUTED_VALUE"""),45796.66666666667)</f>
        <v>45796.66667</v>
      </c>
      <c r="E347" s="1">
        <f>IFERROR(__xludf.DUMMYFUNCTION("""COMPUTED_VALUE"""),1835.32)</f>
        <v>1835.32</v>
      </c>
      <c r="G347" s="2">
        <f>IFERROR(__xludf.DUMMYFUNCTION("""COMPUTED_VALUE"""),45796.66666666667)</f>
        <v>45796.66667</v>
      </c>
      <c r="H347" s="1">
        <f>IFERROR(__xludf.DUMMYFUNCTION("""COMPUTED_VALUE"""),1813.34)</f>
        <v>1813.34</v>
      </c>
      <c r="J347" s="2">
        <f>IFERROR(__xludf.DUMMYFUNCTION("""COMPUTED_VALUE"""),45796.66666666667)</f>
        <v>45796.66667</v>
      </c>
      <c r="K347" s="1">
        <f>IFERROR(__xludf.DUMMYFUNCTION("""COMPUTED_VALUE"""),1833.48)</f>
        <v>1833.48</v>
      </c>
      <c r="M347" s="2">
        <f>IFERROR(__xludf.DUMMYFUNCTION("""COMPUTED_VALUE"""),45796.66666666667)</f>
        <v>45796.66667</v>
      </c>
      <c r="N347" s="1">
        <f>IFERROR(__xludf.DUMMYFUNCTION("""COMPUTED_VALUE"""),0.0)</f>
        <v>0</v>
      </c>
    </row>
    <row r="348">
      <c r="A348" s="2">
        <f>IFERROR(__xludf.DUMMYFUNCTION("""COMPUTED_VALUE"""),45797.66666666667)</f>
        <v>45797.66667</v>
      </c>
      <c r="B348" s="1">
        <f>IFERROR(__xludf.DUMMYFUNCTION("""COMPUTED_VALUE"""),1828.69)</f>
        <v>1828.69</v>
      </c>
      <c r="D348" s="2">
        <f>IFERROR(__xludf.DUMMYFUNCTION("""COMPUTED_VALUE"""),45797.66666666667)</f>
        <v>45797.66667</v>
      </c>
      <c r="E348" s="1">
        <f>IFERROR(__xludf.DUMMYFUNCTION("""COMPUTED_VALUE"""),1833.9)</f>
        <v>1833.9</v>
      </c>
      <c r="G348" s="2">
        <f>IFERROR(__xludf.DUMMYFUNCTION("""COMPUTED_VALUE"""),45797.66666666667)</f>
        <v>45797.66667</v>
      </c>
      <c r="H348" s="1">
        <f>IFERROR(__xludf.DUMMYFUNCTION("""COMPUTED_VALUE"""),1820.42)</f>
        <v>1820.42</v>
      </c>
      <c r="J348" s="2">
        <f>IFERROR(__xludf.DUMMYFUNCTION("""COMPUTED_VALUE"""),45797.66666666667)</f>
        <v>45797.66667</v>
      </c>
      <c r="K348" s="1">
        <f>IFERROR(__xludf.DUMMYFUNCTION("""COMPUTED_VALUE"""),1826.67)</f>
        <v>1826.67</v>
      </c>
      <c r="M348" s="2">
        <f>IFERROR(__xludf.DUMMYFUNCTION("""COMPUTED_VALUE"""),45797.66666666667)</f>
        <v>45797.66667</v>
      </c>
      <c r="N348" s="1">
        <f>IFERROR(__xludf.DUMMYFUNCTION("""COMPUTED_VALUE"""),0.0)</f>
        <v>0</v>
      </c>
    </row>
    <row r="349">
      <c r="A349" s="2">
        <f>IFERROR(__xludf.DUMMYFUNCTION("""COMPUTED_VALUE"""),45798.66666666667)</f>
        <v>45798.66667</v>
      </c>
      <c r="B349" s="1">
        <f>IFERROR(__xludf.DUMMYFUNCTION("""COMPUTED_VALUE"""),1813.54)</f>
        <v>1813.54</v>
      </c>
      <c r="D349" s="2">
        <f>IFERROR(__xludf.DUMMYFUNCTION("""COMPUTED_VALUE"""),45798.66666666667)</f>
        <v>45798.66667</v>
      </c>
      <c r="E349" s="1">
        <f>IFERROR(__xludf.DUMMYFUNCTION("""COMPUTED_VALUE"""),1815.32)</f>
        <v>1815.32</v>
      </c>
      <c r="G349" s="2">
        <f>IFERROR(__xludf.DUMMYFUNCTION("""COMPUTED_VALUE"""),45798.66666666667)</f>
        <v>45798.66667</v>
      </c>
      <c r="H349" s="1">
        <f>IFERROR(__xludf.DUMMYFUNCTION("""COMPUTED_VALUE"""),1783.83)</f>
        <v>1783.83</v>
      </c>
      <c r="J349" s="2">
        <f>IFERROR(__xludf.DUMMYFUNCTION("""COMPUTED_VALUE"""),45798.66666666667)</f>
        <v>45798.66667</v>
      </c>
      <c r="K349" s="1">
        <f>IFERROR(__xludf.DUMMYFUNCTION("""COMPUTED_VALUE"""),1785.99)</f>
        <v>1785.99</v>
      </c>
      <c r="M349" s="2">
        <f>IFERROR(__xludf.DUMMYFUNCTION("""COMPUTED_VALUE"""),45798.66666666667)</f>
        <v>45798.66667</v>
      </c>
      <c r="N349" s="1">
        <f>IFERROR(__xludf.DUMMYFUNCTION("""COMPUTED_VALUE"""),0.0)</f>
        <v>0</v>
      </c>
    </row>
    <row r="350">
      <c r="A350" s="2">
        <f>IFERROR(__xludf.DUMMYFUNCTION("""COMPUTED_VALUE"""),45799.66666666667)</f>
        <v>45799.66667</v>
      </c>
      <c r="B350" s="1">
        <f>IFERROR(__xludf.DUMMYFUNCTION("""COMPUTED_VALUE"""),1783.46)</f>
        <v>1783.46</v>
      </c>
      <c r="D350" s="2">
        <f>IFERROR(__xludf.DUMMYFUNCTION("""COMPUTED_VALUE"""),45799.66666666667)</f>
        <v>45799.66667</v>
      </c>
      <c r="E350" s="1">
        <f>IFERROR(__xludf.DUMMYFUNCTION("""COMPUTED_VALUE"""),1795.13)</f>
        <v>1795.13</v>
      </c>
      <c r="G350" s="2">
        <f>IFERROR(__xludf.DUMMYFUNCTION("""COMPUTED_VALUE"""),45799.66666666667)</f>
        <v>45799.66667</v>
      </c>
      <c r="H350" s="1">
        <f>IFERROR(__xludf.DUMMYFUNCTION("""COMPUTED_VALUE"""),1775.23)</f>
        <v>1775.23</v>
      </c>
      <c r="J350" s="2">
        <f>IFERROR(__xludf.DUMMYFUNCTION("""COMPUTED_VALUE"""),45799.66666666667)</f>
        <v>45799.66667</v>
      </c>
      <c r="K350" s="1">
        <f>IFERROR(__xludf.DUMMYFUNCTION("""COMPUTED_VALUE"""),1784.8)</f>
        <v>1784.8</v>
      </c>
      <c r="M350" s="2">
        <f>IFERROR(__xludf.DUMMYFUNCTION("""COMPUTED_VALUE"""),45799.66666666667)</f>
        <v>45799.66667</v>
      </c>
      <c r="N350" s="1">
        <f>IFERROR(__xludf.DUMMYFUNCTION("""COMPUTED_VALUE"""),0.0)</f>
        <v>0</v>
      </c>
    </row>
    <row r="351">
      <c r="A351" s="2">
        <f>IFERROR(__xludf.DUMMYFUNCTION("""COMPUTED_VALUE"""),45800.66666666667)</f>
        <v>45800.66667</v>
      </c>
      <c r="B351" s="1">
        <f>IFERROR(__xludf.DUMMYFUNCTION("""COMPUTED_VALUE"""),1765.02)</f>
        <v>1765.02</v>
      </c>
      <c r="D351" s="2">
        <f>IFERROR(__xludf.DUMMYFUNCTION("""COMPUTED_VALUE"""),45800.66666666667)</f>
        <v>45800.66667</v>
      </c>
      <c r="E351" s="1">
        <f>IFERROR(__xludf.DUMMYFUNCTION("""COMPUTED_VALUE"""),1785.69)</f>
        <v>1785.69</v>
      </c>
      <c r="G351" s="2">
        <f>IFERROR(__xludf.DUMMYFUNCTION("""COMPUTED_VALUE"""),45800.66666666667)</f>
        <v>45800.66667</v>
      </c>
      <c r="H351" s="1">
        <f>IFERROR(__xludf.DUMMYFUNCTION("""COMPUTED_VALUE"""),1764.59)</f>
        <v>1764.59</v>
      </c>
      <c r="J351" s="2">
        <f>IFERROR(__xludf.DUMMYFUNCTION("""COMPUTED_VALUE"""),45800.66666666667)</f>
        <v>45800.66667</v>
      </c>
      <c r="K351" s="1">
        <f>IFERROR(__xludf.DUMMYFUNCTION("""COMPUTED_VALUE"""),1780.24)</f>
        <v>1780.24</v>
      </c>
      <c r="M351" s="2">
        <f>IFERROR(__xludf.DUMMYFUNCTION("""COMPUTED_VALUE"""),45800.66666666667)</f>
        <v>45800.66667</v>
      </c>
      <c r="N351" s="1">
        <f>IFERROR(__xludf.DUMMYFUNCTION("""COMPUTED_VALUE"""),0.0)</f>
        <v>0</v>
      </c>
    </row>
    <row r="352">
      <c r="A352" s="2">
        <f>IFERROR(__xludf.DUMMYFUNCTION("""COMPUTED_VALUE"""),45804.66666666667)</f>
        <v>45804.66667</v>
      </c>
      <c r="B352" s="1">
        <f>IFERROR(__xludf.DUMMYFUNCTION("""COMPUTED_VALUE"""),1799.76)</f>
        <v>1799.76</v>
      </c>
      <c r="D352" s="2">
        <f>IFERROR(__xludf.DUMMYFUNCTION("""COMPUTED_VALUE"""),45804.66666666667)</f>
        <v>45804.66667</v>
      </c>
      <c r="E352" s="1">
        <f>IFERROR(__xludf.DUMMYFUNCTION("""COMPUTED_VALUE"""),1813.62)</f>
        <v>1813.62</v>
      </c>
      <c r="G352" s="2">
        <f>IFERROR(__xludf.DUMMYFUNCTION("""COMPUTED_VALUE"""),45804.66666666667)</f>
        <v>45804.66667</v>
      </c>
      <c r="H352" s="1">
        <f>IFERROR(__xludf.DUMMYFUNCTION("""COMPUTED_VALUE"""),1792.68)</f>
        <v>1792.68</v>
      </c>
      <c r="J352" s="2">
        <f>IFERROR(__xludf.DUMMYFUNCTION("""COMPUTED_VALUE"""),45804.66666666667)</f>
        <v>45804.66667</v>
      </c>
      <c r="K352" s="1">
        <f>IFERROR(__xludf.DUMMYFUNCTION("""COMPUTED_VALUE"""),1812.67)</f>
        <v>1812.67</v>
      </c>
      <c r="M352" s="2">
        <f>IFERROR(__xludf.DUMMYFUNCTION("""COMPUTED_VALUE"""),45804.66666666667)</f>
        <v>45804.66667</v>
      </c>
      <c r="N352" s="1">
        <f>IFERROR(__xludf.DUMMYFUNCTION("""COMPUTED_VALUE"""),0.0)</f>
        <v>0</v>
      </c>
    </row>
    <row r="353">
      <c r="A353" s="2">
        <f>IFERROR(__xludf.DUMMYFUNCTION("""COMPUTED_VALUE"""),45805.66666666667)</f>
        <v>45805.66667</v>
      </c>
      <c r="B353" s="1">
        <f>IFERROR(__xludf.DUMMYFUNCTION("""COMPUTED_VALUE"""),1813.27)</f>
        <v>1813.27</v>
      </c>
      <c r="D353" s="2">
        <f>IFERROR(__xludf.DUMMYFUNCTION("""COMPUTED_VALUE"""),45805.66666666667)</f>
        <v>45805.66667</v>
      </c>
      <c r="E353" s="1">
        <f>IFERROR(__xludf.DUMMYFUNCTION("""COMPUTED_VALUE"""),1814.34)</f>
        <v>1814.34</v>
      </c>
      <c r="G353" s="2">
        <f>IFERROR(__xludf.DUMMYFUNCTION("""COMPUTED_VALUE"""),45805.66666666667)</f>
        <v>45805.66667</v>
      </c>
      <c r="H353" s="1">
        <f>IFERROR(__xludf.DUMMYFUNCTION("""COMPUTED_VALUE"""),1795.11)</f>
        <v>1795.11</v>
      </c>
      <c r="J353" s="2">
        <f>IFERROR(__xludf.DUMMYFUNCTION("""COMPUTED_VALUE"""),45805.66666666667)</f>
        <v>45805.66667</v>
      </c>
      <c r="K353" s="1">
        <f>IFERROR(__xludf.DUMMYFUNCTION("""COMPUTED_VALUE"""),1796.96)</f>
        <v>1796.96</v>
      </c>
      <c r="M353" s="2">
        <f>IFERROR(__xludf.DUMMYFUNCTION("""COMPUTED_VALUE"""),45805.66666666667)</f>
        <v>45805.66667</v>
      </c>
      <c r="N353" s="1">
        <f>IFERROR(__xludf.DUMMYFUNCTION("""COMPUTED_VALUE"""),0.0)</f>
        <v>0</v>
      </c>
    </row>
    <row r="354">
      <c r="A354" s="2">
        <f>IFERROR(__xludf.DUMMYFUNCTION("""COMPUTED_VALUE"""),45806.66666666667)</f>
        <v>45806.66667</v>
      </c>
      <c r="B354" s="1">
        <f>IFERROR(__xludf.DUMMYFUNCTION("""COMPUTED_VALUE"""),1806.4)</f>
        <v>1806.4</v>
      </c>
      <c r="D354" s="2">
        <f>IFERROR(__xludf.DUMMYFUNCTION("""COMPUTED_VALUE"""),45806.66666666667)</f>
        <v>45806.66667</v>
      </c>
      <c r="E354" s="1">
        <f>IFERROR(__xludf.DUMMYFUNCTION("""COMPUTED_VALUE"""),1807.37)</f>
        <v>1807.37</v>
      </c>
      <c r="G354" s="2">
        <f>IFERROR(__xludf.DUMMYFUNCTION("""COMPUTED_VALUE"""),45806.66666666667)</f>
        <v>45806.66667</v>
      </c>
      <c r="H354" s="1">
        <f>IFERROR(__xludf.DUMMYFUNCTION("""COMPUTED_VALUE"""),1787.0)</f>
        <v>1787</v>
      </c>
      <c r="J354" s="2">
        <f>IFERROR(__xludf.DUMMYFUNCTION("""COMPUTED_VALUE"""),45806.66666666667)</f>
        <v>45806.66667</v>
      </c>
      <c r="K354" s="1">
        <f>IFERROR(__xludf.DUMMYFUNCTION("""COMPUTED_VALUE"""),1800.24)</f>
        <v>1800.24</v>
      </c>
      <c r="M354" s="2">
        <f>IFERROR(__xludf.DUMMYFUNCTION("""COMPUTED_VALUE"""),45806.66666666667)</f>
        <v>45806.66667</v>
      </c>
      <c r="N354" s="1">
        <f>IFERROR(__xludf.DUMMYFUNCTION("""COMPUTED_VALUE"""),0.0)</f>
        <v>0</v>
      </c>
    </row>
    <row r="355">
      <c r="A355" s="2">
        <f>IFERROR(__xludf.DUMMYFUNCTION("""COMPUTED_VALUE"""),45807.66666666667)</f>
        <v>45807.66667</v>
      </c>
      <c r="B355" s="1">
        <f>IFERROR(__xludf.DUMMYFUNCTION("""COMPUTED_VALUE"""),1794.97)</f>
        <v>1794.97</v>
      </c>
      <c r="D355" s="2">
        <f>IFERROR(__xludf.DUMMYFUNCTION("""COMPUTED_VALUE"""),45807.66666666667)</f>
        <v>45807.66667</v>
      </c>
      <c r="E355" s="1">
        <f>IFERROR(__xludf.DUMMYFUNCTION("""COMPUTED_VALUE"""),1806.02)</f>
        <v>1806.02</v>
      </c>
      <c r="G355" s="2">
        <f>IFERROR(__xludf.DUMMYFUNCTION("""COMPUTED_VALUE"""),45807.66666666667)</f>
        <v>45807.66667</v>
      </c>
      <c r="H355" s="1">
        <f>IFERROR(__xludf.DUMMYFUNCTION("""COMPUTED_VALUE"""),1783.6)</f>
        <v>1783.6</v>
      </c>
      <c r="J355" s="2">
        <f>IFERROR(__xludf.DUMMYFUNCTION("""COMPUTED_VALUE"""),45807.66666666667)</f>
        <v>45807.66667</v>
      </c>
      <c r="K355" s="1">
        <f>IFERROR(__xludf.DUMMYFUNCTION("""COMPUTED_VALUE"""),1803.61)</f>
        <v>1803.61</v>
      </c>
      <c r="M355" s="2">
        <f>IFERROR(__xludf.DUMMYFUNCTION("""COMPUTED_VALUE"""),45807.66666666667)</f>
        <v>45807.66667</v>
      </c>
      <c r="N355" s="1">
        <f>IFERROR(__xludf.DUMMYFUNCTION("""COMPUTED_VALUE"""),0.0)</f>
        <v>0</v>
      </c>
    </row>
    <row r="356">
      <c r="A356" s="2">
        <f>IFERROR(__xludf.DUMMYFUNCTION("""COMPUTED_VALUE"""),45810.66666666667)</f>
        <v>45810.66667</v>
      </c>
      <c r="B356" s="1">
        <f>IFERROR(__xludf.DUMMYFUNCTION("""COMPUTED_VALUE"""),1798.93)</f>
        <v>1798.93</v>
      </c>
      <c r="D356" s="2">
        <f>IFERROR(__xludf.DUMMYFUNCTION("""COMPUTED_VALUE"""),45810.66666666667)</f>
        <v>45810.66667</v>
      </c>
      <c r="E356" s="1">
        <f>IFERROR(__xludf.DUMMYFUNCTION("""COMPUTED_VALUE"""),1806.28)</f>
        <v>1806.28</v>
      </c>
      <c r="G356" s="2">
        <f>IFERROR(__xludf.DUMMYFUNCTION("""COMPUTED_VALUE"""),45810.66666666667)</f>
        <v>45810.66667</v>
      </c>
      <c r="H356" s="1">
        <f>IFERROR(__xludf.DUMMYFUNCTION("""COMPUTED_VALUE"""),1779.45)</f>
        <v>1779.45</v>
      </c>
      <c r="J356" s="2">
        <f>IFERROR(__xludf.DUMMYFUNCTION("""COMPUTED_VALUE"""),45810.66666666667)</f>
        <v>45810.66667</v>
      </c>
      <c r="K356" s="1">
        <f>IFERROR(__xludf.DUMMYFUNCTION("""COMPUTED_VALUE"""),1806.08)</f>
        <v>1806.08</v>
      </c>
      <c r="M356" s="2">
        <f>IFERROR(__xludf.DUMMYFUNCTION("""COMPUTED_VALUE"""),45810.66666666667)</f>
        <v>45810.66667</v>
      </c>
      <c r="N356" s="1">
        <f>IFERROR(__xludf.DUMMYFUNCTION("""COMPUTED_VALUE"""),0.0)</f>
        <v>0</v>
      </c>
    </row>
    <row r="357">
      <c r="A357" s="2">
        <f>IFERROR(__xludf.DUMMYFUNCTION("""COMPUTED_VALUE"""),45811.66666666667)</f>
        <v>45811.66667</v>
      </c>
      <c r="B357" s="1">
        <f>IFERROR(__xludf.DUMMYFUNCTION("""COMPUTED_VALUE"""),1808.06)</f>
        <v>1808.06</v>
      </c>
      <c r="D357" s="2">
        <f>IFERROR(__xludf.DUMMYFUNCTION("""COMPUTED_VALUE"""),45811.66666666667)</f>
        <v>45811.66667</v>
      </c>
      <c r="E357" s="1">
        <f>IFERROR(__xludf.DUMMYFUNCTION("""COMPUTED_VALUE"""),1824.39)</f>
        <v>1824.39</v>
      </c>
      <c r="G357" s="2">
        <f>IFERROR(__xludf.DUMMYFUNCTION("""COMPUTED_VALUE"""),45811.66666666667)</f>
        <v>45811.66667</v>
      </c>
      <c r="H357" s="1">
        <f>IFERROR(__xludf.DUMMYFUNCTION("""COMPUTED_VALUE"""),1801.49)</f>
        <v>1801.49</v>
      </c>
      <c r="J357" s="2">
        <f>IFERROR(__xludf.DUMMYFUNCTION("""COMPUTED_VALUE"""),45811.66666666667)</f>
        <v>45811.66667</v>
      </c>
      <c r="K357" s="1">
        <f>IFERROR(__xludf.DUMMYFUNCTION("""COMPUTED_VALUE"""),1822.58)</f>
        <v>1822.58</v>
      </c>
      <c r="M357" s="2">
        <f>IFERROR(__xludf.DUMMYFUNCTION("""COMPUTED_VALUE"""),45811.66666666667)</f>
        <v>45811.66667</v>
      </c>
      <c r="N357" s="1">
        <f>IFERROR(__xludf.DUMMYFUNCTION("""COMPUTED_VALUE"""),0.0)</f>
        <v>0</v>
      </c>
    </row>
    <row r="358">
      <c r="A358" s="2">
        <f>IFERROR(__xludf.DUMMYFUNCTION("""COMPUTED_VALUE"""),45812.66666666667)</f>
        <v>45812.66667</v>
      </c>
      <c r="B358" s="1">
        <f>IFERROR(__xludf.DUMMYFUNCTION("""COMPUTED_VALUE"""),1823.07)</f>
        <v>1823.07</v>
      </c>
      <c r="D358" s="2">
        <f>IFERROR(__xludf.DUMMYFUNCTION("""COMPUTED_VALUE"""),45812.66666666667)</f>
        <v>45812.66667</v>
      </c>
      <c r="E358" s="1">
        <f>IFERROR(__xludf.DUMMYFUNCTION("""COMPUTED_VALUE"""),1826.19)</f>
        <v>1826.19</v>
      </c>
      <c r="G358" s="2">
        <f>IFERROR(__xludf.DUMMYFUNCTION("""COMPUTED_VALUE"""),45812.66666666667)</f>
        <v>45812.66667</v>
      </c>
      <c r="H358" s="1">
        <f>IFERROR(__xludf.DUMMYFUNCTION("""COMPUTED_VALUE"""),1817.06)</f>
        <v>1817.06</v>
      </c>
      <c r="J358" s="2">
        <f>IFERROR(__xludf.DUMMYFUNCTION("""COMPUTED_VALUE"""),45812.66666666667)</f>
        <v>45812.66667</v>
      </c>
      <c r="K358" s="1">
        <f>IFERROR(__xludf.DUMMYFUNCTION("""COMPUTED_VALUE"""),1817.07)</f>
        <v>1817.07</v>
      </c>
      <c r="M358" s="2">
        <f>IFERROR(__xludf.DUMMYFUNCTION("""COMPUTED_VALUE"""),45812.66666666667)</f>
        <v>45812.66667</v>
      </c>
      <c r="N358" s="1">
        <f>IFERROR(__xludf.DUMMYFUNCTION("""COMPUTED_VALUE"""),0.0)</f>
        <v>0</v>
      </c>
    </row>
    <row r="359">
      <c r="A359" s="2">
        <f>IFERROR(__xludf.DUMMYFUNCTION("""COMPUTED_VALUE"""),45813.66666666667)</f>
        <v>45813.66667</v>
      </c>
      <c r="B359" s="1">
        <f>IFERROR(__xludf.DUMMYFUNCTION("""COMPUTED_VALUE"""),1821.45)</f>
        <v>1821.45</v>
      </c>
      <c r="D359" s="2">
        <f>IFERROR(__xludf.DUMMYFUNCTION("""COMPUTED_VALUE"""),45813.66666666667)</f>
        <v>45813.66667</v>
      </c>
      <c r="E359" s="1">
        <f>IFERROR(__xludf.DUMMYFUNCTION("""COMPUTED_VALUE"""),1826.55)</f>
        <v>1826.55</v>
      </c>
      <c r="G359" s="2">
        <f>IFERROR(__xludf.DUMMYFUNCTION("""COMPUTED_VALUE"""),45813.66666666667)</f>
        <v>45813.66667</v>
      </c>
      <c r="H359" s="1">
        <f>IFERROR(__xludf.DUMMYFUNCTION("""COMPUTED_VALUE"""),1806.51)</f>
        <v>1806.51</v>
      </c>
      <c r="J359" s="2">
        <f>IFERROR(__xludf.DUMMYFUNCTION("""COMPUTED_VALUE"""),45813.66666666667)</f>
        <v>45813.66667</v>
      </c>
      <c r="K359" s="1">
        <f>IFERROR(__xludf.DUMMYFUNCTION("""COMPUTED_VALUE"""),1812.6)</f>
        <v>1812.6</v>
      </c>
      <c r="M359" s="2">
        <f>IFERROR(__xludf.DUMMYFUNCTION("""COMPUTED_VALUE"""),45813.66666666667)</f>
        <v>45813.66667</v>
      </c>
      <c r="N359" s="1">
        <f>IFERROR(__xludf.DUMMYFUNCTION("""COMPUTED_VALUE"""),0.0)</f>
        <v>0</v>
      </c>
    </row>
    <row r="360">
      <c r="A360" s="2">
        <f>IFERROR(__xludf.DUMMYFUNCTION("""COMPUTED_VALUE"""),45814.66666666667)</f>
        <v>45814.66667</v>
      </c>
      <c r="B360" s="1">
        <f>IFERROR(__xludf.DUMMYFUNCTION("""COMPUTED_VALUE"""),1826.79)</f>
        <v>1826.79</v>
      </c>
      <c r="D360" s="2">
        <f>IFERROR(__xludf.DUMMYFUNCTION("""COMPUTED_VALUE"""),45814.66666666667)</f>
        <v>45814.66667</v>
      </c>
      <c r="E360" s="1">
        <f>IFERROR(__xludf.DUMMYFUNCTION("""COMPUTED_VALUE"""),1831.09)</f>
        <v>1831.09</v>
      </c>
      <c r="G360" s="2">
        <f>IFERROR(__xludf.DUMMYFUNCTION("""COMPUTED_VALUE"""),45814.66666666667)</f>
        <v>45814.66667</v>
      </c>
      <c r="H360" s="1">
        <f>IFERROR(__xludf.DUMMYFUNCTION("""COMPUTED_VALUE"""),1821.77)</f>
        <v>1821.77</v>
      </c>
      <c r="J360" s="2">
        <f>IFERROR(__xludf.DUMMYFUNCTION("""COMPUTED_VALUE"""),45814.66666666667)</f>
        <v>45814.66667</v>
      </c>
      <c r="K360" s="1">
        <f>IFERROR(__xludf.DUMMYFUNCTION("""COMPUTED_VALUE"""),1829.33)</f>
        <v>1829.33</v>
      </c>
      <c r="M360" s="2">
        <f>IFERROR(__xludf.DUMMYFUNCTION("""COMPUTED_VALUE"""),45814.66666666667)</f>
        <v>45814.66667</v>
      </c>
      <c r="N360" s="1">
        <f>IFERROR(__xludf.DUMMYFUNCTION("""COMPUTED_VALUE"""),0.0)</f>
        <v>0</v>
      </c>
    </row>
    <row r="361">
      <c r="A361" s="2">
        <f>IFERROR(__xludf.DUMMYFUNCTION("""COMPUTED_VALUE"""),45817.66666666667)</f>
        <v>45817.66667</v>
      </c>
      <c r="B361" s="1">
        <f>IFERROR(__xludf.DUMMYFUNCTION("""COMPUTED_VALUE"""),1833.11)</f>
        <v>1833.11</v>
      </c>
      <c r="D361" s="2">
        <f>IFERROR(__xludf.DUMMYFUNCTION("""COMPUTED_VALUE"""),45817.66666666667)</f>
        <v>45817.66667</v>
      </c>
      <c r="E361" s="1">
        <f>IFERROR(__xludf.DUMMYFUNCTION("""COMPUTED_VALUE"""),1836.13)</f>
        <v>1836.13</v>
      </c>
      <c r="G361" s="2">
        <f>IFERROR(__xludf.DUMMYFUNCTION("""COMPUTED_VALUE"""),45817.66666666667)</f>
        <v>45817.66667</v>
      </c>
      <c r="H361" s="1">
        <f>IFERROR(__xludf.DUMMYFUNCTION("""COMPUTED_VALUE"""),1823.3)</f>
        <v>1823.3</v>
      </c>
      <c r="J361" s="2">
        <f>IFERROR(__xludf.DUMMYFUNCTION("""COMPUTED_VALUE"""),45817.66666666667)</f>
        <v>45817.66667</v>
      </c>
      <c r="K361" s="1">
        <f>IFERROR(__xludf.DUMMYFUNCTION("""COMPUTED_VALUE"""),1827.12)</f>
        <v>1827.12</v>
      </c>
      <c r="M361" s="2">
        <f>IFERROR(__xludf.DUMMYFUNCTION("""COMPUTED_VALUE"""),45817.66666666667)</f>
        <v>45817.66667</v>
      </c>
      <c r="N361" s="1">
        <f>IFERROR(__xludf.DUMMYFUNCTION("""COMPUTED_VALUE"""),0.0)</f>
        <v>0</v>
      </c>
    </row>
    <row r="362">
      <c r="A362" s="2">
        <f>IFERROR(__xludf.DUMMYFUNCTION("""COMPUTED_VALUE"""),45818.66666666667)</f>
        <v>45818.66667</v>
      </c>
      <c r="B362" s="1">
        <f>IFERROR(__xludf.DUMMYFUNCTION("""COMPUTED_VALUE"""),1831.37)</f>
        <v>1831.37</v>
      </c>
      <c r="D362" s="2">
        <f>IFERROR(__xludf.DUMMYFUNCTION("""COMPUTED_VALUE"""),45818.66666666667)</f>
        <v>45818.66667</v>
      </c>
      <c r="E362" s="1">
        <f>IFERROR(__xludf.DUMMYFUNCTION("""COMPUTED_VALUE"""),1833.22)</f>
        <v>1833.22</v>
      </c>
      <c r="G362" s="2">
        <f>IFERROR(__xludf.DUMMYFUNCTION("""COMPUTED_VALUE"""),45818.66666666667)</f>
        <v>45818.66667</v>
      </c>
      <c r="H362" s="1">
        <f>IFERROR(__xludf.DUMMYFUNCTION("""COMPUTED_VALUE"""),1825.11)</f>
        <v>1825.11</v>
      </c>
      <c r="J362" s="2">
        <f>IFERROR(__xludf.DUMMYFUNCTION("""COMPUTED_VALUE"""),45818.66666666667)</f>
        <v>45818.66667</v>
      </c>
      <c r="K362" s="1">
        <f>IFERROR(__xludf.DUMMYFUNCTION("""COMPUTED_VALUE"""),1831.66)</f>
        <v>1831.66</v>
      </c>
      <c r="M362" s="2">
        <f>IFERROR(__xludf.DUMMYFUNCTION("""COMPUTED_VALUE"""),45818.66666666667)</f>
        <v>45818.66667</v>
      </c>
      <c r="N362" s="1">
        <f>IFERROR(__xludf.DUMMYFUNCTION("""COMPUTED_VALUE"""),0.0)</f>
        <v>0</v>
      </c>
    </row>
    <row r="363">
      <c r="A363" s="2">
        <f>IFERROR(__xludf.DUMMYFUNCTION("""COMPUTED_VALUE"""),45819.66666666667)</f>
        <v>45819.66667</v>
      </c>
      <c r="B363" s="1">
        <f>IFERROR(__xludf.DUMMYFUNCTION("""COMPUTED_VALUE"""),1835.76)</f>
        <v>1835.76</v>
      </c>
      <c r="D363" s="2">
        <f>IFERROR(__xludf.DUMMYFUNCTION("""COMPUTED_VALUE"""),45819.66666666667)</f>
        <v>45819.66667</v>
      </c>
      <c r="E363" s="1">
        <f>IFERROR(__xludf.DUMMYFUNCTION("""COMPUTED_VALUE"""),1839.02)</f>
        <v>1839.02</v>
      </c>
      <c r="G363" s="2">
        <f>IFERROR(__xludf.DUMMYFUNCTION("""COMPUTED_VALUE"""),45819.66666666667)</f>
        <v>45819.66667</v>
      </c>
      <c r="H363" s="1">
        <f>IFERROR(__xludf.DUMMYFUNCTION("""COMPUTED_VALUE"""),1823.11)</f>
        <v>1823.11</v>
      </c>
      <c r="J363" s="2">
        <f>IFERROR(__xludf.DUMMYFUNCTION("""COMPUTED_VALUE"""),45819.66666666667)</f>
        <v>45819.66667</v>
      </c>
      <c r="K363" s="1">
        <f>IFERROR(__xludf.DUMMYFUNCTION("""COMPUTED_VALUE"""),1828.33)</f>
        <v>1828.33</v>
      </c>
      <c r="M363" s="2">
        <f>IFERROR(__xludf.DUMMYFUNCTION("""COMPUTED_VALUE"""),45819.66666666667)</f>
        <v>45819.66667</v>
      </c>
      <c r="N363" s="1">
        <f>IFERROR(__xludf.DUMMYFUNCTION("""COMPUTED_VALUE"""),0.0)</f>
        <v>0</v>
      </c>
    </row>
    <row r="364">
      <c r="A364" s="2">
        <f>IFERROR(__xludf.DUMMYFUNCTION("""COMPUTED_VALUE"""),45820.66666666667)</f>
        <v>45820.66667</v>
      </c>
      <c r="B364" s="1">
        <f>IFERROR(__xludf.DUMMYFUNCTION("""COMPUTED_VALUE"""),1820.82)</f>
        <v>1820.82</v>
      </c>
      <c r="D364" s="2">
        <f>IFERROR(__xludf.DUMMYFUNCTION("""COMPUTED_VALUE"""),45820.66666666667)</f>
        <v>45820.66667</v>
      </c>
      <c r="E364" s="1">
        <f>IFERROR(__xludf.DUMMYFUNCTION("""COMPUTED_VALUE"""),1831.95)</f>
        <v>1831.95</v>
      </c>
      <c r="G364" s="2">
        <f>IFERROR(__xludf.DUMMYFUNCTION("""COMPUTED_VALUE"""),45820.66666666667)</f>
        <v>45820.66667</v>
      </c>
      <c r="H364" s="1">
        <f>IFERROR(__xludf.DUMMYFUNCTION("""COMPUTED_VALUE"""),1819.32)</f>
        <v>1819.32</v>
      </c>
      <c r="J364" s="2">
        <f>IFERROR(__xludf.DUMMYFUNCTION("""COMPUTED_VALUE"""),45820.66666666667)</f>
        <v>45820.66667</v>
      </c>
      <c r="K364" s="1">
        <f>IFERROR(__xludf.DUMMYFUNCTION("""COMPUTED_VALUE"""),1831.92)</f>
        <v>1831.92</v>
      </c>
      <c r="M364" s="2">
        <f>IFERROR(__xludf.DUMMYFUNCTION("""COMPUTED_VALUE"""),45820.66666666667)</f>
        <v>45820.66667</v>
      </c>
      <c r="N364" s="1">
        <f>IFERROR(__xludf.DUMMYFUNCTION("""COMPUTED_VALUE"""),0.0)</f>
        <v>0</v>
      </c>
    </row>
    <row r="365">
      <c r="A365" s="2">
        <f>IFERROR(__xludf.DUMMYFUNCTION("""COMPUTED_VALUE"""),45821.66666666667)</f>
        <v>45821.66667</v>
      </c>
      <c r="B365" s="1">
        <f>IFERROR(__xludf.DUMMYFUNCTION("""COMPUTED_VALUE"""),1814.46)</f>
        <v>1814.46</v>
      </c>
      <c r="D365" s="2">
        <f>IFERROR(__xludf.DUMMYFUNCTION("""COMPUTED_VALUE"""),45821.66666666667)</f>
        <v>45821.66667</v>
      </c>
      <c r="E365" s="1">
        <f>IFERROR(__xludf.DUMMYFUNCTION("""COMPUTED_VALUE"""),1826.26)</f>
        <v>1826.26</v>
      </c>
      <c r="G365" s="2">
        <f>IFERROR(__xludf.DUMMYFUNCTION("""COMPUTED_VALUE"""),45821.66666666667)</f>
        <v>45821.66667</v>
      </c>
      <c r="H365" s="1">
        <f>IFERROR(__xludf.DUMMYFUNCTION("""COMPUTED_VALUE"""),1803.68)</f>
        <v>1803.68</v>
      </c>
      <c r="J365" s="2">
        <f>IFERROR(__xludf.DUMMYFUNCTION("""COMPUTED_VALUE"""),45821.66666666667)</f>
        <v>45821.66667</v>
      </c>
      <c r="K365" s="1">
        <f>IFERROR(__xludf.DUMMYFUNCTION("""COMPUTED_VALUE"""),1808.7)</f>
        <v>1808.7</v>
      </c>
      <c r="M365" s="2">
        <f>IFERROR(__xludf.DUMMYFUNCTION("""COMPUTED_VALUE"""),45821.66666666667)</f>
        <v>45821.66667</v>
      </c>
      <c r="N365" s="1">
        <f>IFERROR(__xludf.DUMMYFUNCTION("""COMPUTED_VALUE"""),0.0)</f>
        <v>0</v>
      </c>
    </row>
    <row r="366">
      <c r="A366" s="2">
        <f>IFERROR(__xludf.DUMMYFUNCTION("""COMPUTED_VALUE"""),45824.66666666667)</f>
        <v>45824.66667</v>
      </c>
      <c r="B366" s="1">
        <f>IFERROR(__xludf.DUMMYFUNCTION("""COMPUTED_VALUE"""),1820.99)</f>
        <v>1820.99</v>
      </c>
      <c r="D366" s="2">
        <f>IFERROR(__xludf.DUMMYFUNCTION("""COMPUTED_VALUE"""),45824.66666666667)</f>
        <v>45824.66667</v>
      </c>
      <c r="E366" s="1">
        <f>IFERROR(__xludf.DUMMYFUNCTION("""COMPUTED_VALUE"""),1834.71)</f>
        <v>1834.71</v>
      </c>
      <c r="G366" s="2">
        <f>IFERROR(__xludf.DUMMYFUNCTION("""COMPUTED_VALUE"""),45824.66666666667)</f>
        <v>45824.66667</v>
      </c>
      <c r="H366" s="1">
        <f>IFERROR(__xludf.DUMMYFUNCTION("""COMPUTED_VALUE"""),1820.65)</f>
        <v>1820.65</v>
      </c>
      <c r="J366" s="2">
        <f>IFERROR(__xludf.DUMMYFUNCTION("""COMPUTED_VALUE"""),45824.66666666667)</f>
        <v>45824.66667</v>
      </c>
      <c r="K366" s="1">
        <f>IFERROR(__xludf.DUMMYFUNCTION("""COMPUTED_VALUE"""),1827.28)</f>
        <v>1827.28</v>
      </c>
      <c r="M366" s="2">
        <f>IFERROR(__xludf.DUMMYFUNCTION("""COMPUTED_VALUE"""),45824.66666666667)</f>
        <v>45824.66667</v>
      </c>
      <c r="N366" s="1">
        <f>IFERROR(__xludf.DUMMYFUNCTION("""COMPUTED_VALUE"""),0.0)</f>
        <v>0</v>
      </c>
    </row>
    <row r="367">
      <c r="A367" s="2">
        <f>IFERROR(__xludf.DUMMYFUNCTION("""COMPUTED_VALUE"""),45825.66666666667)</f>
        <v>45825.66667</v>
      </c>
      <c r="B367" s="1">
        <f>IFERROR(__xludf.DUMMYFUNCTION("""COMPUTED_VALUE"""),1819.82)</f>
        <v>1819.82</v>
      </c>
      <c r="D367" s="2">
        <f>IFERROR(__xludf.DUMMYFUNCTION("""COMPUTED_VALUE"""),45825.66666666667)</f>
        <v>45825.66667</v>
      </c>
      <c r="E367" s="1">
        <f>IFERROR(__xludf.DUMMYFUNCTION("""COMPUTED_VALUE"""),1825.81)</f>
        <v>1825.81</v>
      </c>
      <c r="G367" s="2">
        <f>IFERROR(__xludf.DUMMYFUNCTION("""COMPUTED_VALUE"""),45825.66666666667)</f>
        <v>45825.66667</v>
      </c>
      <c r="H367" s="1">
        <f>IFERROR(__xludf.DUMMYFUNCTION("""COMPUTED_VALUE"""),1809.09)</f>
        <v>1809.09</v>
      </c>
      <c r="J367" s="2">
        <f>IFERROR(__xludf.DUMMYFUNCTION("""COMPUTED_VALUE"""),45825.66666666667)</f>
        <v>45825.66667</v>
      </c>
      <c r="K367" s="1">
        <f>IFERROR(__xludf.DUMMYFUNCTION("""COMPUTED_VALUE"""),1812.76)</f>
        <v>1812.76</v>
      </c>
      <c r="M367" s="2">
        <f>IFERROR(__xludf.DUMMYFUNCTION("""COMPUTED_VALUE"""),45825.66666666667)</f>
        <v>45825.66667</v>
      </c>
      <c r="N367" s="1">
        <f>IFERROR(__xludf.DUMMYFUNCTION("""COMPUTED_VALUE"""),0.0)</f>
        <v>0</v>
      </c>
    </row>
    <row r="368">
      <c r="A368" s="2">
        <f>IFERROR(__xludf.DUMMYFUNCTION("""COMPUTED_VALUE"""),45826.66666666667)</f>
        <v>45826.66667</v>
      </c>
      <c r="B368" s="1">
        <f>IFERROR(__xludf.DUMMYFUNCTION("""COMPUTED_VALUE"""),1813.94)</f>
        <v>1813.94</v>
      </c>
      <c r="D368" s="2">
        <f>IFERROR(__xludf.DUMMYFUNCTION("""COMPUTED_VALUE"""),45826.66666666667)</f>
        <v>45826.66667</v>
      </c>
      <c r="E368" s="1">
        <f>IFERROR(__xludf.DUMMYFUNCTION("""COMPUTED_VALUE"""),1829.38)</f>
        <v>1829.38</v>
      </c>
      <c r="G368" s="2">
        <f>IFERROR(__xludf.DUMMYFUNCTION("""COMPUTED_VALUE"""),45826.66666666667)</f>
        <v>45826.66667</v>
      </c>
      <c r="H368" s="1">
        <f>IFERROR(__xludf.DUMMYFUNCTION("""COMPUTED_VALUE"""),1813.49)</f>
        <v>1813.49</v>
      </c>
      <c r="J368" s="2">
        <f>IFERROR(__xludf.DUMMYFUNCTION("""COMPUTED_VALUE"""),45826.66666666667)</f>
        <v>45826.66667</v>
      </c>
      <c r="K368" s="1">
        <f>IFERROR(__xludf.DUMMYFUNCTION("""COMPUTED_VALUE"""),1817.88)</f>
        <v>1817.88</v>
      </c>
      <c r="M368" s="2">
        <f>IFERROR(__xludf.DUMMYFUNCTION("""COMPUTED_VALUE"""),45826.66666666667)</f>
        <v>45826.66667</v>
      </c>
      <c r="N368" s="1">
        <f>IFERROR(__xludf.DUMMYFUNCTION("""COMPUTED_VALUE"""),0.0)</f>
        <v>0</v>
      </c>
    </row>
    <row r="369">
      <c r="A369" s="2">
        <f>IFERROR(__xludf.DUMMYFUNCTION("""COMPUTED_VALUE"""),45828.66666666667)</f>
        <v>45828.66667</v>
      </c>
      <c r="B369" s="1">
        <f>IFERROR(__xludf.DUMMYFUNCTION("""COMPUTED_VALUE"""),1827.46)</f>
        <v>1827.46</v>
      </c>
      <c r="D369" s="2">
        <f>IFERROR(__xludf.DUMMYFUNCTION("""COMPUTED_VALUE"""),45828.66666666667)</f>
        <v>45828.66667</v>
      </c>
      <c r="E369" s="1">
        <f>IFERROR(__xludf.DUMMYFUNCTION("""COMPUTED_VALUE"""),1831.16)</f>
        <v>1831.16</v>
      </c>
      <c r="G369" s="2">
        <f>IFERROR(__xludf.DUMMYFUNCTION("""COMPUTED_VALUE"""),45828.66666666667)</f>
        <v>45828.66667</v>
      </c>
      <c r="H369" s="1">
        <f>IFERROR(__xludf.DUMMYFUNCTION("""COMPUTED_VALUE"""),1814.13)</f>
        <v>1814.13</v>
      </c>
      <c r="J369" s="2">
        <f>IFERROR(__xludf.DUMMYFUNCTION("""COMPUTED_VALUE"""),45828.66666666667)</f>
        <v>45828.66667</v>
      </c>
      <c r="K369" s="1">
        <f>IFERROR(__xludf.DUMMYFUNCTION("""COMPUTED_VALUE"""),1819.55)</f>
        <v>1819.55</v>
      </c>
      <c r="M369" s="2">
        <f>IFERROR(__xludf.DUMMYFUNCTION("""COMPUTED_VALUE"""),45828.66666666667)</f>
        <v>45828.66667</v>
      </c>
      <c r="N369" s="1">
        <f>IFERROR(__xludf.DUMMYFUNCTION("""COMPUTED_VALUE"""),0.0)</f>
        <v>0</v>
      </c>
    </row>
    <row r="370">
      <c r="A370" s="2">
        <f>IFERROR(__xludf.DUMMYFUNCTION("""COMPUTED_VALUE"""),45831.66666666667)</f>
        <v>45831.66667</v>
      </c>
      <c r="B370" s="1">
        <f>IFERROR(__xludf.DUMMYFUNCTION("""COMPUTED_VALUE"""),1818.42)</f>
        <v>1818.42</v>
      </c>
      <c r="D370" s="2">
        <f>IFERROR(__xludf.DUMMYFUNCTION("""COMPUTED_VALUE"""),45831.66666666667)</f>
        <v>45831.66667</v>
      </c>
      <c r="E370" s="1">
        <f>IFERROR(__xludf.DUMMYFUNCTION("""COMPUTED_VALUE"""),1837.47)</f>
        <v>1837.47</v>
      </c>
      <c r="G370" s="2">
        <f>IFERROR(__xludf.DUMMYFUNCTION("""COMPUTED_VALUE"""),45831.66666666667)</f>
        <v>45831.66667</v>
      </c>
      <c r="H370" s="1">
        <f>IFERROR(__xludf.DUMMYFUNCTION("""COMPUTED_VALUE"""),1807.67)</f>
        <v>1807.67</v>
      </c>
      <c r="J370" s="2">
        <f>IFERROR(__xludf.DUMMYFUNCTION("""COMPUTED_VALUE"""),45831.66666666667)</f>
        <v>45831.66667</v>
      </c>
      <c r="K370" s="1">
        <f>IFERROR(__xludf.DUMMYFUNCTION("""COMPUTED_VALUE"""),1836.51)</f>
        <v>1836.51</v>
      </c>
      <c r="M370" s="2">
        <f>IFERROR(__xludf.DUMMYFUNCTION("""COMPUTED_VALUE"""),45831.66666666667)</f>
        <v>45831.66667</v>
      </c>
      <c r="N370" s="1">
        <f>IFERROR(__xludf.DUMMYFUNCTION("""COMPUTED_VALUE"""),0.0)</f>
        <v>0</v>
      </c>
    </row>
    <row r="371">
      <c r="A371" s="2">
        <f>IFERROR(__xludf.DUMMYFUNCTION("""COMPUTED_VALUE"""),45832.66666666667)</f>
        <v>45832.66667</v>
      </c>
      <c r="B371" s="1">
        <f>IFERROR(__xludf.DUMMYFUNCTION("""COMPUTED_VALUE"""),1845.76)</f>
        <v>1845.76</v>
      </c>
      <c r="D371" s="2">
        <f>IFERROR(__xludf.DUMMYFUNCTION("""COMPUTED_VALUE"""),45832.66666666667)</f>
        <v>45832.66667</v>
      </c>
      <c r="E371" s="1">
        <f>IFERROR(__xludf.DUMMYFUNCTION("""COMPUTED_VALUE"""),1859.28)</f>
        <v>1859.28</v>
      </c>
      <c r="G371" s="2">
        <f>IFERROR(__xludf.DUMMYFUNCTION("""COMPUTED_VALUE"""),45832.66666666667)</f>
        <v>45832.66667</v>
      </c>
      <c r="H371" s="1">
        <f>IFERROR(__xludf.DUMMYFUNCTION("""COMPUTED_VALUE"""),1842.06)</f>
        <v>1842.06</v>
      </c>
      <c r="J371" s="2">
        <f>IFERROR(__xludf.DUMMYFUNCTION("""COMPUTED_VALUE"""),45832.66666666667)</f>
        <v>45832.66667</v>
      </c>
      <c r="K371" s="1">
        <f>IFERROR(__xludf.DUMMYFUNCTION("""COMPUTED_VALUE"""),1856.07)</f>
        <v>1856.07</v>
      </c>
      <c r="M371" s="2">
        <f>IFERROR(__xludf.DUMMYFUNCTION("""COMPUTED_VALUE"""),45832.66666666667)</f>
        <v>45832.66667</v>
      </c>
      <c r="N371" s="1">
        <f>IFERROR(__xludf.DUMMYFUNCTION("""COMPUTED_VALUE"""),0.0)</f>
        <v>0</v>
      </c>
    </row>
    <row r="372">
      <c r="A372" s="2">
        <f>IFERROR(__xludf.DUMMYFUNCTION("""COMPUTED_VALUE"""),45833.66666666667)</f>
        <v>45833.66667</v>
      </c>
      <c r="B372" s="1">
        <f>IFERROR(__xludf.DUMMYFUNCTION("""COMPUTED_VALUE"""),1857.71)</f>
        <v>1857.71</v>
      </c>
      <c r="D372" s="2">
        <f>IFERROR(__xludf.DUMMYFUNCTION("""COMPUTED_VALUE"""),45833.66666666667)</f>
        <v>45833.66667</v>
      </c>
      <c r="E372" s="1">
        <f>IFERROR(__xludf.DUMMYFUNCTION("""COMPUTED_VALUE"""),1857.71)</f>
        <v>1857.71</v>
      </c>
      <c r="G372" s="2">
        <f>IFERROR(__xludf.DUMMYFUNCTION("""COMPUTED_VALUE"""),45833.66666666667)</f>
        <v>45833.66667</v>
      </c>
      <c r="H372" s="1">
        <f>IFERROR(__xludf.DUMMYFUNCTION("""COMPUTED_VALUE"""),1840.07)</f>
        <v>1840.07</v>
      </c>
      <c r="J372" s="2">
        <f>IFERROR(__xludf.DUMMYFUNCTION("""COMPUTED_VALUE"""),45833.66666666667)</f>
        <v>45833.66667</v>
      </c>
      <c r="K372" s="1">
        <f>IFERROR(__xludf.DUMMYFUNCTION("""COMPUTED_VALUE"""),1841.29)</f>
        <v>1841.29</v>
      </c>
      <c r="M372" s="2">
        <f>IFERROR(__xludf.DUMMYFUNCTION("""COMPUTED_VALUE"""),45833.66666666667)</f>
        <v>45833.66667</v>
      </c>
      <c r="N372" s="1">
        <f>IFERROR(__xludf.DUMMYFUNCTION("""COMPUTED_VALUE"""),0.0)</f>
        <v>0</v>
      </c>
    </row>
    <row r="373">
      <c r="A373" s="2">
        <f>IFERROR(__xludf.DUMMYFUNCTION("""COMPUTED_VALUE"""),45834.66666666667)</f>
        <v>45834.66667</v>
      </c>
      <c r="B373" s="1">
        <f>IFERROR(__xludf.DUMMYFUNCTION("""COMPUTED_VALUE"""),1849.3)</f>
        <v>1849.3</v>
      </c>
      <c r="D373" s="2">
        <f>IFERROR(__xludf.DUMMYFUNCTION("""COMPUTED_VALUE"""),45834.66666666667)</f>
        <v>45834.66667</v>
      </c>
      <c r="E373" s="1">
        <f>IFERROR(__xludf.DUMMYFUNCTION("""COMPUTED_VALUE"""),1859.97)</f>
        <v>1859.97</v>
      </c>
      <c r="G373" s="2">
        <f>IFERROR(__xludf.DUMMYFUNCTION("""COMPUTED_VALUE"""),45834.66666666667)</f>
        <v>45834.66667</v>
      </c>
      <c r="H373" s="1">
        <f>IFERROR(__xludf.DUMMYFUNCTION("""COMPUTED_VALUE"""),1846.93)</f>
        <v>1846.93</v>
      </c>
      <c r="J373" s="2">
        <f>IFERROR(__xludf.DUMMYFUNCTION("""COMPUTED_VALUE"""),45834.66666666667)</f>
        <v>45834.66667</v>
      </c>
      <c r="K373" s="1">
        <f>IFERROR(__xludf.DUMMYFUNCTION("""COMPUTED_VALUE"""),1858.58)</f>
        <v>1858.58</v>
      </c>
      <c r="M373" s="2">
        <f>IFERROR(__xludf.DUMMYFUNCTION("""COMPUTED_VALUE"""),45834.66666666667)</f>
        <v>45834.66667</v>
      </c>
      <c r="N373" s="1">
        <f>IFERROR(__xludf.DUMMYFUNCTION("""COMPUTED_VALUE"""),0.0)</f>
        <v>0</v>
      </c>
    </row>
    <row r="374">
      <c r="A374" s="2">
        <f>IFERROR(__xludf.DUMMYFUNCTION("""COMPUTED_VALUE"""),45835.66666666667)</f>
        <v>45835.66667</v>
      </c>
      <c r="B374" s="1">
        <f>IFERROR(__xludf.DUMMYFUNCTION("""COMPUTED_VALUE"""),1861.7)</f>
        <v>1861.7</v>
      </c>
      <c r="D374" s="2">
        <f>IFERROR(__xludf.DUMMYFUNCTION("""COMPUTED_VALUE"""),45835.66666666667)</f>
        <v>45835.66667</v>
      </c>
      <c r="E374" s="1">
        <f>IFERROR(__xludf.DUMMYFUNCTION("""COMPUTED_VALUE"""),1873.81)</f>
        <v>1873.81</v>
      </c>
      <c r="G374" s="2">
        <f>IFERROR(__xludf.DUMMYFUNCTION("""COMPUTED_VALUE"""),45835.66666666667)</f>
        <v>45835.66667</v>
      </c>
      <c r="H374" s="1">
        <f>IFERROR(__xludf.DUMMYFUNCTION("""COMPUTED_VALUE"""),1853.41)</f>
        <v>1853.41</v>
      </c>
      <c r="J374" s="2">
        <f>IFERROR(__xludf.DUMMYFUNCTION("""COMPUTED_VALUE"""),45835.66666666667)</f>
        <v>45835.66667</v>
      </c>
      <c r="K374" s="1">
        <f>IFERROR(__xludf.DUMMYFUNCTION("""COMPUTED_VALUE"""),1861.68)</f>
        <v>1861.68</v>
      </c>
      <c r="M374" s="2">
        <f>IFERROR(__xludf.DUMMYFUNCTION("""COMPUTED_VALUE"""),45835.66666666667)</f>
        <v>45835.66667</v>
      </c>
      <c r="N374" s="1">
        <f>IFERROR(__xludf.DUMMYFUNCTION("""COMPUTED_VALUE"""),0.0)</f>
        <v>0</v>
      </c>
    </row>
    <row r="375">
      <c r="A375" s="2">
        <f>IFERROR(__xludf.DUMMYFUNCTION("""COMPUTED_VALUE"""),45838.66666666667)</f>
        <v>45838.66667</v>
      </c>
      <c r="B375" s="1">
        <f>IFERROR(__xludf.DUMMYFUNCTION("""COMPUTED_VALUE"""),1866.49)</f>
        <v>1866.49</v>
      </c>
      <c r="D375" s="2">
        <f>IFERROR(__xludf.DUMMYFUNCTION("""COMPUTED_VALUE"""),45838.66666666667)</f>
        <v>45838.66667</v>
      </c>
      <c r="E375" s="1">
        <f>IFERROR(__xludf.DUMMYFUNCTION("""COMPUTED_VALUE"""),1876.07)</f>
        <v>1876.07</v>
      </c>
      <c r="G375" s="2">
        <f>IFERROR(__xludf.DUMMYFUNCTION("""COMPUTED_VALUE"""),45838.66666666667)</f>
        <v>45838.66667</v>
      </c>
      <c r="H375" s="1">
        <f>IFERROR(__xludf.DUMMYFUNCTION("""COMPUTED_VALUE"""),1863.78)</f>
        <v>1863.78</v>
      </c>
      <c r="J375" s="2">
        <f>IFERROR(__xludf.DUMMYFUNCTION("""COMPUTED_VALUE"""),45838.66666666667)</f>
        <v>45838.66667</v>
      </c>
      <c r="K375" s="1">
        <f>IFERROR(__xludf.DUMMYFUNCTION("""COMPUTED_VALUE"""),1874.43)</f>
        <v>1874.43</v>
      </c>
      <c r="M375" s="2">
        <f>IFERROR(__xludf.DUMMYFUNCTION("""COMPUTED_VALUE"""),45838.66666666667)</f>
        <v>45838.66667</v>
      </c>
      <c r="N375" s="1">
        <f>IFERROR(__xludf.DUMMYFUNCTION("""COMPUTED_VALUE"""),0.0)</f>
        <v>0</v>
      </c>
    </row>
    <row r="376">
      <c r="A376" s="2">
        <f>IFERROR(__xludf.DUMMYFUNCTION("""COMPUTED_VALUE"""),45839.66666666667)</f>
        <v>45839.66667</v>
      </c>
      <c r="B376" s="1">
        <f>IFERROR(__xludf.DUMMYFUNCTION("""COMPUTED_VALUE"""),1868.84)</f>
        <v>1868.84</v>
      </c>
      <c r="D376" s="2">
        <f>IFERROR(__xludf.DUMMYFUNCTION("""COMPUTED_VALUE"""),45839.66666666667)</f>
        <v>45839.66667</v>
      </c>
      <c r="E376" s="1">
        <f>IFERROR(__xludf.DUMMYFUNCTION("""COMPUTED_VALUE"""),1887.87)</f>
        <v>1887.87</v>
      </c>
      <c r="G376" s="2">
        <f>IFERROR(__xludf.DUMMYFUNCTION("""COMPUTED_VALUE"""),45839.66666666667)</f>
        <v>45839.66667</v>
      </c>
      <c r="H376" s="1">
        <f>IFERROR(__xludf.DUMMYFUNCTION("""COMPUTED_VALUE"""),1868.8)</f>
        <v>1868.8</v>
      </c>
      <c r="J376" s="2">
        <f>IFERROR(__xludf.DUMMYFUNCTION("""COMPUTED_VALUE"""),45839.66666666667)</f>
        <v>45839.66667</v>
      </c>
      <c r="K376" s="1">
        <f>IFERROR(__xludf.DUMMYFUNCTION("""COMPUTED_VALUE"""),1881.77)</f>
        <v>1881.77</v>
      </c>
      <c r="M376" s="2">
        <f>IFERROR(__xludf.DUMMYFUNCTION("""COMPUTED_VALUE"""),45839.66666666667)</f>
        <v>45839.66667</v>
      </c>
      <c r="N376" s="1">
        <f>IFERROR(__xludf.DUMMYFUNCTION("""COMPUTED_VALUE"""),0.0)</f>
        <v>0</v>
      </c>
    </row>
    <row r="377">
      <c r="A377" s="2">
        <f>IFERROR(__xludf.DUMMYFUNCTION("""COMPUTED_VALUE"""),45840.66666666667)</f>
        <v>45840.66667</v>
      </c>
      <c r="B377" s="1">
        <f>IFERROR(__xludf.DUMMYFUNCTION("""COMPUTED_VALUE"""),1880.11)</f>
        <v>1880.11</v>
      </c>
      <c r="D377" s="2">
        <f>IFERROR(__xludf.DUMMYFUNCTION("""COMPUTED_VALUE"""),45840.66666666667)</f>
        <v>45840.66667</v>
      </c>
      <c r="E377" s="1">
        <f>IFERROR(__xludf.DUMMYFUNCTION("""COMPUTED_VALUE"""),1890.09)</f>
        <v>1890.09</v>
      </c>
      <c r="G377" s="2">
        <f>IFERROR(__xludf.DUMMYFUNCTION("""COMPUTED_VALUE"""),45840.66666666667)</f>
        <v>45840.66667</v>
      </c>
      <c r="H377" s="1">
        <f>IFERROR(__xludf.DUMMYFUNCTION("""COMPUTED_VALUE"""),1875.74)</f>
        <v>1875.74</v>
      </c>
      <c r="J377" s="2">
        <f>IFERROR(__xludf.DUMMYFUNCTION("""COMPUTED_VALUE"""),45840.66666666667)</f>
        <v>45840.66667</v>
      </c>
      <c r="K377" s="1">
        <f>IFERROR(__xludf.DUMMYFUNCTION("""COMPUTED_VALUE"""),1889.92)</f>
        <v>1889.92</v>
      </c>
      <c r="M377" s="2">
        <f>IFERROR(__xludf.DUMMYFUNCTION("""COMPUTED_VALUE"""),45840.66666666667)</f>
        <v>45840.66667</v>
      </c>
      <c r="N377" s="1">
        <f>IFERROR(__xludf.DUMMYFUNCTION("""COMPUTED_VALUE"""),0.0)</f>
        <v>0</v>
      </c>
    </row>
    <row r="378">
      <c r="A378" s="2">
        <f>IFERROR(__xludf.DUMMYFUNCTION("""COMPUTED_VALUE"""),45841.54166666667)</f>
        <v>45841.54167</v>
      </c>
      <c r="B378" s="1">
        <f>IFERROR(__xludf.DUMMYFUNCTION("""COMPUTED_VALUE"""),1895.15)</f>
        <v>1895.15</v>
      </c>
      <c r="D378" s="2">
        <f>IFERROR(__xludf.DUMMYFUNCTION("""COMPUTED_VALUE"""),45841.54166666667)</f>
        <v>45841.54167</v>
      </c>
      <c r="E378" s="1">
        <f>IFERROR(__xludf.DUMMYFUNCTION("""COMPUTED_VALUE"""),1905.96)</f>
        <v>1905.96</v>
      </c>
      <c r="G378" s="2">
        <f>IFERROR(__xludf.DUMMYFUNCTION("""COMPUTED_VALUE"""),45841.54166666667)</f>
        <v>45841.54167</v>
      </c>
      <c r="H378" s="1">
        <f>IFERROR(__xludf.DUMMYFUNCTION("""COMPUTED_VALUE"""),1894.76)</f>
        <v>1894.76</v>
      </c>
      <c r="J378" s="2">
        <f>IFERROR(__xludf.DUMMYFUNCTION("""COMPUTED_VALUE"""),45841.54166666667)</f>
        <v>45841.54167</v>
      </c>
      <c r="K378" s="1">
        <f>IFERROR(__xludf.DUMMYFUNCTION("""COMPUTED_VALUE"""),1904.29)</f>
        <v>1904.29</v>
      </c>
      <c r="M378" s="2">
        <f>IFERROR(__xludf.DUMMYFUNCTION("""COMPUTED_VALUE"""),45841.54166666667)</f>
        <v>45841.54167</v>
      </c>
      <c r="N378" s="1">
        <f>IFERROR(__xludf.DUMMYFUNCTION("""COMPUTED_VALUE"""),0.0)</f>
        <v>0</v>
      </c>
    </row>
    <row r="379">
      <c r="A379" s="2">
        <f>IFERROR(__xludf.DUMMYFUNCTION("""COMPUTED_VALUE"""),45845.66666666667)</f>
        <v>45845.66667</v>
      </c>
      <c r="B379" s="1">
        <f>IFERROR(__xludf.DUMMYFUNCTION("""COMPUTED_VALUE"""),1898.06)</f>
        <v>1898.06</v>
      </c>
      <c r="D379" s="2">
        <f>IFERROR(__xludf.DUMMYFUNCTION("""COMPUTED_VALUE"""),45845.66666666667)</f>
        <v>45845.66667</v>
      </c>
      <c r="E379" s="1">
        <f>IFERROR(__xludf.DUMMYFUNCTION("""COMPUTED_VALUE"""),1903.58)</f>
        <v>1903.58</v>
      </c>
      <c r="G379" s="2">
        <f>IFERROR(__xludf.DUMMYFUNCTION("""COMPUTED_VALUE"""),45845.66666666667)</f>
        <v>45845.66667</v>
      </c>
      <c r="H379" s="1">
        <f>IFERROR(__xludf.DUMMYFUNCTION("""COMPUTED_VALUE"""),1881.88)</f>
        <v>1881.88</v>
      </c>
      <c r="J379" s="2">
        <f>IFERROR(__xludf.DUMMYFUNCTION("""COMPUTED_VALUE"""),45845.66666666667)</f>
        <v>45845.66667</v>
      </c>
      <c r="K379" s="1">
        <f>IFERROR(__xludf.DUMMYFUNCTION("""COMPUTED_VALUE"""),1892.24)</f>
        <v>1892.24</v>
      </c>
      <c r="M379" s="2">
        <f>IFERROR(__xludf.DUMMYFUNCTION("""COMPUTED_VALUE"""),45845.66666666667)</f>
        <v>45845.66667</v>
      </c>
      <c r="N379" s="1">
        <f>IFERROR(__xludf.DUMMYFUNCTION("""COMPUTED_VALUE"""),0.0)</f>
        <v>0</v>
      </c>
    </row>
    <row r="380">
      <c r="A380" s="2">
        <f>IFERROR(__xludf.DUMMYFUNCTION("""COMPUTED_VALUE"""),45846.66666666667)</f>
        <v>45846.66667</v>
      </c>
      <c r="B380" s="1">
        <f>IFERROR(__xludf.DUMMYFUNCTION("""COMPUTED_VALUE"""),1893.94)</f>
        <v>1893.94</v>
      </c>
      <c r="D380" s="2">
        <f>IFERROR(__xludf.DUMMYFUNCTION("""COMPUTED_VALUE"""),45846.66666666667)</f>
        <v>45846.66667</v>
      </c>
      <c r="E380" s="1">
        <f>IFERROR(__xludf.DUMMYFUNCTION("""COMPUTED_VALUE"""),1897.69)</f>
        <v>1897.69</v>
      </c>
      <c r="G380" s="2">
        <f>IFERROR(__xludf.DUMMYFUNCTION("""COMPUTED_VALUE"""),45846.66666666667)</f>
        <v>45846.66667</v>
      </c>
      <c r="H380" s="1">
        <f>IFERROR(__xludf.DUMMYFUNCTION("""COMPUTED_VALUE"""),1888.32)</f>
        <v>1888.32</v>
      </c>
      <c r="J380" s="2">
        <f>IFERROR(__xludf.DUMMYFUNCTION("""COMPUTED_VALUE"""),45846.66666666667)</f>
        <v>45846.66667</v>
      </c>
      <c r="K380" s="1">
        <f>IFERROR(__xludf.DUMMYFUNCTION("""COMPUTED_VALUE"""),1893.08)</f>
        <v>1893.08</v>
      </c>
      <c r="M380" s="2">
        <f>IFERROR(__xludf.DUMMYFUNCTION("""COMPUTED_VALUE"""),45846.66666666667)</f>
        <v>45846.66667</v>
      </c>
      <c r="N380" s="1">
        <f>IFERROR(__xludf.DUMMYFUNCTION("""COMPUTED_VALUE"""),0.0)</f>
        <v>0</v>
      </c>
    </row>
    <row r="381">
      <c r="A381" s="2">
        <f>IFERROR(__xludf.DUMMYFUNCTION("""COMPUTED_VALUE"""),45847.66666666667)</f>
        <v>45847.66667</v>
      </c>
      <c r="B381" s="1">
        <f>IFERROR(__xludf.DUMMYFUNCTION("""COMPUTED_VALUE"""),1899.75)</f>
        <v>1899.75</v>
      </c>
      <c r="D381" s="2">
        <f>IFERROR(__xludf.DUMMYFUNCTION("""COMPUTED_VALUE"""),45847.66666666667)</f>
        <v>45847.66667</v>
      </c>
      <c r="E381" s="1">
        <f>IFERROR(__xludf.DUMMYFUNCTION("""COMPUTED_VALUE"""),1903.0)</f>
        <v>1903</v>
      </c>
      <c r="G381" s="2">
        <f>IFERROR(__xludf.DUMMYFUNCTION("""COMPUTED_VALUE"""),45847.66666666667)</f>
        <v>45847.66667</v>
      </c>
      <c r="H381" s="1">
        <f>IFERROR(__xludf.DUMMYFUNCTION("""COMPUTED_VALUE"""),1890.06)</f>
        <v>1890.06</v>
      </c>
      <c r="J381" s="2">
        <f>IFERROR(__xludf.DUMMYFUNCTION("""COMPUTED_VALUE"""),45847.66666666667)</f>
        <v>45847.66667</v>
      </c>
      <c r="K381" s="1">
        <f>IFERROR(__xludf.DUMMYFUNCTION("""COMPUTED_VALUE"""),1902.42)</f>
        <v>1902.42</v>
      </c>
      <c r="M381" s="2">
        <f>IFERROR(__xludf.DUMMYFUNCTION("""COMPUTED_VALUE"""),45847.66666666667)</f>
        <v>45847.66667</v>
      </c>
      <c r="N381" s="1">
        <f>IFERROR(__xludf.DUMMYFUNCTION("""COMPUTED_VALUE"""),0.0)</f>
        <v>0</v>
      </c>
    </row>
    <row r="382">
      <c r="A382" s="2">
        <f>IFERROR(__xludf.DUMMYFUNCTION("""COMPUTED_VALUE"""),45848.66666666667)</f>
        <v>45848.66667</v>
      </c>
      <c r="B382" s="1">
        <f>IFERROR(__xludf.DUMMYFUNCTION("""COMPUTED_VALUE"""),1903.24)</f>
        <v>1903.24</v>
      </c>
      <c r="D382" s="2">
        <f>IFERROR(__xludf.DUMMYFUNCTION("""COMPUTED_VALUE"""),45848.66666666667)</f>
        <v>45848.66667</v>
      </c>
      <c r="E382" s="1">
        <f>IFERROR(__xludf.DUMMYFUNCTION("""COMPUTED_VALUE"""),1914.32)</f>
        <v>1914.32</v>
      </c>
      <c r="G382" s="2">
        <f>IFERROR(__xludf.DUMMYFUNCTION("""COMPUTED_VALUE"""),45848.66666666667)</f>
        <v>45848.66667</v>
      </c>
      <c r="H382" s="1">
        <f>IFERROR(__xludf.DUMMYFUNCTION("""COMPUTED_VALUE"""),1900.28)</f>
        <v>1900.28</v>
      </c>
      <c r="J382" s="2">
        <f>IFERROR(__xludf.DUMMYFUNCTION("""COMPUTED_VALUE"""),45848.66666666667)</f>
        <v>45848.66667</v>
      </c>
      <c r="K382" s="1">
        <f>IFERROR(__xludf.DUMMYFUNCTION("""COMPUTED_VALUE"""),1907.43)</f>
        <v>1907.43</v>
      </c>
      <c r="M382" s="2">
        <f>IFERROR(__xludf.DUMMYFUNCTION("""COMPUTED_VALUE"""),45848.66666666667)</f>
        <v>45848.66667</v>
      </c>
      <c r="N382" s="1">
        <f>IFERROR(__xludf.DUMMYFUNCTION("""COMPUTED_VALUE"""),0.0)</f>
        <v>0</v>
      </c>
    </row>
    <row r="383">
      <c r="A383" s="2">
        <f>IFERROR(__xludf.DUMMYFUNCTION("""COMPUTED_VALUE"""),45849.66666666667)</f>
        <v>45849.66667</v>
      </c>
      <c r="B383" s="1">
        <f>IFERROR(__xludf.DUMMYFUNCTION("""COMPUTED_VALUE"""),1896.9)</f>
        <v>1896.9</v>
      </c>
      <c r="D383" s="2">
        <f>IFERROR(__xludf.DUMMYFUNCTION("""COMPUTED_VALUE"""),45849.66666666667)</f>
        <v>45849.66667</v>
      </c>
      <c r="E383" s="1">
        <f>IFERROR(__xludf.DUMMYFUNCTION("""COMPUTED_VALUE"""),1899.54)</f>
        <v>1899.54</v>
      </c>
      <c r="G383" s="2">
        <f>IFERROR(__xludf.DUMMYFUNCTION("""COMPUTED_VALUE"""),45849.66666666667)</f>
        <v>45849.66667</v>
      </c>
      <c r="H383" s="1">
        <f>IFERROR(__xludf.DUMMYFUNCTION("""COMPUTED_VALUE"""),1891.51)</f>
        <v>1891.51</v>
      </c>
      <c r="J383" s="2">
        <f>IFERROR(__xludf.DUMMYFUNCTION("""COMPUTED_VALUE"""),45849.66666666667)</f>
        <v>45849.66667</v>
      </c>
      <c r="K383" s="1">
        <f>IFERROR(__xludf.DUMMYFUNCTION("""COMPUTED_VALUE"""),1894.38)</f>
        <v>1894.38</v>
      </c>
      <c r="M383" s="2">
        <f>IFERROR(__xludf.DUMMYFUNCTION("""COMPUTED_VALUE"""),45849.66666666667)</f>
        <v>45849.66667</v>
      </c>
      <c r="N383" s="1">
        <f>IFERROR(__xludf.DUMMYFUNCTION("""COMPUTED_VALUE"""),0.0)</f>
        <v>0</v>
      </c>
    </row>
    <row r="384">
      <c r="A384" s="2">
        <f>IFERROR(__xludf.DUMMYFUNCTION("""COMPUTED_VALUE"""),45852.66666666667)</f>
        <v>45852.66667</v>
      </c>
      <c r="B384" s="1">
        <f>IFERROR(__xludf.DUMMYFUNCTION("""COMPUTED_VALUE"""),1892.51)</f>
        <v>1892.51</v>
      </c>
      <c r="D384" s="2">
        <f>IFERROR(__xludf.DUMMYFUNCTION("""COMPUTED_VALUE"""),45852.66666666667)</f>
        <v>45852.66667</v>
      </c>
      <c r="E384" s="1">
        <f>IFERROR(__xludf.DUMMYFUNCTION("""COMPUTED_VALUE"""),1905.02)</f>
        <v>1905.02</v>
      </c>
      <c r="G384" s="2">
        <f>IFERROR(__xludf.DUMMYFUNCTION("""COMPUTED_VALUE"""),45852.66666666667)</f>
        <v>45852.66667</v>
      </c>
      <c r="H384" s="1">
        <f>IFERROR(__xludf.DUMMYFUNCTION("""COMPUTED_VALUE"""),1890.89)</f>
        <v>1890.89</v>
      </c>
      <c r="J384" s="2">
        <f>IFERROR(__xludf.DUMMYFUNCTION("""COMPUTED_VALUE"""),45852.66666666667)</f>
        <v>45852.66667</v>
      </c>
      <c r="K384" s="1">
        <f>IFERROR(__xludf.DUMMYFUNCTION("""COMPUTED_VALUE"""),1904.39)</f>
        <v>1904.39</v>
      </c>
      <c r="M384" s="2">
        <f>IFERROR(__xludf.DUMMYFUNCTION("""COMPUTED_VALUE"""),45852.66666666667)</f>
        <v>45852.66667</v>
      </c>
      <c r="N384" s="1">
        <f>IFERROR(__xludf.DUMMYFUNCTION("""COMPUTED_VALUE"""),0.0)</f>
        <v>0</v>
      </c>
    </row>
    <row r="385">
      <c r="A385" s="2">
        <f>IFERROR(__xludf.DUMMYFUNCTION("""COMPUTED_VALUE"""),45853.66666666667)</f>
        <v>45853.66667</v>
      </c>
      <c r="B385" s="1">
        <f>IFERROR(__xludf.DUMMYFUNCTION("""COMPUTED_VALUE"""),1906.85)</f>
        <v>1906.85</v>
      </c>
      <c r="D385" s="2">
        <f>IFERROR(__xludf.DUMMYFUNCTION("""COMPUTED_VALUE"""),45853.66666666667)</f>
        <v>45853.66667</v>
      </c>
      <c r="E385" s="1">
        <f>IFERROR(__xludf.DUMMYFUNCTION("""COMPUTED_VALUE"""),1907.64)</f>
        <v>1907.64</v>
      </c>
      <c r="G385" s="2">
        <f>IFERROR(__xludf.DUMMYFUNCTION("""COMPUTED_VALUE"""),45853.66666666667)</f>
        <v>45853.66667</v>
      </c>
      <c r="H385" s="1">
        <f>IFERROR(__xludf.DUMMYFUNCTION("""COMPUTED_VALUE"""),1878.0)</f>
        <v>1878</v>
      </c>
      <c r="J385" s="2">
        <f>IFERROR(__xludf.DUMMYFUNCTION("""COMPUTED_VALUE"""),45853.66666666667)</f>
        <v>45853.66667</v>
      </c>
      <c r="K385" s="1">
        <f>IFERROR(__xludf.DUMMYFUNCTION("""COMPUTED_VALUE"""),1878.29)</f>
        <v>1878.29</v>
      </c>
      <c r="M385" s="2">
        <f>IFERROR(__xludf.DUMMYFUNCTION("""COMPUTED_VALUE"""),45853.66666666667)</f>
        <v>45853.66667</v>
      </c>
      <c r="N385" s="1">
        <f>IFERROR(__xludf.DUMMYFUNCTION("""COMPUTED_VALUE"""),0.0)</f>
        <v>0</v>
      </c>
    </row>
    <row r="386">
      <c r="A386" s="2">
        <f>IFERROR(__xludf.DUMMYFUNCTION("""COMPUTED_VALUE"""),45854.66666666667)</f>
        <v>45854.66667</v>
      </c>
      <c r="B386" s="1">
        <f>IFERROR(__xludf.DUMMYFUNCTION("""COMPUTED_VALUE"""),1884.27)</f>
        <v>1884.27</v>
      </c>
      <c r="D386" s="2">
        <f>IFERROR(__xludf.DUMMYFUNCTION("""COMPUTED_VALUE"""),45854.66666666667)</f>
        <v>45854.66667</v>
      </c>
      <c r="E386" s="1">
        <f>IFERROR(__xludf.DUMMYFUNCTION("""COMPUTED_VALUE"""),1889.24)</f>
        <v>1889.24</v>
      </c>
      <c r="G386" s="2">
        <f>IFERROR(__xludf.DUMMYFUNCTION("""COMPUTED_VALUE"""),45854.66666666667)</f>
        <v>45854.66667</v>
      </c>
      <c r="H386" s="1">
        <f>IFERROR(__xludf.DUMMYFUNCTION("""COMPUTED_VALUE"""),1862.11)</f>
        <v>1862.11</v>
      </c>
      <c r="J386" s="2">
        <f>IFERROR(__xludf.DUMMYFUNCTION("""COMPUTED_VALUE"""),45854.66666666667)</f>
        <v>45854.66667</v>
      </c>
      <c r="K386" s="1">
        <f>IFERROR(__xludf.DUMMYFUNCTION("""COMPUTED_VALUE"""),1887.01)</f>
        <v>1887.01</v>
      </c>
      <c r="M386" s="2">
        <f>IFERROR(__xludf.DUMMYFUNCTION("""COMPUTED_VALUE"""),45854.66666666667)</f>
        <v>45854.66667</v>
      </c>
      <c r="N386" s="1">
        <f>IFERROR(__xludf.DUMMYFUNCTION("""COMPUTED_VALUE"""),0.0)</f>
        <v>0</v>
      </c>
    </row>
    <row r="387">
      <c r="A387" s="2">
        <f>IFERROR(__xludf.DUMMYFUNCTION("""COMPUTED_VALUE"""),45855.66666666667)</f>
        <v>45855.66667</v>
      </c>
      <c r="B387" s="1">
        <f>IFERROR(__xludf.DUMMYFUNCTION("""COMPUTED_VALUE"""),1887.12)</f>
        <v>1887.12</v>
      </c>
      <c r="D387" s="2">
        <f>IFERROR(__xludf.DUMMYFUNCTION("""COMPUTED_VALUE"""),45855.66666666667)</f>
        <v>45855.66667</v>
      </c>
      <c r="E387" s="1">
        <f>IFERROR(__xludf.DUMMYFUNCTION("""COMPUTED_VALUE"""),1908.2)</f>
        <v>1908.2</v>
      </c>
      <c r="G387" s="2">
        <f>IFERROR(__xludf.DUMMYFUNCTION("""COMPUTED_VALUE"""),45855.66666666667)</f>
        <v>45855.66667</v>
      </c>
      <c r="H387" s="1">
        <f>IFERROR(__xludf.DUMMYFUNCTION("""COMPUTED_VALUE"""),1887.12)</f>
        <v>1887.12</v>
      </c>
      <c r="J387" s="2">
        <f>IFERROR(__xludf.DUMMYFUNCTION("""COMPUTED_VALUE"""),45855.66666666667)</f>
        <v>45855.66667</v>
      </c>
      <c r="K387" s="1">
        <f>IFERROR(__xludf.DUMMYFUNCTION("""COMPUTED_VALUE"""),1905.29)</f>
        <v>1905.29</v>
      </c>
      <c r="M387" s="2">
        <f>IFERROR(__xludf.DUMMYFUNCTION("""COMPUTED_VALUE"""),45855.66666666667)</f>
        <v>45855.66667</v>
      </c>
      <c r="N387" s="1">
        <f>IFERROR(__xludf.DUMMYFUNCTION("""COMPUTED_VALUE"""),0.0)</f>
        <v>0</v>
      </c>
    </row>
    <row r="388">
      <c r="A388" s="2">
        <f>IFERROR(__xludf.DUMMYFUNCTION("""COMPUTED_VALUE"""),45856.66666666667)</f>
        <v>45856.66667</v>
      </c>
      <c r="B388" s="1">
        <f>IFERROR(__xludf.DUMMYFUNCTION("""COMPUTED_VALUE"""),1914.62)</f>
        <v>1914.62</v>
      </c>
      <c r="D388" s="2">
        <f>IFERROR(__xludf.DUMMYFUNCTION("""COMPUTED_VALUE"""),45856.66666666667)</f>
        <v>45856.66667</v>
      </c>
      <c r="E388" s="1">
        <f>IFERROR(__xludf.DUMMYFUNCTION("""COMPUTED_VALUE"""),1916.12)</f>
        <v>1916.12</v>
      </c>
      <c r="G388" s="2">
        <f>IFERROR(__xludf.DUMMYFUNCTION("""COMPUTED_VALUE"""),45856.66666666667)</f>
        <v>45856.66667</v>
      </c>
      <c r="H388" s="1">
        <f>IFERROR(__xludf.DUMMYFUNCTION("""COMPUTED_VALUE"""),1905.45)</f>
        <v>1905.45</v>
      </c>
      <c r="J388" s="2">
        <f>IFERROR(__xludf.DUMMYFUNCTION("""COMPUTED_VALUE"""),45856.66666666667)</f>
        <v>45856.66667</v>
      </c>
      <c r="K388" s="1">
        <f>IFERROR(__xludf.DUMMYFUNCTION("""COMPUTED_VALUE"""),1911.57)</f>
        <v>1911.57</v>
      </c>
      <c r="M388" s="2">
        <f>IFERROR(__xludf.DUMMYFUNCTION("""COMPUTED_VALUE"""),45856.66666666667)</f>
        <v>45856.66667</v>
      </c>
      <c r="N388" s="1">
        <f>IFERROR(__xludf.DUMMYFUNCTION("""COMPUTED_VALUE"""),0.0)</f>
        <v>0</v>
      </c>
    </row>
    <row r="389">
      <c r="A389" s="2">
        <f>IFERROR(__xludf.DUMMYFUNCTION("""COMPUTED_VALUE"""),45859.66666666667)</f>
        <v>45859.66667</v>
      </c>
      <c r="B389" s="1">
        <f>IFERROR(__xludf.DUMMYFUNCTION("""COMPUTED_VALUE"""),1916.18)</f>
        <v>1916.18</v>
      </c>
      <c r="D389" s="2">
        <f>IFERROR(__xludf.DUMMYFUNCTION("""COMPUTED_VALUE"""),45859.66666666667)</f>
        <v>45859.66667</v>
      </c>
      <c r="E389" s="1">
        <f>IFERROR(__xludf.DUMMYFUNCTION("""COMPUTED_VALUE"""),1918.27)</f>
        <v>1918.27</v>
      </c>
      <c r="G389" s="2">
        <f>IFERROR(__xludf.DUMMYFUNCTION("""COMPUTED_VALUE"""),45859.66666666667)</f>
        <v>45859.66667</v>
      </c>
      <c r="H389" s="1">
        <f>IFERROR(__xludf.DUMMYFUNCTION("""COMPUTED_VALUE"""),1901.55)</f>
        <v>1901.55</v>
      </c>
      <c r="J389" s="2">
        <f>IFERROR(__xludf.DUMMYFUNCTION("""COMPUTED_VALUE"""),45859.66666666667)</f>
        <v>45859.66667</v>
      </c>
      <c r="K389" s="1">
        <f>IFERROR(__xludf.DUMMYFUNCTION("""COMPUTED_VALUE"""),1901.55)</f>
        <v>1901.55</v>
      </c>
      <c r="M389" s="2">
        <f>IFERROR(__xludf.DUMMYFUNCTION("""COMPUTED_VALUE"""),45859.66666666667)</f>
        <v>45859.66667</v>
      </c>
      <c r="N389" s="1">
        <f>IFERROR(__xludf.DUMMYFUNCTION("""COMPUTED_VALUE"""),0.0)</f>
        <v>0</v>
      </c>
    </row>
    <row r="390">
      <c r="A390" s="2">
        <f>IFERROR(__xludf.DUMMYFUNCTION("""COMPUTED_VALUE"""),45860.66666666667)</f>
        <v>45860.66667</v>
      </c>
      <c r="B390" s="1">
        <f>IFERROR(__xludf.DUMMYFUNCTION("""COMPUTED_VALUE"""),1903.64)</f>
        <v>1903.64</v>
      </c>
      <c r="D390" s="2">
        <f>IFERROR(__xludf.DUMMYFUNCTION("""COMPUTED_VALUE"""),45860.66666666667)</f>
        <v>45860.66667</v>
      </c>
      <c r="E390" s="1">
        <f>IFERROR(__xludf.DUMMYFUNCTION("""COMPUTED_VALUE"""),1920.35)</f>
        <v>1920.35</v>
      </c>
      <c r="G390" s="2">
        <f>IFERROR(__xludf.DUMMYFUNCTION("""COMPUTED_VALUE"""),45860.66666666667)</f>
        <v>45860.66667</v>
      </c>
      <c r="H390" s="1">
        <f>IFERROR(__xludf.DUMMYFUNCTION("""COMPUTED_VALUE"""),1901.84)</f>
        <v>1901.84</v>
      </c>
      <c r="J390" s="2">
        <f>IFERROR(__xludf.DUMMYFUNCTION("""COMPUTED_VALUE"""),45860.66666666667)</f>
        <v>45860.66667</v>
      </c>
      <c r="K390" s="1">
        <f>IFERROR(__xludf.DUMMYFUNCTION("""COMPUTED_VALUE"""),1918.3)</f>
        <v>1918.3</v>
      </c>
      <c r="M390" s="2">
        <f>IFERROR(__xludf.DUMMYFUNCTION("""COMPUTED_VALUE"""),45860.66666666667)</f>
        <v>45860.66667</v>
      </c>
      <c r="N390" s="1">
        <f>IFERROR(__xludf.DUMMYFUNCTION("""COMPUTED_VALUE"""),0.0)</f>
        <v>0</v>
      </c>
    </row>
    <row r="391">
      <c r="A391" s="2">
        <f>IFERROR(__xludf.DUMMYFUNCTION("""COMPUTED_VALUE"""),45861.66666666667)</f>
        <v>45861.66667</v>
      </c>
      <c r="B391" s="1">
        <f>IFERROR(__xludf.DUMMYFUNCTION("""COMPUTED_VALUE"""),1928.12)</f>
        <v>1928.12</v>
      </c>
      <c r="D391" s="2">
        <f>IFERROR(__xludf.DUMMYFUNCTION("""COMPUTED_VALUE"""),45861.66666666667)</f>
        <v>45861.66667</v>
      </c>
      <c r="E391" s="1">
        <f>IFERROR(__xludf.DUMMYFUNCTION("""COMPUTED_VALUE"""),1935.7)</f>
        <v>1935.7</v>
      </c>
      <c r="G391" s="2">
        <f>IFERROR(__xludf.DUMMYFUNCTION("""COMPUTED_VALUE"""),45861.66666666667)</f>
        <v>45861.66667</v>
      </c>
      <c r="H391" s="1">
        <f>IFERROR(__xludf.DUMMYFUNCTION("""COMPUTED_VALUE"""),1927.52)</f>
        <v>1927.52</v>
      </c>
      <c r="J391" s="2">
        <f>IFERROR(__xludf.DUMMYFUNCTION("""COMPUTED_VALUE"""),45861.66666666667)</f>
        <v>45861.66667</v>
      </c>
      <c r="K391" s="1">
        <f>IFERROR(__xludf.DUMMYFUNCTION("""COMPUTED_VALUE"""),1935.06)</f>
        <v>1935.06</v>
      </c>
      <c r="M391" s="2">
        <f>IFERROR(__xludf.DUMMYFUNCTION("""COMPUTED_VALUE"""),45861.66666666667)</f>
        <v>45861.66667</v>
      </c>
      <c r="N391" s="1">
        <f>IFERROR(__xludf.DUMMYFUNCTION("""COMPUTED_VALUE"""),0.0)</f>
        <v>0</v>
      </c>
    </row>
    <row r="392">
      <c r="A392" s="2">
        <f>IFERROR(__xludf.DUMMYFUNCTION("""COMPUTED_VALUE"""),45862.66666666667)</f>
        <v>45862.66667</v>
      </c>
      <c r="B392" s="1">
        <f>IFERROR(__xludf.DUMMYFUNCTION("""COMPUTED_VALUE"""),1933.14)</f>
        <v>1933.14</v>
      </c>
      <c r="D392" s="2">
        <f>IFERROR(__xludf.DUMMYFUNCTION("""COMPUTED_VALUE"""),45862.66666666667)</f>
        <v>45862.66667</v>
      </c>
      <c r="E392" s="1">
        <f>IFERROR(__xludf.DUMMYFUNCTION("""COMPUTED_VALUE"""),1937.04)</f>
        <v>1937.04</v>
      </c>
      <c r="G392" s="2">
        <f>IFERROR(__xludf.DUMMYFUNCTION("""COMPUTED_VALUE"""),45862.66666666667)</f>
        <v>45862.66667</v>
      </c>
      <c r="H392" s="1">
        <f>IFERROR(__xludf.DUMMYFUNCTION("""COMPUTED_VALUE"""),1927.94)</f>
        <v>1927.94</v>
      </c>
      <c r="J392" s="2">
        <f>IFERROR(__xludf.DUMMYFUNCTION("""COMPUTED_VALUE"""),45862.66666666667)</f>
        <v>45862.66667</v>
      </c>
      <c r="K392" s="1">
        <f>IFERROR(__xludf.DUMMYFUNCTION("""COMPUTED_VALUE"""),1928.05)</f>
        <v>1928.05</v>
      </c>
      <c r="M392" s="2">
        <f>IFERROR(__xludf.DUMMYFUNCTION("""COMPUTED_VALUE"""),45862.66666666667)</f>
        <v>45862.66667</v>
      </c>
      <c r="N392" s="1">
        <f>IFERROR(__xludf.DUMMYFUNCTION("""COMPUTED_VALUE"""),0.0)</f>
        <v>0</v>
      </c>
    </row>
    <row r="393">
      <c r="A393" s="2">
        <f>IFERROR(__xludf.DUMMYFUNCTION("""COMPUTED_VALUE"""),45863.66666666667)</f>
        <v>45863.66667</v>
      </c>
      <c r="B393" s="1">
        <f>IFERROR(__xludf.DUMMYFUNCTION("""COMPUTED_VALUE"""),1933.34)</f>
        <v>1933.34</v>
      </c>
      <c r="D393" s="2">
        <f>IFERROR(__xludf.DUMMYFUNCTION("""COMPUTED_VALUE"""),45863.66666666667)</f>
        <v>45863.66667</v>
      </c>
      <c r="E393" s="1">
        <f>IFERROR(__xludf.DUMMYFUNCTION("""COMPUTED_VALUE"""),1943.79)</f>
        <v>1943.79</v>
      </c>
      <c r="G393" s="2">
        <f>IFERROR(__xludf.DUMMYFUNCTION("""COMPUTED_VALUE"""),45863.66666666667)</f>
        <v>45863.66667</v>
      </c>
      <c r="H393" s="1">
        <f>IFERROR(__xludf.DUMMYFUNCTION("""COMPUTED_VALUE"""),1927.82)</f>
        <v>1927.82</v>
      </c>
      <c r="J393" s="2">
        <f>IFERROR(__xludf.DUMMYFUNCTION("""COMPUTED_VALUE"""),45863.66666666667)</f>
        <v>45863.66667</v>
      </c>
      <c r="K393" s="1">
        <f>IFERROR(__xludf.DUMMYFUNCTION("""COMPUTED_VALUE"""),1942.52)</f>
        <v>1942.52</v>
      </c>
      <c r="M393" s="2">
        <f>IFERROR(__xludf.DUMMYFUNCTION("""COMPUTED_VALUE"""),45863.66666666667)</f>
        <v>45863.66667</v>
      </c>
      <c r="N393" s="1">
        <f>IFERROR(__xludf.DUMMYFUNCTION("""COMPUTED_VALUE"""),0.0)</f>
        <v>0</v>
      </c>
    </row>
    <row r="394">
      <c r="A394" s="2">
        <f>IFERROR(__xludf.DUMMYFUNCTION("""COMPUTED_VALUE"""),45866.66666666667)</f>
        <v>45866.66667</v>
      </c>
      <c r="B394" s="1">
        <f>IFERROR(__xludf.DUMMYFUNCTION("""COMPUTED_VALUE"""),1944.48)</f>
        <v>1944.48</v>
      </c>
      <c r="D394" s="2">
        <f>IFERROR(__xludf.DUMMYFUNCTION("""COMPUTED_VALUE"""),45866.66666666667)</f>
        <v>45866.66667</v>
      </c>
      <c r="E394" s="1">
        <f>IFERROR(__xludf.DUMMYFUNCTION("""COMPUTED_VALUE"""),1944.48)</f>
        <v>1944.48</v>
      </c>
      <c r="G394" s="2">
        <f>IFERROR(__xludf.DUMMYFUNCTION("""COMPUTED_VALUE"""),45866.66666666667)</f>
        <v>45866.66667</v>
      </c>
      <c r="H394" s="1">
        <f>IFERROR(__xludf.DUMMYFUNCTION("""COMPUTED_VALUE"""),1930.97)</f>
        <v>1930.97</v>
      </c>
      <c r="J394" s="2">
        <f>IFERROR(__xludf.DUMMYFUNCTION("""COMPUTED_VALUE"""),45866.66666666667)</f>
        <v>45866.66667</v>
      </c>
      <c r="K394" s="1">
        <f>IFERROR(__xludf.DUMMYFUNCTION("""COMPUTED_VALUE"""),1934.22)</f>
        <v>1934.22</v>
      </c>
      <c r="M394" s="2">
        <f>IFERROR(__xludf.DUMMYFUNCTION("""COMPUTED_VALUE"""),45866.66666666667)</f>
        <v>45866.66667</v>
      </c>
      <c r="N394" s="1">
        <f>IFERROR(__xludf.DUMMYFUNCTION("""COMPUTED_VALUE"""),0.0)</f>
        <v>0</v>
      </c>
    </row>
    <row r="395">
      <c r="A395" s="2">
        <f>IFERROR(__xludf.DUMMYFUNCTION("""COMPUTED_VALUE"""),45867.66666666667)</f>
        <v>45867.66667</v>
      </c>
      <c r="B395" s="1">
        <f>IFERROR(__xludf.DUMMYFUNCTION("""COMPUTED_VALUE"""),1940.29)</f>
        <v>1940.29</v>
      </c>
      <c r="D395" s="2">
        <f>IFERROR(__xludf.DUMMYFUNCTION("""COMPUTED_VALUE"""),45867.66666666667)</f>
        <v>45867.66667</v>
      </c>
      <c r="E395" s="1">
        <f>IFERROR(__xludf.DUMMYFUNCTION("""COMPUTED_VALUE"""),1940.84)</f>
        <v>1940.84</v>
      </c>
      <c r="G395" s="2">
        <f>IFERROR(__xludf.DUMMYFUNCTION("""COMPUTED_VALUE"""),45867.66666666667)</f>
        <v>45867.66667</v>
      </c>
      <c r="H395" s="1">
        <f>IFERROR(__xludf.DUMMYFUNCTION("""COMPUTED_VALUE"""),1926.0)</f>
        <v>1926</v>
      </c>
      <c r="J395" s="2">
        <f>IFERROR(__xludf.DUMMYFUNCTION("""COMPUTED_VALUE"""),45867.66666666667)</f>
        <v>45867.66667</v>
      </c>
      <c r="K395" s="1">
        <f>IFERROR(__xludf.DUMMYFUNCTION("""COMPUTED_VALUE"""),1931.54)</f>
        <v>1931.54</v>
      </c>
      <c r="M395" s="2">
        <f>IFERROR(__xludf.DUMMYFUNCTION("""COMPUTED_VALUE"""),45867.66666666667)</f>
        <v>45867.66667</v>
      </c>
      <c r="N395" s="1">
        <f>IFERROR(__xludf.DUMMYFUNCTION("""COMPUTED_VALUE"""),0.0)</f>
        <v>0</v>
      </c>
    </row>
    <row r="396">
      <c r="A396" s="2">
        <f>IFERROR(__xludf.DUMMYFUNCTION("""COMPUTED_VALUE"""),45868.66666666667)</f>
        <v>45868.66667</v>
      </c>
      <c r="B396" s="1">
        <f>IFERROR(__xludf.DUMMYFUNCTION("""COMPUTED_VALUE"""),1934.03)</f>
        <v>1934.03</v>
      </c>
      <c r="D396" s="2">
        <f>IFERROR(__xludf.DUMMYFUNCTION("""COMPUTED_VALUE"""),45868.66666666667)</f>
        <v>45868.66667</v>
      </c>
      <c r="E396" s="1">
        <f>IFERROR(__xludf.DUMMYFUNCTION("""COMPUTED_VALUE"""),1940.39)</f>
        <v>1940.39</v>
      </c>
      <c r="G396" s="2">
        <f>IFERROR(__xludf.DUMMYFUNCTION("""COMPUTED_VALUE"""),45868.66666666667)</f>
        <v>45868.66667</v>
      </c>
      <c r="H396" s="1">
        <f>IFERROR(__xludf.DUMMYFUNCTION("""COMPUTED_VALUE"""),1914.68)</f>
        <v>1914.68</v>
      </c>
      <c r="J396" s="2">
        <f>IFERROR(__xludf.DUMMYFUNCTION("""COMPUTED_VALUE"""),45868.66666666667)</f>
        <v>45868.66667</v>
      </c>
      <c r="K396" s="1">
        <f>IFERROR(__xludf.DUMMYFUNCTION("""COMPUTED_VALUE"""),1923.55)</f>
        <v>1923.55</v>
      </c>
      <c r="M396" s="2">
        <f>IFERROR(__xludf.DUMMYFUNCTION("""COMPUTED_VALUE"""),45868.66666666667)</f>
        <v>45868.66667</v>
      </c>
      <c r="N396" s="1">
        <f>IFERROR(__xludf.DUMMYFUNCTION("""COMPUTED_VALUE"""),0.0)</f>
        <v>0</v>
      </c>
    </row>
    <row r="397">
      <c r="A397" s="2">
        <f>IFERROR(__xludf.DUMMYFUNCTION("""COMPUTED_VALUE"""),45869.66666666667)</f>
        <v>45869.66667</v>
      </c>
      <c r="B397" s="1">
        <f>IFERROR(__xludf.DUMMYFUNCTION("""COMPUTED_VALUE"""),1923.15)</f>
        <v>1923.15</v>
      </c>
      <c r="D397" s="2">
        <f>IFERROR(__xludf.DUMMYFUNCTION("""COMPUTED_VALUE"""),45869.66666666667)</f>
        <v>45869.66667</v>
      </c>
      <c r="E397" s="1">
        <f>IFERROR(__xludf.DUMMYFUNCTION("""COMPUTED_VALUE"""),1935.08)</f>
        <v>1935.08</v>
      </c>
      <c r="G397" s="2">
        <f>IFERROR(__xludf.DUMMYFUNCTION("""COMPUTED_VALUE"""),45869.66666666667)</f>
        <v>45869.66667</v>
      </c>
      <c r="H397" s="1">
        <f>IFERROR(__xludf.DUMMYFUNCTION("""COMPUTED_VALUE"""),1909.97)</f>
        <v>1909.97</v>
      </c>
      <c r="J397" s="2">
        <f>IFERROR(__xludf.DUMMYFUNCTION("""COMPUTED_VALUE"""),45869.66666666667)</f>
        <v>45869.66667</v>
      </c>
      <c r="K397" s="1">
        <f>IFERROR(__xludf.DUMMYFUNCTION("""COMPUTED_VALUE"""),1913.01)</f>
        <v>1913.01</v>
      </c>
      <c r="M397" s="2">
        <f>IFERROR(__xludf.DUMMYFUNCTION("""COMPUTED_VALUE"""),45869.66666666667)</f>
        <v>45869.66667</v>
      </c>
      <c r="N397" s="1">
        <f>IFERROR(__xludf.DUMMYFUNCTION("""COMPUTED_VALUE"""),0.0)</f>
        <v>0</v>
      </c>
    </row>
    <row r="398">
      <c r="A398" s="2">
        <f>IFERROR(__xludf.DUMMYFUNCTION("""COMPUTED_VALUE"""),45870.66666666667)</f>
        <v>45870.66667</v>
      </c>
      <c r="B398" s="1">
        <f>IFERROR(__xludf.DUMMYFUNCTION("""COMPUTED_VALUE"""),1894.54)</f>
        <v>1894.54</v>
      </c>
      <c r="D398" s="2">
        <f>IFERROR(__xludf.DUMMYFUNCTION("""COMPUTED_VALUE"""),45870.66666666667)</f>
        <v>45870.66667</v>
      </c>
      <c r="E398" s="1">
        <f>IFERROR(__xludf.DUMMYFUNCTION("""COMPUTED_VALUE"""),1895.33)</f>
        <v>1895.33</v>
      </c>
      <c r="G398" s="2">
        <f>IFERROR(__xludf.DUMMYFUNCTION("""COMPUTED_VALUE"""),45870.66666666667)</f>
        <v>45870.66667</v>
      </c>
      <c r="H398" s="1">
        <f>IFERROR(__xludf.DUMMYFUNCTION("""COMPUTED_VALUE"""),1864.37)</f>
        <v>1864.37</v>
      </c>
      <c r="J398" s="2">
        <f>IFERROR(__xludf.DUMMYFUNCTION("""COMPUTED_VALUE"""),45870.66666666667)</f>
        <v>45870.66667</v>
      </c>
      <c r="K398" s="1">
        <f>IFERROR(__xludf.DUMMYFUNCTION("""COMPUTED_VALUE"""),1885.45)</f>
        <v>1885.45</v>
      </c>
      <c r="M398" s="2">
        <f>IFERROR(__xludf.DUMMYFUNCTION("""COMPUTED_VALUE"""),45870.66666666667)</f>
        <v>45870.66667</v>
      </c>
      <c r="N398" s="1">
        <f>IFERROR(__xludf.DUMMYFUNCTION("""COMPUTED_VALUE"""),0.0)</f>
        <v>0</v>
      </c>
    </row>
    <row r="399">
      <c r="A399" s="2">
        <f>IFERROR(__xludf.DUMMYFUNCTION("""COMPUTED_VALUE"""),45873.66666666667)</f>
        <v>45873.66667</v>
      </c>
      <c r="B399" s="1">
        <f>IFERROR(__xludf.DUMMYFUNCTION("""COMPUTED_VALUE"""),1897.4)</f>
        <v>1897.4</v>
      </c>
      <c r="D399" s="2">
        <f>IFERROR(__xludf.DUMMYFUNCTION("""COMPUTED_VALUE"""),45873.66666666667)</f>
        <v>45873.66667</v>
      </c>
      <c r="E399" s="1">
        <f>IFERROR(__xludf.DUMMYFUNCTION("""COMPUTED_VALUE"""),1915.74)</f>
        <v>1915.74</v>
      </c>
      <c r="G399" s="2">
        <f>IFERROR(__xludf.DUMMYFUNCTION("""COMPUTED_VALUE"""),45873.66666666667)</f>
        <v>45873.66667</v>
      </c>
      <c r="H399" s="1">
        <f>IFERROR(__xludf.DUMMYFUNCTION("""COMPUTED_VALUE"""),1896.75)</f>
        <v>1896.75</v>
      </c>
      <c r="J399" s="2">
        <f>IFERROR(__xludf.DUMMYFUNCTION("""COMPUTED_VALUE"""),45873.66666666667)</f>
        <v>45873.66667</v>
      </c>
      <c r="K399" s="1">
        <f>IFERROR(__xludf.DUMMYFUNCTION("""COMPUTED_VALUE"""),1915.23)</f>
        <v>1915.23</v>
      </c>
      <c r="M399" s="2">
        <f>IFERROR(__xludf.DUMMYFUNCTION("""COMPUTED_VALUE"""),45873.66666666667)</f>
        <v>45873.66667</v>
      </c>
      <c r="N399" s="1">
        <f>IFERROR(__xludf.DUMMYFUNCTION("""COMPUTED_VALUE"""),0.0)</f>
        <v>0</v>
      </c>
    </row>
    <row r="400">
      <c r="A400" s="2">
        <f>IFERROR(__xludf.DUMMYFUNCTION("""COMPUTED_VALUE"""),45874.66666666667)</f>
        <v>45874.66667</v>
      </c>
      <c r="B400" s="1">
        <f>IFERROR(__xludf.DUMMYFUNCTION("""COMPUTED_VALUE"""),1919.75)</f>
        <v>1919.75</v>
      </c>
      <c r="D400" s="2">
        <f>IFERROR(__xludf.DUMMYFUNCTION("""COMPUTED_VALUE"""),45874.66666666667)</f>
        <v>45874.66667</v>
      </c>
      <c r="E400" s="1">
        <f>IFERROR(__xludf.DUMMYFUNCTION("""COMPUTED_VALUE"""),1921.85)</f>
        <v>1921.85</v>
      </c>
      <c r="G400" s="2">
        <f>IFERROR(__xludf.DUMMYFUNCTION("""COMPUTED_VALUE"""),45874.66666666667)</f>
        <v>45874.66667</v>
      </c>
      <c r="H400" s="1">
        <f>IFERROR(__xludf.DUMMYFUNCTION("""COMPUTED_VALUE"""),1900.26)</f>
        <v>1900.26</v>
      </c>
      <c r="J400" s="2">
        <f>IFERROR(__xludf.DUMMYFUNCTION("""COMPUTED_VALUE"""),45874.66666666667)</f>
        <v>45874.66667</v>
      </c>
      <c r="K400" s="1">
        <f>IFERROR(__xludf.DUMMYFUNCTION("""COMPUTED_VALUE"""),1909.34)</f>
        <v>1909.34</v>
      </c>
      <c r="M400" s="2">
        <f>IFERROR(__xludf.DUMMYFUNCTION("""COMPUTED_VALUE"""),45874.66666666667)</f>
        <v>45874.66667</v>
      </c>
      <c r="N400" s="1">
        <f>IFERROR(__xludf.DUMMYFUNCTION("""COMPUTED_VALUE"""),0.0)</f>
        <v>0</v>
      </c>
    </row>
    <row r="401">
      <c r="A401" s="2">
        <f>IFERROR(__xludf.DUMMYFUNCTION("""COMPUTED_VALUE"""),45875.66666666667)</f>
        <v>45875.66667</v>
      </c>
      <c r="B401" s="1">
        <f>IFERROR(__xludf.DUMMYFUNCTION("""COMPUTED_VALUE"""),1910.23)</f>
        <v>1910.23</v>
      </c>
      <c r="D401" s="2">
        <f>IFERROR(__xludf.DUMMYFUNCTION("""COMPUTED_VALUE"""),45875.66666666667)</f>
        <v>45875.66667</v>
      </c>
      <c r="E401" s="1">
        <f>IFERROR(__xludf.DUMMYFUNCTION("""COMPUTED_VALUE"""),1912.6)</f>
        <v>1912.6</v>
      </c>
      <c r="G401" s="2">
        <f>IFERROR(__xludf.DUMMYFUNCTION("""COMPUTED_VALUE"""),45875.66666666667)</f>
        <v>45875.66667</v>
      </c>
      <c r="H401" s="1">
        <f>IFERROR(__xludf.DUMMYFUNCTION("""COMPUTED_VALUE"""),1900.7)</f>
        <v>1900.7</v>
      </c>
      <c r="J401" s="2">
        <f>IFERROR(__xludf.DUMMYFUNCTION("""COMPUTED_VALUE"""),45875.66666666667)</f>
        <v>45875.66667</v>
      </c>
      <c r="K401" s="1">
        <f>IFERROR(__xludf.DUMMYFUNCTION("""COMPUTED_VALUE"""),1909.37)</f>
        <v>1909.37</v>
      </c>
      <c r="M401" s="2">
        <f>IFERROR(__xludf.DUMMYFUNCTION("""COMPUTED_VALUE"""),45875.66666666667)</f>
        <v>45875.66667</v>
      </c>
      <c r="N401" s="1">
        <f>IFERROR(__xludf.DUMMYFUNCTION("""COMPUTED_VALUE"""),0.0)</f>
        <v>0</v>
      </c>
    </row>
    <row r="402">
      <c r="A402" s="2">
        <f>IFERROR(__xludf.DUMMYFUNCTION("""COMPUTED_VALUE"""),45876.66666666667)</f>
        <v>45876.66667</v>
      </c>
      <c r="B402" s="1">
        <f>IFERROR(__xludf.DUMMYFUNCTION("""COMPUTED_VALUE"""),1922.22)</f>
        <v>1922.22</v>
      </c>
      <c r="D402" s="2">
        <f>IFERROR(__xludf.DUMMYFUNCTION("""COMPUTED_VALUE"""),45876.66666666667)</f>
        <v>45876.66667</v>
      </c>
      <c r="E402" s="1">
        <f>IFERROR(__xludf.DUMMYFUNCTION("""COMPUTED_VALUE"""),1923.48)</f>
        <v>1923.48</v>
      </c>
      <c r="G402" s="2">
        <f>IFERROR(__xludf.DUMMYFUNCTION("""COMPUTED_VALUE"""),45876.66666666667)</f>
        <v>45876.66667</v>
      </c>
      <c r="H402" s="1">
        <f>IFERROR(__xludf.DUMMYFUNCTION("""COMPUTED_VALUE"""),1897.96)</f>
        <v>1897.96</v>
      </c>
      <c r="J402" s="2">
        <f>IFERROR(__xludf.DUMMYFUNCTION("""COMPUTED_VALUE"""),45876.66666666667)</f>
        <v>45876.66667</v>
      </c>
      <c r="K402" s="1">
        <f>IFERROR(__xludf.DUMMYFUNCTION("""COMPUTED_VALUE"""),1906.55)</f>
        <v>1906.55</v>
      </c>
      <c r="M402" s="2">
        <f>IFERROR(__xludf.DUMMYFUNCTION("""COMPUTED_VALUE"""),45876.66666666667)</f>
        <v>45876.66667</v>
      </c>
      <c r="N402" s="1">
        <f>IFERROR(__xludf.DUMMYFUNCTION("""COMPUTED_VALUE"""),0.0)</f>
        <v>0</v>
      </c>
    </row>
    <row r="403">
      <c r="A403" s="2">
        <f>IFERROR(__xludf.DUMMYFUNCTION("""COMPUTED_VALUE"""),45877.66666666667)</f>
        <v>45877.66667</v>
      </c>
      <c r="B403" s="1">
        <f>IFERROR(__xludf.DUMMYFUNCTION("""COMPUTED_VALUE"""),1911.97)</f>
        <v>1911.97</v>
      </c>
      <c r="D403" s="2">
        <f>IFERROR(__xludf.DUMMYFUNCTION("""COMPUTED_VALUE"""),45877.66666666667)</f>
        <v>45877.66667</v>
      </c>
      <c r="E403" s="1">
        <f>IFERROR(__xludf.DUMMYFUNCTION("""COMPUTED_VALUE"""),1914.82)</f>
        <v>1914.82</v>
      </c>
      <c r="G403" s="2">
        <f>IFERROR(__xludf.DUMMYFUNCTION("""COMPUTED_VALUE"""),45877.66666666667)</f>
        <v>45877.66667</v>
      </c>
      <c r="H403" s="1">
        <f>IFERROR(__xludf.DUMMYFUNCTION("""COMPUTED_VALUE"""),1901.89)</f>
        <v>1901.89</v>
      </c>
      <c r="J403" s="2">
        <f>IFERROR(__xludf.DUMMYFUNCTION("""COMPUTED_VALUE"""),45877.66666666667)</f>
        <v>45877.66667</v>
      </c>
      <c r="K403" s="1">
        <f>IFERROR(__xludf.DUMMYFUNCTION("""COMPUTED_VALUE"""),1904.5)</f>
        <v>1904.5</v>
      </c>
      <c r="M403" s="2">
        <f>IFERROR(__xludf.DUMMYFUNCTION("""COMPUTED_VALUE"""),45877.66666666667)</f>
        <v>45877.66667</v>
      </c>
      <c r="N403" s="1">
        <f>IFERROR(__xludf.DUMMYFUNCTION("""COMPUTED_VALUE"""),0.0)</f>
        <v>0</v>
      </c>
    </row>
    <row r="404">
      <c r="A404" s="2">
        <f>IFERROR(__xludf.DUMMYFUNCTION("""COMPUTED_VALUE"""),45880.66666666667)</f>
        <v>45880.66667</v>
      </c>
      <c r="B404" s="1">
        <f>IFERROR(__xludf.DUMMYFUNCTION("""COMPUTED_VALUE"""),1906.28)</f>
        <v>1906.28</v>
      </c>
      <c r="D404" s="2">
        <f>IFERROR(__xludf.DUMMYFUNCTION("""COMPUTED_VALUE"""),45880.66666666667)</f>
        <v>45880.66667</v>
      </c>
      <c r="E404" s="1">
        <f>IFERROR(__xludf.DUMMYFUNCTION("""COMPUTED_VALUE"""),1912.32)</f>
        <v>1912.32</v>
      </c>
      <c r="G404" s="2">
        <f>IFERROR(__xludf.DUMMYFUNCTION("""COMPUTED_VALUE"""),45880.66666666667)</f>
        <v>45880.66667</v>
      </c>
      <c r="H404" s="1">
        <f>IFERROR(__xludf.DUMMYFUNCTION("""COMPUTED_VALUE"""),1895.01)</f>
        <v>1895.01</v>
      </c>
      <c r="J404" s="2">
        <f>IFERROR(__xludf.DUMMYFUNCTION("""COMPUTED_VALUE"""),45880.66666666667)</f>
        <v>45880.66667</v>
      </c>
      <c r="K404" s="1">
        <f>IFERROR(__xludf.DUMMYFUNCTION("""COMPUTED_VALUE"""),1897.32)</f>
        <v>1897.32</v>
      </c>
      <c r="M404" s="2">
        <f>IFERROR(__xludf.DUMMYFUNCTION("""COMPUTED_VALUE"""),45880.66666666667)</f>
        <v>45880.66667</v>
      </c>
      <c r="N404" s="1">
        <f>IFERROR(__xludf.DUMMYFUNCTION("""COMPUTED_VALUE"""),0.0)</f>
        <v>0</v>
      </c>
    </row>
    <row r="405">
      <c r="A405" s="2">
        <f>IFERROR(__xludf.DUMMYFUNCTION("""COMPUTED_VALUE"""),45881.66666666667)</f>
        <v>45881.66667</v>
      </c>
      <c r="B405" s="1">
        <f>IFERROR(__xludf.DUMMYFUNCTION("""COMPUTED_VALUE"""),1904.61)</f>
        <v>1904.61</v>
      </c>
      <c r="D405" s="2">
        <f>IFERROR(__xludf.DUMMYFUNCTION("""COMPUTED_VALUE"""),45881.66666666667)</f>
        <v>45881.66667</v>
      </c>
      <c r="E405" s="1">
        <f>IFERROR(__xludf.DUMMYFUNCTION("""COMPUTED_VALUE"""),1924.89)</f>
        <v>1924.89</v>
      </c>
      <c r="G405" s="2">
        <f>IFERROR(__xludf.DUMMYFUNCTION("""COMPUTED_VALUE"""),45881.66666666667)</f>
        <v>45881.66667</v>
      </c>
      <c r="H405" s="1">
        <f>IFERROR(__xludf.DUMMYFUNCTION("""COMPUTED_VALUE"""),1903.27)</f>
        <v>1903.27</v>
      </c>
      <c r="J405" s="2">
        <f>IFERROR(__xludf.DUMMYFUNCTION("""COMPUTED_VALUE"""),45881.66666666667)</f>
        <v>45881.66667</v>
      </c>
      <c r="K405" s="1">
        <f>IFERROR(__xludf.DUMMYFUNCTION("""COMPUTED_VALUE"""),1924.63)</f>
        <v>1924.63</v>
      </c>
      <c r="M405" s="2">
        <f>IFERROR(__xludf.DUMMYFUNCTION("""COMPUTED_VALUE"""),45881.66666666667)</f>
        <v>45881.66667</v>
      </c>
      <c r="N405" s="1">
        <f>IFERROR(__xludf.DUMMYFUNCTION("""COMPUTED_VALUE"""),0.0)</f>
        <v>0</v>
      </c>
    </row>
    <row r="406">
      <c r="A406" s="2">
        <f>IFERROR(__xludf.DUMMYFUNCTION("""COMPUTED_VALUE"""),45882.66666666667)</f>
        <v>45882.66667</v>
      </c>
      <c r="B406" s="1">
        <f>IFERROR(__xludf.DUMMYFUNCTION("""COMPUTED_VALUE"""),1931.13)</f>
        <v>1931.13</v>
      </c>
      <c r="D406" s="2">
        <f>IFERROR(__xludf.DUMMYFUNCTION("""COMPUTED_VALUE"""),45882.66666666667)</f>
        <v>45882.66667</v>
      </c>
      <c r="E406" s="1">
        <f>IFERROR(__xludf.DUMMYFUNCTION("""COMPUTED_VALUE"""),1944.11)</f>
        <v>1944.11</v>
      </c>
      <c r="G406" s="2">
        <f>IFERROR(__xludf.DUMMYFUNCTION("""COMPUTED_VALUE"""),45882.66666666667)</f>
        <v>45882.66667</v>
      </c>
      <c r="H406" s="1">
        <f>IFERROR(__xludf.DUMMYFUNCTION("""COMPUTED_VALUE"""),1923.22)</f>
        <v>1923.22</v>
      </c>
      <c r="J406" s="2">
        <f>IFERROR(__xludf.DUMMYFUNCTION("""COMPUTED_VALUE"""),45882.66666666667)</f>
        <v>45882.66667</v>
      </c>
      <c r="K406" s="1">
        <f>IFERROR(__xludf.DUMMYFUNCTION("""COMPUTED_VALUE"""),1943.53)</f>
        <v>1943.53</v>
      </c>
      <c r="M406" s="2">
        <f>IFERROR(__xludf.DUMMYFUNCTION("""COMPUTED_VALUE"""),45882.66666666667)</f>
        <v>45882.66667</v>
      </c>
      <c r="N406" s="1">
        <f>IFERROR(__xludf.DUMMYFUNCTION("""COMPUTED_VALUE"""),0.0)</f>
        <v>0</v>
      </c>
    </row>
    <row r="407">
      <c r="A407" s="2">
        <f>IFERROR(__xludf.DUMMYFUNCTION("""COMPUTED_VALUE"""),45883.66666666667)</f>
        <v>45883.66667</v>
      </c>
      <c r="B407" s="1">
        <f>IFERROR(__xludf.DUMMYFUNCTION("""COMPUTED_VALUE"""),1928.98)</f>
        <v>1928.98</v>
      </c>
      <c r="D407" s="2">
        <f>IFERROR(__xludf.DUMMYFUNCTION("""COMPUTED_VALUE"""),45883.66666666667)</f>
        <v>45883.66667</v>
      </c>
      <c r="E407" s="1">
        <f>IFERROR(__xludf.DUMMYFUNCTION("""COMPUTED_VALUE"""),1929.45)</f>
        <v>1929.45</v>
      </c>
      <c r="G407" s="2">
        <f>IFERROR(__xludf.DUMMYFUNCTION("""COMPUTED_VALUE"""),45883.66666666667)</f>
        <v>45883.66667</v>
      </c>
      <c r="H407" s="1">
        <f>IFERROR(__xludf.DUMMYFUNCTION("""COMPUTED_VALUE"""),1917.42)</f>
        <v>1917.42</v>
      </c>
      <c r="J407" s="2">
        <f>IFERROR(__xludf.DUMMYFUNCTION("""COMPUTED_VALUE"""),45883.66666666667)</f>
        <v>45883.66667</v>
      </c>
      <c r="K407" s="1">
        <f>IFERROR(__xludf.DUMMYFUNCTION("""COMPUTED_VALUE"""),1926.36)</f>
        <v>1926.36</v>
      </c>
      <c r="M407" s="2">
        <f>IFERROR(__xludf.DUMMYFUNCTION("""COMPUTED_VALUE"""),45883.66666666667)</f>
        <v>45883.66667</v>
      </c>
      <c r="N407" s="1">
        <f>IFERROR(__xludf.DUMMYFUNCTION("""COMPUTED_VALUE"""),0.0)</f>
        <v>0</v>
      </c>
    </row>
    <row r="408">
      <c r="A408" s="2">
        <f>IFERROR(__xludf.DUMMYFUNCTION("""COMPUTED_VALUE"""),45884.66666666667)</f>
        <v>45884.66667</v>
      </c>
      <c r="B408" s="1">
        <f>IFERROR(__xludf.DUMMYFUNCTION("""COMPUTED_VALUE"""),1929.31)</f>
        <v>1929.31</v>
      </c>
      <c r="D408" s="2">
        <f>IFERROR(__xludf.DUMMYFUNCTION("""COMPUTED_VALUE"""),45884.66666666667)</f>
        <v>45884.66667</v>
      </c>
      <c r="E408" s="1">
        <f>IFERROR(__xludf.DUMMYFUNCTION("""COMPUTED_VALUE"""),1929.31)</f>
        <v>1929.31</v>
      </c>
      <c r="G408" s="2">
        <f>IFERROR(__xludf.DUMMYFUNCTION("""COMPUTED_VALUE"""),45884.66666666667)</f>
        <v>45884.66667</v>
      </c>
      <c r="H408" s="1">
        <f>IFERROR(__xludf.DUMMYFUNCTION("""COMPUTED_VALUE"""),1918.13)</f>
        <v>1918.13</v>
      </c>
      <c r="J408" s="2">
        <f>IFERROR(__xludf.DUMMYFUNCTION("""COMPUTED_VALUE"""),45884.66666666667)</f>
        <v>45884.66667</v>
      </c>
      <c r="K408" s="1">
        <f>IFERROR(__xludf.DUMMYFUNCTION("""COMPUTED_VALUE"""),1919.65)</f>
        <v>1919.65</v>
      </c>
      <c r="M408" s="2">
        <f>IFERROR(__xludf.DUMMYFUNCTION("""COMPUTED_VALUE"""),45884.66666666667)</f>
        <v>45884.66667</v>
      </c>
      <c r="N408" s="1">
        <f>IFERROR(__xludf.DUMMYFUNCTION("""COMPUTED_VALUE"""),0.0)</f>
        <v>0</v>
      </c>
    </row>
    <row r="409">
      <c r="A409" s="2">
        <f>IFERROR(__xludf.DUMMYFUNCTION("""COMPUTED_VALUE"""),45887.66666666667)</f>
        <v>45887.66667</v>
      </c>
      <c r="B409" s="1">
        <f>IFERROR(__xludf.DUMMYFUNCTION("""COMPUTED_VALUE"""),1918.1)</f>
        <v>1918.1</v>
      </c>
      <c r="D409" s="2">
        <f>IFERROR(__xludf.DUMMYFUNCTION("""COMPUTED_VALUE"""),45887.66666666667)</f>
        <v>45887.66667</v>
      </c>
      <c r="E409" s="1">
        <f>IFERROR(__xludf.DUMMYFUNCTION("""COMPUTED_VALUE"""),1923.32)</f>
        <v>1923.32</v>
      </c>
      <c r="G409" s="2">
        <f>IFERROR(__xludf.DUMMYFUNCTION("""COMPUTED_VALUE"""),45887.66666666667)</f>
        <v>45887.66667</v>
      </c>
      <c r="H409" s="1">
        <f>IFERROR(__xludf.DUMMYFUNCTION("""COMPUTED_VALUE"""),1917.75)</f>
        <v>1917.75</v>
      </c>
      <c r="J409" s="2">
        <f>IFERROR(__xludf.DUMMYFUNCTION("""COMPUTED_VALUE"""),45887.66666666667)</f>
        <v>45887.66667</v>
      </c>
      <c r="K409" s="1">
        <f>IFERROR(__xludf.DUMMYFUNCTION("""COMPUTED_VALUE"""),1921.27)</f>
        <v>1921.27</v>
      </c>
      <c r="M409" s="2">
        <f>IFERROR(__xludf.DUMMYFUNCTION("""COMPUTED_VALUE"""),45887.66666666667)</f>
        <v>45887.66667</v>
      </c>
      <c r="N409" s="1">
        <f>IFERROR(__xludf.DUMMYFUNCTION("""COMPUTED_VALUE"""),0.0)</f>
        <v>0</v>
      </c>
    </row>
    <row r="410">
      <c r="A410" s="2">
        <f>IFERROR(__xludf.DUMMYFUNCTION("""COMPUTED_VALUE"""),45888.66666666667)</f>
        <v>45888.66667</v>
      </c>
      <c r="B410" s="1">
        <f>IFERROR(__xludf.DUMMYFUNCTION("""COMPUTED_VALUE"""),1920.39)</f>
        <v>1920.39</v>
      </c>
      <c r="D410" s="2">
        <f>IFERROR(__xludf.DUMMYFUNCTION("""COMPUTED_VALUE"""),45888.66666666667)</f>
        <v>45888.66667</v>
      </c>
      <c r="E410" s="1">
        <f>IFERROR(__xludf.DUMMYFUNCTION("""COMPUTED_VALUE"""),1929.85)</f>
        <v>1929.85</v>
      </c>
      <c r="G410" s="2">
        <f>IFERROR(__xludf.DUMMYFUNCTION("""COMPUTED_VALUE"""),45888.66666666667)</f>
        <v>45888.66667</v>
      </c>
      <c r="H410" s="1">
        <f>IFERROR(__xludf.DUMMYFUNCTION("""COMPUTED_VALUE"""),1912.28)</f>
        <v>1912.28</v>
      </c>
      <c r="J410" s="2">
        <f>IFERROR(__xludf.DUMMYFUNCTION("""COMPUTED_VALUE"""),45888.66666666667)</f>
        <v>45888.66667</v>
      </c>
      <c r="K410" s="1">
        <f>IFERROR(__xludf.DUMMYFUNCTION("""COMPUTED_VALUE"""),1917.26)</f>
        <v>1917.26</v>
      </c>
      <c r="M410" s="2">
        <f>IFERROR(__xludf.DUMMYFUNCTION("""COMPUTED_VALUE"""),45888.66666666667)</f>
        <v>45888.66667</v>
      </c>
      <c r="N410" s="1">
        <f>IFERROR(__xludf.DUMMYFUNCTION("""COMPUTED_VALUE"""),0.0)</f>
        <v>0</v>
      </c>
    </row>
    <row r="411">
      <c r="A411" s="2">
        <f>IFERROR(__xludf.DUMMYFUNCTION("""COMPUTED_VALUE"""),45889.66666666667)</f>
        <v>45889.66667</v>
      </c>
      <c r="B411" s="1">
        <f>IFERROR(__xludf.DUMMYFUNCTION("""COMPUTED_VALUE"""),1913.68)</f>
        <v>1913.68</v>
      </c>
      <c r="D411" s="2">
        <f>IFERROR(__xludf.DUMMYFUNCTION("""COMPUTED_VALUE"""),45889.66666666667)</f>
        <v>45889.66667</v>
      </c>
      <c r="E411" s="1">
        <f>IFERROR(__xludf.DUMMYFUNCTION("""COMPUTED_VALUE"""),1918.37)</f>
        <v>1918.37</v>
      </c>
      <c r="G411" s="2">
        <f>IFERROR(__xludf.DUMMYFUNCTION("""COMPUTED_VALUE"""),45889.66666666667)</f>
        <v>45889.66667</v>
      </c>
      <c r="H411" s="1">
        <f>IFERROR(__xludf.DUMMYFUNCTION("""COMPUTED_VALUE"""),1899.65)</f>
        <v>1899.65</v>
      </c>
      <c r="J411" s="2">
        <f>IFERROR(__xludf.DUMMYFUNCTION("""COMPUTED_VALUE"""),45889.66666666667)</f>
        <v>45889.66667</v>
      </c>
      <c r="K411" s="1">
        <f>IFERROR(__xludf.DUMMYFUNCTION("""COMPUTED_VALUE"""),1915.25)</f>
        <v>1915.25</v>
      </c>
      <c r="M411" s="2">
        <f>IFERROR(__xludf.DUMMYFUNCTION("""COMPUTED_VALUE"""),45889.66666666667)</f>
        <v>45889.66667</v>
      </c>
      <c r="N411" s="1">
        <f>IFERROR(__xludf.DUMMYFUNCTION("""COMPUTED_VALUE"""),0.0)</f>
        <v>0</v>
      </c>
    </row>
    <row r="412">
      <c r="A412" s="2">
        <f>IFERROR(__xludf.DUMMYFUNCTION("""COMPUTED_VALUE"""),45890.66666666667)</f>
        <v>45890.66667</v>
      </c>
      <c r="B412" s="1">
        <f>IFERROR(__xludf.DUMMYFUNCTION("""COMPUTED_VALUE"""),1908.05)</f>
        <v>1908.05</v>
      </c>
      <c r="D412" s="2">
        <f>IFERROR(__xludf.DUMMYFUNCTION("""COMPUTED_VALUE"""),45890.66666666667)</f>
        <v>45890.66667</v>
      </c>
      <c r="E412" s="1">
        <f>IFERROR(__xludf.DUMMYFUNCTION("""COMPUTED_VALUE"""),1914.55)</f>
        <v>1914.55</v>
      </c>
      <c r="G412" s="2">
        <f>IFERROR(__xludf.DUMMYFUNCTION("""COMPUTED_VALUE"""),45890.66666666667)</f>
        <v>45890.66667</v>
      </c>
      <c r="H412" s="1">
        <f>IFERROR(__xludf.DUMMYFUNCTION("""COMPUTED_VALUE"""),1903.92)</f>
        <v>1903.92</v>
      </c>
      <c r="J412" s="2">
        <f>IFERROR(__xludf.DUMMYFUNCTION("""COMPUTED_VALUE"""),45890.66666666667)</f>
        <v>45890.66667</v>
      </c>
      <c r="K412" s="1">
        <f>IFERROR(__xludf.DUMMYFUNCTION("""COMPUTED_VALUE"""),1910.02)</f>
        <v>1910.02</v>
      </c>
      <c r="M412" s="2">
        <f>IFERROR(__xludf.DUMMYFUNCTION("""COMPUTED_VALUE"""),45890.66666666667)</f>
        <v>45890.66667</v>
      </c>
      <c r="N412" s="1">
        <f>IFERROR(__xludf.DUMMYFUNCTION("""COMPUTED_VALUE"""),0.0)</f>
        <v>0</v>
      </c>
    </row>
    <row r="413">
      <c r="A413" s="2">
        <f>IFERROR(__xludf.DUMMYFUNCTION("""COMPUTED_VALUE"""),45891.66666666667)</f>
        <v>45891.66667</v>
      </c>
      <c r="B413" s="1">
        <f>IFERROR(__xludf.DUMMYFUNCTION("""COMPUTED_VALUE"""),1917.73)</f>
        <v>1917.73</v>
      </c>
      <c r="D413" s="2">
        <f>IFERROR(__xludf.DUMMYFUNCTION("""COMPUTED_VALUE"""),45891.66666666667)</f>
        <v>45891.66667</v>
      </c>
      <c r="E413" s="1">
        <f>IFERROR(__xludf.DUMMYFUNCTION("""COMPUTED_VALUE"""),1955.94)</f>
        <v>1955.94</v>
      </c>
      <c r="G413" s="2">
        <f>IFERROR(__xludf.DUMMYFUNCTION("""COMPUTED_VALUE"""),45891.66666666667)</f>
        <v>45891.66667</v>
      </c>
      <c r="H413" s="1">
        <f>IFERROR(__xludf.DUMMYFUNCTION("""COMPUTED_VALUE"""),1916.99)</f>
        <v>1916.99</v>
      </c>
      <c r="J413" s="2">
        <f>IFERROR(__xludf.DUMMYFUNCTION("""COMPUTED_VALUE"""),45891.66666666667)</f>
        <v>45891.66667</v>
      </c>
      <c r="K413" s="1">
        <f>IFERROR(__xludf.DUMMYFUNCTION("""COMPUTED_VALUE"""),1949.08)</f>
        <v>1949.08</v>
      </c>
      <c r="M413" s="2">
        <f>IFERROR(__xludf.DUMMYFUNCTION("""COMPUTED_VALUE"""),45891.66666666667)</f>
        <v>45891.66667</v>
      </c>
      <c r="N413" s="1">
        <f>IFERROR(__xludf.DUMMYFUNCTION("""COMPUTED_VALUE"""),0.0)</f>
        <v>0</v>
      </c>
    </row>
    <row r="414">
      <c r="A414" s="2">
        <f>IFERROR(__xludf.DUMMYFUNCTION("""COMPUTED_VALUE"""),45894.66666666667)</f>
        <v>45894.66667</v>
      </c>
      <c r="B414" s="1">
        <f>IFERROR(__xludf.DUMMYFUNCTION("""COMPUTED_VALUE"""),1943.99)</f>
        <v>1943.99</v>
      </c>
      <c r="D414" s="2">
        <f>IFERROR(__xludf.DUMMYFUNCTION("""COMPUTED_VALUE"""),45894.66666666667)</f>
        <v>45894.66667</v>
      </c>
      <c r="E414" s="1">
        <f>IFERROR(__xludf.DUMMYFUNCTION("""COMPUTED_VALUE"""),1944.33)</f>
        <v>1944.33</v>
      </c>
      <c r="G414" s="2">
        <f>IFERROR(__xludf.DUMMYFUNCTION("""COMPUTED_VALUE"""),45894.66666666667)</f>
        <v>45894.66667</v>
      </c>
      <c r="H414" s="1">
        <f>IFERROR(__xludf.DUMMYFUNCTION("""COMPUTED_VALUE"""),1934.22)</f>
        <v>1934.22</v>
      </c>
      <c r="J414" s="2">
        <f>IFERROR(__xludf.DUMMYFUNCTION("""COMPUTED_VALUE"""),45894.66666666667)</f>
        <v>45894.66667</v>
      </c>
      <c r="K414" s="1">
        <f>IFERROR(__xludf.DUMMYFUNCTION("""COMPUTED_VALUE"""),1934.38)</f>
        <v>1934.38</v>
      </c>
      <c r="M414" s="2">
        <f>IFERROR(__xludf.DUMMYFUNCTION("""COMPUTED_VALUE"""),45894.66666666667)</f>
        <v>45894.66667</v>
      </c>
      <c r="N414" s="1">
        <f>IFERROR(__xludf.DUMMYFUNCTION("""COMPUTED_VALUE"""),0.0)</f>
        <v>0</v>
      </c>
    </row>
    <row r="415">
      <c r="A415" s="2">
        <f>IFERROR(__xludf.DUMMYFUNCTION("""COMPUTED_VALUE"""),45895.66666666667)</f>
        <v>45895.66667</v>
      </c>
      <c r="B415" s="1">
        <f>IFERROR(__xludf.DUMMYFUNCTION("""COMPUTED_VALUE"""),1932.74)</f>
        <v>1932.74</v>
      </c>
      <c r="D415" s="2">
        <f>IFERROR(__xludf.DUMMYFUNCTION("""COMPUTED_VALUE"""),45895.66666666667)</f>
        <v>45895.66667</v>
      </c>
      <c r="E415" s="1">
        <f>IFERROR(__xludf.DUMMYFUNCTION("""COMPUTED_VALUE"""),1942.76)</f>
        <v>1942.76</v>
      </c>
      <c r="G415" s="2">
        <f>IFERROR(__xludf.DUMMYFUNCTION("""COMPUTED_VALUE"""),45895.66666666667)</f>
        <v>45895.66667</v>
      </c>
      <c r="H415" s="1">
        <f>IFERROR(__xludf.DUMMYFUNCTION("""COMPUTED_VALUE"""),1932.64)</f>
        <v>1932.64</v>
      </c>
      <c r="J415" s="2">
        <f>IFERROR(__xludf.DUMMYFUNCTION("""COMPUTED_VALUE"""),45895.66666666667)</f>
        <v>45895.66667</v>
      </c>
      <c r="K415" s="1">
        <f>IFERROR(__xludf.DUMMYFUNCTION("""COMPUTED_VALUE"""),1941.46)</f>
        <v>1941.46</v>
      </c>
      <c r="M415" s="2">
        <f>IFERROR(__xludf.DUMMYFUNCTION("""COMPUTED_VALUE"""),45895.66666666667)</f>
        <v>45895.66667</v>
      </c>
      <c r="N415" s="1">
        <f>IFERROR(__xludf.DUMMYFUNCTION("""COMPUTED_VALUE"""),0.0)</f>
        <v>0</v>
      </c>
    </row>
    <row r="416">
      <c r="A416" s="2">
        <f>IFERROR(__xludf.DUMMYFUNCTION("""COMPUTED_VALUE"""),45896.66666666667)</f>
        <v>45896.66667</v>
      </c>
      <c r="B416" s="1">
        <f>IFERROR(__xludf.DUMMYFUNCTION("""COMPUTED_VALUE"""),1940.8)</f>
        <v>1940.8</v>
      </c>
      <c r="D416" s="2">
        <f>IFERROR(__xludf.DUMMYFUNCTION("""COMPUTED_VALUE"""),45896.66666666667)</f>
        <v>45896.66667</v>
      </c>
      <c r="E416" s="1">
        <f>IFERROR(__xludf.DUMMYFUNCTION("""COMPUTED_VALUE"""),1951.89)</f>
        <v>1951.89</v>
      </c>
      <c r="G416" s="2">
        <f>IFERROR(__xludf.DUMMYFUNCTION("""COMPUTED_VALUE"""),45896.66666666667)</f>
        <v>45896.66667</v>
      </c>
      <c r="H416" s="1">
        <f>IFERROR(__xludf.DUMMYFUNCTION("""COMPUTED_VALUE"""),1940.8)</f>
        <v>1940.8</v>
      </c>
      <c r="J416" s="2">
        <f>IFERROR(__xludf.DUMMYFUNCTION("""COMPUTED_VALUE"""),45896.66666666667)</f>
        <v>45896.66667</v>
      </c>
      <c r="K416" s="1">
        <f>IFERROR(__xludf.DUMMYFUNCTION("""COMPUTED_VALUE"""),1948.13)</f>
        <v>1948.13</v>
      </c>
      <c r="M416" s="2">
        <f>IFERROR(__xludf.DUMMYFUNCTION("""COMPUTED_VALUE"""),45896.66666666667)</f>
        <v>45896.66667</v>
      </c>
      <c r="N416" s="1">
        <f>IFERROR(__xludf.DUMMYFUNCTION("""COMPUTED_VALUE"""),0.0)</f>
        <v>0</v>
      </c>
    </row>
    <row r="417">
      <c r="A417" s="2">
        <f>IFERROR(__xludf.DUMMYFUNCTION("""COMPUTED_VALUE"""),45897.66666666667)</f>
        <v>45897.66667</v>
      </c>
      <c r="B417" s="1">
        <f>IFERROR(__xludf.DUMMYFUNCTION("""COMPUTED_VALUE"""),1952.13)</f>
        <v>1952.13</v>
      </c>
      <c r="D417" s="2">
        <f>IFERROR(__xludf.DUMMYFUNCTION("""COMPUTED_VALUE"""),45897.66666666667)</f>
        <v>45897.66667</v>
      </c>
      <c r="E417" s="1">
        <f>IFERROR(__xludf.DUMMYFUNCTION("""COMPUTED_VALUE"""),1956.47)</f>
        <v>1956.47</v>
      </c>
      <c r="G417" s="2">
        <f>IFERROR(__xludf.DUMMYFUNCTION("""COMPUTED_VALUE"""),45897.66666666667)</f>
        <v>45897.66667</v>
      </c>
      <c r="H417" s="1">
        <f>IFERROR(__xludf.DUMMYFUNCTION("""COMPUTED_VALUE"""),1946.52)</f>
        <v>1946.52</v>
      </c>
      <c r="J417" s="2">
        <f>IFERROR(__xludf.DUMMYFUNCTION("""COMPUTED_VALUE"""),45897.66666666667)</f>
        <v>45897.66667</v>
      </c>
      <c r="K417" s="1">
        <f>IFERROR(__xludf.DUMMYFUNCTION("""COMPUTED_VALUE"""),1954.72)</f>
        <v>1954.72</v>
      </c>
      <c r="M417" s="2">
        <f>IFERROR(__xludf.DUMMYFUNCTION("""COMPUTED_VALUE"""),45897.66666666667)</f>
        <v>45897.66667</v>
      </c>
      <c r="N417" s="1">
        <f>IFERROR(__xludf.DUMMYFUNCTION("""COMPUTED_VALUE"""),0.0)</f>
        <v>0</v>
      </c>
    </row>
    <row r="418">
      <c r="A418" s="2">
        <f>IFERROR(__xludf.DUMMYFUNCTION("""COMPUTED_VALUE"""),45898.66666666667)</f>
        <v>45898.66667</v>
      </c>
      <c r="B418" s="1">
        <f>IFERROR(__xludf.DUMMYFUNCTION("""COMPUTED_VALUE"""),1953.01)</f>
        <v>1953.01</v>
      </c>
      <c r="D418" s="2">
        <f>IFERROR(__xludf.DUMMYFUNCTION("""COMPUTED_VALUE"""),45898.66666666667)</f>
        <v>45898.66667</v>
      </c>
      <c r="E418" s="1">
        <f>IFERROR(__xludf.DUMMYFUNCTION("""COMPUTED_VALUE"""),1956.27)</f>
        <v>1956.27</v>
      </c>
      <c r="G418" s="2">
        <f>IFERROR(__xludf.DUMMYFUNCTION("""COMPUTED_VALUE"""),45898.66666666667)</f>
        <v>45898.66667</v>
      </c>
      <c r="H418" s="1">
        <f>IFERROR(__xludf.DUMMYFUNCTION("""COMPUTED_VALUE"""),1940.32)</f>
        <v>1940.32</v>
      </c>
      <c r="J418" s="2">
        <f>IFERROR(__xludf.DUMMYFUNCTION("""COMPUTED_VALUE"""),45898.66666666667)</f>
        <v>45898.66667</v>
      </c>
      <c r="K418" s="1">
        <f>IFERROR(__xludf.DUMMYFUNCTION("""COMPUTED_VALUE"""),1946.13)</f>
        <v>1946.13</v>
      </c>
      <c r="M418" s="2">
        <f>IFERROR(__xludf.DUMMYFUNCTION("""COMPUTED_VALUE"""),45898.66666666667)</f>
        <v>45898.66667</v>
      </c>
      <c r="N418" s="1">
        <f>IFERROR(__xludf.DUMMYFUNCTION("""COMPUTED_VALUE"""),0.0)</f>
        <v>0</v>
      </c>
    </row>
    <row r="419">
      <c r="A419" s="2">
        <f>IFERROR(__xludf.DUMMYFUNCTION("""COMPUTED_VALUE"""),45902.66666666667)</f>
        <v>45902.66667</v>
      </c>
      <c r="B419" s="1">
        <f>IFERROR(__xludf.DUMMYFUNCTION("""COMPUTED_VALUE"""),1923.65)</f>
        <v>1923.65</v>
      </c>
      <c r="D419" s="2">
        <f>IFERROR(__xludf.DUMMYFUNCTION("""COMPUTED_VALUE"""),45902.66666666667)</f>
        <v>45902.66667</v>
      </c>
      <c r="E419" s="1">
        <f>IFERROR(__xludf.DUMMYFUNCTION("""COMPUTED_VALUE"""),1933.25)</f>
        <v>1933.25</v>
      </c>
      <c r="G419" s="2">
        <f>IFERROR(__xludf.DUMMYFUNCTION("""COMPUTED_VALUE"""),45902.66666666667)</f>
        <v>45902.66667</v>
      </c>
      <c r="H419" s="1">
        <f>IFERROR(__xludf.DUMMYFUNCTION("""COMPUTED_VALUE"""),1918.07)</f>
        <v>1918.07</v>
      </c>
      <c r="J419" s="2">
        <f>IFERROR(__xludf.DUMMYFUNCTION("""COMPUTED_VALUE"""),45902.66666666667)</f>
        <v>45902.66667</v>
      </c>
      <c r="K419" s="1">
        <f>IFERROR(__xludf.DUMMYFUNCTION("""COMPUTED_VALUE"""),1932.95)</f>
        <v>1932.95</v>
      </c>
      <c r="M419" s="2">
        <f>IFERROR(__xludf.DUMMYFUNCTION("""COMPUTED_VALUE"""),45902.66666666667)</f>
        <v>45902.66667</v>
      </c>
      <c r="N419" s="1">
        <f>IFERROR(__xludf.DUMMYFUNCTION("""COMPUTED_VALUE"""),0.0)</f>
        <v>0</v>
      </c>
    </row>
    <row r="420">
      <c r="A420" s="2">
        <f>IFERROR(__xludf.DUMMYFUNCTION("""COMPUTED_VALUE"""),45903.66666666667)</f>
        <v>45903.66667</v>
      </c>
      <c r="B420" s="1">
        <f>IFERROR(__xludf.DUMMYFUNCTION("""COMPUTED_VALUE"""),1930.96)</f>
        <v>1930.96</v>
      </c>
      <c r="D420" s="2">
        <f>IFERROR(__xludf.DUMMYFUNCTION("""COMPUTED_VALUE"""),45903.66666666667)</f>
        <v>45903.66667</v>
      </c>
      <c r="E420" s="1">
        <f>IFERROR(__xludf.DUMMYFUNCTION("""COMPUTED_VALUE"""),1937.11)</f>
        <v>1937.11</v>
      </c>
      <c r="G420" s="2">
        <f>IFERROR(__xludf.DUMMYFUNCTION("""COMPUTED_VALUE"""),45903.66666666667)</f>
        <v>45903.66667</v>
      </c>
      <c r="H420" s="1">
        <f>IFERROR(__xludf.DUMMYFUNCTION("""COMPUTED_VALUE"""),1920.33)</f>
        <v>1920.33</v>
      </c>
      <c r="J420" s="2">
        <f>IFERROR(__xludf.DUMMYFUNCTION("""COMPUTED_VALUE"""),45903.66666666667)</f>
        <v>45903.66667</v>
      </c>
      <c r="K420" s="1">
        <f>IFERROR(__xludf.DUMMYFUNCTION("""COMPUTED_VALUE"""),1929.6)</f>
        <v>1929.6</v>
      </c>
      <c r="M420" s="2">
        <f>IFERROR(__xludf.DUMMYFUNCTION("""COMPUTED_VALUE"""),45903.66666666667)</f>
        <v>45903.66667</v>
      </c>
      <c r="N420" s="1">
        <f>IFERROR(__xludf.DUMMYFUNCTION("""COMPUTED_VALUE"""),0.0)</f>
        <v>0</v>
      </c>
    </row>
    <row r="421">
      <c r="A421" s="2">
        <f>IFERROR(__xludf.DUMMYFUNCTION("""COMPUTED_VALUE"""),45904.66666666667)</f>
        <v>45904.66667</v>
      </c>
      <c r="B421" s="1">
        <f>IFERROR(__xludf.DUMMYFUNCTION("""COMPUTED_VALUE"""),1933.2)</f>
        <v>1933.2</v>
      </c>
      <c r="D421" s="2">
        <f>IFERROR(__xludf.DUMMYFUNCTION("""COMPUTED_VALUE"""),45904.66666666667)</f>
        <v>45904.66667</v>
      </c>
      <c r="E421" s="1">
        <f>IFERROR(__xludf.DUMMYFUNCTION("""COMPUTED_VALUE"""),1947.22)</f>
        <v>1947.22</v>
      </c>
      <c r="G421" s="2">
        <f>IFERROR(__xludf.DUMMYFUNCTION("""COMPUTED_VALUE"""),45904.66666666667)</f>
        <v>45904.66667</v>
      </c>
      <c r="H421" s="1">
        <f>IFERROR(__xludf.DUMMYFUNCTION("""COMPUTED_VALUE"""),1928.4)</f>
        <v>1928.4</v>
      </c>
      <c r="J421" s="2">
        <f>IFERROR(__xludf.DUMMYFUNCTION("""COMPUTED_VALUE"""),45904.66666666667)</f>
        <v>45904.66667</v>
      </c>
      <c r="K421" s="1">
        <f>IFERROR(__xludf.DUMMYFUNCTION("""COMPUTED_VALUE"""),1946.91)</f>
        <v>1946.91</v>
      </c>
      <c r="M421" s="2">
        <f>IFERROR(__xludf.DUMMYFUNCTION("""COMPUTED_VALUE"""),45904.66666666667)</f>
        <v>45904.66667</v>
      </c>
      <c r="N421" s="1">
        <f>IFERROR(__xludf.DUMMYFUNCTION("""COMPUTED_VALUE"""),0.0)</f>
        <v>0</v>
      </c>
    </row>
    <row r="422">
      <c r="A422" s="2">
        <f>IFERROR(__xludf.DUMMYFUNCTION("""COMPUTED_VALUE"""),45905.66666666667)</f>
        <v>45905.66667</v>
      </c>
      <c r="B422" s="1">
        <f>IFERROR(__xludf.DUMMYFUNCTION("""COMPUTED_VALUE"""),1953.92)</f>
        <v>1953.92</v>
      </c>
      <c r="D422" s="2">
        <f>IFERROR(__xludf.DUMMYFUNCTION("""COMPUTED_VALUE"""),45905.66666666667)</f>
        <v>45905.66667</v>
      </c>
      <c r="E422" s="1">
        <f>IFERROR(__xludf.DUMMYFUNCTION("""COMPUTED_VALUE"""),1962.86)</f>
        <v>1962.86</v>
      </c>
      <c r="G422" s="2">
        <f>IFERROR(__xludf.DUMMYFUNCTION("""COMPUTED_VALUE"""),45905.66666666667)</f>
        <v>45905.66667</v>
      </c>
      <c r="H422" s="1">
        <f>IFERROR(__xludf.DUMMYFUNCTION("""COMPUTED_VALUE"""),1930.07)</f>
        <v>1930.07</v>
      </c>
      <c r="J422" s="2">
        <f>IFERROR(__xludf.DUMMYFUNCTION("""COMPUTED_VALUE"""),45905.66666666667)</f>
        <v>45905.66667</v>
      </c>
      <c r="K422" s="1">
        <f>IFERROR(__xludf.DUMMYFUNCTION("""COMPUTED_VALUE"""),1946.16)</f>
        <v>1946.16</v>
      </c>
      <c r="M422" s="2">
        <f>IFERROR(__xludf.DUMMYFUNCTION("""COMPUTED_VALUE"""),45905.66666666667)</f>
        <v>45905.66667</v>
      </c>
      <c r="N422" s="1">
        <f>IFERROR(__xludf.DUMMYFUNCTION("""COMPUTED_VALUE"""),0.0)</f>
        <v>0</v>
      </c>
    </row>
    <row r="423">
      <c r="A423" s="2">
        <f>IFERROR(__xludf.DUMMYFUNCTION("""COMPUTED_VALUE"""),45908.66666666667)</f>
        <v>45908.66667</v>
      </c>
      <c r="B423" s="1">
        <f>IFERROR(__xludf.DUMMYFUNCTION("""COMPUTED_VALUE"""),1950.77)</f>
        <v>1950.77</v>
      </c>
      <c r="D423" s="2">
        <f>IFERROR(__xludf.DUMMYFUNCTION("""COMPUTED_VALUE"""),45908.66666666667)</f>
        <v>45908.66667</v>
      </c>
      <c r="E423" s="1">
        <f>IFERROR(__xludf.DUMMYFUNCTION("""COMPUTED_VALUE"""),1952.27)</f>
        <v>1952.27</v>
      </c>
      <c r="G423" s="2">
        <f>IFERROR(__xludf.DUMMYFUNCTION("""COMPUTED_VALUE"""),45908.66666666667)</f>
        <v>45908.66667</v>
      </c>
      <c r="H423" s="1">
        <f>IFERROR(__xludf.DUMMYFUNCTION("""COMPUTED_VALUE"""),1939.06)</f>
        <v>1939.06</v>
      </c>
      <c r="J423" s="2">
        <f>IFERROR(__xludf.DUMMYFUNCTION("""COMPUTED_VALUE"""),45908.66666666667)</f>
        <v>45908.66667</v>
      </c>
      <c r="K423" s="1">
        <f>IFERROR(__xludf.DUMMYFUNCTION("""COMPUTED_VALUE"""),1951.71)</f>
        <v>1951.71</v>
      </c>
      <c r="M423" s="2">
        <f>IFERROR(__xludf.DUMMYFUNCTION("""COMPUTED_VALUE"""),45908.66666666667)</f>
        <v>45908.66667</v>
      </c>
      <c r="N423" s="1">
        <f>IFERROR(__xludf.DUMMYFUNCTION("""COMPUTED_VALUE"""),0.0)</f>
        <v>0</v>
      </c>
    </row>
    <row r="424">
      <c r="A424" s="2">
        <f>IFERROR(__xludf.DUMMYFUNCTION("""COMPUTED_VALUE"""),45909.66666666667)</f>
        <v>45909.66667</v>
      </c>
      <c r="B424" s="1">
        <f>IFERROR(__xludf.DUMMYFUNCTION("""COMPUTED_VALUE"""),1949.74)</f>
        <v>1949.74</v>
      </c>
      <c r="D424" s="2">
        <f>IFERROR(__xludf.DUMMYFUNCTION("""COMPUTED_VALUE"""),45909.66666666667)</f>
        <v>45909.66667</v>
      </c>
      <c r="E424" s="1">
        <f>IFERROR(__xludf.DUMMYFUNCTION("""COMPUTED_VALUE"""),1950.64)</f>
        <v>1950.64</v>
      </c>
      <c r="G424" s="2">
        <f>IFERROR(__xludf.DUMMYFUNCTION("""COMPUTED_VALUE"""),45909.66666666667)</f>
        <v>45909.66667</v>
      </c>
      <c r="H424" s="1">
        <f>IFERROR(__xludf.DUMMYFUNCTION("""COMPUTED_VALUE"""),1939.38)</f>
        <v>1939.38</v>
      </c>
      <c r="J424" s="2">
        <f>IFERROR(__xludf.DUMMYFUNCTION("""COMPUTED_VALUE"""),45909.66666666667)</f>
        <v>45909.66667</v>
      </c>
      <c r="K424" s="1">
        <f>IFERROR(__xludf.DUMMYFUNCTION("""COMPUTED_VALUE"""),1948.26)</f>
        <v>1948.26</v>
      </c>
      <c r="M424" s="2">
        <f>IFERROR(__xludf.DUMMYFUNCTION("""COMPUTED_VALUE"""),45909.66666666667)</f>
        <v>45909.66667</v>
      </c>
      <c r="N424" s="1">
        <f>IFERROR(__xludf.DUMMYFUNCTION("""COMPUTED_VALUE"""),0.0)</f>
        <v>0</v>
      </c>
    </row>
    <row r="425">
      <c r="A425" s="2">
        <f>IFERROR(__xludf.DUMMYFUNCTION("""COMPUTED_VALUE"""),45910.66666666667)</f>
        <v>45910.66667</v>
      </c>
      <c r="B425" s="1">
        <f>IFERROR(__xludf.DUMMYFUNCTION("""COMPUTED_VALUE"""),1951.91)</f>
        <v>1951.91</v>
      </c>
      <c r="D425" s="2">
        <f>IFERROR(__xludf.DUMMYFUNCTION("""COMPUTED_VALUE"""),45910.66666666667)</f>
        <v>45910.66667</v>
      </c>
      <c r="E425" s="1">
        <f>IFERROR(__xludf.DUMMYFUNCTION("""COMPUTED_VALUE"""),1961.05)</f>
        <v>1961.05</v>
      </c>
      <c r="G425" s="2">
        <f>IFERROR(__xludf.DUMMYFUNCTION("""COMPUTED_VALUE"""),45910.66666666667)</f>
        <v>45910.66667</v>
      </c>
      <c r="H425" s="1">
        <f>IFERROR(__xludf.DUMMYFUNCTION("""COMPUTED_VALUE"""),1943.39)</f>
        <v>1943.39</v>
      </c>
      <c r="J425" s="2">
        <f>IFERROR(__xludf.DUMMYFUNCTION("""COMPUTED_VALUE"""),45910.66666666667)</f>
        <v>45910.66667</v>
      </c>
      <c r="K425" s="1">
        <f>IFERROR(__xludf.DUMMYFUNCTION("""COMPUTED_VALUE"""),1949.93)</f>
        <v>1949.93</v>
      </c>
      <c r="M425" s="2">
        <f>IFERROR(__xludf.DUMMYFUNCTION("""COMPUTED_VALUE"""),45910.66666666667)</f>
        <v>45910.66667</v>
      </c>
      <c r="N425" s="1">
        <f>IFERROR(__xludf.DUMMYFUNCTION("""COMPUTED_VALUE"""),0.0)</f>
        <v>0</v>
      </c>
    </row>
    <row r="426">
      <c r="A426" s="2">
        <f>IFERROR(__xludf.DUMMYFUNCTION("""COMPUTED_VALUE"""),45911.66666666667)</f>
        <v>45911.66667</v>
      </c>
      <c r="B426" s="1">
        <f>IFERROR(__xludf.DUMMYFUNCTION("""COMPUTED_VALUE"""),1953.65)</f>
        <v>1953.65</v>
      </c>
      <c r="D426" s="2">
        <f>IFERROR(__xludf.DUMMYFUNCTION("""COMPUTED_VALUE"""),45911.66666666667)</f>
        <v>45911.66667</v>
      </c>
      <c r="E426" s="1">
        <f>IFERROR(__xludf.DUMMYFUNCTION("""COMPUTED_VALUE"""),1978.02)</f>
        <v>1978.02</v>
      </c>
      <c r="G426" s="2">
        <f>IFERROR(__xludf.DUMMYFUNCTION("""COMPUTED_VALUE"""),45911.66666666667)</f>
        <v>45911.66667</v>
      </c>
      <c r="H426" s="1">
        <f>IFERROR(__xludf.DUMMYFUNCTION("""COMPUTED_VALUE"""),1953.01)</f>
        <v>1953.01</v>
      </c>
      <c r="J426" s="2">
        <f>IFERROR(__xludf.DUMMYFUNCTION("""COMPUTED_VALUE"""),45911.66666666667)</f>
        <v>45911.66667</v>
      </c>
      <c r="K426" s="1">
        <f>IFERROR(__xludf.DUMMYFUNCTION("""COMPUTED_VALUE"""),1976.1)</f>
        <v>1976.1</v>
      </c>
      <c r="M426" s="2">
        <f>IFERROR(__xludf.DUMMYFUNCTION("""COMPUTED_VALUE"""),45911.66666666667)</f>
        <v>45911.66667</v>
      </c>
      <c r="N426" s="1">
        <f>IFERROR(__xludf.DUMMYFUNCTION("""COMPUTED_VALUE"""),0.0)</f>
        <v>0</v>
      </c>
    </row>
    <row r="427">
      <c r="A427" s="2">
        <f>IFERROR(__xludf.DUMMYFUNCTION("""COMPUTED_VALUE"""),45912.66666666667)</f>
        <v>45912.66667</v>
      </c>
      <c r="B427" s="1">
        <f>IFERROR(__xludf.DUMMYFUNCTION("""COMPUTED_VALUE"""),1973.42)</f>
        <v>1973.42</v>
      </c>
      <c r="D427" s="2">
        <f>IFERROR(__xludf.DUMMYFUNCTION("""COMPUTED_VALUE"""),45912.66666666667)</f>
        <v>45912.66667</v>
      </c>
      <c r="E427" s="1">
        <f>IFERROR(__xludf.DUMMYFUNCTION("""COMPUTED_VALUE"""),1976.33)</f>
        <v>1976.33</v>
      </c>
      <c r="G427" s="2">
        <f>IFERROR(__xludf.DUMMYFUNCTION("""COMPUTED_VALUE"""),45912.66666666667)</f>
        <v>45912.66667</v>
      </c>
      <c r="H427" s="1">
        <f>IFERROR(__xludf.DUMMYFUNCTION("""COMPUTED_VALUE"""),1961.94)</f>
        <v>1961.94</v>
      </c>
      <c r="J427" s="2">
        <f>IFERROR(__xludf.DUMMYFUNCTION("""COMPUTED_VALUE"""),45912.66666666667)</f>
        <v>45912.66667</v>
      </c>
      <c r="K427" s="1">
        <f>IFERROR(__xludf.DUMMYFUNCTION("""COMPUTED_VALUE"""),1962.69)</f>
        <v>1962.69</v>
      </c>
      <c r="M427" s="2">
        <f>IFERROR(__xludf.DUMMYFUNCTION("""COMPUTED_VALUE"""),45912.66666666667)</f>
        <v>45912.66667</v>
      </c>
      <c r="N427" s="1">
        <f>IFERROR(__xludf.DUMMYFUNCTION("""COMPUTED_VALUE"""),0.0)</f>
        <v>0</v>
      </c>
    </row>
    <row r="428">
      <c r="A428" s="2">
        <f>IFERROR(__xludf.DUMMYFUNCTION("""COMPUTED_VALUE"""),45915.66666666667)</f>
        <v>45915.66667</v>
      </c>
      <c r="B428" s="1">
        <f>IFERROR(__xludf.DUMMYFUNCTION("""COMPUTED_VALUE"""),1965.29)</f>
        <v>1965.29</v>
      </c>
      <c r="D428" s="2">
        <f>IFERROR(__xludf.DUMMYFUNCTION("""COMPUTED_VALUE"""),45915.66666666667)</f>
        <v>45915.66667</v>
      </c>
      <c r="E428" s="1">
        <f>IFERROR(__xludf.DUMMYFUNCTION("""COMPUTED_VALUE"""),1970.84)</f>
        <v>1970.84</v>
      </c>
      <c r="G428" s="2">
        <f>IFERROR(__xludf.DUMMYFUNCTION("""COMPUTED_VALUE"""),45915.66666666667)</f>
        <v>45915.66667</v>
      </c>
      <c r="H428" s="1">
        <f>IFERROR(__xludf.DUMMYFUNCTION("""COMPUTED_VALUE"""),1959.46)</f>
        <v>1959.46</v>
      </c>
      <c r="J428" s="2">
        <f>IFERROR(__xludf.DUMMYFUNCTION("""COMPUTED_VALUE"""),45915.66666666667)</f>
        <v>45915.66667</v>
      </c>
      <c r="K428" s="1">
        <f>IFERROR(__xludf.DUMMYFUNCTION("""COMPUTED_VALUE"""),1960.8)</f>
        <v>1960.8</v>
      </c>
      <c r="M428" s="2">
        <f>IFERROR(__xludf.DUMMYFUNCTION("""COMPUTED_VALUE"""),45915.66666666667)</f>
        <v>45915.66667</v>
      </c>
      <c r="N428" s="1">
        <f>IFERROR(__xludf.DUMMYFUNCTION("""COMPUTED_VALUE"""),0.0)</f>
        <v>0</v>
      </c>
    </row>
    <row r="429">
      <c r="A429" s="2">
        <f>IFERROR(__xludf.DUMMYFUNCTION("""COMPUTED_VALUE"""),45916.66666666667)</f>
        <v>45916.66667</v>
      </c>
      <c r="B429" s="1">
        <f>IFERROR(__xludf.DUMMYFUNCTION("""COMPUTED_VALUE"""),1961.82)</f>
        <v>1961.82</v>
      </c>
      <c r="D429" s="2">
        <f>IFERROR(__xludf.DUMMYFUNCTION("""COMPUTED_VALUE"""),45916.66666666667)</f>
        <v>45916.66667</v>
      </c>
      <c r="E429" s="1">
        <f>IFERROR(__xludf.DUMMYFUNCTION("""COMPUTED_VALUE"""),1962.71)</f>
        <v>1962.71</v>
      </c>
      <c r="G429" s="2">
        <f>IFERROR(__xludf.DUMMYFUNCTION("""COMPUTED_VALUE"""),45916.66666666667)</f>
        <v>45916.66667</v>
      </c>
      <c r="H429" s="1">
        <f>IFERROR(__xludf.DUMMYFUNCTION("""COMPUTED_VALUE"""),1947.82)</f>
        <v>1947.82</v>
      </c>
      <c r="J429" s="2">
        <f>IFERROR(__xludf.DUMMYFUNCTION("""COMPUTED_VALUE"""),45916.66666666667)</f>
        <v>45916.66667</v>
      </c>
      <c r="K429" s="1">
        <f>IFERROR(__xludf.DUMMYFUNCTION("""COMPUTED_VALUE"""),1954.26)</f>
        <v>1954.26</v>
      </c>
      <c r="M429" s="2">
        <f>IFERROR(__xludf.DUMMYFUNCTION("""COMPUTED_VALUE"""),45916.66666666667)</f>
        <v>45916.66667</v>
      </c>
      <c r="N429" s="1">
        <f>IFERROR(__xludf.DUMMYFUNCTION("""COMPUTED_VALUE"""),0.0)</f>
        <v>0</v>
      </c>
    </row>
    <row r="430">
      <c r="A430" s="2">
        <f>IFERROR(__xludf.DUMMYFUNCTION("""COMPUTED_VALUE"""),45917.66666666667)</f>
        <v>45917.66667</v>
      </c>
      <c r="B430" s="1">
        <f>IFERROR(__xludf.DUMMYFUNCTION("""COMPUTED_VALUE"""),1957.3)</f>
        <v>1957.3</v>
      </c>
      <c r="D430" s="2">
        <f>IFERROR(__xludf.DUMMYFUNCTION("""COMPUTED_VALUE"""),45917.66666666667)</f>
        <v>45917.66667</v>
      </c>
      <c r="E430" s="1">
        <f>IFERROR(__xludf.DUMMYFUNCTION("""COMPUTED_VALUE"""),1975.07)</f>
        <v>1975.07</v>
      </c>
      <c r="G430" s="2">
        <f>IFERROR(__xludf.DUMMYFUNCTION("""COMPUTED_VALUE"""),45917.66666666667)</f>
        <v>45917.66667</v>
      </c>
      <c r="H430" s="1">
        <f>IFERROR(__xludf.DUMMYFUNCTION("""COMPUTED_VALUE"""),1939.55)</f>
        <v>1939.55</v>
      </c>
      <c r="J430" s="2">
        <f>IFERROR(__xludf.DUMMYFUNCTION("""COMPUTED_VALUE"""),45917.66666666667)</f>
        <v>45917.66667</v>
      </c>
      <c r="K430" s="1">
        <f>IFERROR(__xludf.DUMMYFUNCTION("""COMPUTED_VALUE"""),1953.63)</f>
        <v>1953.63</v>
      </c>
      <c r="M430" s="2">
        <f>IFERROR(__xludf.DUMMYFUNCTION("""COMPUTED_VALUE"""),45917.66666666667)</f>
        <v>45917.66667</v>
      </c>
      <c r="N430" s="1">
        <f>IFERROR(__xludf.DUMMYFUNCTION("""COMPUTED_VALUE"""),0.0)</f>
        <v>0</v>
      </c>
    </row>
    <row r="431">
      <c r="A431" s="2">
        <f>IFERROR(__xludf.DUMMYFUNCTION("""COMPUTED_VALUE"""),45918.66666666667)</f>
        <v>45918.66667</v>
      </c>
      <c r="B431" s="1">
        <f>IFERROR(__xludf.DUMMYFUNCTION("""COMPUTED_VALUE"""),1961.77)</f>
        <v>1961.77</v>
      </c>
      <c r="D431" s="2">
        <f>IFERROR(__xludf.DUMMYFUNCTION("""COMPUTED_VALUE"""),45918.66666666667)</f>
        <v>45918.66667</v>
      </c>
      <c r="E431" s="1">
        <f>IFERROR(__xludf.DUMMYFUNCTION("""COMPUTED_VALUE"""),1979.35)</f>
        <v>1979.35</v>
      </c>
      <c r="G431" s="2">
        <f>IFERROR(__xludf.DUMMYFUNCTION("""COMPUTED_VALUE"""),45918.66666666667)</f>
        <v>45918.66667</v>
      </c>
      <c r="H431" s="1">
        <f>IFERROR(__xludf.DUMMYFUNCTION("""COMPUTED_VALUE"""),1959.65)</f>
        <v>1959.65</v>
      </c>
      <c r="J431" s="2">
        <f>IFERROR(__xludf.DUMMYFUNCTION("""COMPUTED_VALUE"""),45918.66666666667)</f>
        <v>45918.66667</v>
      </c>
      <c r="K431" s="1">
        <f>IFERROR(__xludf.DUMMYFUNCTION("""COMPUTED_VALUE"""),1974.41)</f>
        <v>1974.41</v>
      </c>
      <c r="M431" s="2">
        <f>IFERROR(__xludf.DUMMYFUNCTION("""COMPUTED_VALUE"""),45918.66666666667)</f>
        <v>45918.66667</v>
      </c>
      <c r="N431" s="1">
        <f>IFERROR(__xludf.DUMMYFUNCTION("""COMPUTED_VALUE"""),0.0)</f>
        <v>0</v>
      </c>
    </row>
    <row r="432">
      <c r="A432" s="2">
        <f>IFERROR(__xludf.DUMMYFUNCTION("""COMPUTED_VALUE"""),45919.66666666667)</f>
        <v>45919.66667</v>
      </c>
      <c r="B432" s="1">
        <f>IFERROR(__xludf.DUMMYFUNCTION("""COMPUTED_VALUE"""),1978.18)</f>
        <v>1978.18</v>
      </c>
      <c r="D432" s="2">
        <f>IFERROR(__xludf.DUMMYFUNCTION("""COMPUTED_VALUE"""),45919.66666666667)</f>
        <v>45919.66667</v>
      </c>
      <c r="E432" s="1">
        <f>IFERROR(__xludf.DUMMYFUNCTION("""COMPUTED_VALUE"""),1978.18)</f>
        <v>1978.18</v>
      </c>
      <c r="G432" s="2">
        <f>IFERROR(__xludf.DUMMYFUNCTION("""COMPUTED_VALUE"""),45919.66666666667)</f>
        <v>45919.66667</v>
      </c>
      <c r="H432" s="1">
        <f>IFERROR(__xludf.DUMMYFUNCTION("""COMPUTED_VALUE"""),1963.77)</f>
        <v>1963.77</v>
      </c>
      <c r="J432" s="2">
        <f>IFERROR(__xludf.DUMMYFUNCTION("""COMPUTED_VALUE"""),45919.66666666667)</f>
        <v>45919.66667</v>
      </c>
      <c r="K432" s="1">
        <f>IFERROR(__xludf.DUMMYFUNCTION("""COMPUTED_VALUE"""),1972.86)</f>
        <v>1972.86</v>
      </c>
      <c r="M432" s="2">
        <f>IFERROR(__xludf.DUMMYFUNCTION("""COMPUTED_VALUE"""),45919.66666666667)</f>
        <v>45919.66667</v>
      </c>
      <c r="N432" s="1">
        <f>IFERROR(__xludf.DUMMYFUNCTION("""COMPUTED_VALUE"""),0.0)</f>
        <v>0</v>
      </c>
    </row>
    <row r="433">
      <c r="A433" s="2">
        <f>IFERROR(__xludf.DUMMYFUNCTION("""COMPUTED_VALUE"""),45922.66666666667)</f>
        <v>45922.66667</v>
      </c>
      <c r="B433" s="1">
        <f>IFERROR(__xludf.DUMMYFUNCTION("""COMPUTED_VALUE"""),1966.35)</f>
        <v>1966.35</v>
      </c>
      <c r="D433" s="2">
        <f>IFERROR(__xludf.DUMMYFUNCTION("""COMPUTED_VALUE"""),45922.66666666667)</f>
        <v>45922.66667</v>
      </c>
      <c r="E433" s="1">
        <f>IFERROR(__xludf.DUMMYFUNCTION("""COMPUTED_VALUE"""),1977.07)</f>
        <v>1977.07</v>
      </c>
      <c r="G433" s="2">
        <f>IFERROR(__xludf.DUMMYFUNCTION("""COMPUTED_VALUE"""),45922.66666666667)</f>
        <v>45922.66667</v>
      </c>
      <c r="H433" s="1">
        <f>IFERROR(__xludf.DUMMYFUNCTION("""COMPUTED_VALUE"""),1961.17)</f>
        <v>1961.17</v>
      </c>
      <c r="J433" s="2">
        <f>IFERROR(__xludf.DUMMYFUNCTION("""COMPUTED_VALUE"""),45922.66666666667)</f>
        <v>45922.66667</v>
      </c>
      <c r="K433" s="1">
        <f>IFERROR(__xludf.DUMMYFUNCTION("""COMPUTED_VALUE"""),1974.42)</f>
        <v>1974.42</v>
      </c>
      <c r="M433" s="2">
        <f>IFERROR(__xludf.DUMMYFUNCTION("""COMPUTED_VALUE"""),45922.66666666667)</f>
        <v>45922.66667</v>
      </c>
      <c r="N433" s="1">
        <f>IFERROR(__xludf.DUMMYFUNCTION("""COMPUTED_VALUE"""),0.0)</f>
        <v>0</v>
      </c>
    </row>
    <row r="434">
      <c r="A434" s="2">
        <f>IFERROR(__xludf.DUMMYFUNCTION("""COMPUTED_VALUE"""),45923.66666666667)</f>
        <v>45923.66667</v>
      </c>
      <c r="B434" s="1">
        <f>IFERROR(__xludf.DUMMYFUNCTION("""COMPUTED_VALUE"""),1976.28)</f>
        <v>1976.28</v>
      </c>
      <c r="D434" s="2">
        <f>IFERROR(__xludf.DUMMYFUNCTION("""COMPUTED_VALUE"""),45923.66666666667)</f>
        <v>45923.66667</v>
      </c>
      <c r="E434" s="1">
        <f>IFERROR(__xludf.DUMMYFUNCTION("""COMPUTED_VALUE"""),1987.24)</f>
        <v>1987.24</v>
      </c>
      <c r="G434" s="2">
        <f>IFERROR(__xludf.DUMMYFUNCTION("""COMPUTED_VALUE"""),45923.66666666667)</f>
        <v>45923.66667</v>
      </c>
      <c r="H434" s="1">
        <f>IFERROR(__xludf.DUMMYFUNCTION("""COMPUTED_VALUE"""),1970.94)</f>
        <v>1970.94</v>
      </c>
      <c r="J434" s="2">
        <f>IFERROR(__xludf.DUMMYFUNCTION("""COMPUTED_VALUE"""),45923.66666666667)</f>
        <v>45923.66667</v>
      </c>
      <c r="K434" s="1">
        <f>IFERROR(__xludf.DUMMYFUNCTION("""COMPUTED_VALUE"""),1973.89)</f>
        <v>1973.89</v>
      </c>
      <c r="M434" s="2">
        <f>IFERROR(__xludf.DUMMYFUNCTION("""COMPUTED_VALUE"""),45923.66666666667)</f>
        <v>45923.66667</v>
      </c>
      <c r="N434" s="1">
        <f>IFERROR(__xludf.DUMMYFUNCTION("""COMPUTED_VALUE"""),0.0)</f>
        <v>0</v>
      </c>
    </row>
    <row r="435">
      <c r="A435" s="2">
        <f>IFERROR(__xludf.DUMMYFUNCTION("""COMPUTED_VALUE"""),45924.66666666667)</f>
        <v>45924.66667</v>
      </c>
      <c r="B435" s="1">
        <f>IFERROR(__xludf.DUMMYFUNCTION("""COMPUTED_VALUE"""),1975.78)</f>
        <v>1975.78</v>
      </c>
      <c r="D435" s="2">
        <f>IFERROR(__xludf.DUMMYFUNCTION("""COMPUTED_VALUE"""),45924.66666666667)</f>
        <v>45924.66667</v>
      </c>
      <c r="E435" s="1">
        <f>IFERROR(__xludf.DUMMYFUNCTION("""COMPUTED_VALUE"""),1979.25)</f>
        <v>1979.25</v>
      </c>
      <c r="G435" s="2">
        <f>IFERROR(__xludf.DUMMYFUNCTION("""COMPUTED_VALUE"""),45924.66666666667)</f>
        <v>45924.66667</v>
      </c>
      <c r="H435" s="1">
        <f>IFERROR(__xludf.DUMMYFUNCTION("""COMPUTED_VALUE"""),1963.72)</f>
        <v>1963.72</v>
      </c>
      <c r="J435" s="2">
        <f>IFERROR(__xludf.DUMMYFUNCTION("""COMPUTED_VALUE"""),45924.66666666667)</f>
        <v>45924.66667</v>
      </c>
      <c r="K435" s="1">
        <f>IFERROR(__xludf.DUMMYFUNCTION("""COMPUTED_VALUE"""),1963.8)</f>
        <v>1963.8</v>
      </c>
      <c r="M435" s="2">
        <f>IFERROR(__xludf.DUMMYFUNCTION("""COMPUTED_VALUE"""),45924.66666666667)</f>
        <v>45924.66667</v>
      </c>
      <c r="N435" s="1">
        <f>IFERROR(__xludf.DUMMYFUNCTION("""COMPUTED_VALUE"""),0.0)</f>
        <v>0</v>
      </c>
    </row>
    <row r="436">
      <c r="A436" s="2">
        <f>IFERROR(__xludf.DUMMYFUNCTION("""COMPUTED_VALUE"""),45925.66666666667)</f>
        <v>45925.66667</v>
      </c>
      <c r="B436" s="1">
        <f>IFERROR(__xludf.DUMMYFUNCTION("""COMPUTED_VALUE"""),1951.92)</f>
        <v>1951.92</v>
      </c>
      <c r="D436" s="2">
        <f>IFERROR(__xludf.DUMMYFUNCTION("""COMPUTED_VALUE"""),45925.66666666667)</f>
        <v>45925.66667</v>
      </c>
      <c r="E436" s="1">
        <f>IFERROR(__xludf.DUMMYFUNCTION("""COMPUTED_VALUE"""),1953.32)</f>
        <v>1953.32</v>
      </c>
      <c r="G436" s="2">
        <f>IFERROR(__xludf.DUMMYFUNCTION("""COMPUTED_VALUE"""),45925.66666666667)</f>
        <v>45925.66667</v>
      </c>
      <c r="H436" s="1">
        <f>IFERROR(__xludf.DUMMYFUNCTION("""COMPUTED_VALUE"""),1939.2)</f>
        <v>1939.2</v>
      </c>
      <c r="J436" s="2">
        <f>IFERROR(__xludf.DUMMYFUNCTION("""COMPUTED_VALUE"""),45925.66666666667)</f>
        <v>45925.66667</v>
      </c>
      <c r="K436" s="1">
        <f>IFERROR(__xludf.DUMMYFUNCTION("""COMPUTED_VALUE"""),1947.25)</f>
        <v>1947.25</v>
      </c>
      <c r="M436" s="2">
        <f>IFERROR(__xludf.DUMMYFUNCTION("""COMPUTED_VALUE"""),45925.66666666667)</f>
        <v>45925.66667</v>
      </c>
      <c r="N436" s="1">
        <f>IFERROR(__xludf.DUMMYFUNCTION("""COMPUTED_VALUE"""),0.0)</f>
        <v>0</v>
      </c>
    </row>
    <row r="437">
      <c r="A437" s="2">
        <f>IFERROR(__xludf.DUMMYFUNCTION("""COMPUTED_VALUE"""),45926.66666666667)</f>
        <v>45926.66667</v>
      </c>
      <c r="B437" s="1">
        <f>IFERROR(__xludf.DUMMYFUNCTION("""COMPUTED_VALUE"""),1953.04)</f>
        <v>1953.04</v>
      </c>
      <c r="D437" s="2">
        <f>IFERROR(__xludf.DUMMYFUNCTION("""COMPUTED_VALUE"""),45926.66666666667)</f>
        <v>45926.66667</v>
      </c>
      <c r="E437" s="1">
        <f>IFERROR(__xludf.DUMMYFUNCTION("""COMPUTED_VALUE"""),1968.37)</f>
        <v>1968.37</v>
      </c>
      <c r="G437" s="2">
        <f>IFERROR(__xludf.DUMMYFUNCTION("""COMPUTED_VALUE"""),45926.66666666667)</f>
        <v>45926.66667</v>
      </c>
      <c r="H437" s="1">
        <f>IFERROR(__xludf.DUMMYFUNCTION("""COMPUTED_VALUE"""),1952.04)</f>
        <v>1952.04</v>
      </c>
      <c r="J437" s="2">
        <f>IFERROR(__xludf.DUMMYFUNCTION("""COMPUTED_VALUE"""),45926.66666666667)</f>
        <v>45926.66667</v>
      </c>
      <c r="K437" s="1">
        <f>IFERROR(__xludf.DUMMYFUNCTION("""COMPUTED_VALUE"""),1967.56)</f>
        <v>1967.56</v>
      </c>
      <c r="M437" s="2">
        <f>IFERROR(__xludf.DUMMYFUNCTION("""COMPUTED_VALUE"""),45926.66666666667)</f>
        <v>45926.66667</v>
      </c>
      <c r="N437" s="1">
        <f>IFERROR(__xludf.DUMMYFUNCTION("""COMPUTED_VALUE"""),0.0)</f>
        <v>0</v>
      </c>
    </row>
  </sheetData>
  <drawing r:id="rId1"/>
</worksheet>
</file>