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IFERROR(__xludf.DUMMYFUNCTION("GOOGLEFINANCE(""DJUSL"",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IFERROR(__xludf.DUMMYFUNCTION("GOOGLEFINANCE(""DJUSL"",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IFERROR(__xludf.DUMMYFUNCTION("GOOGLEFINANCE(""DJUSL"",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IFERROR(__xludf.DUMMYFUNCTION("GOOGLEFINANCE(""DJUSL"",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IFERROR(__xludf.DUMMYFUNCTION("GOOGLEFINANCE(""DJUSL"",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IFERROR(__xludf.DUMMYFUNCTION("""COMPUTED_VALUE"""),1037.76)</f>
        <v>1037.76</v>
      </c>
      <c r="D2" s="2">
        <f>IFERROR(__xludf.DUMMYFUNCTION("""COMPUTED_VALUE"""),45293.66666666667)</f>
        <v>45293.66667</v>
      </c>
      <c r="E2" s="1">
        <f>IFERROR(__xludf.DUMMYFUNCTION("""COMPUTED_VALUE"""),1039.48)</f>
        <v>1039.48</v>
      </c>
      <c r="G2" s="2">
        <f>IFERROR(__xludf.DUMMYFUNCTION("""COMPUTED_VALUE"""),45293.66666666667)</f>
        <v>45293.66667</v>
      </c>
      <c r="H2" s="1">
        <f>IFERROR(__xludf.DUMMYFUNCTION("""COMPUTED_VALUE"""),1032.43)</f>
        <v>1032.43</v>
      </c>
      <c r="J2" s="2">
        <f>IFERROR(__xludf.DUMMYFUNCTION("""COMPUTED_VALUE"""),45293.66666666667)</f>
        <v>45293.66667</v>
      </c>
      <c r="K2" s="1">
        <f>IFERROR(__xludf.DUMMYFUNCTION("""COMPUTED_VALUE"""),1037.31)</f>
        <v>1037.31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IFERROR(__xludf.DUMMYFUNCTION("""COMPUTED_VALUE"""),1032.63)</f>
        <v>1032.63</v>
      </c>
      <c r="D3" s="2">
        <f>IFERROR(__xludf.DUMMYFUNCTION("""COMPUTED_VALUE"""),45294.66666666667)</f>
        <v>45294.66667</v>
      </c>
      <c r="E3" s="1">
        <f>IFERROR(__xludf.DUMMYFUNCTION("""COMPUTED_VALUE"""),1035.4)</f>
        <v>1035.4</v>
      </c>
      <c r="G3" s="2">
        <f>IFERROR(__xludf.DUMMYFUNCTION("""COMPUTED_VALUE"""),45294.66666666667)</f>
        <v>45294.66667</v>
      </c>
      <c r="H3" s="1">
        <f>IFERROR(__xludf.DUMMYFUNCTION("""COMPUTED_VALUE"""),1029.35)</f>
        <v>1029.35</v>
      </c>
      <c r="J3" s="2">
        <f>IFERROR(__xludf.DUMMYFUNCTION("""COMPUTED_VALUE"""),45294.66666666667)</f>
        <v>45294.66667</v>
      </c>
      <c r="K3" s="1">
        <f>IFERROR(__xludf.DUMMYFUNCTION("""COMPUTED_VALUE"""),1030.48)</f>
        <v>1030.48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IFERROR(__xludf.DUMMYFUNCTION("""COMPUTED_VALUE"""),1028.48)</f>
        <v>1028.48</v>
      </c>
      <c r="D4" s="2">
        <f>IFERROR(__xludf.DUMMYFUNCTION("""COMPUTED_VALUE"""),45295.66666666667)</f>
        <v>45295.66667</v>
      </c>
      <c r="E4" s="1">
        <f>IFERROR(__xludf.DUMMYFUNCTION("""COMPUTED_VALUE"""),1035.34)</f>
        <v>1035.34</v>
      </c>
      <c r="G4" s="2">
        <f>IFERROR(__xludf.DUMMYFUNCTION("""COMPUTED_VALUE"""),45295.66666666667)</f>
        <v>45295.66667</v>
      </c>
      <c r="H4" s="1">
        <f>IFERROR(__xludf.DUMMYFUNCTION("""COMPUTED_VALUE"""),1026.33)</f>
        <v>1026.33</v>
      </c>
      <c r="J4" s="2">
        <f>IFERROR(__xludf.DUMMYFUNCTION("""COMPUTED_VALUE"""),45295.66666666667)</f>
        <v>45295.66667</v>
      </c>
      <c r="K4" s="1">
        <f>IFERROR(__xludf.DUMMYFUNCTION("""COMPUTED_VALUE"""),1026.61)</f>
        <v>1026.61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IFERROR(__xludf.DUMMYFUNCTION("""COMPUTED_VALUE"""),1027.69)</f>
        <v>1027.69</v>
      </c>
      <c r="D5" s="2">
        <f>IFERROR(__xludf.DUMMYFUNCTION("""COMPUTED_VALUE"""),45296.66666666667)</f>
        <v>45296.66667</v>
      </c>
      <c r="E5" s="1">
        <f>IFERROR(__xludf.DUMMYFUNCTION("""COMPUTED_VALUE"""),1033.82)</f>
        <v>1033.82</v>
      </c>
      <c r="G5" s="2">
        <f>IFERROR(__xludf.DUMMYFUNCTION("""COMPUTED_VALUE"""),45296.66666666667)</f>
        <v>45296.66667</v>
      </c>
      <c r="H5" s="1">
        <f>IFERROR(__xludf.DUMMYFUNCTION("""COMPUTED_VALUE"""),1024.87)</f>
        <v>1024.87</v>
      </c>
      <c r="J5" s="2">
        <f>IFERROR(__xludf.DUMMYFUNCTION("""COMPUTED_VALUE"""),45296.66666666667)</f>
        <v>45296.66667</v>
      </c>
      <c r="K5" s="1">
        <f>IFERROR(__xludf.DUMMYFUNCTION("""COMPUTED_VALUE"""),1028.43)</f>
        <v>1028.43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IFERROR(__xludf.DUMMYFUNCTION("""COMPUTED_VALUE"""),1030.15)</f>
        <v>1030.15</v>
      </c>
      <c r="D6" s="2">
        <f>IFERROR(__xludf.DUMMYFUNCTION("""COMPUTED_VALUE"""),45299.66666666667)</f>
        <v>45299.66667</v>
      </c>
      <c r="E6" s="1">
        <f>IFERROR(__xludf.DUMMYFUNCTION("""COMPUTED_VALUE"""),1044.19)</f>
        <v>1044.19</v>
      </c>
      <c r="G6" s="2">
        <f>IFERROR(__xludf.DUMMYFUNCTION("""COMPUTED_VALUE"""),45299.66666666667)</f>
        <v>45299.66667</v>
      </c>
      <c r="H6" s="1">
        <f>IFERROR(__xludf.DUMMYFUNCTION("""COMPUTED_VALUE"""),1029.37)</f>
        <v>1029.37</v>
      </c>
      <c r="J6" s="2">
        <f>IFERROR(__xludf.DUMMYFUNCTION("""COMPUTED_VALUE"""),45299.66666666667)</f>
        <v>45299.66667</v>
      </c>
      <c r="K6" s="1">
        <f>IFERROR(__xludf.DUMMYFUNCTION("""COMPUTED_VALUE"""),1043.96)</f>
        <v>1043.96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IFERROR(__xludf.DUMMYFUNCTION("""COMPUTED_VALUE"""),1038.67)</f>
        <v>1038.67</v>
      </c>
      <c r="D7" s="2">
        <f>IFERROR(__xludf.DUMMYFUNCTION("""COMPUTED_VALUE"""),45300.66666666667)</f>
        <v>45300.66667</v>
      </c>
      <c r="E7" s="1">
        <f>IFERROR(__xludf.DUMMYFUNCTION("""COMPUTED_VALUE"""),1045.44)</f>
        <v>1045.44</v>
      </c>
      <c r="G7" s="2">
        <f>IFERROR(__xludf.DUMMYFUNCTION("""COMPUTED_VALUE"""),45300.66666666667)</f>
        <v>45300.66667</v>
      </c>
      <c r="H7" s="1">
        <f>IFERROR(__xludf.DUMMYFUNCTION("""COMPUTED_VALUE"""),1037.09)</f>
        <v>1037.09</v>
      </c>
      <c r="J7" s="2">
        <f>IFERROR(__xludf.DUMMYFUNCTION("""COMPUTED_VALUE"""),45300.66666666667)</f>
        <v>45300.66667</v>
      </c>
      <c r="K7" s="1">
        <f>IFERROR(__xludf.DUMMYFUNCTION("""COMPUTED_VALUE"""),1043.63)</f>
        <v>1043.63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IFERROR(__xludf.DUMMYFUNCTION("""COMPUTED_VALUE"""),1044.8)</f>
        <v>1044.8</v>
      </c>
      <c r="D8" s="2">
        <f>IFERROR(__xludf.DUMMYFUNCTION("""COMPUTED_VALUE"""),45301.66666666667)</f>
        <v>45301.66667</v>
      </c>
      <c r="E8" s="1">
        <f>IFERROR(__xludf.DUMMYFUNCTION("""COMPUTED_VALUE"""),1052.42)</f>
        <v>1052.42</v>
      </c>
      <c r="G8" s="2">
        <f>IFERROR(__xludf.DUMMYFUNCTION("""COMPUTED_VALUE"""),45301.66666666667)</f>
        <v>45301.66667</v>
      </c>
      <c r="H8" s="1">
        <f>IFERROR(__xludf.DUMMYFUNCTION("""COMPUTED_VALUE"""),1044.37)</f>
        <v>1044.37</v>
      </c>
      <c r="J8" s="2">
        <f>IFERROR(__xludf.DUMMYFUNCTION("""COMPUTED_VALUE"""),45301.66666666667)</f>
        <v>45301.66667</v>
      </c>
      <c r="K8" s="1">
        <f>IFERROR(__xludf.DUMMYFUNCTION("""COMPUTED_VALUE"""),1050.83)</f>
        <v>1050.83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IFERROR(__xludf.DUMMYFUNCTION("""COMPUTED_VALUE"""),1053.64)</f>
        <v>1053.64</v>
      </c>
      <c r="D9" s="2">
        <f>IFERROR(__xludf.DUMMYFUNCTION("""COMPUTED_VALUE"""),45302.66666666667)</f>
        <v>45302.66667</v>
      </c>
      <c r="E9" s="1">
        <f>IFERROR(__xludf.DUMMYFUNCTION("""COMPUTED_VALUE"""),1055.64)</f>
        <v>1055.64</v>
      </c>
      <c r="G9" s="2">
        <f>IFERROR(__xludf.DUMMYFUNCTION("""COMPUTED_VALUE"""),45302.66666666667)</f>
        <v>45302.66667</v>
      </c>
      <c r="H9" s="1">
        <f>IFERROR(__xludf.DUMMYFUNCTION("""COMPUTED_VALUE"""),1041.52)</f>
        <v>1041.52</v>
      </c>
      <c r="J9" s="2">
        <f>IFERROR(__xludf.DUMMYFUNCTION("""COMPUTED_VALUE"""),45302.66666666667)</f>
        <v>45302.66667</v>
      </c>
      <c r="K9" s="1">
        <f>IFERROR(__xludf.DUMMYFUNCTION("""COMPUTED_VALUE"""),1050.66)</f>
        <v>1050.66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IFERROR(__xludf.DUMMYFUNCTION("""COMPUTED_VALUE"""),1052.55)</f>
        <v>1052.55</v>
      </c>
      <c r="D10" s="2">
        <f>IFERROR(__xludf.DUMMYFUNCTION("""COMPUTED_VALUE"""),45303.66666666667)</f>
        <v>45303.66667</v>
      </c>
      <c r="E10" s="1">
        <f>IFERROR(__xludf.DUMMYFUNCTION("""COMPUTED_VALUE"""),1055.24)</f>
        <v>1055.24</v>
      </c>
      <c r="G10" s="2">
        <f>IFERROR(__xludf.DUMMYFUNCTION("""COMPUTED_VALUE"""),45303.66666666667)</f>
        <v>45303.66667</v>
      </c>
      <c r="H10" s="1">
        <f>IFERROR(__xludf.DUMMYFUNCTION("""COMPUTED_VALUE"""),1048.44)</f>
        <v>1048.44</v>
      </c>
      <c r="J10" s="2">
        <f>IFERROR(__xludf.DUMMYFUNCTION("""COMPUTED_VALUE"""),45303.66666666667)</f>
        <v>45303.66667</v>
      </c>
      <c r="K10" s="1">
        <f>IFERROR(__xludf.DUMMYFUNCTION("""COMPUTED_VALUE"""),1051.89)</f>
        <v>1051.89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IFERROR(__xludf.DUMMYFUNCTION("""COMPUTED_VALUE"""),1049.34)</f>
        <v>1049.34</v>
      </c>
      <c r="D11" s="2">
        <f>IFERROR(__xludf.DUMMYFUNCTION("""COMPUTED_VALUE"""),45307.66666666667)</f>
        <v>45307.66667</v>
      </c>
      <c r="E11" s="1">
        <f>IFERROR(__xludf.DUMMYFUNCTION("""COMPUTED_VALUE"""),1052.63)</f>
        <v>1052.63</v>
      </c>
      <c r="G11" s="2">
        <f>IFERROR(__xludf.DUMMYFUNCTION("""COMPUTED_VALUE"""),45307.66666666667)</f>
        <v>45307.66667</v>
      </c>
      <c r="H11" s="1">
        <f>IFERROR(__xludf.DUMMYFUNCTION("""COMPUTED_VALUE"""),1044.4)</f>
        <v>1044.4</v>
      </c>
      <c r="J11" s="2">
        <f>IFERROR(__xludf.DUMMYFUNCTION("""COMPUTED_VALUE"""),45307.66666666667)</f>
        <v>45307.66667</v>
      </c>
      <c r="K11" s="1">
        <f>IFERROR(__xludf.DUMMYFUNCTION("""COMPUTED_VALUE"""),1048.84)</f>
        <v>1048.84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IFERROR(__xludf.DUMMYFUNCTION("""COMPUTED_VALUE"""),1042.52)</f>
        <v>1042.52</v>
      </c>
      <c r="D12" s="2">
        <f>IFERROR(__xludf.DUMMYFUNCTION("""COMPUTED_VALUE"""),45308.66666666667)</f>
        <v>45308.66667</v>
      </c>
      <c r="E12" s="1">
        <f>IFERROR(__xludf.DUMMYFUNCTION("""COMPUTED_VALUE"""),1044.35)</f>
        <v>1044.35</v>
      </c>
      <c r="G12" s="2">
        <f>IFERROR(__xludf.DUMMYFUNCTION("""COMPUTED_VALUE"""),45308.66666666667)</f>
        <v>45308.66667</v>
      </c>
      <c r="H12" s="1">
        <f>IFERROR(__xludf.DUMMYFUNCTION("""COMPUTED_VALUE"""),1038.0)</f>
        <v>1038</v>
      </c>
      <c r="J12" s="2">
        <f>IFERROR(__xludf.DUMMYFUNCTION("""COMPUTED_VALUE"""),45308.66666666667)</f>
        <v>45308.66667</v>
      </c>
      <c r="K12" s="1">
        <f>IFERROR(__xludf.DUMMYFUNCTION("""COMPUTED_VALUE"""),1043.7)</f>
        <v>1043.7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IFERROR(__xludf.DUMMYFUNCTION("""COMPUTED_VALUE"""),1048.69)</f>
        <v>1048.69</v>
      </c>
      <c r="D13" s="2">
        <f>IFERROR(__xludf.DUMMYFUNCTION("""COMPUTED_VALUE"""),45309.66666666667)</f>
        <v>45309.66667</v>
      </c>
      <c r="E13" s="1">
        <f>IFERROR(__xludf.DUMMYFUNCTION("""COMPUTED_VALUE"""),1054.89)</f>
        <v>1054.89</v>
      </c>
      <c r="G13" s="2">
        <f>IFERROR(__xludf.DUMMYFUNCTION("""COMPUTED_VALUE"""),45309.66666666667)</f>
        <v>45309.66667</v>
      </c>
      <c r="H13" s="1">
        <f>IFERROR(__xludf.DUMMYFUNCTION("""COMPUTED_VALUE"""),1044.97)</f>
        <v>1044.97</v>
      </c>
      <c r="J13" s="2">
        <f>IFERROR(__xludf.DUMMYFUNCTION("""COMPUTED_VALUE"""),45309.66666666667)</f>
        <v>45309.66667</v>
      </c>
      <c r="K13" s="1">
        <f>IFERROR(__xludf.DUMMYFUNCTION("""COMPUTED_VALUE"""),1053.84)</f>
        <v>1053.84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IFERROR(__xludf.DUMMYFUNCTION("""COMPUTED_VALUE"""),1057.94)</f>
        <v>1057.94</v>
      </c>
      <c r="D14" s="2">
        <f>IFERROR(__xludf.DUMMYFUNCTION("""COMPUTED_VALUE"""),45310.66666666667)</f>
        <v>45310.66667</v>
      </c>
      <c r="E14" s="1">
        <f>IFERROR(__xludf.DUMMYFUNCTION("""COMPUTED_VALUE"""),1068.35)</f>
        <v>1068.35</v>
      </c>
      <c r="G14" s="2">
        <f>IFERROR(__xludf.DUMMYFUNCTION("""COMPUTED_VALUE"""),45310.66666666667)</f>
        <v>45310.66667</v>
      </c>
      <c r="H14" s="1">
        <f>IFERROR(__xludf.DUMMYFUNCTION("""COMPUTED_VALUE"""),1055.73)</f>
        <v>1055.73</v>
      </c>
      <c r="J14" s="2">
        <f>IFERROR(__xludf.DUMMYFUNCTION("""COMPUTED_VALUE"""),45310.66666666667)</f>
        <v>45310.66667</v>
      </c>
      <c r="K14" s="1">
        <f>IFERROR(__xludf.DUMMYFUNCTION("""COMPUTED_VALUE"""),1068.33)</f>
        <v>1068.33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IFERROR(__xludf.DUMMYFUNCTION("""COMPUTED_VALUE"""),1072.06)</f>
        <v>1072.06</v>
      </c>
      <c r="D15" s="2">
        <f>IFERROR(__xludf.DUMMYFUNCTION("""COMPUTED_VALUE"""),45313.66666666667)</f>
        <v>45313.66667</v>
      </c>
      <c r="E15" s="1">
        <f>IFERROR(__xludf.DUMMYFUNCTION("""COMPUTED_VALUE"""),1074.21)</f>
        <v>1074.21</v>
      </c>
      <c r="G15" s="2">
        <f>IFERROR(__xludf.DUMMYFUNCTION("""COMPUTED_VALUE"""),45313.66666666667)</f>
        <v>45313.66667</v>
      </c>
      <c r="H15" s="1">
        <f>IFERROR(__xludf.DUMMYFUNCTION("""COMPUTED_VALUE"""),1068.75)</f>
        <v>1068.75</v>
      </c>
      <c r="J15" s="2">
        <f>IFERROR(__xludf.DUMMYFUNCTION("""COMPUTED_VALUE"""),45313.66666666667)</f>
        <v>45313.66667</v>
      </c>
      <c r="K15" s="1">
        <f>IFERROR(__xludf.DUMMYFUNCTION("""COMPUTED_VALUE"""),1069.79)</f>
        <v>1069.79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IFERROR(__xludf.DUMMYFUNCTION("""COMPUTED_VALUE"""),1070.92)</f>
        <v>1070.92</v>
      </c>
      <c r="D16" s="2">
        <f>IFERROR(__xludf.DUMMYFUNCTION("""COMPUTED_VALUE"""),45314.66666666667)</f>
        <v>45314.66667</v>
      </c>
      <c r="E16" s="1">
        <f>IFERROR(__xludf.DUMMYFUNCTION("""COMPUTED_VALUE"""),1074.2)</f>
        <v>1074.2</v>
      </c>
      <c r="G16" s="2">
        <f>IFERROR(__xludf.DUMMYFUNCTION("""COMPUTED_VALUE"""),45314.66666666667)</f>
        <v>45314.66667</v>
      </c>
      <c r="H16" s="1">
        <f>IFERROR(__xludf.DUMMYFUNCTION("""COMPUTED_VALUE"""),1068.86)</f>
        <v>1068.86</v>
      </c>
      <c r="J16" s="2">
        <f>IFERROR(__xludf.DUMMYFUNCTION("""COMPUTED_VALUE"""),45314.66666666667)</f>
        <v>45314.66667</v>
      </c>
      <c r="K16" s="1">
        <f>IFERROR(__xludf.DUMMYFUNCTION("""COMPUTED_VALUE"""),1073.81)</f>
        <v>1073.81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IFERROR(__xludf.DUMMYFUNCTION("""COMPUTED_VALUE"""),1079.88)</f>
        <v>1079.88</v>
      </c>
      <c r="D17" s="2">
        <f>IFERROR(__xludf.DUMMYFUNCTION("""COMPUTED_VALUE"""),45315.66666666667)</f>
        <v>45315.66667</v>
      </c>
      <c r="E17" s="1">
        <f>IFERROR(__xludf.DUMMYFUNCTION("""COMPUTED_VALUE"""),1084.5)</f>
        <v>1084.5</v>
      </c>
      <c r="G17" s="2">
        <f>IFERROR(__xludf.DUMMYFUNCTION("""COMPUTED_VALUE"""),45315.66666666667)</f>
        <v>45315.66667</v>
      </c>
      <c r="H17" s="1">
        <f>IFERROR(__xludf.DUMMYFUNCTION("""COMPUTED_VALUE"""),1075.96)</f>
        <v>1075.96</v>
      </c>
      <c r="J17" s="2">
        <f>IFERROR(__xludf.DUMMYFUNCTION("""COMPUTED_VALUE"""),45315.66666666667)</f>
        <v>45315.66667</v>
      </c>
      <c r="K17" s="1">
        <f>IFERROR(__xludf.DUMMYFUNCTION("""COMPUTED_VALUE"""),1076.55)</f>
        <v>1076.55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IFERROR(__xludf.DUMMYFUNCTION("""COMPUTED_VALUE"""),1079.67)</f>
        <v>1079.67</v>
      </c>
      <c r="D18" s="2">
        <f>IFERROR(__xludf.DUMMYFUNCTION("""COMPUTED_VALUE"""),45316.66666666667)</f>
        <v>45316.66667</v>
      </c>
      <c r="E18" s="1">
        <f>IFERROR(__xludf.DUMMYFUNCTION("""COMPUTED_VALUE"""),1082.5)</f>
        <v>1082.5</v>
      </c>
      <c r="G18" s="2">
        <f>IFERROR(__xludf.DUMMYFUNCTION("""COMPUTED_VALUE"""),45316.66666666667)</f>
        <v>45316.66667</v>
      </c>
      <c r="H18" s="1">
        <f>IFERROR(__xludf.DUMMYFUNCTION("""COMPUTED_VALUE"""),1075.0)</f>
        <v>1075</v>
      </c>
      <c r="J18" s="2">
        <f>IFERROR(__xludf.DUMMYFUNCTION("""COMPUTED_VALUE"""),45316.66666666667)</f>
        <v>45316.66667</v>
      </c>
      <c r="K18" s="1">
        <f>IFERROR(__xludf.DUMMYFUNCTION("""COMPUTED_VALUE"""),1080.69)</f>
        <v>1080.69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IFERROR(__xludf.DUMMYFUNCTION("""COMPUTED_VALUE"""),1079.06)</f>
        <v>1079.06</v>
      </c>
      <c r="D19" s="2">
        <f>IFERROR(__xludf.DUMMYFUNCTION("""COMPUTED_VALUE"""),45317.66666666667)</f>
        <v>45317.66667</v>
      </c>
      <c r="E19" s="1">
        <f>IFERROR(__xludf.DUMMYFUNCTION("""COMPUTED_VALUE"""),1083.29)</f>
        <v>1083.29</v>
      </c>
      <c r="G19" s="2">
        <f>IFERROR(__xludf.DUMMYFUNCTION("""COMPUTED_VALUE"""),45317.66666666667)</f>
        <v>45317.66667</v>
      </c>
      <c r="H19" s="1">
        <f>IFERROR(__xludf.DUMMYFUNCTION("""COMPUTED_VALUE"""),1077.61)</f>
        <v>1077.61</v>
      </c>
      <c r="J19" s="2">
        <f>IFERROR(__xludf.DUMMYFUNCTION("""COMPUTED_VALUE"""),45317.66666666667)</f>
        <v>45317.66667</v>
      </c>
      <c r="K19" s="1">
        <f>IFERROR(__xludf.DUMMYFUNCTION("""COMPUTED_VALUE"""),1079.74)</f>
        <v>1079.74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IFERROR(__xludf.DUMMYFUNCTION("""COMPUTED_VALUE"""),1080.53)</f>
        <v>1080.53</v>
      </c>
      <c r="D20" s="2">
        <f>IFERROR(__xludf.DUMMYFUNCTION("""COMPUTED_VALUE"""),45320.66666666667)</f>
        <v>45320.66667</v>
      </c>
      <c r="E20" s="1">
        <f>IFERROR(__xludf.DUMMYFUNCTION("""COMPUTED_VALUE"""),1088.75)</f>
        <v>1088.75</v>
      </c>
      <c r="G20" s="2">
        <f>IFERROR(__xludf.DUMMYFUNCTION("""COMPUTED_VALUE"""),45320.66666666667)</f>
        <v>45320.66667</v>
      </c>
      <c r="H20" s="1">
        <f>IFERROR(__xludf.DUMMYFUNCTION("""COMPUTED_VALUE"""),1079.25)</f>
        <v>1079.25</v>
      </c>
      <c r="J20" s="2">
        <f>IFERROR(__xludf.DUMMYFUNCTION("""COMPUTED_VALUE"""),45320.66666666667)</f>
        <v>45320.66667</v>
      </c>
      <c r="K20" s="1">
        <f>IFERROR(__xludf.DUMMYFUNCTION("""COMPUTED_VALUE"""),1088.47)</f>
        <v>1088.47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IFERROR(__xludf.DUMMYFUNCTION("""COMPUTED_VALUE"""),1088.6)</f>
        <v>1088.6</v>
      </c>
      <c r="D21" s="2">
        <f>IFERROR(__xludf.DUMMYFUNCTION("""COMPUTED_VALUE"""),45321.66666666667)</f>
        <v>45321.66667</v>
      </c>
      <c r="E21" s="1">
        <f>IFERROR(__xludf.DUMMYFUNCTION("""COMPUTED_VALUE"""),1088.84)</f>
        <v>1088.84</v>
      </c>
      <c r="G21" s="2">
        <f>IFERROR(__xludf.DUMMYFUNCTION("""COMPUTED_VALUE"""),45321.66666666667)</f>
        <v>45321.66667</v>
      </c>
      <c r="H21" s="1">
        <f>IFERROR(__xludf.DUMMYFUNCTION("""COMPUTED_VALUE"""),1084.87)</f>
        <v>1084.87</v>
      </c>
      <c r="J21" s="2">
        <f>IFERROR(__xludf.DUMMYFUNCTION("""COMPUTED_VALUE"""),45321.66666666667)</f>
        <v>45321.66667</v>
      </c>
      <c r="K21" s="1">
        <f>IFERROR(__xludf.DUMMYFUNCTION("""COMPUTED_VALUE"""),1086.95)</f>
        <v>1086.95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IFERROR(__xludf.DUMMYFUNCTION("""COMPUTED_VALUE"""),1079.39)</f>
        <v>1079.39</v>
      </c>
      <c r="D22" s="2">
        <f>IFERROR(__xludf.DUMMYFUNCTION("""COMPUTED_VALUE"""),45322.66666666667)</f>
        <v>45322.66667</v>
      </c>
      <c r="E22" s="1">
        <f>IFERROR(__xludf.DUMMYFUNCTION("""COMPUTED_VALUE"""),1082.82)</f>
        <v>1082.82</v>
      </c>
      <c r="G22" s="2">
        <f>IFERROR(__xludf.DUMMYFUNCTION("""COMPUTED_VALUE"""),45322.66666666667)</f>
        <v>45322.66667</v>
      </c>
      <c r="H22" s="1">
        <f>IFERROR(__xludf.DUMMYFUNCTION("""COMPUTED_VALUE"""),1068.78)</f>
        <v>1068.78</v>
      </c>
      <c r="J22" s="2">
        <f>IFERROR(__xludf.DUMMYFUNCTION("""COMPUTED_VALUE"""),45322.66666666667)</f>
        <v>45322.66667</v>
      </c>
      <c r="K22" s="1">
        <f>IFERROR(__xludf.DUMMYFUNCTION("""COMPUTED_VALUE"""),1068.82)</f>
        <v>1068.82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IFERROR(__xludf.DUMMYFUNCTION("""COMPUTED_VALUE"""),1072.76)</f>
        <v>1072.76</v>
      </c>
      <c r="D23" s="2">
        <f>IFERROR(__xludf.DUMMYFUNCTION("""COMPUTED_VALUE"""),45323.66666666667)</f>
        <v>45323.66667</v>
      </c>
      <c r="E23" s="1">
        <f>IFERROR(__xludf.DUMMYFUNCTION("""COMPUTED_VALUE"""),1082.18)</f>
        <v>1082.18</v>
      </c>
      <c r="G23" s="2">
        <f>IFERROR(__xludf.DUMMYFUNCTION("""COMPUTED_VALUE"""),45323.66666666667)</f>
        <v>45323.66667</v>
      </c>
      <c r="H23" s="1">
        <f>IFERROR(__xludf.DUMMYFUNCTION("""COMPUTED_VALUE"""),1071.97)</f>
        <v>1071.97</v>
      </c>
      <c r="J23" s="2">
        <f>IFERROR(__xludf.DUMMYFUNCTION("""COMPUTED_VALUE"""),45323.66666666667)</f>
        <v>45323.66667</v>
      </c>
      <c r="K23" s="1">
        <f>IFERROR(__xludf.DUMMYFUNCTION("""COMPUTED_VALUE"""),1082.13)</f>
        <v>1082.13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IFERROR(__xludf.DUMMYFUNCTION("""COMPUTED_VALUE"""),1085.18)</f>
        <v>1085.18</v>
      </c>
      <c r="D24" s="2">
        <f>IFERROR(__xludf.DUMMYFUNCTION("""COMPUTED_VALUE"""),45324.66666666667)</f>
        <v>45324.66667</v>
      </c>
      <c r="E24" s="1">
        <f>IFERROR(__xludf.DUMMYFUNCTION("""COMPUTED_VALUE"""),1100.56)</f>
        <v>1100.56</v>
      </c>
      <c r="G24" s="2">
        <f>IFERROR(__xludf.DUMMYFUNCTION("""COMPUTED_VALUE"""),45324.66666666667)</f>
        <v>45324.66667</v>
      </c>
      <c r="H24" s="1">
        <f>IFERROR(__xludf.DUMMYFUNCTION("""COMPUTED_VALUE"""),1084.03)</f>
        <v>1084.03</v>
      </c>
      <c r="J24" s="2">
        <f>IFERROR(__xludf.DUMMYFUNCTION("""COMPUTED_VALUE"""),45324.66666666667)</f>
        <v>45324.66667</v>
      </c>
      <c r="K24" s="1">
        <f>IFERROR(__xludf.DUMMYFUNCTION("""COMPUTED_VALUE"""),1097.05)</f>
        <v>1097.05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IFERROR(__xludf.DUMMYFUNCTION("""COMPUTED_VALUE"""),1096.44)</f>
        <v>1096.44</v>
      </c>
      <c r="D25" s="2">
        <f>IFERROR(__xludf.DUMMYFUNCTION("""COMPUTED_VALUE"""),45327.66666666667)</f>
        <v>45327.66667</v>
      </c>
      <c r="E25" s="1">
        <f>IFERROR(__xludf.DUMMYFUNCTION("""COMPUTED_VALUE"""),1097.99)</f>
        <v>1097.99</v>
      </c>
      <c r="G25" s="2">
        <f>IFERROR(__xludf.DUMMYFUNCTION("""COMPUTED_VALUE"""),45327.66666666667)</f>
        <v>45327.66667</v>
      </c>
      <c r="H25" s="1">
        <f>IFERROR(__xludf.DUMMYFUNCTION("""COMPUTED_VALUE"""),1089.28)</f>
        <v>1089.28</v>
      </c>
      <c r="J25" s="2">
        <f>IFERROR(__xludf.DUMMYFUNCTION("""COMPUTED_VALUE"""),45327.66666666667)</f>
        <v>45327.66667</v>
      </c>
      <c r="K25" s="1">
        <f>IFERROR(__xludf.DUMMYFUNCTION("""COMPUTED_VALUE"""),1095.04)</f>
        <v>1095.04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IFERROR(__xludf.DUMMYFUNCTION("""COMPUTED_VALUE"""),1097.13)</f>
        <v>1097.13</v>
      </c>
      <c r="D26" s="2">
        <f>IFERROR(__xludf.DUMMYFUNCTION("""COMPUTED_VALUE"""),45328.66666666667)</f>
        <v>45328.66667</v>
      </c>
      <c r="E26" s="1">
        <f>IFERROR(__xludf.DUMMYFUNCTION("""COMPUTED_VALUE"""),1098.39)</f>
        <v>1098.39</v>
      </c>
      <c r="G26" s="2">
        <f>IFERROR(__xludf.DUMMYFUNCTION("""COMPUTED_VALUE"""),45328.66666666667)</f>
        <v>45328.66667</v>
      </c>
      <c r="H26" s="1">
        <f>IFERROR(__xludf.DUMMYFUNCTION("""COMPUTED_VALUE"""),1091.59)</f>
        <v>1091.59</v>
      </c>
      <c r="J26" s="2">
        <f>IFERROR(__xludf.DUMMYFUNCTION("""COMPUTED_VALUE"""),45328.66666666667)</f>
        <v>45328.66667</v>
      </c>
      <c r="K26" s="1">
        <f>IFERROR(__xludf.DUMMYFUNCTION("""COMPUTED_VALUE"""),1096.56)</f>
        <v>1096.56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IFERROR(__xludf.DUMMYFUNCTION("""COMPUTED_VALUE"""),1101.45)</f>
        <v>1101.45</v>
      </c>
      <c r="D27" s="2">
        <f>IFERROR(__xludf.DUMMYFUNCTION("""COMPUTED_VALUE"""),45329.66666666667)</f>
        <v>45329.66667</v>
      </c>
      <c r="E27" s="1">
        <f>IFERROR(__xludf.DUMMYFUNCTION("""COMPUTED_VALUE"""),1107.24)</f>
        <v>1107.24</v>
      </c>
      <c r="G27" s="2">
        <f>IFERROR(__xludf.DUMMYFUNCTION("""COMPUTED_VALUE"""),45329.66666666667)</f>
        <v>45329.66667</v>
      </c>
      <c r="H27" s="1">
        <f>IFERROR(__xludf.DUMMYFUNCTION("""COMPUTED_VALUE"""),1100.59)</f>
        <v>1100.59</v>
      </c>
      <c r="J27" s="2">
        <f>IFERROR(__xludf.DUMMYFUNCTION("""COMPUTED_VALUE"""),45329.66666666667)</f>
        <v>45329.66667</v>
      </c>
      <c r="K27" s="1">
        <f>IFERROR(__xludf.DUMMYFUNCTION("""COMPUTED_VALUE"""),1106.63)</f>
        <v>1106.63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IFERROR(__xludf.DUMMYFUNCTION("""COMPUTED_VALUE"""),1106.79)</f>
        <v>1106.79</v>
      </c>
      <c r="D28" s="2">
        <f>IFERROR(__xludf.DUMMYFUNCTION("""COMPUTED_VALUE"""),45330.66666666667)</f>
        <v>45330.66667</v>
      </c>
      <c r="E28" s="1">
        <f>IFERROR(__xludf.DUMMYFUNCTION("""COMPUTED_VALUE"""),1107.63)</f>
        <v>1107.63</v>
      </c>
      <c r="G28" s="2">
        <f>IFERROR(__xludf.DUMMYFUNCTION("""COMPUTED_VALUE"""),45330.66666666667)</f>
        <v>45330.66667</v>
      </c>
      <c r="H28" s="1">
        <f>IFERROR(__xludf.DUMMYFUNCTION("""COMPUTED_VALUE"""),1105.09)</f>
        <v>1105.09</v>
      </c>
      <c r="J28" s="2">
        <f>IFERROR(__xludf.DUMMYFUNCTION("""COMPUTED_VALUE"""),45330.66666666667)</f>
        <v>45330.66667</v>
      </c>
      <c r="K28" s="1">
        <f>IFERROR(__xludf.DUMMYFUNCTION("""COMPUTED_VALUE"""),1107.1)</f>
        <v>1107.1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IFERROR(__xludf.DUMMYFUNCTION("""COMPUTED_VALUE"""),1109.07)</f>
        <v>1109.07</v>
      </c>
      <c r="D29" s="2">
        <f>IFERROR(__xludf.DUMMYFUNCTION("""COMPUTED_VALUE"""),45331.66666666667)</f>
        <v>45331.66667</v>
      </c>
      <c r="E29" s="1">
        <f>IFERROR(__xludf.DUMMYFUNCTION("""COMPUTED_VALUE"""),1115.87)</f>
        <v>1115.87</v>
      </c>
      <c r="G29" s="2">
        <f>IFERROR(__xludf.DUMMYFUNCTION("""COMPUTED_VALUE"""),45331.66666666667)</f>
        <v>45331.66667</v>
      </c>
      <c r="H29" s="1">
        <f>IFERROR(__xludf.DUMMYFUNCTION("""COMPUTED_VALUE"""),1108.38)</f>
        <v>1108.38</v>
      </c>
      <c r="J29" s="2">
        <f>IFERROR(__xludf.DUMMYFUNCTION("""COMPUTED_VALUE"""),45331.66666666667)</f>
        <v>45331.66667</v>
      </c>
      <c r="K29" s="1">
        <f>IFERROR(__xludf.DUMMYFUNCTION("""COMPUTED_VALUE"""),1115.02)</f>
        <v>1115.02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IFERROR(__xludf.DUMMYFUNCTION("""COMPUTED_VALUE"""),1114.84)</f>
        <v>1114.84</v>
      </c>
      <c r="D30" s="2">
        <f>IFERROR(__xludf.DUMMYFUNCTION("""COMPUTED_VALUE"""),45334.66666666667)</f>
        <v>45334.66667</v>
      </c>
      <c r="E30" s="1">
        <f>IFERROR(__xludf.DUMMYFUNCTION("""COMPUTED_VALUE"""),1119.46)</f>
        <v>1119.46</v>
      </c>
      <c r="G30" s="2">
        <f>IFERROR(__xludf.DUMMYFUNCTION("""COMPUTED_VALUE"""),45334.66666666667)</f>
        <v>45334.66667</v>
      </c>
      <c r="H30" s="1">
        <f>IFERROR(__xludf.DUMMYFUNCTION("""COMPUTED_VALUE"""),1111.16)</f>
        <v>1111.16</v>
      </c>
      <c r="J30" s="2">
        <f>IFERROR(__xludf.DUMMYFUNCTION("""COMPUTED_VALUE"""),45334.66666666667)</f>
        <v>45334.66667</v>
      </c>
      <c r="K30" s="1">
        <f>IFERROR(__xludf.DUMMYFUNCTION("""COMPUTED_VALUE"""),1112.36)</f>
        <v>1112.36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IFERROR(__xludf.DUMMYFUNCTION("""COMPUTED_VALUE"""),1098.05)</f>
        <v>1098.05</v>
      </c>
      <c r="D31" s="2">
        <f>IFERROR(__xludf.DUMMYFUNCTION("""COMPUTED_VALUE"""),45335.66666666667)</f>
        <v>45335.66667</v>
      </c>
      <c r="E31" s="1">
        <f>IFERROR(__xludf.DUMMYFUNCTION("""COMPUTED_VALUE"""),1102.63)</f>
        <v>1102.63</v>
      </c>
      <c r="G31" s="2">
        <f>IFERROR(__xludf.DUMMYFUNCTION("""COMPUTED_VALUE"""),45335.66666666667)</f>
        <v>45335.66667</v>
      </c>
      <c r="H31" s="1">
        <f>IFERROR(__xludf.DUMMYFUNCTION("""COMPUTED_VALUE"""),1090.91)</f>
        <v>1090.91</v>
      </c>
      <c r="J31" s="2">
        <f>IFERROR(__xludf.DUMMYFUNCTION("""COMPUTED_VALUE"""),45335.66666666667)</f>
        <v>45335.66667</v>
      </c>
      <c r="K31" s="1">
        <f>IFERROR(__xludf.DUMMYFUNCTION("""COMPUTED_VALUE"""),1098.05)</f>
        <v>1098.05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IFERROR(__xludf.DUMMYFUNCTION("""COMPUTED_VALUE"""),1103.43)</f>
        <v>1103.43</v>
      </c>
      <c r="D32" s="2">
        <f>IFERROR(__xludf.DUMMYFUNCTION("""COMPUTED_VALUE"""),45336.66666666667)</f>
        <v>45336.66667</v>
      </c>
      <c r="E32" s="1">
        <f>IFERROR(__xludf.DUMMYFUNCTION("""COMPUTED_VALUE"""),1109.04)</f>
        <v>1109.04</v>
      </c>
      <c r="G32" s="2">
        <f>IFERROR(__xludf.DUMMYFUNCTION("""COMPUTED_VALUE"""),45336.66666666667)</f>
        <v>45336.66667</v>
      </c>
      <c r="H32" s="1">
        <f>IFERROR(__xludf.DUMMYFUNCTION("""COMPUTED_VALUE"""),1098.39)</f>
        <v>1098.39</v>
      </c>
      <c r="J32" s="2">
        <f>IFERROR(__xludf.DUMMYFUNCTION("""COMPUTED_VALUE"""),45336.66666666667)</f>
        <v>45336.66667</v>
      </c>
      <c r="K32" s="1">
        <f>IFERROR(__xludf.DUMMYFUNCTION("""COMPUTED_VALUE"""),1108.59)</f>
        <v>1108.59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IFERROR(__xludf.DUMMYFUNCTION("""COMPUTED_VALUE"""),1108.68)</f>
        <v>1108.68</v>
      </c>
      <c r="D33" s="2">
        <f>IFERROR(__xludf.DUMMYFUNCTION("""COMPUTED_VALUE"""),45337.66666666667)</f>
        <v>45337.66667</v>
      </c>
      <c r="E33" s="1">
        <f>IFERROR(__xludf.DUMMYFUNCTION("""COMPUTED_VALUE"""),1113.59)</f>
        <v>1113.59</v>
      </c>
      <c r="G33" s="2">
        <f>IFERROR(__xludf.DUMMYFUNCTION("""COMPUTED_VALUE"""),45337.66666666667)</f>
        <v>45337.66667</v>
      </c>
      <c r="H33" s="1">
        <f>IFERROR(__xludf.DUMMYFUNCTION("""COMPUTED_VALUE"""),1106.1)</f>
        <v>1106.1</v>
      </c>
      <c r="J33" s="2">
        <f>IFERROR(__xludf.DUMMYFUNCTION("""COMPUTED_VALUE"""),45337.66666666667)</f>
        <v>45337.66667</v>
      </c>
      <c r="K33" s="1">
        <f>IFERROR(__xludf.DUMMYFUNCTION("""COMPUTED_VALUE"""),1113.07)</f>
        <v>1113.07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IFERROR(__xludf.DUMMYFUNCTION("""COMPUTED_VALUE"""),1113.65)</f>
        <v>1113.65</v>
      </c>
      <c r="D34" s="2">
        <f>IFERROR(__xludf.DUMMYFUNCTION("""COMPUTED_VALUE"""),45338.66666666667)</f>
        <v>45338.66667</v>
      </c>
      <c r="E34" s="1">
        <f>IFERROR(__xludf.DUMMYFUNCTION("""COMPUTED_VALUE"""),1115.05)</f>
        <v>1115.05</v>
      </c>
      <c r="G34" s="2">
        <f>IFERROR(__xludf.DUMMYFUNCTION("""COMPUTED_VALUE"""),45338.66666666667)</f>
        <v>45338.66667</v>
      </c>
      <c r="H34" s="1">
        <f>IFERROR(__xludf.DUMMYFUNCTION("""COMPUTED_VALUE"""),1105.96)</f>
        <v>1105.96</v>
      </c>
      <c r="J34" s="2">
        <f>IFERROR(__xludf.DUMMYFUNCTION("""COMPUTED_VALUE"""),45338.66666666667)</f>
        <v>45338.66667</v>
      </c>
      <c r="K34" s="1">
        <f>IFERROR(__xludf.DUMMYFUNCTION("""COMPUTED_VALUE"""),1107.72)</f>
        <v>1107.72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IFERROR(__xludf.DUMMYFUNCTION("""COMPUTED_VALUE"""),1103.35)</f>
        <v>1103.35</v>
      </c>
      <c r="D35" s="2">
        <f>IFERROR(__xludf.DUMMYFUNCTION("""COMPUTED_VALUE"""),45342.66666666667)</f>
        <v>45342.66667</v>
      </c>
      <c r="E35" s="1">
        <f>IFERROR(__xludf.DUMMYFUNCTION("""COMPUTED_VALUE"""),1105.65)</f>
        <v>1105.65</v>
      </c>
      <c r="G35" s="2">
        <f>IFERROR(__xludf.DUMMYFUNCTION("""COMPUTED_VALUE"""),45342.66666666667)</f>
        <v>45342.66667</v>
      </c>
      <c r="H35" s="1">
        <f>IFERROR(__xludf.DUMMYFUNCTION("""COMPUTED_VALUE"""),1094.81)</f>
        <v>1094.81</v>
      </c>
      <c r="J35" s="2">
        <f>IFERROR(__xludf.DUMMYFUNCTION("""COMPUTED_VALUE"""),45342.66666666667)</f>
        <v>45342.66667</v>
      </c>
      <c r="K35" s="1">
        <f>IFERROR(__xludf.DUMMYFUNCTION("""COMPUTED_VALUE"""),1100.21)</f>
        <v>1100.21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IFERROR(__xludf.DUMMYFUNCTION("""COMPUTED_VALUE"""),1096.51)</f>
        <v>1096.51</v>
      </c>
      <c r="D36" s="2">
        <f>IFERROR(__xludf.DUMMYFUNCTION("""COMPUTED_VALUE"""),45343.66666666667)</f>
        <v>45343.66667</v>
      </c>
      <c r="E36" s="1">
        <f>IFERROR(__xludf.DUMMYFUNCTION("""COMPUTED_VALUE"""),1100.98)</f>
        <v>1100.98</v>
      </c>
      <c r="G36" s="2">
        <f>IFERROR(__xludf.DUMMYFUNCTION("""COMPUTED_VALUE"""),45343.66666666667)</f>
        <v>45343.66667</v>
      </c>
      <c r="H36" s="1">
        <f>IFERROR(__xludf.DUMMYFUNCTION("""COMPUTED_VALUE"""),1092.46)</f>
        <v>1092.46</v>
      </c>
      <c r="J36" s="2">
        <f>IFERROR(__xludf.DUMMYFUNCTION("""COMPUTED_VALUE"""),45343.66666666667)</f>
        <v>45343.66667</v>
      </c>
      <c r="K36" s="1">
        <f>IFERROR(__xludf.DUMMYFUNCTION("""COMPUTED_VALUE"""),1100.74)</f>
        <v>1100.74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IFERROR(__xludf.DUMMYFUNCTION("""COMPUTED_VALUE"""),1117.9)</f>
        <v>1117.9</v>
      </c>
      <c r="D37" s="2">
        <f>IFERROR(__xludf.DUMMYFUNCTION("""COMPUTED_VALUE"""),45344.66666666667)</f>
        <v>45344.66667</v>
      </c>
      <c r="E37" s="1">
        <f>IFERROR(__xludf.DUMMYFUNCTION("""COMPUTED_VALUE"""),1128.64)</f>
        <v>1128.64</v>
      </c>
      <c r="G37" s="2">
        <f>IFERROR(__xludf.DUMMYFUNCTION("""COMPUTED_VALUE"""),45344.66666666667)</f>
        <v>45344.66667</v>
      </c>
      <c r="H37" s="1">
        <f>IFERROR(__xludf.DUMMYFUNCTION("""COMPUTED_VALUE"""),1116.13)</f>
        <v>1116.13</v>
      </c>
      <c r="J37" s="2">
        <f>IFERROR(__xludf.DUMMYFUNCTION("""COMPUTED_VALUE"""),45344.66666666667)</f>
        <v>45344.66667</v>
      </c>
      <c r="K37" s="1">
        <f>IFERROR(__xludf.DUMMYFUNCTION("""COMPUTED_VALUE"""),1127.19)</f>
        <v>1127.19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IFERROR(__xludf.DUMMYFUNCTION("""COMPUTED_VALUE"""),1131.43)</f>
        <v>1131.43</v>
      </c>
      <c r="D38" s="2">
        <f>IFERROR(__xludf.DUMMYFUNCTION("""COMPUTED_VALUE"""),45345.66666666667)</f>
        <v>45345.66667</v>
      </c>
      <c r="E38" s="1">
        <f>IFERROR(__xludf.DUMMYFUNCTION("""COMPUTED_VALUE"""),1133.32)</f>
        <v>1133.32</v>
      </c>
      <c r="G38" s="2">
        <f>IFERROR(__xludf.DUMMYFUNCTION("""COMPUTED_VALUE"""),45345.66666666667)</f>
        <v>45345.66667</v>
      </c>
      <c r="H38" s="1">
        <f>IFERROR(__xludf.DUMMYFUNCTION("""COMPUTED_VALUE"""),1125.11)</f>
        <v>1125.11</v>
      </c>
      <c r="J38" s="2">
        <f>IFERROR(__xludf.DUMMYFUNCTION("""COMPUTED_VALUE"""),45345.66666666667)</f>
        <v>45345.66667</v>
      </c>
      <c r="K38" s="1">
        <f>IFERROR(__xludf.DUMMYFUNCTION("""COMPUTED_VALUE"""),1126.83)</f>
        <v>1126.83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IFERROR(__xludf.DUMMYFUNCTION("""COMPUTED_VALUE"""),1128.23)</f>
        <v>1128.23</v>
      </c>
      <c r="D39" s="2">
        <f>IFERROR(__xludf.DUMMYFUNCTION("""COMPUTED_VALUE"""),45348.66666666667)</f>
        <v>45348.66667</v>
      </c>
      <c r="E39" s="1">
        <f>IFERROR(__xludf.DUMMYFUNCTION("""COMPUTED_VALUE"""),1129.8)</f>
        <v>1129.8</v>
      </c>
      <c r="G39" s="2">
        <f>IFERROR(__xludf.DUMMYFUNCTION("""COMPUTED_VALUE"""),45348.66666666667)</f>
        <v>45348.66667</v>
      </c>
      <c r="H39" s="1">
        <f>IFERROR(__xludf.DUMMYFUNCTION("""COMPUTED_VALUE"""),1122.4)</f>
        <v>1122.4</v>
      </c>
      <c r="J39" s="2">
        <f>IFERROR(__xludf.DUMMYFUNCTION("""COMPUTED_VALUE"""),45348.66666666667)</f>
        <v>45348.66667</v>
      </c>
      <c r="K39" s="1">
        <f>IFERROR(__xludf.DUMMYFUNCTION("""COMPUTED_VALUE"""),1122.54)</f>
        <v>1122.54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IFERROR(__xludf.DUMMYFUNCTION("""COMPUTED_VALUE"""),1123.49)</f>
        <v>1123.49</v>
      </c>
      <c r="D40" s="2">
        <f>IFERROR(__xludf.DUMMYFUNCTION("""COMPUTED_VALUE"""),45349.66666666667)</f>
        <v>45349.66667</v>
      </c>
      <c r="E40" s="1">
        <f>IFERROR(__xludf.DUMMYFUNCTION("""COMPUTED_VALUE"""),1124.17)</f>
        <v>1124.17</v>
      </c>
      <c r="G40" s="2">
        <f>IFERROR(__xludf.DUMMYFUNCTION("""COMPUTED_VALUE"""),45349.66666666667)</f>
        <v>45349.66667</v>
      </c>
      <c r="H40" s="1">
        <f>IFERROR(__xludf.DUMMYFUNCTION("""COMPUTED_VALUE"""),1118.41)</f>
        <v>1118.41</v>
      </c>
      <c r="J40" s="2">
        <f>IFERROR(__xludf.DUMMYFUNCTION("""COMPUTED_VALUE"""),45349.66666666667)</f>
        <v>45349.66667</v>
      </c>
      <c r="K40" s="1">
        <f>IFERROR(__xludf.DUMMYFUNCTION("""COMPUTED_VALUE"""),1123.6)</f>
        <v>1123.6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IFERROR(__xludf.DUMMYFUNCTION("""COMPUTED_VALUE"""),1120.43)</f>
        <v>1120.43</v>
      </c>
      <c r="D41" s="2">
        <f>IFERROR(__xludf.DUMMYFUNCTION("""COMPUTED_VALUE"""),45350.66666666667)</f>
        <v>45350.66667</v>
      </c>
      <c r="E41" s="1">
        <f>IFERROR(__xludf.DUMMYFUNCTION("""COMPUTED_VALUE"""),1122.64)</f>
        <v>1122.64</v>
      </c>
      <c r="G41" s="2">
        <f>IFERROR(__xludf.DUMMYFUNCTION("""COMPUTED_VALUE"""),45350.66666666667)</f>
        <v>45350.66667</v>
      </c>
      <c r="H41" s="1">
        <f>IFERROR(__xludf.DUMMYFUNCTION("""COMPUTED_VALUE"""),1118.35)</f>
        <v>1118.35</v>
      </c>
      <c r="J41" s="2">
        <f>IFERROR(__xludf.DUMMYFUNCTION("""COMPUTED_VALUE"""),45350.66666666667)</f>
        <v>45350.66667</v>
      </c>
      <c r="K41" s="1">
        <f>IFERROR(__xludf.DUMMYFUNCTION("""COMPUTED_VALUE"""),1120.88)</f>
        <v>1120.88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IFERROR(__xludf.DUMMYFUNCTION("""COMPUTED_VALUE"""),1124.63)</f>
        <v>1124.63</v>
      </c>
      <c r="D42" s="2">
        <f>IFERROR(__xludf.DUMMYFUNCTION("""COMPUTED_VALUE"""),45351.66666666667)</f>
        <v>45351.66667</v>
      </c>
      <c r="E42" s="1">
        <f>IFERROR(__xludf.DUMMYFUNCTION("""COMPUTED_VALUE"""),1128.41)</f>
        <v>1128.41</v>
      </c>
      <c r="G42" s="2">
        <f>IFERROR(__xludf.DUMMYFUNCTION("""COMPUTED_VALUE"""),45351.66666666667)</f>
        <v>45351.66667</v>
      </c>
      <c r="H42" s="1">
        <f>IFERROR(__xludf.DUMMYFUNCTION("""COMPUTED_VALUE"""),1118.28)</f>
        <v>1118.28</v>
      </c>
      <c r="J42" s="2">
        <f>IFERROR(__xludf.DUMMYFUNCTION("""COMPUTED_VALUE"""),45351.66666666667)</f>
        <v>45351.66667</v>
      </c>
      <c r="K42" s="1">
        <f>IFERROR(__xludf.DUMMYFUNCTION("""COMPUTED_VALUE"""),1126.44)</f>
        <v>1126.44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IFERROR(__xludf.DUMMYFUNCTION("""COMPUTED_VALUE"""),1126.96)</f>
        <v>1126.96</v>
      </c>
      <c r="D43" s="2">
        <f>IFERROR(__xludf.DUMMYFUNCTION("""COMPUTED_VALUE"""),45352.66666666667)</f>
        <v>45352.66667</v>
      </c>
      <c r="E43" s="1">
        <f>IFERROR(__xludf.DUMMYFUNCTION("""COMPUTED_VALUE"""),1137.0)</f>
        <v>1137</v>
      </c>
      <c r="G43" s="2">
        <f>IFERROR(__xludf.DUMMYFUNCTION("""COMPUTED_VALUE"""),45352.66666666667)</f>
        <v>45352.66667</v>
      </c>
      <c r="H43" s="1">
        <f>IFERROR(__xludf.DUMMYFUNCTION("""COMPUTED_VALUE"""),1126.7)</f>
        <v>1126.7</v>
      </c>
      <c r="J43" s="2">
        <f>IFERROR(__xludf.DUMMYFUNCTION("""COMPUTED_VALUE"""),45352.66666666667)</f>
        <v>45352.66667</v>
      </c>
      <c r="K43" s="1">
        <f>IFERROR(__xludf.DUMMYFUNCTION("""COMPUTED_VALUE"""),1136.03)</f>
        <v>1136.03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IFERROR(__xludf.DUMMYFUNCTION("""COMPUTED_VALUE"""),1134.29)</f>
        <v>1134.29</v>
      </c>
      <c r="D44" s="2">
        <f>IFERROR(__xludf.DUMMYFUNCTION("""COMPUTED_VALUE"""),45355.66666666667)</f>
        <v>45355.66667</v>
      </c>
      <c r="E44" s="1">
        <f>IFERROR(__xludf.DUMMYFUNCTION("""COMPUTED_VALUE"""),1137.7)</f>
        <v>1137.7</v>
      </c>
      <c r="G44" s="2">
        <f>IFERROR(__xludf.DUMMYFUNCTION("""COMPUTED_VALUE"""),45355.66666666667)</f>
        <v>45355.66667</v>
      </c>
      <c r="H44" s="1">
        <f>IFERROR(__xludf.DUMMYFUNCTION("""COMPUTED_VALUE"""),1132.75)</f>
        <v>1132.75</v>
      </c>
      <c r="J44" s="2">
        <f>IFERROR(__xludf.DUMMYFUNCTION("""COMPUTED_VALUE"""),45355.66666666667)</f>
        <v>45355.66667</v>
      </c>
      <c r="K44" s="1">
        <f>IFERROR(__xludf.DUMMYFUNCTION("""COMPUTED_VALUE"""),1133.03)</f>
        <v>1133.03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IFERROR(__xludf.DUMMYFUNCTION("""COMPUTED_VALUE"""),1127.29)</f>
        <v>1127.29</v>
      </c>
      <c r="D45" s="2">
        <f>IFERROR(__xludf.DUMMYFUNCTION("""COMPUTED_VALUE"""),45356.66666666667)</f>
        <v>45356.66667</v>
      </c>
      <c r="E45" s="1">
        <f>IFERROR(__xludf.DUMMYFUNCTION("""COMPUTED_VALUE"""),1127.95)</f>
        <v>1127.95</v>
      </c>
      <c r="G45" s="2">
        <f>IFERROR(__xludf.DUMMYFUNCTION("""COMPUTED_VALUE"""),45356.66666666667)</f>
        <v>45356.66667</v>
      </c>
      <c r="H45" s="1">
        <f>IFERROR(__xludf.DUMMYFUNCTION("""COMPUTED_VALUE"""),1114.77)</f>
        <v>1114.77</v>
      </c>
      <c r="J45" s="2">
        <f>IFERROR(__xludf.DUMMYFUNCTION("""COMPUTED_VALUE"""),45356.66666666667)</f>
        <v>45356.66667</v>
      </c>
      <c r="K45" s="1">
        <f>IFERROR(__xludf.DUMMYFUNCTION("""COMPUTED_VALUE"""),1119.87)</f>
        <v>1119.87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IFERROR(__xludf.DUMMYFUNCTION("""COMPUTED_VALUE"""),1127.48)</f>
        <v>1127.48</v>
      </c>
      <c r="D46" s="2">
        <f>IFERROR(__xludf.DUMMYFUNCTION("""COMPUTED_VALUE"""),45357.66666666667)</f>
        <v>45357.66667</v>
      </c>
      <c r="E46" s="1">
        <f>IFERROR(__xludf.DUMMYFUNCTION("""COMPUTED_VALUE"""),1130.68)</f>
        <v>1130.68</v>
      </c>
      <c r="G46" s="2">
        <f>IFERROR(__xludf.DUMMYFUNCTION("""COMPUTED_VALUE"""),45357.66666666667)</f>
        <v>45357.66667</v>
      </c>
      <c r="H46" s="1">
        <f>IFERROR(__xludf.DUMMYFUNCTION("""COMPUTED_VALUE"""),1122.1)</f>
        <v>1122.1</v>
      </c>
      <c r="J46" s="2">
        <f>IFERROR(__xludf.DUMMYFUNCTION("""COMPUTED_VALUE"""),45357.66666666667)</f>
        <v>45357.66667</v>
      </c>
      <c r="K46" s="1">
        <f>IFERROR(__xludf.DUMMYFUNCTION("""COMPUTED_VALUE"""),1125.11)</f>
        <v>1125.11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IFERROR(__xludf.DUMMYFUNCTION("""COMPUTED_VALUE"""),1132.45)</f>
        <v>1132.45</v>
      </c>
      <c r="D47" s="2">
        <f>IFERROR(__xludf.DUMMYFUNCTION("""COMPUTED_VALUE"""),45358.66666666667)</f>
        <v>45358.66667</v>
      </c>
      <c r="E47" s="1">
        <f>IFERROR(__xludf.DUMMYFUNCTION("""COMPUTED_VALUE"""),1139.36)</f>
        <v>1139.36</v>
      </c>
      <c r="G47" s="2">
        <f>IFERROR(__xludf.DUMMYFUNCTION("""COMPUTED_VALUE"""),45358.66666666667)</f>
        <v>45358.66667</v>
      </c>
      <c r="H47" s="1">
        <f>IFERROR(__xludf.DUMMYFUNCTION("""COMPUTED_VALUE"""),1129.44)</f>
        <v>1129.44</v>
      </c>
      <c r="J47" s="2">
        <f>IFERROR(__xludf.DUMMYFUNCTION("""COMPUTED_VALUE"""),45358.66666666667)</f>
        <v>45358.66667</v>
      </c>
      <c r="K47" s="1">
        <f>IFERROR(__xludf.DUMMYFUNCTION("""COMPUTED_VALUE"""),1137.35)</f>
        <v>1137.35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IFERROR(__xludf.DUMMYFUNCTION("""COMPUTED_VALUE"""),1138.62)</f>
        <v>1138.62</v>
      </c>
      <c r="D48" s="2">
        <f>IFERROR(__xludf.DUMMYFUNCTION("""COMPUTED_VALUE"""),45359.66666666667)</f>
        <v>45359.66667</v>
      </c>
      <c r="E48" s="1">
        <f>IFERROR(__xludf.DUMMYFUNCTION("""COMPUTED_VALUE"""),1145.36)</f>
        <v>1145.36</v>
      </c>
      <c r="G48" s="2">
        <f>IFERROR(__xludf.DUMMYFUNCTION("""COMPUTED_VALUE"""),45359.66666666667)</f>
        <v>45359.66667</v>
      </c>
      <c r="H48" s="1">
        <f>IFERROR(__xludf.DUMMYFUNCTION("""COMPUTED_VALUE"""),1127.17)</f>
        <v>1127.17</v>
      </c>
      <c r="J48" s="2">
        <f>IFERROR(__xludf.DUMMYFUNCTION("""COMPUTED_VALUE"""),45359.66666666667)</f>
        <v>45359.66667</v>
      </c>
      <c r="K48" s="1">
        <f>IFERROR(__xludf.DUMMYFUNCTION("""COMPUTED_VALUE"""),1128.53)</f>
        <v>1128.53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IFERROR(__xludf.DUMMYFUNCTION("""COMPUTED_VALUE"""),1125.1)</f>
        <v>1125.1</v>
      </c>
      <c r="D49" s="2">
        <f>IFERROR(__xludf.DUMMYFUNCTION("""COMPUTED_VALUE"""),45362.66666666667)</f>
        <v>45362.66667</v>
      </c>
      <c r="E49" s="1">
        <f>IFERROR(__xludf.DUMMYFUNCTION("""COMPUTED_VALUE"""),1128.41)</f>
        <v>1128.41</v>
      </c>
      <c r="G49" s="2">
        <f>IFERROR(__xludf.DUMMYFUNCTION("""COMPUTED_VALUE"""),45362.66666666667)</f>
        <v>45362.66667</v>
      </c>
      <c r="H49" s="1">
        <f>IFERROR(__xludf.DUMMYFUNCTION("""COMPUTED_VALUE"""),1121.09)</f>
        <v>1121.09</v>
      </c>
      <c r="J49" s="2">
        <f>IFERROR(__xludf.DUMMYFUNCTION("""COMPUTED_VALUE"""),45362.66666666667)</f>
        <v>45362.66667</v>
      </c>
      <c r="K49" s="1">
        <f>IFERROR(__xludf.DUMMYFUNCTION("""COMPUTED_VALUE"""),1126.47)</f>
        <v>1126.47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IFERROR(__xludf.DUMMYFUNCTION("""COMPUTED_VALUE"""),1132.32)</f>
        <v>1132.32</v>
      </c>
      <c r="D50" s="2">
        <f>IFERROR(__xludf.DUMMYFUNCTION("""COMPUTED_VALUE"""),45363.66666666667)</f>
        <v>45363.66667</v>
      </c>
      <c r="E50" s="1">
        <f>IFERROR(__xludf.DUMMYFUNCTION("""COMPUTED_VALUE"""),1142.65)</f>
        <v>1142.65</v>
      </c>
      <c r="G50" s="2">
        <f>IFERROR(__xludf.DUMMYFUNCTION("""COMPUTED_VALUE"""),45363.66666666667)</f>
        <v>45363.66667</v>
      </c>
      <c r="H50" s="1">
        <f>IFERROR(__xludf.DUMMYFUNCTION("""COMPUTED_VALUE"""),1126.35)</f>
        <v>1126.35</v>
      </c>
      <c r="J50" s="2">
        <f>IFERROR(__xludf.DUMMYFUNCTION("""COMPUTED_VALUE"""),45363.66666666667)</f>
        <v>45363.66667</v>
      </c>
      <c r="K50" s="1">
        <f>IFERROR(__xludf.DUMMYFUNCTION("""COMPUTED_VALUE"""),1141.68)</f>
        <v>1141.68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IFERROR(__xludf.DUMMYFUNCTION("""COMPUTED_VALUE"""),1141.32)</f>
        <v>1141.32</v>
      </c>
      <c r="D51" s="2">
        <f>IFERROR(__xludf.DUMMYFUNCTION("""COMPUTED_VALUE"""),45364.66666666667)</f>
        <v>45364.66667</v>
      </c>
      <c r="E51" s="1">
        <f>IFERROR(__xludf.DUMMYFUNCTION("""COMPUTED_VALUE"""),1141.77)</f>
        <v>1141.77</v>
      </c>
      <c r="G51" s="2">
        <f>IFERROR(__xludf.DUMMYFUNCTION("""COMPUTED_VALUE"""),45364.66666666667)</f>
        <v>45364.66667</v>
      </c>
      <c r="H51" s="1">
        <f>IFERROR(__xludf.DUMMYFUNCTION("""COMPUTED_VALUE"""),1135.82)</f>
        <v>1135.82</v>
      </c>
      <c r="J51" s="2">
        <f>IFERROR(__xludf.DUMMYFUNCTION("""COMPUTED_VALUE"""),45364.66666666667)</f>
        <v>45364.66667</v>
      </c>
      <c r="K51" s="1">
        <f>IFERROR(__xludf.DUMMYFUNCTION("""COMPUTED_VALUE"""),1138.75)</f>
        <v>1138.75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IFERROR(__xludf.DUMMYFUNCTION("""COMPUTED_VALUE"""),1141.93)</f>
        <v>1141.93</v>
      </c>
      <c r="D52" s="2">
        <f>IFERROR(__xludf.DUMMYFUNCTION("""COMPUTED_VALUE"""),45365.66666666667)</f>
        <v>45365.66667</v>
      </c>
      <c r="E52" s="1">
        <f>IFERROR(__xludf.DUMMYFUNCTION("""COMPUTED_VALUE"""),1142.42)</f>
        <v>1142.42</v>
      </c>
      <c r="G52" s="2">
        <f>IFERROR(__xludf.DUMMYFUNCTION("""COMPUTED_VALUE"""),45365.66666666667)</f>
        <v>45365.66667</v>
      </c>
      <c r="H52" s="1">
        <f>IFERROR(__xludf.DUMMYFUNCTION("""COMPUTED_VALUE"""),1131.44)</f>
        <v>1131.44</v>
      </c>
      <c r="J52" s="2">
        <f>IFERROR(__xludf.DUMMYFUNCTION("""COMPUTED_VALUE"""),45365.66666666667)</f>
        <v>45365.66667</v>
      </c>
      <c r="K52" s="1">
        <f>IFERROR(__xludf.DUMMYFUNCTION("""COMPUTED_VALUE"""),1137.34)</f>
        <v>1137.34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IFERROR(__xludf.DUMMYFUNCTION("""COMPUTED_VALUE"""),1128.9)</f>
        <v>1128.9</v>
      </c>
      <c r="D53" s="2">
        <f>IFERROR(__xludf.DUMMYFUNCTION("""COMPUTED_VALUE"""),45366.66666666667)</f>
        <v>45366.66667</v>
      </c>
      <c r="E53" s="1">
        <f>IFERROR(__xludf.DUMMYFUNCTION("""COMPUTED_VALUE"""),1132.76)</f>
        <v>1132.76</v>
      </c>
      <c r="G53" s="2">
        <f>IFERROR(__xludf.DUMMYFUNCTION("""COMPUTED_VALUE"""),45366.66666666667)</f>
        <v>45366.66667</v>
      </c>
      <c r="H53" s="1">
        <f>IFERROR(__xludf.DUMMYFUNCTION("""COMPUTED_VALUE"""),1124.91)</f>
        <v>1124.91</v>
      </c>
      <c r="J53" s="2">
        <f>IFERROR(__xludf.DUMMYFUNCTION("""COMPUTED_VALUE"""),45366.66666666667)</f>
        <v>45366.66667</v>
      </c>
      <c r="K53" s="1">
        <f>IFERROR(__xludf.DUMMYFUNCTION("""COMPUTED_VALUE"""),1127.93)</f>
        <v>1127.93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IFERROR(__xludf.DUMMYFUNCTION("""COMPUTED_VALUE"""),1138.61)</f>
        <v>1138.61</v>
      </c>
      <c r="D54" s="2">
        <f>IFERROR(__xludf.DUMMYFUNCTION("""COMPUTED_VALUE"""),45369.66666666667)</f>
        <v>45369.66667</v>
      </c>
      <c r="E54" s="1">
        <f>IFERROR(__xludf.DUMMYFUNCTION("""COMPUTED_VALUE"""),1142.91)</f>
        <v>1142.91</v>
      </c>
      <c r="G54" s="2">
        <f>IFERROR(__xludf.DUMMYFUNCTION("""COMPUTED_VALUE"""),45369.66666666667)</f>
        <v>45369.66667</v>
      </c>
      <c r="H54" s="1">
        <f>IFERROR(__xludf.DUMMYFUNCTION("""COMPUTED_VALUE"""),1135.39)</f>
        <v>1135.39</v>
      </c>
      <c r="J54" s="2">
        <f>IFERROR(__xludf.DUMMYFUNCTION("""COMPUTED_VALUE"""),45369.66666666667)</f>
        <v>45369.66667</v>
      </c>
      <c r="K54" s="1">
        <f>IFERROR(__xludf.DUMMYFUNCTION("""COMPUTED_VALUE"""),1136.26)</f>
        <v>1136.26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IFERROR(__xludf.DUMMYFUNCTION("""COMPUTED_VALUE"""),1133.8)</f>
        <v>1133.8</v>
      </c>
      <c r="D55" s="2">
        <f>IFERROR(__xludf.DUMMYFUNCTION("""COMPUTED_VALUE"""),45370.66666666667)</f>
        <v>45370.66667</v>
      </c>
      <c r="E55" s="1">
        <f>IFERROR(__xludf.DUMMYFUNCTION("""COMPUTED_VALUE"""),1142.77)</f>
        <v>1142.77</v>
      </c>
      <c r="G55" s="2">
        <f>IFERROR(__xludf.DUMMYFUNCTION("""COMPUTED_VALUE"""),45370.66666666667)</f>
        <v>45370.66667</v>
      </c>
      <c r="H55" s="1">
        <f>IFERROR(__xludf.DUMMYFUNCTION("""COMPUTED_VALUE"""),1130.64)</f>
        <v>1130.64</v>
      </c>
      <c r="J55" s="2">
        <f>IFERROR(__xludf.DUMMYFUNCTION("""COMPUTED_VALUE"""),45370.66666666667)</f>
        <v>45370.66667</v>
      </c>
      <c r="K55" s="1">
        <f>IFERROR(__xludf.DUMMYFUNCTION("""COMPUTED_VALUE"""),1142.4)</f>
        <v>1142.4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IFERROR(__xludf.DUMMYFUNCTION("""COMPUTED_VALUE"""),1143.31)</f>
        <v>1143.31</v>
      </c>
      <c r="D56" s="2">
        <f>IFERROR(__xludf.DUMMYFUNCTION("""COMPUTED_VALUE"""),45371.66666666667)</f>
        <v>45371.66667</v>
      </c>
      <c r="E56" s="1">
        <f>IFERROR(__xludf.DUMMYFUNCTION("""COMPUTED_VALUE"""),1152.93)</f>
        <v>1152.93</v>
      </c>
      <c r="G56" s="2">
        <f>IFERROR(__xludf.DUMMYFUNCTION("""COMPUTED_VALUE"""),45371.66666666667)</f>
        <v>45371.66667</v>
      </c>
      <c r="H56" s="1">
        <f>IFERROR(__xludf.DUMMYFUNCTION("""COMPUTED_VALUE"""),1140.39)</f>
        <v>1140.39</v>
      </c>
      <c r="J56" s="2">
        <f>IFERROR(__xludf.DUMMYFUNCTION("""COMPUTED_VALUE"""),45371.66666666667)</f>
        <v>45371.66667</v>
      </c>
      <c r="K56" s="1">
        <f>IFERROR(__xludf.DUMMYFUNCTION("""COMPUTED_VALUE"""),1152.82)</f>
        <v>1152.82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IFERROR(__xludf.DUMMYFUNCTION("""COMPUTED_VALUE"""),1160.03)</f>
        <v>1160.03</v>
      </c>
      <c r="D57" s="2">
        <f>IFERROR(__xludf.DUMMYFUNCTION("""COMPUTED_VALUE"""),45372.66666666667)</f>
        <v>45372.66667</v>
      </c>
      <c r="E57" s="1">
        <f>IFERROR(__xludf.DUMMYFUNCTION("""COMPUTED_VALUE"""),1160.81)</f>
        <v>1160.81</v>
      </c>
      <c r="G57" s="2">
        <f>IFERROR(__xludf.DUMMYFUNCTION("""COMPUTED_VALUE"""),45372.66666666667)</f>
        <v>45372.66667</v>
      </c>
      <c r="H57" s="1">
        <f>IFERROR(__xludf.DUMMYFUNCTION("""COMPUTED_VALUE"""),1154.74)</f>
        <v>1154.74</v>
      </c>
      <c r="J57" s="2">
        <f>IFERROR(__xludf.DUMMYFUNCTION("""COMPUTED_VALUE"""),45372.66666666667)</f>
        <v>45372.66667</v>
      </c>
      <c r="K57" s="1">
        <f>IFERROR(__xludf.DUMMYFUNCTION("""COMPUTED_VALUE"""),1154.93)</f>
        <v>1154.93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IFERROR(__xludf.DUMMYFUNCTION("""COMPUTED_VALUE"""),1154.96)</f>
        <v>1154.96</v>
      </c>
      <c r="D58" s="2">
        <f>IFERROR(__xludf.DUMMYFUNCTION("""COMPUTED_VALUE"""),45373.66666666667)</f>
        <v>45373.66667</v>
      </c>
      <c r="E58" s="1">
        <f>IFERROR(__xludf.DUMMYFUNCTION("""COMPUTED_VALUE"""),1157.86)</f>
        <v>1157.86</v>
      </c>
      <c r="G58" s="2">
        <f>IFERROR(__xludf.DUMMYFUNCTION("""COMPUTED_VALUE"""),45373.66666666667)</f>
        <v>45373.66667</v>
      </c>
      <c r="H58" s="1">
        <f>IFERROR(__xludf.DUMMYFUNCTION("""COMPUTED_VALUE"""),1153.6)</f>
        <v>1153.6</v>
      </c>
      <c r="J58" s="2">
        <f>IFERROR(__xludf.DUMMYFUNCTION("""COMPUTED_VALUE"""),45373.66666666667)</f>
        <v>45373.66667</v>
      </c>
      <c r="K58" s="1">
        <f>IFERROR(__xludf.DUMMYFUNCTION("""COMPUTED_VALUE"""),1154.99)</f>
        <v>1154.99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IFERROR(__xludf.DUMMYFUNCTION("""COMPUTED_VALUE"""),1150.27)</f>
        <v>1150.27</v>
      </c>
      <c r="D59" s="2">
        <f>IFERROR(__xludf.DUMMYFUNCTION("""COMPUTED_VALUE"""),45376.66666666667)</f>
        <v>45376.66667</v>
      </c>
      <c r="E59" s="1">
        <f>IFERROR(__xludf.DUMMYFUNCTION("""COMPUTED_VALUE"""),1153.69)</f>
        <v>1153.69</v>
      </c>
      <c r="G59" s="2">
        <f>IFERROR(__xludf.DUMMYFUNCTION("""COMPUTED_VALUE"""),45376.66666666667)</f>
        <v>45376.66667</v>
      </c>
      <c r="H59" s="1">
        <f>IFERROR(__xludf.DUMMYFUNCTION("""COMPUTED_VALUE"""),1149.18)</f>
        <v>1149.18</v>
      </c>
      <c r="J59" s="2">
        <f>IFERROR(__xludf.DUMMYFUNCTION("""COMPUTED_VALUE"""),45376.66666666667)</f>
        <v>45376.66667</v>
      </c>
      <c r="K59" s="1">
        <f>IFERROR(__xludf.DUMMYFUNCTION("""COMPUTED_VALUE"""),1151.21)</f>
        <v>1151.21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IFERROR(__xludf.DUMMYFUNCTION("""COMPUTED_VALUE"""),1154.12)</f>
        <v>1154.12</v>
      </c>
      <c r="D60" s="2">
        <f>IFERROR(__xludf.DUMMYFUNCTION("""COMPUTED_VALUE"""),45377.66666666667)</f>
        <v>45377.66667</v>
      </c>
      <c r="E60" s="1">
        <f>IFERROR(__xludf.DUMMYFUNCTION("""COMPUTED_VALUE"""),1155.1)</f>
        <v>1155.1</v>
      </c>
      <c r="G60" s="2">
        <f>IFERROR(__xludf.DUMMYFUNCTION("""COMPUTED_VALUE"""),45377.66666666667)</f>
        <v>45377.66667</v>
      </c>
      <c r="H60" s="1">
        <f>IFERROR(__xludf.DUMMYFUNCTION("""COMPUTED_VALUE"""),1147.5)</f>
        <v>1147.5</v>
      </c>
      <c r="J60" s="2">
        <f>IFERROR(__xludf.DUMMYFUNCTION("""COMPUTED_VALUE"""),45377.66666666667)</f>
        <v>45377.66667</v>
      </c>
      <c r="K60" s="1">
        <f>IFERROR(__xludf.DUMMYFUNCTION("""COMPUTED_VALUE"""),1147.57)</f>
        <v>1147.57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IFERROR(__xludf.DUMMYFUNCTION("""COMPUTED_VALUE"""),1154.32)</f>
        <v>1154.32</v>
      </c>
      <c r="D61" s="2">
        <f>IFERROR(__xludf.DUMMYFUNCTION("""COMPUTED_VALUE"""),45378.66666666667)</f>
        <v>45378.66667</v>
      </c>
      <c r="E61" s="1">
        <f>IFERROR(__xludf.DUMMYFUNCTION("""COMPUTED_VALUE"""),1155.64)</f>
        <v>1155.64</v>
      </c>
      <c r="G61" s="2">
        <f>IFERROR(__xludf.DUMMYFUNCTION("""COMPUTED_VALUE"""),45378.66666666667)</f>
        <v>45378.66667</v>
      </c>
      <c r="H61" s="1">
        <f>IFERROR(__xludf.DUMMYFUNCTION("""COMPUTED_VALUE"""),1147.98)</f>
        <v>1147.98</v>
      </c>
      <c r="J61" s="2">
        <f>IFERROR(__xludf.DUMMYFUNCTION("""COMPUTED_VALUE"""),45378.66666666667)</f>
        <v>45378.66667</v>
      </c>
      <c r="K61" s="1">
        <f>IFERROR(__xludf.DUMMYFUNCTION("""COMPUTED_VALUE"""),1155.49)</f>
        <v>1155.49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IFERROR(__xludf.DUMMYFUNCTION("""COMPUTED_VALUE"""),1155.27)</f>
        <v>1155.27</v>
      </c>
      <c r="D62" s="2">
        <f>IFERROR(__xludf.DUMMYFUNCTION("""COMPUTED_VALUE"""),45379.66666666667)</f>
        <v>45379.66667</v>
      </c>
      <c r="E62" s="1">
        <f>IFERROR(__xludf.DUMMYFUNCTION("""COMPUTED_VALUE"""),1158.09)</f>
        <v>1158.09</v>
      </c>
      <c r="G62" s="2">
        <f>IFERROR(__xludf.DUMMYFUNCTION("""COMPUTED_VALUE"""),45379.66666666667)</f>
        <v>45379.66667</v>
      </c>
      <c r="H62" s="1">
        <f>IFERROR(__xludf.DUMMYFUNCTION("""COMPUTED_VALUE"""),1153.77)</f>
        <v>1153.77</v>
      </c>
      <c r="J62" s="2">
        <f>IFERROR(__xludf.DUMMYFUNCTION("""COMPUTED_VALUE"""),45379.66666666667)</f>
        <v>45379.66667</v>
      </c>
      <c r="K62" s="1">
        <f>IFERROR(__xludf.DUMMYFUNCTION("""COMPUTED_VALUE"""),1155.71)</f>
        <v>1155.71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IFERROR(__xludf.DUMMYFUNCTION("""COMPUTED_VALUE"""),1156.48)</f>
        <v>1156.48</v>
      </c>
      <c r="D63" s="2">
        <f>IFERROR(__xludf.DUMMYFUNCTION("""COMPUTED_VALUE"""),45383.66666666667)</f>
        <v>45383.66667</v>
      </c>
      <c r="E63" s="1">
        <f>IFERROR(__xludf.DUMMYFUNCTION("""COMPUTED_VALUE"""),1159.36)</f>
        <v>1159.36</v>
      </c>
      <c r="G63" s="2">
        <f>IFERROR(__xludf.DUMMYFUNCTION("""COMPUTED_VALUE"""),45383.66666666667)</f>
        <v>45383.66667</v>
      </c>
      <c r="H63" s="1">
        <f>IFERROR(__xludf.DUMMYFUNCTION("""COMPUTED_VALUE"""),1150.66)</f>
        <v>1150.66</v>
      </c>
      <c r="J63" s="2">
        <f>IFERROR(__xludf.DUMMYFUNCTION("""COMPUTED_VALUE"""),45383.66666666667)</f>
        <v>45383.66667</v>
      </c>
      <c r="K63" s="1">
        <f>IFERROR(__xludf.DUMMYFUNCTION("""COMPUTED_VALUE"""),1154.63)</f>
        <v>1154.63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IFERROR(__xludf.DUMMYFUNCTION("""COMPUTED_VALUE"""),1143.08)</f>
        <v>1143.08</v>
      </c>
      <c r="D64" s="2">
        <f>IFERROR(__xludf.DUMMYFUNCTION("""COMPUTED_VALUE"""),45384.66666666667)</f>
        <v>45384.66667</v>
      </c>
      <c r="E64" s="1">
        <f>IFERROR(__xludf.DUMMYFUNCTION("""COMPUTED_VALUE"""),1147.0)</f>
        <v>1147</v>
      </c>
      <c r="G64" s="2">
        <f>IFERROR(__xludf.DUMMYFUNCTION("""COMPUTED_VALUE"""),45384.66666666667)</f>
        <v>45384.66667</v>
      </c>
      <c r="H64" s="1">
        <f>IFERROR(__xludf.DUMMYFUNCTION("""COMPUTED_VALUE"""),1140.68)</f>
        <v>1140.68</v>
      </c>
      <c r="J64" s="2">
        <f>IFERROR(__xludf.DUMMYFUNCTION("""COMPUTED_VALUE"""),45384.66666666667)</f>
        <v>45384.66667</v>
      </c>
      <c r="K64" s="1">
        <f>IFERROR(__xludf.DUMMYFUNCTION("""COMPUTED_VALUE"""),1146.29)</f>
        <v>1146.29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IFERROR(__xludf.DUMMYFUNCTION("""COMPUTED_VALUE"""),1143.68)</f>
        <v>1143.68</v>
      </c>
      <c r="D65" s="2">
        <f>IFERROR(__xludf.DUMMYFUNCTION("""COMPUTED_VALUE"""),45385.66666666667)</f>
        <v>45385.66667</v>
      </c>
      <c r="E65" s="1">
        <f>IFERROR(__xludf.DUMMYFUNCTION("""COMPUTED_VALUE"""),1151.47)</f>
        <v>1151.47</v>
      </c>
      <c r="G65" s="2">
        <f>IFERROR(__xludf.DUMMYFUNCTION("""COMPUTED_VALUE"""),45385.66666666667)</f>
        <v>45385.66667</v>
      </c>
      <c r="H65" s="1">
        <f>IFERROR(__xludf.DUMMYFUNCTION("""COMPUTED_VALUE"""),1143.68)</f>
        <v>1143.68</v>
      </c>
      <c r="J65" s="2">
        <f>IFERROR(__xludf.DUMMYFUNCTION("""COMPUTED_VALUE"""),45385.66666666667)</f>
        <v>45385.66667</v>
      </c>
      <c r="K65" s="1">
        <f>IFERROR(__xludf.DUMMYFUNCTION("""COMPUTED_VALUE"""),1146.94)</f>
        <v>1146.94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IFERROR(__xludf.DUMMYFUNCTION("""COMPUTED_VALUE"""),1155.28)</f>
        <v>1155.28</v>
      </c>
      <c r="D66" s="2">
        <f>IFERROR(__xludf.DUMMYFUNCTION("""COMPUTED_VALUE"""),45386.66666666667)</f>
        <v>45386.66667</v>
      </c>
      <c r="E66" s="1">
        <f>IFERROR(__xludf.DUMMYFUNCTION("""COMPUTED_VALUE"""),1157.24)</f>
        <v>1157.24</v>
      </c>
      <c r="G66" s="2">
        <f>IFERROR(__xludf.DUMMYFUNCTION("""COMPUTED_VALUE"""),45386.66666666667)</f>
        <v>45386.66667</v>
      </c>
      <c r="H66" s="1">
        <f>IFERROR(__xludf.DUMMYFUNCTION("""COMPUTED_VALUE"""),1132.22)</f>
        <v>1132.22</v>
      </c>
      <c r="J66" s="2">
        <f>IFERROR(__xludf.DUMMYFUNCTION("""COMPUTED_VALUE"""),45386.66666666667)</f>
        <v>45386.66667</v>
      </c>
      <c r="K66" s="1">
        <f>IFERROR(__xludf.DUMMYFUNCTION("""COMPUTED_VALUE"""),1132.3)</f>
        <v>1132.3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IFERROR(__xludf.DUMMYFUNCTION("""COMPUTED_VALUE"""),1135.72)</f>
        <v>1135.72</v>
      </c>
      <c r="D67" s="2">
        <f>IFERROR(__xludf.DUMMYFUNCTION("""COMPUTED_VALUE"""),45387.66666666667)</f>
        <v>45387.66667</v>
      </c>
      <c r="E67" s="1">
        <f>IFERROR(__xludf.DUMMYFUNCTION("""COMPUTED_VALUE"""),1150.15)</f>
        <v>1150.15</v>
      </c>
      <c r="G67" s="2">
        <f>IFERROR(__xludf.DUMMYFUNCTION("""COMPUTED_VALUE"""),45387.66666666667)</f>
        <v>45387.66667</v>
      </c>
      <c r="H67" s="1">
        <f>IFERROR(__xludf.DUMMYFUNCTION("""COMPUTED_VALUE"""),1134.92)</f>
        <v>1134.92</v>
      </c>
      <c r="J67" s="2">
        <f>IFERROR(__xludf.DUMMYFUNCTION("""COMPUTED_VALUE"""),45387.66666666667)</f>
        <v>45387.66667</v>
      </c>
      <c r="K67" s="1">
        <f>IFERROR(__xludf.DUMMYFUNCTION("""COMPUTED_VALUE"""),1145.71)</f>
        <v>1145.71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IFERROR(__xludf.DUMMYFUNCTION("""COMPUTED_VALUE"""),1147.49)</f>
        <v>1147.49</v>
      </c>
      <c r="D68" s="2">
        <f>IFERROR(__xludf.DUMMYFUNCTION("""COMPUTED_VALUE"""),45390.66666666667)</f>
        <v>45390.66667</v>
      </c>
      <c r="E68" s="1">
        <f>IFERROR(__xludf.DUMMYFUNCTION("""COMPUTED_VALUE"""),1148.81)</f>
        <v>1148.81</v>
      </c>
      <c r="G68" s="2">
        <f>IFERROR(__xludf.DUMMYFUNCTION("""COMPUTED_VALUE"""),45390.66666666667)</f>
        <v>45390.66667</v>
      </c>
      <c r="H68" s="1">
        <f>IFERROR(__xludf.DUMMYFUNCTION("""COMPUTED_VALUE"""),1142.96)</f>
        <v>1142.96</v>
      </c>
      <c r="J68" s="2">
        <f>IFERROR(__xludf.DUMMYFUNCTION("""COMPUTED_VALUE"""),45390.66666666667)</f>
        <v>45390.66667</v>
      </c>
      <c r="K68" s="1">
        <f>IFERROR(__xludf.DUMMYFUNCTION("""COMPUTED_VALUE"""),1144.58)</f>
        <v>1144.58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IFERROR(__xludf.DUMMYFUNCTION("""COMPUTED_VALUE"""),1148.01)</f>
        <v>1148.01</v>
      </c>
      <c r="D69" s="2">
        <f>IFERROR(__xludf.DUMMYFUNCTION("""COMPUTED_VALUE"""),45391.66666666667)</f>
        <v>45391.66667</v>
      </c>
      <c r="E69" s="1">
        <f>IFERROR(__xludf.DUMMYFUNCTION("""COMPUTED_VALUE"""),1149.23)</f>
        <v>1149.23</v>
      </c>
      <c r="G69" s="2">
        <f>IFERROR(__xludf.DUMMYFUNCTION("""COMPUTED_VALUE"""),45391.66666666667)</f>
        <v>45391.66667</v>
      </c>
      <c r="H69" s="1">
        <f>IFERROR(__xludf.DUMMYFUNCTION("""COMPUTED_VALUE"""),1134.93)</f>
        <v>1134.93</v>
      </c>
      <c r="J69" s="2">
        <f>IFERROR(__xludf.DUMMYFUNCTION("""COMPUTED_VALUE"""),45391.66666666667)</f>
        <v>45391.66667</v>
      </c>
      <c r="K69" s="1">
        <f>IFERROR(__xludf.DUMMYFUNCTION("""COMPUTED_VALUE"""),1146.02)</f>
        <v>1146.02</v>
      </c>
      <c r="M69" s="2">
        <f>IFERROR(__xludf.DUMMYFUNCTION("""COMPUTED_VALUE"""),45391.66666666667)</f>
        <v>45391.66667</v>
      </c>
      <c r="N69" s="1">
        <f>IFERROR(__xludf.DUMMYFUNCTION("""COMPUTED_VALUE"""),0.0)</f>
        <v>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IFERROR(__xludf.DUMMYFUNCTION("""COMPUTED_VALUE"""),1134.57)</f>
        <v>1134.57</v>
      </c>
      <c r="D70" s="2">
        <f>IFERROR(__xludf.DUMMYFUNCTION("""COMPUTED_VALUE"""),45392.66666666667)</f>
        <v>45392.66667</v>
      </c>
      <c r="E70" s="1">
        <f>IFERROR(__xludf.DUMMYFUNCTION("""COMPUTED_VALUE"""),1140.22)</f>
        <v>1140.22</v>
      </c>
      <c r="G70" s="2">
        <f>IFERROR(__xludf.DUMMYFUNCTION("""COMPUTED_VALUE"""),45392.66666666667)</f>
        <v>45392.66667</v>
      </c>
      <c r="H70" s="1">
        <f>IFERROR(__xludf.DUMMYFUNCTION("""COMPUTED_VALUE"""),1132.03)</f>
        <v>1132.03</v>
      </c>
      <c r="J70" s="2">
        <f>IFERROR(__xludf.DUMMYFUNCTION("""COMPUTED_VALUE"""),45392.66666666667)</f>
        <v>45392.66667</v>
      </c>
      <c r="K70" s="1">
        <f>IFERROR(__xludf.DUMMYFUNCTION("""COMPUTED_VALUE"""),1137.05)</f>
        <v>1137.05</v>
      </c>
      <c r="M70" s="2">
        <f>IFERROR(__xludf.DUMMYFUNCTION("""COMPUTED_VALUE"""),45392.66666666667)</f>
        <v>45392.66667</v>
      </c>
      <c r="N70" s="1">
        <f>IFERROR(__xludf.DUMMYFUNCTION("""COMPUTED_VALUE"""),0.0)</f>
        <v>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IFERROR(__xludf.DUMMYFUNCTION("""COMPUTED_VALUE"""),1140.28)</f>
        <v>1140.28</v>
      </c>
      <c r="D71" s="2">
        <f>IFERROR(__xludf.DUMMYFUNCTION("""COMPUTED_VALUE"""),45393.66666666667)</f>
        <v>45393.66667</v>
      </c>
      <c r="E71" s="1">
        <f>IFERROR(__xludf.DUMMYFUNCTION("""COMPUTED_VALUE"""),1150.48)</f>
        <v>1150.48</v>
      </c>
      <c r="G71" s="2">
        <f>IFERROR(__xludf.DUMMYFUNCTION("""COMPUTED_VALUE"""),45393.66666666667)</f>
        <v>45393.66667</v>
      </c>
      <c r="H71" s="1">
        <f>IFERROR(__xludf.DUMMYFUNCTION("""COMPUTED_VALUE"""),1132.84)</f>
        <v>1132.84</v>
      </c>
      <c r="J71" s="2">
        <f>IFERROR(__xludf.DUMMYFUNCTION("""COMPUTED_VALUE"""),45393.66666666667)</f>
        <v>45393.66667</v>
      </c>
      <c r="K71" s="1">
        <f>IFERROR(__xludf.DUMMYFUNCTION("""COMPUTED_VALUE"""),1148.06)</f>
        <v>1148.06</v>
      </c>
      <c r="M71" s="2">
        <f>IFERROR(__xludf.DUMMYFUNCTION("""COMPUTED_VALUE"""),45393.66666666667)</f>
        <v>45393.66667</v>
      </c>
      <c r="N71" s="1">
        <f>IFERROR(__xludf.DUMMYFUNCTION("""COMPUTED_VALUE"""),0.0)</f>
        <v>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IFERROR(__xludf.DUMMYFUNCTION("""COMPUTED_VALUE"""),1139.74)</f>
        <v>1139.74</v>
      </c>
      <c r="D72" s="2">
        <f>IFERROR(__xludf.DUMMYFUNCTION("""COMPUTED_VALUE"""),45394.66666666667)</f>
        <v>45394.66667</v>
      </c>
      <c r="E72" s="1">
        <f>IFERROR(__xludf.DUMMYFUNCTION("""COMPUTED_VALUE"""),1142.4)</f>
        <v>1142.4</v>
      </c>
      <c r="G72" s="2">
        <f>IFERROR(__xludf.DUMMYFUNCTION("""COMPUTED_VALUE"""),45394.66666666667)</f>
        <v>45394.66667</v>
      </c>
      <c r="H72" s="1">
        <f>IFERROR(__xludf.DUMMYFUNCTION("""COMPUTED_VALUE"""),1128.14)</f>
        <v>1128.14</v>
      </c>
      <c r="J72" s="2">
        <f>IFERROR(__xludf.DUMMYFUNCTION("""COMPUTED_VALUE"""),45394.66666666667)</f>
        <v>45394.66667</v>
      </c>
      <c r="K72" s="1">
        <f>IFERROR(__xludf.DUMMYFUNCTION("""COMPUTED_VALUE"""),1131.61)</f>
        <v>1131.61</v>
      </c>
      <c r="M72" s="2">
        <f>IFERROR(__xludf.DUMMYFUNCTION("""COMPUTED_VALUE"""),45394.66666666667)</f>
        <v>45394.66667</v>
      </c>
      <c r="N72" s="1">
        <f>IFERROR(__xludf.DUMMYFUNCTION("""COMPUTED_VALUE"""),0.0)</f>
        <v>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IFERROR(__xludf.DUMMYFUNCTION("""COMPUTED_VALUE"""),1139.44)</f>
        <v>1139.44</v>
      </c>
      <c r="D73" s="2">
        <f>IFERROR(__xludf.DUMMYFUNCTION("""COMPUTED_VALUE"""),45397.66666666667)</f>
        <v>45397.66667</v>
      </c>
      <c r="E73" s="1">
        <f>IFERROR(__xludf.DUMMYFUNCTION("""COMPUTED_VALUE"""),1141.32)</f>
        <v>1141.32</v>
      </c>
      <c r="G73" s="2">
        <f>IFERROR(__xludf.DUMMYFUNCTION("""COMPUTED_VALUE"""),45397.66666666667)</f>
        <v>45397.66667</v>
      </c>
      <c r="H73" s="1">
        <f>IFERROR(__xludf.DUMMYFUNCTION("""COMPUTED_VALUE"""),1115.27)</f>
        <v>1115.27</v>
      </c>
      <c r="J73" s="2">
        <f>IFERROR(__xludf.DUMMYFUNCTION("""COMPUTED_VALUE"""),45397.66666666667)</f>
        <v>45397.66667</v>
      </c>
      <c r="K73" s="1">
        <f>IFERROR(__xludf.DUMMYFUNCTION("""COMPUTED_VALUE"""),1117.02)</f>
        <v>1117.02</v>
      </c>
      <c r="M73" s="2">
        <f>IFERROR(__xludf.DUMMYFUNCTION("""COMPUTED_VALUE"""),45397.66666666667)</f>
        <v>45397.66667</v>
      </c>
      <c r="N73" s="1">
        <f>IFERROR(__xludf.DUMMYFUNCTION("""COMPUTED_VALUE"""),0.0)</f>
        <v>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IFERROR(__xludf.DUMMYFUNCTION("""COMPUTED_VALUE"""),1117.91)</f>
        <v>1117.91</v>
      </c>
      <c r="D74" s="2">
        <f>IFERROR(__xludf.DUMMYFUNCTION("""COMPUTED_VALUE"""),45398.66666666667)</f>
        <v>45398.66667</v>
      </c>
      <c r="E74" s="1">
        <f>IFERROR(__xludf.DUMMYFUNCTION("""COMPUTED_VALUE"""),1122.37)</f>
        <v>1122.37</v>
      </c>
      <c r="G74" s="2">
        <f>IFERROR(__xludf.DUMMYFUNCTION("""COMPUTED_VALUE"""),45398.66666666667)</f>
        <v>45398.66667</v>
      </c>
      <c r="H74" s="1">
        <f>IFERROR(__xludf.DUMMYFUNCTION("""COMPUTED_VALUE"""),1113.21)</f>
        <v>1113.21</v>
      </c>
      <c r="J74" s="2">
        <f>IFERROR(__xludf.DUMMYFUNCTION("""COMPUTED_VALUE"""),45398.66666666667)</f>
        <v>45398.66667</v>
      </c>
      <c r="K74" s="1">
        <f>IFERROR(__xludf.DUMMYFUNCTION("""COMPUTED_VALUE"""),1115.8)</f>
        <v>1115.8</v>
      </c>
      <c r="M74" s="2">
        <f>IFERROR(__xludf.DUMMYFUNCTION("""COMPUTED_VALUE"""),45398.66666666667)</f>
        <v>45398.66667</v>
      </c>
      <c r="N74" s="1">
        <f>IFERROR(__xludf.DUMMYFUNCTION("""COMPUTED_VALUE"""),0.0)</f>
        <v>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IFERROR(__xludf.DUMMYFUNCTION("""COMPUTED_VALUE"""),1120.24)</f>
        <v>1120.24</v>
      </c>
      <c r="D75" s="2">
        <f>IFERROR(__xludf.DUMMYFUNCTION("""COMPUTED_VALUE"""),45399.66666666667)</f>
        <v>45399.66667</v>
      </c>
      <c r="E75" s="1">
        <f>IFERROR(__xludf.DUMMYFUNCTION("""COMPUTED_VALUE"""),1121.95)</f>
        <v>1121.95</v>
      </c>
      <c r="G75" s="2">
        <f>IFERROR(__xludf.DUMMYFUNCTION("""COMPUTED_VALUE"""),45399.66666666667)</f>
        <v>45399.66667</v>
      </c>
      <c r="H75" s="1">
        <f>IFERROR(__xludf.DUMMYFUNCTION("""COMPUTED_VALUE"""),1105.31)</f>
        <v>1105.31</v>
      </c>
      <c r="J75" s="2">
        <f>IFERROR(__xludf.DUMMYFUNCTION("""COMPUTED_VALUE"""),45399.66666666667)</f>
        <v>45399.66667</v>
      </c>
      <c r="K75" s="1">
        <f>IFERROR(__xludf.DUMMYFUNCTION("""COMPUTED_VALUE"""),1108.49)</f>
        <v>1108.49</v>
      </c>
      <c r="M75" s="2">
        <f>IFERROR(__xludf.DUMMYFUNCTION("""COMPUTED_VALUE"""),45399.66666666667)</f>
        <v>45399.66667</v>
      </c>
      <c r="N75" s="1">
        <f>IFERROR(__xludf.DUMMYFUNCTION("""COMPUTED_VALUE"""),0.0)</f>
        <v>0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IFERROR(__xludf.DUMMYFUNCTION("""COMPUTED_VALUE"""),1110.59)</f>
        <v>1110.59</v>
      </c>
      <c r="D76" s="2">
        <f>IFERROR(__xludf.DUMMYFUNCTION("""COMPUTED_VALUE"""),45400.66666666667)</f>
        <v>45400.66667</v>
      </c>
      <c r="E76" s="1">
        <f>IFERROR(__xludf.DUMMYFUNCTION("""COMPUTED_VALUE"""),1115.93)</f>
        <v>1115.93</v>
      </c>
      <c r="G76" s="2">
        <f>IFERROR(__xludf.DUMMYFUNCTION("""COMPUTED_VALUE"""),45400.66666666667)</f>
        <v>45400.66667</v>
      </c>
      <c r="H76" s="1">
        <f>IFERROR(__xludf.DUMMYFUNCTION("""COMPUTED_VALUE"""),1103.91)</f>
        <v>1103.91</v>
      </c>
      <c r="J76" s="2">
        <f>IFERROR(__xludf.DUMMYFUNCTION("""COMPUTED_VALUE"""),45400.66666666667)</f>
        <v>45400.66667</v>
      </c>
      <c r="K76" s="1">
        <f>IFERROR(__xludf.DUMMYFUNCTION("""COMPUTED_VALUE"""),1105.78)</f>
        <v>1105.78</v>
      </c>
      <c r="M76" s="2">
        <f>IFERROR(__xludf.DUMMYFUNCTION("""COMPUTED_VALUE"""),45400.66666666667)</f>
        <v>45400.66667</v>
      </c>
      <c r="N76" s="1">
        <f>IFERROR(__xludf.DUMMYFUNCTION("""COMPUTED_VALUE"""),0.0)</f>
        <v>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IFERROR(__xludf.DUMMYFUNCTION("""COMPUTED_VALUE"""),1104.58)</f>
        <v>1104.58</v>
      </c>
      <c r="D77" s="2">
        <f>IFERROR(__xludf.DUMMYFUNCTION("""COMPUTED_VALUE"""),45401.66666666667)</f>
        <v>45401.66667</v>
      </c>
      <c r="E77" s="1">
        <f>IFERROR(__xludf.DUMMYFUNCTION("""COMPUTED_VALUE"""),1106.4)</f>
        <v>1106.4</v>
      </c>
      <c r="G77" s="2">
        <f>IFERROR(__xludf.DUMMYFUNCTION("""COMPUTED_VALUE"""),45401.66666666667)</f>
        <v>45401.66667</v>
      </c>
      <c r="H77" s="1">
        <f>IFERROR(__xludf.DUMMYFUNCTION("""COMPUTED_VALUE"""),1089.69)</f>
        <v>1089.69</v>
      </c>
      <c r="J77" s="2">
        <f>IFERROR(__xludf.DUMMYFUNCTION("""COMPUTED_VALUE"""),45401.66666666667)</f>
        <v>45401.66667</v>
      </c>
      <c r="K77" s="1">
        <f>IFERROR(__xludf.DUMMYFUNCTION("""COMPUTED_VALUE"""),1092.87)</f>
        <v>1092.87</v>
      </c>
      <c r="M77" s="2">
        <f>IFERROR(__xludf.DUMMYFUNCTION("""COMPUTED_VALUE"""),45401.66666666667)</f>
        <v>45401.66667</v>
      </c>
      <c r="N77" s="1">
        <f>IFERROR(__xludf.DUMMYFUNCTION("""COMPUTED_VALUE"""),0.0)</f>
        <v>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IFERROR(__xludf.DUMMYFUNCTION("""COMPUTED_VALUE"""),1099.17)</f>
        <v>1099.17</v>
      </c>
      <c r="D78" s="2">
        <f>IFERROR(__xludf.DUMMYFUNCTION("""COMPUTED_VALUE"""),45404.66666666667)</f>
        <v>45404.66667</v>
      </c>
      <c r="E78" s="1">
        <f>IFERROR(__xludf.DUMMYFUNCTION("""COMPUTED_VALUE"""),1108.98)</f>
        <v>1108.98</v>
      </c>
      <c r="G78" s="2">
        <f>IFERROR(__xludf.DUMMYFUNCTION("""COMPUTED_VALUE"""),45404.66666666667)</f>
        <v>45404.66667</v>
      </c>
      <c r="H78" s="1">
        <f>IFERROR(__xludf.DUMMYFUNCTION("""COMPUTED_VALUE"""),1092.87)</f>
        <v>1092.87</v>
      </c>
      <c r="J78" s="2">
        <f>IFERROR(__xludf.DUMMYFUNCTION("""COMPUTED_VALUE"""),45404.66666666667)</f>
        <v>45404.66667</v>
      </c>
      <c r="K78" s="1">
        <f>IFERROR(__xludf.DUMMYFUNCTION("""COMPUTED_VALUE"""),1102.69)</f>
        <v>1102.69</v>
      </c>
      <c r="M78" s="2">
        <f>IFERROR(__xludf.DUMMYFUNCTION("""COMPUTED_VALUE"""),45404.66666666667)</f>
        <v>45404.66667</v>
      </c>
      <c r="N78" s="1">
        <f>IFERROR(__xludf.DUMMYFUNCTION("""COMPUTED_VALUE"""),0.0)</f>
        <v>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IFERROR(__xludf.DUMMYFUNCTION("""COMPUTED_VALUE"""),1108.65)</f>
        <v>1108.65</v>
      </c>
      <c r="D79" s="2">
        <f>IFERROR(__xludf.DUMMYFUNCTION("""COMPUTED_VALUE"""),45405.66666666667)</f>
        <v>45405.66667</v>
      </c>
      <c r="E79" s="1">
        <f>IFERROR(__xludf.DUMMYFUNCTION("""COMPUTED_VALUE"""),1118.18)</f>
        <v>1118.18</v>
      </c>
      <c r="G79" s="2">
        <f>IFERROR(__xludf.DUMMYFUNCTION("""COMPUTED_VALUE"""),45405.66666666667)</f>
        <v>45405.66667</v>
      </c>
      <c r="H79" s="1">
        <f>IFERROR(__xludf.DUMMYFUNCTION("""COMPUTED_VALUE"""),1107.31)</f>
        <v>1107.31</v>
      </c>
      <c r="J79" s="2">
        <f>IFERROR(__xludf.DUMMYFUNCTION("""COMPUTED_VALUE"""),45405.66666666667)</f>
        <v>45405.66667</v>
      </c>
      <c r="K79" s="1">
        <f>IFERROR(__xludf.DUMMYFUNCTION("""COMPUTED_VALUE"""),1117.16)</f>
        <v>1117.16</v>
      </c>
      <c r="M79" s="2">
        <f>IFERROR(__xludf.DUMMYFUNCTION("""COMPUTED_VALUE"""),45405.66666666667)</f>
        <v>45405.66667</v>
      </c>
      <c r="N79" s="1">
        <f>IFERROR(__xludf.DUMMYFUNCTION("""COMPUTED_VALUE"""),0.0)</f>
        <v>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IFERROR(__xludf.DUMMYFUNCTION("""COMPUTED_VALUE"""),1121.62)</f>
        <v>1121.62</v>
      </c>
      <c r="D80" s="2">
        <f>IFERROR(__xludf.DUMMYFUNCTION("""COMPUTED_VALUE"""),45406.66666666667)</f>
        <v>45406.66667</v>
      </c>
      <c r="E80" s="1">
        <f>IFERROR(__xludf.DUMMYFUNCTION("""COMPUTED_VALUE"""),1122.01)</f>
        <v>1122.01</v>
      </c>
      <c r="G80" s="2">
        <f>IFERROR(__xludf.DUMMYFUNCTION("""COMPUTED_VALUE"""),45406.66666666667)</f>
        <v>45406.66667</v>
      </c>
      <c r="H80" s="1">
        <f>IFERROR(__xludf.DUMMYFUNCTION("""COMPUTED_VALUE"""),1111.64)</f>
        <v>1111.64</v>
      </c>
      <c r="J80" s="2">
        <f>IFERROR(__xludf.DUMMYFUNCTION("""COMPUTED_VALUE"""),45406.66666666667)</f>
        <v>45406.66667</v>
      </c>
      <c r="K80" s="1">
        <f>IFERROR(__xludf.DUMMYFUNCTION("""COMPUTED_VALUE"""),1116.8)</f>
        <v>1116.8</v>
      </c>
      <c r="M80" s="2">
        <f>IFERROR(__xludf.DUMMYFUNCTION("""COMPUTED_VALUE"""),45406.66666666667)</f>
        <v>45406.66667</v>
      </c>
      <c r="N80" s="1">
        <f>IFERROR(__xludf.DUMMYFUNCTION("""COMPUTED_VALUE"""),0.0)</f>
        <v>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IFERROR(__xludf.DUMMYFUNCTION("""COMPUTED_VALUE"""),1098.15)</f>
        <v>1098.15</v>
      </c>
      <c r="D81" s="2">
        <f>IFERROR(__xludf.DUMMYFUNCTION("""COMPUTED_VALUE"""),45407.66666666667)</f>
        <v>45407.66667</v>
      </c>
      <c r="E81" s="1">
        <f>IFERROR(__xludf.DUMMYFUNCTION("""COMPUTED_VALUE"""),1112.23)</f>
        <v>1112.23</v>
      </c>
      <c r="G81" s="2">
        <f>IFERROR(__xludf.DUMMYFUNCTION("""COMPUTED_VALUE"""),45407.66666666667)</f>
        <v>45407.66667</v>
      </c>
      <c r="H81" s="1">
        <f>IFERROR(__xludf.DUMMYFUNCTION("""COMPUTED_VALUE"""),1097.61)</f>
        <v>1097.61</v>
      </c>
      <c r="J81" s="2">
        <f>IFERROR(__xludf.DUMMYFUNCTION("""COMPUTED_VALUE"""),45407.66666666667)</f>
        <v>45407.66667</v>
      </c>
      <c r="K81" s="1">
        <f>IFERROR(__xludf.DUMMYFUNCTION("""COMPUTED_VALUE"""),1110.28)</f>
        <v>1110.28</v>
      </c>
      <c r="M81" s="2">
        <f>IFERROR(__xludf.DUMMYFUNCTION("""COMPUTED_VALUE"""),45407.66666666667)</f>
        <v>45407.66667</v>
      </c>
      <c r="N81" s="1">
        <f>IFERROR(__xludf.DUMMYFUNCTION("""COMPUTED_VALUE"""),0.0)</f>
        <v>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IFERROR(__xludf.DUMMYFUNCTION("""COMPUTED_VALUE"""),1120.51)</f>
        <v>1120.51</v>
      </c>
      <c r="D82" s="2">
        <f>IFERROR(__xludf.DUMMYFUNCTION("""COMPUTED_VALUE"""),45408.66666666667)</f>
        <v>45408.66667</v>
      </c>
      <c r="E82" s="1">
        <f>IFERROR(__xludf.DUMMYFUNCTION("""COMPUTED_VALUE"""),1127.66)</f>
        <v>1127.66</v>
      </c>
      <c r="G82" s="2">
        <f>IFERROR(__xludf.DUMMYFUNCTION("""COMPUTED_VALUE"""),45408.66666666667)</f>
        <v>45408.66667</v>
      </c>
      <c r="H82" s="1">
        <f>IFERROR(__xludf.DUMMYFUNCTION("""COMPUTED_VALUE"""),1117.66)</f>
        <v>1117.66</v>
      </c>
      <c r="J82" s="2">
        <f>IFERROR(__xludf.DUMMYFUNCTION("""COMPUTED_VALUE"""),45408.66666666667)</f>
        <v>45408.66667</v>
      </c>
      <c r="K82" s="1">
        <f>IFERROR(__xludf.DUMMYFUNCTION("""COMPUTED_VALUE"""),1124.5)</f>
        <v>1124.5</v>
      </c>
      <c r="M82" s="2">
        <f>IFERROR(__xludf.DUMMYFUNCTION("""COMPUTED_VALUE"""),45408.66666666667)</f>
        <v>45408.66667</v>
      </c>
      <c r="N82" s="1">
        <f>IFERROR(__xludf.DUMMYFUNCTION("""COMPUTED_VALUE"""),0.0)</f>
        <v>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IFERROR(__xludf.DUMMYFUNCTION("""COMPUTED_VALUE"""),1128.19)</f>
        <v>1128.19</v>
      </c>
      <c r="D83" s="2">
        <f>IFERROR(__xludf.DUMMYFUNCTION("""COMPUTED_VALUE"""),45411.66666666667)</f>
        <v>45411.66667</v>
      </c>
      <c r="E83" s="1">
        <f>IFERROR(__xludf.DUMMYFUNCTION("""COMPUTED_VALUE"""),1129.29)</f>
        <v>1129.29</v>
      </c>
      <c r="G83" s="2">
        <f>IFERROR(__xludf.DUMMYFUNCTION("""COMPUTED_VALUE"""),45411.66666666667)</f>
        <v>45411.66667</v>
      </c>
      <c r="H83" s="1">
        <f>IFERROR(__xludf.DUMMYFUNCTION("""COMPUTED_VALUE"""),1120.66)</f>
        <v>1120.66</v>
      </c>
      <c r="J83" s="2">
        <f>IFERROR(__xludf.DUMMYFUNCTION("""COMPUTED_VALUE"""),45411.66666666667)</f>
        <v>45411.66667</v>
      </c>
      <c r="K83" s="1">
        <f>IFERROR(__xludf.DUMMYFUNCTION("""COMPUTED_VALUE"""),1126.83)</f>
        <v>1126.83</v>
      </c>
      <c r="M83" s="2">
        <f>IFERROR(__xludf.DUMMYFUNCTION("""COMPUTED_VALUE"""),45411.66666666667)</f>
        <v>45411.66667</v>
      </c>
      <c r="N83" s="1">
        <f>IFERROR(__xludf.DUMMYFUNCTION("""COMPUTED_VALUE"""),0.0)</f>
        <v>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IFERROR(__xludf.DUMMYFUNCTION("""COMPUTED_VALUE"""),1124.56)</f>
        <v>1124.56</v>
      </c>
      <c r="D84" s="2">
        <f>IFERROR(__xludf.DUMMYFUNCTION("""COMPUTED_VALUE"""),45412.66666666667)</f>
        <v>45412.66667</v>
      </c>
      <c r="E84" s="1">
        <f>IFERROR(__xludf.DUMMYFUNCTION("""COMPUTED_VALUE"""),1127.06)</f>
        <v>1127.06</v>
      </c>
      <c r="G84" s="2">
        <f>IFERROR(__xludf.DUMMYFUNCTION("""COMPUTED_VALUE"""),45412.66666666667)</f>
        <v>45412.66667</v>
      </c>
      <c r="H84" s="1">
        <f>IFERROR(__xludf.DUMMYFUNCTION("""COMPUTED_VALUE"""),1109.42)</f>
        <v>1109.42</v>
      </c>
      <c r="J84" s="2">
        <f>IFERROR(__xludf.DUMMYFUNCTION("""COMPUTED_VALUE"""),45412.66666666667)</f>
        <v>45412.66667</v>
      </c>
      <c r="K84" s="1">
        <f>IFERROR(__xludf.DUMMYFUNCTION("""COMPUTED_VALUE"""),1109.46)</f>
        <v>1109.46</v>
      </c>
      <c r="M84" s="2">
        <f>IFERROR(__xludf.DUMMYFUNCTION("""COMPUTED_VALUE"""),45412.66666666667)</f>
        <v>45412.66667</v>
      </c>
      <c r="N84" s="1">
        <f>IFERROR(__xludf.DUMMYFUNCTION("""COMPUTED_VALUE"""),0.0)</f>
        <v>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IFERROR(__xludf.DUMMYFUNCTION("""COMPUTED_VALUE"""),1108.05)</f>
        <v>1108.05</v>
      </c>
      <c r="D85" s="2">
        <f>IFERROR(__xludf.DUMMYFUNCTION("""COMPUTED_VALUE"""),45413.66666666667)</f>
        <v>45413.66667</v>
      </c>
      <c r="E85" s="1">
        <f>IFERROR(__xludf.DUMMYFUNCTION("""COMPUTED_VALUE"""),1123.53)</f>
        <v>1123.53</v>
      </c>
      <c r="G85" s="2">
        <f>IFERROR(__xludf.DUMMYFUNCTION("""COMPUTED_VALUE"""),45413.66666666667)</f>
        <v>45413.66667</v>
      </c>
      <c r="H85" s="1">
        <f>IFERROR(__xludf.DUMMYFUNCTION("""COMPUTED_VALUE"""),1104.81)</f>
        <v>1104.81</v>
      </c>
      <c r="J85" s="2">
        <f>IFERROR(__xludf.DUMMYFUNCTION("""COMPUTED_VALUE"""),45413.66666666667)</f>
        <v>45413.66667</v>
      </c>
      <c r="K85" s="1">
        <f>IFERROR(__xludf.DUMMYFUNCTION("""COMPUTED_VALUE"""),1105.85)</f>
        <v>1105.85</v>
      </c>
      <c r="M85" s="2">
        <f>IFERROR(__xludf.DUMMYFUNCTION("""COMPUTED_VALUE"""),45413.66666666667)</f>
        <v>45413.66667</v>
      </c>
      <c r="N85" s="1">
        <f>IFERROR(__xludf.DUMMYFUNCTION("""COMPUTED_VALUE"""),0.0)</f>
        <v>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IFERROR(__xludf.DUMMYFUNCTION("""COMPUTED_VALUE"""),1114.28)</f>
        <v>1114.28</v>
      </c>
      <c r="D86" s="2">
        <f>IFERROR(__xludf.DUMMYFUNCTION("""COMPUTED_VALUE"""),45414.66666666667)</f>
        <v>45414.66667</v>
      </c>
      <c r="E86" s="1">
        <f>IFERROR(__xludf.DUMMYFUNCTION("""COMPUTED_VALUE"""),1118.7)</f>
        <v>1118.7</v>
      </c>
      <c r="G86" s="2">
        <f>IFERROR(__xludf.DUMMYFUNCTION("""COMPUTED_VALUE"""),45414.66666666667)</f>
        <v>45414.66667</v>
      </c>
      <c r="H86" s="1">
        <f>IFERROR(__xludf.DUMMYFUNCTION("""COMPUTED_VALUE"""),1104.95)</f>
        <v>1104.95</v>
      </c>
      <c r="J86" s="2">
        <f>IFERROR(__xludf.DUMMYFUNCTION("""COMPUTED_VALUE"""),45414.66666666667)</f>
        <v>45414.66667</v>
      </c>
      <c r="K86" s="1">
        <f>IFERROR(__xludf.DUMMYFUNCTION("""COMPUTED_VALUE"""),1116.87)</f>
        <v>1116.87</v>
      </c>
      <c r="M86" s="2">
        <f>IFERROR(__xludf.DUMMYFUNCTION("""COMPUTED_VALUE"""),45414.66666666667)</f>
        <v>45414.66667</v>
      </c>
      <c r="N86" s="1">
        <f>IFERROR(__xludf.DUMMYFUNCTION("""COMPUTED_VALUE"""),0.0)</f>
        <v>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IFERROR(__xludf.DUMMYFUNCTION("""COMPUTED_VALUE"""),1132.32)</f>
        <v>1132.32</v>
      </c>
      <c r="D87" s="2">
        <f>IFERROR(__xludf.DUMMYFUNCTION("""COMPUTED_VALUE"""),45415.66666666667)</f>
        <v>45415.66667</v>
      </c>
      <c r="E87" s="1">
        <f>IFERROR(__xludf.DUMMYFUNCTION("""COMPUTED_VALUE"""),1134.6)</f>
        <v>1134.6</v>
      </c>
      <c r="G87" s="2">
        <f>IFERROR(__xludf.DUMMYFUNCTION("""COMPUTED_VALUE"""),45415.66666666667)</f>
        <v>45415.66667</v>
      </c>
      <c r="H87" s="1">
        <f>IFERROR(__xludf.DUMMYFUNCTION("""COMPUTED_VALUE"""),1126.17)</f>
        <v>1126.17</v>
      </c>
      <c r="J87" s="2">
        <f>IFERROR(__xludf.DUMMYFUNCTION("""COMPUTED_VALUE"""),45415.66666666667)</f>
        <v>45415.66667</v>
      </c>
      <c r="K87" s="1">
        <f>IFERROR(__xludf.DUMMYFUNCTION("""COMPUTED_VALUE"""),1132.6)</f>
        <v>1132.6</v>
      </c>
      <c r="M87" s="2">
        <f>IFERROR(__xludf.DUMMYFUNCTION("""COMPUTED_VALUE"""),45415.66666666667)</f>
        <v>45415.66667</v>
      </c>
      <c r="N87" s="1">
        <f>IFERROR(__xludf.DUMMYFUNCTION("""COMPUTED_VALUE"""),0.0)</f>
        <v>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IFERROR(__xludf.DUMMYFUNCTION("""COMPUTED_VALUE"""),1136.92)</f>
        <v>1136.92</v>
      </c>
      <c r="D88" s="2">
        <f>IFERROR(__xludf.DUMMYFUNCTION("""COMPUTED_VALUE"""),45418.66666666667)</f>
        <v>45418.66667</v>
      </c>
      <c r="E88" s="1">
        <f>IFERROR(__xludf.DUMMYFUNCTION("""COMPUTED_VALUE"""),1144.86)</f>
        <v>1144.86</v>
      </c>
      <c r="G88" s="2">
        <f>IFERROR(__xludf.DUMMYFUNCTION("""COMPUTED_VALUE"""),45418.66666666667)</f>
        <v>45418.66667</v>
      </c>
      <c r="H88" s="1">
        <f>IFERROR(__xludf.DUMMYFUNCTION("""COMPUTED_VALUE"""),1136.35)</f>
        <v>1136.35</v>
      </c>
      <c r="J88" s="2">
        <f>IFERROR(__xludf.DUMMYFUNCTION("""COMPUTED_VALUE"""),45418.66666666667)</f>
        <v>45418.66667</v>
      </c>
      <c r="K88" s="1">
        <f>IFERROR(__xludf.DUMMYFUNCTION("""COMPUTED_VALUE"""),1144.85)</f>
        <v>1144.85</v>
      </c>
      <c r="M88" s="2">
        <f>IFERROR(__xludf.DUMMYFUNCTION("""COMPUTED_VALUE"""),45418.66666666667)</f>
        <v>45418.66667</v>
      </c>
      <c r="N88" s="1">
        <f>IFERROR(__xludf.DUMMYFUNCTION("""COMPUTED_VALUE"""),0.0)</f>
        <v>0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IFERROR(__xludf.DUMMYFUNCTION("""COMPUTED_VALUE"""),1146.14)</f>
        <v>1146.14</v>
      </c>
      <c r="D89" s="2">
        <f>IFERROR(__xludf.DUMMYFUNCTION("""COMPUTED_VALUE"""),45419.66666666667)</f>
        <v>45419.66667</v>
      </c>
      <c r="E89" s="1">
        <f>IFERROR(__xludf.DUMMYFUNCTION("""COMPUTED_VALUE"""),1148.86)</f>
        <v>1148.86</v>
      </c>
      <c r="G89" s="2">
        <f>IFERROR(__xludf.DUMMYFUNCTION("""COMPUTED_VALUE"""),45419.66666666667)</f>
        <v>45419.66667</v>
      </c>
      <c r="H89" s="1">
        <f>IFERROR(__xludf.DUMMYFUNCTION("""COMPUTED_VALUE"""),1143.72)</f>
        <v>1143.72</v>
      </c>
      <c r="J89" s="2">
        <f>IFERROR(__xludf.DUMMYFUNCTION("""COMPUTED_VALUE"""),45419.66666666667)</f>
        <v>45419.66667</v>
      </c>
      <c r="K89" s="1">
        <f>IFERROR(__xludf.DUMMYFUNCTION("""COMPUTED_VALUE"""),1145.84)</f>
        <v>1145.84</v>
      </c>
      <c r="M89" s="2">
        <f>IFERROR(__xludf.DUMMYFUNCTION("""COMPUTED_VALUE"""),45419.66666666667)</f>
        <v>45419.66667</v>
      </c>
      <c r="N89" s="1">
        <f>IFERROR(__xludf.DUMMYFUNCTION("""COMPUTED_VALUE"""),0.0)</f>
        <v>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IFERROR(__xludf.DUMMYFUNCTION("""COMPUTED_VALUE"""),1140.72)</f>
        <v>1140.72</v>
      </c>
      <c r="D90" s="2">
        <f>IFERROR(__xludf.DUMMYFUNCTION("""COMPUTED_VALUE"""),45420.66666666667)</f>
        <v>45420.66667</v>
      </c>
      <c r="E90" s="1">
        <f>IFERROR(__xludf.DUMMYFUNCTION("""COMPUTED_VALUE"""),1146.89)</f>
        <v>1146.89</v>
      </c>
      <c r="G90" s="2">
        <f>IFERROR(__xludf.DUMMYFUNCTION("""COMPUTED_VALUE"""),45420.66666666667)</f>
        <v>45420.66667</v>
      </c>
      <c r="H90" s="1">
        <f>IFERROR(__xludf.DUMMYFUNCTION("""COMPUTED_VALUE"""),1140.72)</f>
        <v>1140.72</v>
      </c>
      <c r="J90" s="2">
        <f>IFERROR(__xludf.DUMMYFUNCTION("""COMPUTED_VALUE"""),45420.66666666667)</f>
        <v>45420.66667</v>
      </c>
      <c r="K90" s="1">
        <f>IFERROR(__xludf.DUMMYFUNCTION("""COMPUTED_VALUE"""),1145.83)</f>
        <v>1145.83</v>
      </c>
      <c r="M90" s="2">
        <f>IFERROR(__xludf.DUMMYFUNCTION("""COMPUTED_VALUE"""),45420.66666666667)</f>
        <v>45420.66667</v>
      </c>
      <c r="N90" s="1">
        <f>IFERROR(__xludf.DUMMYFUNCTION("""COMPUTED_VALUE"""),0.0)</f>
        <v>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IFERROR(__xludf.DUMMYFUNCTION("""COMPUTED_VALUE"""),1145.7)</f>
        <v>1145.7</v>
      </c>
      <c r="D91" s="2">
        <f>IFERROR(__xludf.DUMMYFUNCTION("""COMPUTED_VALUE"""),45421.66666666667)</f>
        <v>45421.66667</v>
      </c>
      <c r="E91" s="1">
        <f>IFERROR(__xludf.DUMMYFUNCTION("""COMPUTED_VALUE"""),1150.74)</f>
        <v>1150.74</v>
      </c>
      <c r="G91" s="2">
        <f>IFERROR(__xludf.DUMMYFUNCTION("""COMPUTED_VALUE"""),45421.66666666667)</f>
        <v>45421.66667</v>
      </c>
      <c r="H91" s="1">
        <f>IFERROR(__xludf.DUMMYFUNCTION("""COMPUTED_VALUE"""),1143.89)</f>
        <v>1143.89</v>
      </c>
      <c r="J91" s="2">
        <f>IFERROR(__xludf.DUMMYFUNCTION("""COMPUTED_VALUE"""),45421.66666666667)</f>
        <v>45421.66667</v>
      </c>
      <c r="K91" s="1">
        <f>IFERROR(__xludf.DUMMYFUNCTION("""COMPUTED_VALUE"""),1150.35)</f>
        <v>1150.35</v>
      </c>
      <c r="M91" s="2">
        <f>IFERROR(__xludf.DUMMYFUNCTION("""COMPUTED_VALUE"""),45421.66666666667)</f>
        <v>45421.66667</v>
      </c>
      <c r="N91" s="1">
        <f>IFERROR(__xludf.DUMMYFUNCTION("""COMPUTED_VALUE"""),0.0)</f>
        <v>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IFERROR(__xludf.DUMMYFUNCTION("""COMPUTED_VALUE"""),1153.45)</f>
        <v>1153.45</v>
      </c>
      <c r="D92" s="2">
        <f>IFERROR(__xludf.DUMMYFUNCTION("""COMPUTED_VALUE"""),45422.66666666667)</f>
        <v>45422.66667</v>
      </c>
      <c r="E92" s="1">
        <f>IFERROR(__xludf.DUMMYFUNCTION("""COMPUTED_VALUE"""),1156.2)</f>
        <v>1156.2</v>
      </c>
      <c r="G92" s="2">
        <f>IFERROR(__xludf.DUMMYFUNCTION("""COMPUTED_VALUE"""),45422.66666666667)</f>
        <v>45422.66667</v>
      </c>
      <c r="H92" s="1">
        <f>IFERROR(__xludf.DUMMYFUNCTION("""COMPUTED_VALUE"""),1148.77)</f>
        <v>1148.77</v>
      </c>
      <c r="J92" s="2">
        <f>IFERROR(__xludf.DUMMYFUNCTION("""COMPUTED_VALUE"""),45422.66666666667)</f>
        <v>45422.66667</v>
      </c>
      <c r="K92" s="1">
        <f>IFERROR(__xludf.DUMMYFUNCTION("""COMPUTED_VALUE"""),1152.14)</f>
        <v>1152.14</v>
      </c>
      <c r="M92" s="2">
        <f>IFERROR(__xludf.DUMMYFUNCTION("""COMPUTED_VALUE"""),45422.66666666667)</f>
        <v>45422.66667</v>
      </c>
      <c r="N92" s="1">
        <f>IFERROR(__xludf.DUMMYFUNCTION("""COMPUTED_VALUE"""),0.0)</f>
        <v>0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IFERROR(__xludf.DUMMYFUNCTION("""COMPUTED_VALUE"""),1154.8)</f>
        <v>1154.8</v>
      </c>
      <c r="D93" s="2">
        <f>IFERROR(__xludf.DUMMYFUNCTION("""COMPUTED_VALUE"""),45425.66666666667)</f>
        <v>45425.66667</v>
      </c>
      <c r="E93" s="1">
        <f>IFERROR(__xludf.DUMMYFUNCTION("""COMPUTED_VALUE"""),1155.09)</f>
        <v>1155.09</v>
      </c>
      <c r="G93" s="2">
        <f>IFERROR(__xludf.DUMMYFUNCTION("""COMPUTED_VALUE"""),45425.66666666667)</f>
        <v>45425.66667</v>
      </c>
      <c r="H93" s="1">
        <f>IFERROR(__xludf.DUMMYFUNCTION("""COMPUTED_VALUE"""),1149.78)</f>
        <v>1149.78</v>
      </c>
      <c r="J93" s="2">
        <f>IFERROR(__xludf.DUMMYFUNCTION("""COMPUTED_VALUE"""),45425.66666666667)</f>
        <v>45425.66667</v>
      </c>
      <c r="K93" s="1">
        <f>IFERROR(__xludf.DUMMYFUNCTION("""COMPUTED_VALUE"""),1152.66)</f>
        <v>1152.66</v>
      </c>
      <c r="M93" s="2">
        <f>IFERROR(__xludf.DUMMYFUNCTION("""COMPUTED_VALUE"""),45425.66666666667)</f>
        <v>45425.66667</v>
      </c>
      <c r="N93" s="1">
        <f>IFERROR(__xludf.DUMMYFUNCTION("""COMPUTED_VALUE"""),0.0)</f>
        <v>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IFERROR(__xludf.DUMMYFUNCTION("""COMPUTED_VALUE"""),1151.36)</f>
        <v>1151.36</v>
      </c>
      <c r="D94" s="2">
        <f>IFERROR(__xludf.DUMMYFUNCTION("""COMPUTED_VALUE"""),45426.66666666667)</f>
        <v>45426.66667</v>
      </c>
      <c r="E94" s="1">
        <f>IFERROR(__xludf.DUMMYFUNCTION("""COMPUTED_VALUE"""),1159.44)</f>
        <v>1159.44</v>
      </c>
      <c r="G94" s="2">
        <f>IFERROR(__xludf.DUMMYFUNCTION("""COMPUTED_VALUE"""),45426.66666666667)</f>
        <v>45426.66667</v>
      </c>
      <c r="H94" s="1">
        <f>IFERROR(__xludf.DUMMYFUNCTION("""COMPUTED_VALUE"""),1151.36)</f>
        <v>1151.36</v>
      </c>
      <c r="J94" s="2">
        <f>IFERROR(__xludf.DUMMYFUNCTION("""COMPUTED_VALUE"""),45426.66666666667)</f>
        <v>45426.66667</v>
      </c>
      <c r="K94" s="1">
        <f>IFERROR(__xludf.DUMMYFUNCTION("""COMPUTED_VALUE"""),1158.45)</f>
        <v>1158.45</v>
      </c>
      <c r="M94" s="2">
        <f>IFERROR(__xludf.DUMMYFUNCTION("""COMPUTED_VALUE"""),45426.66666666667)</f>
        <v>45426.66667</v>
      </c>
      <c r="N94" s="1">
        <f>IFERROR(__xludf.DUMMYFUNCTION("""COMPUTED_VALUE"""),0.0)</f>
        <v>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IFERROR(__xludf.DUMMYFUNCTION("""COMPUTED_VALUE"""),1162.95)</f>
        <v>1162.95</v>
      </c>
      <c r="D95" s="2">
        <f>IFERROR(__xludf.DUMMYFUNCTION("""COMPUTED_VALUE"""),45427.66666666667)</f>
        <v>45427.66667</v>
      </c>
      <c r="E95" s="1">
        <f>IFERROR(__xludf.DUMMYFUNCTION("""COMPUTED_VALUE"""),1173.76)</f>
        <v>1173.76</v>
      </c>
      <c r="G95" s="2">
        <f>IFERROR(__xludf.DUMMYFUNCTION("""COMPUTED_VALUE"""),45427.66666666667)</f>
        <v>45427.66667</v>
      </c>
      <c r="H95" s="1">
        <f>IFERROR(__xludf.DUMMYFUNCTION("""COMPUTED_VALUE"""),1161.43)</f>
        <v>1161.43</v>
      </c>
      <c r="J95" s="2">
        <f>IFERROR(__xludf.DUMMYFUNCTION("""COMPUTED_VALUE"""),45427.66666666667)</f>
        <v>45427.66667</v>
      </c>
      <c r="K95" s="1">
        <f>IFERROR(__xludf.DUMMYFUNCTION("""COMPUTED_VALUE"""),1172.96)</f>
        <v>1172.96</v>
      </c>
      <c r="M95" s="2">
        <f>IFERROR(__xludf.DUMMYFUNCTION("""COMPUTED_VALUE"""),45427.66666666667)</f>
        <v>45427.66667</v>
      </c>
      <c r="N95" s="1">
        <f>IFERROR(__xludf.DUMMYFUNCTION("""COMPUTED_VALUE"""),0.0)</f>
        <v>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IFERROR(__xludf.DUMMYFUNCTION("""COMPUTED_VALUE"""),1173.64)</f>
        <v>1173.64</v>
      </c>
      <c r="D96" s="2">
        <f>IFERROR(__xludf.DUMMYFUNCTION("""COMPUTED_VALUE"""),45428.66666666667)</f>
        <v>45428.66667</v>
      </c>
      <c r="E96" s="1">
        <f>IFERROR(__xludf.DUMMYFUNCTION("""COMPUTED_VALUE"""),1177.55)</f>
        <v>1177.55</v>
      </c>
      <c r="G96" s="2">
        <f>IFERROR(__xludf.DUMMYFUNCTION("""COMPUTED_VALUE"""),45428.66666666667)</f>
        <v>45428.66667</v>
      </c>
      <c r="H96" s="1">
        <f>IFERROR(__xludf.DUMMYFUNCTION("""COMPUTED_VALUE"""),1170.69)</f>
        <v>1170.69</v>
      </c>
      <c r="J96" s="2">
        <f>IFERROR(__xludf.DUMMYFUNCTION("""COMPUTED_VALUE"""),45428.66666666667)</f>
        <v>45428.66667</v>
      </c>
      <c r="K96" s="1">
        <f>IFERROR(__xludf.DUMMYFUNCTION("""COMPUTED_VALUE"""),1170.93)</f>
        <v>1170.93</v>
      </c>
      <c r="M96" s="2">
        <f>IFERROR(__xludf.DUMMYFUNCTION("""COMPUTED_VALUE"""),45428.66666666667)</f>
        <v>45428.66667</v>
      </c>
      <c r="N96" s="1">
        <f>IFERROR(__xludf.DUMMYFUNCTION("""COMPUTED_VALUE"""),0.0)</f>
        <v>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IFERROR(__xludf.DUMMYFUNCTION("""COMPUTED_VALUE"""),1172.35)</f>
        <v>1172.35</v>
      </c>
      <c r="D97" s="2">
        <f>IFERROR(__xludf.DUMMYFUNCTION("""COMPUTED_VALUE"""),45429.66666666667)</f>
        <v>45429.66667</v>
      </c>
      <c r="E97" s="1">
        <f>IFERROR(__xludf.DUMMYFUNCTION("""COMPUTED_VALUE"""),1172.42)</f>
        <v>1172.42</v>
      </c>
      <c r="G97" s="2">
        <f>IFERROR(__xludf.DUMMYFUNCTION("""COMPUTED_VALUE"""),45429.66666666667)</f>
        <v>45429.66667</v>
      </c>
      <c r="H97" s="1">
        <f>IFERROR(__xludf.DUMMYFUNCTION("""COMPUTED_VALUE"""),1167.3)</f>
        <v>1167.3</v>
      </c>
      <c r="J97" s="2">
        <f>IFERROR(__xludf.DUMMYFUNCTION("""COMPUTED_VALUE"""),45429.66666666667)</f>
        <v>45429.66667</v>
      </c>
      <c r="K97" s="1">
        <f>IFERROR(__xludf.DUMMYFUNCTION("""COMPUTED_VALUE"""),1171.89)</f>
        <v>1171.89</v>
      </c>
      <c r="M97" s="2">
        <f>IFERROR(__xludf.DUMMYFUNCTION("""COMPUTED_VALUE"""),45429.66666666667)</f>
        <v>45429.66667</v>
      </c>
      <c r="N97" s="1">
        <f>IFERROR(__xludf.DUMMYFUNCTION("""COMPUTED_VALUE"""),0.0)</f>
        <v>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IFERROR(__xludf.DUMMYFUNCTION("""COMPUTED_VALUE"""),1171.97)</f>
        <v>1171.97</v>
      </c>
      <c r="D98" s="2">
        <f>IFERROR(__xludf.DUMMYFUNCTION("""COMPUTED_VALUE"""),45432.66666666667)</f>
        <v>45432.66667</v>
      </c>
      <c r="E98" s="1">
        <f>IFERROR(__xludf.DUMMYFUNCTION("""COMPUTED_VALUE"""),1177.39)</f>
        <v>1177.39</v>
      </c>
      <c r="G98" s="2">
        <f>IFERROR(__xludf.DUMMYFUNCTION("""COMPUTED_VALUE"""),45432.66666666667)</f>
        <v>45432.66667</v>
      </c>
      <c r="H98" s="1">
        <f>IFERROR(__xludf.DUMMYFUNCTION("""COMPUTED_VALUE"""),1171.84)</f>
        <v>1171.84</v>
      </c>
      <c r="J98" s="2">
        <f>IFERROR(__xludf.DUMMYFUNCTION("""COMPUTED_VALUE"""),45432.66666666667)</f>
        <v>45432.66667</v>
      </c>
      <c r="K98" s="1">
        <f>IFERROR(__xludf.DUMMYFUNCTION("""COMPUTED_VALUE"""),1173.46)</f>
        <v>1173.46</v>
      </c>
      <c r="M98" s="2">
        <f>IFERROR(__xludf.DUMMYFUNCTION("""COMPUTED_VALUE"""),45432.66666666667)</f>
        <v>45432.66667</v>
      </c>
      <c r="N98" s="1">
        <f>IFERROR(__xludf.DUMMYFUNCTION("""COMPUTED_VALUE"""),0.0)</f>
        <v>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IFERROR(__xludf.DUMMYFUNCTION("""COMPUTED_VALUE"""),1171.19)</f>
        <v>1171.19</v>
      </c>
      <c r="D99" s="2">
        <f>IFERROR(__xludf.DUMMYFUNCTION("""COMPUTED_VALUE"""),45433.66666666667)</f>
        <v>45433.66667</v>
      </c>
      <c r="E99" s="1">
        <f>IFERROR(__xludf.DUMMYFUNCTION("""COMPUTED_VALUE"""),1177.99)</f>
        <v>1177.99</v>
      </c>
      <c r="G99" s="2">
        <f>IFERROR(__xludf.DUMMYFUNCTION("""COMPUTED_VALUE"""),45433.66666666667)</f>
        <v>45433.66667</v>
      </c>
      <c r="H99" s="1">
        <f>IFERROR(__xludf.DUMMYFUNCTION("""COMPUTED_VALUE"""),1171.19)</f>
        <v>1171.19</v>
      </c>
      <c r="J99" s="2">
        <f>IFERROR(__xludf.DUMMYFUNCTION("""COMPUTED_VALUE"""),45433.66666666667)</f>
        <v>45433.66667</v>
      </c>
      <c r="K99" s="1">
        <f>IFERROR(__xludf.DUMMYFUNCTION("""COMPUTED_VALUE"""),1177.38)</f>
        <v>1177.38</v>
      </c>
      <c r="M99" s="2">
        <f>IFERROR(__xludf.DUMMYFUNCTION("""COMPUTED_VALUE"""),45433.66666666667)</f>
        <v>45433.66667</v>
      </c>
      <c r="N99" s="1">
        <f>IFERROR(__xludf.DUMMYFUNCTION("""COMPUTED_VALUE"""),0.0)</f>
        <v>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IFERROR(__xludf.DUMMYFUNCTION("""COMPUTED_VALUE"""),1177.04)</f>
        <v>1177.04</v>
      </c>
      <c r="D100" s="2">
        <f>IFERROR(__xludf.DUMMYFUNCTION("""COMPUTED_VALUE"""),45434.66666666667)</f>
        <v>45434.66667</v>
      </c>
      <c r="E100" s="1">
        <f>IFERROR(__xludf.DUMMYFUNCTION("""COMPUTED_VALUE"""),1178.38)</f>
        <v>1178.38</v>
      </c>
      <c r="G100" s="2">
        <f>IFERROR(__xludf.DUMMYFUNCTION("""COMPUTED_VALUE"""),45434.66666666667)</f>
        <v>45434.66667</v>
      </c>
      <c r="H100" s="1">
        <f>IFERROR(__xludf.DUMMYFUNCTION("""COMPUTED_VALUE"""),1169.65)</f>
        <v>1169.65</v>
      </c>
      <c r="J100" s="2">
        <f>IFERROR(__xludf.DUMMYFUNCTION("""COMPUTED_VALUE"""),45434.66666666667)</f>
        <v>45434.66667</v>
      </c>
      <c r="K100" s="1">
        <f>IFERROR(__xludf.DUMMYFUNCTION("""COMPUTED_VALUE"""),1174.61)</f>
        <v>1174.61</v>
      </c>
      <c r="M100" s="2">
        <f>IFERROR(__xludf.DUMMYFUNCTION("""COMPUTED_VALUE"""),45434.66666666667)</f>
        <v>45434.66667</v>
      </c>
      <c r="N100" s="1">
        <f>IFERROR(__xludf.DUMMYFUNCTION("""COMPUTED_VALUE"""),0.0)</f>
        <v>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IFERROR(__xludf.DUMMYFUNCTION("""COMPUTED_VALUE"""),1183.97)</f>
        <v>1183.97</v>
      </c>
      <c r="D101" s="2">
        <f>IFERROR(__xludf.DUMMYFUNCTION("""COMPUTED_VALUE"""),45435.66666666667)</f>
        <v>45435.66667</v>
      </c>
      <c r="E101" s="1">
        <f>IFERROR(__xludf.DUMMYFUNCTION("""COMPUTED_VALUE"""),1183.97)</f>
        <v>1183.97</v>
      </c>
      <c r="G101" s="2">
        <f>IFERROR(__xludf.DUMMYFUNCTION("""COMPUTED_VALUE"""),45435.66666666667)</f>
        <v>45435.66667</v>
      </c>
      <c r="H101" s="1">
        <f>IFERROR(__xludf.DUMMYFUNCTION("""COMPUTED_VALUE"""),1164.78)</f>
        <v>1164.78</v>
      </c>
      <c r="J101" s="2">
        <f>IFERROR(__xludf.DUMMYFUNCTION("""COMPUTED_VALUE"""),45435.66666666667)</f>
        <v>45435.66667</v>
      </c>
      <c r="K101" s="1">
        <f>IFERROR(__xludf.DUMMYFUNCTION("""COMPUTED_VALUE"""),1167.73)</f>
        <v>1167.73</v>
      </c>
      <c r="M101" s="2">
        <f>IFERROR(__xludf.DUMMYFUNCTION("""COMPUTED_VALUE"""),45435.66666666667)</f>
        <v>45435.66667</v>
      </c>
      <c r="N101" s="1">
        <f>IFERROR(__xludf.DUMMYFUNCTION("""COMPUTED_VALUE"""),0.0)</f>
        <v>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IFERROR(__xludf.DUMMYFUNCTION("""COMPUTED_VALUE"""),1171.05)</f>
        <v>1171.05</v>
      </c>
      <c r="D102" s="2">
        <f>IFERROR(__xludf.DUMMYFUNCTION("""COMPUTED_VALUE"""),45436.66666666667)</f>
        <v>45436.66667</v>
      </c>
      <c r="E102" s="1">
        <f>IFERROR(__xludf.DUMMYFUNCTION("""COMPUTED_VALUE"""),1177.04)</f>
        <v>1177.04</v>
      </c>
      <c r="G102" s="2">
        <f>IFERROR(__xludf.DUMMYFUNCTION("""COMPUTED_VALUE"""),45436.66666666667)</f>
        <v>45436.66667</v>
      </c>
      <c r="H102" s="1">
        <f>IFERROR(__xludf.DUMMYFUNCTION("""COMPUTED_VALUE"""),1169.24)</f>
        <v>1169.24</v>
      </c>
      <c r="J102" s="2">
        <f>IFERROR(__xludf.DUMMYFUNCTION("""COMPUTED_VALUE"""),45436.66666666667)</f>
        <v>45436.66667</v>
      </c>
      <c r="K102" s="1">
        <f>IFERROR(__xludf.DUMMYFUNCTION("""COMPUTED_VALUE"""),1175.4)</f>
        <v>1175.4</v>
      </c>
      <c r="M102" s="2">
        <f>IFERROR(__xludf.DUMMYFUNCTION("""COMPUTED_VALUE"""),45436.66666666667)</f>
        <v>45436.66667</v>
      </c>
      <c r="N102" s="1">
        <f>IFERROR(__xludf.DUMMYFUNCTION("""COMPUTED_VALUE"""),0.0)</f>
        <v>0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IFERROR(__xludf.DUMMYFUNCTION("""COMPUTED_VALUE"""),1177.83)</f>
        <v>1177.83</v>
      </c>
      <c r="D103" s="2">
        <f>IFERROR(__xludf.DUMMYFUNCTION("""COMPUTED_VALUE"""),45440.66666666667)</f>
        <v>45440.66667</v>
      </c>
      <c r="E103" s="1">
        <f>IFERROR(__xludf.DUMMYFUNCTION("""COMPUTED_VALUE"""),1178.77)</f>
        <v>1178.77</v>
      </c>
      <c r="G103" s="2">
        <f>IFERROR(__xludf.DUMMYFUNCTION("""COMPUTED_VALUE"""),45440.66666666667)</f>
        <v>45440.66667</v>
      </c>
      <c r="H103" s="1">
        <f>IFERROR(__xludf.DUMMYFUNCTION("""COMPUTED_VALUE"""),1172.09)</f>
        <v>1172.09</v>
      </c>
      <c r="J103" s="2">
        <f>IFERROR(__xludf.DUMMYFUNCTION("""COMPUTED_VALUE"""),45440.66666666667)</f>
        <v>45440.66667</v>
      </c>
      <c r="K103" s="1">
        <f>IFERROR(__xludf.DUMMYFUNCTION("""COMPUTED_VALUE"""),1178.42)</f>
        <v>1178.42</v>
      </c>
      <c r="M103" s="2">
        <f>IFERROR(__xludf.DUMMYFUNCTION("""COMPUTED_VALUE"""),45440.66666666667)</f>
        <v>45440.66667</v>
      </c>
      <c r="N103" s="1">
        <f>IFERROR(__xludf.DUMMYFUNCTION("""COMPUTED_VALUE"""),0.0)</f>
        <v>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IFERROR(__xludf.DUMMYFUNCTION("""COMPUTED_VALUE"""),1170.17)</f>
        <v>1170.17</v>
      </c>
      <c r="D104" s="2">
        <f>IFERROR(__xludf.DUMMYFUNCTION("""COMPUTED_VALUE"""),45441.66666666667)</f>
        <v>45441.66667</v>
      </c>
      <c r="E104" s="1">
        <f>IFERROR(__xludf.DUMMYFUNCTION("""COMPUTED_VALUE"""),1174.99)</f>
        <v>1174.99</v>
      </c>
      <c r="G104" s="2">
        <f>IFERROR(__xludf.DUMMYFUNCTION("""COMPUTED_VALUE"""),45441.66666666667)</f>
        <v>45441.66667</v>
      </c>
      <c r="H104" s="1">
        <f>IFERROR(__xludf.DUMMYFUNCTION("""COMPUTED_VALUE"""),1169.28)</f>
        <v>1169.28</v>
      </c>
      <c r="J104" s="2">
        <f>IFERROR(__xludf.DUMMYFUNCTION("""COMPUTED_VALUE"""),45441.66666666667)</f>
        <v>45441.66667</v>
      </c>
      <c r="K104" s="1">
        <f>IFERROR(__xludf.DUMMYFUNCTION("""COMPUTED_VALUE"""),1171.36)</f>
        <v>1171.36</v>
      </c>
      <c r="M104" s="2">
        <f>IFERROR(__xludf.DUMMYFUNCTION("""COMPUTED_VALUE"""),45441.66666666667)</f>
        <v>45441.66667</v>
      </c>
      <c r="N104" s="1">
        <f>IFERROR(__xludf.DUMMYFUNCTION("""COMPUTED_VALUE"""),0.0)</f>
        <v>0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IFERROR(__xludf.DUMMYFUNCTION("""COMPUTED_VALUE"""),1167.32)</f>
        <v>1167.32</v>
      </c>
      <c r="D105" s="2">
        <f>IFERROR(__xludf.DUMMYFUNCTION("""COMPUTED_VALUE"""),45442.66666666667)</f>
        <v>45442.66667</v>
      </c>
      <c r="E105" s="1">
        <f>IFERROR(__xludf.DUMMYFUNCTION("""COMPUTED_VALUE"""),1168.51)</f>
        <v>1168.51</v>
      </c>
      <c r="G105" s="2">
        <f>IFERROR(__xludf.DUMMYFUNCTION("""COMPUTED_VALUE"""),45442.66666666667)</f>
        <v>45442.66667</v>
      </c>
      <c r="H105" s="1">
        <f>IFERROR(__xludf.DUMMYFUNCTION("""COMPUTED_VALUE"""),1157.9)</f>
        <v>1157.9</v>
      </c>
      <c r="J105" s="2">
        <f>IFERROR(__xludf.DUMMYFUNCTION("""COMPUTED_VALUE"""),45442.66666666667)</f>
        <v>45442.66667</v>
      </c>
      <c r="K105" s="1">
        <f>IFERROR(__xludf.DUMMYFUNCTION("""COMPUTED_VALUE"""),1160.94)</f>
        <v>1160.94</v>
      </c>
      <c r="M105" s="2">
        <f>IFERROR(__xludf.DUMMYFUNCTION("""COMPUTED_VALUE"""),45442.66666666667)</f>
        <v>45442.66667</v>
      </c>
      <c r="N105" s="1">
        <f>IFERROR(__xludf.DUMMYFUNCTION("""COMPUTED_VALUE"""),0.0)</f>
        <v>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IFERROR(__xludf.DUMMYFUNCTION("""COMPUTED_VALUE"""),1162.63)</f>
        <v>1162.63</v>
      </c>
      <c r="D106" s="2">
        <f>IFERROR(__xludf.DUMMYFUNCTION("""COMPUTED_VALUE"""),45443.66666666667)</f>
        <v>45443.66667</v>
      </c>
      <c r="E106" s="1">
        <f>IFERROR(__xludf.DUMMYFUNCTION("""COMPUTED_VALUE"""),1169.64)</f>
        <v>1169.64</v>
      </c>
      <c r="G106" s="2">
        <f>IFERROR(__xludf.DUMMYFUNCTION("""COMPUTED_VALUE"""),45443.66666666667)</f>
        <v>45443.66667</v>
      </c>
      <c r="H106" s="1">
        <f>IFERROR(__xludf.DUMMYFUNCTION("""COMPUTED_VALUE"""),1149.52)</f>
        <v>1149.52</v>
      </c>
      <c r="J106" s="2">
        <f>IFERROR(__xludf.DUMMYFUNCTION("""COMPUTED_VALUE"""),45443.66666666667)</f>
        <v>45443.66667</v>
      </c>
      <c r="K106" s="1">
        <f>IFERROR(__xludf.DUMMYFUNCTION("""COMPUTED_VALUE"""),1169.03)</f>
        <v>1169.03</v>
      </c>
      <c r="M106" s="2">
        <f>IFERROR(__xludf.DUMMYFUNCTION("""COMPUTED_VALUE"""),45443.66666666667)</f>
        <v>45443.66667</v>
      </c>
      <c r="N106" s="1">
        <f>IFERROR(__xludf.DUMMYFUNCTION("""COMPUTED_VALUE"""),0.0)</f>
        <v>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IFERROR(__xludf.DUMMYFUNCTION("""COMPUTED_VALUE"""),1174.96)</f>
        <v>1174.96</v>
      </c>
      <c r="D107" s="2">
        <f>IFERROR(__xludf.DUMMYFUNCTION("""COMPUTED_VALUE"""),45446.66666666667)</f>
        <v>45446.66667</v>
      </c>
      <c r="E107" s="1">
        <f>IFERROR(__xludf.DUMMYFUNCTION("""COMPUTED_VALUE"""),1176.45)</f>
        <v>1176.45</v>
      </c>
      <c r="G107" s="2">
        <f>IFERROR(__xludf.DUMMYFUNCTION("""COMPUTED_VALUE"""),45446.66666666667)</f>
        <v>45446.66667</v>
      </c>
      <c r="H107" s="1">
        <f>IFERROR(__xludf.DUMMYFUNCTION("""COMPUTED_VALUE"""),1161.8)</f>
        <v>1161.8</v>
      </c>
      <c r="J107" s="2">
        <f>IFERROR(__xludf.DUMMYFUNCTION("""COMPUTED_VALUE"""),45446.66666666667)</f>
        <v>45446.66667</v>
      </c>
      <c r="K107" s="1">
        <f>IFERROR(__xludf.DUMMYFUNCTION("""COMPUTED_VALUE"""),1173.03)</f>
        <v>1173.03</v>
      </c>
      <c r="M107" s="2">
        <f>IFERROR(__xludf.DUMMYFUNCTION("""COMPUTED_VALUE"""),45446.66666666667)</f>
        <v>45446.66667</v>
      </c>
      <c r="N107" s="1">
        <f>IFERROR(__xludf.DUMMYFUNCTION("""COMPUTED_VALUE"""),0.0)</f>
        <v>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IFERROR(__xludf.DUMMYFUNCTION("""COMPUTED_VALUE"""),1171.76)</f>
        <v>1171.76</v>
      </c>
      <c r="D108" s="2">
        <f>IFERROR(__xludf.DUMMYFUNCTION("""COMPUTED_VALUE"""),45447.66666666667)</f>
        <v>45447.66667</v>
      </c>
      <c r="E108" s="1">
        <f>IFERROR(__xludf.DUMMYFUNCTION("""COMPUTED_VALUE"""),1177.82)</f>
        <v>1177.82</v>
      </c>
      <c r="G108" s="2">
        <f>IFERROR(__xludf.DUMMYFUNCTION("""COMPUTED_VALUE"""),45447.66666666667)</f>
        <v>45447.66667</v>
      </c>
      <c r="H108" s="1">
        <f>IFERROR(__xludf.DUMMYFUNCTION("""COMPUTED_VALUE"""),1168.19)</f>
        <v>1168.19</v>
      </c>
      <c r="J108" s="2">
        <f>IFERROR(__xludf.DUMMYFUNCTION("""COMPUTED_VALUE"""),45447.66666666667)</f>
        <v>45447.66667</v>
      </c>
      <c r="K108" s="1">
        <f>IFERROR(__xludf.DUMMYFUNCTION("""COMPUTED_VALUE"""),1176.36)</f>
        <v>1176.36</v>
      </c>
      <c r="M108" s="2">
        <f>IFERROR(__xludf.DUMMYFUNCTION("""COMPUTED_VALUE"""),45447.66666666667)</f>
        <v>45447.66667</v>
      </c>
      <c r="N108" s="1">
        <f>IFERROR(__xludf.DUMMYFUNCTION("""COMPUTED_VALUE"""),0.0)</f>
        <v>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IFERROR(__xludf.DUMMYFUNCTION("""COMPUTED_VALUE"""),1182.56)</f>
        <v>1182.56</v>
      </c>
      <c r="D109" s="2">
        <f>IFERROR(__xludf.DUMMYFUNCTION("""COMPUTED_VALUE"""),45448.66666666667)</f>
        <v>45448.66667</v>
      </c>
      <c r="E109" s="1">
        <f>IFERROR(__xludf.DUMMYFUNCTION("""COMPUTED_VALUE"""),1191.81)</f>
        <v>1191.81</v>
      </c>
      <c r="G109" s="2">
        <f>IFERROR(__xludf.DUMMYFUNCTION("""COMPUTED_VALUE"""),45448.66666666667)</f>
        <v>45448.66667</v>
      </c>
      <c r="H109" s="1">
        <f>IFERROR(__xludf.DUMMYFUNCTION("""COMPUTED_VALUE"""),1178.92)</f>
        <v>1178.92</v>
      </c>
      <c r="J109" s="2">
        <f>IFERROR(__xludf.DUMMYFUNCTION("""COMPUTED_VALUE"""),45448.66666666667)</f>
        <v>45448.66667</v>
      </c>
      <c r="K109" s="1">
        <f>IFERROR(__xludf.DUMMYFUNCTION("""COMPUTED_VALUE"""),1191.79)</f>
        <v>1191.79</v>
      </c>
      <c r="M109" s="2">
        <f>IFERROR(__xludf.DUMMYFUNCTION("""COMPUTED_VALUE"""),45448.66666666667)</f>
        <v>45448.66667</v>
      </c>
      <c r="N109" s="1">
        <f>IFERROR(__xludf.DUMMYFUNCTION("""COMPUTED_VALUE"""),0.0)</f>
        <v>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IFERROR(__xludf.DUMMYFUNCTION("""COMPUTED_VALUE"""),1193.19)</f>
        <v>1193.19</v>
      </c>
      <c r="D110" s="2">
        <f>IFERROR(__xludf.DUMMYFUNCTION("""COMPUTED_VALUE"""),45449.66666666667)</f>
        <v>45449.66667</v>
      </c>
      <c r="E110" s="1">
        <f>IFERROR(__xludf.DUMMYFUNCTION("""COMPUTED_VALUE"""),1194.45)</f>
        <v>1194.45</v>
      </c>
      <c r="G110" s="2">
        <f>IFERROR(__xludf.DUMMYFUNCTION("""COMPUTED_VALUE"""),45449.66666666667)</f>
        <v>45449.66667</v>
      </c>
      <c r="H110" s="1">
        <f>IFERROR(__xludf.DUMMYFUNCTION("""COMPUTED_VALUE"""),1188.33)</f>
        <v>1188.33</v>
      </c>
      <c r="J110" s="2">
        <f>IFERROR(__xludf.DUMMYFUNCTION("""COMPUTED_VALUE"""),45449.66666666667)</f>
        <v>45449.66667</v>
      </c>
      <c r="K110" s="1">
        <f>IFERROR(__xludf.DUMMYFUNCTION("""COMPUTED_VALUE"""),1192.52)</f>
        <v>1192.52</v>
      </c>
      <c r="M110" s="2">
        <f>IFERROR(__xludf.DUMMYFUNCTION("""COMPUTED_VALUE"""),45449.66666666667)</f>
        <v>45449.66667</v>
      </c>
      <c r="N110" s="1">
        <f>IFERROR(__xludf.DUMMYFUNCTION("""COMPUTED_VALUE"""),0.0)</f>
        <v>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IFERROR(__xludf.DUMMYFUNCTION("""COMPUTED_VALUE"""),1190.37)</f>
        <v>1190.37</v>
      </c>
      <c r="D111" s="2">
        <f>IFERROR(__xludf.DUMMYFUNCTION("""COMPUTED_VALUE"""),45450.66666666667)</f>
        <v>45450.66667</v>
      </c>
      <c r="E111" s="1">
        <f>IFERROR(__xludf.DUMMYFUNCTION("""COMPUTED_VALUE"""),1198.66)</f>
        <v>1198.66</v>
      </c>
      <c r="G111" s="2">
        <f>IFERROR(__xludf.DUMMYFUNCTION("""COMPUTED_VALUE"""),45450.66666666667)</f>
        <v>45450.66667</v>
      </c>
      <c r="H111" s="1">
        <f>IFERROR(__xludf.DUMMYFUNCTION("""COMPUTED_VALUE"""),1188.52)</f>
        <v>1188.52</v>
      </c>
      <c r="J111" s="2">
        <f>IFERROR(__xludf.DUMMYFUNCTION("""COMPUTED_VALUE"""),45450.66666666667)</f>
        <v>45450.66667</v>
      </c>
      <c r="K111" s="1">
        <f>IFERROR(__xludf.DUMMYFUNCTION("""COMPUTED_VALUE"""),1192.15)</f>
        <v>1192.15</v>
      </c>
      <c r="M111" s="2">
        <f>IFERROR(__xludf.DUMMYFUNCTION("""COMPUTED_VALUE"""),45450.66666666667)</f>
        <v>45450.66667</v>
      </c>
      <c r="N111" s="1">
        <f>IFERROR(__xludf.DUMMYFUNCTION("""COMPUTED_VALUE"""),0.0)</f>
        <v>0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IFERROR(__xludf.DUMMYFUNCTION("""COMPUTED_VALUE"""),1190.56)</f>
        <v>1190.56</v>
      </c>
      <c r="D112" s="2">
        <f>IFERROR(__xludf.DUMMYFUNCTION("""COMPUTED_VALUE"""),45453.66666666667)</f>
        <v>45453.66667</v>
      </c>
      <c r="E112" s="1">
        <f>IFERROR(__xludf.DUMMYFUNCTION("""COMPUTED_VALUE"""),1196.01)</f>
        <v>1196.01</v>
      </c>
      <c r="G112" s="2">
        <f>IFERROR(__xludf.DUMMYFUNCTION("""COMPUTED_VALUE"""),45453.66666666667)</f>
        <v>45453.66667</v>
      </c>
      <c r="H112" s="1">
        <f>IFERROR(__xludf.DUMMYFUNCTION("""COMPUTED_VALUE"""),1188.47)</f>
        <v>1188.47</v>
      </c>
      <c r="J112" s="2">
        <f>IFERROR(__xludf.DUMMYFUNCTION("""COMPUTED_VALUE"""),45453.66666666667)</f>
        <v>45453.66667</v>
      </c>
      <c r="K112" s="1">
        <f>IFERROR(__xludf.DUMMYFUNCTION("""COMPUTED_VALUE"""),1194.88)</f>
        <v>1194.88</v>
      </c>
      <c r="M112" s="2">
        <f>IFERROR(__xludf.DUMMYFUNCTION("""COMPUTED_VALUE"""),45453.66666666667)</f>
        <v>45453.66667</v>
      </c>
      <c r="N112" s="1">
        <f>IFERROR(__xludf.DUMMYFUNCTION("""COMPUTED_VALUE"""),0.0)</f>
        <v>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IFERROR(__xludf.DUMMYFUNCTION("""COMPUTED_VALUE"""),1192.48)</f>
        <v>1192.48</v>
      </c>
      <c r="D113" s="2">
        <f>IFERROR(__xludf.DUMMYFUNCTION("""COMPUTED_VALUE"""),45454.66666666667)</f>
        <v>45454.66667</v>
      </c>
      <c r="E113" s="1">
        <f>IFERROR(__xludf.DUMMYFUNCTION("""COMPUTED_VALUE"""),1200.01)</f>
        <v>1200.01</v>
      </c>
      <c r="G113" s="2">
        <f>IFERROR(__xludf.DUMMYFUNCTION("""COMPUTED_VALUE"""),45454.66666666667)</f>
        <v>45454.66667</v>
      </c>
      <c r="H113" s="1">
        <f>IFERROR(__xludf.DUMMYFUNCTION("""COMPUTED_VALUE"""),1188.11)</f>
        <v>1188.11</v>
      </c>
      <c r="J113" s="2">
        <f>IFERROR(__xludf.DUMMYFUNCTION("""COMPUTED_VALUE"""),45454.66666666667)</f>
        <v>45454.66667</v>
      </c>
      <c r="K113" s="1">
        <f>IFERROR(__xludf.DUMMYFUNCTION("""COMPUTED_VALUE"""),1199.94)</f>
        <v>1199.94</v>
      </c>
      <c r="M113" s="2">
        <f>IFERROR(__xludf.DUMMYFUNCTION("""COMPUTED_VALUE"""),45454.66666666667)</f>
        <v>45454.66667</v>
      </c>
      <c r="N113" s="1">
        <f>IFERROR(__xludf.DUMMYFUNCTION("""COMPUTED_VALUE"""),0.0)</f>
        <v>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IFERROR(__xludf.DUMMYFUNCTION("""COMPUTED_VALUE"""),1209.63)</f>
        <v>1209.63</v>
      </c>
      <c r="D114" s="2">
        <f>IFERROR(__xludf.DUMMYFUNCTION("""COMPUTED_VALUE"""),45455.66666666667)</f>
        <v>45455.66667</v>
      </c>
      <c r="E114" s="1">
        <f>IFERROR(__xludf.DUMMYFUNCTION("""COMPUTED_VALUE"""),1217.55)</f>
        <v>1217.55</v>
      </c>
      <c r="G114" s="2">
        <f>IFERROR(__xludf.DUMMYFUNCTION("""COMPUTED_VALUE"""),45455.66666666667)</f>
        <v>45455.66667</v>
      </c>
      <c r="H114" s="1">
        <f>IFERROR(__xludf.DUMMYFUNCTION("""COMPUTED_VALUE"""),1208.51)</f>
        <v>1208.51</v>
      </c>
      <c r="J114" s="2">
        <f>IFERROR(__xludf.DUMMYFUNCTION("""COMPUTED_VALUE"""),45455.66666666667)</f>
        <v>45455.66667</v>
      </c>
      <c r="K114" s="1">
        <f>IFERROR(__xludf.DUMMYFUNCTION("""COMPUTED_VALUE"""),1210.94)</f>
        <v>1210.94</v>
      </c>
      <c r="M114" s="2">
        <f>IFERROR(__xludf.DUMMYFUNCTION("""COMPUTED_VALUE"""),45455.66666666667)</f>
        <v>45455.66667</v>
      </c>
      <c r="N114" s="1">
        <f>IFERROR(__xludf.DUMMYFUNCTION("""COMPUTED_VALUE"""),0.0)</f>
        <v>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IFERROR(__xludf.DUMMYFUNCTION("""COMPUTED_VALUE"""),1216.9)</f>
        <v>1216.9</v>
      </c>
      <c r="D115" s="2">
        <f>IFERROR(__xludf.DUMMYFUNCTION("""COMPUTED_VALUE"""),45456.66666666667)</f>
        <v>45456.66667</v>
      </c>
      <c r="E115" s="1">
        <f>IFERROR(__xludf.DUMMYFUNCTION("""COMPUTED_VALUE"""),1216.9)</f>
        <v>1216.9</v>
      </c>
      <c r="G115" s="2">
        <f>IFERROR(__xludf.DUMMYFUNCTION("""COMPUTED_VALUE"""),45456.66666666667)</f>
        <v>45456.66667</v>
      </c>
      <c r="H115" s="1">
        <f>IFERROR(__xludf.DUMMYFUNCTION("""COMPUTED_VALUE"""),1207.89)</f>
        <v>1207.89</v>
      </c>
      <c r="J115" s="2">
        <f>IFERROR(__xludf.DUMMYFUNCTION("""COMPUTED_VALUE"""),45456.66666666667)</f>
        <v>45456.66667</v>
      </c>
      <c r="K115" s="1">
        <f>IFERROR(__xludf.DUMMYFUNCTION("""COMPUTED_VALUE"""),1214.89)</f>
        <v>1214.89</v>
      </c>
      <c r="M115" s="2">
        <f>IFERROR(__xludf.DUMMYFUNCTION("""COMPUTED_VALUE"""),45456.66666666667)</f>
        <v>45456.66667</v>
      </c>
      <c r="N115" s="1">
        <f>IFERROR(__xludf.DUMMYFUNCTION("""COMPUTED_VALUE"""),0.0)</f>
        <v>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IFERROR(__xludf.DUMMYFUNCTION("""COMPUTED_VALUE"""),1212.38)</f>
        <v>1212.38</v>
      </c>
      <c r="D116" s="2">
        <f>IFERROR(__xludf.DUMMYFUNCTION("""COMPUTED_VALUE"""),45457.66666666667)</f>
        <v>45457.66667</v>
      </c>
      <c r="E116" s="1">
        <f>IFERROR(__xludf.DUMMYFUNCTION("""COMPUTED_VALUE"""),1217.1)</f>
        <v>1217.1</v>
      </c>
      <c r="G116" s="2">
        <f>IFERROR(__xludf.DUMMYFUNCTION("""COMPUTED_VALUE"""),45457.66666666667)</f>
        <v>45457.66667</v>
      </c>
      <c r="H116" s="1">
        <f>IFERROR(__xludf.DUMMYFUNCTION("""COMPUTED_VALUE"""),1210.62)</f>
        <v>1210.62</v>
      </c>
      <c r="J116" s="2">
        <f>IFERROR(__xludf.DUMMYFUNCTION("""COMPUTED_VALUE"""),45457.66666666667)</f>
        <v>45457.66667</v>
      </c>
      <c r="K116" s="1">
        <f>IFERROR(__xludf.DUMMYFUNCTION("""COMPUTED_VALUE"""),1216.88)</f>
        <v>1216.88</v>
      </c>
      <c r="M116" s="2">
        <f>IFERROR(__xludf.DUMMYFUNCTION("""COMPUTED_VALUE"""),45457.66666666667)</f>
        <v>45457.66667</v>
      </c>
      <c r="N116" s="1">
        <f>IFERROR(__xludf.DUMMYFUNCTION("""COMPUTED_VALUE"""),0.0)</f>
        <v>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IFERROR(__xludf.DUMMYFUNCTION("""COMPUTED_VALUE"""),1216.14)</f>
        <v>1216.14</v>
      </c>
      <c r="D117" s="2">
        <f>IFERROR(__xludf.DUMMYFUNCTION("""COMPUTED_VALUE"""),45460.66666666667)</f>
        <v>45460.66667</v>
      </c>
      <c r="E117" s="1">
        <f>IFERROR(__xludf.DUMMYFUNCTION("""COMPUTED_VALUE"""),1230.2)</f>
        <v>1230.2</v>
      </c>
      <c r="G117" s="2">
        <f>IFERROR(__xludf.DUMMYFUNCTION("""COMPUTED_VALUE"""),45460.66666666667)</f>
        <v>45460.66667</v>
      </c>
      <c r="H117" s="1">
        <f>IFERROR(__xludf.DUMMYFUNCTION("""COMPUTED_VALUE"""),1214.4)</f>
        <v>1214.4</v>
      </c>
      <c r="J117" s="2">
        <f>IFERROR(__xludf.DUMMYFUNCTION("""COMPUTED_VALUE"""),45460.66666666667)</f>
        <v>45460.66667</v>
      </c>
      <c r="K117" s="1">
        <f>IFERROR(__xludf.DUMMYFUNCTION("""COMPUTED_VALUE"""),1226.22)</f>
        <v>1226.22</v>
      </c>
      <c r="M117" s="2">
        <f>IFERROR(__xludf.DUMMYFUNCTION("""COMPUTED_VALUE"""),45460.66666666667)</f>
        <v>45460.66667</v>
      </c>
      <c r="N117" s="1">
        <f>IFERROR(__xludf.DUMMYFUNCTION("""COMPUTED_VALUE"""),0.0)</f>
        <v>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IFERROR(__xludf.DUMMYFUNCTION("""COMPUTED_VALUE"""),1227.21)</f>
        <v>1227.21</v>
      </c>
      <c r="D118" s="2">
        <f>IFERROR(__xludf.DUMMYFUNCTION("""COMPUTED_VALUE"""),45461.66666666667)</f>
        <v>45461.66667</v>
      </c>
      <c r="E118" s="1">
        <f>IFERROR(__xludf.DUMMYFUNCTION("""COMPUTED_VALUE"""),1229.74)</f>
        <v>1229.74</v>
      </c>
      <c r="G118" s="2">
        <f>IFERROR(__xludf.DUMMYFUNCTION("""COMPUTED_VALUE"""),45461.66666666667)</f>
        <v>45461.66667</v>
      </c>
      <c r="H118" s="1">
        <f>IFERROR(__xludf.DUMMYFUNCTION("""COMPUTED_VALUE"""),1225.13)</f>
        <v>1225.13</v>
      </c>
      <c r="J118" s="2">
        <f>IFERROR(__xludf.DUMMYFUNCTION("""COMPUTED_VALUE"""),45461.66666666667)</f>
        <v>45461.66667</v>
      </c>
      <c r="K118" s="1">
        <f>IFERROR(__xludf.DUMMYFUNCTION("""COMPUTED_VALUE"""),1228.89)</f>
        <v>1228.89</v>
      </c>
      <c r="M118" s="2">
        <f>IFERROR(__xludf.DUMMYFUNCTION("""COMPUTED_VALUE"""),45461.66666666667)</f>
        <v>45461.66667</v>
      </c>
      <c r="N118" s="1">
        <f>IFERROR(__xludf.DUMMYFUNCTION("""COMPUTED_VALUE"""),0.0)</f>
        <v>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IFERROR(__xludf.DUMMYFUNCTION("""COMPUTED_VALUE"""),1232.52)</f>
        <v>1232.52</v>
      </c>
      <c r="D119" s="2">
        <f>IFERROR(__xludf.DUMMYFUNCTION("""COMPUTED_VALUE"""),45463.66666666667)</f>
        <v>45463.66667</v>
      </c>
      <c r="E119" s="1">
        <f>IFERROR(__xludf.DUMMYFUNCTION("""COMPUTED_VALUE"""),1233.59)</f>
        <v>1233.59</v>
      </c>
      <c r="G119" s="2">
        <f>IFERROR(__xludf.DUMMYFUNCTION("""COMPUTED_VALUE"""),45463.66666666667)</f>
        <v>45463.66667</v>
      </c>
      <c r="H119" s="1">
        <f>IFERROR(__xludf.DUMMYFUNCTION("""COMPUTED_VALUE"""),1220.89)</f>
        <v>1220.89</v>
      </c>
      <c r="J119" s="2">
        <f>IFERROR(__xludf.DUMMYFUNCTION("""COMPUTED_VALUE"""),45463.66666666667)</f>
        <v>45463.66667</v>
      </c>
      <c r="K119" s="1">
        <f>IFERROR(__xludf.DUMMYFUNCTION("""COMPUTED_VALUE"""),1225.29)</f>
        <v>1225.29</v>
      </c>
      <c r="M119" s="2">
        <f>IFERROR(__xludf.DUMMYFUNCTION("""COMPUTED_VALUE"""),45463.66666666667)</f>
        <v>45463.66667</v>
      </c>
      <c r="N119" s="1">
        <f>IFERROR(__xludf.DUMMYFUNCTION("""COMPUTED_VALUE"""),0.0)</f>
        <v>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IFERROR(__xludf.DUMMYFUNCTION("""COMPUTED_VALUE"""),1223.16)</f>
        <v>1223.16</v>
      </c>
      <c r="D120" s="2">
        <f>IFERROR(__xludf.DUMMYFUNCTION("""COMPUTED_VALUE"""),45464.66666666667)</f>
        <v>45464.66667</v>
      </c>
      <c r="E120" s="1">
        <f>IFERROR(__xludf.DUMMYFUNCTION("""COMPUTED_VALUE"""),1227.27)</f>
        <v>1227.27</v>
      </c>
      <c r="G120" s="2">
        <f>IFERROR(__xludf.DUMMYFUNCTION("""COMPUTED_VALUE"""),45464.66666666667)</f>
        <v>45464.66667</v>
      </c>
      <c r="H120" s="1">
        <f>IFERROR(__xludf.DUMMYFUNCTION("""COMPUTED_VALUE"""),1220.44)</f>
        <v>1220.44</v>
      </c>
      <c r="J120" s="2">
        <f>IFERROR(__xludf.DUMMYFUNCTION("""COMPUTED_VALUE"""),45464.66666666667)</f>
        <v>45464.66667</v>
      </c>
      <c r="K120" s="1">
        <f>IFERROR(__xludf.DUMMYFUNCTION("""COMPUTED_VALUE"""),1222.85)</f>
        <v>1222.85</v>
      </c>
      <c r="M120" s="2">
        <f>IFERROR(__xludf.DUMMYFUNCTION("""COMPUTED_VALUE"""),45464.66666666667)</f>
        <v>45464.66667</v>
      </c>
      <c r="N120" s="1">
        <f>IFERROR(__xludf.DUMMYFUNCTION("""COMPUTED_VALUE"""),0.0)</f>
        <v>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IFERROR(__xludf.DUMMYFUNCTION("""COMPUTED_VALUE"""),1221.71)</f>
        <v>1221.71</v>
      </c>
      <c r="D121" s="2">
        <f>IFERROR(__xludf.DUMMYFUNCTION("""COMPUTED_VALUE"""),45467.66666666667)</f>
        <v>45467.66667</v>
      </c>
      <c r="E121" s="1">
        <f>IFERROR(__xludf.DUMMYFUNCTION("""COMPUTED_VALUE"""),1227.92)</f>
        <v>1227.92</v>
      </c>
      <c r="G121" s="2">
        <f>IFERROR(__xludf.DUMMYFUNCTION("""COMPUTED_VALUE"""),45467.66666666667)</f>
        <v>45467.66667</v>
      </c>
      <c r="H121" s="1">
        <f>IFERROR(__xludf.DUMMYFUNCTION("""COMPUTED_VALUE"""),1216.57)</f>
        <v>1216.57</v>
      </c>
      <c r="J121" s="2">
        <f>IFERROR(__xludf.DUMMYFUNCTION("""COMPUTED_VALUE"""),45467.66666666667)</f>
        <v>45467.66667</v>
      </c>
      <c r="K121" s="1">
        <f>IFERROR(__xludf.DUMMYFUNCTION("""COMPUTED_VALUE"""),1216.66)</f>
        <v>1216.66</v>
      </c>
      <c r="M121" s="2">
        <f>IFERROR(__xludf.DUMMYFUNCTION("""COMPUTED_VALUE"""),45467.66666666667)</f>
        <v>45467.66667</v>
      </c>
      <c r="N121" s="1">
        <f>IFERROR(__xludf.DUMMYFUNCTION("""COMPUTED_VALUE"""),0.0)</f>
        <v>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IFERROR(__xludf.DUMMYFUNCTION("""COMPUTED_VALUE"""),1220.22)</f>
        <v>1220.22</v>
      </c>
      <c r="D122" s="2">
        <f>IFERROR(__xludf.DUMMYFUNCTION("""COMPUTED_VALUE"""),45468.66666666667)</f>
        <v>45468.66667</v>
      </c>
      <c r="E122" s="1">
        <f>IFERROR(__xludf.DUMMYFUNCTION("""COMPUTED_VALUE"""),1225.6)</f>
        <v>1225.6</v>
      </c>
      <c r="G122" s="2">
        <f>IFERROR(__xludf.DUMMYFUNCTION("""COMPUTED_VALUE"""),45468.66666666667)</f>
        <v>45468.66667</v>
      </c>
      <c r="H122" s="1">
        <f>IFERROR(__xludf.DUMMYFUNCTION("""COMPUTED_VALUE"""),1218.7)</f>
        <v>1218.7</v>
      </c>
      <c r="J122" s="2">
        <f>IFERROR(__xludf.DUMMYFUNCTION("""COMPUTED_VALUE"""),45468.66666666667)</f>
        <v>45468.66667</v>
      </c>
      <c r="K122" s="1">
        <f>IFERROR(__xludf.DUMMYFUNCTION("""COMPUTED_VALUE"""),1224.67)</f>
        <v>1224.67</v>
      </c>
      <c r="M122" s="2">
        <f>IFERROR(__xludf.DUMMYFUNCTION("""COMPUTED_VALUE"""),45468.66666666667)</f>
        <v>45468.66667</v>
      </c>
      <c r="N122" s="1">
        <f>IFERROR(__xludf.DUMMYFUNCTION("""COMPUTED_VALUE"""),0.0)</f>
        <v>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IFERROR(__xludf.DUMMYFUNCTION("""COMPUTED_VALUE"""),1222.93)</f>
        <v>1222.93</v>
      </c>
      <c r="D123" s="2">
        <f>IFERROR(__xludf.DUMMYFUNCTION("""COMPUTED_VALUE"""),45469.66666666667)</f>
        <v>45469.66667</v>
      </c>
      <c r="E123" s="1">
        <f>IFERROR(__xludf.DUMMYFUNCTION("""COMPUTED_VALUE"""),1230.31)</f>
        <v>1230.31</v>
      </c>
      <c r="G123" s="2">
        <f>IFERROR(__xludf.DUMMYFUNCTION("""COMPUTED_VALUE"""),45469.66666666667)</f>
        <v>45469.66667</v>
      </c>
      <c r="H123" s="1">
        <f>IFERROR(__xludf.DUMMYFUNCTION("""COMPUTED_VALUE"""),1222.32)</f>
        <v>1222.32</v>
      </c>
      <c r="J123" s="2">
        <f>IFERROR(__xludf.DUMMYFUNCTION("""COMPUTED_VALUE"""),45469.66666666667)</f>
        <v>45469.66667</v>
      </c>
      <c r="K123" s="1">
        <f>IFERROR(__xludf.DUMMYFUNCTION("""COMPUTED_VALUE"""),1229.16)</f>
        <v>1229.16</v>
      </c>
      <c r="M123" s="2">
        <f>IFERROR(__xludf.DUMMYFUNCTION("""COMPUTED_VALUE"""),45469.66666666667)</f>
        <v>45469.66667</v>
      </c>
      <c r="N123" s="1">
        <f>IFERROR(__xludf.DUMMYFUNCTION("""COMPUTED_VALUE"""),0.0)</f>
        <v>0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IFERROR(__xludf.DUMMYFUNCTION("""COMPUTED_VALUE"""),1228.54)</f>
        <v>1228.54</v>
      </c>
      <c r="D124" s="2">
        <f>IFERROR(__xludf.DUMMYFUNCTION("""COMPUTED_VALUE"""),45470.66666666667)</f>
        <v>45470.66667</v>
      </c>
      <c r="E124" s="1">
        <f>IFERROR(__xludf.DUMMYFUNCTION("""COMPUTED_VALUE"""),1232.57)</f>
        <v>1232.57</v>
      </c>
      <c r="G124" s="2">
        <f>IFERROR(__xludf.DUMMYFUNCTION("""COMPUTED_VALUE"""),45470.66666666667)</f>
        <v>45470.66667</v>
      </c>
      <c r="H124" s="1">
        <f>IFERROR(__xludf.DUMMYFUNCTION("""COMPUTED_VALUE"""),1226.63)</f>
        <v>1226.63</v>
      </c>
      <c r="J124" s="2">
        <f>IFERROR(__xludf.DUMMYFUNCTION("""COMPUTED_VALUE"""),45470.66666666667)</f>
        <v>45470.66667</v>
      </c>
      <c r="K124" s="1">
        <f>IFERROR(__xludf.DUMMYFUNCTION("""COMPUTED_VALUE"""),1230.18)</f>
        <v>1230.18</v>
      </c>
      <c r="M124" s="2">
        <f>IFERROR(__xludf.DUMMYFUNCTION("""COMPUTED_VALUE"""),45470.66666666667)</f>
        <v>45470.66667</v>
      </c>
      <c r="N124" s="1">
        <f>IFERROR(__xludf.DUMMYFUNCTION("""COMPUTED_VALUE"""),0.0)</f>
        <v>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IFERROR(__xludf.DUMMYFUNCTION("""COMPUTED_VALUE"""),1231.72)</f>
        <v>1231.72</v>
      </c>
      <c r="D125" s="2">
        <f>IFERROR(__xludf.DUMMYFUNCTION("""COMPUTED_VALUE"""),45471.66666666667)</f>
        <v>45471.66667</v>
      </c>
      <c r="E125" s="1">
        <f>IFERROR(__xludf.DUMMYFUNCTION("""COMPUTED_VALUE"""),1240.1)</f>
        <v>1240.1</v>
      </c>
      <c r="G125" s="2">
        <f>IFERROR(__xludf.DUMMYFUNCTION("""COMPUTED_VALUE"""),45471.66666666667)</f>
        <v>45471.66667</v>
      </c>
      <c r="H125" s="1">
        <f>IFERROR(__xludf.DUMMYFUNCTION("""COMPUTED_VALUE"""),1222.74)</f>
        <v>1222.74</v>
      </c>
      <c r="J125" s="2">
        <f>IFERROR(__xludf.DUMMYFUNCTION("""COMPUTED_VALUE"""),45471.66666666667)</f>
        <v>45471.66667</v>
      </c>
      <c r="K125" s="1">
        <f>IFERROR(__xludf.DUMMYFUNCTION("""COMPUTED_VALUE"""),1223.9)</f>
        <v>1223.9</v>
      </c>
      <c r="M125" s="2">
        <f>IFERROR(__xludf.DUMMYFUNCTION("""COMPUTED_VALUE"""),45471.66666666667)</f>
        <v>45471.66667</v>
      </c>
      <c r="N125" s="1">
        <f>IFERROR(__xludf.DUMMYFUNCTION("""COMPUTED_VALUE"""),0.0)</f>
        <v>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IFERROR(__xludf.DUMMYFUNCTION("""COMPUTED_VALUE"""),1226.56)</f>
        <v>1226.56</v>
      </c>
      <c r="D126" s="2">
        <f>IFERROR(__xludf.DUMMYFUNCTION("""COMPUTED_VALUE"""),45474.66666666667)</f>
        <v>45474.66667</v>
      </c>
      <c r="E126" s="1">
        <f>IFERROR(__xludf.DUMMYFUNCTION("""COMPUTED_VALUE"""),1231.58)</f>
        <v>1231.58</v>
      </c>
      <c r="G126" s="2">
        <f>IFERROR(__xludf.DUMMYFUNCTION("""COMPUTED_VALUE"""),45474.66666666667)</f>
        <v>45474.66667</v>
      </c>
      <c r="H126" s="1">
        <f>IFERROR(__xludf.DUMMYFUNCTION("""COMPUTED_VALUE"""),1221.66)</f>
        <v>1221.66</v>
      </c>
      <c r="J126" s="2">
        <f>IFERROR(__xludf.DUMMYFUNCTION("""COMPUTED_VALUE"""),45474.66666666667)</f>
        <v>45474.66667</v>
      </c>
      <c r="K126" s="1">
        <f>IFERROR(__xludf.DUMMYFUNCTION("""COMPUTED_VALUE"""),1230.68)</f>
        <v>1230.68</v>
      </c>
      <c r="M126" s="2">
        <f>IFERROR(__xludf.DUMMYFUNCTION("""COMPUTED_VALUE"""),45474.66666666667)</f>
        <v>45474.66667</v>
      </c>
      <c r="N126" s="1">
        <f>IFERROR(__xludf.DUMMYFUNCTION("""COMPUTED_VALUE"""),0.0)</f>
        <v>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IFERROR(__xludf.DUMMYFUNCTION("""COMPUTED_VALUE"""),1226.64)</f>
        <v>1226.64</v>
      </c>
      <c r="D127" s="2">
        <f>IFERROR(__xludf.DUMMYFUNCTION("""COMPUTED_VALUE"""),45475.66666666667)</f>
        <v>45475.66667</v>
      </c>
      <c r="E127" s="1">
        <f>IFERROR(__xludf.DUMMYFUNCTION("""COMPUTED_VALUE"""),1238.95)</f>
        <v>1238.95</v>
      </c>
      <c r="G127" s="2">
        <f>IFERROR(__xludf.DUMMYFUNCTION("""COMPUTED_VALUE"""),45475.66666666667)</f>
        <v>45475.66667</v>
      </c>
      <c r="H127" s="1">
        <f>IFERROR(__xludf.DUMMYFUNCTION("""COMPUTED_VALUE"""),1226.17)</f>
        <v>1226.17</v>
      </c>
      <c r="J127" s="2">
        <f>IFERROR(__xludf.DUMMYFUNCTION("""COMPUTED_VALUE"""),45475.66666666667)</f>
        <v>45475.66667</v>
      </c>
      <c r="K127" s="1">
        <f>IFERROR(__xludf.DUMMYFUNCTION("""COMPUTED_VALUE"""),1238.86)</f>
        <v>1238.86</v>
      </c>
      <c r="M127" s="2">
        <f>IFERROR(__xludf.DUMMYFUNCTION("""COMPUTED_VALUE"""),45475.66666666667)</f>
        <v>45475.66667</v>
      </c>
      <c r="N127" s="1">
        <f>IFERROR(__xludf.DUMMYFUNCTION("""COMPUTED_VALUE"""),0.0)</f>
        <v>0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IFERROR(__xludf.DUMMYFUNCTION("""COMPUTED_VALUE"""),1238.01)</f>
        <v>1238.01</v>
      </c>
      <c r="D128" s="2">
        <f>IFERROR(__xludf.DUMMYFUNCTION("""COMPUTED_VALUE"""),45476.54166666667)</f>
        <v>45476.54167</v>
      </c>
      <c r="E128" s="1">
        <f>IFERROR(__xludf.DUMMYFUNCTION("""COMPUTED_VALUE"""),1246.53)</f>
        <v>1246.53</v>
      </c>
      <c r="G128" s="2">
        <f>IFERROR(__xludf.DUMMYFUNCTION("""COMPUTED_VALUE"""),45476.54166666667)</f>
        <v>45476.54167</v>
      </c>
      <c r="H128" s="1">
        <f>IFERROR(__xludf.DUMMYFUNCTION("""COMPUTED_VALUE"""),1238.01)</f>
        <v>1238.01</v>
      </c>
      <c r="J128" s="2">
        <f>IFERROR(__xludf.DUMMYFUNCTION("""COMPUTED_VALUE"""),45476.54166666667)</f>
        <v>45476.54167</v>
      </c>
      <c r="K128" s="1">
        <f>IFERROR(__xludf.DUMMYFUNCTION("""COMPUTED_VALUE"""),1246.24)</f>
        <v>1246.24</v>
      </c>
      <c r="M128" s="2">
        <f>IFERROR(__xludf.DUMMYFUNCTION("""COMPUTED_VALUE"""),45476.54166666667)</f>
        <v>45476.54167</v>
      </c>
      <c r="N128" s="1">
        <f>IFERROR(__xludf.DUMMYFUNCTION("""COMPUTED_VALUE"""),0.0)</f>
        <v>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IFERROR(__xludf.DUMMYFUNCTION("""COMPUTED_VALUE"""),1247.1)</f>
        <v>1247.1</v>
      </c>
      <c r="D129" s="2">
        <f>IFERROR(__xludf.DUMMYFUNCTION("""COMPUTED_VALUE"""),45478.66666666667)</f>
        <v>45478.66667</v>
      </c>
      <c r="E129" s="1">
        <f>IFERROR(__xludf.DUMMYFUNCTION("""COMPUTED_VALUE"""),1255.83)</f>
        <v>1255.83</v>
      </c>
      <c r="G129" s="2">
        <f>IFERROR(__xludf.DUMMYFUNCTION("""COMPUTED_VALUE"""),45478.66666666667)</f>
        <v>45478.66667</v>
      </c>
      <c r="H129" s="1">
        <f>IFERROR(__xludf.DUMMYFUNCTION("""COMPUTED_VALUE"""),1246.59)</f>
        <v>1246.59</v>
      </c>
      <c r="J129" s="2">
        <f>IFERROR(__xludf.DUMMYFUNCTION("""COMPUTED_VALUE"""),45478.66666666667)</f>
        <v>45478.66667</v>
      </c>
      <c r="K129" s="1">
        <f>IFERROR(__xludf.DUMMYFUNCTION("""COMPUTED_VALUE"""),1255.2)</f>
        <v>1255.2</v>
      </c>
      <c r="M129" s="2">
        <f>IFERROR(__xludf.DUMMYFUNCTION("""COMPUTED_VALUE"""),45478.66666666667)</f>
        <v>45478.66667</v>
      </c>
      <c r="N129" s="1">
        <f>IFERROR(__xludf.DUMMYFUNCTION("""COMPUTED_VALUE"""),0.0)</f>
        <v>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IFERROR(__xludf.DUMMYFUNCTION("""COMPUTED_VALUE"""),1256.52)</f>
        <v>1256.52</v>
      </c>
      <c r="D130" s="2">
        <f>IFERROR(__xludf.DUMMYFUNCTION("""COMPUTED_VALUE"""),45481.66666666667)</f>
        <v>45481.66667</v>
      </c>
      <c r="E130" s="1">
        <f>IFERROR(__xludf.DUMMYFUNCTION("""COMPUTED_VALUE"""),1258.34)</f>
        <v>1258.34</v>
      </c>
      <c r="G130" s="2">
        <f>IFERROR(__xludf.DUMMYFUNCTION("""COMPUTED_VALUE"""),45481.66666666667)</f>
        <v>45481.66667</v>
      </c>
      <c r="H130" s="1">
        <f>IFERROR(__xludf.DUMMYFUNCTION("""COMPUTED_VALUE"""),1253.96)</f>
        <v>1253.96</v>
      </c>
      <c r="J130" s="2">
        <f>IFERROR(__xludf.DUMMYFUNCTION("""COMPUTED_VALUE"""),45481.66666666667)</f>
        <v>45481.66667</v>
      </c>
      <c r="K130" s="1">
        <f>IFERROR(__xludf.DUMMYFUNCTION("""COMPUTED_VALUE"""),1256.31)</f>
        <v>1256.31</v>
      </c>
      <c r="M130" s="2">
        <f>IFERROR(__xludf.DUMMYFUNCTION("""COMPUTED_VALUE"""),45481.66666666667)</f>
        <v>45481.66667</v>
      </c>
      <c r="N130" s="1">
        <f>IFERROR(__xludf.DUMMYFUNCTION("""COMPUTED_VALUE"""),0.0)</f>
        <v>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IFERROR(__xludf.DUMMYFUNCTION("""COMPUTED_VALUE"""),1260.03)</f>
        <v>1260.03</v>
      </c>
      <c r="D131" s="2">
        <f>IFERROR(__xludf.DUMMYFUNCTION("""COMPUTED_VALUE"""),45482.66666666667)</f>
        <v>45482.66667</v>
      </c>
      <c r="E131" s="1">
        <f>IFERROR(__xludf.DUMMYFUNCTION("""COMPUTED_VALUE"""),1261.11)</f>
        <v>1261.11</v>
      </c>
      <c r="G131" s="2">
        <f>IFERROR(__xludf.DUMMYFUNCTION("""COMPUTED_VALUE"""),45482.66666666667)</f>
        <v>45482.66667</v>
      </c>
      <c r="H131" s="1">
        <f>IFERROR(__xludf.DUMMYFUNCTION("""COMPUTED_VALUE"""),1256.97)</f>
        <v>1256.97</v>
      </c>
      <c r="J131" s="2">
        <f>IFERROR(__xludf.DUMMYFUNCTION("""COMPUTED_VALUE"""),45482.66666666667)</f>
        <v>45482.66667</v>
      </c>
      <c r="K131" s="1">
        <f>IFERROR(__xludf.DUMMYFUNCTION("""COMPUTED_VALUE"""),1258.28)</f>
        <v>1258.28</v>
      </c>
      <c r="M131" s="2">
        <f>IFERROR(__xludf.DUMMYFUNCTION("""COMPUTED_VALUE"""),45482.66666666667)</f>
        <v>45482.66667</v>
      </c>
      <c r="N131" s="1">
        <f>IFERROR(__xludf.DUMMYFUNCTION("""COMPUTED_VALUE"""),0.0)</f>
        <v>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IFERROR(__xludf.DUMMYFUNCTION("""COMPUTED_VALUE"""),1261.37)</f>
        <v>1261.37</v>
      </c>
      <c r="D132" s="2">
        <f>IFERROR(__xludf.DUMMYFUNCTION("""COMPUTED_VALUE"""),45483.66666666667)</f>
        <v>45483.66667</v>
      </c>
      <c r="E132" s="1">
        <f>IFERROR(__xludf.DUMMYFUNCTION("""COMPUTED_VALUE"""),1271.68)</f>
        <v>1271.68</v>
      </c>
      <c r="G132" s="2">
        <f>IFERROR(__xludf.DUMMYFUNCTION("""COMPUTED_VALUE"""),45483.66666666667)</f>
        <v>45483.66667</v>
      </c>
      <c r="H132" s="1">
        <f>IFERROR(__xludf.DUMMYFUNCTION("""COMPUTED_VALUE"""),1260.44)</f>
        <v>1260.44</v>
      </c>
      <c r="J132" s="2">
        <f>IFERROR(__xludf.DUMMYFUNCTION("""COMPUTED_VALUE"""),45483.66666666667)</f>
        <v>45483.66667</v>
      </c>
      <c r="K132" s="1">
        <f>IFERROR(__xludf.DUMMYFUNCTION("""COMPUTED_VALUE"""),1271.36)</f>
        <v>1271.36</v>
      </c>
      <c r="M132" s="2">
        <f>IFERROR(__xludf.DUMMYFUNCTION("""COMPUTED_VALUE"""),45483.66666666667)</f>
        <v>45483.66667</v>
      </c>
      <c r="N132" s="1">
        <f>IFERROR(__xludf.DUMMYFUNCTION("""COMPUTED_VALUE"""),0.0)</f>
        <v>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IFERROR(__xludf.DUMMYFUNCTION("""COMPUTED_VALUE"""),1270.83)</f>
        <v>1270.83</v>
      </c>
      <c r="D133" s="2">
        <f>IFERROR(__xludf.DUMMYFUNCTION("""COMPUTED_VALUE"""),45484.66666666667)</f>
        <v>45484.66667</v>
      </c>
      <c r="E133" s="1">
        <f>IFERROR(__xludf.DUMMYFUNCTION("""COMPUTED_VALUE"""),1271.01)</f>
        <v>1271.01</v>
      </c>
      <c r="G133" s="2">
        <f>IFERROR(__xludf.DUMMYFUNCTION("""COMPUTED_VALUE"""),45484.66666666667)</f>
        <v>45484.66667</v>
      </c>
      <c r="H133" s="1">
        <f>IFERROR(__xludf.DUMMYFUNCTION("""COMPUTED_VALUE"""),1251.59)</f>
        <v>1251.59</v>
      </c>
      <c r="J133" s="2">
        <f>IFERROR(__xludf.DUMMYFUNCTION("""COMPUTED_VALUE"""),45484.66666666667)</f>
        <v>45484.66667</v>
      </c>
      <c r="K133" s="1">
        <f>IFERROR(__xludf.DUMMYFUNCTION("""COMPUTED_VALUE"""),1253.75)</f>
        <v>1253.75</v>
      </c>
      <c r="M133" s="2">
        <f>IFERROR(__xludf.DUMMYFUNCTION("""COMPUTED_VALUE"""),45484.66666666667)</f>
        <v>45484.66667</v>
      </c>
      <c r="N133" s="1">
        <f>IFERROR(__xludf.DUMMYFUNCTION("""COMPUTED_VALUE"""),0.0)</f>
        <v>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IFERROR(__xludf.DUMMYFUNCTION("""COMPUTED_VALUE"""),1254.91)</f>
        <v>1254.91</v>
      </c>
      <c r="D134" s="2">
        <f>IFERROR(__xludf.DUMMYFUNCTION("""COMPUTED_VALUE"""),45485.66666666667)</f>
        <v>45485.66667</v>
      </c>
      <c r="E134" s="1">
        <f>IFERROR(__xludf.DUMMYFUNCTION("""COMPUTED_VALUE"""),1269.48)</f>
        <v>1269.48</v>
      </c>
      <c r="G134" s="2">
        <f>IFERROR(__xludf.DUMMYFUNCTION("""COMPUTED_VALUE"""),45485.66666666667)</f>
        <v>45485.66667</v>
      </c>
      <c r="H134" s="1">
        <f>IFERROR(__xludf.DUMMYFUNCTION("""COMPUTED_VALUE"""),1254.09)</f>
        <v>1254.09</v>
      </c>
      <c r="J134" s="2">
        <f>IFERROR(__xludf.DUMMYFUNCTION("""COMPUTED_VALUE"""),45485.66666666667)</f>
        <v>45485.66667</v>
      </c>
      <c r="K134" s="1">
        <f>IFERROR(__xludf.DUMMYFUNCTION("""COMPUTED_VALUE"""),1259.82)</f>
        <v>1259.82</v>
      </c>
      <c r="M134" s="2">
        <f>IFERROR(__xludf.DUMMYFUNCTION("""COMPUTED_VALUE"""),45485.66666666667)</f>
        <v>45485.66667</v>
      </c>
      <c r="N134" s="1">
        <f>IFERROR(__xludf.DUMMYFUNCTION("""COMPUTED_VALUE"""),0.0)</f>
        <v>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IFERROR(__xludf.DUMMYFUNCTION("""COMPUTED_VALUE"""),1266.34)</f>
        <v>1266.34</v>
      </c>
      <c r="D135" s="2">
        <f>IFERROR(__xludf.DUMMYFUNCTION("""COMPUTED_VALUE"""),45488.66666666667)</f>
        <v>45488.66667</v>
      </c>
      <c r="E135" s="1">
        <f>IFERROR(__xludf.DUMMYFUNCTION("""COMPUTED_VALUE"""),1272.71)</f>
        <v>1272.71</v>
      </c>
      <c r="G135" s="2">
        <f>IFERROR(__xludf.DUMMYFUNCTION("""COMPUTED_VALUE"""),45488.66666666667)</f>
        <v>45488.66667</v>
      </c>
      <c r="H135" s="1">
        <f>IFERROR(__xludf.DUMMYFUNCTION("""COMPUTED_VALUE"""),1259.77)</f>
        <v>1259.77</v>
      </c>
      <c r="J135" s="2">
        <f>IFERROR(__xludf.DUMMYFUNCTION("""COMPUTED_VALUE"""),45488.66666666667)</f>
        <v>45488.66667</v>
      </c>
      <c r="K135" s="1">
        <f>IFERROR(__xludf.DUMMYFUNCTION("""COMPUTED_VALUE"""),1263.9)</f>
        <v>1263.9</v>
      </c>
      <c r="M135" s="2">
        <f>IFERROR(__xludf.DUMMYFUNCTION("""COMPUTED_VALUE"""),45488.66666666667)</f>
        <v>45488.66667</v>
      </c>
      <c r="N135" s="1">
        <f>IFERROR(__xludf.DUMMYFUNCTION("""COMPUTED_VALUE"""),0.0)</f>
        <v>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IFERROR(__xludf.DUMMYFUNCTION("""COMPUTED_VALUE"""),1267.89)</f>
        <v>1267.89</v>
      </c>
      <c r="D136" s="2">
        <f>IFERROR(__xludf.DUMMYFUNCTION("""COMPUTED_VALUE"""),45489.66666666667)</f>
        <v>45489.66667</v>
      </c>
      <c r="E136" s="1">
        <f>IFERROR(__xludf.DUMMYFUNCTION("""COMPUTED_VALUE"""),1269.39)</f>
        <v>1269.39</v>
      </c>
      <c r="G136" s="2">
        <f>IFERROR(__xludf.DUMMYFUNCTION("""COMPUTED_VALUE"""),45489.66666666667)</f>
        <v>45489.66667</v>
      </c>
      <c r="H136" s="1">
        <f>IFERROR(__xludf.DUMMYFUNCTION("""COMPUTED_VALUE"""),1262.62)</f>
        <v>1262.62</v>
      </c>
      <c r="J136" s="2">
        <f>IFERROR(__xludf.DUMMYFUNCTION("""COMPUTED_VALUE"""),45489.66666666667)</f>
        <v>45489.66667</v>
      </c>
      <c r="K136" s="1">
        <f>IFERROR(__xludf.DUMMYFUNCTION("""COMPUTED_VALUE"""),1268.62)</f>
        <v>1268.62</v>
      </c>
      <c r="M136" s="2">
        <f>IFERROR(__xludf.DUMMYFUNCTION("""COMPUTED_VALUE"""),45489.66666666667)</f>
        <v>45489.66667</v>
      </c>
      <c r="N136" s="1">
        <f>IFERROR(__xludf.DUMMYFUNCTION("""COMPUTED_VALUE"""),0.0)</f>
        <v>0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IFERROR(__xludf.DUMMYFUNCTION("""COMPUTED_VALUE"""),1253.26)</f>
        <v>1253.26</v>
      </c>
      <c r="D137" s="2">
        <f>IFERROR(__xludf.DUMMYFUNCTION("""COMPUTED_VALUE"""),45490.66666666667)</f>
        <v>45490.66667</v>
      </c>
      <c r="E137" s="1">
        <f>IFERROR(__xludf.DUMMYFUNCTION("""COMPUTED_VALUE"""),1255.94)</f>
        <v>1255.94</v>
      </c>
      <c r="G137" s="2">
        <f>IFERROR(__xludf.DUMMYFUNCTION("""COMPUTED_VALUE"""),45490.66666666667)</f>
        <v>45490.66667</v>
      </c>
      <c r="H137" s="1">
        <f>IFERROR(__xludf.DUMMYFUNCTION("""COMPUTED_VALUE"""),1247.62)</f>
        <v>1247.62</v>
      </c>
      <c r="J137" s="2">
        <f>IFERROR(__xludf.DUMMYFUNCTION("""COMPUTED_VALUE"""),45490.66666666667)</f>
        <v>45490.66667</v>
      </c>
      <c r="K137" s="1">
        <f>IFERROR(__xludf.DUMMYFUNCTION("""COMPUTED_VALUE"""),1249.07)</f>
        <v>1249.07</v>
      </c>
      <c r="M137" s="2">
        <f>IFERROR(__xludf.DUMMYFUNCTION("""COMPUTED_VALUE"""),45490.66666666667)</f>
        <v>45490.66667</v>
      </c>
      <c r="N137" s="1">
        <f>IFERROR(__xludf.DUMMYFUNCTION("""COMPUTED_VALUE"""),0.0)</f>
        <v>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IFERROR(__xludf.DUMMYFUNCTION("""COMPUTED_VALUE"""),1254.48)</f>
        <v>1254.48</v>
      </c>
      <c r="D138" s="2">
        <f>IFERROR(__xludf.DUMMYFUNCTION("""COMPUTED_VALUE"""),45491.66666666667)</f>
        <v>45491.66667</v>
      </c>
      <c r="E138" s="1">
        <f>IFERROR(__xludf.DUMMYFUNCTION("""COMPUTED_VALUE"""),1254.48)</f>
        <v>1254.48</v>
      </c>
      <c r="G138" s="2">
        <f>IFERROR(__xludf.DUMMYFUNCTION("""COMPUTED_VALUE"""),45491.66666666667)</f>
        <v>45491.66667</v>
      </c>
      <c r="H138" s="1">
        <f>IFERROR(__xludf.DUMMYFUNCTION("""COMPUTED_VALUE"""),1233.55)</f>
        <v>1233.55</v>
      </c>
      <c r="J138" s="2">
        <f>IFERROR(__xludf.DUMMYFUNCTION("""COMPUTED_VALUE"""),45491.66666666667)</f>
        <v>45491.66667</v>
      </c>
      <c r="K138" s="1">
        <f>IFERROR(__xludf.DUMMYFUNCTION("""COMPUTED_VALUE"""),1239.04)</f>
        <v>1239.04</v>
      </c>
      <c r="M138" s="2">
        <f>IFERROR(__xludf.DUMMYFUNCTION("""COMPUTED_VALUE"""),45491.66666666667)</f>
        <v>45491.66667</v>
      </c>
      <c r="N138" s="1">
        <f>IFERROR(__xludf.DUMMYFUNCTION("""COMPUTED_VALUE"""),0.0)</f>
        <v>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IFERROR(__xludf.DUMMYFUNCTION("""COMPUTED_VALUE"""),1238.68)</f>
        <v>1238.68</v>
      </c>
      <c r="D139" s="2">
        <f>IFERROR(__xludf.DUMMYFUNCTION("""COMPUTED_VALUE"""),45492.66666666667)</f>
        <v>45492.66667</v>
      </c>
      <c r="E139" s="1">
        <f>IFERROR(__xludf.DUMMYFUNCTION("""COMPUTED_VALUE"""),1243.36)</f>
        <v>1243.36</v>
      </c>
      <c r="G139" s="2">
        <f>IFERROR(__xludf.DUMMYFUNCTION("""COMPUTED_VALUE"""),45492.66666666667)</f>
        <v>45492.66667</v>
      </c>
      <c r="H139" s="1">
        <f>IFERROR(__xludf.DUMMYFUNCTION("""COMPUTED_VALUE"""),1228.49)</f>
        <v>1228.49</v>
      </c>
      <c r="J139" s="2">
        <f>IFERROR(__xludf.DUMMYFUNCTION("""COMPUTED_VALUE"""),45492.66666666667)</f>
        <v>45492.66667</v>
      </c>
      <c r="K139" s="1">
        <f>IFERROR(__xludf.DUMMYFUNCTION("""COMPUTED_VALUE"""),1230.39)</f>
        <v>1230.39</v>
      </c>
      <c r="M139" s="2">
        <f>IFERROR(__xludf.DUMMYFUNCTION("""COMPUTED_VALUE"""),45492.66666666667)</f>
        <v>45492.66667</v>
      </c>
      <c r="N139" s="1">
        <f>IFERROR(__xludf.DUMMYFUNCTION("""COMPUTED_VALUE"""),0.0)</f>
        <v>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IFERROR(__xludf.DUMMYFUNCTION("""COMPUTED_VALUE"""),1240.92)</f>
        <v>1240.92</v>
      </c>
      <c r="D140" s="2">
        <f>IFERROR(__xludf.DUMMYFUNCTION("""COMPUTED_VALUE"""),45495.66666666667)</f>
        <v>45495.66667</v>
      </c>
      <c r="E140" s="1">
        <f>IFERROR(__xludf.DUMMYFUNCTION("""COMPUTED_VALUE"""),1246.19)</f>
        <v>1246.19</v>
      </c>
      <c r="G140" s="2">
        <f>IFERROR(__xludf.DUMMYFUNCTION("""COMPUTED_VALUE"""),45495.66666666667)</f>
        <v>45495.66667</v>
      </c>
      <c r="H140" s="1">
        <f>IFERROR(__xludf.DUMMYFUNCTION("""COMPUTED_VALUE"""),1236.05)</f>
        <v>1236.05</v>
      </c>
      <c r="J140" s="2">
        <f>IFERROR(__xludf.DUMMYFUNCTION("""COMPUTED_VALUE"""),45495.66666666667)</f>
        <v>45495.66667</v>
      </c>
      <c r="K140" s="1">
        <f>IFERROR(__xludf.DUMMYFUNCTION("""COMPUTED_VALUE"""),1244.05)</f>
        <v>1244.05</v>
      </c>
      <c r="M140" s="2">
        <f>IFERROR(__xludf.DUMMYFUNCTION("""COMPUTED_VALUE"""),45495.66666666667)</f>
        <v>45495.66667</v>
      </c>
      <c r="N140" s="1">
        <f>IFERROR(__xludf.DUMMYFUNCTION("""COMPUTED_VALUE"""),0.0)</f>
        <v>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IFERROR(__xludf.DUMMYFUNCTION("""COMPUTED_VALUE"""),1244.91)</f>
        <v>1244.91</v>
      </c>
      <c r="D141" s="2">
        <f>IFERROR(__xludf.DUMMYFUNCTION("""COMPUTED_VALUE"""),45496.66666666667)</f>
        <v>45496.66667</v>
      </c>
      <c r="E141" s="1">
        <f>IFERROR(__xludf.DUMMYFUNCTION("""COMPUTED_VALUE"""),1250.09)</f>
        <v>1250.09</v>
      </c>
      <c r="G141" s="2">
        <f>IFERROR(__xludf.DUMMYFUNCTION("""COMPUTED_VALUE"""),45496.66666666667)</f>
        <v>45496.66667</v>
      </c>
      <c r="H141" s="1">
        <f>IFERROR(__xludf.DUMMYFUNCTION("""COMPUTED_VALUE"""),1241.84)</f>
        <v>1241.84</v>
      </c>
      <c r="J141" s="2">
        <f>IFERROR(__xludf.DUMMYFUNCTION("""COMPUTED_VALUE"""),45496.66666666667)</f>
        <v>45496.66667</v>
      </c>
      <c r="K141" s="1">
        <f>IFERROR(__xludf.DUMMYFUNCTION("""COMPUTED_VALUE"""),1243.0)</f>
        <v>1243</v>
      </c>
      <c r="M141" s="2">
        <f>IFERROR(__xludf.DUMMYFUNCTION("""COMPUTED_VALUE"""),45496.66666666667)</f>
        <v>45496.66667</v>
      </c>
      <c r="N141" s="1">
        <f>IFERROR(__xludf.DUMMYFUNCTION("""COMPUTED_VALUE"""),0.0)</f>
        <v>0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IFERROR(__xludf.DUMMYFUNCTION("""COMPUTED_VALUE"""),1228.81)</f>
        <v>1228.81</v>
      </c>
      <c r="D142" s="2">
        <f>IFERROR(__xludf.DUMMYFUNCTION("""COMPUTED_VALUE"""),45497.66666666667)</f>
        <v>45497.66667</v>
      </c>
      <c r="E142" s="1">
        <f>IFERROR(__xludf.DUMMYFUNCTION("""COMPUTED_VALUE"""),1230.51)</f>
        <v>1230.51</v>
      </c>
      <c r="G142" s="2">
        <f>IFERROR(__xludf.DUMMYFUNCTION("""COMPUTED_VALUE"""),45497.66666666667)</f>
        <v>45497.66667</v>
      </c>
      <c r="H142" s="1">
        <f>IFERROR(__xludf.DUMMYFUNCTION("""COMPUTED_VALUE"""),1209.91)</f>
        <v>1209.91</v>
      </c>
      <c r="J142" s="2">
        <f>IFERROR(__xludf.DUMMYFUNCTION("""COMPUTED_VALUE"""),45497.66666666667)</f>
        <v>45497.66667</v>
      </c>
      <c r="K142" s="1">
        <f>IFERROR(__xludf.DUMMYFUNCTION("""COMPUTED_VALUE"""),1211.18)</f>
        <v>1211.18</v>
      </c>
      <c r="M142" s="2">
        <f>IFERROR(__xludf.DUMMYFUNCTION("""COMPUTED_VALUE"""),45497.66666666667)</f>
        <v>45497.66667</v>
      </c>
      <c r="N142" s="1">
        <f>IFERROR(__xludf.DUMMYFUNCTION("""COMPUTED_VALUE"""),0.0)</f>
        <v>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IFERROR(__xludf.DUMMYFUNCTION("""COMPUTED_VALUE"""),1211.98)</f>
        <v>1211.98</v>
      </c>
      <c r="D143" s="2">
        <f>IFERROR(__xludf.DUMMYFUNCTION("""COMPUTED_VALUE"""),45498.66666666667)</f>
        <v>45498.66667</v>
      </c>
      <c r="E143" s="1">
        <f>IFERROR(__xludf.DUMMYFUNCTION("""COMPUTED_VALUE"""),1224.67)</f>
        <v>1224.67</v>
      </c>
      <c r="G143" s="2">
        <f>IFERROR(__xludf.DUMMYFUNCTION("""COMPUTED_VALUE"""),45498.66666666667)</f>
        <v>45498.66667</v>
      </c>
      <c r="H143" s="1">
        <f>IFERROR(__xludf.DUMMYFUNCTION("""COMPUTED_VALUE"""),1199.69)</f>
        <v>1199.69</v>
      </c>
      <c r="J143" s="2">
        <f>IFERROR(__xludf.DUMMYFUNCTION("""COMPUTED_VALUE"""),45498.66666666667)</f>
        <v>45498.66667</v>
      </c>
      <c r="K143" s="1">
        <f>IFERROR(__xludf.DUMMYFUNCTION("""COMPUTED_VALUE"""),1203.1)</f>
        <v>1203.1</v>
      </c>
      <c r="M143" s="2">
        <f>IFERROR(__xludf.DUMMYFUNCTION("""COMPUTED_VALUE"""),45498.66666666667)</f>
        <v>45498.66667</v>
      </c>
      <c r="N143" s="1">
        <f>IFERROR(__xludf.DUMMYFUNCTION("""COMPUTED_VALUE"""),0.0)</f>
        <v>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IFERROR(__xludf.DUMMYFUNCTION("""COMPUTED_VALUE"""),1212.14)</f>
        <v>1212.14</v>
      </c>
      <c r="D144" s="2">
        <f>IFERROR(__xludf.DUMMYFUNCTION("""COMPUTED_VALUE"""),45499.66666666667)</f>
        <v>45499.66667</v>
      </c>
      <c r="E144" s="1">
        <f>IFERROR(__xludf.DUMMYFUNCTION("""COMPUTED_VALUE"""),1223.2)</f>
        <v>1223.2</v>
      </c>
      <c r="G144" s="2">
        <f>IFERROR(__xludf.DUMMYFUNCTION("""COMPUTED_VALUE"""),45499.66666666667)</f>
        <v>45499.66667</v>
      </c>
      <c r="H144" s="1">
        <f>IFERROR(__xludf.DUMMYFUNCTION("""COMPUTED_VALUE"""),1210.61)</f>
        <v>1210.61</v>
      </c>
      <c r="J144" s="2">
        <f>IFERROR(__xludf.DUMMYFUNCTION("""COMPUTED_VALUE"""),45499.66666666667)</f>
        <v>45499.66667</v>
      </c>
      <c r="K144" s="1">
        <f>IFERROR(__xludf.DUMMYFUNCTION("""COMPUTED_VALUE"""),1216.07)</f>
        <v>1216.07</v>
      </c>
      <c r="M144" s="2">
        <f>IFERROR(__xludf.DUMMYFUNCTION("""COMPUTED_VALUE"""),45499.66666666667)</f>
        <v>45499.66667</v>
      </c>
      <c r="N144" s="1">
        <f>IFERROR(__xludf.DUMMYFUNCTION("""COMPUTED_VALUE"""),0.0)</f>
        <v>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IFERROR(__xludf.DUMMYFUNCTION("""COMPUTED_VALUE"""),1221.24)</f>
        <v>1221.24</v>
      </c>
      <c r="D145" s="2">
        <f>IFERROR(__xludf.DUMMYFUNCTION("""COMPUTED_VALUE"""),45502.66666666667)</f>
        <v>45502.66667</v>
      </c>
      <c r="E145" s="1">
        <f>IFERROR(__xludf.DUMMYFUNCTION("""COMPUTED_VALUE"""),1223.23)</f>
        <v>1223.23</v>
      </c>
      <c r="G145" s="2">
        <f>IFERROR(__xludf.DUMMYFUNCTION("""COMPUTED_VALUE"""),45502.66666666667)</f>
        <v>45502.66667</v>
      </c>
      <c r="H145" s="1">
        <f>IFERROR(__xludf.DUMMYFUNCTION("""COMPUTED_VALUE"""),1212.5)</f>
        <v>1212.5</v>
      </c>
      <c r="J145" s="2">
        <f>IFERROR(__xludf.DUMMYFUNCTION("""COMPUTED_VALUE"""),45502.66666666667)</f>
        <v>45502.66667</v>
      </c>
      <c r="K145" s="1">
        <f>IFERROR(__xludf.DUMMYFUNCTION("""COMPUTED_VALUE"""),1216.68)</f>
        <v>1216.68</v>
      </c>
      <c r="M145" s="2">
        <f>IFERROR(__xludf.DUMMYFUNCTION("""COMPUTED_VALUE"""),45502.66666666667)</f>
        <v>45502.66667</v>
      </c>
      <c r="N145" s="1">
        <f>IFERROR(__xludf.DUMMYFUNCTION("""COMPUTED_VALUE"""),0.0)</f>
        <v>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IFERROR(__xludf.DUMMYFUNCTION("""COMPUTED_VALUE"""),1220.41)</f>
        <v>1220.41</v>
      </c>
      <c r="D146" s="2">
        <f>IFERROR(__xludf.DUMMYFUNCTION("""COMPUTED_VALUE"""),45503.66666666667)</f>
        <v>45503.66667</v>
      </c>
      <c r="E146" s="1">
        <f>IFERROR(__xludf.DUMMYFUNCTION("""COMPUTED_VALUE"""),1221.91)</f>
        <v>1221.91</v>
      </c>
      <c r="G146" s="2">
        <f>IFERROR(__xludf.DUMMYFUNCTION("""COMPUTED_VALUE"""),45503.66666666667)</f>
        <v>45503.66667</v>
      </c>
      <c r="H146" s="1">
        <f>IFERROR(__xludf.DUMMYFUNCTION("""COMPUTED_VALUE"""),1199.35)</f>
        <v>1199.35</v>
      </c>
      <c r="J146" s="2">
        <f>IFERROR(__xludf.DUMMYFUNCTION("""COMPUTED_VALUE"""),45503.66666666667)</f>
        <v>45503.66667</v>
      </c>
      <c r="K146" s="1">
        <f>IFERROR(__xludf.DUMMYFUNCTION("""COMPUTED_VALUE"""),1207.64)</f>
        <v>1207.64</v>
      </c>
      <c r="M146" s="2">
        <f>IFERROR(__xludf.DUMMYFUNCTION("""COMPUTED_VALUE"""),45503.66666666667)</f>
        <v>45503.66667</v>
      </c>
      <c r="N146" s="1">
        <f>IFERROR(__xludf.DUMMYFUNCTION("""COMPUTED_VALUE"""),0.0)</f>
        <v>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IFERROR(__xludf.DUMMYFUNCTION("""COMPUTED_VALUE"""),1225.85)</f>
        <v>1225.85</v>
      </c>
      <c r="D147" s="2">
        <f>IFERROR(__xludf.DUMMYFUNCTION("""COMPUTED_VALUE"""),45504.66666666667)</f>
        <v>45504.66667</v>
      </c>
      <c r="E147" s="1">
        <f>IFERROR(__xludf.DUMMYFUNCTION("""COMPUTED_VALUE"""),1235.26)</f>
        <v>1235.26</v>
      </c>
      <c r="G147" s="2">
        <f>IFERROR(__xludf.DUMMYFUNCTION("""COMPUTED_VALUE"""),45504.66666666667)</f>
        <v>45504.66667</v>
      </c>
      <c r="H147" s="1">
        <f>IFERROR(__xludf.DUMMYFUNCTION("""COMPUTED_VALUE"""),1221.57)</f>
        <v>1221.57</v>
      </c>
      <c r="J147" s="2">
        <f>IFERROR(__xludf.DUMMYFUNCTION("""COMPUTED_VALUE"""),45504.66666666667)</f>
        <v>45504.66667</v>
      </c>
      <c r="K147" s="1">
        <f>IFERROR(__xludf.DUMMYFUNCTION("""COMPUTED_VALUE"""),1229.59)</f>
        <v>1229.59</v>
      </c>
      <c r="M147" s="2">
        <f>IFERROR(__xludf.DUMMYFUNCTION("""COMPUTED_VALUE"""),45504.66666666667)</f>
        <v>45504.66667</v>
      </c>
      <c r="N147" s="1">
        <f>IFERROR(__xludf.DUMMYFUNCTION("""COMPUTED_VALUE"""),0.0)</f>
        <v>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IFERROR(__xludf.DUMMYFUNCTION("""COMPUTED_VALUE"""),1234.57)</f>
        <v>1234.57</v>
      </c>
      <c r="D148" s="2">
        <f>IFERROR(__xludf.DUMMYFUNCTION("""COMPUTED_VALUE"""),45505.66666666667)</f>
        <v>45505.66667</v>
      </c>
      <c r="E148" s="1">
        <f>IFERROR(__xludf.DUMMYFUNCTION("""COMPUTED_VALUE"""),1240.83)</f>
        <v>1240.83</v>
      </c>
      <c r="G148" s="2">
        <f>IFERROR(__xludf.DUMMYFUNCTION("""COMPUTED_VALUE"""),45505.66666666667)</f>
        <v>45505.66667</v>
      </c>
      <c r="H148" s="1">
        <f>IFERROR(__xludf.DUMMYFUNCTION("""COMPUTED_VALUE"""),1204.14)</f>
        <v>1204.14</v>
      </c>
      <c r="J148" s="2">
        <f>IFERROR(__xludf.DUMMYFUNCTION("""COMPUTED_VALUE"""),45505.66666666667)</f>
        <v>45505.66667</v>
      </c>
      <c r="K148" s="1">
        <f>IFERROR(__xludf.DUMMYFUNCTION("""COMPUTED_VALUE"""),1212.33)</f>
        <v>1212.33</v>
      </c>
      <c r="M148" s="2">
        <f>IFERROR(__xludf.DUMMYFUNCTION("""COMPUTED_VALUE"""),45505.66666666667)</f>
        <v>45505.66667</v>
      </c>
      <c r="N148" s="1">
        <f>IFERROR(__xludf.DUMMYFUNCTION("""COMPUTED_VALUE"""),0.0)</f>
        <v>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IFERROR(__xludf.DUMMYFUNCTION("""COMPUTED_VALUE"""),1193.25)</f>
        <v>1193.25</v>
      </c>
      <c r="D149" s="2">
        <f>IFERROR(__xludf.DUMMYFUNCTION("""COMPUTED_VALUE"""),45506.66666666667)</f>
        <v>45506.66667</v>
      </c>
      <c r="E149" s="1">
        <f>IFERROR(__xludf.DUMMYFUNCTION("""COMPUTED_VALUE"""),1199.08)</f>
        <v>1199.08</v>
      </c>
      <c r="G149" s="2">
        <f>IFERROR(__xludf.DUMMYFUNCTION("""COMPUTED_VALUE"""),45506.66666666667)</f>
        <v>45506.66667</v>
      </c>
      <c r="H149" s="1">
        <f>IFERROR(__xludf.DUMMYFUNCTION("""COMPUTED_VALUE"""),1180.36)</f>
        <v>1180.36</v>
      </c>
      <c r="J149" s="2">
        <f>IFERROR(__xludf.DUMMYFUNCTION("""COMPUTED_VALUE"""),45506.66666666667)</f>
        <v>45506.66667</v>
      </c>
      <c r="K149" s="1">
        <f>IFERROR(__xludf.DUMMYFUNCTION("""COMPUTED_VALUE"""),1190.35)</f>
        <v>1190.35</v>
      </c>
      <c r="M149" s="2">
        <f>IFERROR(__xludf.DUMMYFUNCTION("""COMPUTED_VALUE"""),45506.66666666667)</f>
        <v>45506.66667</v>
      </c>
      <c r="N149" s="1">
        <f>IFERROR(__xludf.DUMMYFUNCTION("""COMPUTED_VALUE"""),0.0)</f>
        <v>0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IFERROR(__xludf.DUMMYFUNCTION("""COMPUTED_VALUE"""),1135.82)</f>
        <v>1135.82</v>
      </c>
      <c r="D150" s="2">
        <f>IFERROR(__xludf.DUMMYFUNCTION("""COMPUTED_VALUE"""),45509.66666666667)</f>
        <v>45509.66667</v>
      </c>
      <c r="E150" s="1">
        <f>IFERROR(__xludf.DUMMYFUNCTION("""COMPUTED_VALUE"""),1167.12)</f>
        <v>1167.12</v>
      </c>
      <c r="G150" s="2">
        <f>IFERROR(__xludf.DUMMYFUNCTION("""COMPUTED_VALUE"""),45509.66666666667)</f>
        <v>45509.66667</v>
      </c>
      <c r="H150" s="1">
        <f>IFERROR(__xludf.DUMMYFUNCTION("""COMPUTED_VALUE"""),1133.26)</f>
        <v>1133.26</v>
      </c>
      <c r="J150" s="2">
        <f>IFERROR(__xludf.DUMMYFUNCTION("""COMPUTED_VALUE"""),45509.66666666667)</f>
        <v>45509.66667</v>
      </c>
      <c r="K150" s="1">
        <f>IFERROR(__xludf.DUMMYFUNCTION("""COMPUTED_VALUE"""),1152.23)</f>
        <v>1152.23</v>
      </c>
      <c r="M150" s="2">
        <f>IFERROR(__xludf.DUMMYFUNCTION("""COMPUTED_VALUE"""),45509.66666666667)</f>
        <v>45509.66667</v>
      </c>
      <c r="N150" s="1">
        <f>IFERROR(__xludf.DUMMYFUNCTION("""COMPUTED_VALUE"""),0.0)</f>
        <v>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IFERROR(__xludf.DUMMYFUNCTION("""COMPUTED_VALUE"""),1157.21)</f>
        <v>1157.21</v>
      </c>
      <c r="D151" s="2">
        <f>IFERROR(__xludf.DUMMYFUNCTION("""COMPUTED_VALUE"""),45510.66666666667)</f>
        <v>45510.66667</v>
      </c>
      <c r="E151" s="1">
        <f>IFERROR(__xludf.DUMMYFUNCTION("""COMPUTED_VALUE"""),1179.73)</f>
        <v>1179.73</v>
      </c>
      <c r="G151" s="2">
        <f>IFERROR(__xludf.DUMMYFUNCTION("""COMPUTED_VALUE"""),45510.66666666667)</f>
        <v>45510.66667</v>
      </c>
      <c r="H151" s="1">
        <f>IFERROR(__xludf.DUMMYFUNCTION("""COMPUTED_VALUE"""),1151.56)</f>
        <v>1151.56</v>
      </c>
      <c r="J151" s="2">
        <f>IFERROR(__xludf.DUMMYFUNCTION("""COMPUTED_VALUE"""),45510.66666666667)</f>
        <v>45510.66667</v>
      </c>
      <c r="K151" s="1">
        <f>IFERROR(__xludf.DUMMYFUNCTION("""COMPUTED_VALUE"""),1163.29)</f>
        <v>1163.29</v>
      </c>
      <c r="M151" s="2">
        <f>IFERROR(__xludf.DUMMYFUNCTION("""COMPUTED_VALUE"""),45510.66666666667)</f>
        <v>45510.66667</v>
      </c>
      <c r="N151" s="1">
        <f>IFERROR(__xludf.DUMMYFUNCTION("""COMPUTED_VALUE"""),0.0)</f>
        <v>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IFERROR(__xludf.DUMMYFUNCTION("""COMPUTED_VALUE"""),1176.49)</f>
        <v>1176.49</v>
      </c>
      <c r="D152" s="2">
        <f>IFERROR(__xludf.DUMMYFUNCTION("""COMPUTED_VALUE"""),45511.66666666667)</f>
        <v>45511.66667</v>
      </c>
      <c r="E152" s="1">
        <f>IFERROR(__xludf.DUMMYFUNCTION("""COMPUTED_VALUE"""),1184.05)</f>
        <v>1184.05</v>
      </c>
      <c r="G152" s="2">
        <f>IFERROR(__xludf.DUMMYFUNCTION("""COMPUTED_VALUE"""),45511.66666666667)</f>
        <v>45511.66667</v>
      </c>
      <c r="H152" s="1">
        <f>IFERROR(__xludf.DUMMYFUNCTION("""COMPUTED_VALUE"""),1153.16)</f>
        <v>1153.16</v>
      </c>
      <c r="J152" s="2">
        <f>IFERROR(__xludf.DUMMYFUNCTION("""COMPUTED_VALUE"""),45511.66666666667)</f>
        <v>45511.66667</v>
      </c>
      <c r="K152" s="1">
        <f>IFERROR(__xludf.DUMMYFUNCTION("""COMPUTED_VALUE"""),1154.17)</f>
        <v>1154.17</v>
      </c>
      <c r="M152" s="2">
        <f>IFERROR(__xludf.DUMMYFUNCTION("""COMPUTED_VALUE"""),45511.66666666667)</f>
        <v>45511.66667</v>
      </c>
      <c r="N152" s="1">
        <f>IFERROR(__xludf.DUMMYFUNCTION("""COMPUTED_VALUE"""),0.0)</f>
        <v>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IFERROR(__xludf.DUMMYFUNCTION("""COMPUTED_VALUE"""),1167.91)</f>
        <v>1167.91</v>
      </c>
      <c r="D153" s="2">
        <f>IFERROR(__xludf.DUMMYFUNCTION("""COMPUTED_VALUE"""),45512.66666666667)</f>
        <v>45512.66667</v>
      </c>
      <c r="E153" s="1">
        <f>IFERROR(__xludf.DUMMYFUNCTION("""COMPUTED_VALUE"""),1184.15)</f>
        <v>1184.15</v>
      </c>
      <c r="G153" s="2">
        <f>IFERROR(__xludf.DUMMYFUNCTION("""COMPUTED_VALUE"""),45512.66666666667)</f>
        <v>45512.66667</v>
      </c>
      <c r="H153" s="1">
        <f>IFERROR(__xludf.DUMMYFUNCTION("""COMPUTED_VALUE"""),1162.02)</f>
        <v>1162.02</v>
      </c>
      <c r="J153" s="2">
        <f>IFERROR(__xludf.DUMMYFUNCTION("""COMPUTED_VALUE"""),45512.66666666667)</f>
        <v>45512.66667</v>
      </c>
      <c r="K153" s="1">
        <f>IFERROR(__xludf.DUMMYFUNCTION("""COMPUTED_VALUE"""),1182.0)</f>
        <v>1182</v>
      </c>
      <c r="M153" s="2">
        <f>IFERROR(__xludf.DUMMYFUNCTION("""COMPUTED_VALUE"""),45512.66666666667)</f>
        <v>45512.66667</v>
      </c>
      <c r="N153" s="1">
        <f>IFERROR(__xludf.DUMMYFUNCTION("""COMPUTED_VALUE"""),0.0)</f>
        <v>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IFERROR(__xludf.DUMMYFUNCTION("""COMPUTED_VALUE"""),1181.04)</f>
        <v>1181.04</v>
      </c>
      <c r="D154" s="2">
        <f>IFERROR(__xludf.DUMMYFUNCTION("""COMPUTED_VALUE"""),45513.66666666667)</f>
        <v>45513.66667</v>
      </c>
      <c r="E154" s="1">
        <f>IFERROR(__xludf.DUMMYFUNCTION("""COMPUTED_VALUE"""),1191.79)</f>
        <v>1191.79</v>
      </c>
      <c r="G154" s="2">
        <f>IFERROR(__xludf.DUMMYFUNCTION("""COMPUTED_VALUE"""),45513.66666666667)</f>
        <v>45513.66667</v>
      </c>
      <c r="H154" s="1">
        <f>IFERROR(__xludf.DUMMYFUNCTION("""COMPUTED_VALUE"""),1178.98)</f>
        <v>1178.98</v>
      </c>
      <c r="J154" s="2">
        <f>IFERROR(__xludf.DUMMYFUNCTION("""COMPUTED_VALUE"""),45513.66666666667)</f>
        <v>45513.66667</v>
      </c>
      <c r="K154" s="1">
        <f>IFERROR(__xludf.DUMMYFUNCTION("""COMPUTED_VALUE"""),1188.46)</f>
        <v>1188.46</v>
      </c>
      <c r="M154" s="2">
        <f>IFERROR(__xludf.DUMMYFUNCTION("""COMPUTED_VALUE"""),45513.66666666667)</f>
        <v>45513.66667</v>
      </c>
      <c r="N154" s="1">
        <f>IFERROR(__xludf.DUMMYFUNCTION("""COMPUTED_VALUE"""),0.0)</f>
        <v>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IFERROR(__xludf.DUMMYFUNCTION("""COMPUTED_VALUE"""),1190.88)</f>
        <v>1190.88</v>
      </c>
      <c r="D155" s="2">
        <f>IFERROR(__xludf.DUMMYFUNCTION("""COMPUTED_VALUE"""),45516.66666666667)</f>
        <v>45516.66667</v>
      </c>
      <c r="E155" s="1">
        <f>IFERROR(__xludf.DUMMYFUNCTION("""COMPUTED_VALUE"""),1195.82)</f>
        <v>1195.82</v>
      </c>
      <c r="G155" s="2">
        <f>IFERROR(__xludf.DUMMYFUNCTION("""COMPUTED_VALUE"""),45516.66666666667)</f>
        <v>45516.66667</v>
      </c>
      <c r="H155" s="1">
        <f>IFERROR(__xludf.DUMMYFUNCTION("""COMPUTED_VALUE"""),1184.82)</f>
        <v>1184.82</v>
      </c>
      <c r="J155" s="2">
        <f>IFERROR(__xludf.DUMMYFUNCTION("""COMPUTED_VALUE"""),45516.66666666667)</f>
        <v>45516.66667</v>
      </c>
      <c r="K155" s="1">
        <f>IFERROR(__xludf.DUMMYFUNCTION("""COMPUTED_VALUE"""),1189.82)</f>
        <v>1189.82</v>
      </c>
      <c r="M155" s="2">
        <f>IFERROR(__xludf.DUMMYFUNCTION("""COMPUTED_VALUE"""),45516.66666666667)</f>
        <v>45516.66667</v>
      </c>
      <c r="N155" s="1">
        <f>IFERROR(__xludf.DUMMYFUNCTION("""COMPUTED_VALUE"""),0.0)</f>
        <v>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IFERROR(__xludf.DUMMYFUNCTION("""COMPUTED_VALUE"""),1198.72)</f>
        <v>1198.72</v>
      </c>
      <c r="D156" s="2">
        <f>IFERROR(__xludf.DUMMYFUNCTION("""COMPUTED_VALUE"""),45517.66666666667)</f>
        <v>45517.66667</v>
      </c>
      <c r="E156" s="1">
        <f>IFERROR(__xludf.DUMMYFUNCTION("""COMPUTED_VALUE"""),1212.63)</f>
        <v>1212.63</v>
      </c>
      <c r="G156" s="2">
        <f>IFERROR(__xludf.DUMMYFUNCTION("""COMPUTED_VALUE"""),45517.66666666667)</f>
        <v>45517.66667</v>
      </c>
      <c r="H156" s="1">
        <f>IFERROR(__xludf.DUMMYFUNCTION("""COMPUTED_VALUE"""),1198.41)</f>
        <v>1198.41</v>
      </c>
      <c r="J156" s="2">
        <f>IFERROR(__xludf.DUMMYFUNCTION("""COMPUTED_VALUE"""),45517.66666666667)</f>
        <v>45517.66667</v>
      </c>
      <c r="K156" s="1">
        <f>IFERROR(__xludf.DUMMYFUNCTION("""COMPUTED_VALUE"""),1212.25)</f>
        <v>1212.25</v>
      </c>
      <c r="M156" s="2">
        <f>IFERROR(__xludf.DUMMYFUNCTION("""COMPUTED_VALUE"""),45517.66666666667)</f>
        <v>45517.66667</v>
      </c>
      <c r="N156" s="1">
        <f>IFERROR(__xludf.DUMMYFUNCTION("""COMPUTED_VALUE"""),0.0)</f>
        <v>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IFERROR(__xludf.DUMMYFUNCTION("""COMPUTED_VALUE"""),1214.32)</f>
        <v>1214.32</v>
      </c>
      <c r="D157" s="2">
        <f>IFERROR(__xludf.DUMMYFUNCTION("""COMPUTED_VALUE"""),45518.66666666667)</f>
        <v>45518.66667</v>
      </c>
      <c r="E157" s="1">
        <f>IFERROR(__xludf.DUMMYFUNCTION("""COMPUTED_VALUE"""),1219.0)</f>
        <v>1219</v>
      </c>
      <c r="G157" s="2">
        <f>IFERROR(__xludf.DUMMYFUNCTION("""COMPUTED_VALUE"""),45518.66666666667)</f>
        <v>45518.66667</v>
      </c>
      <c r="H157" s="1">
        <f>IFERROR(__xludf.DUMMYFUNCTION("""COMPUTED_VALUE"""),1207.16)</f>
        <v>1207.16</v>
      </c>
      <c r="J157" s="2">
        <f>IFERROR(__xludf.DUMMYFUNCTION("""COMPUTED_VALUE"""),45518.66666666667)</f>
        <v>45518.66667</v>
      </c>
      <c r="K157" s="1">
        <f>IFERROR(__xludf.DUMMYFUNCTION("""COMPUTED_VALUE"""),1217.18)</f>
        <v>1217.18</v>
      </c>
      <c r="M157" s="2">
        <f>IFERROR(__xludf.DUMMYFUNCTION("""COMPUTED_VALUE"""),45518.66666666667)</f>
        <v>45518.66667</v>
      </c>
      <c r="N157" s="1">
        <f>IFERROR(__xludf.DUMMYFUNCTION("""COMPUTED_VALUE"""),0.0)</f>
        <v>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IFERROR(__xludf.DUMMYFUNCTION("""COMPUTED_VALUE"""),1229.18)</f>
        <v>1229.18</v>
      </c>
      <c r="D158" s="2">
        <f>IFERROR(__xludf.DUMMYFUNCTION("""COMPUTED_VALUE"""),45519.66666666667)</f>
        <v>45519.66667</v>
      </c>
      <c r="E158" s="1">
        <f>IFERROR(__xludf.DUMMYFUNCTION("""COMPUTED_VALUE"""),1238.27)</f>
        <v>1238.27</v>
      </c>
      <c r="G158" s="2">
        <f>IFERROR(__xludf.DUMMYFUNCTION("""COMPUTED_VALUE"""),45519.66666666667)</f>
        <v>45519.66667</v>
      </c>
      <c r="H158" s="1">
        <f>IFERROR(__xludf.DUMMYFUNCTION("""COMPUTED_VALUE"""),1227.73)</f>
        <v>1227.73</v>
      </c>
      <c r="J158" s="2">
        <f>IFERROR(__xludf.DUMMYFUNCTION("""COMPUTED_VALUE"""),45519.66666666667)</f>
        <v>45519.66667</v>
      </c>
      <c r="K158" s="1">
        <f>IFERROR(__xludf.DUMMYFUNCTION("""COMPUTED_VALUE"""),1237.85)</f>
        <v>1237.85</v>
      </c>
      <c r="M158" s="2">
        <f>IFERROR(__xludf.DUMMYFUNCTION("""COMPUTED_VALUE"""),45519.66666666667)</f>
        <v>45519.66667</v>
      </c>
      <c r="N158" s="1">
        <f>IFERROR(__xludf.DUMMYFUNCTION("""COMPUTED_VALUE"""),0.0)</f>
        <v>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IFERROR(__xludf.DUMMYFUNCTION("""COMPUTED_VALUE"""),1234.26)</f>
        <v>1234.26</v>
      </c>
      <c r="D159" s="2">
        <f>IFERROR(__xludf.DUMMYFUNCTION("""COMPUTED_VALUE"""),45520.66666666667)</f>
        <v>45520.66667</v>
      </c>
      <c r="E159" s="1">
        <f>IFERROR(__xludf.DUMMYFUNCTION("""COMPUTED_VALUE"""),1242.32)</f>
        <v>1242.32</v>
      </c>
      <c r="G159" s="2">
        <f>IFERROR(__xludf.DUMMYFUNCTION("""COMPUTED_VALUE"""),45520.66666666667)</f>
        <v>45520.66667</v>
      </c>
      <c r="H159" s="1">
        <f>IFERROR(__xludf.DUMMYFUNCTION("""COMPUTED_VALUE"""),1233.09)</f>
        <v>1233.09</v>
      </c>
      <c r="J159" s="2">
        <f>IFERROR(__xludf.DUMMYFUNCTION("""COMPUTED_VALUE"""),45520.66666666667)</f>
        <v>45520.66667</v>
      </c>
      <c r="K159" s="1">
        <f>IFERROR(__xludf.DUMMYFUNCTION("""COMPUTED_VALUE"""),1240.34)</f>
        <v>1240.34</v>
      </c>
      <c r="M159" s="2">
        <f>IFERROR(__xludf.DUMMYFUNCTION("""COMPUTED_VALUE"""),45520.66666666667)</f>
        <v>45520.66667</v>
      </c>
      <c r="N159" s="1">
        <f>IFERROR(__xludf.DUMMYFUNCTION("""COMPUTED_VALUE"""),0.0)</f>
        <v>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IFERROR(__xludf.DUMMYFUNCTION("""COMPUTED_VALUE"""),1241.1)</f>
        <v>1241.1</v>
      </c>
      <c r="D160" s="2">
        <f>IFERROR(__xludf.DUMMYFUNCTION("""COMPUTED_VALUE"""),45523.66666666667)</f>
        <v>45523.66667</v>
      </c>
      <c r="E160" s="1">
        <f>IFERROR(__xludf.DUMMYFUNCTION("""COMPUTED_VALUE"""),1253.14)</f>
        <v>1253.14</v>
      </c>
      <c r="G160" s="2">
        <f>IFERROR(__xludf.DUMMYFUNCTION("""COMPUTED_VALUE"""),45523.66666666667)</f>
        <v>45523.66667</v>
      </c>
      <c r="H160" s="1">
        <f>IFERROR(__xludf.DUMMYFUNCTION("""COMPUTED_VALUE"""),1239.17)</f>
        <v>1239.17</v>
      </c>
      <c r="J160" s="2">
        <f>IFERROR(__xludf.DUMMYFUNCTION("""COMPUTED_VALUE"""),45523.66666666667)</f>
        <v>45523.66667</v>
      </c>
      <c r="K160" s="1">
        <f>IFERROR(__xludf.DUMMYFUNCTION("""COMPUTED_VALUE"""),1253.13)</f>
        <v>1253.13</v>
      </c>
      <c r="M160" s="2">
        <f>IFERROR(__xludf.DUMMYFUNCTION("""COMPUTED_VALUE"""),45523.66666666667)</f>
        <v>45523.66667</v>
      </c>
      <c r="N160" s="1">
        <f>IFERROR(__xludf.DUMMYFUNCTION("""COMPUTED_VALUE"""),0.0)</f>
        <v>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IFERROR(__xludf.DUMMYFUNCTION("""COMPUTED_VALUE"""),1251.76)</f>
        <v>1251.76</v>
      </c>
      <c r="D161" s="2">
        <f>IFERROR(__xludf.DUMMYFUNCTION("""COMPUTED_VALUE"""),45524.66666666667)</f>
        <v>45524.66667</v>
      </c>
      <c r="E161" s="1">
        <f>IFERROR(__xludf.DUMMYFUNCTION("""COMPUTED_VALUE"""),1256.98)</f>
        <v>1256.98</v>
      </c>
      <c r="G161" s="2">
        <f>IFERROR(__xludf.DUMMYFUNCTION("""COMPUTED_VALUE"""),45524.66666666667)</f>
        <v>45524.66667</v>
      </c>
      <c r="H161" s="1">
        <f>IFERROR(__xludf.DUMMYFUNCTION("""COMPUTED_VALUE"""),1248.85)</f>
        <v>1248.85</v>
      </c>
      <c r="J161" s="2">
        <f>IFERROR(__xludf.DUMMYFUNCTION("""COMPUTED_VALUE"""),45524.66666666667)</f>
        <v>45524.66667</v>
      </c>
      <c r="K161" s="1">
        <f>IFERROR(__xludf.DUMMYFUNCTION("""COMPUTED_VALUE"""),1251.77)</f>
        <v>1251.77</v>
      </c>
      <c r="M161" s="2">
        <f>IFERROR(__xludf.DUMMYFUNCTION("""COMPUTED_VALUE"""),45524.66666666667)</f>
        <v>45524.66667</v>
      </c>
      <c r="N161" s="1">
        <f>IFERROR(__xludf.DUMMYFUNCTION("""COMPUTED_VALUE"""),0.0)</f>
        <v>0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IFERROR(__xludf.DUMMYFUNCTION("""COMPUTED_VALUE"""),1252.99)</f>
        <v>1252.99</v>
      </c>
      <c r="D162" s="2">
        <f>IFERROR(__xludf.DUMMYFUNCTION("""COMPUTED_VALUE"""),45525.66666666667)</f>
        <v>45525.66667</v>
      </c>
      <c r="E162" s="1">
        <f>IFERROR(__xludf.DUMMYFUNCTION("""COMPUTED_VALUE"""),1259.27)</f>
        <v>1259.27</v>
      </c>
      <c r="G162" s="2">
        <f>IFERROR(__xludf.DUMMYFUNCTION("""COMPUTED_VALUE"""),45525.66666666667)</f>
        <v>45525.66667</v>
      </c>
      <c r="H162" s="1">
        <f>IFERROR(__xludf.DUMMYFUNCTION("""COMPUTED_VALUE"""),1249.02)</f>
        <v>1249.02</v>
      </c>
      <c r="J162" s="2">
        <f>IFERROR(__xludf.DUMMYFUNCTION("""COMPUTED_VALUE"""),45525.66666666667)</f>
        <v>45525.66667</v>
      </c>
      <c r="K162" s="1">
        <f>IFERROR(__xludf.DUMMYFUNCTION("""COMPUTED_VALUE"""),1255.66)</f>
        <v>1255.66</v>
      </c>
      <c r="M162" s="2">
        <f>IFERROR(__xludf.DUMMYFUNCTION("""COMPUTED_VALUE"""),45525.66666666667)</f>
        <v>45525.66667</v>
      </c>
      <c r="N162" s="1">
        <f>IFERROR(__xludf.DUMMYFUNCTION("""COMPUTED_VALUE"""),0.0)</f>
        <v>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IFERROR(__xludf.DUMMYFUNCTION("""COMPUTED_VALUE"""),1260.0)</f>
        <v>1260</v>
      </c>
      <c r="D163" s="2">
        <f>IFERROR(__xludf.DUMMYFUNCTION("""COMPUTED_VALUE"""),45526.66666666667)</f>
        <v>45526.66667</v>
      </c>
      <c r="E163" s="1">
        <f>IFERROR(__xludf.DUMMYFUNCTION("""COMPUTED_VALUE"""),1261.21)</f>
        <v>1261.21</v>
      </c>
      <c r="G163" s="2">
        <f>IFERROR(__xludf.DUMMYFUNCTION("""COMPUTED_VALUE"""),45526.66666666667)</f>
        <v>45526.66667</v>
      </c>
      <c r="H163" s="1">
        <f>IFERROR(__xludf.DUMMYFUNCTION("""COMPUTED_VALUE"""),1239.98)</f>
        <v>1239.98</v>
      </c>
      <c r="J163" s="2">
        <f>IFERROR(__xludf.DUMMYFUNCTION("""COMPUTED_VALUE"""),45526.66666666667)</f>
        <v>45526.66667</v>
      </c>
      <c r="K163" s="1">
        <f>IFERROR(__xludf.DUMMYFUNCTION("""COMPUTED_VALUE"""),1242.27)</f>
        <v>1242.27</v>
      </c>
      <c r="M163" s="2">
        <f>IFERROR(__xludf.DUMMYFUNCTION("""COMPUTED_VALUE"""),45526.66666666667)</f>
        <v>45526.66667</v>
      </c>
      <c r="N163" s="1">
        <f>IFERROR(__xludf.DUMMYFUNCTION("""COMPUTED_VALUE"""),0.0)</f>
        <v>0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IFERROR(__xludf.DUMMYFUNCTION("""COMPUTED_VALUE"""),1250.57)</f>
        <v>1250.57</v>
      </c>
      <c r="D164" s="2">
        <f>IFERROR(__xludf.DUMMYFUNCTION("""COMPUTED_VALUE"""),45527.66666666667)</f>
        <v>45527.66667</v>
      </c>
      <c r="E164" s="1">
        <f>IFERROR(__xludf.DUMMYFUNCTION("""COMPUTED_VALUE"""),1258.95)</f>
        <v>1258.95</v>
      </c>
      <c r="G164" s="2">
        <f>IFERROR(__xludf.DUMMYFUNCTION("""COMPUTED_VALUE"""),45527.66666666667)</f>
        <v>45527.66667</v>
      </c>
      <c r="H164" s="1">
        <f>IFERROR(__xludf.DUMMYFUNCTION("""COMPUTED_VALUE"""),1244.29)</f>
        <v>1244.29</v>
      </c>
      <c r="J164" s="2">
        <f>IFERROR(__xludf.DUMMYFUNCTION("""COMPUTED_VALUE"""),45527.66666666667)</f>
        <v>45527.66667</v>
      </c>
      <c r="K164" s="1">
        <f>IFERROR(__xludf.DUMMYFUNCTION("""COMPUTED_VALUE"""),1256.36)</f>
        <v>1256.36</v>
      </c>
      <c r="M164" s="2">
        <f>IFERROR(__xludf.DUMMYFUNCTION("""COMPUTED_VALUE"""),45527.66666666667)</f>
        <v>45527.66667</v>
      </c>
      <c r="N164" s="1">
        <f>IFERROR(__xludf.DUMMYFUNCTION("""COMPUTED_VALUE"""),0.0)</f>
        <v>0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IFERROR(__xludf.DUMMYFUNCTION("""COMPUTED_VALUE"""),1257.44)</f>
        <v>1257.44</v>
      </c>
      <c r="D165" s="2">
        <f>IFERROR(__xludf.DUMMYFUNCTION("""COMPUTED_VALUE"""),45530.66666666667)</f>
        <v>45530.66667</v>
      </c>
      <c r="E165" s="1">
        <f>IFERROR(__xludf.DUMMYFUNCTION("""COMPUTED_VALUE"""),1259.7)</f>
        <v>1259.7</v>
      </c>
      <c r="G165" s="2">
        <f>IFERROR(__xludf.DUMMYFUNCTION("""COMPUTED_VALUE"""),45530.66666666667)</f>
        <v>45530.66667</v>
      </c>
      <c r="H165" s="1">
        <f>IFERROR(__xludf.DUMMYFUNCTION("""COMPUTED_VALUE"""),1248.04)</f>
        <v>1248.04</v>
      </c>
      <c r="J165" s="2">
        <f>IFERROR(__xludf.DUMMYFUNCTION("""COMPUTED_VALUE"""),45530.66666666667)</f>
        <v>45530.66667</v>
      </c>
      <c r="K165" s="1">
        <f>IFERROR(__xludf.DUMMYFUNCTION("""COMPUTED_VALUE"""),1251.87)</f>
        <v>1251.87</v>
      </c>
      <c r="M165" s="2">
        <f>IFERROR(__xludf.DUMMYFUNCTION("""COMPUTED_VALUE"""),45530.66666666667)</f>
        <v>45530.66667</v>
      </c>
      <c r="N165" s="1">
        <f>IFERROR(__xludf.DUMMYFUNCTION("""COMPUTED_VALUE"""),0.0)</f>
        <v>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IFERROR(__xludf.DUMMYFUNCTION("""COMPUTED_VALUE"""),1249.21)</f>
        <v>1249.21</v>
      </c>
      <c r="D166" s="2">
        <f>IFERROR(__xludf.DUMMYFUNCTION("""COMPUTED_VALUE"""),45531.66666666667)</f>
        <v>45531.66667</v>
      </c>
      <c r="E166" s="1">
        <f>IFERROR(__xludf.DUMMYFUNCTION("""COMPUTED_VALUE"""),1255.93)</f>
        <v>1255.93</v>
      </c>
      <c r="G166" s="2">
        <f>IFERROR(__xludf.DUMMYFUNCTION("""COMPUTED_VALUE"""),45531.66666666667)</f>
        <v>45531.66667</v>
      </c>
      <c r="H166" s="1">
        <f>IFERROR(__xludf.DUMMYFUNCTION("""COMPUTED_VALUE"""),1246.46)</f>
        <v>1246.46</v>
      </c>
      <c r="J166" s="2">
        <f>IFERROR(__xludf.DUMMYFUNCTION("""COMPUTED_VALUE"""),45531.66666666667)</f>
        <v>45531.66667</v>
      </c>
      <c r="K166" s="1">
        <f>IFERROR(__xludf.DUMMYFUNCTION("""COMPUTED_VALUE"""),1254.32)</f>
        <v>1254.32</v>
      </c>
      <c r="M166" s="2">
        <f>IFERROR(__xludf.DUMMYFUNCTION("""COMPUTED_VALUE"""),45531.66666666667)</f>
        <v>45531.66667</v>
      </c>
      <c r="N166" s="1">
        <f>IFERROR(__xludf.DUMMYFUNCTION("""COMPUTED_VALUE"""),0.0)</f>
        <v>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IFERROR(__xludf.DUMMYFUNCTION("""COMPUTED_VALUE"""),1254.21)</f>
        <v>1254.21</v>
      </c>
      <c r="D167" s="2">
        <f>IFERROR(__xludf.DUMMYFUNCTION("""COMPUTED_VALUE"""),45532.66666666667)</f>
        <v>45532.66667</v>
      </c>
      <c r="E167" s="1">
        <f>IFERROR(__xludf.DUMMYFUNCTION("""COMPUTED_VALUE"""),1254.77)</f>
        <v>1254.77</v>
      </c>
      <c r="G167" s="2">
        <f>IFERROR(__xludf.DUMMYFUNCTION("""COMPUTED_VALUE"""),45532.66666666667)</f>
        <v>45532.66667</v>
      </c>
      <c r="H167" s="1">
        <f>IFERROR(__xludf.DUMMYFUNCTION("""COMPUTED_VALUE"""),1238.35)</f>
        <v>1238.35</v>
      </c>
      <c r="J167" s="2">
        <f>IFERROR(__xludf.DUMMYFUNCTION("""COMPUTED_VALUE"""),45532.66666666667)</f>
        <v>45532.66667</v>
      </c>
      <c r="K167" s="1">
        <f>IFERROR(__xludf.DUMMYFUNCTION("""COMPUTED_VALUE"""),1245.8)</f>
        <v>1245.8</v>
      </c>
      <c r="M167" s="2">
        <f>IFERROR(__xludf.DUMMYFUNCTION("""COMPUTED_VALUE"""),45532.66666666667)</f>
        <v>45532.66667</v>
      </c>
      <c r="N167" s="1">
        <f>IFERROR(__xludf.DUMMYFUNCTION("""COMPUTED_VALUE"""),0.0)</f>
        <v>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IFERROR(__xludf.DUMMYFUNCTION("""COMPUTED_VALUE"""),1250.28)</f>
        <v>1250.28</v>
      </c>
      <c r="D168" s="2">
        <f>IFERROR(__xludf.DUMMYFUNCTION("""COMPUTED_VALUE"""),45533.66666666667)</f>
        <v>45533.66667</v>
      </c>
      <c r="E168" s="1">
        <f>IFERROR(__xludf.DUMMYFUNCTION("""COMPUTED_VALUE"""),1258.03)</f>
        <v>1258.03</v>
      </c>
      <c r="G168" s="2">
        <f>IFERROR(__xludf.DUMMYFUNCTION("""COMPUTED_VALUE"""),45533.66666666667)</f>
        <v>45533.66667</v>
      </c>
      <c r="H168" s="1">
        <f>IFERROR(__xludf.DUMMYFUNCTION("""COMPUTED_VALUE"""),1242.19)</f>
        <v>1242.19</v>
      </c>
      <c r="J168" s="2">
        <f>IFERROR(__xludf.DUMMYFUNCTION("""COMPUTED_VALUE"""),45533.66666666667)</f>
        <v>45533.66667</v>
      </c>
      <c r="K168" s="1">
        <f>IFERROR(__xludf.DUMMYFUNCTION("""COMPUTED_VALUE"""),1244.48)</f>
        <v>1244.48</v>
      </c>
      <c r="M168" s="2">
        <f>IFERROR(__xludf.DUMMYFUNCTION("""COMPUTED_VALUE"""),45533.66666666667)</f>
        <v>45533.66667</v>
      </c>
      <c r="N168" s="1">
        <f>IFERROR(__xludf.DUMMYFUNCTION("""COMPUTED_VALUE"""),0.0)</f>
        <v>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IFERROR(__xludf.DUMMYFUNCTION("""COMPUTED_VALUE"""),1250.67)</f>
        <v>1250.67</v>
      </c>
      <c r="D169" s="2">
        <f>IFERROR(__xludf.DUMMYFUNCTION("""COMPUTED_VALUE"""),45534.66666666667)</f>
        <v>45534.66667</v>
      </c>
      <c r="E169" s="1">
        <f>IFERROR(__xludf.DUMMYFUNCTION("""COMPUTED_VALUE"""),1258.17)</f>
        <v>1258.17</v>
      </c>
      <c r="G169" s="2">
        <f>IFERROR(__xludf.DUMMYFUNCTION("""COMPUTED_VALUE"""),45534.66666666667)</f>
        <v>45534.66667</v>
      </c>
      <c r="H169" s="1">
        <f>IFERROR(__xludf.DUMMYFUNCTION("""COMPUTED_VALUE"""),1242.59)</f>
        <v>1242.59</v>
      </c>
      <c r="J169" s="2">
        <f>IFERROR(__xludf.DUMMYFUNCTION("""COMPUTED_VALUE"""),45534.66666666667)</f>
        <v>45534.66667</v>
      </c>
      <c r="K169" s="1">
        <f>IFERROR(__xludf.DUMMYFUNCTION("""COMPUTED_VALUE"""),1257.61)</f>
        <v>1257.61</v>
      </c>
      <c r="M169" s="2">
        <f>IFERROR(__xludf.DUMMYFUNCTION("""COMPUTED_VALUE"""),45534.66666666667)</f>
        <v>45534.66667</v>
      </c>
      <c r="N169" s="1">
        <f>IFERROR(__xludf.DUMMYFUNCTION("""COMPUTED_VALUE"""),0.0)</f>
        <v>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IFERROR(__xludf.DUMMYFUNCTION("""COMPUTED_VALUE"""),1250.4)</f>
        <v>1250.4</v>
      </c>
      <c r="D170" s="2">
        <f>IFERROR(__xludf.DUMMYFUNCTION("""COMPUTED_VALUE"""),45538.66666666667)</f>
        <v>45538.66667</v>
      </c>
      <c r="E170" s="1">
        <f>IFERROR(__xludf.DUMMYFUNCTION("""COMPUTED_VALUE"""),1250.4)</f>
        <v>1250.4</v>
      </c>
      <c r="G170" s="2">
        <f>IFERROR(__xludf.DUMMYFUNCTION("""COMPUTED_VALUE"""),45538.66666666667)</f>
        <v>45538.66667</v>
      </c>
      <c r="H170" s="1">
        <f>IFERROR(__xludf.DUMMYFUNCTION("""COMPUTED_VALUE"""),1223.69)</f>
        <v>1223.69</v>
      </c>
      <c r="J170" s="2">
        <f>IFERROR(__xludf.DUMMYFUNCTION("""COMPUTED_VALUE"""),45538.66666666667)</f>
        <v>45538.66667</v>
      </c>
      <c r="K170" s="1">
        <f>IFERROR(__xludf.DUMMYFUNCTION("""COMPUTED_VALUE"""),1229.34)</f>
        <v>1229.34</v>
      </c>
      <c r="M170" s="2">
        <f>IFERROR(__xludf.DUMMYFUNCTION("""COMPUTED_VALUE"""),45538.66666666667)</f>
        <v>45538.66667</v>
      </c>
      <c r="N170" s="1">
        <f>IFERROR(__xludf.DUMMYFUNCTION("""COMPUTED_VALUE"""),0.0)</f>
        <v>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IFERROR(__xludf.DUMMYFUNCTION("""COMPUTED_VALUE"""),1223.59)</f>
        <v>1223.59</v>
      </c>
      <c r="D171" s="2">
        <f>IFERROR(__xludf.DUMMYFUNCTION("""COMPUTED_VALUE"""),45539.66666666667)</f>
        <v>45539.66667</v>
      </c>
      <c r="E171" s="1">
        <f>IFERROR(__xludf.DUMMYFUNCTION("""COMPUTED_VALUE"""),1235.32)</f>
        <v>1235.32</v>
      </c>
      <c r="G171" s="2">
        <f>IFERROR(__xludf.DUMMYFUNCTION("""COMPUTED_VALUE"""),45539.66666666667)</f>
        <v>45539.66667</v>
      </c>
      <c r="H171" s="1">
        <f>IFERROR(__xludf.DUMMYFUNCTION("""COMPUTED_VALUE"""),1223.59)</f>
        <v>1223.59</v>
      </c>
      <c r="J171" s="2">
        <f>IFERROR(__xludf.DUMMYFUNCTION("""COMPUTED_VALUE"""),45539.66666666667)</f>
        <v>45539.66667</v>
      </c>
      <c r="K171" s="1">
        <f>IFERROR(__xludf.DUMMYFUNCTION("""COMPUTED_VALUE"""),1227.39)</f>
        <v>1227.39</v>
      </c>
      <c r="M171" s="2">
        <f>IFERROR(__xludf.DUMMYFUNCTION("""COMPUTED_VALUE"""),45539.66666666667)</f>
        <v>45539.66667</v>
      </c>
      <c r="N171" s="1">
        <f>IFERROR(__xludf.DUMMYFUNCTION("""COMPUTED_VALUE"""),0.0)</f>
        <v>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IFERROR(__xludf.DUMMYFUNCTION("""COMPUTED_VALUE"""),1227.03)</f>
        <v>1227.03</v>
      </c>
      <c r="D172" s="2">
        <f>IFERROR(__xludf.DUMMYFUNCTION("""COMPUTED_VALUE"""),45540.66666666667)</f>
        <v>45540.66667</v>
      </c>
      <c r="E172" s="1">
        <f>IFERROR(__xludf.DUMMYFUNCTION("""COMPUTED_VALUE"""),1235.75)</f>
        <v>1235.75</v>
      </c>
      <c r="G172" s="2">
        <f>IFERROR(__xludf.DUMMYFUNCTION("""COMPUTED_VALUE"""),45540.66666666667)</f>
        <v>45540.66667</v>
      </c>
      <c r="H172" s="1">
        <f>IFERROR(__xludf.DUMMYFUNCTION("""COMPUTED_VALUE"""),1219.95)</f>
        <v>1219.95</v>
      </c>
      <c r="J172" s="2">
        <f>IFERROR(__xludf.DUMMYFUNCTION("""COMPUTED_VALUE"""),45540.66666666667)</f>
        <v>45540.66667</v>
      </c>
      <c r="K172" s="1">
        <f>IFERROR(__xludf.DUMMYFUNCTION("""COMPUTED_VALUE"""),1224.91)</f>
        <v>1224.91</v>
      </c>
      <c r="M172" s="2">
        <f>IFERROR(__xludf.DUMMYFUNCTION("""COMPUTED_VALUE"""),45540.66666666667)</f>
        <v>45540.66667</v>
      </c>
      <c r="N172" s="1">
        <f>IFERROR(__xludf.DUMMYFUNCTION("""COMPUTED_VALUE"""),0.0)</f>
        <v>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IFERROR(__xludf.DUMMYFUNCTION("""COMPUTED_VALUE"""),1225.82)</f>
        <v>1225.82</v>
      </c>
      <c r="D173" s="2">
        <f>IFERROR(__xludf.DUMMYFUNCTION("""COMPUTED_VALUE"""),45541.66666666667)</f>
        <v>45541.66667</v>
      </c>
      <c r="E173" s="1">
        <f>IFERROR(__xludf.DUMMYFUNCTION("""COMPUTED_VALUE"""),1228.58)</f>
        <v>1228.58</v>
      </c>
      <c r="G173" s="2">
        <f>IFERROR(__xludf.DUMMYFUNCTION("""COMPUTED_VALUE"""),45541.66666666667)</f>
        <v>45541.66667</v>
      </c>
      <c r="H173" s="1">
        <f>IFERROR(__xludf.DUMMYFUNCTION("""COMPUTED_VALUE"""),1200.48)</f>
        <v>1200.48</v>
      </c>
      <c r="J173" s="2">
        <f>IFERROR(__xludf.DUMMYFUNCTION("""COMPUTED_VALUE"""),45541.66666666667)</f>
        <v>45541.66667</v>
      </c>
      <c r="K173" s="1">
        <f>IFERROR(__xludf.DUMMYFUNCTION("""COMPUTED_VALUE"""),1201.94)</f>
        <v>1201.94</v>
      </c>
      <c r="M173" s="2">
        <f>IFERROR(__xludf.DUMMYFUNCTION("""COMPUTED_VALUE"""),45541.66666666667)</f>
        <v>45541.66667</v>
      </c>
      <c r="N173" s="1">
        <f>IFERROR(__xludf.DUMMYFUNCTION("""COMPUTED_VALUE"""),0.0)</f>
        <v>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IFERROR(__xludf.DUMMYFUNCTION("""COMPUTED_VALUE"""),1211.19)</f>
        <v>1211.19</v>
      </c>
      <c r="D174" s="2">
        <f>IFERROR(__xludf.DUMMYFUNCTION("""COMPUTED_VALUE"""),45544.66666666667)</f>
        <v>45544.66667</v>
      </c>
      <c r="E174" s="1">
        <f>IFERROR(__xludf.DUMMYFUNCTION("""COMPUTED_VALUE"""),1218.55)</f>
        <v>1218.55</v>
      </c>
      <c r="G174" s="2">
        <f>IFERROR(__xludf.DUMMYFUNCTION("""COMPUTED_VALUE"""),45544.66666666667)</f>
        <v>45544.66667</v>
      </c>
      <c r="H174" s="1">
        <f>IFERROR(__xludf.DUMMYFUNCTION("""COMPUTED_VALUE"""),1207.02)</f>
        <v>1207.02</v>
      </c>
      <c r="J174" s="2">
        <f>IFERROR(__xludf.DUMMYFUNCTION("""COMPUTED_VALUE"""),45544.66666666667)</f>
        <v>45544.66667</v>
      </c>
      <c r="K174" s="1">
        <f>IFERROR(__xludf.DUMMYFUNCTION("""COMPUTED_VALUE"""),1216.26)</f>
        <v>1216.26</v>
      </c>
      <c r="M174" s="2">
        <f>IFERROR(__xludf.DUMMYFUNCTION("""COMPUTED_VALUE"""),45544.66666666667)</f>
        <v>45544.66667</v>
      </c>
      <c r="N174" s="1">
        <f>IFERROR(__xludf.DUMMYFUNCTION("""COMPUTED_VALUE"""),0.0)</f>
        <v>0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IFERROR(__xludf.DUMMYFUNCTION("""COMPUTED_VALUE"""),1221.76)</f>
        <v>1221.76</v>
      </c>
      <c r="D175" s="2">
        <f>IFERROR(__xludf.DUMMYFUNCTION("""COMPUTED_VALUE"""),45545.66666666667)</f>
        <v>45545.66667</v>
      </c>
      <c r="E175" s="1">
        <f>IFERROR(__xludf.DUMMYFUNCTION("""COMPUTED_VALUE"""),1223.61)</f>
        <v>1223.61</v>
      </c>
      <c r="G175" s="2">
        <f>IFERROR(__xludf.DUMMYFUNCTION("""COMPUTED_VALUE"""),45545.66666666667)</f>
        <v>45545.66667</v>
      </c>
      <c r="H175" s="1">
        <f>IFERROR(__xludf.DUMMYFUNCTION("""COMPUTED_VALUE"""),1210.25)</f>
        <v>1210.25</v>
      </c>
      <c r="J175" s="2">
        <f>IFERROR(__xludf.DUMMYFUNCTION("""COMPUTED_VALUE"""),45545.66666666667)</f>
        <v>45545.66667</v>
      </c>
      <c r="K175" s="1">
        <f>IFERROR(__xludf.DUMMYFUNCTION("""COMPUTED_VALUE"""),1223.03)</f>
        <v>1223.03</v>
      </c>
      <c r="M175" s="2">
        <f>IFERROR(__xludf.DUMMYFUNCTION("""COMPUTED_VALUE"""),45545.66666666667)</f>
        <v>45545.66667</v>
      </c>
      <c r="N175" s="1">
        <f>IFERROR(__xludf.DUMMYFUNCTION("""COMPUTED_VALUE"""),0.0)</f>
        <v>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IFERROR(__xludf.DUMMYFUNCTION("""COMPUTED_VALUE"""),1223.77)</f>
        <v>1223.77</v>
      </c>
      <c r="D176" s="2">
        <f>IFERROR(__xludf.DUMMYFUNCTION("""COMPUTED_VALUE"""),45546.66666666667)</f>
        <v>45546.66667</v>
      </c>
      <c r="E176" s="1">
        <f>IFERROR(__xludf.DUMMYFUNCTION("""COMPUTED_VALUE"""),1240.27)</f>
        <v>1240.27</v>
      </c>
      <c r="G176" s="2">
        <f>IFERROR(__xludf.DUMMYFUNCTION("""COMPUTED_VALUE"""),45546.66666666667)</f>
        <v>45546.66667</v>
      </c>
      <c r="H176" s="1">
        <f>IFERROR(__xludf.DUMMYFUNCTION("""COMPUTED_VALUE"""),1204.08)</f>
        <v>1204.08</v>
      </c>
      <c r="J176" s="2">
        <f>IFERROR(__xludf.DUMMYFUNCTION("""COMPUTED_VALUE"""),45546.66666666667)</f>
        <v>45546.66667</v>
      </c>
      <c r="K176" s="1">
        <f>IFERROR(__xludf.DUMMYFUNCTION("""COMPUTED_VALUE"""),1238.8)</f>
        <v>1238.8</v>
      </c>
      <c r="M176" s="2">
        <f>IFERROR(__xludf.DUMMYFUNCTION("""COMPUTED_VALUE"""),45546.66666666667)</f>
        <v>45546.66667</v>
      </c>
      <c r="N176" s="1">
        <f>IFERROR(__xludf.DUMMYFUNCTION("""COMPUTED_VALUE"""),0.0)</f>
        <v>0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IFERROR(__xludf.DUMMYFUNCTION("""COMPUTED_VALUE"""),1239.86)</f>
        <v>1239.86</v>
      </c>
      <c r="D177" s="2">
        <f>IFERROR(__xludf.DUMMYFUNCTION("""COMPUTED_VALUE"""),45547.66666666667)</f>
        <v>45547.66667</v>
      </c>
      <c r="E177" s="1">
        <f>IFERROR(__xludf.DUMMYFUNCTION("""COMPUTED_VALUE"""),1249.95)</f>
        <v>1249.95</v>
      </c>
      <c r="G177" s="2">
        <f>IFERROR(__xludf.DUMMYFUNCTION("""COMPUTED_VALUE"""),45547.66666666667)</f>
        <v>45547.66667</v>
      </c>
      <c r="H177" s="1">
        <f>IFERROR(__xludf.DUMMYFUNCTION("""COMPUTED_VALUE"""),1234.79)</f>
        <v>1234.79</v>
      </c>
      <c r="J177" s="2">
        <f>IFERROR(__xludf.DUMMYFUNCTION("""COMPUTED_VALUE"""),45547.66666666667)</f>
        <v>45547.66667</v>
      </c>
      <c r="K177" s="1">
        <f>IFERROR(__xludf.DUMMYFUNCTION("""COMPUTED_VALUE"""),1248.26)</f>
        <v>1248.26</v>
      </c>
      <c r="M177" s="2">
        <f>IFERROR(__xludf.DUMMYFUNCTION("""COMPUTED_VALUE"""),45547.66666666667)</f>
        <v>45547.66667</v>
      </c>
      <c r="N177" s="1">
        <f>IFERROR(__xludf.DUMMYFUNCTION("""COMPUTED_VALUE"""),0.0)</f>
        <v>0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IFERROR(__xludf.DUMMYFUNCTION("""COMPUTED_VALUE"""),1249.24)</f>
        <v>1249.24</v>
      </c>
      <c r="D178" s="2">
        <f>IFERROR(__xludf.DUMMYFUNCTION("""COMPUTED_VALUE"""),45548.66666666667)</f>
        <v>45548.66667</v>
      </c>
      <c r="E178" s="1">
        <f>IFERROR(__xludf.DUMMYFUNCTION("""COMPUTED_VALUE"""),1256.0)</f>
        <v>1256</v>
      </c>
      <c r="G178" s="2">
        <f>IFERROR(__xludf.DUMMYFUNCTION("""COMPUTED_VALUE"""),45548.66666666667)</f>
        <v>45548.66667</v>
      </c>
      <c r="H178" s="1">
        <f>IFERROR(__xludf.DUMMYFUNCTION("""COMPUTED_VALUE"""),1248.76)</f>
        <v>1248.76</v>
      </c>
      <c r="J178" s="2">
        <f>IFERROR(__xludf.DUMMYFUNCTION("""COMPUTED_VALUE"""),45548.66666666667)</f>
        <v>45548.66667</v>
      </c>
      <c r="K178" s="1">
        <f>IFERROR(__xludf.DUMMYFUNCTION("""COMPUTED_VALUE"""),1253.55)</f>
        <v>1253.55</v>
      </c>
      <c r="M178" s="2">
        <f>IFERROR(__xludf.DUMMYFUNCTION("""COMPUTED_VALUE"""),45548.66666666667)</f>
        <v>45548.66667</v>
      </c>
      <c r="N178" s="1">
        <f>IFERROR(__xludf.DUMMYFUNCTION("""COMPUTED_VALUE"""),0.0)</f>
        <v>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IFERROR(__xludf.DUMMYFUNCTION("""COMPUTED_VALUE"""),1250.46)</f>
        <v>1250.46</v>
      </c>
      <c r="D179" s="2">
        <f>IFERROR(__xludf.DUMMYFUNCTION("""COMPUTED_VALUE"""),45551.66666666667)</f>
        <v>45551.66667</v>
      </c>
      <c r="E179" s="1">
        <f>IFERROR(__xludf.DUMMYFUNCTION("""COMPUTED_VALUE"""),1253.96)</f>
        <v>1253.96</v>
      </c>
      <c r="G179" s="2">
        <f>IFERROR(__xludf.DUMMYFUNCTION("""COMPUTED_VALUE"""),45551.66666666667)</f>
        <v>45551.66667</v>
      </c>
      <c r="H179" s="1">
        <f>IFERROR(__xludf.DUMMYFUNCTION("""COMPUTED_VALUE"""),1246.96)</f>
        <v>1246.96</v>
      </c>
      <c r="J179" s="2">
        <f>IFERROR(__xludf.DUMMYFUNCTION("""COMPUTED_VALUE"""),45551.66666666667)</f>
        <v>45551.66667</v>
      </c>
      <c r="K179" s="1">
        <f>IFERROR(__xludf.DUMMYFUNCTION("""COMPUTED_VALUE"""),1253.34)</f>
        <v>1253.34</v>
      </c>
      <c r="M179" s="2">
        <f>IFERROR(__xludf.DUMMYFUNCTION("""COMPUTED_VALUE"""),45551.66666666667)</f>
        <v>45551.66667</v>
      </c>
      <c r="N179" s="1">
        <f>IFERROR(__xludf.DUMMYFUNCTION("""COMPUTED_VALUE"""),0.0)</f>
        <v>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IFERROR(__xludf.DUMMYFUNCTION("""COMPUTED_VALUE"""),1258.6)</f>
        <v>1258.6</v>
      </c>
      <c r="D180" s="2">
        <f>IFERROR(__xludf.DUMMYFUNCTION("""COMPUTED_VALUE"""),45552.66666666667)</f>
        <v>45552.66667</v>
      </c>
      <c r="E180" s="1">
        <f>IFERROR(__xludf.DUMMYFUNCTION("""COMPUTED_VALUE"""),1261.54)</f>
        <v>1261.54</v>
      </c>
      <c r="G180" s="2">
        <f>IFERROR(__xludf.DUMMYFUNCTION("""COMPUTED_VALUE"""),45552.66666666667)</f>
        <v>45552.66667</v>
      </c>
      <c r="H180" s="1">
        <f>IFERROR(__xludf.DUMMYFUNCTION("""COMPUTED_VALUE"""),1247.79)</f>
        <v>1247.79</v>
      </c>
      <c r="J180" s="2">
        <f>IFERROR(__xludf.DUMMYFUNCTION("""COMPUTED_VALUE"""),45552.66666666667)</f>
        <v>45552.66667</v>
      </c>
      <c r="K180" s="1">
        <f>IFERROR(__xludf.DUMMYFUNCTION("""COMPUTED_VALUE"""),1252.88)</f>
        <v>1252.88</v>
      </c>
      <c r="M180" s="2">
        <f>IFERROR(__xludf.DUMMYFUNCTION("""COMPUTED_VALUE"""),45552.66666666667)</f>
        <v>45552.66667</v>
      </c>
      <c r="N180" s="1">
        <f>IFERROR(__xludf.DUMMYFUNCTION("""COMPUTED_VALUE"""),0.0)</f>
        <v>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IFERROR(__xludf.DUMMYFUNCTION("""COMPUTED_VALUE"""),1254.79)</f>
        <v>1254.79</v>
      </c>
      <c r="D181" s="2">
        <f>IFERROR(__xludf.DUMMYFUNCTION("""COMPUTED_VALUE"""),45553.66666666667)</f>
        <v>45553.66667</v>
      </c>
      <c r="E181" s="1">
        <f>IFERROR(__xludf.DUMMYFUNCTION("""COMPUTED_VALUE"""),1264.91)</f>
        <v>1264.91</v>
      </c>
      <c r="G181" s="2">
        <f>IFERROR(__xludf.DUMMYFUNCTION("""COMPUTED_VALUE"""),45553.66666666667)</f>
        <v>45553.66667</v>
      </c>
      <c r="H181" s="1">
        <f>IFERROR(__xludf.DUMMYFUNCTION("""COMPUTED_VALUE"""),1248.53)</f>
        <v>1248.53</v>
      </c>
      <c r="J181" s="2">
        <f>IFERROR(__xludf.DUMMYFUNCTION("""COMPUTED_VALUE"""),45553.66666666667)</f>
        <v>45553.66667</v>
      </c>
      <c r="K181" s="1">
        <f>IFERROR(__xludf.DUMMYFUNCTION("""COMPUTED_VALUE"""),1249.1)</f>
        <v>1249.1</v>
      </c>
      <c r="M181" s="2">
        <f>IFERROR(__xludf.DUMMYFUNCTION("""COMPUTED_VALUE"""),45553.66666666667)</f>
        <v>45553.66667</v>
      </c>
      <c r="N181" s="1">
        <f>IFERROR(__xludf.DUMMYFUNCTION("""COMPUTED_VALUE"""),0.0)</f>
        <v>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IFERROR(__xludf.DUMMYFUNCTION("""COMPUTED_VALUE"""),1270.2)</f>
        <v>1270.2</v>
      </c>
      <c r="D182" s="2">
        <f>IFERROR(__xludf.DUMMYFUNCTION("""COMPUTED_VALUE"""),45554.66666666667)</f>
        <v>45554.66667</v>
      </c>
      <c r="E182" s="1">
        <f>IFERROR(__xludf.DUMMYFUNCTION("""COMPUTED_VALUE"""),1276.75)</f>
        <v>1276.75</v>
      </c>
      <c r="G182" s="2">
        <f>IFERROR(__xludf.DUMMYFUNCTION("""COMPUTED_VALUE"""),45554.66666666667)</f>
        <v>45554.66667</v>
      </c>
      <c r="H182" s="1">
        <f>IFERROR(__xludf.DUMMYFUNCTION("""COMPUTED_VALUE"""),1265.73)</f>
        <v>1265.73</v>
      </c>
      <c r="J182" s="2">
        <f>IFERROR(__xludf.DUMMYFUNCTION("""COMPUTED_VALUE"""),45554.66666666667)</f>
        <v>45554.66667</v>
      </c>
      <c r="K182" s="1">
        <f>IFERROR(__xludf.DUMMYFUNCTION("""COMPUTED_VALUE"""),1271.87)</f>
        <v>1271.87</v>
      </c>
      <c r="M182" s="2">
        <f>IFERROR(__xludf.DUMMYFUNCTION("""COMPUTED_VALUE"""),45554.66666666667)</f>
        <v>45554.66667</v>
      </c>
      <c r="N182" s="1">
        <f>IFERROR(__xludf.DUMMYFUNCTION("""COMPUTED_VALUE"""),0.0)</f>
        <v>0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IFERROR(__xludf.DUMMYFUNCTION("""COMPUTED_VALUE"""),1269.7)</f>
        <v>1269.7</v>
      </c>
      <c r="D183" s="2">
        <f>IFERROR(__xludf.DUMMYFUNCTION("""COMPUTED_VALUE"""),45555.66666666667)</f>
        <v>45555.66667</v>
      </c>
      <c r="E183" s="1">
        <f>IFERROR(__xludf.DUMMYFUNCTION("""COMPUTED_VALUE"""),1272.81)</f>
        <v>1272.81</v>
      </c>
      <c r="G183" s="2">
        <f>IFERROR(__xludf.DUMMYFUNCTION("""COMPUTED_VALUE"""),45555.66666666667)</f>
        <v>45555.66667</v>
      </c>
      <c r="H183" s="1">
        <f>IFERROR(__xludf.DUMMYFUNCTION("""COMPUTED_VALUE"""),1263.18)</f>
        <v>1263.18</v>
      </c>
      <c r="J183" s="2">
        <f>IFERROR(__xludf.DUMMYFUNCTION("""COMPUTED_VALUE"""),45555.66666666667)</f>
        <v>45555.66667</v>
      </c>
      <c r="K183" s="1">
        <f>IFERROR(__xludf.DUMMYFUNCTION("""COMPUTED_VALUE"""),1269.32)</f>
        <v>1269.32</v>
      </c>
      <c r="M183" s="2">
        <f>IFERROR(__xludf.DUMMYFUNCTION("""COMPUTED_VALUE"""),45555.66666666667)</f>
        <v>45555.66667</v>
      </c>
      <c r="N183" s="1">
        <f>IFERROR(__xludf.DUMMYFUNCTION("""COMPUTED_VALUE"""),0.0)</f>
        <v>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IFERROR(__xludf.DUMMYFUNCTION("""COMPUTED_VALUE"""),1272.06)</f>
        <v>1272.06</v>
      </c>
      <c r="D184" s="2">
        <f>IFERROR(__xludf.DUMMYFUNCTION("""COMPUTED_VALUE"""),45558.66666666667)</f>
        <v>45558.66667</v>
      </c>
      <c r="E184" s="1">
        <f>IFERROR(__xludf.DUMMYFUNCTION("""COMPUTED_VALUE"""),1273.78)</f>
        <v>1273.78</v>
      </c>
      <c r="G184" s="2">
        <f>IFERROR(__xludf.DUMMYFUNCTION("""COMPUTED_VALUE"""),45558.66666666667)</f>
        <v>45558.66667</v>
      </c>
      <c r="H184" s="1">
        <f>IFERROR(__xludf.DUMMYFUNCTION("""COMPUTED_VALUE"""),1268.41)</f>
        <v>1268.41</v>
      </c>
      <c r="J184" s="2">
        <f>IFERROR(__xludf.DUMMYFUNCTION("""COMPUTED_VALUE"""),45558.66666666667)</f>
        <v>45558.66667</v>
      </c>
      <c r="K184" s="1">
        <f>IFERROR(__xludf.DUMMYFUNCTION("""COMPUTED_VALUE"""),1271.81)</f>
        <v>1271.81</v>
      </c>
      <c r="M184" s="2">
        <f>IFERROR(__xludf.DUMMYFUNCTION("""COMPUTED_VALUE"""),45558.66666666667)</f>
        <v>45558.66667</v>
      </c>
      <c r="N184" s="1">
        <f>IFERROR(__xludf.DUMMYFUNCTION("""COMPUTED_VALUE"""),0.0)</f>
        <v>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IFERROR(__xludf.DUMMYFUNCTION("""COMPUTED_VALUE"""),1274.67)</f>
        <v>1274.67</v>
      </c>
      <c r="D185" s="2">
        <f>IFERROR(__xludf.DUMMYFUNCTION("""COMPUTED_VALUE"""),45559.66666666667)</f>
        <v>45559.66667</v>
      </c>
      <c r="E185" s="1">
        <f>IFERROR(__xludf.DUMMYFUNCTION("""COMPUTED_VALUE"""),1276.14)</f>
        <v>1276.14</v>
      </c>
      <c r="G185" s="2">
        <f>IFERROR(__xludf.DUMMYFUNCTION("""COMPUTED_VALUE"""),45559.66666666667)</f>
        <v>45559.66667</v>
      </c>
      <c r="H185" s="1">
        <f>IFERROR(__xludf.DUMMYFUNCTION("""COMPUTED_VALUE"""),1266.1)</f>
        <v>1266.1</v>
      </c>
      <c r="J185" s="2">
        <f>IFERROR(__xludf.DUMMYFUNCTION("""COMPUTED_VALUE"""),45559.66666666667)</f>
        <v>45559.66667</v>
      </c>
      <c r="K185" s="1">
        <f>IFERROR(__xludf.DUMMYFUNCTION("""COMPUTED_VALUE"""),1275.68)</f>
        <v>1275.68</v>
      </c>
      <c r="M185" s="2">
        <f>IFERROR(__xludf.DUMMYFUNCTION("""COMPUTED_VALUE"""),45559.66666666667)</f>
        <v>45559.66667</v>
      </c>
      <c r="N185" s="1">
        <f>IFERROR(__xludf.DUMMYFUNCTION("""COMPUTED_VALUE"""),0.0)</f>
        <v>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IFERROR(__xludf.DUMMYFUNCTION("""COMPUTED_VALUE"""),1275.55)</f>
        <v>1275.55</v>
      </c>
      <c r="D186" s="2">
        <f>IFERROR(__xludf.DUMMYFUNCTION("""COMPUTED_VALUE"""),45560.66666666667)</f>
        <v>45560.66667</v>
      </c>
      <c r="E186" s="1">
        <f>IFERROR(__xludf.DUMMYFUNCTION("""COMPUTED_VALUE"""),1278.6)</f>
        <v>1278.6</v>
      </c>
      <c r="G186" s="2">
        <f>IFERROR(__xludf.DUMMYFUNCTION("""COMPUTED_VALUE"""),45560.66666666667)</f>
        <v>45560.66667</v>
      </c>
      <c r="H186" s="1">
        <f>IFERROR(__xludf.DUMMYFUNCTION("""COMPUTED_VALUE"""),1272.02)</f>
        <v>1272.02</v>
      </c>
      <c r="J186" s="2">
        <f>IFERROR(__xludf.DUMMYFUNCTION("""COMPUTED_VALUE"""),45560.66666666667)</f>
        <v>45560.66667</v>
      </c>
      <c r="K186" s="1">
        <f>IFERROR(__xludf.DUMMYFUNCTION("""COMPUTED_VALUE"""),1274.75)</f>
        <v>1274.75</v>
      </c>
      <c r="M186" s="2">
        <f>IFERROR(__xludf.DUMMYFUNCTION("""COMPUTED_VALUE"""),45560.66666666667)</f>
        <v>45560.66667</v>
      </c>
      <c r="N186" s="1">
        <f>IFERROR(__xludf.DUMMYFUNCTION("""COMPUTED_VALUE"""),0.0)</f>
        <v>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IFERROR(__xludf.DUMMYFUNCTION("""COMPUTED_VALUE"""),1285.54)</f>
        <v>1285.54</v>
      </c>
      <c r="D187" s="2">
        <f>IFERROR(__xludf.DUMMYFUNCTION("""COMPUTED_VALUE"""),45561.66666666667)</f>
        <v>45561.66667</v>
      </c>
      <c r="E187" s="1">
        <f>IFERROR(__xludf.DUMMYFUNCTION("""COMPUTED_VALUE"""),1285.54)</f>
        <v>1285.54</v>
      </c>
      <c r="G187" s="2">
        <f>IFERROR(__xludf.DUMMYFUNCTION("""COMPUTED_VALUE"""),45561.66666666667)</f>
        <v>45561.66667</v>
      </c>
      <c r="H187" s="1">
        <f>IFERROR(__xludf.DUMMYFUNCTION("""COMPUTED_VALUE"""),1272.76)</f>
        <v>1272.76</v>
      </c>
      <c r="J187" s="2">
        <f>IFERROR(__xludf.DUMMYFUNCTION("""COMPUTED_VALUE"""),45561.66666666667)</f>
        <v>45561.66667</v>
      </c>
      <c r="K187" s="1">
        <f>IFERROR(__xludf.DUMMYFUNCTION("""COMPUTED_VALUE"""),1278.91)</f>
        <v>1278.91</v>
      </c>
      <c r="M187" s="2">
        <f>IFERROR(__xludf.DUMMYFUNCTION("""COMPUTED_VALUE"""),45561.66666666667)</f>
        <v>45561.66667</v>
      </c>
      <c r="N187" s="1">
        <f>IFERROR(__xludf.DUMMYFUNCTION("""COMPUTED_VALUE"""),0.0)</f>
        <v>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IFERROR(__xludf.DUMMYFUNCTION("""COMPUTED_VALUE"""),1281.01)</f>
        <v>1281.01</v>
      </c>
      <c r="D188" s="2">
        <f>IFERROR(__xludf.DUMMYFUNCTION("""COMPUTED_VALUE"""),45562.66666666667)</f>
        <v>45562.66667</v>
      </c>
      <c r="E188" s="1">
        <f>IFERROR(__xludf.DUMMYFUNCTION("""COMPUTED_VALUE"""),1281.31)</f>
        <v>1281.31</v>
      </c>
      <c r="G188" s="2">
        <f>IFERROR(__xludf.DUMMYFUNCTION("""COMPUTED_VALUE"""),45562.66666666667)</f>
        <v>45562.66667</v>
      </c>
      <c r="H188" s="1">
        <f>IFERROR(__xludf.DUMMYFUNCTION("""COMPUTED_VALUE"""),1273.16)</f>
        <v>1273.16</v>
      </c>
      <c r="J188" s="2">
        <f>IFERROR(__xludf.DUMMYFUNCTION("""COMPUTED_VALUE"""),45562.66666666667)</f>
        <v>45562.66667</v>
      </c>
      <c r="K188" s="1">
        <f>IFERROR(__xludf.DUMMYFUNCTION("""COMPUTED_VALUE"""),1275.55)</f>
        <v>1275.55</v>
      </c>
      <c r="M188" s="2">
        <f>IFERROR(__xludf.DUMMYFUNCTION("""COMPUTED_VALUE"""),45562.66666666667)</f>
        <v>45562.66667</v>
      </c>
      <c r="N188" s="1">
        <f>IFERROR(__xludf.DUMMYFUNCTION("""COMPUTED_VALUE"""),0.0)</f>
        <v>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IFERROR(__xludf.DUMMYFUNCTION("""COMPUTED_VALUE"""),1272.69)</f>
        <v>1272.69</v>
      </c>
      <c r="D189" s="2">
        <f>IFERROR(__xludf.DUMMYFUNCTION("""COMPUTED_VALUE"""),45565.66666666667)</f>
        <v>45565.66667</v>
      </c>
      <c r="E189" s="1">
        <f>IFERROR(__xludf.DUMMYFUNCTION("""COMPUTED_VALUE"""),1282.37)</f>
        <v>1282.37</v>
      </c>
      <c r="G189" s="2">
        <f>IFERROR(__xludf.DUMMYFUNCTION("""COMPUTED_VALUE"""),45565.66666666667)</f>
        <v>45565.66667</v>
      </c>
      <c r="H189" s="1">
        <f>IFERROR(__xludf.DUMMYFUNCTION("""COMPUTED_VALUE"""),1268.39)</f>
        <v>1268.39</v>
      </c>
      <c r="J189" s="2">
        <f>IFERROR(__xludf.DUMMYFUNCTION("""COMPUTED_VALUE"""),45565.66666666667)</f>
        <v>45565.66667</v>
      </c>
      <c r="K189" s="1">
        <f>IFERROR(__xludf.DUMMYFUNCTION("""COMPUTED_VALUE"""),1281.81)</f>
        <v>1281.81</v>
      </c>
      <c r="M189" s="2">
        <f>IFERROR(__xludf.DUMMYFUNCTION("""COMPUTED_VALUE"""),45565.66666666667)</f>
        <v>45565.66667</v>
      </c>
      <c r="N189" s="1">
        <f>IFERROR(__xludf.DUMMYFUNCTION("""COMPUTED_VALUE"""),0.0)</f>
        <v>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IFERROR(__xludf.DUMMYFUNCTION("""COMPUTED_VALUE"""),1280.04)</f>
        <v>1280.04</v>
      </c>
      <c r="D190" s="2">
        <f>IFERROR(__xludf.DUMMYFUNCTION("""COMPUTED_VALUE"""),45566.66666666667)</f>
        <v>45566.66667</v>
      </c>
      <c r="E190" s="1">
        <f>IFERROR(__xludf.DUMMYFUNCTION("""COMPUTED_VALUE"""),1280.18)</f>
        <v>1280.18</v>
      </c>
      <c r="G190" s="2">
        <f>IFERROR(__xludf.DUMMYFUNCTION("""COMPUTED_VALUE"""),45566.66666666667)</f>
        <v>45566.66667</v>
      </c>
      <c r="H190" s="1">
        <f>IFERROR(__xludf.DUMMYFUNCTION("""COMPUTED_VALUE"""),1261.56)</f>
        <v>1261.56</v>
      </c>
      <c r="J190" s="2">
        <f>IFERROR(__xludf.DUMMYFUNCTION("""COMPUTED_VALUE"""),45566.66666666667)</f>
        <v>45566.66667</v>
      </c>
      <c r="K190" s="1">
        <f>IFERROR(__xludf.DUMMYFUNCTION("""COMPUTED_VALUE"""),1268.27)</f>
        <v>1268.27</v>
      </c>
      <c r="M190" s="2">
        <f>IFERROR(__xludf.DUMMYFUNCTION("""COMPUTED_VALUE"""),45566.66666666667)</f>
        <v>45566.66667</v>
      </c>
      <c r="N190" s="1">
        <f>IFERROR(__xludf.DUMMYFUNCTION("""COMPUTED_VALUE"""),0.0)</f>
        <v>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IFERROR(__xludf.DUMMYFUNCTION("""COMPUTED_VALUE"""),1265.43)</f>
        <v>1265.43</v>
      </c>
      <c r="D191" s="2">
        <f>IFERROR(__xludf.DUMMYFUNCTION("""COMPUTED_VALUE"""),45567.66666666667)</f>
        <v>45567.66667</v>
      </c>
      <c r="E191" s="1">
        <f>IFERROR(__xludf.DUMMYFUNCTION("""COMPUTED_VALUE"""),1271.26)</f>
        <v>1271.26</v>
      </c>
      <c r="G191" s="2">
        <f>IFERROR(__xludf.DUMMYFUNCTION("""COMPUTED_VALUE"""),45567.66666666667)</f>
        <v>45567.66667</v>
      </c>
      <c r="H191" s="1">
        <f>IFERROR(__xludf.DUMMYFUNCTION("""COMPUTED_VALUE"""),1260.17)</f>
        <v>1260.17</v>
      </c>
      <c r="J191" s="2">
        <f>IFERROR(__xludf.DUMMYFUNCTION("""COMPUTED_VALUE"""),45567.66666666667)</f>
        <v>45567.66667</v>
      </c>
      <c r="K191" s="1">
        <f>IFERROR(__xludf.DUMMYFUNCTION("""COMPUTED_VALUE"""),1268.79)</f>
        <v>1268.79</v>
      </c>
      <c r="M191" s="2">
        <f>IFERROR(__xludf.DUMMYFUNCTION("""COMPUTED_VALUE"""),45567.66666666667)</f>
        <v>45567.66667</v>
      </c>
      <c r="N191" s="1">
        <f>IFERROR(__xludf.DUMMYFUNCTION("""COMPUTED_VALUE"""),0.0)</f>
        <v>0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IFERROR(__xludf.DUMMYFUNCTION("""COMPUTED_VALUE"""),1265.79)</f>
        <v>1265.79</v>
      </c>
      <c r="D192" s="2">
        <f>IFERROR(__xludf.DUMMYFUNCTION("""COMPUTED_VALUE"""),45568.66666666667)</f>
        <v>45568.66667</v>
      </c>
      <c r="E192" s="1">
        <f>IFERROR(__xludf.DUMMYFUNCTION("""COMPUTED_VALUE"""),1272.06)</f>
        <v>1272.06</v>
      </c>
      <c r="G192" s="2">
        <f>IFERROR(__xludf.DUMMYFUNCTION("""COMPUTED_VALUE"""),45568.66666666667)</f>
        <v>45568.66667</v>
      </c>
      <c r="H192" s="1">
        <f>IFERROR(__xludf.DUMMYFUNCTION("""COMPUTED_VALUE"""),1261.93)</f>
        <v>1261.93</v>
      </c>
      <c r="J192" s="2">
        <f>IFERROR(__xludf.DUMMYFUNCTION("""COMPUTED_VALUE"""),45568.66666666667)</f>
        <v>45568.66667</v>
      </c>
      <c r="K192" s="1">
        <f>IFERROR(__xludf.DUMMYFUNCTION("""COMPUTED_VALUE"""),1267.3)</f>
        <v>1267.3</v>
      </c>
      <c r="M192" s="2">
        <f>IFERROR(__xludf.DUMMYFUNCTION("""COMPUTED_VALUE"""),45568.66666666667)</f>
        <v>45568.66667</v>
      </c>
      <c r="N192" s="1">
        <f>IFERROR(__xludf.DUMMYFUNCTION("""COMPUTED_VALUE"""),0.0)</f>
        <v>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IFERROR(__xludf.DUMMYFUNCTION("""COMPUTED_VALUE"""),1277.24)</f>
        <v>1277.24</v>
      </c>
      <c r="D193" s="2">
        <f>IFERROR(__xludf.DUMMYFUNCTION("""COMPUTED_VALUE"""),45569.66666666667)</f>
        <v>45569.66667</v>
      </c>
      <c r="E193" s="1">
        <f>IFERROR(__xludf.DUMMYFUNCTION("""COMPUTED_VALUE"""),1279.89)</f>
        <v>1279.89</v>
      </c>
      <c r="G193" s="2">
        <f>IFERROR(__xludf.DUMMYFUNCTION("""COMPUTED_VALUE"""),45569.66666666667)</f>
        <v>45569.66667</v>
      </c>
      <c r="H193" s="1">
        <f>IFERROR(__xludf.DUMMYFUNCTION("""COMPUTED_VALUE"""),1267.89)</f>
        <v>1267.89</v>
      </c>
      <c r="J193" s="2">
        <f>IFERROR(__xludf.DUMMYFUNCTION("""COMPUTED_VALUE"""),45569.66666666667)</f>
        <v>45569.66667</v>
      </c>
      <c r="K193" s="1">
        <f>IFERROR(__xludf.DUMMYFUNCTION("""COMPUTED_VALUE"""),1279.42)</f>
        <v>1279.42</v>
      </c>
      <c r="M193" s="2">
        <f>IFERROR(__xludf.DUMMYFUNCTION("""COMPUTED_VALUE"""),45569.66666666667)</f>
        <v>45569.66667</v>
      </c>
      <c r="N193" s="1">
        <f>IFERROR(__xludf.DUMMYFUNCTION("""COMPUTED_VALUE"""),0.0)</f>
        <v>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IFERROR(__xludf.DUMMYFUNCTION("""COMPUTED_VALUE"""),1275.7)</f>
        <v>1275.7</v>
      </c>
      <c r="D194" s="2">
        <f>IFERROR(__xludf.DUMMYFUNCTION("""COMPUTED_VALUE"""),45572.66666666667)</f>
        <v>45572.66667</v>
      </c>
      <c r="E194" s="1">
        <f>IFERROR(__xludf.DUMMYFUNCTION("""COMPUTED_VALUE"""),1277.64)</f>
        <v>1277.64</v>
      </c>
      <c r="G194" s="2">
        <f>IFERROR(__xludf.DUMMYFUNCTION("""COMPUTED_VALUE"""),45572.66666666667)</f>
        <v>45572.66667</v>
      </c>
      <c r="H194" s="1">
        <f>IFERROR(__xludf.DUMMYFUNCTION("""COMPUTED_VALUE"""),1265.11)</f>
        <v>1265.11</v>
      </c>
      <c r="J194" s="2">
        <f>IFERROR(__xludf.DUMMYFUNCTION("""COMPUTED_VALUE"""),45572.66666666667)</f>
        <v>45572.66667</v>
      </c>
      <c r="K194" s="1">
        <f>IFERROR(__xludf.DUMMYFUNCTION("""COMPUTED_VALUE"""),1266.58)</f>
        <v>1266.58</v>
      </c>
      <c r="M194" s="2">
        <f>IFERROR(__xludf.DUMMYFUNCTION("""COMPUTED_VALUE"""),45572.66666666667)</f>
        <v>45572.66667</v>
      </c>
      <c r="N194" s="1">
        <f>IFERROR(__xludf.DUMMYFUNCTION("""COMPUTED_VALUE"""),0.0)</f>
        <v>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IFERROR(__xludf.DUMMYFUNCTION("""COMPUTED_VALUE"""),1273.75)</f>
        <v>1273.75</v>
      </c>
      <c r="D195" s="2">
        <f>IFERROR(__xludf.DUMMYFUNCTION("""COMPUTED_VALUE"""),45573.66666666667)</f>
        <v>45573.66667</v>
      </c>
      <c r="E195" s="1">
        <f>IFERROR(__xludf.DUMMYFUNCTION("""COMPUTED_VALUE"""),1282.78)</f>
        <v>1282.78</v>
      </c>
      <c r="G195" s="2">
        <f>IFERROR(__xludf.DUMMYFUNCTION("""COMPUTED_VALUE"""),45573.66666666667)</f>
        <v>45573.66667</v>
      </c>
      <c r="H195" s="1">
        <f>IFERROR(__xludf.DUMMYFUNCTION("""COMPUTED_VALUE"""),1272.33)</f>
        <v>1272.33</v>
      </c>
      <c r="J195" s="2">
        <f>IFERROR(__xludf.DUMMYFUNCTION("""COMPUTED_VALUE"""),45573.66666666667)</f>
        <v>45573.66667</v>
      </c>
      <c r="K195" s="1">
        <f>IFERROR(__xludf.DUMMYFUNCTION("""COMPUTED_VALUE"""),1281.34)</f>
        <v>1281.34</v>
      </c>
      <c r="M195" s="2">
        <f>IFERROR(__xludf.DUMMYFUNCTION("""COMPUTED_VALUE"""),45573.66666666667)</f>
        <v>45573.66667</v>
      </c>
      <c r="N195" s="1">
        <f>IFERROR(__xludf.DUMMYFUNCTION("""COMPUTED_VALUE"""),0.0)</f>
        <v>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IFERROR(__xludf.DUMMYFUNCTION("""COMPUTED_VALUE"""),1281.67)</f>
        <v>1281.67</v>
      </c>
      <c r="D196" s="2">
        <f>IFERROR(__xludf.DUMMYFUNCTION("""COMPUTED_VALUE"""),45574.66666666667)</f>
        <v>45574.66667</v>
      </c>
      <c r="E196" s="1">
        <f>IFERROR(__xludf.DUMMYFUNCTION("""COMPUTED_VALUE"""),1291.68)</f>
        <v>1291.68</v>
      </c>
      <c r="G196" s="2">
        <f>IFERROR(__xludf.DUMMYFUNCTION("""COMPUTED_VALUE"""),45574.66666666667)</f>
        <v>45574.66667</v>
      </c>
      <c r="H196" s="1">
        <f>IFERROR(__xludf.DUMMYFUNCTION("""COMPUTED_VALUE"""),1279.82)</f>
        <v>1279.82</v>
      </c>
      <c r="J196" s="2">
        <f>IFERROR(__xludf.DUMMYFUNCTION("""COMPUTED_VALUE"""),45574.66666666667)</f>
        <v>45574.66667</v>
      </c>
      <c r="K196" s="1">
        <f>IFERROR(__xludf.DUMMYFUNCTION("""COMPUTED_VALUE"""),1290.59)</f>
        <v>1290.59</v>
      </c>
      <c r="M196" s="2">
        <f>IFERROR(__xludf.DUMMYFUNCTION("""COMPUTED_VALUE"""),45574.66666666667)</f>
        <v>45574.66667</v>
      </c>
      <c r="N196" s="1">
        <f>IFERROR(__xludf.DUMMYFUNCTION("""COMPUTED_VALUE"""),0.0)</f>
        <v>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IFERROR(__xludf.DUMMYFUNCTION("""COMPUTED_VALUE"""),1287.33)</f>
        <v>1287.33</v>
      </c>
      <c r="D197" s="2">
        <f>IFERROR(__xludf.DUMMYFUNCTION("""COMPUTED_VALUE"""),45575.66666666667)</f>
        <v>45575.66667</v>
      </c>
      <c r="E197" s="1">
        <f>IFERROR(__xludf.DUMMYFUNCTION("""COMPUTED_VALUE"""),1291.9)</f>
        <v>1291.9</v>
      </c>
      <c r="G197" s="2">
        <f>IFERROR(__xludf.DUMMYFUNCTION("""COMPUTED_VALUE"""),45575.66666666667)</f>
        <v>45575.66667</v>
      </c>
      <c r="H197" s="1">
        <f>IFERROR(__xludf.DUMMYFUNCTION("""COMPUTED_VALUE"""),1284.6)</f>
        <v>1284.6</v>
      </c>
      <c r="J197" s="2">
        <f>IFERROR(__xludf.DUMMYFUNCTION("""COMPUTED_VALUE"""),45575.66666666667)</f>
        <v>45575.66667</v>
      </c>
      <c r="K197" s="1">
        <f>IFERROR(__xludf.DUMMYFUNCTION("""COMPUTED_VALUE"""),1288.52)</f>
        <v>1288.52</v>
      </c>
      <c r="M197" s="2">
        <f>IFERROR(__xludf.DUMMYFUNCTION("""COMPUTED_VALUE"""),45575.66666666667)</f>
        <v>45575.66667</v>
      </c>
      <c r="N197" s="1">
        <f>IFERROR(__xludf.DUMMYFUNCTION("""COMPUTED_VALUE"""),0.0)</f>
        <v>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IFERROR(__xludf.DUMMYFUNCTION("""COMPUTED_VALUE"""),1287.61)</f>
        <v>1287.61</v>
      </c>
      <c r="D198" s="2">
        <f>IFERROR(__xludf.DUMMYFUNCTION("""COMPUTED_VALUE"""),45576.66666666667)</f>
        <v>45576.66667</v>
      </c>
      <c r="E198" s="1">
        <f>IFERROR(__xludf.DUMMYFUNCTION("""COMPUTED_VALUE"""),1296.55)</f>
        <v>1296.55</v>
      </c>
      <c r="G198" s="2">
        <f>IFERROR(__xludf.DUMMYFUNCTION("""COMPUTED_VALUE"""),45576.66666666667)</f>
        <v>45576.66667</v>
      </c>
      <c r="H198" s="1">
        <f>IFERROR(__xludf.DUMMYFUNCTION("""COMPUTED_VALUE"""),1287.21)</f>
        <v>1287.21</v>
      </c>
      <c r="J198" s="2">
        <f>IFERROR(__xludf.DUMMYFUNCTION("""COMPUTED_VALUE"""),45576.66666666667)</f>
        <v>45576.66667</v>
      </c>
      <c r="K198" s="1">
        <f>IFERROR(__xludf.DUMMYFUNCTION("""COMPUTED_VALUE"""),1294.63)</f>
        <v>1294.63</v>
      </c>
      <c r="M198" s="2">
        <f>IFERROR(__xludf.DUMMYFUNCTION("""COMPUTED_VALUE"""),45576.66666666667)</f>
        <v>45576.66667</v>
      </c>
      <c r="N198" s="1">
        <f>IFERROR(__xludf.DUMMYFUNCTION("""COMPUTED_VALUE"""),0.0)</f>
        <v>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IFERROR(__xludf.DUMMYFUNCTION("""COMPUTED_VALUE"""),1299.39)</f>
        <v>1299.39</v>
      </c>
      <c r="D199" s="2">
        <f>IFERROR(__xludf.DUMMYFUNCTION("""COMPUTED_VALUE"""),45579.66666666667)</f>
        <v>45579.66667</v>
      </c>
      <c r="E199" s="1">
        <f>IFERROR(__xludf.DUMMYFUNCTION("""COMPUTED_VALUE"""),1307.67)</f>
        <v>1307.67</v>
      </c>
      <c r="G199" s="2">
        <f>IFERROR(__xludf.DUMMYFUNCTION("""COMPUTED_VALUE"""),45579.66666666667)</f>
        <v>45579.66667</v>
      </c>
      <c r="H199" s="1">
        <f>IFERROR(__xludf.DUMMYFUNCTION("""COMPUTED_VALUE"""),1299.05)</f>
        <v>1299.05</v>
      </c>
      <c r="J199" s="2">
        <f>IFERROR(__xludf.DUMMYFUNCTION("""COMPUTED_VALUE"""),45579.66666666667)</f>
        <v>45579.66667</v>
      </c>
      <c r="K199" s="1">
        <f>IFERROR(__xludf.DUMMYFUNCTION("""COMPUTED_VALUE"""),1304.75)</f>
        <v>1304.75</v>
      </c>
      <c r="M199" s="2">
        <f>IFERROR(__xludf.DUMMYFUNCTION("""COMPUTED_VALUE"""),45579.66666666667)</f>
        <v>45579.66667</v>
      </c>
      <c r="N199" s="1">
        <f>IFERROR(__xludf.DUMMYFUNCTION("""COMPUTED_VALUE"""),0.0)</f>
        <v>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IFERROR(__xludf.DUMMYFUNCTION("""COMPUTED_VALUE"""),1307.52)</f>
        <v>1307.52</v>
      </c>
      <c r="D200" s="2">
        <f>IFERROR(__xludf.DUMMYFUNCTION("""COMPUTED_VALUE"""),45580.66666666667)</f>
        <v>45580.66667</v>
      </c>
      <c r="E200" s="1">
        <f>IFERROR(__xludf.DUMMYFUNCTION("""COMPUTED_VALUE"""),1307.52)</f>
        <v>1307.52</v>
      </c>
      <c r="G200" s="2">
        <f>IFERROR(__xludf.DUMMYFUNCTION("""COMPUTED_VALUE"""),45580.66666666667)</f>
        <v>45580.66667</v>
      </c>
      <c r="H200" s="1">
        <f>IFERROR(__xludf.DUMMYFUNCTION("""COMPUTED_VALUE"""),1290.57)</f>
        <v>1290.57</v>
      </c>
      <c r="J200" s="2">
        <f>IFERROR(__xludf.DUMMYFUNCTION("""COMPUTED_VALUE"""),45580.66666666667)</f>
        <v>45580.66667</v>
      </c>
      <c r="K200" s="1">
        <f>IFERROR(__xludf.DUMMYFUNCTION("""COMPUTED_VALUE"""),1293.63)</f>
        <v>1293.63</v>
      </c>
      <c r="M200" s="2">
        <f>IFERROR(__xludf.DUMMYFUNCTION("""COMPUTED_VALUE"""),45580.66666666667)</f>
        <v>45580.66667</v>
      </c>
      <c r="N200" s="1">
        <f>IFERROR(__xludf.DUMMYFUNCTION("""COMPUTED_VALUE"""),0.0)</f>
        <v>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IFERROR(__xludf.DUMMYFUNCTION("""COMPUTED_VALUE"""),1293.46)</f>
        <v>1293.46</v>
      </c>
      <c r="D201" s="2">
        <f>IFERROR(__xludf.DUMMYFUNCTION("""COMPUTED_VALUE"""),45581.66666666667)</f>
        <v>45581.66667</v>
      </c>
      <c r="E201" s="1">
        <f>IFERROR(__xludf.DUMMYFUNCTION("""COMPUTED_VALUE"""),1299.73)</f>
        <v>1299.73</v>
      </c>
      <c r="G201" s="2">
        <f>IFERROR(__xludf.DUMMYFUNCTION("""COMPUTED_VALUE"""),45581.66666666667)</f>
        <v>45581.66667</v>
      </c>
      <c r="H201" s="1">
        <f>IFERROR(__xludf.DUMMYFUNCTION("""COMPUTED_VALUE"""),1289.94)</f>
        <v>1289.94</v>
      </c>
      <c r="J201" s="2">
        <f>IFERROR(__xludf.DUMMYFUNCTION("""COMPUTED_VALUE"""),45581.66666666667)</f>
        <v>45581.66667</v>
      </c>
      <c r="K201" s="1">
        <f>IFERROR(__xludf.DUMMYFUNCTION("""COMPUTED_VALUE"""),1298.93)</f>
        <v>1298.93</v>
      </c>
      <c r="M201" s="2">
        <f>IFERROR(__xludf.DUMMYFUNCTION("""COMPUTED_VALUE"""),45581.66666666667)</f>
        <v>45581.66667</v>
      </c>
      <c r="N201" s="1">
        <f>IFERROR(__xludf.DUMMYFUNCTION("""COMPUTED_VALUE"""),0.0)</f>
        <v>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IFERROR(__xludf.DUMMYFUNCTION("""COMPUTED_VALUE"""),1308.2)</f>
        <v>1308.2</v>
      </c>
      <c r="D202" s="2">
        <f>IFERROR(__xludf.DUMMYFUNCTION("""COMPUTED_VALUE"""),45582.66666666667)</f>
        <v>45582.66667</v>
      </c>
      <c r="E202" s="1">
        <f>IFERROR(__xludf.DUMMYFUNCTION("""COMPUTED_VALUE"""),1308.2)</f>
        <v>1308.2</v>
      </c>
      <c r="G202" s="2">
        <f>IFERROR(__xludf.DUMMYFUNCTION("""COMPUTED_VALUE"""),45582.66666666667)</f>
        <v>45582.66667</v>
      </c>
      <c r="H202" s="1">
        <f>IFERROR(__xludf.DUMMYFUNCTION("""COMPUTED_VALUE"""),1298.86)</f>
        <v>1298.86</v>
      </c>
      <c r="J202" s="2">
        <f>IFERROR(__xludf.DUMMYFUNCTION("""COMPUTED_VALUE"""),45582.66666666667)</f>
        <v>45582.66667</v>
      </c>
      <c r="K202" s="1">
        <f>IFERROR(__xludf.DUMMYFUNCTION("""COMPUTED_VALUE"""),1298.98)</f>
        <v>1298.98</v>
      </c>
      <c r="M202" s="2">
        <f>IFERROR(__xludf.DUMMYFUNCTION("""COMPUTED_VALUE"""),45582.66666666667)</f>
        <v>45582.66667</v>
      </c>
      <c r="N202" s="1">
        <f>IFERROR(__xludf.DUMMYFUNCTION("""COMPUTED_VALUE"""),0.0)</f>
        <v>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IFERROR(__xludf.DUMMYFUNCTION("""COMPUTED_VALUE"""),1304.36)</f>
        <v>1304.36</v>
      </c>
      <c r="D203" s="2">
        <f>IFERROR(__xludf.DUMMYFUNCTION("""COMPUTED_VALUE"""),45583.66666666667)</f>
        <v>45583.66667</v>
      </c>
      <c r="E203" s="1">
        <f>IFERROR(__xludf.DUMMYFUNCTION("""COMPUTED_VALUE"""),1306.38)</f>
        <v>1306.38</v>
      </c>
      <c r="G203" s="2">
        <f>IFERROR(__xludf.DUMMYFUNCTION("""COMPUTED_VALUE"""),45583.66666666667)</f>
        <v>45583.66667</v>
      </c>
      <c r="H203" s="1">
        <f>IFERROR(__xludf.DUMMYFUNCTION("""COMPUTED_VALUE"""),1301.04)</f>
        <v>1301.04</v>
      </c>
      <c r="J203" s="2">
        <f>IFERROR(__xludf.DUMMYFUNCTION("""COMPUTED_VALUE"""),45583.66666666667)</f>
        <v>45583.66667</v>
      </c>
      <c r="K203" s="1">
        <f>IFERROR(__xludf.DUMMYFUNCTION("""COMPUTED_VALUE"""),1304.53)</f>
        <v>1304.53</v>
      </c>
      <c r="M203" s="2">
        <f>IFERROR(__xludf.DUMMYFUNCTION("""COMPUTED_VALUE"""),45583.66666666667)</f>
        <v>45583.66667</v>
      </c>
      <c r="N203" s="1">
        <f>IFERROR(__xludf.DUMMYFUNCTION("""COMPUTED_VALUE"""),0.0)</f>
        <v>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IFERROR(__xludf.DUMMYFUNCTION("""COMPUTED_VALUE"""),1302.34)</f>
        <v>1302.34</v>
      </c>
      <c r="D204" s="2">
        <f>IFERROR(__xludf.DUMMYFUNCTION("""COMPUTED_VALUE"""),45586.66666666667)</f>
        <v>45586.66667</v>
      </c>
      <c r="E204" s="1">
        <f>IFERROR(__xludf.DUMMYFUNCTION("""COMPUTED_VALUE"""),1306.22)</f>
        <v>1306.22</v>
      </c>
      <c r="G204" s="2">
        <f>IFERROR(__xludf.DUMMYFUNCTION("""COMPUTED_VALUE"""),45586.66666666667)</f>
        <v>45586.66667</v>
      </c>
      <c r="H204" s="1">
        <f>IFERROR(__xludf.DUMMYFUNCTION("""COMPUTED_VALUE"""),1296.73)</f>
        <v>1296.73</v>
      </c>
      <c r="J204" s="2">
        <f>IFERROR(__xludf.DUMMYFUNCTION("""COMPUTED_VALUE"""),45586.66666666667)</f>
        <v>45586.66667</v>
      </c>
      <c r="K204" s="1">
        <f>IFERROR(__xludf.DUMMYFUNCTION("""COMPUTED_VALUE"""),1304.44)</f>
        <v>1304.44</v>
      </c>
      <c r="M204" s="2">
        <f>IFERROR(__xludf.DUMMYFUNCTION("""COMPUTED_VALUE"""),45586.66666666667)</f>
        <v>45586.66667</v>
      </c>
      <c r="N204" s="1">
        <f>IFERROR(__xludf.DUMMYFUNCTION("""COMPUTED_VALUE"""),0.0)</f>
        <v>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IFERROR(__xludf.DUMMYFUNCTION("""COMPUTED_VALUE"""),1298.11)</f>
        <v>1298.11</v>
      </c>
      <c r="D205" s="2">
        <f>IFERROR(__xludf.DUMMYFUNCTION("""COMPUTED_VALUE"""),45587.66666666667)</f>
        <v>45587.66667</v>
      </c>
      <c r="E205" s="1">
        <f>IFERROR(__xludf.DUMMYFUNCTION("""COMPUTED_VALUE"""),1308.15)</f>
        <v>1308.15</v>
      </c>
      <c r="G205" s="2">
        <f>IFERROR(__xludf.DUMMYFUNCTION("""COMPUTED_VALUE"""),45587.66666666667)</f>
        <v>45587.66667</v>
      </c>
      <c r="H205" s="1">
        <f>IFERROR(__xludf.DUMMYFUNCTION("""COMPUTED_VALUE"""),1296.93)</f>
        <v>1296.93</v>
      </c>
      <c r="J205" s="2">
        <f>IFERROR(__xludf.DUMMYFUNCTION("""COMPUTED_VALUE"""),45587.66666666667)</f>
        <v>45587.66667</v>
      </c>
      <c r="K205" s="1">
        <f>IFERROR(__xludf.DUMMYFUNCTION("""COMPUTED_VALUE"""),1305.32)</f>
        <v>1305.32</v>
      </c>
      <c r="M205" s="2">
        <f>IFERROR(__xludf.DUMMYFUNCTION("""COMPUTED_VALUE"""),45587.66666666667)</f>
        <v>45587.66667</v>
      </c>
      <c r="N205" s="1">
        <f>IFERROR(__xludf.DUMMYFUNCTION("""COMPUTED_VALUE"""),0.0)</f>
        <v>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IFERROR(__xludf.DUMMYFUNCTION("""COMPUTED_VALUE"""),1301.29)</f>
        <v>1301.29</v>
      </c>
      <c r="D206" s="2">
        <f>IFERROR(__xludf.DUMMYFUNCTION("""COMPUTED_VALUE"""),45588.66666666667)</f>
        <v>45588.66667</v>
      </c>
      <c r="E206" s="1">
        <f>IFERROR(__xludf.DUMMYFUNCTION("""COMPUTED_VALUE"""),1301.41)</f>
        <v>1301.41</v>
      </c>
      <c r="G206" s="2">
        <f>IFERROR(__xludf.DUMMYFUNCTION("""COMPUTED_VALUE"""),45588.66666666667)</f>
        <v>45588.66667</v>
      </c>
      <c r="H206" s="1">
        <f>IFERROR(__xludf.DUMMYFUNCTION("""COMPUTED_VALUE"""),1283.02)</f>
        <v>1283.02</v>
      </c>
      <c r="J206" s="2">
        <f>IFERROR(__xludf.DUMMYFUNCTION("""COMPUTED_VALUE"""),45588.66666666667)</f>
        <v>45588.66667</v>
      </c>
      <c r="K206" s="1">
        <f>IFERROR(__xludf.DUMMYFUNCTION("""COMPUTED_VALUE"""),1291.04)</f>
        <v>1291.04</v>
      </c>
      <c r="M206" s="2">
        <f>IFERROR(__xludf.DUMMYFUNCTION("""COMPUTED_VALUE"""),45588.66666666667)</f>
        <v>45588.66667</v>
      </c>
      <c r="N206" s="1">
        <f>IFERROR(__xludf.DUMMYFUNCTION("""COMPUTED_VALUE"""),0.0)</f>
        <v>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IFERROR(__xludf.DUMMYFUNCTION("""COMPUTED_VALUE"""),1295.43)</f>
        <v>1295.43</v>
      </c>
      <c r="D207" s="2">
        <f>IFERROR(__xludf.DUMMYFUNCTION("""COMPUTED_VALUE"""),45589.66666666667)</f>
        <v>45589.66667</v>
      </c>
      <c r="E207" s="1">
        <f>IFERROR(__xludf.DUMMYFUNCTION("""COMPUTED_VALUE"""),1296.21)</f>
        <v>1296.21</v>
      </c>
      <c r="G207" s="2">
        <f>IFERROR(__xludf.DUMMYFUNCTION("""COMPUTED_VALUE"""),45589.66666666667)</f>
        <v>45589.66667</v>
      </c>
      <c r="H207" s="1">
        <f>IFERROR(__xludf.DUMMYFUNCTION("""COMPUTED_VALUE"""),1288.43)</f>
        <v>1288.43</v>
      </c>
      <c r="J207" s="2">
        <f>IFERROR(__xludf.DUMMYFUNCTION("""COMPUTED_VALUE"""),45589.66666666667)</f>
        <v>45589.66667</v>
      </c>
      <c r="K207" s="1">
        <f>IFERROR(__xludf.DUMMYFUNCTION("""COMPUTED_VALUE"""),1294.75)</f>
        <v>1294.75</v>
      </c>
      <c r="M207" s="2">
        <f>IFERROR(__xludf.DUMMYFUNCTION("""COMPUTED_VALUE"""),45589.66666666667)</f>
        <v>45589.66667</v>
      </c>
      <c r="N207" s="1">
        <f>IFERROR(__xludf.DUMMYFUNCTION("""COMPUTED_VALUE"""),0.0)</f>
        <v>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IFERROR(__xludf.DUMMYFUNCTION("""COMPUTED_VALUE"""),1299.11)</f>
        <v>1299.11</v>
      </c>
      <c r="D208" s="2">
        <f>IFERROR(__xludf.DUMMYFUNCTION("""COMPUTED_VALUE"""),45590.66666666667)</f>
        <v>45590.66667</v>
      </c>
      <c r="E208" s="1">
        <f>IFERROR(__xludf.DUMMYFUNCTION("""COMPUTED_VALUE"""),1307.58)</f>
        <v>1307.58</v>
      </c>
      <c r="G208" s="2">
        <f>IFERROR(__xludf.DUMMYFUNCTION("""COMPUTED_VALUE"""),45590.66666666667)</f>
        <v>45590.66667</v>
      </c>
      <c r="H208" s="1">
        <f>IFERROR(__xludf.DUMMYFUNCTION("""COMPUTED_VALUE"""),1293.62)</f>
        <v>1293.62</v>
      </c>
      <c r="J208" s="2">
        <f>IFERROR(__xludf.DUMMYFUNCTION("""COMPUTED_VALUE"""),45590.66666666667)</f>
        <v>45590.66667</v>
      </c>
      <c r="K208" s="1">
        <f>IFERROR(__xludf.DUMMYFUNCTION("""COMPUTED_VALUE"""),1295.63)</f>
        <v>1295.63</v>
      </c>
      <c r="M208" s="2">
        <f>IFERROR(__xludf.DUMMYFUNCTION("""COMPUTED_VALUE"""),45590.66666666667)</f>
        <v>45590.66667</v>
      </c>
      <c r="N208" s="1">
        <f>IFERROR(__xludf.DUMMYFUNCTION("""COMPUTED_VALUE"""),0.0)</f>
        <v>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IFERROR(__xludf.DUMMYFUNCTION("""COMPUTED_VALUE"""),1303.61)</f>
        <v>1303.61</v>
      </c>
      <c r="D209" s="2">
        <f>IFERROR(__xludf.DUMMYFUNCTION("""COMPUTED_VALUE"""),45593.66666666667)</f>
        <v>45593.66667</v>
      </c>
      <c r="E209" s="1">
        <f>IFERROR(__xludf.DUMMYFUNCTION("""COMPUTED_VALUE"""),1303.61)</f>
        <v>1303.61</v>
      </c>
      <c r="G209" s="2">
        <f>IFERROR(__xludf.DUMMYFUNCTION("""COMPUTED_VALUE"""),45593.66666666667)</f>
        <v>45593.66667</v>
      </c>
      <c r="H209" s="1">
        <f>IFERROR(__xludf.DUMMYFUNCTION("""COMPUTED_VALUE"""),1297.95)</f>
        <v>1297.95</v>
      </c>
      <c r="J209" s="2">
        <f>IFERROR(__xludf.DUMMYFUNCTION("""COMPUTED_VALUE"""),45593.66666666667)</f>
        <v>45593.66667</v>
      </c>
      <c r="K209" s="1">
        <f>IFERROR(__xludf.DUMMYFUNCTION("""COMPUTED_VALUE"""),1298.19)</f>
        <v>1298.19</v>
      </c>
      <c r="M209" s="2">
        <f>IFERROR(__xludf.DUMMYFUNCTION("""COMPUTED_VALUE"""),45593.66666666667)</f>
        <v>45593.66667</v>
      </c>
      <c r="N209" s="1">
        <f>IFERROR(__xludf.DUMMYFUNCTION("""COMPUTED_VALUE"""),0.0)</f>
        <v>0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IFERROR(__xludf.DUMMYFUNCTION("""COMPUTED_VALUE"""),1297.81)</f>
        <v>1297.81</v>
      </c>
      <c r="D210" s="2">
        <f>IFERROR(__xludf.DUMMYFUNCTION("""COMPUTED_VALUE"""),45594.66666666667)</f>
        <v>45594.66667</v>
      </c>
      <c r="E210" s="1">
        <f>IFERROR(__xludf.DUMMYFUNCTION("""COMPUTED_VALUE"""),1305.64)</f>
        <v>1305.64</v>
      </c>
      <c r="G210" s="2">
        <f>IFERROR(__xludf.DUMMYFUNCTION("""COMPUTED_VALUE"""),45594.66666666667)</f>
        <v>45594.66667</v>
      </c>
      <c r="H210" s="1">
        <f>IFERROR(__xludf.DUMMYFUNCTION("""COMPUTED_VALUE"""),1293.98)</f>
        <v>1293.98</v>
      </c>
      <c r="J210" s="2">
        <f>IFERROR(__xludf.DUMMYFUNCTION("""COMPUTED_VALUE"""),45594.66666666667)</f>
        <v>45594.66667</v>
      </c>
      <c r="K210" s="1">
        <f>IFERROR(__xludf.DUMMYFUNCTION("""COMPUTED_VALUE"""),1302.33)</f>
        <v>1302.33</v>
      </c>
      <c r="M210" s="2">
        <f>IFERROR(__xludf.DUMMYFUNCTION("""COMPUTED_VALUE"""),45594.66666666667)</f>
        <v>45594.66667</v>
      </c>
      <c r="N210" s="1">
        <f>IFERROR(__xludf.DUMMYFUNCTION("""COMPUTED_VALUE"""),0.0)</f>
        <v>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IFERROR(__xludf.DUMMYFUNCTION("""COMPUTED_VALUE"""),1302.11)</f>
        <v>1302.11</v>
      </c>
      <c r="D211" s="2">
        <f>IFERROR(__xludf.DUMMYFUNCTION("""COMPUTED_VALUE"""),45595.66666666667)</f>
        <v>45595.66667</v>
      </c>
      <c r="E211" s="1">
        <f>IFERROR(__xludf.DUMMYFUNCTION("""COMPUTED_VALUE"""),1306.54)</f>
        <v>1306.54</v>
      </c>
      <c r="G211" s="2">
        <f>IFERROR(__xludf.DUMMYFUNCTION("""COMPUTED_VALUE"""),45595.66666666667)</f>
        <v>45595.66667</v>
      </c>
      <c r="H211" s="1">
        <f>IFERROR(__xludf.DUMMYFUNCTION("""COMPUTED_VALUE"""),1296.57)</f>
        <v>1296.57</v>
      </c>
      <c r="J211" s="2">
        <f>IFERROR(__xludf.DUMMYFUNCTION("""COMPUTED_VALUE"""),45595.66666666667)</f>
        <v>45595.66667</v>
      </c>
      <c r="K211" s="1">
        <f>IFERROR(__xludf.DUMMYFUNCTION("""COMPUTED_VALUE"""),1297.32)</f>
        <v>1297.32</v>
      </c>
      <c r="M211" s="2">
        <f>IFERROR(__xludf.DUMMYFUNCTION("""COMPUTED_VALUE"""),45595.66666666667)</f>
        <v>45595.66667</v>
      </c>
      <c r="N211" s="1">
        <f>IFERROR(__xludf.DUMMYFUNCTION("""COMPUTED_VALUE"""),0.0)</f>
        <v>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IFERROR(__xludf.DUMMYFUNCTION("""COMPUTED_VALUE"""),1287.14)</f>
        <v>1287.14</v>
      </c>
      <c r="D212" s="2">
        <f>IFERROR(__xludf.DUMMYFUNCTION("""COMPUTED_VALUE"""),45596.66666666667)</f>
        <v>45596.66667</v>
      </c>
      <c r="E212" s="1">
        <f>IFERROR(__xludf.DUMMYFUNCTION("""COMPUTED_VALUE"""),1287.14)</f>
        <v>1287.14</v>
      </c>
      <c r="G212" s="2">
        <f>IFERROR(__xludf.DUMMYFUNCTION("""COMPUTED_VALUE"""),45596.66666666667)</f>
        <v>45596.66667</v>
      </c>
      <c r="H212" s="1">
        <f>IFERROR(__xludf.DUMMYFUNCTION("""COMPUTED_VALUE"""),1270.6)</f>
        <v>1270.6</v>
      </c>
      <c r="J212" s="2">
        <f>IFERROR(__xludf.DUMMYFUNCTION("""COMPUTED_VALUE"""),45596.66666666667)</f>
        <v>45596.66667</v>
      </c>
      <c r="K212" s="1">
        <f>IFERROR(__xludf.DUMMYFUNCTION("""COMPUTED_VALUE"""),1270.81)</f>
        <v>1270.81</v>
      </c>
      <c r="M212" s="2">
        <f>IFERROR(__xludf.DUMMYFUNCTION("""COMPUTED_VALUE"""),45596.66666666667)</f>
        <v>45596.66667</v>
      </c>
      <c r="N212" s="1">
        <f>IFERROR(__xludf.DUMMYFUNCTION("""COMPUTED_VALUE"""),0.0)</f>
        <v>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IFERROR(__xludf.DUMMYFUNCTION("""COMPUTED_VALUE"""),1276.25)</f>
        <v>1276.25</v>
      </c>
      <c r="D213" s="2">
        <f>IFERROR(__xludf.DUMMYFUNCTION("""COMPUTED_VALUE"""),45597.66666666667)</f>
        <v>45597.66667</v>
      </c>
      <c r="E213" s="1">
        <f>IFERROR(__xludf.DUMMYFUNCTION("""COMPUTED_VALUE"""),1286.45)</f>
        <v>1286.45</v>
      </c>
      <c r="G213" s="2">
        <f>IFERROR(__xludf.DUMMYFUNCTION("""COMPUTED_VALUE"""),45597.66666666667)</f>
        <v>45597.66667</v>
      </c>
      <c r="H213" s="1">
        <f>IFERROR(__xludf.DUMMYFUNCTION("""COMPUTED_VALUE"""),1276.13)</f>
        <v>1276.13</v>
      </c>
      <c r="J213" s="2">
        <f>IFERROR(__xludf.DUMMYFUNCTION("""COMPUTED_VALUE"""),45597.66666666667)</f>
        <v>45597.66667</v>
      </c>
      <c r="K213" s="1">
        <f>IFERROR(__xludf.DUMMYFUNCTION("""COMPUTED_VALUE"""),1277.42)</f>
        <v>1277.42</v>
      </c>
      <c r="M213" s="2">
        <f>IFERROR(__xludf.DUMMYFUNCTION("""COMPUTED_VALUE"""),45597.66666666667)</f>
        <v>45597.66667</v>
      </c>
      <c r="N213" s="1">
        <f>IFERROR(__xludf.DUMMYFUNCTION("""COMPUTED_VALUE"""),0.0)</f>
        <v>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IFERROR(__xludf.DUMMYFUNCTION("""COMPUTED_VALUE"""),1276.98)</f>
        <v>1276.98</v>
      </c>
      <c r="D214" s="2">
        <f>IFERROR(__xludf.DUMMYFUNCTION("""COMPUTED_VALUE"""),45600.66666666667)</f>
        <v>45600.66667</v>
      </c>
      <c r="E214" s="1">
        <f>IFERROR(__xludf.DUMMYFUNCTION("""COMPUTED_VALUE"""),1278.9)</f>
        <v>1278.9</v>
      </c>
      <c r="G214" s="2">
        <f>IFERROR(__xludf.DUMMYFUNCTION("""COMPUTED_VALUE"""),45600.66666666667)</f>
        <v>45600.66667</v>
      </c>
      <c r="H214" s="1">
        <f>IFERROR(__xludf.DUMMYFUNCTION("""COMPUTED_VALUE"""),1268.93)</f>
        <v>1268.93</v>
      </c>
      <c r="J214" s="2">
        <f>IFERROR(__xludf.DUMMYFUNCTION("""COMPUTED_VALUE"""),45600.66666666667)</f>
        <v>45600.66667</v>
      </c>
      <c r="K214" s="1">
        <f>IFERROR(__xludf.DUMMYFUNCTION("""COMPUTED_VALUE"""),1272.4)</f>
        <v>1272.4</v>
      </c>
      <c r="M214" s="2">
        <f>IFERROR(__xludf.DUMMYFUNCTION("""COMPUTED_VALUE"""),45600.66666666667)</f>
        <v>45600.66667</v>
      </c>
      <c r="N214" s="1">
        <f>IFERROR(__xludf.DUMMYFUNCTION("""COMPUTED_VALUE"""),0.0)</f>
        <v>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IFERROR(__xludf.DUMMYFUNCTION("""COMPUTED_VALUE"""),1275.21)</f>
        <v>1275.21</v>
      </c>
      <c r="D215" s="2">
        <f>IFERROR(__xludf.DUMMYFUNCTION("""COMPUTED_VALUE"""),45601.66666666667)</f>
        <v>45601.66667</v>
      </c>
      <c r="E215" s="1">
        <f>IFERROR(__xludf.DUMMYFUNCTION("""COMPUTED_VALUE"""),1287.56)</f>
        <v>1287.56</v>
      </c>
      <c r="G215" s="2">
        <f>IFERROR(__xludf.DUMMYFUNCTION("""COMPUTED_VALUE"""),45601.66666666667)</f>
        <v>45601.66667</v>
      </c>
      <c r="H215" s="1">
        <f>IFERROR(__xludf.DUMMYFUNCTION("""COMPUTED_VALUE"""),1275.21)</f>
        <v>1275.21</v>
      </c>
      <c r="J215" s="2">
        <f>IFERROR(__xludf.DUMMYFUNCTION("""COMPUTED_VALUE"""),45601.66666666667)</f>
        <v>45601.66667</v>
      </c>
      <c r="K215" s="1">
        <f>IFERROR(__xludf.DUMMYFUNCTION("""COMPUTED_VALUE"""),1287.05)</f>
        <v>1287.05</v>
      </c>
      <c r="M215" s="2">
        <f>IFERROR(__xludf.DUMMYFUNCTION("""COMPUTED_VALUE"""),45601.66666666667)</f>
        <v>45601.66667</v>
      </c>
      <c r="N215" s="1">
        <f>IFERROR(__xludf.DUMMYFUNCTION("""COMPUTED_VALUE"""),0.0)</f>
        <v>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IFERROR(__xludf.DUMMYFUNCTION("""COMPUTED_VALUE"""),1308.71)</f>
        <v>1308.71</v>
      </c>
      <c r="D216" s="2">
        <f>IFERROR(__xludf.DUMMYFUNCTION("""COMPUTED_VALUE"""),45602.66666666667)</f>
        <v>45602.66667</v>
      </c>
      <c r="E216" s="1">
        <f>IFERROR(__xludf.DUMMYFUNCTION("""COMPUTED_VALUE"""),1321.11)</f>
        <v>1321.11</v>
      </c>
      <c r="G216" s="2">
        <f>IFERROR(__xludf.DUMMYFUNCTION("""COMPUTED_VALUE"""),45602.66666666667)</f>
        <v>45602.66667</v>
      </c>
      <c r="H216" s="1">
        <f>IFERROR(__xludf.DUMMYFUNCTION("""COMPUTED_VALUE"""),1306.38)</f>
        <v>1306.38</v>
      </c>
      <c r="J216" s="2">
        <f>IFERROR(__xludf.DUMMYFUNCTION("""COMPUTED_VALUE"""),45602.66666666667)</f>
        <v>45602.66667</v>
      </c>
      <c r="K216" s="1">
        <f>IFERROR(__xludf.DUMMYFUNCTION("""COMPUTED_VALUE"""),1319.45)</f>
        <v>1319.45</v>
      </c>
      <c r="M216" s="2">
        <f>IFERROR(__xludf.DUMMYFUNCTION("""COMPUTED_VALUE"""),45602.66666666667)</f>
        <v>45602.66667</v>
      </c>
      <c r="N216" s="1">
        <f>IFERROR(__xludf.DUMMYFUNCTION("""COMPUTED_VALUE"""),0.0)</f>
        <v>0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IFERROR(__xludf.DUMMYFUNCTION("""COMPUTED_VALUE"""),1324.17)</f>
        <v>1324.17</v>
      </c>
      <c r="D217" s="2">
        <f>IFERROR(__xludf.DUMMYFUNCTION("""COMPUTED_VALUE"""),45603.66666666667)</f>
        <v>45603.66667</v>
      </c>
      <c r="E217" s="1">
        <f>IFERROR(__xludf.DUMMYFUNCTION("""COMPUTED_VALUE"""),1333.71)</f>
        <v>1333.71</v>
      </c>
      <c r="G217" s="2">
        <f>IFERROR(__xludf.DUMMYFUNCTION("""COMPUTED_VALUE"""),45603.66666666667)</f>
        <v>45603.66667</v>
      </c>
      <c r="H217" s="1">
        <f>IFERROR(__xludf.DUMMYFUNCTION("""COMPUTED_VALUE"""),1324.17)</f>
        <v>1324.17</v>
      </c>
      <c r="J217" s="2">
        <f>IFERROR(__xludf.DUMMYFUNCTION("""COMPUTED_VALUE"""),45603.66666666667)</f>
        <v>45603.66667</v>
      </c>
      <c r="K217" s="1">
        <f>IFERROR(__xludf.DUMMYFUNCTION("""COMPUTED_VALUE"""),1331.54)</f>
        <v>1331.54</v>
      </c>
      <c r="M217" s="2">
        <f>IFERROR(__xludf.DUMMYFUNCTION("""COMPUTED_VALUE"""),45603.66666666667)</f>
        <v>45603.66667</v>
      </c>
      <c r="N217" s="1">
        <f>IFERROR(__xludf.DUMMYFUNCTION("""COMPUTED_VALUE"""),0.0)</f>
        <v>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IFERROR(__xludf.DUMMYFUNCTION("""COMPUTED_VALUE"""),1332.72)</f>
        <v>1332.72</v>
      </c>
      <c r="D218" s="2">
        <f>IFERROR(__xludf.DUMMYFUNCTION("""COMPUTED_VALUE"""),45604.66666666667)</f>
        <v>45604.66667</v>
      </c>
      <c r="E218" s="1">
        <f>IFERROR(__xludf.DUMMYFUNCTION("""COMPUTED_VALUE"""),1339.09)</f>
        <v>1339.09</v>
      </c>
      <c r="G218" s="2">
        <f>IFERROR(__xludf.DUMMYFUNCTION("""COMPUTED_VALUE"""),45604.66666666667)</f>
        <v>45604.66667</v>
      </c>
      <c r="H218" s="1">
        <f>IFERROR(__xludf.DUMMYFUNCTION("""COMPUTED_VALUE"""),1332.22)</f>
        <v>1332.22</v>
      </c>
      <c r="J218" s="2">
        <f>IFERROR(__xludf.DUMMYFUNCTION("""COMPUTED_VALUE"""),45604.66666666667)</f>
        <v>45604.66667</v>
      </c>
      <c r="K218" s="1">
        <f>IFERROR(__xludf.DUMMYFUNCTION("""COMPUTED_VALUE"""),1335.2)</f>
        <v>1335.2</v>
      </c>
      <c r="M218" s="2">
        <f>IFERROR(__xludf.DUMMYFUNCTION("""COMPUTED_VALUE"""),45604.66666666667)</f>
        <v>45604.66667</v>
      </c>
      <c r="N218" s="1">
        <f>IFERROR(__xludf.DUMMYFUNCTION("""COMPUTED_VALUE"""),0.0)</f>
        <v>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IFERROR(__xludf.DUMMYFUNCTION("""COMPUTED_VALUE"""),1338.8)</f>
        <v>1338.8</v>
      </c>
      <c r="D219" s="2">
        <f>IFERROR(__xludf.DUMMYFUNCTION("""COMPUTED_VALUE"""),45607.66666666667)</f>
        <v>45607.66667</v>
      </c>
      <c r="E219" s="1">
        <f>IFERROR(__xludf.DUMMYFUNCTION("""COMPUTED_VALUE"""),1339.85)</f>
        <v>1339.85</v>
      </c>
      <c r="G219" s="2">
        <f>IFERROR(__xludf.DUMMYFUNCTION("""COMPUTED_VALUE"""),45607.66666666667)</f>
        <v>45607.66667</v>
      </c>
      <c r="H219" s="1">
        <f>IFERROR(__xludf.DUMMYFUNCTION("""COMPUTED_VALUE"""),1330.78)</f>
        <v>1330.78</v>
      </c>
      <c r="J219" s="2">
        <f>IFERROR(__xludf.DUMMYFUNCTION("""COMPUTED_VALUE"""),45607.66666666667)</f>
        <v>45607.66667</v>
      </c>
      <c r="K219" s="1">
        <f>IFERROR(__xludf.DUMMYFUNCTION("""COMPUTED_VALUE"""),1334.8)</f>
        <v>1334.8</v>
      </c>
      <c r="M219" s="2">
        <f>IFERROR(__xludf.DUMMYFUNCTION("""COMPUTED_VALUE"""),45607.66666666667)</f>
        <v>45607.66667</v>
      </c>
      <c r="N219" s="1">
        <f>IFERROR(__xludf.DUMMYFUNCTION("""COMPUTED_VALUE"""),0.0)</f>
        <v>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IFERROR(__xludf.DUMMYFUNCTION("""COMPUTED_VALUE"""),1335.85)</f>
        <v>1335.85</v>
      </c>
      <c r="D220" s="2">
        <f>IFERROR(__xludf.DUMMYFUNCTION("""COMPUTED_VALUE"""),45608.66666666667)</f>
        <v>45608.66667</v>
      </c>
      <c r="E220" s="1">
        <f>IFERROR(__xludf.DUMMYFUNCTION("""COMPUTED_VALUE"""),1337.55)</f>
        <v>1337.55</v>
      </c>
      <c r="G220" s="2">
        <f>IFERROR(__xludf.DUMMYFUNCTION("""COMPUTED_VALUE"""),45608.66666666667)</f>
        <v>45608.66667</v>
      </c>
      <c r="H220" s="1">
        <f>IFERROR(__xludf.DUMMYFUNCTION("""COMPUTED_VALUE"""),1327.16)</f>
        <v>1327.16</v>
      </c>
      <c r="J220" s="2">
        <f>IFERROR(__xludf.DUMMYFUNCTION("""COMPUTED_VALUE"""),45608.66666666667)</f>
        <v>45608.66667</v>
      </c>
      <c r="K220" s="1">
        <f>IFERROR(__xludf.DUMMYFUNCTION("""COMPUTED_VALUE"""),1332.8)</f>
        <v>1332.8</v>
      </c>
      <c r="M220" s="2">
        <f>IFERROR(__xludf.DUMMYFUNCTION("""COMPUTED_VALUE"""),45608.66666666667)</f>
        <v>45608.66667</v>
      </c>
      <c r="N220" s="1">
        <f>IFERROR(__xludf.DUMMYFUNCTION("""COMPUTED_VALUE"""),0.0)</f>
        <v>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IFERROR(__xludf.DUMMYFUNCTION("""COMPUTED_VALUE"""),1333.15)</f>
        <v>1333.15</v>
      </c>
      <c r="D221" s="2">
        <f>IFERROR(__xludf.DUMMYFUNCTION("""COMPUTED_VALUE"""),45609.66666666667)</f>
        <v>45609.66667</v>
      </c>
      <c r="E221" s="1">
        <f>IFERROR(__xludf.DUMMYFUNCTION("""COMPUTED_VALUE"""),1337.99)</f>
        <v>1337.99</v>
      </c>
      <c r="G221" s="2">
        <f>IFERROR(__xludf.DUMMYFUNCTION("""COMPUTED_VALUE"""),45609.66666666667)</f>
        <v>45609.66667</v>
      </c>
      <c r="H221" s="1">
        <f>IFERROR(__xludf.DUMMYFUNCTION("""COMPUTED_VALUE"""),1327.26)</f>
        <v>1327.26</v>
      </c>
      <c r="J221" s="2">
        <f>IFERROR(__xludf.DUMMYFUNCTION("""COMPUTED_VALUE"""),45609.66666666667)</f>
        <v>45609.66667</v>
      </c>
      <c r="K221" s="1">
        <f>IFERROR(__xludf.DUMMYFUNCTION("""COMPUTED_VALUE"""),1332.76)</f>
        <v>1332.76</v>
      </c>
      <c r="M221" s="2">
        <f>IFERROR(__xludf.DUMMYFUNCTION("""COMPUTED_VALUE"""),45609.66666666667)</f>
        <v>45609.66667</v>
      </c>
      <c r="N221" s="1">
        <f>IFERROR(__xludf.DUMMYFUNCTION("""COMPUTED_VALUE"""),0.0)</f>
        <v>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IFERROR(__xludf.DUMMYFUNCTION("""COMPUTED_VALUE"""),1333.88)</f>
        <v>1333.88</v>
      </c>
      <c r="D222" s="2">
        <f>IFERROR(__xludf.DUMMYFUNCTION("""COMPUTED_VALUE"""),45610.66666666667)</f>
        <v>45610.66667</v>
      </c>
      <c r="E222" s="1">
        <f>IFERROR(__xludf.DUMMYFUNCTION("""COMPUTED_VALUE"""),1335.08)</f>
        <v>1335.08</v>
      </c>
      <c r="G222" s="2">
        <f>IFERROR(__xludf.DUMMYFUNCTION("""COMPUTED_VALUE"""),45610.66666666667)</f>
        <v>45610.66667</v>
      </c>
      <c r="H222" s="1">
        <f>IFERROR(__xludf.DUMMYFUNCTION("""COMPUTED_VALUE"""),1323.84)</f>
        <v>1323.84</v>
      </c>
      <c r="J222" s="2">
        <f>IFERROR(__xludf.DUMMYFUNCTION("""COMPUTED_VALUE"""),45610.66666666667)</f>
        <v>45610.66667</v>
      </c>
      <c r="K222" s="1">
        <f>IFERROR(__xludf.DUMMYFUNCTION("""COMPUTED_VALUE"""),1325.74)</f>
        <v>1325.74</v>
      </c>
      <c r="M222" s="2">
        <f>IFERROR(__xludf.DUMMYFUNCTION("""COMPUTED_VALUE"""),45610.66666666667)</f>
        <v>45610.66667</v>
      </c>
      <c r="N222" s="1">
        <f>IFERROR(__xludf.DUMMYFUNCTION("""COMPUTED_VALUE"""),0.0)</f>
        <v>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IFERROR(__xludf.DUMMYFUNCTION("""COMPUTED_VALUE"""),1315.66)</f>
        <v>1315.66</v>
      </c>
      <c r="D223" s="2">
        <f>IFERROR(__xludf.DUMMYFUNCTION("""COMPUTED_VALUE"""),45611.66666666667)</f>
        <v>45611.66667</v>
      </c>
      <c r="E223" s="1">
        <f>IFERROR(__xludf.DUMMYFUNCTION("""COMPUTED_VALUE"""),1316.09)</f>
        <v>1316.09</v>
      </c>
      <c r="G223" s="2">
        <f>IFERROR(__xludf.DUMMYFUNCTION("""COMPUTED_VALUE"""),45611.66666666667)</f>
        <v>45611.66667</v>
      </c>
      <c r="H223" s="1">
        <f>IFERROR(__xludf.DUMMYFUNCTION("""COMPUTED_VALUE"""),1300.92)</f>
        <v>1300.92</v>
      </c>
      <c r="J223" s="2">
        <f>IFERROR(__xludf.DUMMYFUNCTION("""COMPUTED_VALUE"""),45611.66666666667)</f>
        <v>45611.66667</v>
      </c>
      <c r="K223" s="1">
        <f>IFERROR(__xludf.DUMMYFUNCTION("""COMPUTED_VALUE"""),1305.26)</f>
        <v>1305.26</v>
      </c>
      <c r="M223" s="2">
        <f>IFERROR(__xludf.DUMMYFUNCTION("""COMPUTED_VALUE"""),45611.66666666667)</f>
        <v>45611.66667</v>
      </c>
      <c r="N223" s="1">
        <f>IFERROR(__xludf.DUMMYFUNCTION("""COMPUTED_VALUE"""),0.0)</f>
        <v>0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IFERROR(__xludf.DUMMYFUNCTION("""COMPUTED_VALUE"""),1305.91)</f>
        <v>1305.91</v>
      </c>
      <c r="D224" s="2">
        <f>IFERROR(__xludf.DUMMYFUNCTION("""COMPUTED_VALUE"""),45614.66666666667)</f>
        <v>45614.66667</v>
      </c>
      <c r="E224" s="1">
        <f>IFERROR(__xludf.DUMMYFUNCTION("""COMPUTED_VALUE"""),1313.58)</f>
        <v>1313.58</v>
      </c>
      <c r="G224" s="2">
        <f>IFERROR(__xludf.DUMMYFUNCTION("""COMPUTED_VALUE"""),45614.66666666667)</f>
        <v>45614.66667</v>
      </c>
      <c r="H224" s="1">
        <f>IFERROR(__xludf.DUMMYFUNCTION("""COMPUTED_VALUE"""),1304.04)</f>
        <v>1304.04</v>
      </c>
      <c r="J224" s="2">
        <f>IFERROR(__xludf.DUMMYFUNCTION("""COMPUTED_VALUE"""),45614.66666666667)</f>
        <v>45614.66667</v>
      </c>
      <c r="K224" s="1">
        <f>IFERROR(__xludf.DUMMYFUNCTION("""COMPUTED_VALUE"""),1310.31)</f>
        <v>1310.31</v>
      </c>
      <c r="M224" s="2">
        <f>IFERROR(__xludf.DUMMYFUNCTION("""COMPUTED_VALUE"""),45614.66666666667)</f>
        <v>45614.66667</v>
      </c>
      <c r="N224" s="1">
        <f>IFERROR(__xludf.DUMMYFUNCTION("""COMPUTED_VALUE"""),0.0)</f>
        <v>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IFERROR(__xludf.DUMMYFUNCTION("""COMPUTED_VALUE"""),1303.49)</f>
        <v>1303.49</v>
      </c>
      <c r="D225" s="2">
        <f>IFERROR(__xludf.DUMMYFUNCTION("""COMPUTED_VALUE"""),45615.66666666667)</f>
        <v>45615.66667</v>
      </c>
      <c r="E225" s="1">
        <f>IFERROR(__xludf.DUMMYFUNCTION("""COMPUTED_VALUE"""),1318.55)</f>
        <v>1318.55</v>
      </c>
      <c r="G225" s="2">
        <f>IFERROR(__xludf.DUMMYFUNCTION("""COMPUTED_VALUE"""),45615.66666666667)</f>
        <v>45615.66667</v>
      </c>
      <c r="H225" s="1">
        <f>IFERROR(__xludf.DUMMYFUNCTION("""COMPUTED_VALUE"""),1303.11)</f>
        <v>1303.11</v>
      </c>
      <c r="J225" s="2">
        <f>IFERROR(__xludf.DUMMYFUNCTION("""COMPUTED_VALUE"""),45615.66666666667)</f>
        <v>45615.66667</v>
      </c>
      <c r="K225" s="1">
        <f>IFERROR(__xludf.DUMMYFUNCTION("""COMPUTED_VALUE"""),1317.23)</f>
        <v>1317.23</v>
      </c>
      <c r="M225" s="2">
        <f>IFERROR(__xludf.DUMMYFUNCTION("""COMPUTED_VALUE"""),45615.66666666667)</f>
        <v>45615.66667</v>
      </c>
      <c r="N225" s="1">
        <f>IFERROR(__xludf.DUMMYFUNCTION("""COMPUTED_VALUE"""),0.0)</f>
        <v>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IFERROR(__xludf.DUMMYFUNCTION("""COMPUTED_VALUE"""),1316.65)</f>
        <v>1316.65</v>
      </c>
      <c r="D226" s="2">
        <f>IFERROR(__xludf.DUMMYFUNCTION("""COMPUTED_VALUE"""),45616.66666666667)</f>
        <v>45616.66667</v>
      </c>
      <c r="E226" s="1">
        <f>IFERROR(__xludf.DUMMYFUNCTION("""COMPUTED_VALUE"""),1317.32)</f>
        <v>1317.32</v>
      </c>
      <c r="G226" s="2">
        <f>IFERROR(__xludf.DUMMYFUNCTION("""COMPUTED_VALUE"""),45616.66666666667)</f>
        <v>45616.66667</v>
      </c>
      <c r="H226" s="1">
        <f>IFERROR(__xludf.DUMMYFUNCTION("""COMPUTED_VALUE"""),1302.8)</f>
        <v>1302.8</v>
      </c>
      <c r="J226" s="2">
        <f>IFERROR(__xludf.DUMMYFUNCTION("""COMPUTED_VALUE"""),45616.66666666667)</f>
        <v>45616.66667</v>
      </c>
      <c r="K226" s="1">
        <f>IFERROR(__xludf.DUMMYFUNCTION("""COMPUTED_VALUE"""),1316.14)</f>
        <v>1316.14</v>
      </c>
      <c r="M226" s="2">
        <f>IFERROR(__xludf.DUMMYFUNCTION("""COMPUTED_VALUE"""),45616.66666666667)</f>
        <v>45616.66667</v>
      </c>
      <c r="N226" s="1">
        <f>IFERROR(__xludf.DUMMYFUNCTION("""COMPUTED_VALUE"""),0.0)</f>
        <v>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IFERROR(__xludf.DUMMYFUNCTION("""COMPUTED_VALUE"""),1322.38)</f>
        <v>1322.38</v>
      </c>
      <c r="D227" s="2">
        <f>IFERROR(__xludf.DUMMYFUNCTION("""COMPUTED_VALUE"""),45617.66666666667)</f>
        <v>45617.66667</v>
      </c>
      <c r="E227" s="1">
        <f>IFERROR(__xludf.DUMMYFUNCTION("""COMPUTED_VALUE"""),1324.14)</f>
        <v>1324.14</v>
      </c>
      <c r="G227" s="2">
        <f>IFERROR(__xludf.DUMMYFUNCTION("""COMPUTED_VALUE"""),45617.66666666667)</f>
        <v>45617.66667</v>
      </c>
      <c r="H227" s="1">
        <f>IFERROR(__xludf.DUMMYFUNCTION("""COMPUTED_VALUE"""),1305.77)</f>
        <v>1305.77</v>
      </c>
      <c r="J227" s="2">
        <f>IFERROR(__xludf.DUMMYFUNCTION("""COMPUTED_VALUE"""),45617.66666666667)</f>
        <v>45617.66667</v>
      </c>
      <c r="K227" s="1">
        <f>IFERROR(__xludf.DUMMYFUNCTION("""COMPUTED_VALUE"""),1320.48)</f>
        <v>1320.48</v>
      </c>
      <c r="M227" s="2">
        <f>IFERROR(__xludf.DUMMYFUNCTION("""COMPUTED_VALUE"""),45617.66666666667)</f>
        <v>45617.66667</v>
      </c>
      <c r="N227" s="1">
        <f>IFERROR(__xludf.DUMMYFUNCTION("""COMPUTED_VALUE"""),0.0)</f>
        <v>0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IFERROR(__xludf.DUMMYFUNCTION("""COMPUTED_VALUE"""),1319.29)</f>
        <v>1319.29</v>
      </c>
      <c r="D228" s="2">
        <f>IFERROR(__xludf.DUMMYFUNCTION("""COMPUTED_VALUE"""),45618.66666666667)</f>
        <v>45618.66667</v>
      </c>
      <c r="E228" s="1">
        <f>IFERROR(__xludf.DUMMYFUNCTION("""COMPUTED_VALUE"""),1324.35)</f>
        <v>1324.35</v>
      </c>
      <c r="G228" s="2">
        <f>IFERROR(__xludf.DUMMYFUNCTION("""COMPUTED_VALUE"""),45618.66666666667)</f>
        <v>45618.66667</v>
      </c>
      <c r="H228" s="1">
        <f>IFERROR(__xludf.DUMMYFUNCTION("""COMPUTED_VALUE"""),1317.75)</f>
        <v>1317.75</v>
      </c>
      <c r="J228" s="2">
        <f>IFERROR(__xludf.DUMMYFUNCTION("""COMPUTED_VALUE"""),45618.66666666667)</f>
        <v>45618.66667</v>
      </c>
      <c r="K228" s="1">
        <f>IFERROR(__xludf.DUMMYFUNCTION("""COMPUTED_VALUE"""),1322.96)</f>
        <v>1322.96</v>
      </c>
      <c r="M228" s="2">
        <f>IFERROR(__xludf.DUMMYFUNCTION("""COMPUTED_VALUE"""),45618.66666666667)</f>
        <v>45618.66667</v>
      </c>
      <c r="N228" s="1">
        <f>IFERROR(__xludf.DUMMYFUNCTION("""COMPUTED_VALUE"""),0.0)</f>
        <v>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IFERROR(__xludf.DUMMYFUNCTION("""COMPUTED_VALUE"""),1330.52)</f>
        <v>1330.52</v>
      </c>
      <c r="D229" s="2">
        <f>IFERROR(__xludf.DUMMYFUNCTION("""COMPUTED_VALUE"""),45621.66666666667)</f>
        <v>45621.66667</v>
      </c>
      <c r="E229" s="1">
        <f>IFERROR(__xludf.DUMMYFUNCTION("""COMPUTED_VALUE"""),1334.25)</f>
        <v>1334.25</v>
      </c>
      <c r="G229" s="2">
        <f>IFERROR(__xludf.DUMMYFUNCTION("""COMPUTED_VALUE"""),45621.66666666667)</f>
        <v>45621.66667</v>
      </c>
      <c r="H229" s="1">
        <f>IFERROR(__xludf.DUMMYFUNCTION("""COMPUTED_VALUE"""),1319.47)</f>
        <v>1319.47</v>
      </c>
      <c r="J229" s="2">
        <f>IFERROR(__xludf.DUMMYFUNCTION("""COMPUTED_VALUE"""),45621.66666666667)</f>
        <v>45621.66667</v>
      </c>
      <c r="K229" s="1">
        <f>IFERROR(__xludf.DUMMYFUNCTION("""COMPUTED_VALUE"""),1325.45)</f>
        <v>1325.45</v>
      </c>
      <c r="M229" s="2">
        <f>IFERROR(__xludf.DUMMYFUNCTION("""COMPUTED_VALUE"""),45621.66666666667)</f>
        <v>45621.66667</v>
      </c>
      <c r="N229" s="1">
        <f>IFERROR(__xludf.DUMMYFUNCTION("""COMPUTED_VALUE"""),0.0)</f>
        <v>0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IFERROR(__xludf.DUMMYFUNCTION("""COMPUTED_VALUE"""),1329.12)</f>
        <v>1329.12</v>
      </c>
      <c r="D230" s="2">
        <f>IFERROR(__xludf.DUMMYFUNCTION("""COMPUTED_VALUE"""),45622.66666666667)</f>
        <v>45622.66667</v>
      </c>
      <c r="E230" s="1">
        <f>IFERROR(__xludf.DUMMYFUNCTION("""COMPUTED_VALUE"""),1335.63)</f>
        <v>1335.63</v>
      </c>
      <c r="G230" s="2">
        <f>IFERROR(__xludf.DUMMYFUNCTION("""COMPUTED_VALUE"""),45622.66666666667)</f>
        <v>45622.66667</v>
      </c>
      <c r="H230" s="1">
        <f>IFERROR(__xludf.DUMMYFUNCTION("""COMPUTED_VALUE"""),1328.11)</f>
        <v>1328.11</v>
      </c>
      <c r="J230" s="2">
        <f>IFERROR(__xludf.DUMMYFUNCTION("""COMPUTED_VALUE"""),45622.66666666667)</f>
        <v>45622.66667</v>
      </c>
      <c r="K230" s="1">
        <f>IFERROR(__xludf.DUMMYFUNCTION("""COMPUTED_VALUE"""),1334.81)</f>
        <v>1334.81</v>
      </c>
      <c r="M230" s="2">
        <f>IFERROR(__xludf.DUMMYFUNCTION("""COMPUTED_VALUE"""),45622.66666666667)</f>
        <v>45622.66667</v>
      </c>
      <c r="N230" s="1">
        <f>IFERROR(__xludf.DUMMYFUNCTION("""COMPUTED_VALUE"""),0.0)</f>
        <v>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IFERROR(__xludf.DUMMYFUNCTION("""COMPUTED_VALUE"""),1332.37)</f>
        <v>1332.37</v>
      </c>
      <c r="D231" s="2">
        <f>IFERROR(__xludf.DUMMYFUNCTION("""COMPUTED_VALUE"""),45623.66666666667)</f>
        <v>45623.66667</v>
      </c>
      <c r="E231" s="1">
        <f>IFERROR(__xludf.DUMMYFUNCTION("""COMPUTED_VALUE"""),1332.99)</f>
        <v>1332.99</v>
      </c>
      <c r="G231" s="2">
        <f>IFERROR(__xludf.DUMMYFUNCTION("""COMPUTED_VALUE"""),45623.66666666667)</f>
        <v>45623.66667</v>
      </c>
      <c r="H231" s="1">
        <f>IFERROR(__xludf.DUMMYFUNCTION("""COMPUTED_VALUE"""),1325.23)</f>
        <v>1325.23</v>
      </c>
      <c r="J231" s="2">
        <f>IFERROR(__xludf.DUMMYFUNCTION("""COMPUTED_VALUE"""),45623.66666666667)</f>
        <v>45623.66667</v>
      </c>
      <c r="K231" s="1">
        <f>IFERROR(__xludf.DUMMYFUNCTION("""COMPUTED_VALUE"""),1328.99)</f>
        <v>1328.99</v>
      </c>
      <c r="M231" s="2">
        <f>IFERROR(__xludf.DUMMYFUNCTION("""COMPUTED_VALUE"""),45623.66666666667)</f>
        <v>45623.66667</v>
      </c>
      <c r="N231" s="1">
        <f>IFERROR(__xludf.DUMMYFUNCTION("""COMPUTED_VALUE"""),0.0)</f>
        <v>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IFERROR(__xludf.DUMMYFUNCTION("""COMPUTED_VALUE"""),1330.23)</f>
        <v>1330.23</v>
      </c>
      <c r="D232" s="2">
        <f>IFERROR(__xludf.DUMMYFUNCTION("""COMPUTED_VALUE"""),45625.54166666667)</f>
        <v>45625.54167</v>
      </c>
      <c r="E232" s="1">
        <f>IFERROR(__xludf.DUMMYFUNCTION("""COMPUTED_VALUE"""),1340.09)</f>
        <v>1340.09</v>
      </c>
      <c r="G232" s="2">
        <f>IFERROR(__xludf.DUMMYFUNCTION("""COMPUTED_VALUE"""),45625.54166666667)</f>
        <v>45625.54167</v>
      </c>
      <c r="H232" s="1">
        <f>IFERROR(__xludf.DUMMYFUNCTION("""COMPUTED_VALUE"""),1329.99)</f>
        <v>1329.99</v>
      </c>
      <c r="J232" s="2">
        <f>IFERROR(__xludf.DUMMYFUNCTION("""COMPUTED_VALUE"""),45625.54166666667)</f>
        <v>45625.54167</v>
      </c>
      <c r="K232" s="1">
        <f>IFERROR(__xludf.DUMMYFUNCTION("""COMPUTED_VALUE"""),1337.79)</f>
        <v>1337.79</v>
      </c>
      <c r="M232" s="2">
        <f>IFERROR(__xludf.DUMMYFUNCTION("""COMPUTED_VALUE"""),45625.54166666667)</f>
        <v>45625.54167</v>
      </c>
      <c r="N232" s="1">
        <f>IFERROR(__xludf.DUMMYFUNCTION("""COMPUTED_VALUE"""),0.0)</f>
        <v>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IFERROR(__xludf.DUMMYFUNCTION("""COMPUTED_VALUE"""),1339.91)</f>
        <v>1339.91</v>
      </c>
      <c r="D233" s="2">
        <f>IFERROR(__xludf.DUMMYFUNCTION("""COMPUTED_VALUE"""),45628.66666666667)</f>
        <v>45628.66667</v>
      </c>
      <c r="E233" s="1">
        <f>IFERROR(__xludf.DUMMYFUNCTION("""COMPUTED_VALUE"""),1345.08)</f>
        <v>1345.08</v>
      </c>
      <c r="G233" s="2">
        <f>IFERROR(__xludf.DUMMYFUNCTION("""COMPUTED_VALUE"""),45628.66666666667)</f>
        <v>45628.66667</v>
      </c>
      <c r="H233" s="1">
        <f>IFERROR(__xludf.DUMMYFUNCTION("""COMPUTED_VALUE"""),1339.85)</f>
        <v>1339.85</v>
      </c>
      <c r="J233" s="2">
        <f>IFERROR(__xludf.DUMMYFUNCTION("""COMPUTED_VALUE"""),45628.66666666667)</f>
        <v>45628.66667</v>
      </c>
      <c r="K233" s="1">
        <f>IFERROR(__xludf.DUMMYFUNCTION("""COMPUTED_VALUE"""),1343.86)</f>
        <v>1343.86</v>
      </c>
      <c r="M233" s="2">
        <f>IFERROR(__xludf.DUMMYFUNCTION("""COMPUTED_VALUE"""),45628.66666666667)</f>
        <v>45628.66667</v>
      </c>
      <c r="N233" s="1">
        <f>IFERROR(__xludf.DUMMYFUNCTION("""COMPUTED_VALUE"""),0.0)</f>
        <v>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IFERROR(__xludf.DUMMYFUNCTION("""COMPUTED_VALUE"""),1342.9)</f>
        <v>1342.9</v>
      </c>
      <c r="D234" s="2">
        <f>IFERROR(__xludf.DUMMYFUNCTION("""COMPUTED_VALUE"""),45629.66666666667)</f>
        <v>45629.66667</v>
      </c>
      <c r="E234" s="1">
        <f>IFERROR(__xludf.DUMMYFUNCTION("""COMPUTED_VALUE"""),1346.27)</f>
        <v>1346.27</v>
      </c>
      <c r="G234" s="2">
        <f>IFERROR(__xludf.DUMMYFUNCTION("""COMPUTED_VALUE"""),45629.66666666667)</f>
        <v>45629.66667</v>
      </c>
      <c r="H234" s="1">
        <f>IFERROR(__xludf.DUMMYFUNCTION("""COMPUTED_VALUE"""),1341.26)</f>
        <v>1341.26</v>
      </c>
      <c r="J234" s="2">
        <f>IFERROR(__xludf.DUMMYFUNCTION("""COMPUTED_VALUE"""),45629.66666666667)</f>
        <v>45629.66667</v>
      </c>
      <c r="K234" s="1">
        <f>IFERROR(__xludf.DUMMYFUNCTION("""COMPUTED_VALUE"""),1345.99)</f>
        <v>1345.99</v>
      </c>
      <c r="M234" s="2">
        <f>IFERROR(__xludf.DUMMYFUNCTION("""COMPUTED_VALUE"""),45629.66666666667)</f>
        <v>45629.66667</v>
      </c>
      <c r="N234" s="1">
        <f>IFERROR(__xludf.DUMMYFUNCTION("""COMPUTED_VALUE"""),0.0)</f>
        <v>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IFERROR(__xludf.DUMMYFUNCTION("""COMPUTED_VALUE"""),1351.2)</f>
        <v>1351.2</v>
      </c>
      <c r="D235" s="2">
        <f>IFERROR(__xludf.DUMMYFUNCTION("""COMPUTED_VALUE"""),45630.66666666667)</f>
        <v>45630.66667</v>
      </c>
      <c r="E235" s="1">
        <f>IFERROR(__xludf.DUMMYFUNCTION("""COMPUTED_VALUE"""),1357.36)</f>
        <v>1357.36</v>
      </c>
      <c r="G235" s="2">
        <f>IFERROR(__xludf.DUMMYFUNCTION("""COMPUTED_VALUE"""),45630.66666666667)</f>
        <v>45630.66667</v>
      </c>
      <c r="H235" s="1">
        <f>IFERROR(__xludf.DUMMYFUNCTION("""COMPUTED_VALUE"""),1350.16)</f>
        <v>1350.16</v>
      </c>
      <c r="J235" s="2">
        <f>IFERROR(__xludf.DUMMYFUNCTION("""COMPUTED_VALUE"""),45630.66666666667)</f>
        <v>45630.66667</v>
      </c>
      <c r="K235" s="1">
        <f>IFERROR(__xludf.DUMMYFUNCTION("""COMPUTED_VALUE"""),1356.43)</f>
        <v>1356.43</v>
      </c>
      <c r="M235" s="2">
        <f>IFERROR(__xludf.DUMMYFUNCTION("""COMPUTED_VALUE"""),45630.66666666667)</f>
        <v>45630.66667</v>
      </c>
      <c r="N235" s="1">
        <f>IFERROR(__xludf.DUMMYFUNCTION("""COMPUTED_VALUE"""),0.0)</f>
        <v>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IFERROR(__xludf.DUMMYFUNCTION("""COMPUTED_VALUE"""),1357.02)</f>
        <v>1357.02</v>
      </c>
      <c r="D236" s="2">
        <f>IFERROR(__xludf.DUMMYFUNCTION("""COMPUTED_VALUE"""),45631.66666666667)</f>
        <v>45631.66667</v>
      </c>
      <c r="E236" s="1">
        <f>IFERROR(__xludf.DUMMYFUNCTION("""COMPUTED_VALUE"""),1359.03)</f>
        <v>1359.03</v>
      </c>
      <c r="G236" s="2">
        <f>IFERROR(__xludf.DUMMYFUNCTION("""COMPUTED_VALUE"""),45631.66666666667)</f>
        <v>45631.66667</v>
      </c>
      <c r="H236" s="1">
        <f>IFERROR(__xludf.DUMMYFUNCTION("""COMPUTED_VALUE"""),1354.0)</f>
        <v>1354</v>
      </c>
      <c r="J236" s="2">
        <f>IFERROR(__xludf.DUMMYFUNCTION("""COMPUTED_VALUE"""),45631.66666666667)</f>
        <v>45631.66667</v>
      </c>
      <c r="K236" s="1">
        <f>IFERROR(__xludf.DUMMYFUNCTION("""COMPUTED_VALUE"""),1354.51)</f>
        <v>1354.51</v>
      </c>
      <c r="M236" s="2">
        <f>IFERROR(__xludf.DUMMYFUNCTION("""COMPUTED_VALUE"""),45631.66666666667)</f>
        <v>45631.66667</v>
      </c>
      <c r="N236" s="1">
        <f>IFERROR(__xludf.DUMMYFUNCTION("""COMPUTED_VALUE"""),0.0)</f>
        <v>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IFERROR(__xludf.DUMMYFUNCTION("""COMPUTED_VALUE"""),1355.71)</f>
        <v>1355.71</v>
      </c>
      <c r="D237" s="2">
        <f>IFERROR(__xludf.DUMMYFUNCTION("""COMPUTED_VALUE"""),45632.66666666667)</f>
        <v>45632.66667</v>
      </c>
      <c r="E237" s="1">
        <f>IFERROR(__xludf.DUMMYFUNCTION("""COMPUTED_VALUE"""),1360.94)</f>
        <v>1360.94</v>
      </c>
      <c r="G237" s="2">
        <f>IFERROR(__xludf.DUMMYFUNCTION("""COMPUTED_VALUE"""),45632.66666666667)</f>
        <v>45632.66667</v>
      </c>
      <c r="H237" s="1">
        <f>IFERROR(__xludf.DUMMYFUNCTION("""COMPUTED_VALUE"""),1355.63)</f>
        <v>1355.63</v>
      </c>
      <c r="J237" s="2">
        <f>IFERROR(__xludf.DUMMYFUNCTION("""COMPUTED_VALUE"""),45632.66666666667)</f>
        <v>45632.66667</v>
      </c>
      <c r="K237" s="1">
        <f>IFERROR(__xludf.DUMMYFUNCTION("""COMPUTED_VALUE"""),1359.31)</f>
        <v>1359.31</v>
      </c>
      <c r="M237" s="2">
        <f>IFERROR(__xludf.DUMMYFUNCTION("""COMPUTED_VALUE"""),45632.66666666667)</f>
        <v>45632.66667</v>
      </c>
      <c r="N237" s="1">
        <f>IFERROR(__xludf.DUMMYFUNCTION("""COMPUTED_VALUE"""),0.0)</f>
        <v>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IFERROR(__xludf.DUMMYFUNCTION("""COMPUTED_VALUE"""),1356.75)</f>
        <v>1356.75</v>
      </c>
      <c r="D238" s="2">
        <f>IFERROR(__xludf.DUMMYFUNCTION("""COMPUTED_VALUE"""),45635.66666666667)</f>
        <v>45635.66667</v>
      </c>
      <c r="E238" s="1">
        <f>IFERROR(__xludf.DUMMYFUNCTION("""COMPUTED_VALUE"""),1358.37)</f>
        <v>1358.37</v>
      </c>
      <c r="G238" s="2">
        <f>IFERROR(__xludf.DUMMYFUNCTION("""COMPUTED_VALUE"""),45635.66666666667)</f>
        <v>45635.66667</v>
      </c>
      <c r="H238" s="1">
        <f>IFERROR(__xludf.DUMMYFUNCTION("""COMPUTED_VALUE"""),1350.34)</f>
        <v>1350.34</v>
      </c>
      <c r="J238" s="2">
        <f>IFERROR(__xludf.DUMMYFUNCTION("""COMPUTED_VALUE"""),45635.66666666667)</f>
        <v>45635.66667</v>
      </c>
      <c r="K238" s="1">
        <f>IFERROR(__xludf.DUMMYFUNCTION("""COMPUTED_VALUE"""),1351.45)</f>
        <v>1351.45</v>
      </c>
      <c r="M238" s="2">
        <f>IFERROR(__xludf.DUMMYFUNCTION("""COMPUTED_VALUE"""),45635.66666666667)</f>
        <v>45635.66667</v>
      </c>
      <c r="N238" s="1">
        <f>IFERROR(__xludf.DUMMYFUNCTION("""COMPUTED_VALUE"""),0.0)</f>
        <v>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IFERROR(__xludf.DUMMYFUNCTION("""COMPUTED_VALUE"""),1353.28)</f>
        <v>1353.28</v>
      </c>
      <c r="D239" s="2">
        <f>IFERROR(__xludf.DUMMYFUNCTION("""COMPUTED_VALUE"""),45636.66666666667)</f>
        <v>45636.66667</v>
      </c>
      <c r="E239" s="1">
        <f>IFERROR(__xludf.DUMMYFUNCTION("""COMPUTED_VALUE"""),1357.4)</f>
        <v>1357.4</v>
      </c>
      <c r="G239" s="2">
        <f>IFERROR(__xludf.DUMMYFUNCTION("""COMPUTED_VALUE"""),45636.66666666667)</f>
        <v>45636.66667</v>
      </c>
      <c r="H239" s="1">
        <f>IFERROR(__xludf.DUMMYFUNCTION("""COMPUTED_VALUE"""),1347.79)</f>
        <v>1347.79</v>
      </c>
      <c r="J239" s="2">
        <f>IFERROR(__xludf.DUMMYFUNCTION("""COMPUTED_VALUE"""),45636.66666666667)</f>
        <v>45636.66667</v>
      </c>
      <c r="K239" s="1">
        <f>IFERROR(__xludf.DUMMYFUNCTION("""COMPUTED_VALUE"""),1349.36)</f>
        <v>1349.36</v>
      </c>
      <c r="M239" s="2">
        <f>IFERROR(__xludf.DUMMYFUNCTION("""COMPUTED_VALUE"""),45636.66666666667)</f>
        <v>45636.66667</v>
      </c>
      <c r="N239" s="1">
        <f>IFERROR(__xludf.DUMMYFUNCTION("""COMPUTED_VALUE"""),0.0)</f>
        <v>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IFERROR(__xludf.DUMMYFUNCTION("""COMPUTED_VALUE"""),1355.93)</f>
        <v>1355.93</v>
      </c>
      <c r="D240" s="2">
        <f>IFERROR(__xludf.DUMMYFUNCTION("""COMPUTED_VALUE"""),45637.66666666667)</f>
        <v>45637.66667</v>
      </c>
      <c r="E240" s="1">
        <f>IFERROR(__xludf.DUMMYFUNCTION("""COMPUTED_VALUE"""),1365.08)</f>
        <v>1365.08</v>
      </c>
      <c r="G240" s="2">
        <f>IFERROR(__xludf.DUMMYFUNCTION("""COMPUTED_VALUE"""),45637.66666666667)</f>
        <v>45637.66667</v>
      </c>
      <c r="H240" s="1">
        <f>IFERROR(__xludf.DUMMYFUNCTION("""COMPUTED_VALUE"""),1355.93)</f>
        <v>1355.93</v>
      </c>
      <c r="J240" s="2">
        <f>IFERROR(__xludf.DUMMYFUNCTION("""COMPUTED_VALUE"""),45637.66666666667)</f>
        <v>45637.66667</v>
      </c>
      <c r="K240" s="1">
        <f>IFERROR(__xludf.DUMMYFUNCTION("""COMPUTED_VALUE"""),1363.05)</f>
        <v>1363.05</v>
      </c>
      <c r="M240" s="2">
        <f>IFERROR(__xludf.DUMMYFUNCTION("""COMPUTED_VALUE"""),45637.66666666667)</f>
        <v>45637.66667</v>
      </c>
      <c r="N240" s="1">
        <f>IFERROR(__xludf.DUMMYFUNCTION("""COMPUTED_VALUE"""),0.0)</f>
        <v>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IFERROR(__xludf.DUMMYFUNCTION("""COMPUTED_VALUE"""),1360.08)</f>
        <v>1360.08</v>
      </c>
      <c r="D241" s="2">
        <f>IFERROR(__xludf.DUMMYFUNCTION("""COMPUTED_VALUE"""),45638.66666666667)</f>
        <v>45638.66667</v>
      </c>
      <c r="E241" s="1">
        <f>IFERROR(__xludf.DUMMYFUNCTION("""COMPUTED_VALUE"""),1361.32)</f>
        <v>1361.32</v>
      </c>
      <c r="G241" s="2">
        <f>IFERROR(__xludf.DUMMYFUNCTION("""COMPUTED_VALUE"""),45638.66666666667)</f>
        <v>45638.66667</v>
      </c>
      <c r="H241" s="1">
        <f>IFERROR(__xludf.DUMMYFUNCTION("""COMPUTED_VALUE"""),1354.77)</f>
        <v>1354.77</v>
      </c>
      <c r="J241" s="2">
        <f>IFERROR(__xludf.DUMMYFUNCTION("""COMPUTED_VALUE"""),45638.66666666667)</f>
        <v>45638.66667</v>
      </c>
      <c r="K241" s="1">
        <f>IFERROR(__xludf.DUMMYFUNCTION("""COMPUTED_VALUE"""),1354.77)</f>
        <v>1354.77</v>
      </c>
      <c r="M241" s="2">
        <f>IFERROR(__xludf.DUMMYFUNCTION("""COMPUTED_VALUE"""),45638.66666666667)</f>
        <v>45638.66667</v>
      </c>
      <c r="N241" s="1">
        <f>IFERROR(__xludf.DUMMYFUNCTION("""COMPUTED_VALUE"""),0.0)</f>
        <v>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IFERROR(__xludf.DUMMYFUNCTION("""COMPUTED_VALUE"""),1359.84)</f>
        <v>1359.84</v>
      </c>
      <c r="D242" s="2">
        <f>IFERROR(__xludf.DUMMYFUNCTION("""COMPUTED_VALUE"""),45639.66666666667)</f>
        <v>45639.66667</v>
      </c>
      <c r="E242" s="1">
        <f>IFERROR(__xludf.DUMMYFUNCTION("""COMPUTED_VALUE"""),1363.16)</f>
        <v>1363.16</v>
      </c>
      <c r="G242" s="2">
        <f>IFERROR(__xludf.DUMMYFUNCTION("""COMPUTED_VALUE"""),45639.66666666667)</f>
        <v>45639.66667</v>
      </c>
      <c r="H242" s="1">
        <f>IFERROR(__xludf.DUMMYFUNCTION("""COMPUTED_VALUE"""),1352.39)</f>
        <v>1352.39</v>
      </c>
      <c r="J242" s="2">
        <f>IFERROR(__xludf.DUMMYFUNCTION("""COMPUTED_VALUE"""),45639.66666666667)</f>
        <v>45639.66667</v>
      </c>
      <c r="K242" s="1">
        <f>IFERROR(__xludf.DUMMYFUNCTION("""COMPUTED_VALUE"""),1356.24)</f>
        <v>1356.24</v>
      </c>
      <c r="M242" s="2">
        <f>IFERROR(__xludf.DUMMYFUNCTION("""COMPUTED_VALUE"""),45639.66666666667)</f>
        <v>45639.66667</v>
      </c>
      <c r="N242" s="1">
        <f>IFERROR(__xludf.DUMMYFUNCTION("""COMPUTED_VALUE"""),0.0)</f>
        <v>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IFERROR(__xludf.DUMMYFUNCTION("""COMPUTED_VALUE"""),1360.13)</f>
        <v>1360.13</v>
      </c>
      <c r="D243" s="2">
        <f>IFERROR(__xludf.DUMMYFUNCTION("""COMPUTED_VALUE"""),45642.66666666667)</f>
        <v>45642.66667</v>
      </c>
      <c r="E243" s="1">
        <f>IFERROR(__xludf.DUMMYFUNCTION("""COMPUTED_VALUE"""),1366.71)</f>
        <v>1366.71</v>
      </c>
      <c r="G243" s="2">
        <f>IFERROR(__xludf.DUMMYFUNCTION("""COMPUTED_VALUE"""),45642.66666666667)</f>
        <v>45642.66667</v>
      </c>
      <c r="H243" s="1">
        <f>IFERROR(__xludf.DUMMYFUNCTION("""COMPUTED_VALUE"""),1358.46)</f>
        <v>1358.46</v>
      </c>
      <c r="J243" s="2">
        <f>IFERROR(__xludf.DUMMYFUNCTION("""COMPUTED_VALUE"""),45642.66666666667)</f>
        <v>45642.66667</v>
      </c>
      <c r="K243" s="1">
        <f>IFERROR(__xludf.DUMMYFUNCTION("""COMPUTED_VALUE"""),1364.33)</f>
        <v>1364.33</v>
      </c>
      <c r="M243" s="2">
        <f>IFERROR(__xludf.DUMMYFUNCTION("""COMPUTED_VALUE"""),45642.66666666667)</f>
        <v>45642.66667</v>
      </c>
      <c r="N243" s="1">
        <f>IFERROR(__xludf.DUMMYFUNCTION("""COMPUTED_VALUE"""),0.0)</f>
        <v>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IFERROR(__xludf.DUMMYFUNCTION("""COMPUTED_VALUE"""),1358.63)</f>
        <v>1358.63</v>
      </c>
      <c r="D244" s="2">
        <f>IFERROR(__xludf.DUMMYFUNCTION("""COMPUTED_VALUE"""),45643.66666666667)</f>
        <v>45643.66667</v>
      </c>
      <c r="E244" s="1">
        <f>IFERROR(__xludf.DUMMYFUNCTION("""COMPUTED_VALUE"""),1361.89)</f>
        <v>1361.89</v>
      </c>
      <c r="G244" s="2">
        <f>IFERROR(__xludf.DUMMYFUNCTION("""COMPUTED_VALUE"""),45643.66666666667)</f>
        <v>45643.66667</v>
      </c>
      <c r="H244" s="1">
        <f>IFERROR(__xludf.DUMMYFUNCTION("""COMPUTED_VALUE"""),1356.1)</f>
        <v>1356.1</v>
      </c>
      <c r="J244" s="2">
        <f>IFERROR(__xludf.DUMMYFUNCTION("""COMPUTED_VALUE"""),45643.66666666667)</f>
        <v>45643.66667</v>
      </c>
      <c r="K244" s="1">
        <f>IFERROR(__xludf.DUMMYFUNCTION("""COMPUTED_VALUE"""),1360.92)</f>
        <v>1360.92</v>
      </c>
      <c r="M244" s="2">
        <f>IFERROR(__xludf.DUMMYFUNCTION("""COMPUTED_VALUE"""),45643.66666666667)</f>
        <v>45643.66667</v>
      </c>
      <c r="N244" s="1">
        <f>IFERROR(__xludf.DUMMYFUNCTION("""COMPUTED_VALUE"""),0.0)</f>
        <v>0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IFERROR(__xludf.DUMMYFUNCTION("""COMPUTED_VALUE"""),1360.46)</f>
        <v>1360.46</v>
      </c>
      <c r="D245" s="2">
        <f>IFERROR(__xludf.DUMMYFUNCTION("""COMPUTED_VALUE"""),45644.66666666667)</f>
        <v>45644.66667</v>
      </c>
      <c r="E245" s="1">
        <f>IFERROR(__xludf.DUMMYFUNCTION("""COMPUTED_VALUE"""),1366.34)</f>
        <v>1366.34</v>
      </c>
      <c r="G245" s="2">
        <f>IFERROR(__xludf.DUMMYFUNCTION("""COMPUTED_VALUE"""),45644.66666666667)</f>
        <v>45644.66667</v>
      </c>
      <c r="H245" s="1">
        <f>IFERROR(__xludf.DUMMYFUNCTION("""COMPUTED_VALUE"""),1319.99)</f>
        <v>1319.99</v>
      </c>
      <c r="J245" s="2">
        <f>IFERROR(__xludf.DUMMYFUNCTION("""COMPUTED_VALUE"""),45644.66666666667)</f>
        <v>45644.66667</v>
      </c>
      <c r="K245" s="1">
        <f>IFERROR(__xludf.DUMMYFUNCTION("""COMPUTED_VALUE"""),1321.11)</f>
        <v>1321.11</v>
      </c>
      <c r="M245" s="2">
        <f>IFERROR(__xludf.DUMMYFUNCTION("""COMPUTED_VALUE"""),45644.66666666667)</f>
        <v>45644.66667</v>
      </c>
      <c r="N245" s="1">
        <f>IFERROR(__xludf.DUMMYFUNCTION("""COMPUTED_VALUE"""),0.0)</f>
        <v>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IFERROR(__xludf.DUMMYFUNCTION("""COMPUTED_VALUE"""),1332.11)</f>
        <v>1332.11</v>
      </c>
      <c r="D246" s="2">
        <f>IFERROR(__xludf.DUMMYFUNCTION("""COMPUTED_VALUE"""),45645.66666666667)</f>
        <v>45645.66667</v>
      </c>
      <c r="E246" s="1">
        <f>IFERROR(__xludf.DUMMYFUNCTION("""COMPUTED_VALUE"""),1335.26)</f>
        <v>1335.26</v>
      </c>
      <c r="G246" s="2">
        <f>IFERROR(__xludf.DUMMYFUNCTION("""COMPUTED_VALUE"""),45645.66666666667)</f>
        <v>45645.66667</v>
      </c>
      <c r="H246" s="1">
        <f>IFERROR(__xludf.DUMMYFUNCTION("""COMPUTED_VALUE"""),1320.01)</f>
        <v>1320.01</v>
      </c>
      <c r="J246" s="2">
        <f>IFERROR(__xludf.DUMMYFUNCTION("""COMPUTED_VALUE"""),45645.66666666667)</f>
        <v>45645.66667</v>
      </c>
      <c r="K246" s="1">
        <f>IFERROR(__xludf.DUMMYFUNCTION("""COMPUTED_VALUE"""),1320.43)</f>
        <v>1320.43</v>
      </c>
      <c r="M246" s="2">
        <f>IFERROR(__xludf.DUMMYFUNCTION("""COMPUTED_VALUE"""),45645.66666666667)</f>
        <v>45645.66667</v>
      </c>
      <c r="N246" s="1">
        <f>IFERROR(__xludf.DUMMYFUNCTION("""COMPUTED_VALUE"""),0.0)</f>
        <v>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IFERROR(__xludf.DUMMYFUNCTION("""COMPUTED_VALUE"""),1312.04)</f>
        <v>1312.04</v>
      </c>
      <c r="D247" s="2">
        <f>IFERROR(__xludf.DUMMYFUNCTION("""COMPUTED_VALUE"""),45646.66666666667)</f>
        <v>45646.66667</v>
      </c>
      <c r="E247" s="1">
        <f>IFERROR(__xludf.DUMMYFUNCTION("""COMPUTED_VALUE"""),1345.9)</f>
        <v>1345.9</v>
      </c>
      <c r="G247" s="2">
        <f>IFERROR(__xludf.DUMMYFUNCTION("""COMPUTED_VALUE"""),45646.66666666667)</f>
        <v>45646.66667</v>
      </c>
      <c r="H247" s="1">
        <f>IFERROR(__xludf.DUMMYFUNCTION("""COMPUTED_VALUE"""),1311.36)</f>
        <v>1311.36</v>
      </c>
      <c r="J247" s="2">
        <f>IFERROR(__xludf.DUMMYFUNCTION("""COMPUTED_VALUE"""),45646.66666666667)</f>
        <v>45646.66667</v>
      </c>
      <c r="K247" s="1">
        <f>IFERROR(__xludf.DUMMYFUNCTION("""COMPUTED_VALUE"""),1333.27)</f>
        <v>1333.27</v>
      </c>
      <c r="M247" s="2">
        <f>IFERROR(__xludf.DUMMYFUNCTION("""COMPUTED_VALUE"""),45646.66666666667)</f>
        <v>45646.66667</v>
      </c>
      <c r="N247" s="1">
        <f>IFERROR(__xludf.DUMMYFUNCTION("""COMPUTED_VALUE"""),0.0)</f>
        <v>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IFERROR(__xludf.DUMMYFUNCTION("""COMPUTED_VALUE"""),1335.74)</f>
        <v>1335.74</v>
      </c>
      <c r="D248" s="2">
        <f>IFERROR(__xludf.DUMMYFUNCTION("""COMPUTED_VALUE"""),45649.66666666667)</f>
        <v>45649.66667</v>
      </c>
      <c r="E248" s="1">
        <f>IFERROR(__xludf.DUMMYFUNCTION("""COMPUTED_VALUE"""),1346.2)</f>
        <v>1346.2</v>
      </c>
      <c r="G248" s="2">
        <f>IFERROR(__xludf.DUMMYFUNCTION("""COMPUTED_VALUE"""),45649.66666666667)</f>
        <v>45649.66667</v>
      </c>
      <c r="H248" s="1">
        <f>IFERROR(__xludf.DUMMYFUNCTION("""COMPUTED_VALUE"""),1328.39)</f>
        <v>1328.39</v>
      </c>
      <c r="J248" s="2">
        <f>IFERROR(__xludf.DUMMYFUNCTION("""COMPUTED_VALUE"""),45649.66666666667)</f>
        <v>45649.66667</v>
      </c>
      <c r="K248" s="1">
        <f>IFERROR(__xludf.DUMMYFUNCTION("""COMPUTED_VALUE"""),1345.21)</f>
        <v>1345.21</v>
      </c>
      <c r="M248" s="2">
        <f>IFERROR(__xludf.DUMMYFUNCTION("""COMPUTED_VALUE"""),45649.66666666667)</f>
        <v>45649.66667</v>
      </c>
      <c r="N248" s="1">
        <f>IFERROR(__xludf.DUMMYFUNCTION("""COMPUTED_VALUE"""),0.0)</f>
        <v>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IFERROR(__xludf.DUMMYFUNCTION("""COMPUTED_VALUE"""),1348.0)</f>
        <v>1348</v>
      </c>
      <c r="D249" s="2">
        <f>IFERROR(__xludf.DUMMYFUNCTION("""COMPUTED_VALUE"""),45650.54166666667)</f>
        <v>45650.54167</v>
      </c>
      <c r="E249" s="1">
        <f>IFERROR(__xludf.DUMMYFUNCTION("""COMPUTED_VALUE"""),1361.08)</f>
        <v>1361.08</v>
      </c>
      <c r="G249" s="2">
        <f>IFERROR(__xludf.DUMMYFUNCTION("""COMPUTED_VALUE"""),45650.54166666667)</f>
        <v>45650.54167</v>
      </c>
      <c r="H249" s="1">
        <f>IFERROR(__xludf.DUMMYFUNCTION("""COMPUTED_VALUE"""),1347.56)</f>
        <v>1347.56</v>
      </c>
      <c r="J249" s="2">
        <f>IFERROR(__xludf.DUMMYFUNCTION("""COMPUTED_VALUE"""),45650.54166666667)</f>
        <v>45650.54167</v>
      </c>
      <c r="K249" s="1">
        <f>IFERROR(__xludf.DUMMYFUNCTION("""COMPUTED_VALUE"""),1361.06)</f>
        <v>1361.06</v>
      </c>
      <c r="M249" s="2">
        <f>IFERROR(__xludf.DUMMYFUNCTION("""COMPUTED_VALUE"""),45650.54166666667)</f>
        <v>45650.54167</v>
      </c>
      <c r="N249" s="1">
        <f>IFERROR(__xludf.DUMMYFUNCTION("""COMPUTED_VALUE"""),0.0)</f>
        <v>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IFERROR(__xludf.DUMMYFUNCTION("""COMPUTED_VALUE"""),1357.11)</f>
        <v>1357.11</v>
      </c>
      <c r="D250" s="2">
        <f>IFERROR(__xludf.DUMMYFUNCTION("""COMPUTED_VALUE"""),45652.66666666667)</f>
        <v>45652.66667</v>
      </c>
      <c r="E250" s="1">
        <f>IFERROR(__xludf.DUMMYFUNCTION("""COMPUTED_VALUE"""),1363.39)</f>
        <v>1363.39</v>
      </c>
      <c r="G250" s="2">
        <f>IFERROR(__xludf.DUMMYFUNCTION("""COMPUTED_VALUE"""),45652.66666666667)</f>
        <v>45652.66667</v>
      </c>
      <c r="H250" s="1">
        <f>IFERROR(__xludf.DUMMYFUNCTION("""COMPUTED_VALUE"""),1353.33)</f>
        <v>1353.33</v>
      </c>
      <c r="J250" s="2">
        <f>IFERROR(__xludf.DUMMYFUNCTION("""COMPUTED_VALUE"""),45652.66666666667)</f>
        <v>45652.66667</v>
      </c>
      <c r="K250" s="1">
        <f>IFERROR(__xludf.DUMMYFUNCTION("""COMPUTED_VALUE"""),1360.32)</f>
        <v>1360.32</v>
      </c>
      <c r="M250" s="2">
        <f>IFERROR(__xludf.DUMMYFUNCTION("""COMPUTED_VALUE"""),45652.66666666667)</f>
        <v>45652.66667</v>
      </c>
      <c r="N250" s="1">
        <f>IFERROR(__xludf.DUMMYFUNCTION("""COMPUTED_VALUE"""),0.0)</f>
        <v>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IFERROR(__xludf.DUMMYFUNCTION("""COMPUTED_VALUE"""),1351.71)</f>
        <v>1351.71</v>
      </c>
      <c r="D251" s="2">
        <f>IFERROR(__xludf.DUMMYFUNCTION("""COMPUTED_VALUE"""),45653.66666666667)</f>
        <v>45653.66667</v>
      </c>
      <c r="E251" s="1">
        <f>IFERROR(__xludf.DUMMYFUNCTION("""COMPUTED_VALUE"""),1352.7)</f>
        <v>1352.7</v>
      </c>
      <c r="G251" s="2">
        <f>IFERROR(__xludf.DUMMYFUNCTION("""COMPUTED_VALUE"""),45653.66666666667)</f>
        <v>45653.66667</v>
      </c>
      <c r="H251" s="1">
        <f>IFERROR(__xludf.DUMMYFUNCTION("""COMPUTED_VALUE"""),1334.99)</f>
        <v>1334.99</v>
      </c>
      <c r="J251" s="2">
        <f>IFERROR(__xludf.DUMMYFUNCTION("""COMPUTED_VALUE"""),45653.66666666667)</f>
        <v>45653.66667</v>
      </c>
      <c r="K251" s="1">
        <f>IFERROR(__xludf.DUMMYFUNCTION("""COMPUTED_VALUE"""),1344.25)</f>
        <v>1344.25</v>
      </c>
      <c r="M251" s="2">
        <f>IFERROR(__xludf.DUMMYFUNCTION("""COMPUTED_VALUE"""),45653.66666666667)</f>
        <v>45653.66667</v>
      </c>
      <c r="N251" s="1">
        <f>IFERROR(__xludf.DUMMYFUNCTION("""COMPUTED_VALUE"""),0.0)</f>
        <v>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IFERROR(__xludf.DUMMYFUNCTION("""COMPUTED_VALUE"""),1328.48)</f>
        <v>1328.48</v>
      </c>
      <c r="D252" s="2">
        <f>IFERROR(__xludf.DUMMYFUNCTION("""COMPUTED_VALUE"""),45656.66666666667)</f>
        <v>45656.66667</v>
      </c>
      <c r="E252" s="1">
        <f>IFERROR(__xludf.DUMMYFUNCTION("""COMPUTED_VALUE"""),1337.33)</f>
        <v>1337.33</v>
      </c>
      <c r="G252" s="2">
        <f>IFERROR(__xludf.DUMMYFUNCTION("""COMPUTED_VALUE"""),45656.66666666667)</f>
        <v>45656.66667</v>
      </c>
      <c r="H252" s="1">
        <f>IFERROR(__xludf.DUMMYFUNCTION("""COMPUTED_VALUE"""),1321.4)</f>
        <v>1321.4</v>
      </c>
      <c r="J252" s="2">
        <f>IFERROR(__xludf.DUMMYFUNCTION("""COMPUTED_VALUE"""),45656.66666666667)</f>
        <v>45656.66667</v>
      </c>
      <c r="K252" s="1">
        <f>IFERROR(__xludf.DUMMYFUNCTION("""COMPUTED_VALUE"""),1329.31)</f>
        <v>1329.31</v>
      </c>
      <c r="M252" s="2">
        <f>IFERROR(__xludf.DUMMYFUNCTION("""COMPUTED_VALUE"""),45656.66666666667)</f>
        <v>45656.66667</v>
      </c>
      <c r="N252" s="1">
        <f>IFERROR(__xludf.DUMMYFUNCTION("""COMPUTED_VALUE"""),0.0)</f>
        <v>0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IFERROR(__xludf.DUMMYFUNCTION("""COMPUTED_VALUE"""),1332.41)</f>
        <v>1332.41</v>
      </c>
      <c r="D253" s="2">
        <f>IFERROR(__xludf.DUMMYFUNCTION("""COMPUTED_VALUE"""),45657.66666666667)</f>
        <v>45657.66667</v>
      </c>
      <c r="E253" s="1">
        <f>IFERROR(__xludf.DUMMYFUNCTION("""COMPUTED_VALUE"""),1334.15)</f>
        <v>1334.15</v>
      </c>
      <c r="G253" s="2">
        <f>IFERROR(__xludf.DUMMYFUNCTION("""COMPUTED_VALUE"""),45657.66666666667)</f>
        <v>45657.66667</v>
      </c>
      <c r="H253" s="1">
        <f>IFERROR(__xludf.DUMMYFUNCTION("""COMPUTED_VALUE"""),1319.42)</f>
        <v>1319.42</v>
      </c>
      <c r="J253" s="2">
        <f>IFERROR(__xludf.DUMMYFUNCTION("""COMPUTED_VALUE"""),45657.66666666667)</f>
        <v>45657.66667</v>
      </c>
      <c r="K253" s="1">
        <f>IFERROR(__xludf.DUMMYFUNCTION("""COMPUTED_VALUE"""),1321.93)</f>
        <v>1321.93</v>
      </c>
      <c r="M253" s="2">
        <f>IFERROR(__xludf.DUMMYFUNCTION("""COMPUTED_VALUE"""),45657.66666666667)</f>
        <v>45657.66667</v>
      </c>
      <c r="N253" s="1">
        <f>IFERROR(__xludf.DUMMYFUNCTION("""COMPUTED_VALUE"""),0.0)</f>
        <v>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IFERROR(__xludf.DUMMYFUNCTION("""COMPUTED_VALUE"""),1328.14)</f>
        <v>1328.14</v>
      </c>
      <c r="D254" s="2">
        <f>IFERROR(__xludf.DUMMYFUNCTION("""COMPUTED_VALUE"""),45659.66666666667)</f>
        <v>45659.66667</v>
      </c>
      <c r="E254" s="1">
        <f>IFERROR(__xludf.DUMMYFUNCTION("""COMPUTED_VALUE"""),1334.45)</f>
        <v>1334.45</v>
      </c>
      <c r="G254" s="2">
        <f>IFERROR(__xludf.DUMMYFUNCTION("""COMPUTED_VALUE"""),45659.66666666667)</f>
        <v>45659.66667</v>
      </c>
      <c r="H254" s="1">
        <f>IFERROR(__xludf.DUMMYFUNCTION("""COMPUTED_VALUE"""),1309.64)</f>
        <v>1309.64</v>
      </c>
      <c r="J254" s="2">
        <f>IFERROR(__xludf.DUMMYFUNCTION("""COMPUTED_VALUE"""),45659.66666666667)</f>
        <v>45659.66667</v>
      </c>
      <c r="K254" s="1">
        <f>IFERROR(__xludf.DUMMYFUNCTION("""COMPUTED_VALUE"""),1319.01)</f>
        <v>1319.01</v>
      </c>
      <c r="M254" s="2">
        <f>IFERROR(__xludf.DUMMYFUNCTION("""COMPUTED_VALUE"""),45659.66666666667)</f>
        <v>45659.66667</v>
      </c>
      <c r="N254" s="1">
        <f>IFERROR(__xludf.DUMMYFUNCTION("""COMPUTED_VALUE"""),0.0)</f>
        <v>0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IFERROR(__xludf.DUMMYFUNCTION("""COMPUTED_VALUE"""),1325.56)</f>
        <v>1325.56</v>
      </c>
      <c r="D255" s="2">
        <f>IFERROR(__xludf.DUMMYFUNCTION("""COMPUTED_VALUE"""),45660.66666666667)</f>
        <v>45660.66667</v>
      </c>
      <c r="E255" s="1">
        <f>IFERROR(__xludf.DUMMYFUNCTION("""COMPUTED_VALUE"""),1337.63)</f>
        <v>1337.63</v>
      </c>
      <c r="G255" s="2">
        <f>IFERROR(__xludf.DUMMYFUNCTION("""COMPUTED_VALUE"""),45660.66666666667)</f>
        <v>45660.66667</v>
      </c>
      <c r="H255" s="1">
        <f>IFERROR(__xludf.DUMMYFUNCTION("""COMPUTED_VALUE"""),1323.72)</f>
        <v>1323.72</v>
      </c>
      <c r="J255" s="2">
        <f>IFERROR(__xludf.DUMMYFUNCTION("""COMPUTED_VALUE"""),45660.66666666667)</f>
        <v>45660.66667</v>
      </c>
      <c r="K255" s="1">
        <f>IFERROR(__xludf.DUMMYFUNCTION("""COMPUTED_VALUE"""),1336.11)</f>
        <v>1336.11</v>
      </c>
      <c r="M255" s="2">
        <f>IFERROR(__xludf.DUMMYFUNCTION("""COMPUTED_VALUE"""),45660.66666666667)</f>
        <v>45660.66667</v>
      </c>
      <c r="N255" s="1">
        <f>IFERROR(__xludf.DUMMYFUNCTION("""COMPUTED_VALUE"""),0.0)</f>
        <v>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IFERROR(__xludf.DUMMYFUNCTION("""COMPUTED_VALUE"""),1346.98)</f>
        <v>1346.98</v>
      </c>
      <c r="D256" s="2">
        <f>IFERROR(__xludf.DUMMYFUNCTION("""COMPUTED_VALUE"""),45663.66666666667)</f>
        <v>45663.66667</v>
      </c>
      <c r="E256" s="1">
        <f>IFERROR(__xludf.DUMMYFUNCTION("""COMPUTED_VALUE"""),1355.81)</f>
        <v>1355.81</v>
      </c>
      <c r="G256" s="2">
        <f>IFERROR(__xludf.DUMMYFUNCTION("""COMPUTED_VALUE"""),45663.66666666667)</f>
        <v>45663.66667</v>
      </c>
      <c r="H256" s="1">
        <f>IFERROR(__xludf.DUMMYFUNCTION("""COMPUTED_VALUE"""),1342.04)</f>
        <v>1342.04</v>
      </c>
      <c r="J256" s="2">
        <f>IFERROR(__xludf.DUMMYFUNCTION("""COMPUTED_VALUE"""),45663.66666666667)</f>
        <v>45663.66667</v>
      </c>
      <c r="K256" s="1">
        <f>IFERROR(__xludf.DUMMYFUNCTION("""COMPUTED_VALUE"""),1346.01)</f>
        <v>1346.01</v>
      </c>
      <c r="M256" s="2">
        <f>IFERROR(__xludf.DUMMYFUNCTION("""COMPUTED_VALUE"""),45663.66666666667)</f>
        <v>45663.66667</v>
      </c>
      <c r="N256" s="1">
        <f>IFERROR(__xludf.DUMMYFUNCTION("""COMPUTED_VALUE"""),0.0)</f>
        <v>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IFERROR(__xludf.DUMMYFUNCTION("""COMPUTED_VALUE"""),1351.08)</f>
        <v>1351.08</v>
      </c>
      <c r="D257" s="2">
        <f>IFERROR(__xludf.DUMMYFUNCTION("""COMPUTED_VALUE"""),45664.66666666667)</f>
        <v>45664.66667</v>
      </c>
      <c r="E257" s="1">
        <f>IFERROR(__xludf.DUMMYFUNCTION("""COMPUTED_VALUE"""),1351.81)</f>
        <v>1351.81</v>
      </c>
      <c r="G257" s="2">
        <f>IFERROR(__xludf.DUMMYFUNCTION("""COMPUTED_VALUE"""),45664.66666666667)</f>
        <v>45664.66667</v>
      </c>
      <c r="H257" s="1">
        <f>IFERROR(__xludf.DUMMYFUNCTION("""COMPUTED_VALUE"""),1324.8)</f>
        <v>1324.8</v>
      </c>
      <c r="J257" s="2">
        <f>IFERROR(__xludf.DUMMYFUNCTION("""COMPUTED_VALUE"""),45664.66666666667)</f>
        <v>45664.66667</v>
      </c>
      <c r="K257" s="1">
        <f>IFERROR(__xludf.DUMMYFUNCTION("""COMPUTED_VALUE"""),1328.73)</f>
        <v>1328.73</v>
      </c>
      <c r="M257" s="2">
        <f>IFERROR(__xludf.DUMMYFUNCTION("""COMPUTED_VALUE"""),45664.66666666667)</f>
        <v>45664.66667</v>
      </c>
      <c r="N257" s="1">
        <f>IFERROR(__xludf.DUMMYFUNCTION("""COMPUTED_VALUE"""),0.0)</f>
        <v>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IFERROR(__xludf.DUMMYFUNCTION("""COMPUTED_VALUE"""),1329.23)</f>
        <v>1329.23</v>
      </c>
      <c r="D258" s="2">
        <f>IFERROR(__xludf.DUMMYFUNCTION("""COMPUTED_VALUE"""),45665.66666666667)</f>
        <v>45665.66667</v>
      </c>
      <c r="E258" s="1">
        <f>IFERROR(__xludf.DUMMYFUNCTION("""COMPUTED_VALUE"""),1333.45)</f>
        <v>1333.45</v>
      </c>
      <c r="G258" s="2">
        <f>IFERROR(__xludf.DUMMYFUNCTION("""COMPUTED_VALUE"""),45665.66666666667)</f>
        <v>45665.66667</v>
      </c>
      <c r="H258" s="1">
        <f>IFERROR(__xludf.DUMMYFUNCTION("""COMPUTED_VALUE"""),1320.94)</f>
        <v>1320.94</v>
      </c>
      <c r="J258" s="2">
        <f>IFERROR(__xludf.DUMMYFUNCTION("""COMPUTED_VALUE"""),45665.66666666667)</f>
        <v>45665.66667</v>
      </c>
      <c r="K258" s="1">
        <f>IFERROR(__xludf.DUMMYFUNCTION("""COMPUTED_VALUE"""),1330.47)</f>
        <v>1330.47</v>
      </c>
      <c r="M258" s="2">
        <f>IFERROR(__xludf.DUMMYFUNCTION("""COMPUTED_VALUE"""),45665.66666666667)</f>
        <v>45665.66667</v>
      </c>
      <c r="N258" s="1">
        <f>IFERROR(__xludf.DUMMYFUNCTION("""COMPUTED_VALUE"""),0.0)</f>
        <v>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IFERROR(__xludf.DUMMYFUNCTION("""COMPUTED_VALUE"""),1322.41)</f>
        <v>1322.41</v>
      </c>
      <c r="D259" s="2">
        <f>IFERROR(__xludf.DUMMYFUNCTION("""COMPUTED_VALUE"""),45667.66666666667)</f>
        <v>45667.66667</v>
      </c>
      <c r="E259" s="1">
        <f>IFERROR(__xludf.DUMMYFUNCTION("""COMPUTED_VALUE"""),1322.41)</f>
        <v>1322.41</v>
      </c>
      <c r="G259" s="2">
        <f>IFERROR(__xludf.DUMMYFUNCTION("""COMPUTED_VALUE"""),45667.66666666667)</f>
        <v>45667.66667</v>
      </c>
      <c r="H259" s="1">
        <f>IFERROR(__xludf.DUMMYFUNCTION("""COMPUTED_VALUE"""),1304.8)</f>
        <v>1304.8</v>
      </c>
      <c r="J259" s="2">
        <f>IFERROR(__xludf.DUMMYFUNCTION("""COMPUTED_VALUE"""),45667.66666666667)</f>
        <v>45667.66667</v>
      </c>
      <c r="K259" s="1">
        <f>IFERROR(__xludf.DUMMYFUNCTION("""COMPUTED_VALUE"""),1309.84)</f>
        <v>1309.84</v>
      </c>
      <c r="M259" s="2">
        <f>IFERROR(__xludf.DUMMYFUNCTION("""COMPUTED_VALUE"""),45667.66666666667)</f>
        <v>45667.66667</v>
      </c>
      <c r="N259" s="1">
        <f>IFERROR(__xludf.DUMMYFUNCTION("""COMPUTED_VALUE"""),0.0)</f>
        <v>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IFERROR(__xludf.DUMMYFUNCTION("""COMPUTED_VALUE"""),1296.78)</f>
        <v>1296.78</v>
      </c>
      <c r="D260" s="2">
        <f>IFERROR(__xludf.DUMMYFUNCTION("""COMPUTED_VALUE"""),45670.66666666667)</f>
        <v>45670.66667</v>
      </c>
      <c r="E260" s="1">
        <f>IFERROR(__xludf.DUMMYFUNCTION("""COMPUTED_VALUE"""),1310.93)</f>
        <v>1310.93</v>
      </c>
      <c r="G260" s="2">
        <f>IFERROR(__xludf.DUMMYFUNCTION("""COMPUTED_VALUE"""),45670.66666666667)</f>
        <v>45670.66667</v>
      </c>
      <c r="H260" s="1">
        <f>IFERROR(__xludf.DUMMYFUNCTION("""COMPUTED_VALUE"""),1296.39)</f>
        <v>1296.39</v>
      </c>
      <c r="J260" s="2">
        <f>IFERROR(__xludf.DUMMYFUNCTION("""COMPUTED_VALUE"""),45670.66666666667)</f>
        <v>45670.66667</v>
      </c>
      <c r="K260" s="1">
        <f>IFERROR(__xludf.DUMMYFUNCTION("""COMPUTED_VALUE"""),1310.29)</f>
        <v>1310.29</v>
      </c>
      <c r="M260" s="2">
        <f>IFERROR(__xludf.DUMMYFUNCTION("""COMPUTED_VALUE"""),45670.66666666667)</f>
        <v>45670.66667</v>
      </c>
      <c r="N260" s="1">
        <f>IFERROR(__xludf.DUMMYFUNCTION("""COMPUTED_VALUE"""),0.0)</f>
        <v>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IFERROR(__xludf.DUMMYFUNCTION("""COMPUTED_VALUE"""),1316.61)</f>
        <v>1316.61</v>
      </c>
      <c r="D261" s="2">
        <f>IFERROR(__xludf.DUMMYFUNCTION("""COMPUTED_VALUE"""),45671.66666666667)</f>
        <v>45671.66667</v>
      </c>
      <c r="E261" s="1">
        <f>IFERROR(__xludf.DUMMYFUNCTION("""COMPUTED_VALUE"""),1317.9)</f>
        <v>1317.9</v>
      </c>
      <c r="G261" s="2">
        <f>IFERROR(__xludf.DUMMYFUNCTION("""COMPUTED_VALUE"""),45671.66666666667)</f>
        <v>45671.66667</v>
      </c>
      <c r="H261" s="1">
        <f>IFERROR(__xludf.DUMMYFUNCTION("""COMPUTED_VALUE"""),1300.51)</f>
        <v>1300.51</v>
      </c>
      <c r="J261" s="2">
        <f>IFERROR(__xludf.DUMMYFUNCTION("""COMPUTED_VALUE"""),45671.66666666667)</f>
        <v>45671.66667</v>
      </c>
      <c r="K261" s="1">
        <f>IFERROR(__xludf.DUMMYFUNCTION("""COMPUTED_VALUE"""),1308.51)</f>
        <v>1308.51</v>
      </c>
      <c r="M261" s="2">
        <f>IFERROR(__xludf.DUMMYFUNCTION("""COMPUTED_VALUE"""),45671.66666666667)</f>
        <v>45671.66667</v>
      </c>
      <c r="N261" s="1">
        <f>IFERROR(__xludf.DUMMYFUNCTION("""COMPUTED_VALUE"""),0.0)</f>
        <v>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IFERROR(__xludf.DUMMYFUNCTION("""COMPUTED_VALUE"""),1325.33)</f>
        <v>1325.33</v>
      </c>
      <c r="D262" s="2">
        <f>IFERROR(__xludf.DUMMYFUNCTION("""COMPUTED_VALUE"""),45672.66666666667)</f>
        <v>45672.66667</v>
      </c>
      <c r="E262" s="1">
        <f>IFERROR(__xludf.DUMMYFUNCTION("""COMPUTED_VALUE"""),1337.61)</f>
        <v>1337.61</v>
      </c>
      <c r="G262" s="2">
        <f>IFERROR(__xludf.DUMMYFUNCTION("""COMPUTED_VALUE"""),45672.66666666667)</f>
        <v>45672.66667</v>
      </c>
      <c r="H262" s="1">
        <f>IFERROR(__xludf.DUMMYFUNCTION("""COMPUTED_VALUE"""),1323.23)</f>
        <v>1323.23</v>
      </c>
      <c r="J262" s="2">
        <f>IFERROR(__xludf.DUMMYFUNCTION("""COMPUTED_VALUE"""),45672.66666666667)</f>
        <v>45672.66667</v>
      </c>
      <c r="K262" s="1">
        <f>IFERROR(__xludf.DUMMYFUNCTION("""COMPUTED_VALUE"""),1335.53)</f>
        <v>1335.53</v>
      </c>
      <c r="M262" s="2">
        <f>IFERROR(__xludf.DUMMYFUNCTION("""COMPUTED_VALUE"""),45672.66666666667)</f>
        <v>45672.66667</v>
      </c>
      <c r="N262" s="1">
        <f>IFERROR(__xludf.DUMMYFUNCTION("""COMPUTED_VALUE"""),0.0)</f>
        <v>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IFERROR(__xludf.DUMMYFUNCTION("""COMPUTED_VALUE"""),1338.99)</f>
        <v>1338.99</v>
      </c>
      <c r="D263" s="2">
        <f>IFERROR(__xludf.DUMMYFUNCTION("""COMPUTED_VALUE"""),45673.66666666667)</f>
        <v>45673.66667</v>
      </c>
      <c r="E263" s="1">
        <f>IFERROR(__xludf.DUMMYFUNCTION("""COMPUTED_VALUE"""),1338.99)</f>
        <v>1338.99</v>
      </c>
      <c r="G263" s="2">
        <f>IFERROR(__xludf.DUMMYFUNCTION("""COMPUTED_VALUE"""),45673.66666666667)</f>
        <v>45673.66667</v>
      </c>
      <c r="H263" s="1">
        <f>IFERROR(__xludf.DUMMYFUNCTION("""COMPUTED_VALUE"""),1327.61)</f>
        <v>1327.61</v>
      </c>
      <c r="J263" s="2">
        <f>IFERROR(__xludf.DUMMYFUNCTION("""COMPUTED_VALUE"""),45673.66666666667)</f>
        <v>45673.66667</v>
      </c>
      <c r="K263" s="1">
        <f>IFERROR(__xludf.DUMMYFUNCTION("""COMPUTED_VALUE"""),1328.51)</f>
        <v>1328.51</v>
      </c>
      <c r="M263" s="2">
        <f>IFERROR(__xludf.DUMMYFUNCTION("""COMPUTED_VALUE"""),45673.66666666667)</f>
        <v>45673.66667</v>
      </c>
      <c r="N263" s="1">
        <f>IFERROR(__xludf.DUMMYFUNCTION("""COMPUTED_VALUE"""),0.0)</f>
        <v>0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IFERROR(__xludf.DUMMYFUNCTION("""COMPUTED_VALUE"""),1344.42)</f>
        <v>1344.42</v>
      </c>
      <c r="D264" s="2">
        <f>IFERROR(__xludf.DUMMYFUNCTION("""COMPUTED_VALUE"""),45674.66666666667)</f>
        <v>45674.66667</v>
      </c>
      <c r="E264" s="1">
        <f>IFERROR(__xludf.DUMMYFUNCTION("""COMPUTED_VALUE"""),1348.17)</f>
        <v>1348.17</v>
      </c>
      <c r="G264" s="2">
        <f>IFERROR(__xludf.DUMMYFUNCTION("""COMPUTED_VALUE"""),45674.66666666667)</f>
        <v>45674.66667</v>
      </c>
      <c r="H264" s="1">
        <f>IFERROR(__xludf.DUMMYFUNCTION("""COMPUTED_VALUE"""),1339.07)</f>
        <v>1339.07</v>
      </c>
      <c r="J264" s="2">
        <f>IFERROR(__xludf.DUMMYFUNCTION("""COMPUTED_VALUE"""),45674.66666666667)</f>
        <v>45674.66667</v>
      </c>
      <c r="K264" s="1">
        <f>IFERROR(__xludf.DUMMYFUNCTION("""COMPUTED_VALUE"""),1343.69)</f>
        <v>1343.69</v>
      </c>
      <c r="M264" s="2">
        <f>IFERROR(__xludf.DUMMYFUNCTION("""COMPUTED_VALUE"""),45674.66666666667)</f>
        <v>45674.66667</v>
      </c>
      <c r="N264" s="1">
        <f>IFERROR(__xludf.DUMMYFUNCTION("""COMPUTED_VALUE"""),0.0)</f>
        <v>0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IFERROR(__xludf.DUMMYFUNCTION("""COMPUTED_VALUE"""),1349.18)</f>
        <v>1349.18</v>
      </c>
      <c r="D265" s="2">
        <f>IFERROR(__xludf.DUMMYFUNCTION("""COMPUTED_VALUE"""),45678.66666666667)</f>
        <v>45678.66667</v>
      </c>
      <c r="E265" s="1">
        <f>IFERROR(__xludf.DUMMYFUNCTION("""COMPUTED_VALUE"""),1354.86)</f>
        <v>1354.86</v>
      </c>
      <c r="G265" s="2">
        <f>IFERROR(__xludf.DUMMYFUNCTION("""COMPUTED_VALUE"""),45678.66666666667)</f>
        <v>45678.66667</v>
      </c>
      <c r="H265" s="1">
        <f>IFERROR(__xludf.DUMMYFUNCTION("""COMPUTED_VALUE"""),1344.13)</f>
        <v>1344.13</v>
      </c>
      <c r="J265" s="2">
        <f>IFERROR(__xludf.DUMMYFUNCTION("""COMPUTED_VALUE"""),45678.66666666667)</f>
        <v>45678.66667</v>
      </c>
      <c r="K265" s="1">
        <f>IFERROR(__xludf.DUMMYFUNCTION("""COMPUTED_VALUE"""),1354.04)</f>
        <v>1354.04</v>
      </c>
      <c r="M265" s="2">
        <f>IFERROR(__xludf.DUMMYFUNCTION("""COMPUTED_VALUE"""),45678.66666666667)</f>
        <v>45678.66667</v>
      </c>
      <c r="N265" s="1">
        <f>IFERROR(__xludf.DUMMYFUNCTION("""COMPUTED_VALUE"""),0.0)</f>
        <v>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IFERROR(__xludf.DUMMYFUNCTION("""COMPUTED_VALUE"""),1363.35)</f>
        <v>1363.35</v>
      </c>
      <c r="D266" s="2">
        <f>IFERROR(__xludf.DUMMYFUNCTION("""COMPUTED_VALUE"""),45679.66666666667)</f>
        <v>45679.66667</v>
      </c>
      <c r="E266" s="1">
        <f>IFERROR(__xludf.DUMMYFUNCTION("""COMPUTED_VALUE"""),1368.76)</f>
        <v>1368.76</v>
      </c>
      <c r="G266" s="2">
        <f>IFERROR(__xludf.DUMMYFUNCTION("""COMPUTED_VALUE"""),45679.66666666667)</f>
        <v>45679.66667</v>
      </c>
      <c r="H266" s="1">
        <f>IFERROR(__xludf.DUMMYFUNCTION("""COMPUTED_VALUE"""),1362.02)</f>
        <v>1362.02</v>
      </c>
      <c r="J266" s="2">
        <f>IFERROR(__xludf.DUMMYFUNCTION("""COMPUTED_VALUE"""),45679.66666666667)</f>
        <v>45679.66667</v>
      </c>
      <c r="K266" s="1">
        <f>IFERROR(__xludf.DUMMYFUNCTION("""COMPUTED_VALUE"""),1365.65)</f>
        <v>1365.65</v>
      </c>
      <c r="M266" s="2">
        <f>IFERROR(__xludf.DUMMYFUNCTION("""COMPUTED_VALUE"""),45679.66666666667)</f>
        <v>45679.66667</v>
      </c>
      <c r="N266" s="1">
        <f>IFERROR(__xludf.DUMMYFUNCTION("""COMPUTED_VALUE"""),0.0)</f>
        <v>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IFERROR(__xludf.DUMMYFUNCTION("""COMPUTED_VALUE"""),1363.26)</f>
        <v>1363.26</v>
      </c>
      <c r="D267" s="2">
        <f>IFERROR(__xludf.DUMMYFUNCTION("""COMPUTED_VALUE"""),45680.66666666667)</f>
        <v>45680.66667</v>
      </c>
      <c r="E267" s="1">
        <f>IFERROR(__xludf.DUMMYFUNCTION("""COMPUTED_VALUE"""),1373.37)</f>
        <v>1373.37</v>
      </c>
      <c r="G267" s="2">
        <f>IFERROR(__xludf.DUMMYFUNCTION("""COMPUTED_VALUE"""),45680.66666666667)</f>
        <v>45680.66667</v>
      </c>
      <c r="H267" s="1">
        <f>IFERROR(__xludf.DUMMYFUNCTION("""COMPUTED_VALUE"""),1362.35)</f>
        <v>1362.35</v>
      </c>
      <c r="J267" s="2">
        <f>IFERROR(__xludf.DUMMYFUNCTION("""COMPUTED_VALUE"""),45680.66666666667)</f>
        <v>45680.66667</v>
      </c>
      <c r="K267" s="1">
        <f>IFERROR(__xludf.DUMMYFUNCTION("""COMPUTED_VALUE"""),1373.36)</f>
        <v>1373.36</v>
      </c>
      <c r="M267" s="2">
        <f>IFERROR(__xludf.DUMMYFUNCTION("""COMPUTED_VALUE"""),45680.66666666667)</f>
        <v>45680.66667</v>
      </c>
      <c r="N267" s="1">
        <f>IFERROR(__xludf.DUMMYFUNCTION("""COMPUTED_VALUE"""),0.0)</f>
        <v>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IFERROR(__xludf.DUMMYFUNCTION("""COMPUTED_VALUE"""),1374.17)</f>
        <v>1374.17</v>
      </c>
      <c r="D268" s="2">
        <f>IFERROR(__xludf.DUMMYFUNCTION("""COMPUTED_VALUE"""),45681.66666666667)</f>
        <v>45681.66667</v>
      </c>
      <c r="E268" s="1">
        <f>IFERROR(__xludf.DUMMYFUNCTION("""COMPUTED_VALUE"""),1376.03)</f>
        <v>1376.03</v>
      </c>
      <c r="G268" s="2">
        <f>IFERROR(__xludf.DUMMYFUNCTION("""COMPUTED_VALUE"""),45681.66666666667)</f>
        <v>45681.66667</v>
      </c>
      <c r="H268" s="1">
        <f>IFERROR(__xludf.DUMMYFUNCTION("""COMPUTED_VALUE"""),1365.58)</f>
        <v>1365.58</v>
      </c>
      <c r="J268" s="2">
        <f>IFERROR(__xludf.DUMMYFUNCTION("""COMPUTED_VALUE"""),45681.66666666667)</f>
        <v>45681.66667</v>
      </c>
      <c r="K268" s="1">
        <f>IFERROR(__xludf.DUMMYFUNCTION("""COMPUTED_VALUE"""),1368.81)</f>
        <v>1368.81</v>
      </c>
      <c r="M268" s="2">
        <f>IFERROR(__xludf.DUMMYFUNCTION("""COMPUTED_VALUE"""),45681.66666666667)</f>
        <v>45681.66667</v>
      </c>
      <c r="N268" s="1">
        <f>IFERROR(__xludf.DUMMYFUNCTION("""COMPUTED_VALUE"""),0.0)</f>
        <v>0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IFERROR(__xludf.DUMMYFUNCTION("""COMPUTED_VALUE"""),1333.15)</f>
        <v>1333.15</v>
      </c>
      <c r="D269" s="2">
        <f>IFERROR(__xludf.DUMMYFUNCTION("""COMPUTED_VALUE"""),45684.66666666667)</f>
        <v>45684.66667</v>
      </c>
      <c r="E269" s="1">
        <f>IFERROR(__xludf.DUMMYFUNCTION("""COMPUTED_VALUE"""),1348.8)</f>
        <v>1348.8</v>
      </c>
      <c r="G269" s="2">
        <f>IFERROR(__xludf.DUMMYFUNCTION("""COMPUTED_VALUE"""),45684.66666666667)</f>
        <v>45684.66667</v>
      </c>
      <c r="H269" s="1">
        <f>IFERROR(__xludf.DUMMYFUNCTION("""COMPUTED_VALUE"""),1333.15)</f>
        <v>1333.15</v>
      </c>
      <c r="J269" s="2">
        <f>IFERROR(__xludf.DUMMYFUNCTION("""COMPUTED_VALUE"""),45684.66666666667)</f>
        <v>45684.66667</v>
      </c>
      <c r="K269" s="1">
        <f>IFERROR(__xludf.DUMMYFUNCTION("""COMPUTED_VALUE"""),1346.53)</f>
        <v>1346.53</v>
      </c>
      <c r="M269" s="2">
        <f>IFERROR(__xludf.DUMMYFUNCTION("""COMPUTED_VALUE"""),45684.66666666667)</f>
        <v>45684.66667</v>
      </c>
      <c r="N269" s="1">
        <f>IFERROR(__xludf.DUMMYFUNCTION("""COMPUTED_VALUE"""),0.0)</f>
        <v>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IFERROR(__xludf.DUMMYFUNCTION("""COMPUTED_VALUE"""),1350.5)</f>
        <v>1350.5</v>
      </c>
      <c r="D270" s="2">
        <f>IFERROR(__xludf.DUMMYFUNCTION("""COMPUTED_VALUE"""),45685.66666666667)</f>
        <v>45685.66667</v>
      </c>
      <c r="E270" s="1">
        <f>IFERROR(__xludf.DUMMYFUNCTION("""COMPUTED_VALUE"""),1364.51)</f>
        <v>1364.51</v>
      </c>
      <c r="G270" s="2">
        <f>IFERROR(__xludf.DUMMYFUNCTION("""COMPUTED_VALUE"""),45685.66666666667)</f>
        <v>45685.66667</v>
      </c>
      <c r="H270" s="1">
        <f>IFERROR(__xludf.DUMMYFUNCTION("""COMPUTED_VALUE"""),1343.43)</f>
        <v>1343.43</v>
      </c>
      <c r="J270" s="2">
        <f>IFERROR(__xludf.DUMMYFUNCTION("""COMPUTED_VALUE"""),45685.66666666667)</f>
        <v>45685.66667</v>
      </c>
      <c r="K270" s="1">
        <f>IFERROR(__xludf.DUMMYFUNCTION("""COMPUTED_VALUE"""),1362.93)</f>
        <v>1362.93</v>
      </c>
      <c r="M270" s="2">
        <f>IFERROR(__xludf.DUMMYFUNCTION("""COMPUTED_VALUE"""),45685.66666666667)</f>
        <v>45685.66667</v>
      </c>
      <c r="N270" s="1">
        <f>IFERROR(__xludf.DUMMYFUNCTION("""COMPUTED_VALUE"""),0.0)</f>
        <v>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IFERROR(__xludf.DUMMYFUNCTION("""COMPUTED_VALUE"""),1360.05)</f>
        <v>1360.05</v>
      </c>
      <c r="D271" s="2">
        <f>IFERROR(__xludf.DUMMYFUNCTION("""COMPUTED_VALUE"""),45686.66666666667)</f>
        <v>45686.66667</v>
      </c>
      <c r="E271" s="1">
        <f>IFERROR(__xludf.DUMMYFUNCTION("""COMPUTED_VALUE"""),1360.75)</f>
        <v>1360.75</v>
      </c>
      <c r="G271" s="2">
        <f>IFERROR(__xludf.DUMMYFUNCTION("""COMPUTED_VALUE"""),45686.66666666667)</f>
        <v>45686.66667</v>
      </c>
      <c r="H271" s="1">
        <f>IFERROR(__xludf.DUMMYFUNCTION("""COMPUTED_VALUE"""),1349.03)</f>
        <v>1349.03</v>
      </c>
      <c r="J271" s="2">
        <f>IFERROR(__xludf.DUMMYFUNCTION("""COMPUTED_VALUE"""),45686.66666666667)</f>
        <v>45686.66667</v>
      </c>
      <c r="K271" s="1">
        <f>IFERROR(__xludf.DUMMYFUNCTION("""COMPUTED_VALUE"""),1355.92)</f>
        <v>1355.92</v>
      </c>
      <c r="M271" s="2">
        <f>IFERROR(__xludf.DUMMYFUNCTION("""COMPUTED_VALUE"""),45686.66666666667)</f>
        <v>45686.66667</v>
      </c>
      <c r="N271" s="1">
        <f>IFERROR(__xludf.DUMMYFUNCTION("""COMPUTED_VALUE"""),0.0)</f>
        <v>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IFERROR(__xludf.DUMMYFUNCTION("""COMPUTED_VALUE"""),1358.63)</f>
        <v>1358.63</v>
      </c>
      <c r="D272" s="2">
        <f>IFERROR(__xludf.DUMMYFUNCTION("""COMPUTED_VALUE"""),45687.66666666667)</f>
        <v>45687.66667</v>
      </c>
      <c r="E272" s="1">
        <f>IFERROR(__xludf.DUMMYFUNCTION("""COMPUTED_VALUE"""),1363.61)</f>
        <v>1363.61</v>
      </c>
      <c r="G272" s="2">
        <f>IFERROR(__xludf.DUMMYFUNCTION("""COMPUTED_VALUE"""),45687.66666666667)</f>
        <v>45687.66667</v>
      </c>
      <c r="H272" s="1">
        <f>IFERROR(__xludf.DUMMYFUNCTION("""COMPUTED_VALUE"""),1348.62)</f>
        <v>1348.62</v>
      </c>
      <c r="J272" s="2">
        <f>IFERROR(__xludf.DUMMYFUNCTION("""COMPUTED_VALUE"""),45687.66666666667)</f>
        <v>45687.66667</v>
      </c>
      <c r="K272" s="1">
        <f>IFERROR(__xludf.DUMMYFUNCTION("""COMPUTED_VALUE"""),1360.23)</f>
        <v>1360.23</v>
      </c>
      <c r="M272" s="2">
        <f>IFERROR(__xludf.DUMMYFUNCTION("""COMPUTED_VALUE"""),45687.66666666667)</f>
        <v>45687.66667</v>
      </c>
      <c r="N272" s="1">
        <f>IFERROR(__xludf.DUMMYFUNCTION("""COMPUTED_VALUE"""),0.0)</f>
        <v>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IFERROR(__xludf.DUMMYFUNCTION("""COMPUTED_VALUE"""),1367.94)</f>
        <v>1367.94</v>
      </c>
      <c r="D273" s="2">
        <f>IFERROR(__xludf.DUMMYFUNCTION("""COMPUTED_VALUE"""),45688.66666666667)</f>
        <v>45688.66667</v>
      </c>
      <c r="E273" s="1">
        <f>IFERROR(__xludf.DUMMYFUNCTION("""COMPUTED_VALUE"""),1373.71)</f>
        <v>1373.71</v>
      </c>
      <c r="G273" s="2">
        <f>IFERROR(__xludf.DUMMYFUNCTION("""COMPUTED_VALUE"""),45688.66666666667)</f>
        <v>45688.66667</v>
      </c>
      <c r="H273" s="1">
        <f>IFERROR(__xludf.DUMMYFUNCTION("""COMPUTED_VALUE"""),1352.24)</f>
        <v>1352.24</v>
      </c>
      <c r="J273" s="2">
        <f>IFERROR(__xludf.DUMMYFUNCTION("""COMPUTED_VALUE"""),45688.66666666667)</f>
        <v>45688.66667</v>
      </c>
      <c r="K273" s="1">
        <f>IFERROR(__xludf.DUMMYFUNCTION("""COMPUTED_VALUE"""),1354.73)</f>
        <v>1354.73</v>
      </c>
      <c r="M273" s="2">
        <f>IFERROR(__xludf.DUMMYFUNCTION("""COMPUTED_VALUE"""),45688.66666666667)</f>
        <v>45688.66667</v>
      </c>
      <c r="N273" s="1">
        <f>IFERROR(__xludf.DUMMYFUNCTION("""COMPUTED_VALUE"""),0.0)</f>
        <v>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IFERROR(__xludf.DUMMYFUNCTION("""COMPUTED_VALUE"""),1333.18)</f>
        <v>1333.18</v>
      </c>
      <c r="D274" s="2">
        <f>IFERROR(__xludf.DUMMYFUNCTION("""COMPUTED_VALUE"""),45691.66666666667)</f>
        <v>45691.66667</v>
      </c>
      <c r="E274" s="1">
        <f>IFERROR(__xludf.DUMMYFUNCTION("""COMPUTED_VALUE"""),1350.09)</f>
        <v>1350.09</v>
      </c>
      <c r="G274" s="2">
        <f>IFERROR(__xludf.DUMMYFUNCTION("""COMPUTED_VALUE"""),45691.66666666667)</f>
        <v>45691.66667</v>
      </c>
      <c r="H274" s="1">
        <f>IFERROR(__xludf.DUMMYFUNCTION("""COMPUTED_VALUE"""),1328.35)</f>
        <v>1328.35</v>
      </c>
      <c r="J274" s="2">
        <f>IFERROR(__xludf.DUMMYFUNCTION("""COMPUTED_VALUE"""),45691.66666666667)</f>
        <v>45691.66667</v>
      </c>
      <c r="K274" s="1">
        <f>IFERROR(__xludf.DUMMYFUNCTION("""COMPUTED_VALUE"""),1343.56)</f>
        <v>1343.56</v>
      </c>
      <c r="M274" s="2">
        <f>IFERROR(__xludf.DUMMYFUNCTION("""COMPUTED_VALUE"""),45691.66666666667)</f>
        <v>45691.66667</v>
      </c>
      <c r="N274" s="1">
        <f>IFERROR(__xludf.DUMMYFUNCTION("""COMPUTED_VALUE"""),0.0)</f>
        <v>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IFERROR(__xludf.DUMMYFUNCTION("""COMPUTED_VALUE"""),1343.79)</f>
        <v>1343.79</v>
      </c>
      <c r="D275" s="2">
        <f>IFERROR(__xludf.DUMMYFUNCTION("""COMPUTED_VALUE"""),45692.66666666667)</f>
        <v>45692.66667</v>
      </c>
      <c r="E275" s="1">
        <f>IFERROR(__xludf.DUMMYFUNCTION("""COMPUTED_VALUE"""),1355.2)</f>
        <v>1355.2</v>
      </c>
      <c r="G275" s="2">
        <f>IFERROR(__xludf.DUMMYFUNCTION("""COMPUTED_VALUE"""),45692.66666666667)</f>
        <v>45692.66667</v>
      </c>
      <c r="H275" s="1">
        <f>IFERROR(__xludf.DUMMYFUNCTION("""COMPUTED_VALUE"""),1341.9)</f>
        <v>1341.9</v>
      </c>
      <c r="J275" s="2">
        <f>IFERROR(__xludf.DUMMYFUNCTION("""COMPUTED_VALUE"""),45692.66666666667)</f>
        <v>45692.66667</v>
      </c>
      <c r="K275" s="1">
        <f>IFERROR(__xludf.DUMMYFUNCTION("""COMPUTED_VALUE"""),1354.31)</f>
        <v>1354.31</v>
      </c>
      <c r="M275" s="2">
        <f>IFERROR(__xludf.DUMMYFUNCTION("""COMPUTED_VALUE"""),45692.66666666667)</f>
        <v>45692.66667</v>
      </c>
      <c r="N275" s="1">
        <f>IFERROR(__xludf.DUMMYFUNCTION("""COMPUTED_VALUE"""),0.0)</f>
        <v>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IFERROR(__xludf.DUMMYFUNCTION("""COMPUTED_VALUE"""),1349.17)</f>
        <v>1349.17</v>
      </c>
      <c r="D276" s="2">
        <f>IFERROR(__xludf.DUMMYFUNCTION("""COMPUTED_VALUE"""),45693.66666666667)</f>
        <v>45693.66667</v>
      </c>
      <c r="E276" s="1">
        <f>IFERROR(__xludf.DUMMYFUNCTION("""COMPUTED_VALUE"""),1359.02)</f>
        <v>1359.02</v>
      </c>
      <c r="G276" s="2">
        <f>IFERROR(__xludf.DUMMYFUNCTION("""COMPUTED_VALUE"""),45693.66666666667)</f>
        <v>45693.66667</v>
      </c>
      <c r="H276" s="1">
        <f>IFERROR(__xludf.DUMMYFUNCTION("""COMPUTED_VALUE"""),1346.5)</f>
        <v>1346.5</v>
      </c>
      <c r="J276" s="2">
        <f>IFERROR(__xludf.DUMMYFUNCTION("""COMPUTED_VALUE"""),45693.66666666667)</f>
        <v>45693.66667</v>
      </c>
      <c r="K276" s="1">
        <f>IFERROR(__xludf.DUMMYFUNCTION("""COMPUTED_VALUE"""),1358.8)</f>
        <v>1358.8</v>
      </c>
      <c r="M276" s="2">
        <f>IFERROR(__xludf.DUMMYFUNCTION("""COMPUTED_VALUE"""),45693.66666666667)</f>
        <v>45693.66667</v>
      </c>
      <c r="N276" s="1">
        <f>IFERROR(__xludf.DUMMYFUNCTION("""COMPUTED_VALUE"""),0.0)</f>
        <v>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IFERROR(__xludf.DUMMYFUNCTION("""COMPUTED_VALUE"""),1361.94)</f>
        <v>1361.94</v>
      </c>
      <c r="D277" s="2">
        <f>IFERROR(__xludf.DUMMYFUNCTION("""COMPUTED_VALUE"""),45694.66666666667)</f>
        <v>45694.66667</v>
      </c>
      <c r="E277" s="1">
        <f>IFERROR(__xludf.DUMMYFUNCTION("""COMPUTED_VALUE"""),1364.79)</f>
        <v>1364.79</v>
      </c>
      <c r="G277" s="2">
        <f>IFERROR(__xludf.DUMMYFUNCTION("""COMPUTED_VALUE"""),45694.66666666667)</f>
        <v>45694.66667</v>
      </c>
      <c r="H277" s="1">
        <f>IFERROR(__xludf.DUMMYFUNCTION("""COMPUTED_VALUE"""),1356.76)</f>
        <v>1356.76</v>
      </c>
      <c r="J277" s="2">
        <f>IFERROR(__xludf.DUMMYFUNCTION("""COMPUTED_VALUE"""),45694.66666666667)</f>
        <v>45694.66667</v>
      </c>
      <c r="K277" s="1">
        <f>IFERROR(__xludf.DUMMYFUNCTION("""COMPUTED_VALUE"""),1364.7)</f>
        <v>1364.7</v>
      </c>
      <c r="M277" s="2">
        <f>IFERROR(__xludf.DUMMYFUNCTION("""COMPUTED_VALUE"""),45694.66666666667)</f>
        <v>45694.66667</v>
      </c>
      <c r="N277" s="1">
        <f>IFERROR(__xludf.DUMMYFUNCTION("""COMPUTED_VALUE"""),0.0)</f>
        <v>0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IFERROR(__xludf.DUMMYFUNCTION("""COMPUTED_VALUE"""),1364.11)</f>
        <v>1364.11</v>
      </c>
      <c r="D278" s="2">
        <f>IFERROR(__xludf.DUMMYFUNCTION("""COMPUTED_VALUE"""),45695.66666666667)</f>
        <v>45695.66667</v>
      </c>
      <c r="E278" s="1">
        <f>IFERROR(__xludf.DUMMYFUNCTION("""COMPUTED_VALUE"""),1368.42)</f>
        <v>1368.42</v>
      </c>
      <c r="G278" s="2">
        <f>IFERROR(__xludf.DUMMYFUNCTION("""COMPUTED_VALUE"""),45695.66666666667)</f>
        <v>45695.66667</v>
      </c>
      <c r="H278" s="1">
        <f>IFERROR(__xludf.DUMMYFUNCTION("""COMPUTED_VALUE"""),1348.56)</f>
        <v>1348.56</v>
      </c>
      <c r="J278" s="2">
        <f>IFERROR(__xludf.DUMMYFUNCTION("""COMPUTED_VALUE"""),45695.66666666667)</f>
        <v>45695.66667</v>
      </c>
      <c r="K278" s="1">
        <f>IFERROR(__xludf.DUMMYFUNCTION("""COMPUTED_VALUE"""),1349.89)</f>
        <v>1349.89</v>
      </c>
      <c r="M278" s="2">
        <f>IFERROR(__xludf.DUMMYFUNCTION("""COMPUTED_VALUE"""),45695.66666666667)</f>
        <v>45695.66667</v>
      </c>
      <c r="N278" s="1">
        <f>IFERROR(__xludf.DUMMYFUNCTION("""COMPUTED_VALUE"""),0.0)</f>
        <v>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IFERROR(__xludf.DUMMYFUNCTION("""COMPUTED_VALUE"""),1356.88)</f>
        <v>1356.88</v>
      </c>
      <c r="D279" s="2">
        <f>IFERROR(__xludf.DUMMYFUNCTION("""COMPUTED_VALUE"""),45698.66666666667)</f>
        <v>45698.66667</v>
      </c>
      <c r="E279" s="1">
        <f>IFERROR(__xludf.DUMMYFUNCTION("""COMPUTED_VALUE"""),1361.5)</f>
        <v>1361.5</v>
      </c>
      <c r="G279" s="2">
        <f>IFERROR(__xludf.DUMMYFUNCTION("""COMPUTED_VALUE"""),45698.66666666667)</f>
        <v>45698.66667</v>
      </c>
      <c r="H279" s="1">
        <f>IFERROR(__xludf.DUMMYFUNCTION("""COMPUTED_VALUE"""),1355.3)</f>
        <v>1355.3</v>
      </c>
      <c r="J279" s="2">
        <f>IFERROR(__xludf.DUMMYFUNCTION("""COMPUTED_VALUE"""),45698.66666666667)</f>
        <v>45698.66667</v>
      </c>
      <c r="K279" s="1">
        <f>IFERROR(__xludf.DUMMYFUNCTION("""COMPUTED_VALUE"""),1359.68)</f>
        <v>1359.68</v>
      </c>
      <c r="M279" s="2">
        <f>IFERROR(__xludf.DUMMYFUNCTION("""COMPUTED_VALUE"""),45698.66666666667)</f>
        <v>45698.66667</v>
      </c>
      <c r="N279" s="1">
        <f>IFERROR(__xludf.DUMMYFUNCTION("""COMPUTED_VALUE"""),0.0)</f>
        <v>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IFERROR(__xludf.DUMMYFUNCTION("""COMPUTED_VALUE"""),1354.84)</f>
        <v>1354.84</v>
      </c>
      <c r="D280" s="2">
        <f>IFERROR(__xludf.DUMMYFUNCTION("""COMPUTED_VALUE"""),45699.66666666667)</f>
        <v>45699.66667</v>
      </c>
      <c r="E280" s="1">
        <f>IFERROR(__xludf.DUMMYFUNCTION("""COMPUTED_VALUE"""),1363.49)</f>
        <v>1363.49</v>
      </c>
      <c r="G280" s="2">
        <f>IFERROR(__xludf.DUMMYFUNCTION("""COMPUTED_VALUE"""),45699.66666666667)</f>
        <v>45699.66667</v>
      </c>
      <c r="H280" s="1">
        <f>IFERROR(__xludf.DUMMYFUNCTION("""COMPUTED_VALUE"""),1354.84)</f>
        <v>1354.84</v>
      </c>
      <c r="J280" s="2">
        <f>IFERROR(__xludf.DUMMYFUNCTION("""COMPUTED_VALUE"""),45699.66666666667)</f>
        <v>45699.66667</v>
      </c>
      <c r="K280" s="1">
        <f>IFERROR(__xludf.DUMMYFUNCTION("""COMPUTED_VALUE"""),1361.27)</f>
        <v>1361.27</v>
      </c>
      <c r="M280" s="2">
        <f>IFERROR(__xludf.DUMMYFUNCTION("""COMPUTED_VALUE"""),45699.66666666667)</f>
        <v>45699.66667</v>
      </c>
      <c r="N280" s="1">
        <f>IFERROR(__xludf.DUMMYFUNCTION("""COMPUTED_VALUE"""),0.0)</f>
        <v>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IFERROR(__xludf.DUMMYFUNCTION("""COMPUTED_VALUE"""),1349.96)</f>
        <v>1349.96</v>
      </c>
      <c r="D281" s="2">
        <f>IFERROR(__xludf.DUMMYFUNCTION("""COMPUTED_VALUE"""),45700.66666666667)</f>
        <v>45700.66667</v>
      </c>
      <c r="E281" s="1">
        <f>IFERROR(__xludf.DUMMYFUNCTION("""COMPUTED_VALUE"""),1361.02)</f>
        <v>1361.02</v>
      </c>
      <c r="G281" s="2">
        <f>IFERROR(__xludf.DUMMYFUNCTION("""COMPUTED_VALUE"""),45700.66666666667)</f>
        <v>45700.66667</v>
      </c>
      <c r="H281" s="1">
        <f>IFERROR(__xludf.DUMMYFUNCTION("""COMPUTED_VALUE"""),1347.08)</f>
        <v>1347.08</v>
      </c>
      <c r="J281" s="2">
        <f>IFERROR(__xludf.DUMMYFUNCTION("""COMPUTED_VALUE"""),45700.66666666667)</f>
        <v>45700.66667</v>
      </c>
      <c r="K281" s="1">
        <f>IFERROR(__xludf.DUMMYFUNCTION("""COMPUTED_VALUE"""),1358.74)</f>
        <v>1358.74</v>
      </c>
      <c r="M281" s="2">
        <f>IFERROR(__xludf.DUMMYFUNCTION("""COMPUTED_VALUE"""),45700.66666666667)</f>
        <v>45700.66667</v>
      </c>
      <c r="N281" s="1">
        <f>IFERROR(__xludf.DUMMYFUNCTION("""COMPUTED_VALUE"""),0.0)</f>
        <v>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IFERROR(__xludf.DUMMYFUNCTION("""COMPUTED_VALUE"""),1361.21)</f>
        <v>1361.21</v>
      </c>
      <c r="D282" s="2">
        <f>IFERROR(__xludf.DUMMYFUNCTION("""COMPUTED_VALUE"""),45701.66666666667)</f>
        <v>45701.66667</v>
      </c>
      <c r="E282" s="1">
        <f>IFERROR(__xludf.DUMMYFUNCTION("""COMPUTED_VALUE"""),1374.2)</f>
        <v>1374.2</v>
      </c>
      <c r="G282" s="2">
        <f>IFERROR(__xludf.DUMMYFUNCTION("""COMPUTED_VALUE"""),45701.66666666667)</f>
        <v>45701.66667</v>
      </c>
      <c r="H282" s="1">
        <f>IFERROR(__xludf.DUMMYFUNCTION("""COMPUTED_VALUE"""),1358.19)</f>
        <v>1358.19</v>
      </c>
      <c r="J282" s="2">
        <f>IFERROR(__xludf.DUMMYFUNCTION("""COMPUTED_VALUE"""),45701.66666666667)</f>
        <v>45701.66667</v>
      </c>
      <c r="K282" s="1">
        <f>IFERROR(__xludf.DUMMYFUNCTION("""COMPUTED_VALUE"""),1373.77)</f>
        <v>1373.77</v>
      </c>
      <c r="M282" s="2">
        <f>IFERROR(__xludf.DUMMYFUNCTION("""COMPUTED_VALUE"""),45701.66666666667)</f>
        <v>45701.66667</v>
      </c>
      <c r="N282" s="1">
        <f>IFERROR(__xludf.DUMMYFUNCTION("""COMPUTED_VALUE"""),0.0)</f>
        <v>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IFERROR(__xludf.DUMMYFUNCTION("""COMPUTED_VALUE"""),1373.66)</f>
        <v>1373.66</v>
      </c>
      <c r="D283" s="2">
        <f>IFERROR(__xludf.DUMMYFUNCTION("""COMPUTED_VALUE"""),45702.66666666667)</f>
        <v>45702.66667</v>
      </c>
      <c r="E283" s="1">
        <f>IFERROR(__xludf.DUMMYFUNCTION("""COMPUTED_VALUE"""),1376.21)</f>
        <v>1376.21</v>
      </c>
      <c r="G283" s="2">
        <f>IFERROR(__xludf.DUMMYFUNCTION("""COMPUTED_VALUE"""),45702.66666666667)</f>
        <v>45702.66667</v>
      </c>
      <c r="H283" s="1">
        <f>IFERROR(__xludf.DUMMYFUNCTION("""COMPUTED_VALUE"""),1371.88)</f>
        <v>1371.88</v>
      </c>
      <c r="J283" s="2">
        <f>IFERROR(__xludf.DUMMYFUNCTION("""COMPUTED_VALUE"""),45702.66666666667)</f>
        <v>45702.66667</v>
      </c>
      <c r="K283" s="1">
        <f>IFERROR(__xludf.DUMMYFUNCTION("""COMPUTED_VALUE"""),1374.16)</f>
        <v>1374.16</v>
      </c>
      <c r="M283" s="2">
        <f>IFERROR(__xludf.DUMMYFUNCTION("""COMPUTED_VALUE"""),45702.66666666667)</f>
        <v>45702.66667</v>
      </c>
      <c r="N283" s="1">
        <f>IFERROR(__xludf.DUMMYFUNCTION("""COMPUTED_VALUE"""),0.0)</f>
        <v>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IFERROR(__xludf.DUMMYFUNCTION("""COMPUTED_VALUE"""),1375.8)</f>
        <v>1375.8</v>
      </c>
      <c r="D284" s="2">
        <f>IFERROR(__xludf.DUMMYFUNCTION("""COMPUTED_VALUE"""),45706.66666666667)</f>
        <v>45706.66667</v>
      </c>
      <c r="E284" s="1">
        <f>IFERROR(__xludf.DUMMYFUNCTION("""COMPUTED_VALUE"""),1376.75)</f>
        <v>1376.75</v>
      </c>
      <c r="G284" s="2">
        <f>IFERROR(__xludf.DUMMYFUNCTION("""COMPUTED_VALUE"""),45706.66666666667)</f>
        <v>45706.66667</v>
      </c>
      <c r="H284" s="1">
        <f>IFERROR(__xludf.DUMMYFUNCTION("""COMPUTED_VALUE"""),1368.53)</f>
        <v>1368.53</v>
      </c>
      <c r="J284" s="2">
        <f>IFERROR(__xludf.DUMMYFUNCTION("""COMPUTED_VALUE"""),45706.66666666667)</f>
        <v>45706.66667</v>
      </c>
      <c r="K284" s="1">
        <f>IFERROR(__xludf.DUMMYFUNCTION("""COMPUTED_VALUE"""),1375.65)</f>
        <v>1375.65</v>
      </c>
      <c r="M284" s="2">
        <f>IFERROR(__xludf.DUMMYFUNCTION("""COMPUTED_VALUE"""),45706.66666666667)</f>
        <v>45706.66667</v>
      </c>
      <c r="N284" s="1">
        <f>IFERROR(__xludf.DUMMYFUNCTION("""COMPUTED_VALUE"""),0.0)</f>
        <v>0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IFERROR(__xludf.DUMMYFUNCTION("""COMPUTED_VALUE"""),1373.3)</f>
        <v>1373.3</v>
      </c>
      <c r="D285" s="2">
        <f>IFERROR(__xludf.DUMMYFUNCTION("""COMPUTED_VALUE"""),45707.66666666667)</f>
        <v>45707.66667</v>
      </c>
      <c r="E285" s="1">
        <f>IFERROR(__xludf.DUMMYFUNCTION("""COMPUTED_VALUE"""),1380.14)</f>
        <v>1380.14</v>
      </c>
      <c r="G285" s="2">
        <f>IFERROR(__xludf.DUMMYFUNCTION("""COMPUTED_VALUE"""),45707.66666666667)</f>
        <v>45707.66667</v>
      </c>
      <c r="H285" s="1">
        <f>IFERROR(__xludf.DUMMYFUNCTION("""COMPUTED_VALUE"""),1371.07)</f>
        <v>1371.07</v>
      </c>
      <c r="J285" s="2">
        <f>IFERROR(__xludf.DUMMYFUNCTION("""COMPUTED_VALUE"""),45707.66666666667)</f>
        <v>45707.66667</v>
      </c>
      <c r="K285" s="1">
        <f>IFERROR(__xludf.DUMMYFUNCTION("""COMPUTED_VALUE"""),1379.86)</f>
        <v>1379.86</v>
      </c>
      <c r="M285" s="2">
        <f>IFERROR(__xludf.DUMMYFUNCTION("""COMPUTED_VALUE"""),45707.66666666667)</f>
        <v>45707.66667</v>
      </c>
      <c r="N285" s="1">
        <f>IFERROR(__xludf.DUMMYFUNCTION("""COMPUTED_VALUE"""),0.0)</f>
        <v>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IFERROR(__xludf.DUMMYFUNCTION("""COMPUTED_VALUE"""),1376.97)</f>
        <v>1376.97</v>
      </c>
      <c r="D286" s="2">
        <f>IFERROR(__xludf.DUMMYFUNCTION("""COMPUTED_VALUE"""),45708.66666666667)</f>
        <v>45708.66667</v>
      </c>
      <c r="E286" s="1">
        <f>IFERROR(__xludf.DUMMYFUNCTION("""COMPUTED_VALUE"""),1377.94)</f>
        <v>1377.94</v>
      </c>
      <c r="G286" s="2">
        <f>IFERROR(__xludf.DUMMYFUNCTION("""COMPUTED_VALUE"""),45708.66666666667)</f>
        <v>45708.66667</v>
      </c>
      <c r="H286" s="1">
        <f>IFERROR(__xludf.DUMMYFUNCTION("""COMPUTED_VALUE"""),1367.48)</f>
        <v>1367.48</v>
      </c>
      <c r="J286" s="2">
        <f>IFERROR(__xludf.DUMMYFUNCTION("""COMPUTED_VALUE"""),45708.66666666667)</f>
        <v>45708.66667</v>
      </c>
      <c r="K286" s="1">
        <f>IFERROR(__xludf.DUMMYFUNCTION("""COMPUTED_VALUE"""),1374.33)</f>
        <v>1374.33</v>
      </c>
      <c r="M286" s="2">
        <f>IFERROR(__xludf.DUMMYFUNCTION("""COMPUTED_VALUE"""),45708.66666666667)</f>
        <v>45708.66667</v>
      </c>
      <c r="N286" s="1">
        <f>IFERROR(__xludf.DUMMYFUNCTION("""COMPUTED_VALUE"""),0.0)</f>
        <v>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IFERROR(__xludf.DUMMYFUNCTION("""COMPUTED_VALUE"""),1372.85)</f>
        <v>1372.85</v>
      </c>
      <c r="D287" s="2">
        <f>IFERROR(__xludf.DUMMYFUNCTION("""COMPUTED_VALUE"""),45709.66666666667)</f>
        <v>45709.66667</v>
      </c>
      <c r="E287" s="1">
        <f>IFERROR(__xludf.DUMMYFUNCTION("""COMPUTED_VALUE"""),1374.21)</f>
        <v>1374.21</v>
      </c>
      <c r="G287" s="2">
        <f>IFERROR(__xludf.DUMMYFUNCTION("""COMPUTED_VALUE"""),45709.66666666667)</f>
        <v>45709.66667</v>
      </c>
      <c r="H287" s="1">
        <f>IFERROR(__xludf.DUMMYFUNCTION("""COMPUTED_VALUE"""),1350.46)</f>
        <v>1350.46</v>
      </c>
      <c r="J287" s="2">
        <f>IFERROR(__xludf.DUMMYFUNCTION("""COMPUTED_VALUE"""),45709.66666666667)</f>
        <v>45709.66667</v>
      </c>
      <c r="K287" s="1">
        <f>IFERROR(__xludf.DUMMYFUNCTION("""COMPUTED_VALUE"""),1351.22)</f>
        <v>1351.22</v>
      </c>
      <c r="M287" s="2">
        <f>IFERROR(__xludf.DUMMYFUNCTION("""COMPUTED_VALUE"""),45709.66666666667)</f>
        <v>45709.66667</v>
      </c>
      <c r="N287" s="1">
        <f>IFERROR(__xludf.DUMMYFUNCTION("""COMPUTED_VALUE"""),0.0)</f>
        <v>0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IFERROR(__xludf.DUMMYFUNCTION("""COMPUTED_VALUE"""),1355.54)</f>
        <v>1355.54</v>
      </c>
      <c r="D288" s="2">
        <f>IFERROR(__xludf.DUMMYFUNCTION("""COMPUTED_VALUE"""),45712.66666666667)</f>
        <v>45712.66667</v>
      </c>
      <c r="E288" s="1">
        <f>IFERROR(__xludf.DUMMYFUNCTION("""COMPUTED_VALUE"""),1359.32)</f>
        <v>1359.32</v>
      </c>
      <c r="G288" s="2">
        <f>IFERROR(__xludf.DUMMYFUNCTION("""COMPUTED_VALUE"""),45712.66666666667)</f>
        <v>45712.66667</v>
      </c>
      <c r="H288" s="1">
        <f>IFERROR(__xludf.DUMMYFUNCTION("""COMPUTED_VALUE"""),1342.74)</f>
        <v>1342.74</v>
      </c>
      <c r="J288" s="2">
        <f>IFERROR(__xludf.DUMMYFUNCTION("""COMPUTED_VALUE"""),45712.66666666667)</f>
        <v>45712.66667</v>
      </c>
      <c r="K288" s="1">
        <f>IFERROR(__xludf.DUMMYFUNCTION("""COMPUTED_VALUE"""),1343.51)</f>
        <v>1343.51</v>
      </c>
      <c r="M288" s="2">
        <f>IFERROR(__xludf.DUMMYFUNCTION("""COMPUTED_VALUE"""),45712.66666666667)</f>
        <v>45712.66667</v>
      </c>
      <c r="N288" s="1">
        <f>IFERROR(__xludf.DUMMYFUNCTION("""COMPUTED_VALUE"""),0.0)</f>
        <v>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IFERROR(__xludf.DUMMYFUNCTION("""COMPUTED_VALUE"""),1343.17)</f>
        <v>1343.17</v>
      </c>
      <c r="D289" s="2">
        <f>IFERROR(__xludf.DUMMYFUNCTION("""COMPUTED_VALUE"""),45713.66666666667)</f>
        <v>45713.66667</v>
      </c>
      <c r="E289" s="1">
        <f>IFERROR(__xludf.DUMMYFUNCTION("""COMPUTED_VALUE"""),1345.37)</f>
        <v>1345.37</v>
      </c>
      <c r="G289" s="2">
        <f>IFERROR(__xludf.DUMMYFUNCTION("""COMPUTED_VALUE"""),45713.66666666667)</f>
        <v>45713.66667</v>
      </c>
      <c r="H289" s="1">
        <f>IFERROR(__xludf.DUMMYFUNCTION("""COMPUTED_VALUE"""),1325.02)</f>
        <v>1325.02</v>
      </c>
      <c r="J289" s="2">
        <f>IFERROR(__xludf.DUMMYFUNCTION("""COMPUTED_VALUE"""),45713.66666666667)</f>
        <v>45713.66667</v>
      </c>
      <c r="K289" s="1">
        <f>IFERROR(__xludf.DUMMYFUNCTION("""COMPUTED_VALUE"""),1335.71)</f>
        <v>1335.71</v>
      </c>
      <c r="M289" s="2">
        <f>IFERROR(__xludf.DUMMYFUNCTION("""COMPUTED_VALUE"""),45713.66666666667)</f>
        <v>45713.66667</v>
      </c>
      <c r="N289" s="1">
        <f>IFERROR(__xludf.DUMMYFUNCTION("""COMPUTED_VALUE"""),0.0)</f>
        <v>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IFERROR(__xludf.DUMMYFUNCTION("""COMPUTED_VALUE"""),1339.59)</f>
        <v>1339.59</v>
      </c>
      <c r="D290" s="2">
        <f>IFERROR(__xludf.DUMMYFUNCTION("""COMPUTED_VALUE"""),45714.66666666667)</f>
        <v>45714.66667</v>
      </c>
      <c r="E290" s="1">
        <f>IFERROR(__xludf.DUMMYFUNCTION("""COMPUTED_VALUE"""),1347.75)</f>
        <v>1347.75</v>
      </c>
      <c r="G290" s="2">
        <f>IFERROR(__xludf.DUMMYFUNCTION("""COMPUTED_VALUE"""),45714.66666666667)</f>
        <v>45714.66667</v>
      </c>
      <c r="H290" s="1">
        <f>IFERROR(__xludf.DUMMYFUNCTION("""COMPUTED_VALUE"""),1329.76)</f>
        <v>1329.76</v>
      </c>
      <c r="J290" s="2">
        <f>IFERROR(__xludf.DUMMYFUNCTION("""COMPUTED_VALUE"""),45714.66666666667)</f>
        <v>45714.66667</v>
      </c>
      <c r="K290" s="1">
        <f>IFERROR(__xludf.DUMMYFUNCTION("""COMPUTED_VALUE"""),1335.84)</f>
        <v>1335.84</v>
      </c>
      <c r="M290" s="2">
        <f>IFERROR(__xludf.DUMMYFUNCTION("""COMPUTED_VALUE"""),45714.66666666667)</f>
        <v>45714.66667</v>
      </c>
      <c r="N290" s="1">
        <f>IFERROR(__xludf.DUMMYFUNCTION("""COMPUTED_VALUE"""),0.0)</f>
        <v>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IFERROR(__xludf.DUMMYFUNCTION("""COMPUTED_VALUE"""),1342.99)</f>
        <v>1342.99</v>
      </c>
      <c r="D291" s="2">
        <f>IFERROR(__xludf.DUMMYFUNCTION("""COMPUTED_VALUE"""),45715.66666666667)</f>
        <v>45715.66667</v>
      </c>
      <c r="E291" s="1">
        <f>IFERROR(__xludf.DUMMYFUNCTION("""COMPUTED_VALUE"""),1345.94)</f>
        <v>1345.94</v>
      </c>
      <c r="G291" s="2">
        <f>IFERROR(__xludf.DUMMYFUNCTION("""COMPUTED_VALUE"""),45715.66666666667)</f>
        <v>45715.66667</v>
      </c>
      <c r="H291" s="1">
        <f>IFERROR(__xludf.DUMMYFUNCTION("""COMPUTED_VALUE"""),1311.62)</f>
        <v>1311.62</v>
      </c>
      <c r="J291" s="2">
        <f>IFERROR(__xludf.DUMMYFUNCTION("""COMPUTED_VALUE"""),45715.66666666667)</f>
        <v>45715.66667</v>
      </c>
      <c r="K291" s="1">
        <f>IFERROR(__xludf.DUMMYFUNCTION("""COMPUTED_VALUE"""),1312.29)</f>
        <v>1312.29</v>
      </c>
      <c r="M291" s="2">
        <f>IFERROR(__xludf.DUMMYFUNCTION("""COMPUTED_VALUE"""),45715.66666666667)</f>
        <v>45715.66667</v>
      </c>
      <c r="N291" s="1">
        <f>IFERROR(__xludf.DUMMYFUNCTION("""COMPUTED_VALUE"""),0.0)</f>
        <v>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IFERROR(__xludf.DUMMYFUNCTION("""COMPUTED_VALUE"""),1311.96)</f>
        <v>1311.96</v>
      </c>
      <c r="D292" s="2">
        <f>IFERROR(__xludf.DUMMYFUNCTION("""COMPUTED_VALUE"""),45716.66666666667)</f>
        <v>45716.66667</v>
      </c>
      <c r="E292" s="1">
        <f>IFERROR(__xludf.DUMMYFUNCTION("""COMPUTED_VALUE"""),1335.48)</f>
        <v>1335.48</v>
      </c>
      <c r="G292" s="2">
        <f>IFERROR(__xludf.DUMMYFUNCTION("""COMPUTED_VALUE"""),45716.66666666667)</f>
        <v>45716.66667</v>
      </c>
      <c r="H292" s="1">
        <f>IFERROR(__xludf.DUMMYFUNCTION("""COMPUTED_VALUE"""),1306.38)</f>
        <v>1306.38</v>
      </c>
      <c r="J292" s="2">
        <f>IFERROR(__xludf.DUMMYFUNCTION("""COMPUTED_VALUE"""),45716.66666666667)</f>
        <v>45716.66667</v>
      </c>
      <c r="K292" s="1">
        <f>IFERROR(__xludf.DUMMYFUNCTION("""COMPUTED_VALUE"""),1334.38)</f>
        <v>1334.38</v>
      </c>
      <c r="M292" s="2">
        <f>IFERROR(__xludf.DUMMYFUNCTION("""COMPUTED_VALUE"""),45716.66666666667)</f>
        <v>45716.66667</v>
      </c>
      <c r="N292" s="1">
        <f>IFERROR(__xludf.DUMMYFUNCTION("""COMPUTED_VALUE"""),0.0)</f>
        <v>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IFERROR(__xludf.DUMMYFUNCTION("""COMPUTED_VALUE"""),1337.9)</f>
        <v>1337.9</v>
      </c>
      <c r="D293" s="2">
        <f>IFERROR(__xludf.DUMMYFUNCTION("""COMPUTED_VALUE"""),45719.66666666667)</f>
        <v>45719.66667</v>
      </c>
      <c r="E293" s="1">
        <f>IFERROR(__xludf.DUMMYFUNCTION("""COMPUTED_VALUE"""),1340.97)</f>
        <v>1340.97</v>
      </c>
      <c r="G293" s="2">
        <f>IFERROR(__xludf.DUMMYFUNCTION("""COMPUTED_VALUE"""),45719.66666666667)</f>
        <v>45719.66667</v>
      </c>
      <c r="H293" s="1">
        <f>IFERROR(__xludf.DUMMYFUNCTION("""COMPUTED_VALUE"""),1299.88)</f>
        <v>1299.88</v>
      </c>
      <c r="J293" s="2">
        <f>IFERROR(__xludf.DUMMYFUNCTION("""COMPUTED_VALUE"""),45719.66666666667)</f>
        <v>45719.66667</v>
      </c>
      <c r="K293" s="1">
        <f>IFERROR(__xludf.DUMMYFUNCTION("""COMPUTED_VALUE"""),1308.99)</f>
        <v>1308.99</v>
      </c>
      <c r="M293" s="2">
        <f>IFERROR(__xludf.DUMMYFUNCTION("""COMPUTED_VALUE"""),45719.66666666667)</f>
        <v>45719.66667</v>
      </c>
      <c r="N293" s="1">
        <f>IFERROR(__xludf.DUMMYFUNCTION("""COMPUTED_VALUE"""),0.0)</f>
        <v>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IFERROR(__xludf.DUMMYFUNCTION("""COMPUTED_VALUE"""),1297.75)</f>
        <v>1297.75</v>
      </c>
      <c r="D294" s="2">
        <f>IFERROR(__xludf.DUMMYFUNCTION("""COMPUTED_VALUE"""),45720.66666666667)</f>
        <v>45720.66667</v>
      </c>
      <c r="E294" s="1">
        <f>IFERROR(__xludf.DUMMYFUNCTION("""COMPUTED_VALUE"""),1313.8)</f>
        <v>1313.8</v>
      </c>
      <c r="G294" s="2">
        <f>IFERROR(__xludf.DUMMYFUNCTION("""COMPUTED_VALUE"""),45720.66666666667)</f>
        <v>45720.66667</v>
      </c>
      <c r="H294" s="1">
        <f>IFERROR(__xludf.DUMMYFUNCTION("""COMPUTED_VALUE"""),1283.38)</f>
        <v>1283.38</v>
      </c>
      <c r="J294" s="2">
        <f>IFERROR(__xludf.DUMMYFUNCTION("""COMPUTED_VALUE"""),45720.66666666667)</f>
        <v>45720.66667</v>
      </c>
      <c r="K294" s="1">
        <f>IFERROR(__xludf.DUMMYFUNCTION("""COMPUTED_VALUE"""),1294.48)</f>
        <v>1294.48</v>
      </c>
      <c r="M294" s="2">
        <f>IFERROR(__xludf.DUMMYFUNCTION("""COMPUTED_VALUE"""),45720.66666666667)</f>
        <v>45720.66667</v>
      </c>
      <c r="N294" s="1">
        <f>IFERROR(__xludf.DUMMYFUNCTION("""COMPUTED_VALUE"""),0.0)</f>
        <v>0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IFERROR(__xludf.DUMMYFUNCTION("""COMPUTED_VALUE"""),1295.35)</f>
        <v>1295.35</v>
      </c>
      <c r="D295" s="2">
        <f>IFERROR(__xludf.DUMMYFUNCTION("""COMPUTED_VALUE"""),45721.66666666667)</f>
        <v>45721.66667</v>
      </c>
      <c r="E295" s="1">
        <f>IFERROR(__xludf.DUMMYFUNCTION("""COMPUTED_VALUE"""),1313.67)</f>
        <v>1313.67</v>
      </c>
      <c r="G295" s="2">
        <f>IFERROR(__xludf.DUMMYFUNCTION("""COMPUTED_VALUE"""),45721.66666666667)</f>
        <v>45721.66667</v>
      </c>
      <c r="H295" s="1">
        <f>IFERROR(__xludf.DUMMYFUNCTION("""COMPUTED_VALUE"""),1286.46)</f>
        <v>1286.46</v>
      </c>
      <c r="J295" s="2">
        <f>IFERROR(__xludf.DUMMYFUNCTION("""COMPUTED_VALUE"""),45721.66666666667)</f>
        <v>45721.66667</v>
      </c>
      <c r="K295" s="1">
        <f>IFERROR(__xludf.DUMMYFUNCTION("""COMPUTED_VALUE"""),1309.65)</f>
        <v>1309.65</v>
      </c>
      <c r="M295" s="2">
        <f>IFERROR(__xludf.DUMMYFUNCTION("""COMPUTED_VALUE"""),45721.66666666667)</f>
        <v>45721.66667</v>
      </c>
      <c r="N295" s="1">
        <f>IFERROR(__xludf.DUMMYFUNCTION("""COMPUTED_VALUE"""),0.0)</f>
        <v>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IFERROR(__xludf.DUMMYFUNCTION("""COMPUTED_VALUE"""),1292.27)</f>
        <v>1292.27</v>
      </c>
      <c r="D296" s="2">
        <f>IFERROR(__xludf.DUMMYFUNCTION("""COMPUTED_VALUE"""),45722.66666666667)</f>
        <v>45722.66667</v>
      </c>
      <c r="E296" s="1">
        <f>IFERROR(__xludf.DUMMYFUNCTION("""COMPUTED_VALUE"""),1302.74)</f>
        <v>1302.74</v>
      </c>
      <c r="G296" s="2">
        <f>IFERROR(__xludf.DUMMYFUNCTION("""COMPUTED_VALUE"""),45722.66666666667)</f>
        <v>45722.66667</v>
      </c>
      <c r="H296" s="1">
        <f>IFERROR(__xludf.DUMMYFUNCTION("""COMPUTED_VALUE"""),1278.88)</f>
        <v>1278.88</v>
      </c>
      <c r="J296" s="2">
        <f>IFERROR(__xludf.DUMMYFUNCTION("""COMPUTED_VALUE"""),45722.66666666667)</f>
        <v>45722.66667</v>
      </c>
      <c r="K296" s="1">
        <f>IFERROR(__xludf.DUMMYFUNCTION("""COMPUTED_VALUE"""),1285.36)</f>
        <v>1285.36</v>
      </c>
      <c r="M296" s="2">
        <f>IFERROR(__xludf.DUMMYFUNCTION("""COMPUTED_VALUE"""),45722.66666666667)</f>
        <v>45722.66667</v>
      </c>
      <c r="N296" s="1">
        <f>IFERROR(__xludf.DUMMYFUNCTION("""COMPUTED_VALUE"""),0.0)</f>
        <v>0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IFERROR(__xludf.DUMMYFUNCTION("""COMPUTED_VALUE"""),1281.59)</f>
        <v>1281.59</v>
      </c>
      <c r="D297" s="2">
        <f>IFERROR(__xludf.DUMMYFUNCTION("""COMPUTED_VALUE"""),45723.66666666667)</f>
        <v>45723.66667</v>
      </c>
      <c r="E297" s="1">
        <f>IFERROR(__xludf.DUMMYFUNCTION("""COMPUTED_VALUE"""),1294.92)</f>
        <v>1294.92</v>
      </c>
      <c r="G297" s="2">
        <f>IFERROR(__xludf.DUMMYFUNCTION("""COMPUTED_VALUE"""),45723.66666666667)</f>
        <v>45723.66667</v>
      </c>
      <c r="H297" s="1">
        <f>IFERROR(__xludf.DUMMYFUNCTION("""COMPUTED_VALUE"""),1268.57)</f>
        <v>1268.57</v>
      </c>
      <c r="J297" s="2">
        <f>IFERROR(__xludf.DUMMYFUNCTION("""COMPUTED_VALUE"""),45723.66666666667)</f>
        <v>45723.66667</v>
      </c>
      <c r="K297" s="1">
        <f>IFERROR(__xludf.DUMMYFUNCTION("""COMPUTED_VALUE"""),1291.92)</f>
        <v>1291.92</v>
      </c>
      <c r="M297" s="2">
        <f>IFERROR(__xludf.DUMMYFUNCTION("""COMPUTED_VALUE"""),45723.66666666667)</f>
        <v>45723.66667</v>
      </c>
      <c r="N297" s="1">
        <f>IFERROR(__xludf.DUMMYFUNCTION("""COMPUTED_VALUE"""),0.0)</f>
        <v>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IFERROR(__xludf.DUMMYFUNCTION("""COMPUTED_VALUE"""),1272.71)</f>
        <v>1272.71</v>
      </c>
      <c r="D298" s="2">
        <f>IFERROR(__xludf.DUMMYFUNCTION("""COMPUTED_VALUE"""),45726.66666666667)</f>
        <v>45726.66667</v>
      </c>
      <c r="E298" s="1">
        <f>IFERROR(__xludf.DUMMYFUNCTION("""COMPUTED_VALUE"""),1274.18)</f>
        <v>1274.18</v>
      </c>
      <c r="G298" s="2">
        <f>IFERROR(__xludf.DUMMYFUNCTION("""COMPUTED_VALUE"""),45726.66666666667)</f>
        <v>45726.66667</v>
      </c>
      <c r="H298" s="1">
        <f>IFERROR(__xludf.DUMMYFUNCTION("""COMPUTED_VALUE"""),1241.67)</f>
        <v>1241.67</v>
      </c>
      <c r="J298" s="2">
        <f>IFERROR(__xludf.DUMMYFUNCTION("""COMPUTED_VALUE"""),45726.66666666667)</f>
        <v>45726.66667</v>
      </c>
      <c r="K298" s="1">
        <f>IFERROR(__xludf.DUMMYFUNCTION("""COMPUTED_VALUE"""),1253.21)</f>
        <v>1253.21</v>
      </c>
      <c r="M298" s="2">
        <f>IFERROR(__xludf.DUMMYFUNCTION("""COMPUTED_VALUE"""),45726.66666666667)</f>
        <v>45726.66667</v>
      </c>
      <c r="N298" s="1">
        <f>IFERROR(__xludf.DUMMYFUNCTION("""COMPUTED_VALUE"""),0.0)</f>
        <v>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IFERROR(__xludf.DUMMYFUNCTION("""COMPUTED_VALUE"""),1249.3)</f>
        <v>1249.3</v>
      </c>
      <c r="D299" s="2">
        <f>IFERROR(__xludf.DUMMYFUNCTION("""COMPUTED_VALUE"""),45727.66666666667)</f>
        <v>45727.66667</v>
      </c>
      <c r="E299" s="1">
        <f>IFERROR(__xludf.DUMMYFUNCTION("""COMPUTED_VALUE"""),1259.19)</f>
        <v>1259.19</v>
      </c>
      <c r="G299" s="2">
        <f>IFERROR(__xludf.DUMMYFUNCTION("""COMPUTED_VALUE"""),45727.66666666667)</f>
        <v>45727.66667</v>
      </c>
      <c r="H299" s="1">
        <f>IFERROR(__xludf.DUMMYFUNCTION("""COMPUTED_VALUE"""),1233.87)</f>
        <v>1233.87</v>
      </c>
      <c r="J299" s="2">
        <f>IFERROR(__xludf.DUMMYFUNCTION("""COMPUTED_VALUE"""),45727.66666666667)</f>
        <v>45727.66667</v>
      </c>
      <c r="K299" s="1">
        <f>IFERROR(__xludf.DUMMYFUNCTION("""COMPUTED_VALUE"""),1244.63)</f>
        <v>1244.63</v>
      </c>
      <c r="M299" s="2">
        <f>IFERROR(__xludf.DUMMYFUNCTION("""COMPUTED_VALUE"""),45727.66666666667)</f>
        <v>45727.66667</v>
      </c>
      <c r="N299" s="1">
        <f>IFERROR(__xludf.DUMMYFUNCTION("""COMPUTED_VALUE"""),0.0)</f>
        <v>0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IFERROR(__xludf.DUMMYFUNCTION("""COMPUTED_VALUE"""),1258.16)</f>
        <v>1258.16</v>
      </c>
      <c r="D300" s="2">
        <f>IFERROR(__xludf.DUMMYFUNCTION("""COMPUTED_VALUE"""),45728.66666666667)</f>
        <v>45728.66667</v>
      </c>
      <c r="E300" s="1">
        <f>IFERROR(__xludf.DUMMYFUNCTION("""COMPUTED_VALUE"""),1261.69)</f>
        <v>1261.69</v>
      </c>
      <c r="G300" s="2">
        <f>IFERROR(__xludf.DUMMYFUNCTION("""COMPUTED_VALUE"""),45728.66666666667)</f>
        <v>45728.66667</v>
      </c>
      <c r="H300" s="1">
        <f>IFERROR(__xludf.DUMMYFUNCTION("""COMPUTED_VALUE"""),1240.27)</f>
        <v>1240.27</v>
      </c>
      <c r="J300" s="2">
        <f>IFERROR(__xludf.DUMMYFUNCTION("""COMPUTED_VALUE"""),45728.66666666667)</f>
        <v>45728.66667</v>
      </c>
      <c r="K300" s="1">
        <f>IFERROR(__xludf.DUMMYFUNCTION("""COMPUTED_VALUE"""),1252.94)</f>
        <v>1252.94</v>
      </c>
      <c r="M300" s="2">
        <f>IFERROR(__xludf.DUMMYFUNCTION("""COMPUTED_VALUE"""),45728.66666666667)</f>
        <v>45728.66667</v>
      </c>
      <c r="N300" s="1">
        <f>IFERROR(__xludf.DUMMYFUNCTION("""COMPUTED_VALUE"""),0.0)</f>
        <v>0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IFERROR(__xludf.DUMMYFUNCTION("""COMPUTED_VALUE"""),1251.11)</f>
        <v>1251.11</v>
      </c>
      <c r="D301" s="2">
        <f>IFERROR(__xludf.DUMMYFUNCTION("""COMPUTED_VALUE"""),45729.66666666667)</f>
        <v>45729.66667</v>
      </c>
      <c r="E301" s="1">
        <f>IFERROR(__xludf.DUMMYFUNCTION("""COMPUTED_VALUE"""),1251.96)</f>
        <v>1251.96</v>
      </c>
      <c r="G301" s="2">
        <f>IFERROR(__xludf.DUMMYFUNCTION("""COMPUTED_VALUE"""),45729.66666666667)</f>
        <v>45729.66667</v>
      </c>
      <c r="H301" s="1">
        <f>IFERROR(__xludf.DUMMYFUNCTION("""COMPUTED_VALUE"""),1231.04)</f>
        <v>1231.04</v>
      </c>
      <c r="J301" s="2">
        <f>IFERROR(__xludf.DUMMYFUNCTION("""COMPUTED_VALUE"""),45729.66666666667)</f>
        <v>45729.66667</v>
      </c>
      <c r="K301" s="1">
        <f>IFERROR(__xludf.DUMMYFUNCTION("""COMPUTED_VALUE"""),1234.63)</f>
        <v>1234.63</v>
      </c>
      <c r="M301" s="2">
        <f>IFERROR(__xludf.DUMMYFUNCTION("""COMPUTED_VALUE"""),45729.66666666667)</f>
        <v>45729.66667</v>
      </c>
      <c r="N301" s="1">
        <f>IFERROR(__xludf.DUMMYFUNCTION("""COMPUTED_VALUE"""),0.0)</f>
        <v>0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IFERROR(__xludf.DUMMYFUNCTION("""COMPUTED_VALUE"""),1244.82)</f>
        <v>1244.82</v>
      </c>
      <c r="D302" s="2">
        <f>IFERROR(__xludf.DUMMYFUNCTION("""COMPUTED_VALUE"""),45730.66666666667)</f>
        <v>45730.66667</v>
      </c>
      <c r="E302" s="1">
        <f>IFERROR(__xludf.DUMMYFUNCTION("""COMPUTED_VALUE"""),1262.01)</f>
        <v>1262.01</v>
      </c>
      <c r="G302" s="2">
        <f>IFERROR(__xludf.DUMMYFUNCTION("""COMPUTED_VALUE"""),45730.66666666667)</f>
        <v>45730.66667</v>
      </c>
      <c r="H302" s="1">
        <f>IFERROR(__xludf.DUMMYFUNCTION("""COMPUTED_VALUE"""),1244.15)</f>
        <v>1244.15</v>
      </c>
      <c r="J302" s="2">
        <f>IFERROR(__xludf.DUMMYFUNCTION("""COMPUTED_VALUE"""),45730.66666666667)</f>
        <v>45730.66667</v>
      </c>
      <c r="K302" s="1">
        <f>IFERROR(__xludf.DUMMYFUNCTION("""COMPUTED_VALUE"""),1260.61)</f>
        <v>1260.61</v>
      </c>
      <c r="M302" s="2">
        <f>IFERROR(__xludf.DUMMYFUNCTION("""COMPUTED_VALUE"""),45730.66666666667)</f>
        <v>45730.66667</v>
      </c>
      <c r="N302" s="1">
        <f>IFERROR(__xludf.DUMMYFUNCTION("""COMPUTED_VALUE"""),0.0)</f>
        <v>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IFERROR(__xludf.DUMMYFUNCTION("""COMPUTED_VALUE"""),1259.1)</f>
        <v>1259.1</v>
      </c>
      <c r="D303" s="2">
        <f>IFERROR(__xludf.DUMMYFUNCTION("""COMPUTED_VALUE"""),45733.66666666667)</f>
        <v>45733.66667</v>
      </c>
      <c r="E303" s="1">
        <f>IFERROR(__xludf.DUMMYFUNCTION("""COMPUTED_VALUE"""),1272.73)</f>
        <v>1272.73</v>
      </c>
      <c r="G303" s="2">
        <f>IFERROR(__xludf.DUMMYFUNCTION("""COMPUTED_VALUE"""),45733.66666666667)</f>
        <v>45733.66667</v>
      </c>
      <c r="H303" s="1">
        <f>IFERROR(__xludf.DUMMYFUNCTION("""COMPUTED_VALUE"""),1256.47)</f>
        <v>1256.47</v>
      </c>
      <c r="J303" s="2">
        <f>IFERROR(__xludf.DUMMYFUNCTION("""COMPUTED_VALUE"""),45733.66666666667)</f>
        <v>45733.66667</v>
      </c>
      <c r="K303" s="1">
        <f>IFERROR(__xludf.DUMMYFUNCTION("""COMPUTED_VALUE"""),1266.0)</f>
        <v>1266</v>
      </c>
      <c r="M303" s="2">
        <f>IFERROR(__xludf.DUMMYFUNCTION("""COMPUTED_VALUE"""),45733.66666666667)</f>
        <v>45733.66667</v>
      </c>
      <c r="N303" s="1">
        <f>IFERROR(__xludf.DUMMYFUNCTION("""COMPUTED_VALUE"""),0.0)</f>
        <v>0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IFERROR(__xludf.DUMMYFUNCTION("""COMPUTED_VALUE"""),1260.46)</f>
        <v>1260.46</v>
      </c>
      <c r="D304" s="2">
        <f>IFERROR(__xludf.DUMMYFUNCTION("""COMPUTED_VALUE"""),45734.66666666667)</f>
        <v>45734.66667</v>
      </c>
      <c r="E304" s="1">
        <f>IFERROR(__xludf.DUMMYFUNCTION("""COMPUTED_VALUE"""),1260.69)</f>
        <v>1260.69</v>
      </c>
      <c r="G304" s="2">
        <f>IFERROR(__xludf.DUMMYFUNCTION("""COMPUTED_VALUE"""),45734.66666666667)</f>
        <v>45734.66667</v>
      </c>
      <c r="H304" s="1">
        <f>IFERROR(__xludf.DUMMYFUNCTION("""COMPUTED_VALUE"""),1247.29)</f>
        <v>1247.29</v>
      </c>
      <c r="J304" s="2">
        <f>IFERROR(__xludf.DUMMYFUNCTION("""COMPUTED_VALUE"""),45734.66666666667)</f>
        <v>45734.66667</v>
      </c>
      <c r="K304" s="1">
        <f>IFERROR(__xludf.DUMMYFUNCTION("""COMPUTED_VALUE"""),1251.05)</f>
        <v>1251.05</v>
      </c>
      <c r="M304" s="2">
        <f>IFERROR(__xludf.DUMMYFUNCTION("""COMPUTED_VALUE"""),45734.66666666667)</f>
        <v>45734.66667</v>
      </c>
      <c r="N304" s="1">
        <f>IFERROR(__xludf.DUMMYFUNCTION("""COMPUTED_VALUE"""),0.0)</f>
        <v>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IFERROR(__xludf.DUMMYFUNCTION("""COMPUTED_VALUE"""),1255.68)</f>
        <v>1255.68</v>
      </c>
      <c r="D305" s="2">
        <f>IFERROR(__xludf.DUMMYFUNCTION("""COMPUTED_VALUE"""),45735.66666666667)</f>
        <v>45735.66667</v>
      </c>
      <c r="E305" s="1">
        <f>IFERROR(__xludf.DUMMYFUNCTION("""COMPUTED_VALUE"""),1274.27)</f>
        <v>1274.27</v>
      </c>
      <c r="G305" s="2">
        <f>IFERROR(__xludf.DUMMYFUNCTION("""COMPUTED_VALUE"""),45735.66666666667)</f>
        <v>45735.66667</v>
      </c>
      <c r="H305" s="1">
        <f>IFERROR(__xludf.DUMMYFUNCTION("""COMPUTED_VALUE"""),1252.83)</f>
        <v>1252.83</v>
      </c>
      <c r="J305" s="2">
        <f>IFERROR(__xludf.DUMMYFUNCTION("""COMPUTED_VALUE"""),45735.66666666667)</f>
        <v>45735.66667</v>
      </c>
      <c r="K305" s="1">
        <f>IFERROR(__xludf.DUMMYFUNCTION("""COMPUTED_VALUE"""),1264.78)</f>
        <v>1264.78</v>
      </c>
      <c r="M305" s="2">
        <f>IFERROR(__xludf.DUMMYFUNCTION("""COMPUTED_VALUE"""),45735.66666666667)</f>
        <v>45735.66667</v>
      </c>
      <c r="N305" s="1">
        <f>IFERROR(__xludf.DUMMYFUNCTION("""COMPUTED_VALUE"""),0.0)</f>
        <v>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IFERROR(__xludf.DUMMYFUNCTION("""COMPUTED_VALUE"""),1256.51)</f>
        <v>1256.51</v>
      </c>
      <c r="D306" s="2">
        <f>IFERROR(__xludf.DUMMYFUNCTION("""COMPUTED_VALUE"""),45736.66666666667)</f>
        <v>45736.66667</v>
      </c>
      <c r="E306" s="1">
        <f>IFERROR(__xludf.DUMMYFUNCTION("""COMPUTED_VALUE"""),1274.03)</f>
        <v>1274.03</v>
      </c>
      <c r="G306" s="2">
        <f>IFERROR(__xludf.DUMMYFUNCTION("""COMPUTED_VALUE"""),45736.66666666667)</f>
        <v>45736.66667</v>
      </c>
      <c r="H306" s="1">
        <f>IFERROR(__xludf.DUMMYFUNCTION("""COMPUTED_VALUE"""),1254.5)</f>
        <v>1254.5</v>
      </c>
      <c r="J306" s="2">
        <f>IFERROR(__xludf.DUMMYFUNCTION("""COMPUTED_VALUE"""),45736.66666666667)</f>
        <v>45736.66667</v>
      </c>
      <c r="K306" s="1">
        <f>IFERROR(__xludf.DUMMYFUNCTION("""COMPUTED_VALUE"""),1262.36)</f>
        <v>1262.36</v>
      </c>
      <c r="M306" s="2">
        <f>IFERROR(__xludf.DUMMYFUNCTION("""COMPUTED_VALUE"""),45736.66666666667)</f>
        <v>45736.66667</v>
      </c>
      <c r="N306" s="1">
        <f>IFERROR(__xludf.DUMMYFUNCTION("""COMPUTED_VALUE"""),0.0)</f>
        <v>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IFERROR(__xludf.DUMMYFUNCTION("""COMPUTED_VALUE"""),1252.65)</f>
        <v>1252.65</v>
      </c>
      <c r="D307" s="2">
        <f>IFERROR(__xludf.DUMMYFUNCTION("""COMPUTED_VALUE"""),45737.66666666667)</f>
        <v>45737.66667</v>
      </c>
      <c r="E307" s="1">
        <f>IFERROR(__xludf.DUMMYFUNCTION("""COMPUTED_VALUE"""),1265.97)</f>
        <v>1265.97</v>
      </c>
      <c r="G307" s="2">
        <f>IFERROR(__xludf.DUMMYFUNCTION("""COMPUTED_VALUE"""),45737.66666666667)</f>
        <v>45737.66667</v>
      </c>
      <c r="H307" s="1">
        <f>IFERROR(__xludf.DUMMYFUNCTION("""COMPUTED_VALUE"""),1249.92)</f>
        <v>1249.92</v>
      </c>
      <c r="J307" s="2">
        <f>IFERROR(__xludf.DUMMYFUNCTION("""COMPUTED_VALUE"""),45737.66666666667)</f>
        <v>45737.66667</v>
      </c>
      <c r="K307" s="1">
        <f>IFERROR(__xludf.DUMMYFUNCTION("""COMPUTED_VALUE"""),1265.29)</f>
        <v>1265.29</v>
      </c>
      <c r="M307" s="2">
        <f>IFERROR(__xludf.DUMMYFUNCTION("""COMPUTED_VALUE"""),45737.66666666667)</f>
        <v>45737.66667</v>
      </c>
      <c r="N307" s="1">
        <f>IFERROR(__xludf.DUMMYFUNCTION("""COMPUTED_VALUE"""),0.0)</f>
        <v>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IFERROR(__xludf.DUMMYFUNCTION("""COMPUTED_VALUE"""),1279.5)</f>
        <v>1279.5</v>
      </c>
      <c r="D308" s="2">
        <f>IFERROR(__xludf.DUMMYFUNCTION("""COMPUTED_VALUE"""),45740.66666666667)</f>
        <v>45740.66667</v>
      </c>
      <c r="E308" s="1">
        <f>IFERROR(__xludf.DUMMYFUNCTION("""COMPUTED_VALUE"""),1288.99)</f>
        <v>1288.99</v>
      </c>
      <c r="G308" s="2">
        <f>IFERROR(__xludf.DUMMYFUNCTION("""COMPUTED_VALUE"""),45740.66666666667)</f>
        <v>45740.66667</v>
      </c>
      <c r="H308" s="1">
        <f>IFERROR(__xludf.DUMMYFUNCTION("""COMPUTED_VALUE"""),1278.69)</f>
        <v>1278.69</v>
      </c>
      <c r="J308" s="2">
        <f>IFERROR(__xludf.DUMMYFUNCTION("""COMPUTED_VALUE"""),45740.66666666667)</f>
        <v>45740.66667</v>
      </c>
      <c r="K308" s="1">
        <f>IFERROR(__xludf.DUMMYFUNCTION("""COMPUTED_VALUE"""),1287.56)</f>
        <v>1287.56</v>
      </c>
      <c r="M308" s="2">
        <f>IFERROR(__xludf.DUMMYFUNCTION("""COMPUTED_VALUE"""),45740.66666666667)</f>
        <v>45740.66667</v>
      </c>
      <c r="N308" s="1">
        <f>IFERROR(__xludf.DUMMYFUNCTION("""COMPUTED_VALUE"""),0.0)</f>
        <v>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IFERROR(__xludf.DUMMYFUNCTION("""COMPUTED_VALUE"""),1289.39)</f>
        <v>1289.39</v>
      </c>
      <c r="D309" s="2">
        <f>IFERROR(__xludf.DUMMYFUNCTION("""COMPUTED_VALUE"""),45741.66666666667)</f>
        <v>45741.66667</v>
      </c>
      <c r="E309" s="1">
        <f>IFERROR(__xludf.DUMMYFUNCTION("""COMPUTED_VALUE"""),1292.67)</f>
        <v>1292.67</v>
      </c>
      <c r="G309" s="2">
        <f>IFERROR(__xludf.DUMMYFUNCTION("""COMPUTED_VALUE"""),45741.66666666667)</f>
        <v>45741.66667</v>
      </c>
      <c r="H309" s="1">
        <f>IFERROR(__xludf.DUMMYFUNCTION("""COMPUTED_VALUE"""),1286.8)</f>
        <v>1286.8</v>
      </c>
      <c r="J309" s="2">
        <f>IFERROR(__xludf.DUMMYFUNCTION("""COMPUTED_VALUE"""),45741.66666666667)</f>
        <v>45741.66667</v>
      </c>
      <c r="K309" s="1">
        <f>IFERROR(__xludf.DUMMYFUNCTION("""COMPUTED_VALUE"""),1290.72)</f>
        <v>1290.72</v>
      </c>
      <c r="M309" s="2">
        <f>IFERROR(__xludf.DUMMYFUNCTION("""COMPUTED_VALUE"""),45741.66666666667)</f>
        <v>45741.66667</v>
      </c>
      <c r="N309" s="1">
        <f>IFERROR(__xludf.DUMMYFUNCTION("""COMPUTED_VALUE"""),0.0)</f>
        <v>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IFERROR(__xludf.DUMMYFUNCTION("""COMPUTED_VALUE"""),1288.59)</f>
        <v>1288.59</v>
      </c>
      <c r="D310" s="2">
        <f>IFERROR(__xludf.DUMMYFUNCTION("""COMPUTED_VALUE"""),45742.66666666667)</f>
        <v>45742.66667</v>
      </c>
      <c r="E310" s="1">
        <f>IFERROR(__xludf.DUMMYFUNCTION("""COMPUTED_VALUE"""),1290.62)</f>
        <v>1290.62</v>
      </c>
      <c r="G310" s="2">
        <f>IFERROR(__xludf.DUMMYFUNCTION("""COMPUTED_VALUE"""),45742.66666666667)</f>
        <v>45742.66667</v>
      </c>
      <c r="H310" s="1">
        <f>IFERROR(__xludf.DUMMYFUNCTION("""COMPUTED_VALUE"""),1269.5)</f>
        <v>1269.5</v>
      </c>
      <c r="J310" s="2">
        <f>IFERROR(__xludf.DUMMYFUNCTION("""COMPUTED_VALUE"""),45742.66666666667)</f>
        <v>45742.66667</v>
      </c>
      <c r="K310" s="1">
        <f>IFERROR(__xludf.DUMMYFUNCTION("""COMPUTED_VALUE"""),1273.48)</f>
        <v>1273.48</v>
      </c>
      <c r="M310" s="2">
        <f>IFERROR(__xludf.DUMMYFUNCTION("""COMPUTED_VALUE"""),45742.66666666667)</f>
        <v>45742.66667</v>
      </c>
      <c r="N310" s="1">
        <f>IFERROR(__xludf.DUMMYFUNCTION("""COMPUTED_VALUE"""),0.0)</f>
        <v>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IFERROR(__xludf.DUMMYFUNCTION("""COMPUTED_VALUE"""),1269.02)</f>
        <v>1269.02</v>
      </c>
      <c r="D311" s="2">
        <f>IFERROR(__xludf.DUMMYFUNCTION("""COMPUTED_VALUE"""),45743.66666666667)</f>
        <v>45743.66667</v>
      </c>
      <c r="E311" s="1">
        <f>IFERROR(__xludf.DUMMYFUNCTION("""COMPUTED_VALUE"""),1278.38)</f>
        <v>1278.38</v>
      </c>
      <c r="G311" s="2">
        <f>IFERROR(__xludf.DUMMYFUNCTION("""COMPUTED_VALUE"""),45743.66666666667)</f>
        <v>45743.66667</v>
      </c>
      <c r="H311" s="1">
        <f>IFERROR(__xludf.DUMMYFUNCTION("""COMPUTED_VALUE"""),1264.84)</f>
        <v>1264.84</v>
      </c>
      <c r="J311" s="2">
        <f>IFERROR(__xludf.DUMMYFUNCTION("""COMPUTED_VALUE"""),45743.66666666667)</f>
        <v>45743.66667</v>
      </c>
      <c r="K311" s="1">
        <f>IFERROR(__xludf.DUMMYFUNCTION("""COMPUTED_VALUE"""),1269.47)</f>
        <v>1269.47</v>
      </c>
      <c r="M311" s="2">
        <f>IFERROR(__xludf.DUMMYFUNCTION("""COMPUTED_VALUE"""),45743.66666666667)</f>
        <v>45743.66667</v>
      </c>
      <c r="N311" s="1">
        <f>IFERROR(__xludf.DUMMYFUNCTION("""COMPUTED_VALUE"""),0.0)</f>
        <v>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IFERROR(__xludf.DUMMYFUNCTION("""COMPUTED_VALUE"""),1265.14)</f>
        <v>1265.14</v>
      </c>
      <c r="D312" s="2">
        <f>IFERROR(__xludf.DUMMYFUNCTION("""COMPUTED_VALUE"""),45744.66666666667)</f>
        <v>45744.66667</v>
      </c>
      <c r="E312" s="1">
        <f>IFERROR(__xludf.DUMMYFUNCTION("""COMPUTED_VALUE"""),1267.72)</f>
        <v>1267.72</v>
      </c>
      <c r="G312" s="2">
        <f>IFERROR(__xludf.DUMMYFUNCTION("""COMPUTED_VALUE"""),45744.66666666667)</f>
        <v>45744.66667</v>
      </c>
      <c r="H312" s="1">
        <f>IFERROR(__xludf.DUMMYFUNCTION("""COMPUTED_VALUE"""),1240.9)</f>
        <v>1240.9</v>
      </c>
      <c r="J312" s="2">
        <f>IFERROR(__xludf.DUMMYFUNCTION("""COMPUTED_VALUE"""),45744.66666666667)</f>
        <v>45744.66667</v>
      </c>
      <c r="K312" s="1">
        <f>IFERROR(__xludf.DUMMYFUNCTION("""COMPUTED_VALUE"""),1242.86)</f>
        <v>1242.86</v>
      </c>
      <c r="M312" s="2">
        <f>IFERROR(__xludf.DUMMYFUNCTION("""COMPUTED_VALUE"""),45744.66666666667)</f>
        <v>45744.66667</v>
      </c>
      <c r="N312" s="1">
        <f>IFERROR(__xludf.DUMMYFUNCTION("""COMPUTED_VALUE"""),0.0)</f>
        <v>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IFERROR(__xludf.DUMMYFUNCTION("""COMPUTED_VALUE"""),1227.95)</f>
        <v>1227.95</v>
      </c>
      <c r="D313" s="2">
        <f>IFERROR(__xludf.DUMMYFUNCTION("""COMPUTED_VALUE"""),45747.66666666667)</f>
        <v>45747.66667</v>
      </c>
      <c r="E313" s="1">
        <f>IFERROR(__xludf.DUMMYFUNCTION("""COMPUTED_VALUE"""),1251.85)</f>
        <v>1251.85</v>
      </c>
      <c r="G313" s="2">
        <f>IFERROR(__xludf.DUMMYFUNCTION("""COMPUTED_VALUE"""),45747.66666666667)</f>
        <v>45747.66667</v>
      </c>
      <c r="H313" s="1">
        <f>IFERROR(__xludf.DUMMYFUNCTION("""COMPUTED_VALUE"""),1220.15)</f>
        <v>1220.15</v>
      </c>
      <c r="J313" s="2">
        <f>IFERROR(__xludf.DUMMYFUNCTION("""COMPUTED_VALUE"""),45747.66666666667)</f>
        <v>45747.66667</v>
      </c>
      <c r="K313" s="1">
        <f>IFERROR(__xludf.DUMMYFUNCTION("""COMPUTED_VALUE"""),1249.0)</f>
        <v>1249</v>
      </c>
      <c r="M313" s="2">
        <f>IFERROR(__xludf.DUMMYFUNCTION("""COMPUTED_VALUE"""),45747.66666666667)</f>
        <v>45747.66667</v>
      </c>
      <c r="N313" s="1">
        <f>IFERROR(__xludf.DUMMYFUNCTION("""COMPUTED_VALUE"""),0.0)</f>
        <v>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IFERROR(__xludf.DUMMYFUNCTION("""COMPUTED_VALUE"""),1244.21)</f>
        <v>1244.21</v>
      </c>
      <c r="D314" s="2">
        <f>IFERROR(__xludf.DUMMYFUNCTION("""COMPUTED_VALUE"""),45748.66666666667)</f>
        <v>45748.66667</v>
      </c>
      <c r="E314" s="1">
        <f>IFERROR(__xludf.DUMMYFUNCTION("""COMPUTED_VALUE"""),1258.28)</f>
        <v>1258.28</v>
      </c>
      <c r="G314" s="2">
        <f>IFERROR(__xludf.DUMMYFUNCTION("""COMPUTED_VALUE"""),45748.66666666667)</f>
        <v>45748.66667</v>
      </c>
      <c r="H314" s="1">
        <f>IFERROR(__xludf.DUMMYFUNCTION("""COMPUTED_VALUE"""),1237.6)</f>
        <v>1237.6</v>
      </c>
      <c r="J314" s="2">
        <f>IFERROR(__xludf.DUMMYFUNCTION("""COMPUTED_VALUE"""),45748.66666666667)</f>
        <v>45748.66667</v>
      </c>
      <c r="K314" s="1">
        <f>IFERROR(__xludf.DUMMYFUNCTION("""COMPUTED_VALUE"""),1253.99)</f>
        <v>1253.99</v>
      </c>
      <c r="M314" s="2">
        <f>IFERROR(__xludf.DUMMYFUNCTION("""COMPUTED_VALUE"""),45748.66666666667)</f>
        <v>45748.66667</v>
      </c>
      <c r="N314" s="1">
        <f>IFERROR(__xludf.DUMMYFUNCTION("""COMPUTED_VALUE"""),0.0)</f>
        <v>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IFERROR(__xludf.DUMMYFUNCTION("""COMPUTED_VALUE"""),1240.2)</f>
        <v>1240.2</v>
      </c>
      <c r="D315" s="2">
        <f>IFERROR(__xludf.DUMMYFUNCTION("""COMPUTED_VALUE"""),45749.66666666667)</f>
        <v>45749.66667</v>
      </c>
      <c r="E315" s="1">
        <f>IFERROR(__xludf.DUMMYFUNCTION("""COMPUTED_VALUE"""),1267.19)</f>
        <v>1267.19</v>
      </c>
      <c r="G315" s="2">
        <f>IFERROR(__xludf.DUMMYFUNCTION("""COMPUTED_VALUE"""),45749.66666666667)</f>
        <v>45749.66667</v>
      </c>
      <c r="H315" s="1">
        <f>IFERROR(__xludf.DUMMYFUNCTION("""COMPUTED_VALUE"""),1239.31)</f>
        <v>1239.31</v>
      </c>
      <c r="J315" s="2">
        <f>IFERROR(__xludf.DUMMYFUNCTION("""COMPUTED_VALUE"""),45749.66666666667)</f>
        <v>45749.66667</v>
      </c>
      <c r="K315" s="1">
        <f>IFERROR(__xludf.DUMMYFUNCTION("""COMPUTED_VALUE"""),1261.05)</f>
        <v>1261.05</v>
      </c>
      <c r="M315" s="2">
        <f>IFERROR(__xludf.DUMMYFUNCTION("""COMPUTED_VALUE"""),45749.66666666667)</f>
        <v>45749.66667</v>
      </c>
      <c r="N315" s="1">
        <f>IFERROR(__xludf.DUMMYFUNCTION("""COMPUTED_VALUE"""),0.0)</f>
        <v>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IFERROR(__xludf.DUMMYFUNCTION("""COMPUTED_VALUE"""),1215.35)</f>
        <v>1215.35</v>
      </c>
      <c r="D316" s="2">
        <f>IFERROR(__xludf.DUMMYFUNCTION("""COMPUTED_VALUE"""),45750.66666666667)</f>
        <v>45750.66667</v>
      </c>
      <c r="E316" s="1">
        <f>IFERROR(__xludf.DUMMYFUNCTION("""COMPUTED_VALUE"""),1221.53)</f>
        <v>1221.53</v>
      </c>
      <c r="G316" s="2">
        <f>IFERROR(__xludf.DUMMYFUNCTION("""COMPUTED_VALUE"""),45750.66666666667)</f>
        <v>45750.66667</v>
      </c>
      <c r="H316" s="1">
        <f>IFERROR(__xludf.DUMMYFUNCTION("""COMPUTED_VALUE"""),1198.57)</f>
        <v>1198.57</v>
      </c>
      <c r="J316" s="2">
        <f>IFERROR(__xludf.DUMMYFUNCTION("""COMPUTED_VALUE"""),45750.66666666667)</f>
        <v>45750.66667</v>
      </c>
      <c r="K316" s="1">
        <f>IFERROR(__xludf.DUMMYFUNCTION("""COMPUTED_VALUE"""),1199.92)</f>
        <v>1199.92</v>
      </c>
      <c r="M316" s="2">
        <f>IFERROR(__xludf.DUMMYFUNCTION("""COMPUTED_VALUE"""),45750.66666666667)</f>
        <v>45750.66667</v>
      </c>
      <c r="N316" s="1">
        <f>IFERROR(__xludf.DUMMYFUNCTION("""COMPUTED_VALUE"""),0.0)</f>
        <v>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IFERROR(__xludf.DUMMYFUNCTION("""COMPUTED_VALUE"""),1168.4)</f>
        <v>1168.4</v>
      </c>
      <c r="D317" s="2">
        <f>IFERROR(__xludf.DUMMYFUNCTION("""COMPUTED_VALUE"""),45751.66666666667)</f>
        <v>45751.66667</v>
      </c>
      <c r="E317" s="1">
        <f>IFERROR(__xludf.DUMMYFUNCTION("""COMPUTED_VALUE"""),1172.48)</f>
        <v>1172.48</v>
      </c>
      <c r="G317" s="2">
        <f>IFERROR(__xludf.DUMMYFUNCTION("""COMPUTED_VALUE"""),45751.66666666667)</f>
        <v>45751.66667</v>
      </c>
      <c r="H317" s="1">
        <f>IFERROR(__xludf.DUMMYFUNCTION("""COMPUTED_VALUE"""),1127.38)</f>
        <v>1127.38</v>
      </c>
      <c r="J317" s="2">
        <f>IFERROR(__xludf.DUMMYFUNCTION("""COMPUTED_VALUE"""),45751.66666666667)</f>
        <v>45751.66667</v>
      </c>
      <c r="K317" s="1">
        <f>IFERROR(__xludf.DUMMYFUNCTION("""COMPUTED_VALUE"""),1128.28)</f>
        <v>1128.28</v>
      </c>
      <c r="M317" s="2">
        <f>IFERROR(__xludf.DUMMYFUNCTION("""COMPUTED_VALUE"""),45751.66666666667)</f>
        <v>45751.66667</v>
      </c>
      <c r="N317" s="1">
        <f>IFERROR(__xludf.DUMMYFUNCTION("""COMPUTED_VALUE"""),0.0)</f>
        <v>0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IFERROR(__xludf.DUMMYFUNCTION("""COMPUTED_VALUE"""),1090.43)</f>
        <v>1090.43</v>
      </c>
      <c r="D318" s="2">
        <f>IFERROR(__xludf.DUMMYFUNCTION("""COMPUTED_VALUE"""),45754.66666666667)</f>
        <v>45754.66667</v>
      </c>
      <c r="E318" s="1">
        <f>IFERROR(__xludf.DUMMYFUNCTION("""COMPUTED_VALUE"""),1168.24)</f>
        <v>1168.24</v>
      </c>
      <c r="G318" s="2">
        <f>IFERROR(__xludf.DUMMYFUNCTION("""COMPUTED_VALUE"""),45754.66666666667)</f>
        <v>45754.66667</v>
      </c>
      <c r="H318" s="1">
        <f>IFERROR(__xludf.DUMMYFUNCTION("""COMPUTED_VALUE"""),1074.19)</f>
        <v>1074.19</v>
      </c>
      <c r="J318" s="2">
        <f>IFERROR(__xludf.DUMMYFUNCTION("""COMPUTED_VALUE"""),45754.66666666667)</f>
        <v>45754.66667</v>
      </c>
      <c r="K318" s="1">
        <f>IFERROR(__xludf.DUMMYFUNCTION("""COMPUTED_VALUE"""),1126.95)</f>
        <v>1126.95</v>
      </c>
      <c r="M318" s="2">
        <f>IFERROR(__xludf.DUMMYFUNCTION("""COMPUTED_VALUE"""),45754.66666666667)</f>
        <v>45754.66667</v>
      </c>
      <c r="N318" s="1">
        <f>IFERROR(__xludf.DUMMYFUNCTION("""COMPUTED_VALUE"""),0.0)</f>
        <v>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IFERROR(__xludf.DUMMYFUNCTION("""COMPUTED_VALUE"""),1162.37)</f>
        <v>1162.37</v>
      </c>
      <c r="D319" s="2">
        <f>IFERROR(__xludf.DUMMYFUNCTION("""COMPUTED_VALUE"""),45755.66666666667)</f>
        <v>45755.66667</v>
      </c>
      <c r="E319" s="1">
        <f>IFERROR(__xludf.DUMMYFUNCTION("""COMPUTED_VALUE"""),1175.23)</f>
        <v>1175.23</v>
      </c>
      <c r="G319" s="2">
        <f>IFERROR(__xludf.DUMMYFUNCTION("""COMPUTED_VALUE"""),45755.66666666667)</f>
        <v>45755.66667</v>
      </c>
      <c r="H319" s="1">
        <f>IFERROR(__xludf.DUMMYFUNCTION("""COMPUTED_VALUE"""),1093.2)</f>
        <v>1093.2</v>
      </c>
      <c r="J319" s="2">
        <f>IFERROR(__xludf.DUMMYFUNCTION("""COMPUTED_VALUE"""),45755.66666666667)</f>
        <v>45755.66667</v>
      </c>
      <c r="K319" s="1">
        <f>IFERROR(__xludf.DUMMYFUNCTION("""COMPUTED_VALUE"""),1109.58)</f>
        <v>1109.58</v>
      </c>
      <c r="M319" s="2">
        <f>IFERROR(__xludf.DUMMYFUNCTION("""COMPUTED_VALUE"""),45755.66666666667)</f>
        <v>45755.66667</v>
      </c>
      <c r="N319" s="1">
        <f>IFERROR(__xludf.DUMMYFUNCTION("""COMPUTED_VALUE"""),0.0)</f>
        <v>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IFERROR(__xludf.DUMMYFUNCTION("""COMPUTED_VALUE"""),1106.27)</f>
        <v>1106.27</v>
      </c>
      <c r="D320" s="2">
        <f>IFERROR(__xludf.DUMMYFUNCTION("""COMPUTED_VALUE"""),45756.66666666667)</f>
        <v>45756.66667</v>
      </c>
      <c r="E320" s="1">
        <f>IFERROR(__xludf.DUMMYFUNCTION("""COMPUTED_VALUE"""),1224.88)</f>
        <v>1224.88</v>
      </c>
      <c r="G320" s="2">
        <f>IFERROR(__xludf.DUMMYFUNCTION("""COMPUTED_VALUE"""),45756.66666666667)</f>
        <v>45756.66667</v>
      </c>
      <c r="H320" s="1">
        <f>IFERROR(__xludf.DUMMYFUNCTION("""COMPUTED_VALUE"""),1104.35)</f>
        <v>1104.35</v>
      </c>
      <c r="J320" s="2">
        <f>IFERROR(__xludf.DUMMYFUNCTION("""COMPUTED_VALUE"""),45756.66666666667)</f>
        <v>45756.66667</v>
      </c>
      <c r="K320" s="1">
        <f>IFERROR(__xludf.DUMMYFUNCTION("""COMPUTED_VALUE"""),1219.71)</f>
        <v>1219.71</v>
      </c>
      <c r="M320" s="2">
        <f>IFERROR(__xludf.DUMMYFUNCTION("""COMPUTED_VALUE"""),45756.66666666667)</f>
        <v>45756.66667</v>
      </c>
      <c r="N320" s="1">
        <f>IFERROR(__xludf.DUMMYFUNCTION("""COMPUTED_VALUE"""),0.0)</f>
        <v>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IFERROR(__xludf.DUMMYFUNCTION("""COMPUTED_VALUE"""),1192.53)</f>
        <v>1192.53</v>
      </c>
      <c r="D321" s="2">
        <f>IFERROR(__xludf.DUMMYFUNCTION("""COMPUTED_VALUE"""),45757.66666666667)</f>
        <v>45757.66667</v>
      </c>
      <c r="E321" s="1">
        <f>IFERROR(__xludf.DUMMYFUNCTION("""COMPUTED_VALUE"""),1195.29)</f>
        <v>1195.29</v>
      </c>
      <c r="G321" s="2">
        <f>IFERROR(__xludf.DUMMYFUNCTION("""COMPUTED_VALUE"""),45757.66666666667)</f>
        <v>45757.66667</v>
      </c>
      <c r="H321" s="1">
        <f>IFERROR(__xludf.DUMMYFUNCTION("""COMPUTED_VALUE"""),1140.9)</f>
        <v>1140.9</v>
      </c>
      <c r="J321" s="2">
        <f>IFERROR(__xludf.DUMMYFUNCTION("""COMPUTED_VALUE"""),45757.66666666667)</f>
        <v>45757.66667</v>
      </c>
      <c r="K321" s="1">
        <f>IFERROR(__xludf.DUMMYFUNCTION("""COMPUTED_VALUE"""),1175.73)</f>
        <v>1175.73</v>
      </c>
      <c r="M321" s="2">
        <f>IFERROR(__xludf.DUMMYFUNCTION("""COMPUTED_VALUE"""),45757.66666666667)</f>
        <v>45757.66667</v>
      </c>
      <c r="N321" s="1">
        <f>IFERROR(__xludf.DUMMYFUNCTION("""COMPUTED_VALUE"""),0.0)</f>
        <v>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IFERROR(__xludf.DUMMYFUNCTION("""COMPUTED_VALUE"""),1172.09)</f>
        <v>1172.09</v>
      </c>
      <c r="D322" s="2">
        <f>IFERROR(__xludf.DUMMYFUNCTION("""COMPUTED_VALUE"""),45758.66666666667)</f>
        <v>45758.66667</v>
      </c>
      <c r="E322" s="1">
        <f>IFERROR(__xludf.DUMMYFUNCTION("""COMPUTED_VALUE"""),1201.78)</f>
        <v>1201.78</v>
      </c>
      <c r="G322" s="2">
        <f>IFERROR(__xludf.DUMMYFUNCTION("""COMPUTED_VALUE"""),45758.66666666667)</f>
        <v>45758.66667</v>
      </c>
      <c r="H322" s="1">
        <f>IFERROR(__xludf.DUMMYFUNCTION("""COMPUTED_VALUE"""),1166.11)</f>
        <v>1166.11</v>
      </c>
      <c r="J322" s="2">
        <f>IFERROR(__xludf.DUMMYFUNCTION("""COMPUTED_VALUE"""),45758.66666666667)</f>
        <v>45758.66667</v>
      </c>
      <c r="K322" s="1">
        <f>IFERROR(__xludf.DUMMYFUNCTION("""COMPUTED_VALUE"""),1197.78)</f>
        <v>1197.78</v>
      </c>
      <c r="M322" s="2">
        <f>IFERROR(__xludf.DUMMYFUNCTION("""COMPUTED_VALUE"""),45758.66666666667)</f>
        <v>45758.66667</v>
      </c>
      <c r="N322" s="1">
        <f>IFERROR(__xludf.DUMMYFUNCTION("""COMPUTED_VALUE"""),0.0)</f>
        <v>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IFERROR(__xludf.DUMMYFUNCTION("""COMPUTED_VALUE"""),1219.53)</f>
        <v>1219.53</v>
      </c>
      <c r="D323" s="2">
        <f>IFERROR(__xludf.DUMMYFUNCTION("""COMPUTED_VALUE"""),45761.66666666667)</f>
        <v>45761.66667</v>
      </c>
      <c r="E323" s="1">
        <f>IFERROR(__xludf.DUMMYFUNCTION("""COMPUTED_VALUE"""),1220.41)</f>
        <v>1220.41</v>
      </c>
      <c r="G323" s="2">
        <f>IFERROR(__xludf.DUMMYFUNCTION("""COMPUTED_VALUE"""),45761.66666666667)</f>
        <v>45761.66667</v>
      </c>
      <c r="H323" s="1">
        <f>IFERROR(__xludf.DUMMYFUNCTION("""COMPUTED_VALUE"""),1195.43)</f>
        <v>1195.43</v>
      </c>
      <c r="J323" s="2">
        <f>IFERROR(__xludf.DUMMYFUNCTION("""COMPUTED_VALUE"""),45761.66666666667)</f>
        <v>45761.66667</v>
      </c>
      <c r="K323" s="1">
        <f>IFERROR(__xludf.DUMMYFUNCTION("""COMPUTED_VALUE"""),1205.71)</f>
        <v>1205.71</v>
      </c>
      <c r="M323" s="2">
        <f>IFERROR(__xludf.DUMMYFUNCTION("""COMPUTED_VALUE"""),45761.66666666667)</f>
        <v>45761.66667</v>
      </c>
      <c r="N323" s="1">
        <f>IFERROR(__xludf.DUMMYFUNCTION("""COMPUTED_VALUE"""),0.0)</f>
        <v>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IFERROR(__xludf.DUMMYFUNCTION("""COMPUTED_VALUE"""),1207.85)</f>
        <v>1207.85</v>
      </c>
      <c r="D324" s="2">
        <f>IFERROR(__xludf.DUMMYFUNCTION("""COMPUTED_VALUE"""),45762.66666666667)</f>
        <v>45762.66667</v>
      </c>
      <c r="E324" s="1">
        <f>IFERROR(__xludf.DUMMYFUNCTION("""COMPUTED_VALUE"""),1215.32)</f>
        <v>1215.32</v>
      </c>
      <c r="G324" s="2">
        <f>IFERROR(__xludf.DUMMYFUNCTION("""COMPUTED_VALUE"""),45762.66666666667)</f>
        <v>45762.66667</v>
      </c>
      <c r="H324" s="1">
        <f>IFERROR(__xludf.DUMMYFUNCTION("""COMPUTED_VALUE"""),1200.71)</f>
        <v>1200.71</v>
      </c>
      <c r="J324" s="2">
        <f>IFERROR(__xludf.DUMMYFUNCTION("""COMPUTED_VALUE"""),45762.66666666667)</f>
        <v>45762.66667</v>
      </c>
      <c r="K324" s="1">
        <f>IFERROR(__xludf.DUMMYFUNCTION("""COMPUTED_VALUE"""),1203.18)</f>
        <v>1203.18</v>
      </c>
      <c r="M324" s="2">
        <f>IFERROR(__xludf.DUMMYFUNCTION("""COMPUTED_VALUE"""),45762.66666666667)</f>
        <v>45762.66667</v>
      </c>
      <c r="N324" s="1">
        <f>IFERROR(__xludf.DUMMYFUNCTION("""COMPUTED_VALUE"""),0.0)</f>
        <v>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IFERROR(__xludf.DUMMYFUNCTION("""COMPUTED_VALUE"""),1186.43)</f>
        <v>1186.43</v>
      </c>
      <c r="D325" s="2">
        <f>IFERROR(__xludf.DUMMYFUNCTION("""COMPUTED_VALUE"""),45763.66666666667)</f>
        <v>45763.66667</v>
      </c>
      <c r="E325" s="1">
        <f>IFERROR(__xludf.DUMMYFUNCTION("""COMPUTED_VALUE"""),1193.75)</f>
        <v>1193.75</v>
      </c>
      <c r="G325" s="2">
        <f>IFERROR(__xludf.DUMMYFUNCTION("""COMPUTED_VALUE"""),45763.66666666667)</f>
        <v>45763.66667</v>
      </c>
      <c r="H325" s="1">
        <f>IFERROR(__xludf.DUMMYFUNCTION("""COMPUTED_VALUE"""),1159.7)</f>
        <v>1159.7</v>
      </c>
      <c r="J325" s="2">
        <f>IFERROR(__xludf.DUMMYFUNCTION("""COMPUTED_VALUE"""),45763.66666666667)</f>
        <v>45763.66667</v>
      </c>
      <c r="K325" s="1">
        <f>IFERROR(__xludf.DUMMYFUNCTION("""COMPUTED_VALUE"""),1172.94)</f>
        <v>1172.94</v>
      </c>
      <c r="M325" s="2">
        <f>IFERROR(__xludf.DUMMYFUNCTION("""COMPUTED_VALUE"""),45763.66666666667)</f>
        <v>45763.66667</v>
      </c>
      <c r="N325" s="1">
        <f>IFERROR(__xludf.DUMMYFUNCTION("""COMPUTED_VALUE"""),0.0)</f>
        <v>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IFERROR(__xludf.DUMMYFUNCTION("""COMPUTED_VALUE"""),1177.62)</f>
        <v>1177.62</v>
      </c>
      <c r="D326" s="2">
        <f>IFERROR(__xludf.DUMMYFUNCTION("""COMPUTED_VALUE"""),45764.66666666667)</f>
        <v>45764.66667</v>
      </c>
      <c r="E326" s="1">
        <f>IFERROR(__xludf.DUMMYFUNCTION("""COMPUTED_VALUE"""),1182.65)</f>
        <v>1182.65</v>
      </c>
      <c r="G326" s="2">
        <f>IFERROR(__xludf.DUMMYFUNCTION("""COMPUTED_VALUE"""),45764.66666666667)</f>
        <v>45764.66667</v>
      </c>
      <c r="H326" s="1">
        <f>IFERROR(__xludf.DUMMYFUNCTION("""COMPUTED_VALUE"""),1166.32)</f>
        <v>1166.32</v>
      </c>
      <c r="J326" s="2">
        <f>IFERROR(__xludf.DUMMYFUNCTION("""COMPUTED_VALUE"""),45764.66666666667)</f>
        <v>45764.66667</v>
      </c>
      <c r="K326" s="1">
        <f>IFERROR(__xludf.DUMMYFUNCTION("""COMPUTED_VALUE"""),1172.16)</f>
        <v>1172.16</v>
      </c>
      <c r="M326" s="2">
        <f>IFERROR(__xludf.DUMMYFUNCTION("""COMPUTED_VALUE"""),45764.66666666667)</f>
        <v>45764.66667</v>
      </c>
      <c r="N326" s="1">
        <f>IFERROR(__xludf.DUMMYFUNCTION("""COMPUTED_VALUE"""),0.0)</f>
        <v>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IFERROR(__xludf.DUMMYFUNCTION("""COMPUTED_VALUE"""),1158.98)</f>
        <v>1158.98</v>
      </c>
      <c r="D327" s="2">
        <f>IFERROR(__xludf.DUMMYFUNCTION("""COMPUTED_VALUE"""),45768.66666666667)</f>
        <v>45768.66667</v>
      </c>
      <c r="E327" s="1">
        <f>IFERROR(__xludf.DUMMYFUNCTION("""COMPUTED_VALUE"""),1159.64)</f>
        <v>1159.64</v>
      </c>
      <c r="G327" s="2">
        <f>IFERROR(__xludf.DUMMYFUNCTION("""COMPUTED_VALUE"""),45768.66666666667)</f>
        <v>45768.66667</v>
      </c>
      <c r="H327" s="1">
        <f>IFERROR(__xludf.DUMMYFUNCTION("""COMPUTED_VALUE"""),1131.35)</f>
        <v>1131.35</v>
      </c>
      <c r="J327" s="2">
        <f>IFERROR(__xludf.DUMMYFUNCTION("""COMPUTED_VALUE"""),45768.66666666667)</f>
        <v>45768.66667</v>
      </c>
      <c r="K327" s="1">
        <f>IFERROR(__xludf.DUMMYFUNCTION("""COMPUTED_VALUE"""),1144.08)</f>
        <v>1144.08</v>
      </c>
      <c r="M327" s="2">
        <f>IFERROR(__xludf.DUMMYFUNCTION("""COMPUTED_VALUE"""),45768.66666666667)</f>
        <v>45768.66667</v>
      </c>
      <c r="N327" s="1">
        <f>IFERROR(__xludf.DUMMYFUNCTION("""COMPUTED_VALUE"""),0.0)</f>
        <v>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IFERROR(__xludf.DUMMYFUNCTION("""COMPUTED_VALUE"""),1156.53)</f>
        <v>1156.53</v>
      </c>
      <c r="D328" s="2">
        <f>IFERROR(__xludf.DUMMYFUNCTION("""COMPUTED_VALUE"""),45769.66666666667)</f>
        <v>45769.66667</v>
      </c>
      <c r="E328" s="1">
        <f>IFERROR(__xludf.DUMMYFUNCTION("""COMPUTED_VALUE"""),1177.76)</f>
        <v>1177.76</v>
      </c>
      <c r="G328" s="2">
        <f>IFERROR(__xludf.DUMMYFUNCTION("""COMPUTED_VALUE"""),45769.66666666667)</f>
        <v>45769.66667</v>
      </c>
      <c r="H328" s="1">
        <f>IFERROR(__xludf.DUMMYFUNCTION("""COMPUTED_VALUE"""),1154.26)</f>
        <v>1154.26</v>
      </c>
      <c r="J328" s="2">
        <f>IFERROR(__xludf.DUMMYFUNCTION("""COMPUTED_VALUE"""),45769.66666666667)</f>
        <v>45769.66667</v>
      </c>
      <c r="K328" s="1">
        <f>IFERROR(__xludf.DUMMYFUNCTION("""COMPUTED_VALUE"""),1172.43)</f>
        <v>1172.43</v>
      </c>
      <c r="M328" s="2">
        <f>IFERROR(__xludf.DUMMYFUNCTION("""COMPUTED_VALUE"""),45769.66666666667)</f>
        <v>45769.66667</v>
      </c>
      <c r="N328" s="1">
        <f>IFERROR(__xludf.DUMMYFUNCTION("""COMPUTED_VALUE"""),0.0)</f>
        <v>0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IFERROR(__xludf.DUMMYFUNCTION("""COMPUTED_VALUE"""),1201.76)</f>
        <v>1201.76</v>
      </c>
      <c r="D329" s="2">
        <f>IFERROR(__xludf.DUMMYFUNCTION("""COMPUTED_VALUE"""),45770.66666666667)</f>
        <v>45770.66667</v>
      </c>
      <c r="E329" s="1">
        <f>IFERROR(__xludf.DUMMYFUNCTION("""COMPUTED_VALUE"""),1214.25)</f>
        <v>1214.25</v>
      </c>
      <c r="G329" s="2">
        <f>IFERROR(__xludf.DUMMYFUNCTION("""COMPUTED_VALUE"""),45770.66666666667)</f>
        <v>45770.66667</v>
      </c>
      <c r="H329" s="1">
        <f>IFERROR(__xludf.DUMMYFUNCTION("""COMPUTED_VALUE"""),1189.26)</f>
        <v>1189.26</v>
      </c>
      <c r="J329" s="2">
        <f>IFERROR(__xludf.DUMMYFUNCTION("""COMPUTED_VALUE"""),45770.66666666667)</f>
        <v>45770.66667</v>
      </c>
      <c r="K329" s="1">
        <f>IFERROR(__xludf.DUMMYFUNCTION("""COMPUTED_VALUE"""),1193.75)</f>
        <v>1193.75</v>
      </c>
      <c r="M329" s="2">
        <f>IFERROR(__xludf.DUMMYFUNCTION("""COMPUTED_VALUE"""),45770.66666666667)</f>
        <v>45770.66667</v>
      </c>
      <c r="N329" s="1">
        <f>IFERROR(__xludf.DUMMYFUNCTION("""COMPUTED_VALUE"""),0.0)</f>
        <v>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IFERROR(__xludf.DUMMYFUNCTION("""COMPUTED_VALUE"""),1195.51)</f>
        <v>1195.51</v>
      </c>
      <c r="D330" s="2">
        <f>IFERROR(__xludf.DUMMYFUNCTION("""COMPUTED_VALUE"""),45771.66666666667)</f>
        <v>45771.66667</v>
      </c>
      <c r="E330" s="1">
        <f>IFERROR(__xludf.DUMMYFUNCTION("""COMPUTED_VALUE"""),1219.35)</f>
        <v>1219.35</v>
      </c>
      <c r="G330" s="2">
        <f>IFERROR(__xludf.DUMMYFUNCTION("""COMPUTED_VALUE"""),45771.66666666667)</f>
        <v>45771.66667</v>
      </c>
      <c r="H330" s="1">
        <f>IFERROR(__xludf.DUMMYFUNCTION("""COMPUTED_VALUE"""),1193.27)</f>
        <v>1193.27</v>
      </c>
      <c r="J330" s="2">
        <f>IFERROR(__xludf.DUMMYFUNCTION("""COMPUTED_VALUE"""),45771.66666666667)</f>
        <v>45771.66667</v>
      </c>
      <c r="K330" s="1">
        <f>IFERROR(__xludf.DUMMYFUNCTION("""COMPUTED_VALUE"""),1218.48)</f>
        <v>1218.48</v>
      </c>
      <c r="M330" s="2">
        <f>IFERROR(__xludf.DUMMYFUNCTION("""COMPUTED_VALUE"""),45771.66666666667)</f>
        <v>45771.66667</v>
      </c>
      <c r="N330" s="1">
        <f>IFERROR(__xludf.DUMMYFUNCTION("""COMPUTED_VALUE"""),0.0)</f>
        <v>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IFERROR(__xludf.DUMMYFUNCTION("""COMPUTED_VALUE"""),1220.81)</f>
        <v>1220.81</v>
      </c>
      <c r="D331" s="2">
        <f>IFERROR(__xludf.DUMMYFUNCTION("""COMPUTED_VALUE"""),45772.66666666667)</f>
        <v>45772.66667</v>
      </c>
      <c r="E331" s="1">
        <f>IFERROR(__xludf.DUMMYFUNCTION("""COMPUTED_VALUE"""),1231.11)</f>
        <v>1231.11</v>
      </c>
      <c r="G331" s="2">
        <f>IFERROR(__xludf.DUMMYFUNCTION("""COMPUTED_VALUE"""),45772.66666666667)</f>
        <v>45772.66667</v>
      </c>
      <c r="H331" s="1">
        <f>IFERROR(__xludf.DUMMYFUNCTION("""COMPUTED_VALUE"""),1213.31)</f>
        <v>1213.31</v>
      </c>
      <c r="J331" s="2">
        <f>IFERROR(__xludf.DUMMYFUNCTION("""COMPUTED_VALUE"""),45772.66666666667)</f>
        <v>45772.66667</v>
      </c>
      <c r="K331" s="1">
        <f>IFERROR(__xludf.DUMMYFUNCTION("""COMPUTED_VALUE"""),1230.14)</f>
        <v>1230.14</v>
      </c>
      <c r="M331" s="2">
        <f>IFERROR(__xludf.DUMMYFUNCTION("""COMPUTED_VALUE"""),45772.66666666667)</f>
        <v>45772.66667</v>
      </c>
      <c r="N331" s="1">
        <f>IFERROR(__xludf.DUMMYFUNCTION("""COMPUTED_VALUE"""),0.0)</f>
        <v>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IFERROR(__xludf.DUMMYFUNCTION("""COMPUTED_VALUE"""),1231.26)</f>
        <v>1231.26</v>
      </c>
      <c r="D332" s="2">
        <f>IFERROR(__xludf.DUMMYFUNCTION("""COMPUTED_VALUE"""),45775.66666666667)</f>
        <v>45775.66667</v>
      </c>
      <c r="E332" s="1">
        <f>IFERROR(__xludf.DUMMYFUNCTION("""COMPUTED_VALUE"""),1235.99)</f>
        <v>1235.99</v>
      </c>
      <c r="G332" s="2">
        <f>IFERROR(__xludf.DUMMYFUNCTION("""COMPUTED_VALUE"""),45775.66666666667)</f>
        <v>45775.66667</v>
      </c>
      <c r="H332" s="1">
        <f>IFERROR(__xludf.DUMMYFUNCTION("""COMPUTED_VALUE"""),1215.93)</f>
        <v>1215.93</v>
      </c>
      <c r="J332" s="2">
        <f>IFERROR(__xludf.DUMMYFUNCTION("""COMPUTED_VALUE"""),45775.66666666667)</f>
        <v>45775.66667</v>
      </c>
      <c r="K332" s="1">
        <f>IFERROR(__xludf.DUMMYFUNCTION("""COMPUTED_VALUE"""),1229.89)</f>
        <v>1229.89</v>
      </c>
      <c r="M332" s="2">
        <f>IFERROR(__xludf.DUMMYFUNCTION("""COMPUTED_VALUE"""),45775.66666666667)</f>
        <v>45775.66667</v>
      </c>
      <c r="N332" s="1">
        <f>IFERROR(__xludf.DUMMYFUNCTION("""COMPUTED_VALUE"""),0.0)</f>
        <v>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IFERROR(__xludf.DUMMYFUNCTION("""COMPUTED_VALUE"""),1224.79)</f>
        <v>1224.79</v>
      </c>
      <c r="D333" s="2">
        <f>IFERROR(__xludf.DUMMYFUNCTION("""COMPUTED_VALUE"""),45776.66666666667)</f>
        <v>45776.66667</v>
      </c>
      <c r="E333" s="1">
        <f>IFERROR(__xludf.DUMMYFUNCTION("""COMPUTED_VALUE"""),1239.45)</f>
        <v>1239.45</v>
      </c>
      <c r="G333" s="2">
        <f>IFERROR(__xludf.DUMMYFUNCTION("""COMPUTED_VALUE"""),45776.66666666667)</f>
        <v>45776.66667</v>
      </c>
      <c r="H333" s="1">
        <f>IFERROR(__xludf.DUMMYFUNCTION("""COMPUTED_VALUE"""),1224.47)</f>
        <v>1224.47</v>
      </c>
      <c r="J333" s="2">
        <f>IFERROR(__xludf.DUMMYFUNCTION("""COMPUTED_VALUE"""),45776.66666666667)</f>
        <v>45776.66667</v>
      </c>
      <c r="K333" s="1">
        <f>IFERROR(__xludf.DUMMYFUNCTION("""COMPUTED_VALUE"""),1236.98)</f>
        <v>1236.98</v>
      </c>
      <c r="M333" s="2">
        <f>IFERROR(__xludf.DUMMYFUNCTION("""COMPUTED_VALUE"""),45776.66666666667)</f>
        <v>45776.66667</v>
      </c>
      <c r="N333" s="1">
        <f>IFERROR(__xludf.DUMMYFUNCTION("""COMPUTED_VALUE"""),0.0)</f>
        <v>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IFERROR(__xludf.DUMMYFUNCTION("""COMPUTED_VALUE"""),1220.7)</f>
        <v>1220.7</v>
      </c>
      <c r="D334" s="2">
        <f>IFERROR(__xludf.DUMMYFUNCTION("""COMPUTED_VALUE"""),45777.66666666667)</f>
        <v>45777.66667</v>
      </c>
      <c r="E334" s="1">
        <f>IFERROR(__xludf.DUMMYFUNCTION("""COMPUTED_VALUE"""),1241.8)</f>
        <v>1241.8</v>
      </c>
      <c r="G334" s="2">
        <f>IFERROR(__xludf.DUMMYFUNCTION("""COMPUTED_VALUE"""),45777.66666666667)</f>
        <v>45777.66667</v>
      </c>
      <c r="H334" s="1">
        <f>IFERROR(__xludf.DUMMYFUNCTION("""COMPUTED_VALUE"""),1208.1)</f>
        <v>1208.1</v>
      </c>
      <c r="J334" s="2">
        <f>IFERROR(__xludf.DUMMYFUNCTION("""COMPUTED_VALUE"""),45777.66666666667)</f>
        <v>45777.66667</v>
      </c>
      <c r="K334" s="1">
        <f>IFERROR(__xludf.DUMMYFUNCTION("""COMPUTED_VALUE"""),1238.87)</f>
        <v>1238.87</v>
      </c>
      <c r="M334" s="2">
        <f>IFERROR(__xludf.DUMMYFUNCTION("""COMPUTED_VALUE"""),45777.66666666667)</f>
        <v>45777.66667</v>
      </c>
      <c r="N334" s="1">
        <f>IFERROR(__xludf.DUMMYFUNCTION("""COMPUTED_VALUE"""),0.0)</f>
        <v>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IFERROR(__xludf.DUMMYFUNCTION("""COMPUTED_VALUE"""),1253.46)</f>
        <v>1253.46</v>
      </c>
      <c r="D335" s="2">
        <f>IFERROR(__xludf.DUMMYFUNCTION("""COMPUTED_VALUE"""),45778.66666666667)</f>
        <v>45778.66667</v>
      </c>
      <c r="E335" s="1">
        <f>IFERROR(__xludf.DUMMYFUNCTION("""COMPUTED_VALUE"""),1261.04)</f>
        <v>1261.04</v>
      </c>
      <c r="G335" s="2">
        <f>IFERROR(__xludf.DUMMYFUNCTION("""COMPUTED_VALUE"""),45778.66666666667)</f>
        <v>45778.66667</v>
      </c>
      <c r="H335" s="1">
        <f>IFERROR(__xludf.DUMMYFUNCTION("""COMPUTED_VALUE"""),1247.18)</f>
        <v>1247.18</v>
      </c>
      <c r="J335" s="2">
        <f>IFERROR(__xludf.DUMMYFUNCTION("""COMPUTED_VALUE"""),45778.66666666667)</f>
        <v>45778.66667</v>
      </c>
      <c r="K335" s="1">
        <f>IFERROR(__xludf.DUMMYFUNCTION("""COMPUTED_VALUE"""),1248.58)</f>
        <v>1248.58</v>
      </c>
      <c r="M335" s="2">
        <f>IFERROR(__xludf.DUMMYFUNCTION("""COMPUTED_VALUE"""),45778.66666666667)</f>
        <v>45778.66667</v>
      </c>
      <c r="N335" s="1">
        <f>IFERROR(__xludf.DUMMYFUNCTION("""COMPUTED_VALUE"""),0.0)</f>
        <v>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IFERROR(__xludf.DUMMYFUNCTION("""COMPUTED_VALUE"""),1260.47)</f>
        <v>1260.47</v>
      </c>
      <c r="D336" s="2">
        <f>IFERROR(__xludf.DUMMYFUNCTION("""COMPUTED_VALUE"""),45779.66666666667)</f>
        <v>45779.66667</v>
      </c>
      <c r="E336" s="1">
        <f>IFERROR(__xludf.DUMMYFUNCTION("""COMPUTED_VALUE"""),1269.27)</f>
        <v>1269.27</v>
      </c>
      <c r="G336" s="2">
        <f>IFERROR(__xludf.DUMMYFUNCTION("""COMPUTED_VALUE"""),45779.66666666667)</f>
        <v>45779.66667</v>
      </c>
      <c r="H336" s="1">
        <f>IFERROR(__xludf.DUMMYFUNCTION("""COMPUTED_VALUE"""),1255.95)</f>
        <v>1255.95</v>
      </c>
      <c r="J336" s="2">
        <f>IFERROR(__xludf.DUMMYFUNCTION("""COMPUTED_VALUE"""),45779.66666666667)</f>
        <v>45779.66667</v>
      </c>
      <c r="K336" s="1">
        <f>IFERROR(__xludf.DUMMYFUNCTION("""COMPUTED_VALUE"""),1265.71)</f>
        <v>1265.71</v>
      </c>
      <c r="M336" s="2">
        <f>IFERROR(__xludf.DUMMYFUNCTION("""COMPUTED_VALUE"""),45779.66666666667)</f>
        <v>45779.66667</v>
      </c>
      <c r="N336" s="1">
        <f>IFERROR(__xludf.DUMMYFUNCTION("""COMPUTED_VALUE"""),0.0)</f>
        <v>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IFERROR(__xludf.DUMMYFUNCTION("""COMPUTED_VALUE"""),1256.78)</f>
        <v>1256.78</v>
      </c>
      <c r="D337" s="2">
        <f>IFERROR(__xludf.DUMMYFUNCTION("""COMPUTED_VALUE"""),45782.66666666667)</f>
        <v>45782.66667</v>
      </c>
      <c r="E337" s="1">
        <f>IFERROR(__xludf.DUMMYFUNCTION("""COMPUTED_VALUE"""),1263.69)</f>
        <v>1263.69</v>
      </c>
      <c r="G337" s="2">
        <f>IFERROR(__xludf.DUMMYFUNCTION("""COMPUTED_VALUE"""),45782.66666666667)</f>
        <v>45782.66667</v>
      </c>
      <c r="H337" s="1">
        <f>IFERROR(__xludf.DUMMYFUNCTION("""COMPUTED_VALUE"""),1253.09)</f>
        <v>1253.09</v>
      </c>
      <c r="J337" s="2">
        <f>IFERROR(__xludf.DUMMYFUNCTION("""COMPUTED_VALUE"""),45782.66666666667)</f>
        <v>45782.66667</v>
      </c>
      <c r="K337" s="1">
        <f>IFERROR(__xludf.DUMMYFUNCTION("""COMPUTED_VALUE"""),1256.19)</f>
        <v>1256.19</v>
      </c>
      <c r="M337" s="2">
        <f>IFERROR(__xludf.DUMMYFUNCTION("""COMPUTED_VALUE"""),45782.66666666667)</f>
        <v>45782.66667</v>
      </c>
      <c r="N337" s="1">
        <f>IFERROR(__xludf.DUMMYFUNCTION("""COMPUTED_VALUE"""),0.0)</f>
        <v>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IFERROR(__xludf.DUMMYFUNCTION("""COMPUTED_VALUE"""),1244.78)</f>
        <v>1244.78</v>
      </c>
      <c r="D338" s="2">
        <f>IFERROR(__xludf.DUMMYFUNCTION("""COMPUTED_VALUE"""),45783.66666666667)</f>
        <v>45783.66667</v>
      </c>
      <c r="E338" s="1">
        <f>IFERROR(__xludf.DUMMYFUNCTION("""COMPUTED_VALUE"""),1256.44)</f>
        <v>1256.44</v>
      </c>
      <c r="G338" s="2">
        <f>IFERROR(__xludf.DUMMYFUNCTION("""COMPUTED_VALUE"""),45783.66666666667)</f>
        <v>45783.66667</v>
      </c>
      <c r="H338" s="1">
        <f>IFERROR(__xludf.DUMMYFUNCTION("""COMPUTED_VALUE"""),1242.23)</f>
        <v>1242.23</v>
      </c>
      <c r="J338" s="2">
        <f>IFERROR(__xludf.DUMMYFUNCTION("""COMPUTED_VALUE"""),45783.66666666667)</f>
        <v>45783.66667</v>
      </c>
      <c r="K338" s="1">
        <f>IFERROR(__xludf.DUMMYFUNCTION("""COMPUTED_VALUE"""),1246.53)</f>
        <v>1246.53</v>
      </c>
      <c r="M338" s="2">
        <f>IFERROR(__xludf.DUMMYFUNCTION("""COMPUTED_VALUE"""),45783.66666666667)</f>
        <v>45783.66667</v>
      </c>
      <c r="N338" s="1">
        <f>IFERROR(__xludf.DUMMYFUNCTION("""COMPUTED_VALUE"""),0.0)</f>
        <v>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IFERROR(__xludf.DUMMYFUNCTION("""COMPUTED_VALUE"""),1248.8)</f>
        <v>1248.8</v>
      </c>
      <c r="D339" s="2">
        <f>IFERROR(__xludf.DUMMYFUNCTION("""COMPUTED_VALUE"""),45784.66666666667)</f>
        <v>45784.66667</v>
      </c>
      <c r="E339" s="1">
        <f>IFERROR(__xludf.DUMMYFUNCTION("""COMPUTED_VALUE"""),1256.94)</f>
        <v>1256.94</v>
      </c>
      <c r="G339" s="2">
        <f>IFERROR(__xludf.DUMMYFUNCTION("""COMPUTED_VALUE"""),45784.66666666667)</f>
        <v>45784.66667</v>
      </c>
      <c r="H339" s="1">
        <f>IFERROR(__xludf.DUMMYFUNCTION("""COMPUTED_VALUE"""),1238.83)</f>
        <v>1238.83</v>
      </c>
      <c r="J339" s="2">
        <f>IFERROR(__xludf.DUMMYFUNCTION("""COMPUTED_VALUE"""),45784.66666666667)</f>
        <v>45784.66667</v>
      </c>
      <c r="K339" s="1">
        <f>IFERROR(__xludf.DUMMYFUNCTION("""COMPUTED_VALUE"""),1251.6)</f>
        <v>1251.6</v>
      </c>
      <c r="M339" s="2">
        <f>IFERROR(__xludf.DUMMYFUNCTION("""COMPUTED_VALUE"""),45784.66666666667)</f>
        <v>45784.66667</v>
      </c>
      <c r="N339" s="1">
        <f>IFERROR(__xludf.DUMMYFUNCTION("""COMPUTED_VALUE"""),0.0)</f>
        <v>0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IFERROR(__xludf.DUMMYFUNCTION("""COMPUTED_VALUE"""),1259.9)</f>
        <v>1259.9</v>
      </c>
      <c r="D340" s="2">
        <f>IFERROR(__xludf.DUMMYFUNCTION("""COMPUTED_VALUE"""),45785.66666666667)</f>
        <v>45785.66667</v>
      </c>
      <c r="E340" s="1">
        <f>IFERROR(__xludf.DUMMYFUNCTION("""COMPUTED_VALUE"""),1270.52)</f>
        <v>1270.52</v>
      </c>
      <c r="G340" s="2">
        <f>IFERROR(__xludf.DUMMYFUNCTION("""COMPUTED_VALUE"""),45785.66666666667)</f>
        <v>45785.66667</v>
      </c>
      <c r="H340" s="1">
        <f>IFERROR(__xludf.DUMMYFUNCTION("""COMPUTED_VALUE"""),1251.13)</f>
        <v>1251.13</v>
      </c>
      <c r="J340" s="2">
        <f>IFERROR(__xludf.DUMMYFUNCTION("""COMPUTED_VALUE"""),45785.66666666667)</f>
        <v>45785.66667</v>
      </c>
      <c r="K340" s="1">
        <f>IFERROR(__xludf.DUMMYFUNCTION("""COMPUTED_VALUE"""),1258.03)</f>
        <v>1258.03</v>
      </c>
      <c r="M340" s="2">
        <f>IFERROR(__xludf.DUMMYFUNCTION("""COMPUTED_VALUE"""),45785.66666666667)</f>
        <v>45785.66667</v>
      </c>
      <c r="N340" s="1">
        <f>IFERROR(__xludf.DUMMYFUNCTION("""COMPUTED_VALUE"""),0.0)</f>
        <v>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IFERROR(__xludf.DUMMYFUNCTION("""COMPUTED_VALUE"""),1262.15)</f>
        <v>1262.15</v>
      </c>
      <c r="D341" s="2">
        <f>IFERROR(__xludf.DUMMYFUNCTION("""COMPUTED_VALUE"""),45786.66666666667)</f>
        <v>45786.66667</v>
      </c>
      <c r="E341" s="1">
        <f>IFERROR(__xludf.DUMMYFUNCTION("""COMPUTED_VALUE"""),1265.34)</f>
        <v>1265.34</v>
      </c>
      <c r="G341" s="2">
        <f>IFERROR(__xludf.DUMMYFUNCTION("""COMPUTED_VALUE"""),45786.66666666667)</f>
        <v>45786.66667</v>
      </c>
      <c r="H341" s="1">
        <f>IFERROR(__xludf.DUMMYFUNCTION("""COMPUTED_VALUE"""),1253.84)</f>
        <v>1253.84</v>
      </c>
      <c r="J341" s="2">
        <f>IFERROR(__xludf.DUMMYFUNCTION("""COMPUTED_VALUE"""),45786.66666666667)</f>
        <v>45786.66667</v>
      </c>
      <c r="K341" s="1">
        <f>IFERROR(__xludf.DUMMYFUNCTION("""COMPUTED_VALUE"""),1257.01)</f>
        <v>1257.01</v>
      </c>
      <c r="M341" s="2">
        <f>IFERROR(__xludf.DUMMYFUNCTION("""COMPUTED_VALUE"""),45786.66666666667)</f>
        <v>45786.66667</v>
      </c>
      <c r="N341" s="1">
        <f>IFERROR(__xludf.DUMMYFUNCTION("""COMPUTED_VALUE"""),0.0)</f>
        <v>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IFERROR(__xludf.DUMMYFUNCTION("""COMPUTED_VALUE"""),1295.8)</f>
        <v>1295.8</v>
      </c>
      <c r="D342" s="2">
        <f>IFERROR(__xludf.DUMMYFUNCTION("""COMPUTED_VALUE"""),45789.66666666667)</f>
        <v>45789.66667</v>
      </c>
      <c r="E342" s="1">
        <f>IFERROR(__xludf.DUMMYFUNCTION("""COMPUTED_VALUE"""),1301.16)</f>
        <v>1301.16</v>
      </c>
      <c r="G342" s="2">
        <f>IFERROR(__xludf.DUMMYFUNCTION("""COMPUTED_VALUE"""),45789.66666666667)</f>
        <v>45789.66667</v>
      </c>
      <c r="H342" s="1">
        <f>IFERROR(__xludf.DUMMYFUNCTION("""COMPUTED_VALUE"""),1287.15)</f>
        <v>1287.15</v>
      </c>
      <c r="J342" s="2">
        <f>IFERROR(__xludf.DUMMYFUNCTION("""COMPUTED_VALUE"""),45789.66666666667)</f>
        <v>45789.66667</v>
      </c>
      <c r="K342" s="1">
        <f>IFERROR(__xludf.DUMMYFUNCTION("""COMPUTED_VALUE"""),1300.96)</f>
        <v>1300.96</v>
      </c>
      <c r="M342" s="2">
        <f>IFERROR(__xludf.DUMMYFUNCTION("""COMPUTED_VALUE"""),45789.66666666667)</f>
        <v>45789.66667</v>
      </c>
      <c r="N342" s="1">
        <f>IFERROR(__xludf.DUMMYFUNCTION("""COMPUTED_VALUE"""),0.0)</f>
        <v>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IFERROR(__xludf.DUMMYFUNCTION("""COMPUTED_VALUE"""),1302.24)</f>
        <v>1302.24</v>
      </c>
      <c r="D343" s="2">
        <f>IFERROR(__xludf.DUMMYFUNCTION("""COMPUTED_VALUE"""),45790.66666666667)</f>
        <v>45790.66667</v>
      </c>
      <c r="E343" s="1">
        <f>IFERROR(__xludf.DUMMYFUNCTION("""COMPUTED_VALUE"""),1315.36)</f>
        <v>1315.36</v>
      </c>
      <c r="G343" s="2">
        <f>IFERROR(__xludf.DUMMYFUNCTION("""COMPUTED_VALUE"""),45790.66666666667)</f>
        <v>45790.66667</v>
      </c>
      <c r="H343" s="1">
        <f>IFERROR(__xludf.DUMMYFUNCTION("""COMPUTED_VALUE"""),1300.85)</f>
        <v>1300.85</v>
      </c>
      <c r="J343" s="2">
        <f>IFERROR(__xludf.DUMMYFUNCTION("""COMPUTED_VALUE"""),45790.66666666667)</f>
        <v>45790.66667</v>
      </c>
      <c r="K343" s="1">
        <f>IFERROR(__xludf.DUMMYFUNCTION("""COMPUTED_VALUE"""),1311.24)</f>
        <v>1311.24</v>
      </c>
      <c r="M343" s="2">
        <f>IFERROR(__xludf.DUMMYFUNCTION("""COMPUTED_VALUE"""),45790.66666666667)</f>
        <v>45790.66667</v>
      </c>
      <c r="N343" s="1">
        <f>IFERROR(__xludf.DUMMYFUNCTION("""COMPUTED_VALUE"""),0.0)</f>
        <v>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IFERROR(__xludf.DUMMYFUNCTION("""COMPUTED_VALUE"""),1314.87)</f>
        <v>1314.87</v>
      </c>
      <c r="D344" s="2">
        <f>IFERROR(__xludf.DUMMYFUNCTION("""COMPUTED_VALUE"""),45791.66666666667)</f>
        <v>45791.66667</v>
      </c>
      <c r="E344" s="1">
        <f>IFERROR(__xludf.DUMMYFUNCTION("""COMPUTED_VALUE"""),1317.64)</f>
        <v>1317.64</v>
      </c>
      <c r="G344" s="2">
        <f>IFERROR(__xludf.DUMMYFUNCTION("""COMPUTED_VALUE"""),45791.66666666667)</f>
        <v>45791.66667</v>
      </c>
      <c r="H344" s="1">
        <f>IFERROR(__xludf.DUMMYFUNCTION("""COMPUTED_VALUE"""),1310.04)</f>
        <v>1310.04</v>
      </c>
      <c r="J344" s="2">
        <f>IFERROR(__xludf.DUMMYFUNCTION("""COMPUTED_VALUE"""),45791.66666666667)</f>
        <v>45791.66667</v>
      </c>
      <c r="K344" s="1">
        <f>IFERROR(__xludf.DUMMYFUNCTION("""COMPUTED_VALUE"""),1314.95)</f>
        <v>1314.95</v>
      </c>
      <c r="M344" s="2">
        <f>IFERROR(__xludf.DUMMYFUNCTION("""COMPUTED_VALUE"""),45791.66666666667)</f>
        <v>45791.66667</v>
      </c>
      <c r="N344" s="1">
        <f>IFERROR(__xludf.DUMMYFUNCTION("""COMPUTED_VALUE"""),0.0)</f>
        <v>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IFERROR(__xludf.DUMMYFUNCTION("""COMPUTED_VALUE"""),1309.65)</f>
        <v>1309.65</v>
      </c>
      <c r="D345" s="2">
        <f>IFERROR(__xludf.DUMMYFUNCTION("""COMPUTED_VALUE"""),45792.66666666667)</f>
        <v>45792.66667</v>
      </c>
      <c r="E345" s="1">
        <f>IFERROR(__xludf.DUMMYFUNCTION("""COMPUTED_VALUE"""),1321.62)</f>
        <v>1321.62</v>
      </c>
      <c r="G345" s="2">
        <f>IFERROR(__xludf.DUMMYFUNCTION("""COMPUTED_VALUE"""),45792.66666666667)</f>
        <v>45792.66667</v>
      </c>
      <c r="H345" s="1">
        <f>IFERROR(__xludf.DUMMYFUNCTION("""COMPUTED_VALUE"""),1307.4)</f>
        <v>1307.4</v>
      </c>
      <c r="J345" s="2">
        <f>IFERROR(__xludf.DUMMYFUNCTION("""COMPUTED_VALUE"""),45792.66666666667)</f>
        <v>45792.66667</v>
      </c>
      <c r="K345" s="1">
        <f>IFERROR(__xludf.DUMMYFUNCTION("""COMPUTED_VALUE"""),1318.81)</f>
        <v>1318.81</v>
      </c>
      <c r="M345" s="2">
        <f>IFERROR(__xludf.DUMMYFUNCTION("""COMPUTED_VALUE"""),45792.66666666667)</f>
        <v>45792.66667</v>
      </c>
      <c r="N345" s="1">
        <f>IFERROR(__xludf.DUMMYFUNCTION("""COMPUTED_VALUE"""),0.0)</f>
        <v>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IFERROR(__xludf.DUMMYFUNCTION("""COMPUTED_VALUE"""),1321.91)</f>
        <v>1321.91</v>
      </c>
      <c r="D346" s="2">
        <f>IFERROR(__xludf.DUMMYFUNCTION("""COMPUTED_VALUE"""),45793.66666666667)</f>
        <v>45793.66667</v>
      </c>
      <c r="E346" s="1">
        <f>IFERROR(__xludf.DUMMYFUNCTION("""COMPUTED_VALUE"""),1326.81)</f>
        <v>1326.81</v>
      </c>
      <c r="G346" s="2">
        <f>IFERROR(__xludf.DUMMYFUNCTION("""COMPUTED_VALUE"""),45793.66666666667)</f>
        <v>45793.66667</v>
      </c>
      <c r="H346" s="1">
        <f>IFERROR(__xludf.DUMMYFUNCTION("""COMPUTED_VALUE"""),1315.49)</f>
        <v>1315.49</v>
      </c>
      <c r="J346" s="2">
        <f>IFERROR(__xludf.DUMMYFUNCTION("""COMPUTED_VALUE"""),45793.66666666667)</f>
        <v>45793.66667</v>
      </c>
      <c r="K346" s="1">
        <f>IFERROR(__xludf.DUMMYFUNCTION("""COMPUTED_VALUE"""),1326.78)</f>
        <v>1326.78</v>
      </c>
      <c r="M346" s="2">
        <f>IFERROR(__xludf.DUMMYFUNCTION("""COMPUTED_VALUE"""),45793.66666666667)</f>
        <v>45793.66667</v>
      </c>
      <c r="N346" s="1">
        <f>IFERROR(__xludf.DUMMYFUNCTION("""COMPUTED_VALUE"""),0.0)</f>
        <v>0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IFERROR(__xludf.DUMMYFUNCTION("""COMPUTED_VALUE"""),1312.81)</f>
        <v>1312.81</v>
      </c>
      <c r="D347" s="2">
        <f>IFERROR(__xludf.DUMMYFUNCTION("""COMPUTED_VALUE"""),45796.66666666667)</f>
        <v>45796.66667</v>
      </c>
      <c r="E347" s="1">
        <f>IFERROR(__xludf.DUMMYFUNCTION("""COMPUTED_VALUE"""),1329.19)</f>
        <v>1329.19</v>
      </c>
      <c r="G347" s="2">
        <f>IFERROR(__xludf.DUMMYFUNCTION("""COMPUTED_VALUE"""),45796.66666666667)</f>
        <v>45796.66667</v>
      </c>
      <c r="H347" s="1">
        <f>IFERROR(__xludf.DUMMYFUNCTION("""COMPUTED_VALUE"""),1312.57)</f>
        <v>1312.57</v>
      </c>
      <c r="J347" s="2">
        <f>IFERROR(__xludf.DUMMYFUNCTION("""COMPUTED_VALUE"""),45796.66666666667)</f>
        <v>45796.66667</v>
      </c>
      <c r="K347" s="1">
        <f>IFERROR(__xludf.DUMMYFUNCTION("""COMPUTED_VALUE"""),1328.14)</f>
        <v>1328.14</v>
      </c>
      <c r="M347" s="2">
        <f>IFERROR(__xludf.DUMMYFUNCTION("""COMPUTED_VALUE"""),45796.66666666667)</f>
        <v>45796.66667</v>
      </c>
      <c r="N347" s="1">
        <f>IFERROR(__xludf.DUMMYFUNCTION("""COMPUTED_VALUE"""),0.0)</f>
        <v>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IFERROR(__xludf.DUMMYFUNCTION("""COMPUTED_VALUE"""),1323.64)</f>
        <v>1323.64</v>
      </c>
      <c r="D348" s="2">
        <f>IFERROR(__xludf.DUMMYFUNCTION("""COMPUTED_VALUE"""),45797.66666666667)</f>
        <v>45797.66667</v>
      </c>
      <c r="E348" s="1">
        <f>IFERROR(__xludf.DUMMYFUNCTION("""COMPUTED_VALUE"""),1325.33)</f>
        <v>1325.33</v>
      </c>
      <c r="G348" s="2">
        <f>IFERROR(__xludf.DUMMYFUNCTION("""COMPUTED_VALUE"""),45797.66666666667)</f>
        <v>45797.66667</v>
      </c>
      <c r="H348" s="1">
        <f>IFERROR(__xludf.DUMMYFUNCTION("""COMPUTED_VALUE"""),1315.5)</f>
        <v>1315.5</v>
      </c>
      <c r="J348" s="2">
        <f>IFERROR(__xludf.DUMMYFUNCTION("""COMPUTED_VALUE"""),45797.66666666667)</f>
        <v>45797.66667</v>
      </c>
      <c r="K348" s="1">
        <f>IFERROR(__xludf.DUMMYFUNCTION("""COMPUTED_VALUE"""),1323.05)</f>
        <v>1323.05</v>
      </c>
      <c r="M348" s="2">
        <f>IFERROR(__xludf.DUMMYFUNCTION("""COMPUTED_VALUE"""),45797.66666666667)</f>
        <v>45797.66667</v>
      </c>
      <c r="N348" s="1">
        <f>IFERROR(__xludf.DUMMYFUNCTION("""COMPUTED_VALUE"""),0.0)</f>
        <v>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IFERROR(__xludf.DUMMYFUNCTION("""COMPUTED_VALUE"""),1314.05)</f>
        <v>1314.05</v>
      </c>
      <c r="D349" s="2">
        <f>IFERROR(__xludf.DUMMYFUNCTION("""COMPUTED_VALUE"""),45798.66666666667)</f>
        <v>45798.66667</v>
      </c>
      <c r="E349" s="1">
        <f>IFERROR(__xludf.DUMMYFUNCTION("""COMPUTED_VALUE"""),1324.86)</f>
        <v>1324.86</v>
      </c>
      <c r="G349" s="2">
        <f>IFERROR(__xludf.DUMMYFUNCTION("""COMPUTED_VALUE"""),45798.66666666667)</f>
        <v>45798.66667</v>
      </c>
      <c r="H349" s="1">
        <f>IFERROR(__xludf.DUMMYFUNCTION("""COMPUTED_VALUE"""),1299.94)</f>
        <v>1299.94</v>
      </c>
      <c r="J349" s="2">
        <f>IFERROR(__xludf.DUMMYFUNCTION("""COMPUTED_VALUE"""),45798.66666666667)</f>
        <v>45798.66667</v>
      </c>
      <c r="K349" s="1">
        <f>IFERROR(__xludf.DUMMYFUNCTION("""COMPUTED_VALUE"""),1303.49)</f>
        <v>1303.49</v>
      </c>
      <c r="M349" s="2">
        <f>IFERROR(__xludf.DUMMYFUNCTION("""COMPUTED_VALUE"""),45798.66666666667)</f>
        <v>45798.66667</v>
      </c>
      <c r="N349" s="1">
        <f>IFERROR(__xludf.DUMMYFUNCTION("""COMPUTED_VALUE"""),0.0)</f>
        <v>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IFERROR(__xludf.DUMMYFUNCTION("""COMPUTED_VALUE"""),1302.79)</f>
        <v>1302.79</v>
      </c>
      <c r="D350" s="2">
        <f>IFERROR(__xludf.DUMMYFUNCTION("""COMPUTED_VALUE"""),45799.66666666667)</f>
        <v>45799.66667</v>
      </c>
      <c r="E350" s="1">
        <f>IFERROR(__xludf.DUMMYFUNCTION("""COMPUTED_VALUE"""),1311.6)</f>
        <v>1311.6</v>
      </c>
      <c r="G350" s="2">
        <f>IFERROR(__xludf.DUMMYFUNCTION("""COMPUTED_VALUE"""),45799.66666666667)</f>
        <v>45799.66667</v>
      </c>
      <c r="H350" s="1">
        <f>IFERROR(__xludf.DUMMYFUNCTION("""COMPUTED_VALUE"""),1299.84)</f>
        <v>1299.84</v>
      </c>
      <c r="J350" s="2">
        <f>IFERROR(__xludf.DUMMYFUNCTION("""COMPUTED_VALUE"""),45799.66666666667)</f>
        <v>45799.66667</v>
      </c>
      <c r="K350" s="1">
        <f>IFERROR(__xludf.DUMMYFUNCTION("""COMPUTED_VALUE"""),1303.48)</f>
        <v>1303.48</v>
      </c>
      <c r="M350" s="2">
        <f>IFERROR(__xludf.DUMMYFUNCTION("""COMPUTED_VALUE"""),45799.66666666667)</f>
        <v>45799.66667</v>
      </c>
      <c r="N350" s="1">
        <f>IFERROR(__xludf.DUMMYFUNCTION("""COMPUTED_VALUE"""),0.0)</f>
        <v>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IFERROR(__xludf.DUMMYFUNCTION("""COMPUTED_VALUE"""),1286.3)</f>
        <v>1286.3</v>
      </c>
      <c r="D351" s="2">
        <f>IFERROR(__xludf.DUMMYFUNCTION("""COMPUTED_VALUE"""),45800.66666666667)</f>
        <v>45800.66667</v>
      </c>
      <c r="E351" s="1">
        <f>IFERROR(__xludf.DUMMYFUNCTION("""COMPUTED_VALUE"""),1299.43)</f>
        <v>1299.43</v>
      </c>
      <c r="G351" s="2">
        <f>IFERROR(__xludf.DUMMYFUNCTION("""COMPUTED_VALUE"""),45800.66666666667)</f>
        <v>45800.66667</v>
      </c>
      <c r="H351" s="1">
        <f>IFERROR(__xludf.DUMMYFUNCTION("""COMPUTED_VALUE"""),1286.14)</f>
        <v>1286.14</v>
      </c>
      <c r="J351" s="2">
        <f>IFERROR(__xludf.DUMMYFUNCTION("""COMPUTED_VALUE"""),45800.66666666667)</f>
        <v>45800.66667</v>
      </c>
      <c r="K351" s="1">
        <f>IFERROR(__xludf.DUMMYFUNCTION("""COMPUTED_VALUE"""),1292.91)</f>
        <v>1292.91</v>
      </c>
      <c r="M351" s="2">
        <f>IFERROR(__xludf.DUMMYFUNCTION("""COMPUTED_VALUE"""),45800.66666666667)</f>
        <v>45800.66667</v>
      </c>
      <c r="N351" s="1">
        <f>IFERROR(__xludf.DUMMYFUNCTION("""COMPUTED_VALUE"""),0.0)</f>
        <v>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IFERROR(__xludf.DUMMYFUNCTION("""COMPUTED_VALUE"""),1307.28)</f>
        <v>1307.28</v>
      </c>
      <c r="D352" s="2">
        <f>IFERROR(__xludf.DUMMYFUNCTION("""COMPUTED_VALUE"""),45804.66666666667)</f>
        <v>45804.66667</v>
      </c>
      <c r="E352" s="1">
        <f>IFERROR(__xludf.DUMMYFUNCTION("""COMPUTED_VALUE"""),1321.35)</f>
        <v>1321.35</v>
      </c>
      <c r="G352" s="2">
        <f>IFERROR(__xludf.DUMMYFUNCTION("""COMPUTED_VALUE"""),45804.66666666667)</f>
        <v>45804.66667</v>
      </c>
      <c r="H352" s="1">
        <f>IFERROR(__xludf.DUMMYFUNCTION("""COMPUTED_VALUE"""),1305.8)</f>
        <v>1305.8</v>
      </c>
      <c r="J352" s="2">
        <f>IFERROR(__xludf.DUMMYFUNCTION("""COMPUTED_VALUE"""),45804.66666666667)</f>
        <v>45804.66667</v>
      </c>
      <c r="K352" s="1">
        <f>IFERROR(__xludf.DUMMYFUNCTION("""COMPUTED_VALUE"""),1320.8)</f>
        <v>1320.8</v>
      </c>
      <c r="M352" s="2">
        <f>IFERROR(__xludf.DUMMYFUNCTION("""COMPUTED_VALUE"""),45804.66666666667)</f>
        <v>45804.66667</v>
      </c>
      <c r="N352" s="1">
        <f>IFERROR(__xludf.DUMMYFUNCTION("""COMPUTED_VALUE"""),0.0)</f>
        <v>0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IFERROR(__xludf.DUMMYFUNCTION("""COMPUTED_VALUE"""),1322.31)</f>
        <v>1322.31</v>
      </c>
      <c r="D353" s="2">
        <f>IFERROR(__xludf.DUMMYFUNCTION("""COMPUTED_VALUE"""),45805.66666666667)</f>
        <v>45805.66667</v>
      </c>
      <c r="E353" s="1">
        <f>IFERROR(__xludf.DUMMYFUNCTION("""COMPUTED_VALUE"""),1325.86)</f>
        <v>1325.86</v>
      </c>
      <c r="G353" s="2">
        <f>IFERROR(__xludf.DUMMYFUNCTION("""COMPUTED_VALUE"""),45805.66666666667)</f>
        <v>45805.66667</v>
      </c>
      <c r="H353" s="1">
        <f>IFERROR(__xludf.DUMMYFUNCTION("""COMPUTED_VALUE"""),1313.16)</f>
        <v>1313.16</v>
      </c>
      <c r="J353" s="2">
        <f>IFERROR(__xludf.DUMMYFUNCTION("""COMPUTED_VALUE"""),45805.66666666667)</f>
        <v>45805.66667</v>
      </c>
      <c r="K353" s="1">
        <f>IFERROR(__xludf.DUMMYFUNCTION("""COMPUTED_VALUE"""),1314.73)</f>
        <v>1314.73</v>
      </c>
      <c r="M353" s="2">
        <f>IFERROR(__xludf.DUMMYFUNCTION("""COMPUTED_VALUE"""),45805.66666666667)</f>
        <v>45805.66667</v>
      </c>
      <c r="N353" s="1">
        <f>IFERROR(__xludf.DUMMYFUNCTION("""COMPUTED_VALUE"""),0.0)</f>
        <v>0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IFERROR(__xludf.DUMMYFUNCTION("""COMPUTED_VALUE"""),1328.84)</f>
        <v>1328.84</v>
      </c>
      <c r="D354" s="2">
        <f>IFERROR(__xludf.DUMMYFUNCTION("""COMPUTED_VALUE"""),45806.66666666667)</f>
        <v>45806.66667</v>
      </c>
      <c r="E354" s="1">
        <f>IFERROR(__xludf.DUMMYFUNCTION("""COMPUTED_VALUE"""),1328.84)</f>
        <v>1328.84</v>
      </c>
      <c r="G354" s="2">
        <f>IFERROR(__xludf.DUMMYFUNCTION("""COMPUTED_VALUE"""),45806.66666666667)</f>
        <v>45806.66667</v>
      </c>
      <c r="H354" s="1">
        <f>IFERROR(__xludf.DUMMYFUNCTION("""COMPUTED_VALUE"""),1312.74)</f>
        <v>1312.74</v>
      </c>
      <c r="J354" s="2">
        <f>IFERROR(__xludf.DUMMYFUNCTION("""COMPUTED_VALUE"""),45806.66666666667)</f>
        <v>45806.66667</v>
      </c>
      <c r="K354" s="1">
        <f>IFERROR(__xludf.DUMMYFUNCTION("""COMPUTED_VALUE"""),1320.86)</f>
        <v>1320.86</v>
      </c>
      <c r="M354" s="2">
        <f>IFERROR(__xludf.DUMMYFUNCTION("""COMPUTED_VALUE"""),45806.66666666667)</f>
        <v>45806.66667</v>
      </c>
      <c r="N354" s="1">
        <f>IFERROR(__xludf.DUMMYFUNCTION("""COMPUTED_VALUE"""),0.0)</f>
        <v>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IFERROR(__xludf.DUMMYFUNCTION("""COMPUTED_VALUE"""),1318.69)</f>
        <v>1318.69</v>
      </c>
      <c r="D355" s="2">
        <f>IFERROR(__xludf.DUMMYFUNCTION("""COMPUTED_VALUE"""),45807.66666666667)</f>
        <v>45807.66667</v>
      </c>
      <c r="E355" s="1">
        <f>IFERROR(__xludf.DUMMYFUNCTION("""COMPUTED_VALUE"""),1322.36)</f>
        <v>1322.36</v>
      </c>
      <c r="G355" s="2">
        <f>IFERROR(__xludf.DUMMYFUNCTION("""COMPUTED_VALUE"""),45807.66666666667)</f>
        <v>45807.66667</v>
      </c>
      <c r="H355" s="1">
        <f>IFERROR(__xludf.DUMMYFUNCTION("""COMPUTED_VALUE"""),1304.24)</f>
        <v>1304.24</v>
      </c>
      <c r="J355" s="2">
        <f>IFERROR(__xludf.DUMMYFUNCTION("""COMPUTED_VALUE"""),45807.66666666667)</f>
        <v>45807.66667</v>
      </c>
      <c r="K355" s="1">
        <f>IFERROR(__xludf.DUMMYFUNCTION("""COMPUTED_VALUE"""),1319.72)</f>
        <v>1319.72</v>
      </c>
      <c r="M355" s="2">
        <f>IFERROR(__xludf.DUMMYFUNCTION("""COMPUTED_VALUE"""),45807.66666666667)</f>
        <v>45807.66667</v>
      </c>
      <c r="N355" s="1">
        <f>IFERROR(__xludf.DUMMYFUNCTION("""COMPUTED_VALUE"""),0.0)</f>
        <v>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IFERROR(__xludf.DUMMYFUNCTION("""COMPUTED_VALUE"""),1315.31)</f>
        <v>1315.31</v>
      </c>
      <c r="D356" s="2">
        <f>IFERROR(__xludf.DUMMYFUNCTION("""COMPUTED_VALUE"""),45810.66666666667)</f>
        <v>45810.66667</v>
      </c>
      <c r="E356" s="1">
        <f>IFERROR(__xludf.DUMMYFUNCTION("""COMPUTED_VALUE"""),1326.48)</f>
        <v>1326.48</v>
      </c>
      <c r="G356" s="2">
        <f>IFERROR(__xludf.DUMMYFUNCTION("""COMPUTED_VALUE"""),45810.66666666667)</f>
        <v>45810.66667</v>
      </c>
      <c r="H356" s="1">
        <f>IFERROR(__xludf.DUMMYFUNCTION("""COMPUTED_VALUE"""),1310.1)</f>
        <v>1310.1</v>
      </c>
      <c r="J356" s="2">
        <f>IFERROR(__xludf.DUMMYFUNCTION("""COMPUTED_VALUE"""),45810.66666666667)</f>
        <v>45810.66667</v>
      </c>
      <c r="K356" s="1">
        <f>IFERROR(__xludf.DUMMYFUNCTION("""COMPUTED_VALUE"""),1326.25)</f>
        <v>1326.25</v>
      </c>
      <c r="M356" s="2">
        <f>IFERROR(__xludf.DUMMYFUNCTION("""COMPUTED_VALUE"""),45810.66666666667)</f>
        <v>45810.66667</v>
      </c>
      <c r="N356" s="1">
        <f>IFERROR(__xludf.DUMMYFUNCTION("""COMPUTED_VALUE"""),0.0)</f>
        <v>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IFERROR(__xludf.DUMMYFUNCTION("""COMPUTED_VALUE"""),1326.2)</f>
        <v>1326.2</v>
      </c>
      <c r="D357" s="2">
        <f>IFERROR(__xludf.DUMMYFUNCTION("""COMPUTED_VALUE"""),45811.66666666667)</f>
        <v>45811.66667</v>
      </c>
      <c r="E357" s="1">
        <f>IFERROR(__xludf.DUMMYFUNCTION("""COMPUTED_VALUE"""),1336.16)</f>
        <v>1336.16</v>
      </c>
      <c r="G357" s="2">
        <f>IFERROR(__xludf.DUMMYFUNCTION("""COMPUTED_VALUE"""),45811.66666666667)</f>
        <v>45811.66667</v>
      </c>
      <c r="H357" s="1">
        <f>IFERROR(__xludf.DUMMYFUNCTION("""COMPUTED_VALUE"""),1324.87)</f>
        <v>1324.87</v>
      </c>
      <c r="J357" s="2">
        <f>IFERROR(__xludf.DUMMYFUNCTION("""COMPUTED_VALUE"""),45811.66666666667)</f>
        <v>45811.66667</v>
      </c>
      <c r="K357" s="1">
        <f>IFERROR(__xludf.DUMMYFUNCTION("""COMPUTED_VALUE"""),1333.31)</f>
        <v>1333.31</v>
      </c>
      <c r="M357" s="2">
        <f>IFERROR(__xludf.DUMMYFUNCTION("""COMPUTED_VALUE"""),45811.66666666667)</f>
        <v>45811.66667</v>
      </c>
      <c r="N357" s="1">
        <f>IFERROR(__xludf.DUMMYFUNCTION("""COMPUTED_VALUE"""),0.0)</f>
        <v>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IFERROR(__xludf.DUMMYFUNCTION("""COMPUTED_VALUE"""),1336.45)</f>
        <v>1336.45</v>
      </c>
      <c r="D358" s="2">
        <f>IFERROR(__xludf.DUMMYFUNCTION("""COMPUTED_VALUE"""),45812.66666666667)</f>
        <v>45812.66667</v>
      </c>
      <c r="E358" s="1">
        <f>IFERROR(__xludf.DUMMYFUNCTION("""COMPUTED_VALUE"""),1339.41)</f>
        <v>1339.41</v>
      </c>
      <c r="G358" s="2">
        <f>IFERROR(__xludf.DUMMYFUNCTION("""COMPUTED_VALUE"""),45812.66666666667)</f>
        <v>45812.66667</v>
      </c>
      <c r="H358" s="1">
        <f>IFERROR(__xludf.DUMMYFUNCTION("""COMPUTED_VALUE"""),1333.58)</f>
        <v>1333.58</v>
      </c>
      <c r="J358" s="2">
        <f>IFERROR(__xludf.DUMMYFUNCTION("""COMPUTED_VALUE"""),45812.66666666667)</f>
        <v>45812.66667</v>
      </c>
      <c r="K358" s="1">
        <f>IFERROR(__xludf.DUMMYFUNCTION("""COMPUTED_VALUE"""),1335.28)</f>
        <v>1335.28</v>
      </c>
      <c r="M358" s="2">
        <f>IFERROR(__xludf.DUMMYFUNCTION("""COMPUTED_VALUE"""),45812.66666666667)</f>
        <v>45812.66667</v>
      </c>
      <c r="N358" s="1">
        <f>IFERROR(__xludf.DUMMYFUNCTION("""COMPUTED_VALUE"""),0.0)</f>
        <v>0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IFERROR(__xludf.DUMMYFUNCTION("""COMPUTED_VALUE"""),1339.15)</f>
        <v>1339.15</v>
      </c>
      <c r="D359" s="2">
        <f>IFERROR(__xludf.DUMMYFUNCTION("""COMPUTED_VALUE"""),45813.66666666667)</f>
        <v>45813.66667</v>
      </c>
      <c r="E359" s="1">
        <f>IFERROR(__xludf.DUMMYFUNCTION("""COMPUTED_VALUE"""),1342.26)</f>
        <v>1342.26</v>
      </c>
      <c r="G359" s="2">
        <f>IFERROR(__xludf.DUMMYFUNCTION("""COMPUTED_VALUE"""),45813.66666666667)</f>
        <v>45813.66667</v>
      </c>
      <c r="H359" s="1">
        <f>IFERROR(__xludf.DUMMYFUNCTION("""COMPUTED_VALUE"""),1323.3)</f>
        <v>1323.3</v>
      </c>
      <c r="J359" s="2">
        <f>IFERROR(__xludf.DUMMYFUNCTION("""COMPUTED_VALUE"""),45813.66666666667)</f>
        <v>45813.66667</v>
      </c>
      <c r="K359" s="1">
        <f>IFERROR(__xludf.DUMMYFUNCTION("""COMPUTED_VALUE"""),1327.61)</f>
        <v>1327.61</v>
      </c>
      <c r="M359" s="2">
        <f>IFERROR(__xludf.DUMMYFUNCTION("""COMPUTED_VALUE"""),45813.66666666667)</f>
        <v>45813.66667</v>
      </c>
      <c r="N359" s="1">
        <f>IFERROR(__xludf.DUMMYFUNCTION("""COMPUTED_VALUE"""),0.0)</f>
        <v>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IFERROR(__xludf.DUMMYFUNCTION("""COMPUTED_VALUE"""),1339.97)</f>
        <v>1339.97</v>
      </c>
      <c r="D360" s="2">
        <f>IFERROR(__xludf.DUMMYFUNCTION("""COMPUTED_VALUE"""),45814.66666666667)</f>
        <v>45814.66667</v>
      </c>
      <c r="E360" s="1">
        <f>IFERROR(__xludf.DUMMYFUNCTION("""COMPUTED_VALUE"""),1346.31)</f>
        <v>1346.31</v>
      </c>
      <c r="G360" s="2">
        <f>IFERROR(__xludf.DUMMYFUNCTION("""COMPUTED_VALUE"""),45814.66666666667)</f>
        <v>45814.66667</v>
      </c>
      <c r="H360" s="1">
        <f>IFERROR(__xludf.DUMMYFUNCTION("""COMPUTED_VALUE"""),1337.22)</f>
        <v>1337.22</v>
      </c>
      <c r="J360" s="2">
        <f>IFERROR(__xludf.DUMMYFUNCTION("""COMPUTED_VALUE"""),45814.66666666667)</f>
        <v>45814.66667</v>
      </c>
      <c r="K360" s="1">
        <f>IFERROR(__xludf.DUMMYFUNCTION("""COMPUTED_VALUE"""),1341.75)</f>
        <v>1341.75</v>
      </c>
      <c r="M360" s="2">
        <f>IFERROR(__xludf.DUMMYFUNCTION("""COMPUTED_VALUE"""),45814.66666666667)</f>
        <v>45814.66667</v>
      </c>
      <c r="N360" s="1">
        <f>IFERROR(__xludf.DUMMYFUNCTION("""COMPUTED_VALUE"""),0.0)</f>
        <v>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IFERROR(__xludf.DUMMYFUNCTION("""COMPUTED_VALUE"""),1342.41)</f>
        <v>1342.41</v>
      </c>
      <c r="D361" s="2">
        <f>IFERROR(__xludf.DUMMYFUNCTION("""COMPUTED_VALUE"""),45817.66666666667)</f>
        <v>45817.66667</v>
      </c>
      <c r="E361" s="1">
        <f>IFERROR(__xludf.DUMMYFUNCTION("""COMPUTED_VALUE"""),1346.63)</f>
        <v>1346.63</v>
      </c>
      <c r="G361" s="2">
        <f>IFERROR(__xludf.DUMMYFUNCTION("""COMPUTED_VALUE"""),45817.66666666667)</f>
        <v>45817.66667</v>
      </c>
      <c r="H361" s="1">
        <f>IFERROR(__xludf.DUMMYFUNCTION("""COMPUTED_VALUE"""),1340.61)</f>
        <v>1340.61</v>
      </c>
      <c r="J361" s="2">
        <f>IFERROR(__xludf.DUMMYFUNCTION("""COMPUTED_VALUE"""),45817.66666666667)</f>
        <v>45817.66667</v>
      </c>
      <c r="K361" s="1">
        <f>IFERROR(__xludf.DUMMYFUNCTION("""COMPUTED_VALUE"""),1343.86)</f>
        <v>1343.86</v>
      </c>
      <c r="M361" s="2">
        <f>IFERROR(__xludf.DUMMYFUNCTION("""COMPUTED_VALUE"""),45817.66666666667)</f>
        <v>45817.66667</v>
      </c>
      <c r="N361" s="1">
        <f>IFERROR(__xludf.DUMMYFUNCTION("""COMPUTED_VALUE"""),0.0)</f>
        <v>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IFERROR(__xludf.DUMMYFUNCTION("""COMPUTED_VALUE"""),1344.88)</f>
        <v>1344.88</v>
      </c>
      <c r="D362" s="2">
        <f>IFERROR(__xludf.DUMMYFUNCTION("""COMPUTED_VALUE"""),45818.66666666667)</f>
        <v>45818.66667</v>
      </c>
      <c r="E362" s="1">
        <f>IFERROR(__xludf.DUMMYFUNCTION("""COMPUTED_VALUE"""),1353.26)</f>
        <v>1353.26</v>
      </c>
      <c r="G362" s="2">
        <f>IFERROR(__xludf.DUMMYFUNCTION("""COMPUTED_VALUE"""),45818.66666666667)</f>
        <v>45818.66667</v>
      </c>
      <c r="H362" s="1">
        <f>IFERROR(__xludf.DUMMYFUNCTION("""COMPUTED_VALUE"""),1342.74)</f>
        <v>1342.74</v>
      </c>
      <c r="J362" s="2">
        <f>IFERROR(__xludf.DUMMYFUNCTION("""COMPUTED_VALUE"""),45818.66666666667)</f>
        <v>45818.66667</v>
      </c>
      <c r="K362" s="1">
        <f>IFERROR(__xludf.DUMMYFUNCTION("""COMPUTED_VALUE"""),1352.25)</f>
        <v>1352.25</v>
      </c>
      <c r="M362" s="2">
        <f>IFERROR(__xludf.DUMMYFUNCTION("""COMPUTED_VALUE"""),45818.66666666667)</f>
        <v>45818.66667</v>
      </c>
      <c r="N362" s="1">
        <f>IFERROR(__xludf.DUMMYFUNCTION("""COMPUTED_VALUE"""),0.0)</f>
        <v>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IFERROR(__xludf.DUMMYFUNCTION("""COMPUTED_VALUE"""),1354.45)</f>
        <v>1354.45</v>
      </c>
      <c r="D363" s="2">
        <f>IFERROR(__xludf.DUMMYFUNCTION("""COMPUTED_VALUE"""),45819.66666666667)</f>
        <v>45819.66667</v>
      </c>
      <c r="E363" s="1">
        <f>IFERROR(__xludf.DUMMYFUNCTION("""COMPUTED_VALUE"""),1356.84)</f>
        <v>1356.84</v>
      </c>
      <c r="G363" s="2">
        <f>IFERROR(__xludf.DUMMYFUNCTION("""COMPUTED_VALUE"""),45819.66666666667)</f>
        <v>45819.66667</v>
      </c>
      <c r="H363" s="1">
        <f>IFERROR(__xludf.DUMMYFUNCTION("""COMPUTED_VALUE"""),1343.38)</f>
        <v>1343.38</v>
      </c>
      <c r="J363" s="2">
        <f>IFERROR(__xludf.DUMMYFUNCTION("""COMPUTED_VALUE"""),45819.66666666667)</f>
        <v>45819.66667</v>
      </c>
      <c r="K363" s="1">
        <f>IFERROR(__xludf.DUMMYFUNCTION("""COMPUTED_VALUE"""),1348.04)</f>
        <v>1348.04</v>
      </c>
      <c r="M363" s="2">
        <f>IFERROR(__xludf.DUMMYFUNCTION("""COMPUTED_VALUE"""),45819.66666666667)</f>
        <v>45819.66667</v>
      </c>
      <c r="N363" s="1">
        <f>IFERROR(__xludf.DUMMYFUNCTION("""COMPUTED_VALUE"""),0.0)</f>
        <v>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IFERROR(__xludf.DUMMYFUNCTION("""COMPUTED_VALUE"""),1344.96)</f>
        <v>1344.96</v>
      </c>
      <c r="D364" s="2">
        <f>IFERROR(__xludf.DUMMYFUNCTION("""COMPUTED_VALUE"""),45820.66666666667)</f>
        <v>45820.66667</v>
      </c>
      <c r="E364" s="1">
        <f>IFERROR(__xludf.DUMMYFUNCTION("""COMPUTED_VALUE"""),1353.85)</f>
        <v>1353.85</v>
      </c>
      <c r="G364" s="2">
        <f>IFERROR(__xludf.DUMMYFUNCTION("""COMPUTED_VALUE"""),45820.66666666667)</f>
        <v>45820.66667</v>
      </c>
      <c r="H364" s="1">
        <f>IFERROR(__xludf.DUMMYFUNCTION("""COMPUTED_VALUE"""),1344.21)</f>
        <v>1344.21</v>
      </c>
      <c r="J364" s="2">
        <f>IFERROR(__xludf.DUMMYFUNCTION("""COMPUTED_VALUE"""),45820.66666666667)</f>
        <v>45820.66667</v>
      </c>
      <c r="K364" s="1">
        <f>IFERROR(__xludf.DUMMYFUNCTION("""COMPUTED_VALUE"""),1353.47)</f>
        <v>1353.47</v>
      </c>
      <c r="M364" s="2">
        <f>IFERROR(__xludf.DUMMYFUNCTION("""COMPUTED_VALUE"""),45820.66666666667)</f>
        <v>45820.66667</v>
      </c>
      <c r="N364" s="1">
        <f>IFERROR(__xludf.DUMMYFUNCTION("""COMPUTED_VALUE"""),0.0)</f>
        <v>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IFERROR(__xludf.DUMMYFUNCTION("""COMPUTED_VALUE"""),1340.73)</f>
        <v>1340.73</v>
      </c>
      <c r="D365" s="2">
        <f>IFERROR(__xludf.DUMMYFUNCTION("""COMPUTED_VALUE"""),45821.66666666667)</f>
        <v>45821.66667</v>
      </c>
      <c r="E365" s="1">
        <f>IFERROR(__xludf.DUMMYFUNCTION("""COMPUTED_VALUE"""),1348.99)</f>
        <v>1348.99</v>
      </c>
      <c r="G365" s="2">
        <f>IFERROR(__xludf.DUMMYFUNCTION("""COMPUTED_VALUE"""),45821.66666666667)</f>
        <v>45821.66667</v>
      </c>
      <c r="H365" s="1">
        <f>IFERROR(__xludf.DUMMYFUNCTION("""COMPUTED_VALUE"""),1335.27)</f>
        <v>1335.27</v>
      </c>
      <c r="J365" s="2">
        <f>IFERROR(__xludf.DUMMYFUNCTION("""COMPUTED_VALUE"""),45821.66666666667)</f>
        <v>45821.66667</v>
      </c>
      <c r="K365" s="1">
        <f>IFERROR(__xludf.DUMMYFUNCTION("""COMPUTED_VALUE"""),1338.22)</f>
        <v>1338.22</v>
      </c>
      <c r="M365" s="2">
        <f>IFERROR(__xludf.DUMMYFUNCTION("""COMPUTED_VALUE"""),45821.66666666667)</f>
        <v>45821.66667</v>
      </c>
      <c r="N365" s="1">
        <f>IFERROR(__xludf.DUMMYFUNCTION("""COMPUTED_VALUE"""),0.0)</f>
        <v>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IFERROR(__xludf.DUMMYFUNCTION("""COMPUTED_VALUE"""),1345.09)</f>
        <v>1345.09</v>
      </c>
      <c r="D366" s="2">
        <f>IFERROR(__xludf.DUMMYFUNCTION("""COMPUTED_VALUE"""),45824.66666666667)</f>
        <v>45824.66667</v>
      </c>
      <c r="E366" s="1">
        <f>IFERROR(__xludf.DUMMYFUNCTION("""COMPUTED_VALUE"""),1354.44)</f>
        <v>1354.44</v>
      </c>
      <c r="G366" s="2">
        <f>IFERROR(__xludf.DUMMYFUNCTION("""COMPUTED_VALUE"""),45824.66666666667)</f>
        <v>45824.66667</v>
      </c>
      <c r="H366" s="1">
        <f>IFERROR(__xludf.DUMMYFUNCTION("""COMPUTED_VALUE"""),1345.09)</f>
        <v>1345.09</v>
      </c>
      <c r="J366" s="2">
        <f>IFERROR(__xludf.DUMMYFUNCTION("""COMPUTED_VALUE"""),45824.66666666667)</f>
        <v>45824.66667</v>
      </c>
      <c r="K366" s="1">
        <f>IFERROR(__xludf.DUMMYFUNCTION("""COMPUTED_VALUE"""),1350.75)</f>
        <v>1350.75</v>
      </c>
      <c r="M366" s="2">
        <f>IFERROR(__xludf.DUMMYFUNCTION("""COMPUTED_VALUE"""),45824.66666666667)</f>
        <v>45824.66667</v>
      </c>
      <c r="N366" s="1">
        <f>IFERROR(__xludf.DUMMYFUNCTION("""COMPUTED_VALUE"""),0.0)</f>
        <v>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IFERROR(__xludf.DUMMYFUNCTION("""COMPUTED_VALUE"""),1345.19)</f>
        <v>1345.19</v>
      </c>
      <c r="D367" s="2">
        <f>IFERROR(__xludf.DUMMYFUNCTION("""COMPUTED_VALUE"""),45825.66666666667)</f>
        <v>45825.66667</v>
      </c>
      <c r="E367" s="1">
        <f>IFERROR(__xludf.DUMMYFUNCTION("""COMPUTED_VALUE"""),1348.7)</f>
        <v>1348.7</v>
      </c>
      <c r="G367" s="2">
        <f>IFERROR(__xludf.DUMMYFUNCTION("""COMPUTED_VALUE"""),45825.66666666667)</f>
        <v>45825.66667</v>
      </c>
      <c r="H367" s="1">
        <f>IFERROR(__xludf.DUMMYFUNCTION("""COMPUTED_VALUE"""),1337.95)</f>
        <v>1337.95</v>
      </c>
      <c r="J367" s="2">
        <f>IFERROR(__xludf.DUMMYFUNCTION("""COMPUTED_VALUE"""),45825.66666666667)</f>
        <v>45825.66667</v>
      </c>
      <c r="K367" s="1">
        <f>IFERROR(__xludf.DUMMYFUNCTION("""COMPUTED_VALUE"""),1339.43)</f>
        <v>1339.43</v>
      </c>
      <c r="M367" s="2">
        <f>IFERROR(__xludf.DUMMYFUNCTION("""COMPUTED_VALUE"""),45825.66666666667)</f>
        <v>45825.66667</v>
      </c>
      <c r="N367" s="1">
        <f>IFERROR(__xludf.DUMMYFUNCTION("""COMPUTED_VALUE"""),0.0)</f>
        <v>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IFERROR(__xludf.DUMMYFUNCTION("""COMPUTED_VALUE"""),1340.94)</f>
        <v>1340.94</v>
      </c>
      <c r="D368" s="2">
        <f>IFERROR(__xludf.DUMMYFUNCTION("""COMPUTED_VALUE"""),45826.66666666667)</f>
        <v>45826.66667</v>
      </c>
      <c r="E368" s="1">
        <f>IFERROR(__xludf.DUMMYFUNCTION("""COMPUTED_VALUE"""),1347.85)</f>
        <v>1347.85</v>
      </c>
      <c r="G368" s="2">
        <f>IFERROR(__xludf.DUMMYFUNCTION("""COMPUTED_VALUE"""),45826.66666666667)</f>
        <v>45826.66667</v>
      </c>
      <c r="H368" s="1">
        <f>IFERROR(__xludf.DUMMYFUNCTION("""COMPUTED_VALUE"""),1336.07)</f>
        <v>1336.07</v>
      </c>
      <c r="J368" s="2">
        <f>IFERROR(__xludf.DUMMYFUNCTION("""COMPUTED_VALUE"""),45826.66666666667)</f>
        <v>45826.66667</v>
      </c>
      <c r="K368" s="1">
        <f>IFERROR(__xludf.DUMMYFUNCTION("""COMPUTED_VALUE"""),1338.28)</f>
        <v>1338.28</v>
      </c>
      <c r="M368" s="2">
        <f>IFERROR(__xludf.DUMMYFUNCTION("""COMPUTED_VALUE"""),45826.66666666667)</f>
        <v>45826.66667</v>
      </c>
      <c r="N368" s="1">
        <f>IFERROR(__xludf.DUMMYFUNCTION("""COMPUTED_VALUE"""),0.0)</f>
        <v>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IFERROR(__xludf.DUMMYFUNCTION("""COMPUTED_VALUE"""),1343.1)</f>
        <v>1343.1</v>
      </c>
      <c r="D369" s="2">
        <f>IFERROR(__xludf.DUMMYFUNCTION("""COMPUTED_VALUE"""),45828.66666666667)</f>
        <v>45828.66667</v>
      </c>
      <c r="E369" s="1">
        <f>IFERROR(__xludf.DUMMYFUNCTION("""COMPUTED_VALUE"""),1346.06)</f>
        <v>1346.06</v>
      </c>
      <c r="G369" s="2">
        <f>IFERROR(__xludf.DUMMYFUNCTION("""COMPUTED_VALUE"""),45828.66666666667)</f>
        <v>45828.66667</v>
      </c>
      <c r="H369" s="1">
        <f>IFERROR(__xludf.DUMMYFUNCTION("""COMPUTED_VALUE"""),1330.41)</f>
        <v>1330.41</v>
      </c>
      <c r="J369" s="2">
        <f>IFERROR(__xludf.DUMMYFUNCTION("""COMPUTED_VALUE"""),45828.66666666667)</f>
        <v>45828.66667</v>
      </c>
      <c r="K369" s="1">
        <f>IFERROR(__xludf.DUMMYFUNCTION("""COMPUTED_VALUE"""),1333.77)</f>
        <v>1333.77</v>
      </c>
      <c r="M369" s="2">
        <f>IFERROR(__xludf.DUMMYFUNCTION("""COMPUTED_VALUE"""),45828.66666666667)</f>
        <v>45828.66667</v>
      </c>
      <c r="N369" s="1">
        <f>IFERROR(__xludf.DUMMYFUNCTION("""COMPUTED_VALUE"""),0.0)</f>
        <v>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IFERROR(__xludf.DUMMYFUNCTION("""COMPUTED_VALUE"""),1334.32)</f>
        <v>1334.32</v>
      </c>
      <c r="D370" s="2">
        <f>IFERROR(__xludf.DUMMYFUNCTION("""COMPUTED_VALUE"""),45831.66666666667)</f>
        <v>45831.66667</v>
      </c>
      <c r="E370" s="1">
        <f>IFERROR(__xludf.DUMMYFUNCTION("""COMPUTED_VALUE"""),1347.3)</f>
        <v>1347.3</v>
      </c>
      <c r="G370" s="2">
        <f>IFERROR(__xludf.DUMMYFUNCTION("""COMPUTED_VALUE"""),45831.66666666667)</f>
        <v>45831.66667</v>
      </c>
      <c r="H370" s="1">
        <f>IFERROR(__xludf.DUMMYFUNCTION("""COMPUTED_VALUE"""),1328.59)</f>
        <v>1328.59</v>
      </c>
      <c r="J370" s="2">
        <f>IFERROR(__xludf.DUMMYFUNCTION("""COMPUTED_VALUE"""),45831.66666666667)</f>
        <v>45831.66667</v>
      </c>
      <c r="K370" s="1">
        <f>IFERROR(__xludf.DUMMYFUNCTION("""COMPUTED_VALUE"""),1346.46)</f>
        <v>1346.46</v>
      </c>
      <c r="M370" s="2">
        <f>IFERROR(__xludf.DUMMYFUNCTION("""COMPUTED_VALUE"""),45831.66666666667)</f>
        <v>45831.66667</v>
      </c>
      <c r="N370" s="1">
        <f>IFERROR(__xludf.DUMMYFUNCTION("""COMPUTED_VALUE"""),0.0)</f>
        <v>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IFERROR(__xludf.DUMMYFUNCTION("""COMPUTED_VALUE"""),1356.31)</f>
        <v>1356.31</v>
      </c>
      <c r="D371" s="2">
        <f>IFERROR(__xludf.DUMMYFUNCTION("""COMPUTED_VALUE"""),45832.66666666667)</f>
        <v>45832.66667</v>
      </c>
      <c r="E371" s="1">
        <f>IFERROR(__xludf.DUMMYFUNCTION("""COMPUTED_VALUE"""),1364.36)</f>
        <v>1364.36</v>
      </c>
      <c r="G371" s="2">
        <f>IFERROR(__xludf.DUMMYFUNCTION("""COMPUTED_VALUE"""),45832.66666666667)</f>
        <v>45832.66667</v>
      </c>
      <c r="H371" s="1">
        <f>IFERROR(__xludf.DUMMYFUNCTION("""COMPUTED_VALUE"""),1355.19)</f>
        <v>1355.19</v>
      </c>
      <c r="J371" s="2">
        <f>IFERROR(__xludf.DUMMYFUNCTION("""COMPUTED_VALUE"""),45832.66666666667)</f>
        <v>45832.66667</v>
      </c>
      <c r="K371" s="1">
        <f>IFERROR(__xludf.DUMMYFUNCTION("""COMPUTED_VALUE"""),1362.29)</f>
        <v>1362.29</v>
      </c>
      <c r="M371" s="2">
        <f>IFERROR(__xludf.DUMMYFUNCTION("""COMPUTED_VALUE"""),45832.66666666667)</f>
        <v>45832.66667</v>
      </c>
      <c r="N371" s="1">
        <f>IFERROR(__xludf.DUMMYFUNCTION("""COMPUTED_VALUE"""),0.0)</f>
        <v>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IFERROR(__xludf.DUMMYFUNCTION("""COMPUTED_VALUE"""),1365.65)</f>
        <v>1365.65</v>
      </c>
      <c r="D372" s="2">
        <f>IFERROR(__xludf.DUMMYFUNCTION("""COMPUTED_VALUE"""),45833.66666666667)</f>
        <v>45833.66667</v>
      </c>
      <c r="E372" s="1">
        <f>IFERROR(__xludf.DUMMYFUNCTION("""COMPUTED_VALUE"""),1368.45)</f>
        <v>1368.45</v>
      </c>
      <c r="G372" s="2">
        <f>IFERROR(__xludf.DUMMYFUNCTION("""COMPUTED_VALUE"""),45833.66666666667)</f>
        <v>45833.66667</v>
      </c>
      <c r="H372" s="1">
        <f>IFERROR(__xludf.DUMMYFUNCTION("""COMPUTED_VALUE"""),1361.9)</f>
        <v>1361.9</v>
      </c>
      <c r="J372" s="2">
        <f>IFERROR(__xludf.DUMMYFUNCTION("""COMPUTED_VALUE"""),45833.66666666667)</f>
        <v>45833.66667</v>
      </c>
      <c r="K372" s="1">
        <f>IFERROR(__xludf.DUMMYFUNCTION("""COMPUTED_VALUE"""),1365.25)</f>
        <v>1365.25</v>
      </c>
      <c r="M372" s="2">
        <f>IFERROR(__xludf.DUMMYFUNCTION("""COMPUTED_VALUE"""),45833.66666666667)</f>
        <v>45833.66667</v>
      </c>
      <c r="N372" s="1">
        <f>IFERROR(__xludf.DUMMYFUNCTION("""COMPUTED_VALUE"""),0.0)</f>
        <v>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IFERROR(__xludf.DUMMYFUNCTION("""COMPUTED_VALUE"""),1370.11)</f>
        <v>1370.11</v>
      </c>
      <c r="D373" s="2">
        <f>IFERROR(__xludf.DUMMYFUNCTION("""COMPUTED_VALUE"""),45834.66666666667)</f>
        <v>45834.66667</v>
      </c>
      <c r="E373" s="1">
        <f>IFERROR(__xludf.DUMMYFUNCTION("""COMPUTED_VALUE"""),1377.43)</f>
        <v>1377.43</v>
      </c>
      <c r="G373" s="2">
        <f>IFERROR(__xludf.DUMMYFUNCTION("""COMPUTED_VALUE"""),45834.66666666667)</f>
        <v>45834.66667</v>
      </c>
      <c r="H373" s="1">
        <f>IFERROR(__xludf.DUMMYFUNCTION("""COMPUTED_VALUE"""),1367.81)</f>
        <v>1367.81</v>
      </c>
      <c r="J373" s="2">
        <f>IFERROR(__xludf.DUMMYFUNCTION("""COMPUTED_VALUE"""),45834.66666666667)</f>
        <v>45834.66667</v>
      </c>
      <c r="K373" s="1">
        <f>IFERROR(__xludf.DUMMYFUNCTION("""COMPUTED_VALUE"""),1375.98)</f>
        <v>1375.98</v>
      </c>
      <c r="M373" s="2">
        <f>IFERROR(__xludf.DUMMYFUNCTION("""COMPUTED_VALUE"""),45834.66666666667)</f>
        <v>45834.66667</v>
      </c>
      <c r="N373" s="1">
        <f>IFERROR(__xludf.DUMMYFUNCTION("""COMPUTED_VALUE"""),0.0)</f>
        <v>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IFERROR(__xludf.DUMMYFUNCTION("""COMPUTED_VALUE"""),1378.28)</f>
        <v>1378.28</v>
      </c>
      <c r="D374" s="2">
        <f>IFERROR(__xludf.DUMMYFUNCTION("""COMPUTED_VALUE"""),45835.66666666667)</f>
        <v>45835.66667</v>
      </c>
      <c r="E374" s="1">
        <f>IFERROR(__xludf.DUMMYFUNCTION("""COMPUTED_VALUE"""),1386.41)</f>
        <v>1386.41</v>
      </c>
      <c r="G374" s="2">
        <f>IFERROR(__xludf.DUMMYFUNCTION("""COMPUTED_VALUE"""),45835.66666666667)</f>
        <v>45835.66667</v>
      </c>
      <c r="H374" s="1">
        <f>IFERROR(__xludf.DUMMYFUNCTION("""COMPUTED_VALUE"""),1374.32)</f>
        <v>1374.32</v>
      </c>
      <c r="J374" s="2">
        <f>IFERROR(__xludf.DUMMYFUNCTION("""COMPUTED_VALUE"""),45835.66666666667)</f>
        <v>45835.66667</v>
      </c>
      <c r="K374" s="1">
        <f>IFERROR(__xludf.DUMMYFUNCTION("""COMPUTED_VALUE"""),1384.69)</f>
        <v>1384.69</v>
      </c>
      <c r="M374" s="2">
        <f>IFERROR(__xludf.DUMMYFUNCTION("""COMPUTED_VALUE"""),45835.66666666667)</f>
        <v>45835.66667</v>
      </c>
      <c r="N374" s="1">
        <f>IFERROR(__xludf.DUMMYFUNCTION("""COMPUTED_VALUE"""),0.0)</f>
        <v>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IFERROR(__xludf.DUMMYFUNCTION("""COMPUTED_VALUE"""),1390.07)</f>
        <v>1390.07</v>
      </c>
      <c r="D375" s="2">
        <f>IFERROR(__xludf.DUMMYFUNCTION("""COMPUTED_VALUE"""),45838.66666666667)</f>
        <v>45838.66667</v>
      </c>
      <c r="E375" s="1">
        <f>IFERROR(__xludf.DUMMYFUNCTION("""COMPUTED_VALUE"""),1393.81)</f>
        <v>1393.81</v>
      </c>
      <c r="G375" s="2">
        <f>IFERROR(__xludf.DUMMYFUNCTION("""COMPUTED_VALUE"""),45838.66666666667)</f>
        <v>45838.66667</v>
      </c>
      <c r="H375" s="1">
        <f>IFERROR(__xludf.DUMMYFUNCTION("""COMPUTED_VALUE"""),1384.21)</f>
        <v>1384.21</v>
      </c>
      <c r="J375" s="2">
        <f>IFERROR(__xludf.DUMMYFUNCTION("""COMPUTED_VALUE"""),45838.66666666667)</f>
        <v>45838.66667</v>
      </c>
      <c r="K375" s="1">
        <f>IFERROR(__xludf.DUMMYFUNCTION("""COMPUTED_VALUE"""),1391.21)</f>
        <v>1391.21</v>
      </c>
      <c r="M375" s="2">
        <f>IFERROR(__xludf.DUMMYFUNCTION("""COMPUTED_VALUE"""),45838.66666666667)</f>
        <v>45838.66667</v>
      </c>
      <c r="N375" s="1">
        <f>IFERROR(__xludf.DUMMYFUNCTION("""COMPUTED_VALUE"""),0.0)</f>
        <v>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IFERROR(__xludf.DUMMYFUNCTION("""COMPUTED_VALUE"""),1386.62)</f>
        <v>1386.62</v>
      </c>
      <c r="D376" s="2">
        <f>IFERROR(__xludf.DUMMYFUNCTION("""COMPUTED_VALUE"""),45839.66666666667)</f>
        <v>45839.66667</v>
      </c>
      <c r="E376" s="1">
        <f>IFERROR(__xludf.DUMMYFUNCTION("""COMPUTED_VALUE"""),1390.47)</f>
        <v>1390.47</v>
      </c>
      <c r="G376" s="2">
        <f>IFERROR(__xludf.DUMMYFUNCTION("""COMPUTED_VALUE"""),45839.66666666667)</f>
        <v>45839.66667</v>
      </c>
      <c r="H376" s="1">
        <f>IFERROR(__xludf.DUMMYFUNCTION("""COMPUTED_VALUE"""),1382.81)</f>
        <v>1382.81</v>
      </c>
      <c r="J376" s="2">
        <f>IFERROR(__xludf.DUMMYFUNCTION("""COMPUTED_VALUE"""),45839.66666666667)</f>
        <v>45839.66667</v>
      </c>
      <c r="K376" s="1">
        <f>IFERROR(__xludf.DUMMYFUNCTION("""COMPUTED_VALUE"""),1387.27)</f>
        <v>1387.27</v>
      </c>
      <c r="M376" s="2">
        <f>IFERROR(__xludf.DUMMYFUNCTION("""COMPUTED_VALUE"""),45839.66666666667)</f>
        <v>45839.66667</v>
      </c>
      <c r="N376" s="1">
        <f>IFERROR(__xludf.DUMMYFUNCTION("""COMPUTED_VALUE"""),0.0)</f>
        <v>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IFERROR(__xludf.DUMMYFUNCTION("""COMPUTED_VALUE"""),1386.51)</f>
        <v>1386.51</v>
      </c>
      <c r="D377" s="2">
        <f>IFERROR(__xludf.DUMMYFUNCTION("""COMPUTED_VALUE"""),45840.66666666667)</f>
        <v>45840.66667</v>
      </c>
      <c r="E377" s="1">
        <f>IFERROR(__xludf.DUMMYFUNCTION("""COMPUTED_VALUE"""),1394.95)</f>
        <v>1394.95</v>
      </c>
      <c r="G377" s="2">
        <f>IFERROR(__xludf.DUMMYFUNCTION("""COMPUTED_VALUE"""),45840.66666666667)</f>
        <v>45840.66667</v>
      </c>
      <c r="H377" s="1">
        <f>IFERROR(__xludf.DUMMYFUNCTION("""COMPUTED_VALUE"""),1385.62)</f>
        <v>1385.62</v>
      </c>
      <c r="J377" s="2">
        <f>IFERROR(__xludf.DUMMYFUNCTION("""COMPUTED_VALUE"""),45840.66666666667)</f>
        <v>45840.66667</v>
      </c>
      <c r="K377" s="1">
        <f>IFERROR(__xludf.DUMMYFUNCTION("""COMPUTED_VALUE"""),1394.95)</f>
        <v>1394.95</v>
      </c>
      <c r="M377" s="2">
        <f>IFERROR(__xludf.DUMMYFUNCTION("""COMPUTED_VALUE"""),45840.66666666667)</f>
        <v>45840.66667</v>
      </c>
      <c r="N377" s="1">
        <f>IFERROR(__xludf.DUMMYFUNCTION("""COMPUTED_VALUE"""),0.0)</f>
        <v>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IFERROR(__xludf.DUMMYFUNCTION("""COMPUTED_VALUE"""),1399.83)</f>
        <v>1399.83</v>
      </c>
      <c r="D378" s="2">
        <f>IFERROR(__xludf.DUMMYFUNCTION("""COMPUTED_VALUE"""),45841.54166666667)</f>
        <v>45841.54167</v>
      </c>
      <c r="E378" s="1">
        <f>IFERROR(__xludf.DUMMYFUNCTION("""COMPUTED_VALUE"""),1408.19)</f>
        <v>1408.19</v>
      </c>
      <c r="G378" s="2">
        <f>IFERROR(__xludf.DUMMYFUNCTION("""COMPUTED_VALUE"""),45841.54166666667)</f>
        <v>45841.54167</v>
      </c>
      <c r="H378" s="1">
        <f>IFERROR(__xludf.DUMMYFUNCTION("""COMPUTED_VALUE"""),1399.81)</f>
        <v>1399.81</v>
      </c>
      <c r="J378" s="2">
        <f>IFERROR(__xludf.DUMMYFUNCTION("""COMPUTED_VALUE"""),45841.54166666667)</f>
        <v>45841.54167</v>
      </c>
      <c r="K378" s="1">
        <f>IFERROR(__xludf.DUMMYFUNCTION("""COMPUTED_VALUE"""),1407.1)</f>
        <v>1407.1</v>
      </c>
      <c r="M378" s="2">
        <f>IFERROR(__xludf.DUMMYFUNCTION("""COMPUTED_VALUE"""),45841.54166666667)</f>
        <v>45841.54167</v>
      </c>
      <c r="N378" s="1">
        <f>IFERROR(__xludf.DUMMYFUNCTION("""COMPUTED_VALUE"""),0.0)</f>
        <v>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IFERROR(__xludf.DUMMYFUNCTION("""COMPUTED_VALUE"""),1401.29)</f>
        <v>1401.29</v>
      </c>
      <c r="D379" s="2">
        <f>IFERROR(__xludf.DUMMYFUNCTION("""COMPUTED_VALUE"""),45845.66666666667)</f>
        <v>45845.66667</v>
      </c>
      <c r="E379" s="1">
        <f>IFERROR(__xludf.DUMMYFUNCTION("""COMPUTED_VALUE"""),1403.07)</f>
        <v>1403.07</v>
      </c>
      <c r="G379" s="2">
        <f>IFERROR(__xludf.DUMMYFUNCTION("""COMPUTED_VALUE"""),45845.66666666667)</f>
        <v>45845.66667</v>
      </c>
      <c r="H379" s="1">
        <f>IFERROR(__xludf.DUMMYFUNCTION("""COMPUTED_VALUE"""),1388.9)</f>
        <v>1388.9</v>
      </c>
      <c r="J379" s="2">
        <f>IFERROR(__xludf.DUMMYFUNCTION("""COMPUTED_VALUE"""),45845.66666666667)</f>
        <v>45845.66667</v>
      </c>
      <c r="K379" s="1">
        <f>IFERROR(__xludf.DUMMYFUNCTION("""COMPUTED_VALUE"""),1395.23)</f>
        <v>1395.23</v>
      </c>
      <c r="M379" s="2">
        <f>IFERROR(__xludf.DUMMYFUNCTION("""COMPUTED_VALUE"""),45845.66666666667)</f>
        <v>45845.66667</v>
      </c>
      <c r="N379" s="1">
        <f>IFERROR(__xludf.DUMMYFUNCTION("""COMPUTED_VALUE"""),0.0)</f>
        <v>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IFERROR(__xludf.DUMMYFUNCTION("""COMPUTED_VALUE"""),1396.17)</f>
        <v>1396.17</v>
      </c>
      <c r="D380" s="2">
        <f>IFERROR(__xludf.DUMMYFUNCTION("""COMPUTED_VALUE"""),45846.66666666667)</f>
        <v>45846.66667</v>
      </c>
      <c r="E380" s="1">
        <f>IFERROR(__xludf.DUMMYFUNCTION("""COMPUTED_VALUE"""),1398.23)</f>
        <v>1398.23</v>
      </c>
      <c r="G380" s="2">
        <f>IFERROR(__xludf.DUMMYFUNCTION("""COMPUTED_VALUE"""),45846.66666666667)</f>
        <v>45846.66667</v>
      </c>
      <c r="H380" s="1">
        <f>IFERROR(__xludf.DUMMYFUNCTION("""COMPUTED_VALUE"""),1392.57)</f>
        <v>1392.57</v>
      </c>
      <c r="J380" s="2">
        <f>IFERROR(__xludf.DUMMYFUNCTION("""COMPUTED_VALUE"""),45846.66666666667)</f>
        <v>45846.66667</v>
      </c>
      <c r="K380" s="1">
        <f>IFERROR(__xludf.DUMMYFUNCTION("""COMPUTED_VALUE"""),1393.79)</f>
        <v>1393.79</v>
      </c>
      <c r="M380" s="2">
        <f>IFERROR(__xludf.DUMMYFUNCTION("""COMPUTED_VALUE"""),45846.66666666667)</f>
        <v>45846.66667</v>
      </c>
      <c r="N380" s="1">
        <f>IFERROR(__xludf.DUMMYFUNCTION("""COMPUTED_VALUE"""),0.0)</f>
        <v>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IFERROR(__xludf.DUMMYFUNCTION("""COMPUTED_VALUE"""),1399.19)</f>
        <v>1399.19</v>
      </c>
      <c r="D381" s="2">
        <f>IFERROR(__xludf.DUMMYFUNCTION("""COMPUTED_VALUE"""),45847.66666666667)</f>
        <v>45847.66667</v>
      </c>
      <c r="E381" s="1">
        <f>IFERROR(__xludf.DUMMYFUNCTION("""COMPUTED_VALUE"""),1405.33)</f>
        <v>1405.33</v>
      </c>
      <c r="G381" s="2">
        <f>IFERROR(__xludf.DUMMYFUNCTION("""COMPUTED_VALUE"""),45847.66666666667)</f>
        <v>45847.66667</v>
      </c>
      <c r="H381" s="1">
        <f>IFERROR(__xludf.DUMMYFUNCTION("""COMPUTED_VALUE"""),1396.25)</f>
        <v>1396.25</v>
      </c>
      <c r="J381" s="2">
        <f>IFERROR(__xludf.DUMMYFUNCTION("""COMPUTED_VALUE"""),45847.66666666667)</f>
        <v>45847.66667</v>
      </c>
      <c r="K381" s="1">
        <f>IFERROR(__xludf.DUMMYFUNCTION("""COMPUTED_VALUE"""),1403.07)</f>
        <v>1403.07</v>
      </c>
      <c r="M381" s="2">
        <f>IFERROR(__xludf.DUMMYFUNCTION("""COMPUTED_VALUE"""),45847.66666666667)</f>
        <v>45847.66667</v>
      </c>
      <c r="N381" s="1">
        <f>IFERROR(__xludf.DUMMYFUNCTION("""COMPUTED_VALUE"""),0.0)</f>
        <v>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IFERROR(__xludf.DUMMYFUNCTION("""COMPUTED_VALUE"""),1403.75)</f>
        <v>1403.75</v>
      </c>
      <c r="D382" s="2">
        <f>IFERROR(__xludf.DUMMYFUNCTION("""COMPUTED_VALUE"""),45848.66666666667)</f>
        <v>45848.66667</v>
      </c>
      <c r="E382" s="1">
        <f>IFERROR(__xludf.DUMMYFUNCTION("""COMPUTED_VALUE"""),1408.15)</f>
        <v>1408.15</v>
      </c>
      <c r="G382" s="2">
        <f>IFERROR(__xludf.DUMMYFUNCTION("""COMPUTED_VALUE"""),45848.66666666667)</f>
        <v>45848.66667</v>
      </c>
      <c r="H382" s="1">
        <f>IFERROR(__xludf.DUMMYFUNCTION("""COMPUTED_VALUE"""),1399.34)</f>
        <v>1399.34</v>
      </c>
      <c r="J382" s="2">
        <f>IFERROR(__xludf.DUMMYFUNCTION("""COMPUTED_VALUE"""),45848.66666666667)</f>
        <v>45848.66667</v>
      </c>
      <c r="K382" s="1">
        <f>IFERROR(__xludf.DUMMYFUNCTION("""COMPUTED_VALUE"""),1406.59)</f>
        <v>1406.59</v>
      </c>
      <c r="M382" s="2">
        <f>IFERROR(__xludf.DUMMYFUNCTION("""COMPUTED_VALUE"""),45848.66666666667)</f>
        <v>45848.66667</v>
      </c>
      <c r="N382" s="1">
        <f>IFERROR(__xludf.DUMMYFUNCTION("""COMPUTED_VALUE"""),0.0)</f>
        <v>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IFERROR(__xludf.DUMMYFUNCTION("""COMPUTED_VALUE"""),1400.24)</f>
        <v>1400.24</v>
      </c>
      <c r="D383" s="2">
        <f>IFERROR(__xludf.DUMMYFUNCTION("""COMPUTED_VALUE"""),45849.66666666667)</f>
        <v>45849.66667</v>
      </c>
      <c r="E383" s="1">
        <f>IFERROR(__xludf.DUMMYFUNCTION("""COMPUTED_VALUE"""),1404.92)</f>
        <v>1404.92</v>
      </c>
      <c r="G383" s="2">
        <f>IFERROR(__xludf.DUMMYFUNCTION("""COMPUTED_VALUE"""),45849.66666666667)</f>
        <v>45849.66667</v>
      </c>
      <c r="H383" s="1">
        <f>IFERROR(__xludf.DUMMYFUNCTION("""COMPUTED_VALUE"""),1397.26)</f>
        <v>1397.26</v>
      </c>
      <c r="J383" s="2">
        <f>IFERROR(__xludf.DUMMYFUNCTION("""COMPUTED_VALUE"""),45849.66666666667)</f>
        <v>45849.66667</v>
      </c>
      <c r="K383" s="1">
        <f>IFERROR(__xludf.DUMMYFUNCTION("""COMPUTED_VALUE"""),1402.9)</f>
        <v>1402.9</v>
      </c>
      <c r="M383" s="2">
        <f>IFERROR(__xludf.DUMMYFUNCTION("""COMPUTED_VALUE"""),45849.66666666667)</f>
        <v>45849.66667</v>
      </c>
      <c r="N383" s="1">
        <f>IFERROR(__xludf.DUMMYFUNCTION("""COMPUTED_VALUE"""),0.0)</f>
        <v>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IFERROR(__xludf.DUMMYFUNCTION("""COMPUTED_VALUE"""),1401.51)</f>
        <v>1401.51</v>
      </c>
      <c r="D384" s="2">
        <f>IFERROR(__xludf.DUMMYFUNCTION("""COMPUTED_VALUE"""),45852.66666666667)</f>
        <v>45852.66667</v>
      </c>
      <c r="E384" s="1">
        <f>IFERROR(__xludf.DUMMYFUNCTION("""COMPUTED_VALUE"""),1405.28)</f>
        <v>1405.28</v>
      </c>
      <c r="G384" s="2">
        <f>IFERROR(__xludf.DUMMYFUNCTION("""COMPUTED_VALUE"""),45852.66666666667)</f>
        <v>45852.66667</v>
      </c>
      <c r="H384" s="1">
        <f>IFERROR(__xludf.DUMMYFUNCTION("""COMPUTED_VALUE"""),1397.26)</f>
        <v>1397.26</v>
      </c>
      <c r="J384" s="2">
        <f>IFERROR(__xludf.DUMMYFUNCTION("""COMPUTED_VALUE"""),45852.66666666667)</f>
        <v>45852.66667</v>
      </c>
      <c r="K384" s="1">
        <f>IFERROR(__xludf.DUMMYFUNCTION("""COMPUTED_VALUE"""),1403.82)</f>
        <v>1403.82</v>
      </c>
      <c r="M384" s="2">
        <f>IFERROR(__xludf.DUMMYFUNCTION("""COMPUTED_VALUE"""),45852.66666666667)</f>
        <v>45852.66667</v>
      </c>
      <c r="N384" s="1">
        <f>IFERROR(__xludf.DUMMYFUNCTION("""COMPUTED_VALUE"""),0.0)</f>
        <v>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IFERROR(__xludf.DUMMYFUNCTION("""COMPUTED_VALUE"""),1411.98)</f>
        <v>1411.98</v>
      </c>
      <c r="D385" s="2">
        <f>IFERROR(__xludf.DUMMYFUNCTION("""COMPUTED_VALUE"""),45853.66666666667)</f>
        <v>45853.66667</v>
      </c>
      <c r="E385" s="1">
        <f>IFERROR(__xludf.DUMMYFUNCTION("""COMPUTED_VALUE"""),1413.02)</f>
        <v>1413.02</v>
      </c>
      <c r="G385" s="2">
        <f>IFERROR(__xludf.DUMMYFUNCTION("""COMPUTED_VALUE"""),45853.66666666667)</f>
        <v>45853.66667</v>
      </c>
      <c r="H385" s="1">
        <f>IFERROR(__xludf.DUMMYFUNCTION("""COMPUTED_VALUE"""),1401.83)</f>
        <v>1401.83</v>
      </c>
      <c r="J385" s="2">
        <f>IFERROR(__xludf.DUMMYFUNCTION("""COMPUTED_VALUE"""),45853.66666666667)</f>
        <v>45853.66667</v>
      </c>
      <c r="K385" s="1">
        <f>IFERROR(__xludf.DUMMYFUNCTION("""COMPUTED_VALUE"""),1402.14)</f>
        <v>1402.14</v>
      </c>
      <c r="M385" s="2">
        <f>IFERROR(__xludf.DUMMYFUNCTION("""COMPUTED_VALUE"""),45853.66666666667)</f>
        <v>45853.66667</v>
      </c>
      <c r="N385" s="1">
        <f>IFERROR(__xludf.DUMMYFUNCTION("""COMPUTED_VALUE"""),0.0)</f>
        <v>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IFERROR(__xludf.DUMMYFUNCTION("""COMPUTED_VALUE"""),1405.07)</f>
        <v>1405.07</v>
      </c>
      <c r="D386" s="2">
        <f>IFERROR(__xludf.DUMMYFUNCTION("""COMPUTED_VALUE"""),45854.66666666667)</f>
        <v>45854.66667</v>
      </c>
      <c r="E386" s="1">
        <f>IFERROR(__xludf.DUMMYFUNCTION("""COMPUTED_VALUE"""),1407.38)</f>
        <v>1407.38</v>
      </c>
      <c r="G386" s="2">
        <f>IFERROR(__xludf.DUMMYFUNCTION("""COMPUTED_VALUE"""),45854.66666666667)</f>
        <v>45854.66667</v>
      </c>
      <c r="H386" s="1">
        <f>IFERROR(__xludf.DUMMYFUNCTION("""COMPUTED_VALUE"""),1393.4)</f>
        <v>1393.4</v>
      </c>
      <c r="J386" s="2">
        <f>IFERROR(__xludf.DUMMYFUNCTION("""COMPUTED_VALUE"""),45854.66666666667)</f>
        <v>45854.66667</v>
      </c>
      <c r="K386" s="1">
        <f>IFERROR(__xludf.DUMMYFUNCTION("""COMPUTED_VALUE"""),1406.46)</f>
        <v>1406.46</v>
      </c>
      <c r="M386" s="2">
        <f>IFERROR(__xludf.DUMMYFUNCTION("""COMPUTED_VALUE"""),45854.66666666667)</f>
        <v>45854.66667</v>
      </c>
      <c r="N386" s="1">
        <f>IFERROR(__xludf.DUMMYFUNCTION("""COMPUTED_VALUE"""),0.0)</f>
        <v>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IFERROR(__xludf.DUMMYFUNCTION("""COMPUTED_VALUE"""),1406.2)</f>
        <v>1406.2</v>
      </c>
      <c r="D387" s="2">
        <f>IFERROR(__xludf.DUMMYFUNCTION("""COMPUTED_VALUE"""),45855.66666666667)</f>
        <v>45855.66667</v>
      </c>
      <c r="E387" s="1">
        <f>IFERROR(__xludf.DUMMYFUNCTION("""COMPUTED_VALUE"""),1414.23)</f>
        <v>1414.23</v>
      </c>
      <c r="G387" s="2">
        <f>IFERROR(__xludf.DUMMYFUNCTION("""COMPUTED_VALUE"""),45855.66666666667)</f>
        <v>45855.66667</v>
      </c>
      <c r="H387" s="1">
        <f>IFERROR(__xludf.DUMMYFUNCTION("""COMPUTED_VALUE"""),1405.52)</f>
        <v>1405.52</v>
      </c>
      <c r="J387" s="2">
        <f>IFERROR(__xludf.DUMMYFUNCTION("""COMPUTED_VALUE"""),45855.66666666667)</f>
        <v>45855.66667</v>
      </c>
      <c r="K387" s="1">
        <f>IFERROR(__xludf.DUMMYFUNCTION("""COMPUTED_VALUE"""),1412.51)</f>
        <v>1412.51</v>
      </c>
      <c r="M387" s="2">
        <f>IFERROR(__xludf.DUMMYFUNCTION("""COMPUTED_VALUE"""),45855.66666666667)</f>
        <v>45855.66667</v>
      </c>
      <c r="N387" s="1">
        <f>IFERROR(__xludf.DUMMYFUNCTION("""COMPUTED_VALUE"""),0.0)</f>
        <v>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IFERROR(__xludf.DUMMYFUNCTION("""COMPUTED_VALUE"""),1416.04)</f>
        <v>1416.04</v>
      </c>
      <c r="D388" s="2">
        <f>IFERROR(__xludf.DUMMYFUNCTION("""COMPUTED_VALUE"""),45856.66666666667)</f>
        <v>45856.66667</v>
      </c>
      <c r="E388" s="1">
        <f>IFERROR(__xludf.DUMMYFUNCTION("""COMPUTED_VALUE"""),1416.04)</f>
        <v>1416.04</v>
      </c>
      <c r="G388" s="2">
        <f>IFERROR(__xludf.DUMMYFUNCTION("""COMPUTED_VALUE"""),45856.66666666667)</f>
        <v>45856.66667</v>
      </c>
      <c r="H388" s="1">
        <f>IFERROR(__xludf.DUMMYFUNCTION("""COMPUTED_VALUE"""),1408.64)</f>
        <v>1408.64</v>
      </c>
      <c r="J388" s="2">
        <f>IFERROR(__xludf.DUMMYFUNCTION("""COMPUTED_VALUE"""),45856.66666666667)</f>
        <v>45856.66667</v>
      </c>
      <c r="K388" s="1">
        <f>IFERROR(__xludf.DUMMYFUNCTION("""COMPUTED_VALUE"""),1411.04)</f>
        <v>1411.04</v>
      </c>
      <c r="M388" s="2">
        <f>IFERROR(__xludf.DUMMYFUNCTION("""COMPUTED_VALUE"""),45856.66666666667)</f>
        <v>45856.66667</v>
      </c>
      <c r="N388" s="1">
        <f>IFERROR(__xludf.DUMMYFUNCTION("""COMPUTED_VALUE"""),0.0)</f>
        <v>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IFERROR(__xludf.DUMMYFUNCTION("""COMPUTED_VALUE"""),1413.09)</f>
        <v>1413.09</v>
      </c>
      <c r="D389" s="2">
        <f>IFERROR(__xludf.DUMMYFUNCTION("""COMPUTED_VALUE"""),45859.66666666667)</f>
        <v>45859.66667</v>
      </c>
      <c r="E389" s="1">
        <f>IFERROR(__xludf.DUMMYFUNCTION("""COMPUTED_VALUE"""),1421.42)</f>
        <v>1421.42</v>
      </c>
      <c r="G389" s="2">
        <f>IFERROR(__xludf.DUMMYFUNCTION("""COMPUTED_VALUE"""),45859.66666666667)</f>
        <v>45859.66667</v>
      </c>
      <c r="H389" s="1">
        <f>IFERROR(__xludf.DUMMYFUNCTION("""COMPUTED_VALUE"""),1413.09)</f>
        <v>1413.09</v>
      </c>
      <c r="J389" s="2">
        <f>IFERROR(__xludf.DUMMYFUNCTION("""COMPUTED_VALUE"""),45859.66666666667)</f>
        <v>45859.66667</v>
      </c>
      <c r="K389" s="1">
        <f>IFERROR(__xludf.DUMMYFUNCTION("""COMPUTED_VALUE"""),1415.36)</f>
        <v>1415.36</v>
      </c>
      <c r="M389" s="2">
        <f>IFERROR(__xludf.DUMMYFUNCTION("""COMPUTED_VALUE"""),45859.66666666667)</f>
        <v>45859.66667</v>
      </c>
      <c r="N389" s="1">
        <f>IFERROR(__xludf.DUMMYFUNCTION("""COMPUTED_VALUE"""),0.0)</f>
        <v>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IFERROR(__xludf.DUMMYFUNCTION("""COMPUTED_VALUE"""),1416.1)</f>
        <v>1416.1</v>
      </c>
      <c r="D390" s="2">
        <f>IFERROR(__xludf.DUMMYFUNCTION("""COMPUTED_VALUE"""),45860.66666666667)</f>
        <v>45860.66667</v>
      </c>
      <c r="E390" s="1">
        <f>IFERROR(__xludf.DUMMYFUNCTION("""COMPUTED_VALUE"""),1416.1)</f>
        <v>1416.1</v>
      </c>
      <c r="G390" s="2">
        <f>IFERROR(__xludf.DUMMYFUNCTION("""COMPUTED_VALUE"""),45860.66666666667)</f>
        <v>45860.66667</v>
      </c>
      <c r="H390" s="1">
        <f>IFERROR(__xludf.DUMMYFUNCTION("""COMPUTED_VALUE"""),1407.52)</f>
        <v>1407.52</v>
      </c>
      <c r="J390" s="2">
        <f>IFERROR(__xludf.DUMMYFUNCTION("""COMPUTED_VALUE"""),45860.66666666667)</f>
        <v>45860.66667</v>
      </c>
      <c r="K390" s="1">
        <f>IFERROR(__xludf.DUMMYFUNCTION("""COMPUTED_VALUE"""),1412.78)</f>
        <v>1412.78</v>
      </c>
      <c r="M390" s="2">
        <f>IFERROR(__xludf.DUMMYFUNCTION("""COMPUTED_VALUE"""),45860.66666666667)</f>
        <v>45860.66667</v>
      </c>
      <c r="N390" s="1">
        <f>IFERROR(__xludf.DUMMYFUNCTION("""COMPUTED_VALUE"""),0.0)</f>
        <v>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IFERROR(__xludf.DUMMYFUNCTION("""COMPUTED_VALUE"""),1417.07)</f>
        <v>1417.07</v>
      </c>
      <c r="D391" s="2">
        <f>IFERROR(__xludf.DUMMYFUNCTION("""COMPUTED_VALUE"""),45861.66666666667)</f>
        <v>45861.66667</v>
      </c>
      <c r="E391" s="1">
        <f>IFERROR(__xludf.DUMMYFUNCTION("""COMPUTED_VALUE"""),1423.45)</f>
        <v>1423.45</v>
      </c>
      <c r="G391" s="2">
        <f>IFERROR(__xludf.DUMMYFUNCTION("""COMPUTED_VALUE"""),45861.66666666667)</f>
        <v>45861.66667</v>
      </c>
      <c r="H391" s="1">
        <f>IFERROR(__xludf.DUMMYFUNCTION("""COMPUTED_VALUE"""),1412.88)</f>
        <v>1412.88</v>
      </c>
      <c r="J391" s="2">
        <f>IFERROR(__xludf.DUMMYFUNCTION("""COMPUTED_VALUE"""),45861.66666666667)</f>
        <v>45861.66667</v>
      </c>
      <c r="K391" s="1">
        <f>IFERROR(__xludf.DUMMYFUNCTION("""COMPUTED_VALUE"""),1423.31)</f>
        <v>1423.31</v>
      </c>
      <c r="M391" s="2">
        <f>IFERROR(__xludf.DUMMYFUNCTION("""COMPUTED_VALUE"""),45861.66666666667)</f>
        <v>45861.66667</v>
      </c>
      <c r="N391" s="1">
        <f>IFERROR(__xludf.DUMMYFUNCTION("""COMPUTED_VALUE"""),0.0)</f>
        <v>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IFERROR(__xludf.DUMMYFUNCTION("""COMPUTED_VALUE"""),1426.27)</f>
        <v>1426.27</v>
      </c>
      <c r="D392" s="2">
        <f>IFERROR(__xludf.DUMMYFUNCTION("""COMPUTED_VALUE"""),45862.66666666667)</f>
        <v>45862.66667</v>
      </c>
      <c r="E392" s="1">
        <f>IFERROR(__xludf.DUMMYFUNCTION("""COMPUTED_VALUE"""),1429.62)</f>
        <v>1429.62</v>
      </c>
      <c r="G392" s="2">
        <f>IFERROR(__xludf.DUMMYFUNCTION("""COMPUTED_VALUE"""),45862.66666666667)</f>
        <v>45862.66667</v>
      </c>
      <c r="H392" s="1">
        <f>IFERROR(__xludf.DUMMYFUNCTION("""COMPUTED_VALUE"""),1424.01)</f>
        <v>1424.01</v>
      </c>
      <c r="J392" s="2">
        <f>IFERROR(__xludf.DUMMYFUNCTION("""COMPUTED_VALUE"""),45862.66666666667)</f>
        <v>45862.66667</v>
      </c>
      <c r="K392" s="1">
        <f>IFERROR(__xludf.DUMMYFUNCTION("""COMPUTED_VALUE"""),1425.62)</f>
        <v>1425.62</v>
      </c>
      <c r="M392" s="2">
        <f>IFERROR(__xludf.DUMMYFUNCTION("""COMPUTED_VALUE"""),45862.66666666667)</f>
        <v>45862.66667</v>
      </c>
      <c r="N392" s="1">
        <f>IFERROR(__xludf.DUMMYFUNCTION("""COMPUTED_VALUE"""),0.0)</f>
        <v>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IFERROR(__xludf.DUMMYFUNCTION("""COMPUTED_VALUE"""),1427.14)</f>
        <v>1427.14</v>
      </c>
      <c r="D393" s="2">
        <f>IFERROR(__xludf.DUMMYFUNCTION("""COMPUTED_VALUE"""),45863.66666666667)</f>
        <v>45863.66667</v>
      </c>
      <c r="E393" s="1">
        <f>IFERROR(__xludf.DUMMYFUNCTION("""COMPUTED_VALUE"""),1432.32)</f>
        <v>1432.32</v>
      </c>
      <c r="G393" s="2">
        <f>IFERROR(__xludf.DUMMYFUNCTION("""COMPUTED_VALUE"""),45863.66666666667)</f>
        <v>45863.66667</v>
      </c>
      <c r="H393" s="1">
        <f>IFERROR(__xludf.DUMMYFUNCTION("""COMPUTED_VALUE"""),1426.15)</f>
        <v>1426.15</v>
      </c>
      <c r="J393" s="2">
        <f>IFERROR(__xludf.DUMMYFUNCTION("""COMPUTED_VALUE"""),45863.66666666667)</f>
        <v>45863.66667</v>
      </c>
      <c r="K393" s="1">
        <f>IFERROR(__xludf.DUMMYFUNCTION("""COMPUTED_VALUE"""),1430.03)</f>
        <v>1430.03</v>
      </c>
      <c r="M393" s="2">
        <f>IFERROR(__xludf.DUMMYFUNCTION("""COMPUTED_VALUE"""),45863.66666666667)</f>
        <v>45863.66667</v>
      </c>
      <c r="N393" s="1">
        <f>IFERROR(__xludf.DUMMYFUNCTION("""COMPUTED_VALUE"""),0.0)</f>
        <v>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IFERROR(__xludf.DUMMYFUNCTION("""COMPUTED_VALUE"""),1432.25)</f>
        <v>1432.25</v>
      </c>
      <c r="D394" s="2">
        <f>IFERROR(__xludf.DUMMYFUNCTION("""COMPUTED_VALUE"""),45866.66666666667)</f>
        <v>45866.66667</v>
      </c>
      <c r="E394" s="1">
        <f>IFERROR(__xludf.DUMMYFUNCTION("""COMPUTED_VALUE"""),1434.45)</f>
        <v>1434.45</v>
      </c>
      <c r="G394" s="2">
        <f>IFERROR(__xludf.DUMMYFUNCTION("""COMPUTED_VALUE"""),45866.66666666667)</f>
        <v>45866.66667</v>
      </c>
      <c r="H394" s="1">
        <f>IFERROR(__xludf.DUMMYFUNCTION("""COMPUTED_VALUE"""),1429.31)</f>
        <v>1429.31</v>
      </c>
      <c r="J394" s="2">
        <f>IFERROR(__xludf.DUMMYFUNCTION("""COMPUTED_VALUE"""),45866.66666666667)</f>
        <v>45866.66667</v>
      </c>
      <c r="K394" s="1">
        <f>IFERROR(__xludf.DUMMYFUNCTION("""COMPUTED_VALUE"""),1432.67)</f>
        <v>1432.67</v>
      </c>
      <c r="M394" s="2">
        <f>IFERROR(__xludf.DUMMYFUNCTION("""COMPUTED_VALUE"""),45866.66666666667)</f>
        <v>45866.66667</v>
      </c>
      <c r="N394" s="1">
        <f>IFERROR(__xludf.DUMMYFUNCTION("""COMPUTED_VALUE"""),0.0)</f>
        <v>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IFERROR(__xludf.DUMMYFUNCTION("""COMPUTED_VALUE"""),1436.93)</f>
        <v>1436.93</v>
      </c>
      <c r="D395" s="2">
        <f>IFERROR(__xludf.DUMMYFUNCTION("""COMPUTED_VALUE"""),45867.66666666667)</f>
        <v>45867.66667</v>
      </c>
      <c r="E395" s="1">
        <f>IFERROR(__xludf.DUMMYFUNCTION("""COMPUTED_VALUE"""),1437.3)</f>
        <v>1437.3</v>
      </c>
      <c r="G395" s="2">
        <f>IFERROR(__xludf.DUMMYFUNCTION("""COMPUTED_VALUE"""),45867.66666666667)</f>
        <v>45867.66667</v>
      </c>
      <c r="H395" s="1">
        <f>IFERROR(__xludf.DUMMYFUNCTION("""COMPUTED_VALUE"""),1426.41)</f>
        <v>1426.41</v>
      </c>
      <c r="J395" s="2">
        <f>IFERROR(__xludf.DUMMYFUNCTION("""COMPUTED_VALUE"""),45867.66666666667)</f>
        <v>45867.66667</v>
      </c>
      <c r="K395" s="1">
        <f>IFERROR(__xludf.DUMMYFUNCTION("""COMPUTED_VALUE"""),1427.5)</f>
        <v>1427.5</v>
      </c>
      <c r="M395" s="2">
        <f>IFERROR(__xludf.DUMMYFUNCTION("""COMPUTED_VALUE"""),45867.66666666667)</f>
        <v>45867.66667</v>
      </c>
      <c r="N395" s="1">
        <f>IFERROR(__xludf.DUMMYFUNCTION("""COMPUTED_VALUE"""),0.0)</f>
        <v>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IFERROR(__xludf.DUMMYFUNCTION("""COMPUTED_VALUE"""),1429.52)</f>
        <v>1429.52</v>
      </c>
      <c r="D396" s="2">
        <f>IFERROR(__xludf.DUMMYFUNCTION("""COMPUTED_VALUE"""),45868.66666666667)</f>
        <v>45868.66667</v>
      </c>
      <c r="E396" s="1">
        <f>IFERROR(__xludf.DUMMYFUNCTION("""COMPUTED_VALUE"""),1433.8)</f>
        <v>1433.8</v>
      </c>
      <c r="G396" s="2">
        <f>IFERROR(__xludf.DUMMYFUNCTION("""COMPUTED_VALUE"""),45868.66666666667)</f>
        <v>45868.66667</v>
      </c>
      <c r="H396" s="1">
        <f>IFERROR(__xludf.DUMMYFUNCTION("""COMPUTED_VALUE"""),1420.76)</f>
        <v>1420.76</v>
      </c>
      <c r="J396" s="2">
        <f>IFERROR(__xludf.DUMMYFUNCTION("""COMPUTED_VALUE"""),45868.66666666667)</f>
        <v>45868.66667</v>
      </c>
      <c r="K396" s="1">
        <f>IFERROR(__xludf.DUMMYFUNCTION("""COMPUTED_VALUE"""),1427.33)</f>
        <v>1427.33</v>
      </c>
      <c r="M396" s="2">
        <f>IFERROR(__xludf.DUMMYFUNCTION("""COMPUTED_VALUE"""),45868.66666666667)</f>
        <v>45868.66667</v>
      </c>
      <c r="N396" s="1">
        <f>IFERROR(__xludf.DUMMYFUNCTION("""COMPUTED_VALUE"""),0.0)</f>
        <v>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IFERROR(__xludf.DUMMYFUNCTION("""COMPUTED_VALUE"""),1444.24)</f>
        <v>1444.24</v>
      </c>
      <c r="D397" s="2">
        <f>IFERROR(__xludf.DUMMYFUNCTION("""COMPUTED_VALUE"""),45869.66666666667)</f>
        <v>45869.66667</v>
      </c>
      <c r="E397" s="1">
        <f>IFERROR(__xludf.DUMMYFUNCTION("""COMPUTED_VALUE"""),1444.24)</f>
        <v>1444.24</v>
      </c>
      <c r="G397" s="2">
        <f>IFERROR(__xludf.DUMMYFUNCTION("""COMPUTED_VALUE"""),45869.66666666667)</f>
        <v>45869.66667</v>
      </c>
      <c r="H397" s="1">
        <f>IFERROR(__xludf.DUMMYFUNCTION("""COMPUTED_VALUE"""),1420.46)</f>
        <v>1420.46</v>
      </c>
      <c r="J397" s="2">
        <f>IFERROR(__xludf.DUMMYFUNCTION("""COMPUTED_VALUE"""),45869.66666666667)</f>
        <v>45869.66667</v>
      </c>
      <c r="K397" s="1">
        <f>IFERROR(__xludf.DUMMYFUNCTION("""COMPUTED_VALUE"""),1423.14)</f>
        <v>1423.14</v>
      </c>
      <c r="M397" s="2">
        <f>IFERROR(__xludf.DUMMYFUNCTION("""COMPUTED_VALUE"""),45869.66666666667)</f>
        <v>45869.66667</v>
      </c>
      <c r="N397" s="1">
        <f>IFERROR(__xludf.DUMMYFUNCTION("""COMPUTED_VALUE"""),0.0)</f>
        <v>0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IFERROR(__xludf.DUMMYFUNCTION("""COMPUTED_VALUE"""),1408.9)</f>
        <v>1408.9</v>
      </c>
      <c r="D398" s="2">
        <f>IFERROR(__xludf.DUMMYFUNCTION("""COMPUTED_VALUE"""),45870.66666666667)</f>
        <v>45870.66667</v>
      </c>
      <c r="E398" s="1">
        <f>IFERROR(__xludf.DUMMYFUNCTION("""COMPUTED_VALUE"""),1409.34)</f>
        <v>1409.34</v>
      </c>
      <c r="G398" s="2">
        <f>IFERROR(__xludf.DUMMYFUNCTION("""COMPUTED_VALUE"""),45870.66666666667)</f>
        <v>45870.66667</v>
      </c>
      <c r="H398" s="1">
        <f>IFERROR(__xludf.DUMMYFUNCTION("""COMPUTED_VALUE"""),1393.28)</f>
        <v>1393.28</v>
      </c>
      <c r="J398" s="2">
        <f>IFERROR(__xludf.DUMMYFUNCTION("""COMPUTED_VALUE"""),45870.66666666667)</f>
        <v>45870.66667</v>
      </c>
      <c r="K398" s="1">
        <f>IFERROR(__xludf.DUMMYFUNCTION("""COMPUTED_VALUE"""),1398.73)</f>
        <v>1398.73</v>
      </c>
      <c r="M398" s="2">
        <f>IFERROR(__xludf.DUMMYFUNCTION("""COMPUTED_VALUE"""),45870.66666666667)</f>
        <v>45870.66667</v>
      </c>
      <c r="N398" s="1">
        <f>IFERROR(__xludf.DUMMYFUNCTION("""COMPUTED_VALUE"""),0.0)</f>
        <v>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IFERROR(__xludf.DUMMYFUNCTION("""COMPUTED_VALUE"""),1407.47)</f>
        <v>1407.47</v>
      </c>
      <c r="D399" s="2">
        <f>IFERROR(__xludf.DUMMYFUNCTION("""COMPUTED_VALUE"""),45873.66666666667)</f>
        <v>45873.66667</v>
      </c>
      <c r="E399" s="1">
        <f>IFERROR(__xludf.DUMMYFUNCTION("""COMPUTED_VALUE"""),1419.47)</f>
        <v>1419.47</v>
      </c>
      <c r="G399" s="2">
        <f>IFERROR(__xludf.DUMMYFUNCTION("""COMPUTED_VALUE"""),45873.66666666667)</f>
        <v>45873.66667</v>
      </c>
      <c r="H399" s="1">
        <f>IFERROR(__xludf.DUMMYFUNCTION("""COMPUTED_VALUE"""),1407.26)</f>
        <v>1407.26</v>
      </c>
      <c r="J399" s="2">
        <f>IFERROR(__xludf.DUMMYFUNCTION("""COMPUTED_VALUE"""),45873.66666666667)</f>
        <v>45873.66667</v>
      </c>
      <c r="K399" s="1">
        <f>IFERROR(__xludf.DUMMYFUNCTION("""COMPUTED_VALUE"""),1419.41)</f>
        <v>1419.41</v>
      </c>
      <c r="M399" s="2">
        <f>IFERROR(__xludf.DUMMYFUNCTION("""COMPUTED_VALUE"""),45873.66666666667)</f>
        <v>45873.66667</v>
      </c>
      <c r="N399" s="1">
        <f>IFERROR(__xludf.DUMMYFUNCTION("""COMPUTED_VALUE"""),0.0)</f>
        <v>0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IFERROR(__xludf.DUMMYFUNCTION("""COMPUTED_VALUE"""),1420.28)</f>
        <v>1420.28</v>
      </c>
      <c r="D400" s="2">
        <f>IFERROR(__xludf.DUMMYFUNCTION("""COMPUTED_VALUE"""),45874.66666666667)</f>
        <v>45874.66667</v>
      </c>
      <c r="E400" s="1">
        <f>IFERROR(__xludf.DUMMYFUNCTION("""COMPUTED_VALUE"""),1422.62)</f>
        <v>1422.62</v>
      </c>
      <c r="G400" s="2">
        <f>IFERROR(__xludf.DUMMYFUNCTION("""COMPUTED_VALUE"""),45874.66666666667)</f>
        <v>45874.66667</v>
      </c>
      <c r="H400" s="1">
        <f>IFERROR(__xludf.DUMMYFUNCTION("""COMPUTED_VALUE"""),1410.36)</f>
        <v>1410.36</v>
      </c>
      <c r="J400" s="2">
        <f>IFERROR(__xludf.DUMMYFUNCTION("""COMPUTED_VALUE"""),45874.66666666667)</f>
        <v>45874.66667</v>
      </c>
      <c r="K400" s="1">
        <f>IFERROR(__xludf.DUMMYFUNCTION("""COMPUTED_VALUE"""),1411.66)</f>
        <v>1411.66</v>
      </c>
      <c r="M400" s="2">
        <f>IFERROR(__xludf.DUMMYFUNCTION("""COMPUTED_VALUE"""),45874.66666666667)</f>
        <v>45874.66667</v>
      </c>
      <c r="N400" s="1">
        <f>IFERROR(__xludf.DUMMYFUNCTION("""COMPUTED_VALUE"""),0.0)</f>
        <v>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IFERROR(__xludf.DUMMYFUNCTION("""COMPUTED_VALUE"""),1414.13)</f>
        <v>1414.13</v>
      </c>
      <c r="D401" s="2">
        <f>IFERROR(__xludf.DUMMYFUNCTION("""COMPUTED_VALUE"""),45875.66666666667)</f>
        <v>45875.66667</v>
      </c>
      <c r="E401" s="1">
        <f>IFERROR(__xludf.DUMMYFUNCTION("""COMPUTED_VALUE"""),1426.76)</f>
        <v>1426.76</v>
      </c>
      <c r="G401" s="2">
        <f>IFERROR(__xludf.DUMMYFUNCTION("""COMPUTED_VALUE"""),45875.66666666667)</f>
        <v>45875.66667</v>
      </c>
      <c r="H401" s="1">
        <f>IFERROR(__xludf.DUMMYFUNCTION("""COMPUTED_VALUE"""),1413.36)</f>
        <v>1413.36</v>
      </c>
      <c r="J401" s="2">
        <f>IFERROR(__xludf.DUMMYFUNCTION("""COMPUTED_VALUE"""),45875.66666666667)</f>
        <v>45875.66667</v>
      </c>
      <c r="K401" s="1">
        <f>IFERROR(__xludf.DUMMYFUNCTION("""COMPUTED_VALUE"""),1425.03)</f>
        <v>1425.03</v>
      </c>
      <c r="M401" s="2">
        <f>IFERROR(__xludf.DUMMYFUNCTION("""COMPUTED_VALUE"""),45875.66666666667)</f>
        <v>45875.66667</v>
      </c>
      <c r="N401" s="1">
        <f>IFERROR(__xludf.DUMMYFUNCTION("""COMPUTED_VALUE"""),0.0)</f>
        <v>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IFERROR(__xludf.DUMMYFUNCTION("""COMPUTED_VALUE"""),1432.84)</f>
        <v>1432.84</v>
      </c>
      <c r="D402" s="2">
        <f>IFERROR(__xludf.DUMMYFUNCTION("""COMPUTED_VALUE"""),45876.66666666667)</f>
        <v>45876.66667</v>
      </c>
      <c r="E402" s="1">
        <f>IFERROR(__xludf.DUMMYFUNCTION("""COMPUTED_VALUE"""),1435.68)</f>
        <v>1435.68</v>
      </c>
      <c r="G402" s="2">
        <f>IFERROR(__xludf.DUMMYFUNCTION("""COMPUTED_VALUE"""),45876.66666666667)</f>
        <v>45876.66667</v>
      </c>
      <c r="H402" s="1">
        <f>IFERROR(__xludf.DUMMYFUNCTION("""COMPUTED_VALUE"""),1417.27)</f>
        <v>1417.27</v>
      </c>
      <c r="J402" s="2">
        <f>IFERROR(__xludf.DUMMYFUNCTION("""COMPUTED_VALUE"""),45876.66666666667)</f>
        <v>45876.66667</v>
      </c>
      <c r="K402" s="1">
        <f>IFERROR(__xludf.DUMMYFUNCTION("""COMPUTED_VALUE"""),1424.42)</f>
        <v>1424.42</v>
      </c>
      <c r="M402" s="2">
        <f>IFERROR(__xludf.DUMMYFUNCTION("""COMPUTED_VALUE"""),45876.66666666667)</f>
        <v>45876.66667</v>
      </c>
      <c r="N402" s="1">
        <f>IFERROR(__xludf.DUMMYFUNCTION("""COMPUTED_VALUE"""),0.0)</f>
        <v>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IFERROR(__xludf.DUMMYFUNCTION("""COMPUTED_VALUE"""),1428.59)</f>
        <v>1428.59</v>
      </c>
      <c r="D403" s="2">
        <f>IFERROR(__xludf.DUMMYFUNCTION("""COMPUTED_VALUE"""),45877.66666666667)</f>
        <v>45877.66667</v>
      </c>
      <c r="E403" s="1">
        <f>IFERROR(__xludf.DUMMYFUNCTION("""COMPUTED_VALUE"""),1439.63)</f>
        <v>1439.63</v>
      </c>
      <c r="G403" s="2">
        <f>IFERROR(__xludf.DUMMYFUNCTION("""COMPUTED_VALUE"""),45877.66666666667)</f>
        <v>45877.66667</v>
      </c>
      <c r="H403" s="1">
        <f>IFERROR(__xludf.DUMMYFUNCTION("""COMPUTED_VALUE"""),1428.26)</f>
        <v>1428.26</v>
      </c>
      <c r="J403" s="2">
        <f>IFERROR(__xludf.DUMMYFUNCTION("""COMPUTED_VALUE"""),45877.66666666667)</f>
        <v>45877.66667</v>
      </c>
      <c r="K403" s="1">
        <f>IFERROR(__xludf.DUMMYFUNCTION("""COMPUTED_VALUE"""),1438.55)</f>
        <v>1438.55</v>
      </c>
      <c r="M403" s="2">
        <f>IFERROR(__xludf.DUMMYFUNCTION("""COMPUTED_VALUE"""),45877.66666666667)</f>
        <v>45877.66667</v>
      </c>
      <c r="N403" s="1">
        <f>IFERROR(__xludf.DUMMYFUNCTION("""COMPUTED_VALUE"""),0.0)</f>
        <v>0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IFERROR(__xludf.DUMMYFUNCTION("""COMPUTED_VALUE"""),1438.56)</f>
        <v>1438.56</v>
      </c>
      <c r="D404" s="2">
        <f>IFERROR(__xludf.DUMMYFUNCTION("""COMPUTED_VALUE"""),45880.66666666667)</f>
        <v>45880.66667</v>
      </c>
      <c r="E404" s="1">
        <f>IFERROR(__xludf.DUMMYFUNCTION("""COMPUTED_VALUE"""),1443.53)</f>
        <v>1443.53</v>
      </c>
      <c r="G404" s="2">
        <f>IFERROR(__xludf.DUMMYFUNCTION("""COMPUTED_VALUE"""),45880.66666666667)</f>
        <v>45880.66667</v>
      </c>
      <c r="H404" s="1">
        <f>IFERROR(__xludf.DUMMYFUNCTION("""COMPUTED_VALUE"""),1433.13)</f>
        <v>1433.13</v>
      </c>
      <c r="J404" s="2">
        <f>IFERROR(__xludf.DUMMYFUNCTION("""COMPUTED_VALUE"""),45880.66666666667)</f>
        <v>45880.66667</v>
      </c>
      <c r="K404" s="1">
        <f>IFERROR(__xludf.DUMMYFUNCTION("""COMPUTED_VALUE"""),1435.41)</f>
        <v>1435.41</v>
      </c>
      <c r="M404" s="2">
        <f>IFERROR(__xludf.DUMMYFUNCTION("""COMPUTED_VALUE"""),45880.66666666667)</f>
        <v>45880.66667</v>
      </c>
      <c r="N404" s="1">
        <f>IFERROR(__xludf.DUMMYFUNCTION("""COMPUTED_VALUE"""),0.0)</f>
        <v>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IFERROR(__xludf.DUMMYFUNCTION("""COMPUTED_VALUE"""),1441.91)</f>
        <v>1441.91</v>
      </c>
      <c r="D405" s="2">
        <f>IFERROR(__xludf.DUMMYFUNCTION("""COMPUTED_VALUE"""),45881.66666666667)</f>
        <v>45881.66667</v>
      </c>
      <c r="E405" s="1">
        <f>IFERROR(__xludf.DUMMYFUNCTION("""COMPUTED_VALUE"""),1451.36)</f>
        <v>1451.36</v>
      </c>
      <c r="G405" s="2">
        <f>IFERROR(__xludf.DUMMYFUNCTION("""COMPUTED_VALUE"""),45881.66666666667)</f>
        <v>45881.66667</v>
      </c>
      <c r="H405" s="1">
        <f>IFERROR(__xludf.DUMMYFUNCTION("""COMPUTED_VALUE"""),1437.46)</f>
        <v>1437.46</v>
      </c>
      <c r="J405" s="2">
        <f>IFERROR(__xludf.DUMMYFUNCTION("""COMPUTED_VALUE"""),45881.66666666667)</f>
        <v>45881.66667</v>
      </c>
      <c r="K405" s="1">
        <f>IFERROR(__xludf.DUMMYFUNCTION("""COMPUTED_VALUE"""),1451.2)</f>
        <v>1451.2</v>
      </c>
      <c r="M405" s="2">
        <f>IFERROR(__xludf.DUMMYFUNCTION("""COMPUTED_VALUE"""),45881.66666666667)</f>
        <v>45881.66667</v>
      </c>
      <c r="N405" s="1">
        <f>IFERROR(__xludf.DUMMYFUNCTION("""COMPUTED_VALUE"""),0.0)</f>
        <v>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IFERROR(__xludf.DUMMYFUNCTION("""COMPUTED_VALUE"""),1456.23)</f>
        <v>1456.23</v>
      </c>
      <c r="D406" s="2">
        <f>IFERROR(__xludf.DUMMYFUNCTION("""COMPUTED_VALUE"""),45882.66666666667)</f>
        <v>45882.66667</v>
      </c>
      <c r="E406" s="1">
        <f>IFERROR(__xludf.DUMMYFUNCTION("""COMPUTED_VALUE"""),1459.2)</f>
        <v>1459.2</v>
      </c>
      <c r="G406" s="2">
        <f>IFERROR(__xludf.DUMMYFUNCTION("""COMPUTED_VALUE"""),45882.66666666667)</f>
        <v>45882.66667</v>
      </c>
      <c r="H406" s="1">
        <f>IFERROR(__xludf.DUMMYFUNCTION("""COMPUTED_VALUE"""),1450.12)</f>
        <v>1450.12</v>
      </c>
      <c r="J406" s="2">
        <f>IFERROR(__xludf.DUMMYFUNCTION("""COMPUTED_VALUE"""),45882.66666666667)</f>
        <v>45882.66667</v>
      </c>
      <c r="K406" s="1">
        <f>IFERROR(__xludf.DUMMYFUNCTION("""COMPUTED_VALUE"""),1453.63)</f>
        <v>1453.63</v>
      </c>
      <c r="M406" s="2">
        <f>IFERROR(__xludf.DUMMYFUNCTION("""COMPUTED_VALUE"""),45882.66666666667)</f>
        <v>45882.66667</v>
      </c>
      <c r="N406" s="1">
        <f>IFERROR(__xludf.DUMMYFUNCTION("""COMPUTED_VALUE"""),0.0)</f>
        <v>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IFERROR(__xludf.DUMMYFUNCTION("""COMPUTED_VALUE"""),1450.7)</f>
        <v>1450.7</v>
      </c>
      <c r="D407" s="2">
        <f>IFERROR(__xludf.DUMMYFUNCTION("""COMPUTED_VALUE"""),45883.66666666667)</f>
        <v>45883.66667</v>
      </c>
      <c r="E407" s="1">
        <f>IFERROR(__xludf.DUMMYFUNCTION("""COMPUTED_VALUE"""),1458.4)</f>
        <v>1458.4</v>
      </c>
      <c r="G407" s="2">
        <f>IFERROR(__xludf.DUMMYFUNCTION("""COMPUTED_VALUE"""),45883.66666666667)</f>
        <v>45883.66667</v>
      </c>
      <c r="H407" s="1">
        <f>IFERROR(__xludf.DUMMYFUNCTION("""COMPUTED_VALUE"""),1449.33)</f>
        <v>1449.33</v>
      </c>
      <c r="J407" s="2">
        <f>IFERROR(__xludf.DUMMYFUNCTION("""COMPUTED_VALUE"""),45883.66666666667)</f>
        <v>45883.66667</v>
      </c>
      <c r="K407" s="1">
        <f>IFERROR(__xludf.DUMMYFUNCTION("""COMPUTED_VALUE"""),1457.23)</f>
        <v>1457.23</v>
      </c>
      <c r="M407" s="2">
        <f>IFERROR(__xludf.DUMMYFUNCTION("""COMPUTED_VALUE"""),45883.66666666667)</f>
        <v>45883.66667</v>
      </c>
      <c r="N407" s="1">
        <f>IFERROR(__xludf.DUMMYFUNCTION("""COMPUTED_VALUE"""),0.0)</f>
        <v>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IFERROR(__xludf.DUMMYFUNCTION("""COMPUTED_VALUE"""),1460.09)</f>
        <v>1460.09</v>
      </c>
      <c r="D408" s="2">
        <f>IFERROR(__xludf.DUMMYFUNCTION("""COMPUTED_VALUE"""),45884.66666666667)</f>
        <v>45884.66667</v>
      </c>
      <c r="E408" s="1">
        <f>IFERROR(__xludf.DUMMYFUNCTION("""COMPUTED_VALUE"""),1460.09)</f>
        <v>1460.09</v>
      </c>
      <c r="G408" s="2">
        <f>IFERROR(__xludf.DUMMYFUNCTION("""COMPUTED_VALUE"""),45884.66666666667)</f>
        <v>45884.66667</v>
      </c>
      <c r="H408" s="1">
        <f>IFERROR(__xludf.DUMMYFUNCTION("""COMPUTED_VALUE"""),1451.23)</f>
        <v>1451.23</v>
      </c>
      <c r="J408" s="2">
        <f>IFERROR(__xludf.DUMMYFUNCTION("""COMPUTED_VALUE"""),45884.66666666667)</f>
        <v>45884.66667</v>
      </c>
      <c r="K408" s="1">
        <f>IFERROR(__xludf.DUMMYFUNCTION("""COMPUTED_VALUE"""),1453.54)</f>
        <v>1453.54</v>
      </c>
      <c r="M408" s="2">
        <f>IFERROR(__xludf.DUMMYFUNCTION("""COMPUTED_VALUE"""),45884.66666666667)</f>
        <v>45884.66667</v>
      </c>
      <c r="N408" s="1">
        <f>IFERROR(__xludf.DUMMYFUNCTION("""COMPUTED_VALUE"""),0.0)</f>
        <v>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IFERROR(__xludf.DUMMYFUNCTION("""COMPUTED_VALUE"""),1452.27)</f>
        <v>1452.27</v>
      </c>
      <c r="D409" s="2">
        <f>IFERROR(__xludf.DUMMYFUNCTION("""COMPUTED_VALUE"""),45887.66666666667)</f>
        <v>45887.66667</v>
      </c>
      <c r="E409" s="1">
        <f>IFERROR(__xludf.DUMMYFUNCTION("""COMPUTED_VALUE"""),1454.82)</f>
        <v>1454.82</v>
      </c>
      <c r="G409" s="2">
        <f>IFERROR(__xludf.DUMMYFUNCTION("""COMPUTED_VALUE"""),45887.66666666667)</f>
        <v>45887.66667</v>
      </c>
      <c r="H409" s="1">
        <f>IFERROR(__xludf.DUMMYFUNCTION("""COMPUTED_VALUE"""),1450.05)</f>
        <v>1450.05</v>
      </c>
      <c r="J409" s="2">
        <f>IFERROR(__xludf.DUMMYFUNCTION("""COMPUTED_VALUE"""),45887.66666666667)</f>
        <v>45887.66667</v>
      </c>
      <c r="K409" s="1">
        <f>IFERROR(__xludf.DUMMYFUNCTION("""COMPUTED_VALUE"""),1453.39)</f>
        <v>1453.39</v>
      </c>
      <c r="M409" s="2">
        <f>IFERROR(__xludf.DUMMYFUNCTION("""COMPUTED_VALUE"""),45887.66666666667)</f>
        <v>45887.66667</v>
      </c>
      <c r="N409" s="1">
        <f>IFERROR(__xludf.DUMMYFUNCTION("""COMPUTED_VALUE"""),0.0)</f>
        <v>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IFERROR(__xludf.DUMMYFUNCTION("""COMPUTED_VALUE"""),1452.78)</f>
        <v>1452.78</v>
      </c>
      <c r="D410" s="2">
        <f>IFERROR(__xludf.DUMMYFUNCTION("""COMPUTED_VALUE"""),45888.66666666667)</f>
        <v>45888.66667</v>
      </c>
      <c r="E410" s="1">
        <f>IFERROR(__xludf.DUMMYFUNCTION("""COMPUTED_VALUE"""),1454.07)</f>
        <v>1454.07</v>
      </c>
      <c r="G410" s="2">
        <f>IFERROR(__xludf.DUMMYFUNCTION("""COMPUTED_VALUE"""),45888.66666666667)</f>
        <v>45888.66667</v>
      </c>
      <c r="H410" s="1">
        <f>IFERROR(__xludf.DUMMYFUNCTION("""COMPUTED_VALUE"""),1440.07)</f>
        <v>1440.07</v>
      </c>
      <c r="J410" s="2">
        <f>IFERROR(__xludf.DUMMYFUNCTION("""COMPUTED_VALUE"""),45888.66666666667)</f>
        <v>45888.66667</v>
      </c>
      <c r="K410" s="1">
        <f>IFERROR(__xludf.DUMMYFUNCTION("""COMPUTED_VALUE"""),1442.45)</f>
        <v>1442.45</v>
      </c>
      <c r="M410" s="2">
        <f>IFERROR(__xludf.DUMMYFUNCTION("""COMPUTED_VALUE"""),45888.66666666667)</f>
        <v>45888.66667</v>
      </c>
      <c r="N410" s="1">
        <f>IFERROR(__xludf.DUMMYFUNCTION("""COMPUTED_VALUE"""),0.0)</f>
        <v>0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IFERROR(__xludf.DUMMYFUNCTION("""COMPUTED_VALUE"""),1442.16)</f>
        <v>1442.16</v>
      </c>
      <c r="D411" s="2">
        <f>IFERROR(__xludf.DUMMYFUNCTION("""COMPUTED_VALUE"""),45889.66666666667)</f>
        <v>45889.66667</v>
      </c>
      <c r="E411" s="1">
        <f>IFERROR(__xludf.DUMMYFUNCTION("""COMPUTED_VALUE"""),1442.16)</f>
        <v>1442.16</v>
      </c>
      <c r="G411" s="2">
        <f>IFERROR(__xludf.DUMMYFUNCTION("""COMPUTED_VALUE"""),45889.66666666667)</f>
        <v>45889.66667</v>
      </c>
      <c r="H411" s="1">
        <f>IFERROR(__xludf.DUMMYFUNCTION("""COMPUTED_VALUE"""),1425.9)</f>
        <v>1425.9</v>
      </c>
      <c r="J411" s="2">
        <f>IFERROR(__xludf.DUMMYFUNCTION("""COMPUTED_VALUE"""),45889.66666666667)</f>
        <v>45889.66667</v>
      </c>
      <c r="K411" s="1">
        <f>IFERROR(__xludf.DUMMYFUNCTION("""COMPUTED_VALUE"""),1438.09)</f>
        <v>1438.09</v>
      </c>
      <c r="M411" s="2">
        <f>IFERROR(__xludf.DUMMYFUNCTION("""COMPUTED_VALUE"""),45889.66666666667)</f>
        <v>45889.66667</v>
      </c>
      <c r="N411" s="1">
        <f>IFERROR(__xludf.DUMMYFUNCTION("""COMPUTED_VALUE"""),0.0)</f>
        <v>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IFERROR(__xludf.DUMMYFUNCTION("""COMPUTED_VALUE"""),1434.38)</f>
        <v>1434.38</v>
      </c>
      <c r="D412" s="2">
        <f>IFERROR(__xludf.DUMMYFUNCTION("""COMPUTED_VALUE"""),45890.66666666667)</f>
        <v>45890.66667</v>
      </c>
      <c r="E412" s="1">
        <f>IFERROR(__xludf.DUMMYFUNCTION("""COMPUTED_VALUE"""),1437.87)</f>
        <v>1437.87</v>
      </c>
      <c r="G412" s="2">
        <f>IFERROR(__xludf.DUMMYFUNCTION("""COMPUTED_VALUE"""),45890.66666666667)</f>
        <v>45890.66667</v>
      </c>
      <c r="H412" s="1">
        <f>IFERROR(__xludf.DUMMYFUNCTION("""COMPUTED_VALUE"""),1428.15)</f>
        <v>1428.15</v>
      </c>
      <c r="J412" s="2">
        <f>IFERROR(__xludf.DUMMYFUNCTION("""COMPUTED_VALUE"""),45890.66666666667)</f>
        <v>45890.66667</v>
      </c>
      <c r="K412" s="1">
        <f>IFERROR(__xludf.DUMMYFUNCTION("""COMPUTED_VALUE"""),1432.18)</f>
        <v>1432.18</v>
      </c>
      <c r="M412" s="2">
        <f>IFERROR(__xludf.DUMMYFUNCTION("""COMPUTED_VALUE"""),45890.66666666667)</f>
        <v>45890.66667</v>
      </c>
      <c r="N412" s="1">
        <f>IFERROR(__xludf.DUMMYFUNCTION("""COMPUTED_VALUE"""),0.0)</f>
        <v>0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IFERROR(__xludf.DUMMYFUNCTION("""COMPUTED_VALUE"""),1436.09)</f>
        <v>1436.09</v>
      </c>
      <c r="D413" s="2">
        <f>IFERROR(__xludf.DUMMYFUNCTION("""COMPUTED_VALUE"""),45891.66666666667)</f>
        <v>45891.66667</v>
      </c>
      <c r="E413" s="1">
        <f>IFERROR(__xludf.DUMMYFUNCTION("""COMPUTED_VALUE"""),1455.28)</f>
        <v>1455.28</v>
      </c>
      <c r="G413" s="2">
        <f>IFERROR(__xludf.DUMMYFUNCTION("""COMPUTED_VALUE"""),45891.66666666667)</f>
        <v>45891.66667</v>
      </c>
      <c r="H413" s="1">
        <f>IFERROR(__xludf.DUMMYFUNCTION("""COMPUTED_VALUE"""),1434.76)</f>
        <v>1434.76</v>
      </c>
      <c r="J413" s="2">
        <f>IFERROR(__xludf.DUMMYFUNCTION("""COMPUTED_VALUE"""),45891.66666666667)</f>
        <v>45891.66667</v>
      </c>
      <c r="K413" s="1">
        <f>IFERROR(__xludf.DUMMYFUNCTION("""COMPUTED_VALUE"""),1452.85)</f>
        <v>1452.85</v>
      </c>
      <c r="M413" s="2">
        <f>IFERROR(__xludf.DUMMYFUNCTION("""COMPUTED_VALUE"""),45891.66666666667)</f>
        <v>45891.66667</v>
      </c>
      <c r="N413" s="1">
        <f>IFERROR(__xludf.DUMMYFUNCTION("""COMPUTED_VALUE"""),0.0)</f>
        <v>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IFERROR(__xludf.DUMMYFUNCTION("""COMPUTED_VALUE"""),1450.98)</f>
        <v>1450.98</v>
      </c>
      <c r="D414" s="2">
        <f>IFERROR(__xludf.DUMMYFUNCTION("""COMPUTED_VALUE"""),45894.66666666667)</f>
        <v>45894.66667</v>
      </c>
      <c r="E414" s="1">
        <f>IFERROR(__xludf.DUMMYFUNCTION("""COMPUTED_VALUE"""),1454.61)</f>
        <v>1454.61</v>
      </c>
      <c r="G414" s="2">
        <f>IFERROR(__xludf.DUMMYFUNCTION("""COMPUTED_VALUE"""),45894.66666666667)</f>
        <v>45894.66667</v>
      </c>
      <c r="H414" s="1">
        <f>IFERROR(__xludf.DUMMYFUNCTION("""COMPUTED_VALUE"""),1447.89)</f>
        <v>1447.89</v>
      </c>
      <c r="J414" s="2">
        <f>IFERROR(__xludf.DUMMYFUNCTION("""COMPUTED_VALUE"""),45894.66666666667)</f>
        <v>45894.66667</v>
      </c>
      <c r="K414" s="1">
        <f>IFERROR(__xludf.DUMMYFUNCTION("""COMPUTED_VALUE"""),1448.12)</f>
        <v>1448.12</v>
      </c>
      <c r="M414" s="2">
        <f>IFERROR(__xludf.DUMMYFUNCTION("""COMPUTED_VALUE"""),45894.66666666667)</f>
        <v>45894.66667</v>
      </c>
      <c r="N414" s="1">
        <f>IFERROR(__xludf.DUMMYFUNCTION("""COMPUTED_VALUE"""),0.0)</f>
        <v>0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IFERROR(__xludf.DUMMYFUNCTION("""COMPUTED_VALUE"""),1447.26)</f>
        <v>1447.26</v>
      </c>
      <c r="D415" s="2">
        <f>IFERROR(__xludf.DUMMYFUNCTION("""COMPUTED_VALUE"""),45895.66666666667)</f>
        <v>45895.66667</v>
      </c>
      <c r="E415" s="1">
        <f>IFERROR(__xludf.DUMMYFUNCTION("""COMPUTED_VALUE"""),1454.99)</f>
        <v>1454.99</v>
      </c>
      <c r="G415" s="2">
        <f>IFERROR(__xludf.DUMMYFUNCTION("""COMPUTED_VALUE"""),45895.66666666667)</f>
        <v>45895.66667</v>
      </c>
      <c r="H415" s="1">
        <f>IFERROR(__xludf.DUMMYFUNCTION("""COMPUTED_VALUE"""),1445.1)</f>
        <v>1445.1</v>
      </c>
      <c r="J415" s="2">
        <f>IFERROR(__xludf.DUMMYFUNCTION("""COMPUTED_VALUE"""),45895.66666666667)</f>
        <v>45895.66667</v>
      </c>
      <c r="K415" s="1">
        <f>IFERROR(__xludf.DUMMYFUNCTION("""COMPUTED_VALUE"""),1454.61)</f>
        <v>1454.61</v>
      </c>
      <c r="M415" s="2">
        <f>IFERROR(__xludf.DUMMYFUNCTION("""COMPUTED_VALUE"""),45895.66666666667)</f>
        <v>45895.66667</v>
      </c>
      <c r="N415" s="1">
        <f>IFERROR(__xludf.DUMMYFUNCTION("""COMPUTED_VALUE"""),0.0)</f>
        <v>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IFERROR(__xludf.DUMMYFUNCTION("""COMPUTED_VALUE"""),1453.13)</f>
        <v>1453.13</v>
      </c>
      <c r="D416" s="2">
        <f>IFERROR(__xludf.DUMMYFUNCTION("""COMPUTED_VALUE"""),45896.66666666667)</f>
        <v>45896.66667</v>
      </c>
      <c r="E416" s="1">
        <f>IFERROR(__xludf.DUMMYFUNCTION("""COMPUTED_VALUE"""),1459.35)</f>
        <v>1459.35</v>
      </c>
      <c r="G416" s="2">
        <f>IFERROR(__xludf.DUMMYFUNCTION("""COMPUTED_VALUE"""),45896.66666666667)</f>
        <v>45896.66667</v>
      </c>
      <c r="H416" s="1">
        <f>IFERROR(__xludf.DUMMYFUNCTION("""COMPUTED_VALUE"""),1452.35)</f>
        <v>1452.35</v>
      </c>
      <c r="J416" s="2">
        <f>IFERROR(__xludf.DUMMYFUNCTION("""COMPUTED_VALUE"""),45896.66666666667)</f>
        <v>45896.66667</v>
      </c>
      <c r="K416" s="1">
        <f>IFERROR(__xludf.DUMMYFUNCTION("""COMPUTED_VALUE"""),1457.97)</f>
        <v>1457.97</v>
      </c>
      <c r="M416" s="2">
        <f>IFERROR(__xludf.DUMMYFUNCTION("""COMPUTED_VALUE"""),45896.66666666667)</f>
        <v>45896.66667</v>
      </c>
      <c r="N416" s="1">
        <f>IFERROR(__xludf.DUMMYFUNCTION("""COMPUTED_VALUE"""),0.0)</f>
        <v>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IFERROR(__xludf.DUMMYFUNCTION("""COMPUTED_VALUE"""),1458.22)</f>
        <v>1458.22</v>
      </c>
      <c r="D417" s="2">
        <f>IFERROR(__xludf.DUMMYFUNCTION("""COMPUTED_VALUE"""),45897.66666666667)</f>
        <v>45897.66667</v>
      </c>
      <c r="E417" s="1">
        <f>IFERROR(__xludf.DUMMYFUNCTION("""COMPUTED_VALUE"""),1465.14)</f>
        <v>1465.14</v>
      </c>
      <c r="G417" s="2">
        <f>IFERROR(__xludf.DUMMYFUNCTION("""COMPUTED_VALUE"""),45897.66666666667)</f>
        <v>45897.66667</v>
      </c>
      <c r="H417" s="1">
        <f>IFERROR(__xludf.DUMMYFUNCTION("""COMPUTED_VALUE"""),1454.12)</f>
        <v>1454.12</v>
      </c>
      <c r="J417" s="2">
        <f>IFERROR(__xludf.DUMMYFUNCTION("""COMPUTED_VALUE"""),45897.66666666667)</f>
        <v>45897.66667</v>
      </c>
      <c r="K417" s="1">
        <f>IFERROR(__xludf.DUMMYFUNCTION("""COMPUTED_VALUE"""),1463.29)</f>
        <v>1463.29</v>
      </c>
      <c r="M417" s="2">
        <f>IFERROR(__xludf.DUMMYFUNCTION("""COMPUTED_VALUE"""),45897.66666666667)</f>
        <v>45897.66667</v>
      </c>
      <c r="N417" s="1">
        <f>IFERROR(__xludf.DUMMYFUNCTION("""COMPUTED_VALUE"""),0.0)</f>
        <v>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IFERROR(__xludf.DUMMYFUNCTION("""COMPUTED_VALUE"""),1459.92)</f>
        <v>1459.92</v>
      </c>
      <c r="D418" s="2">
        <f>IFERROR(__xludf.DUMMYFUNCTION("""COMPUTED_VALUE"""),45898.66666666667)</f>
        <v>45898.66667</v>
      </c>
      <c r="E418" s="1">
        <f>IFERROR(__xludf.DUMMYFUNCTION("""COMPUTED_VALUE"""),1460.13)</f>
        <v>1460.13</v>
      </c>
      <c r="G418" s="2">
        <f>IFERROR(__xludf.DUMMYFUNCTION("""COMPUTED_VALUE"""),45898.66666666667)</f>
        <v>45898.66667</v>
      </c>
      <c r="H418" s="1">
        <f>IFERROR(__xludf.DUMMYFUNCTION("""COMPUTED_VALUE"""),1449.19)</f>
        <v>1449.19</v>
      </c>
      <c r="J418" s="2">
        <f>IFERROR(__xludf.DUMMYFUNCTION("""COMPUTED_VALUE"""),45898.66666666667)</f>
        <v>45898.66667</v>
      </c>
      <c r="K418" s="1">
        <f>IFERROR(__xludf.DUMMYFUNCTION("""COMPUTED_VALUE"""),1452.6)</f>
        <v>1452.6</v>
      </c>
      <c r="M418" s="2">
        <f>IFERROR(__xludf.DUMMYFUNCTION("""COMPUTED_VALUE"""),45898.66666666667)</f>
        <v>45898.66667</v>
      </c>
      <c r="N418" s="1">
        <f>IFERROR(__xludf.DUMMYFUNCTION("""COMPUTED_VALUE"""),0.0)</f>
        <v>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IFERROR(__xludf.DUMMYFUNCTION("""COMPUTED_VALUE"""),1434.84)</f>
        <v>1434.84</v>
      </c>
      <c r="D419" s="2">
        <f>IFERROR(__xludf.DUMMYFUNCTION("""COMPUTED_VALUE"""),45902.66666666667)</f>
        <v>45902.66667</v>
      </c>
      <c r="E419" s="1">
        <f>IFERROR(__xludf.DUMMYFUNCTION("""COMPUTED_VALUE"""),1443.11)</f>
        <v>1443.11</v>
      </c>
      <c r="G419" s="2">
        <f>IFERROR(__xludf.DUMMYFUNCTION("""COMPUTED_VALUE"""),45902.66666666667)</f>
        <v>45902.66667</v>
      </c>
      <c r="H419" s="1">
        <f>IFERROR(__xludf.DUMMYFUNCTION("""COMPUTED_VALUE"""),1429.2)</f>
        <v>1429.2</v>
      </c>
      <c r="J419" s="2">
        <f>IFERROR(__xludf.DUMMYFUNCTION("""COMPUTED_VALUE"""),45902.66666666667)</f>
        <v>45902.66667</v>
      </c>
      <c r="K419" s="1">
        <f>IFERROR(__xludf.DUMMYFUNCTION("""COMPUTED_VALUE"""),1442.93)</f>
        <v>1442.93</v>
      </c>
      <c r="M419" s="2">
        <f>IFERROR(__xludf.DUMMYFUNCTION("""COMPUTED_VALUE"""),45902.66666666667)</f>
        <v>45902.66667</v>
      </c>
      <c r="N419" s="1">
        <f>IFERROR(__xludf.DUMMYFUNCTION("""COMPUTED_VALUE"""),0.0)</f>
        <v>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IFERROR(__xludf.DUMMYFUNCTION("""COMPUTED_VALUE"""),1451.6)</f>
        <v>1451.6</v>
      </c>
      <c r="D420" s="2">
        <f>IFERROR(__xludf.DUMMYFUNCTION("""COMPUTED_VALUE"""),45903.66666666667)</f>
        <v>45903.66667</v>
      </c>
      <c r="E420" s="1">
        <f>IFERROR(__xludf.DUMMYFUNCTION("""COMPUTED_VALUE"""),1454.13)</f>
        <v>1454.13</v>
      </c>
      <c r="G420" s="2">
        <f>IFERROR(__xludf.DUMMYFUNCTION("""COMPUTED_VALUE"""),45903.66666666667)</f>
        <v>45903.66667</v>
      </c>
      <c r="H420" s="1">
        <f>IFERROR(__xludf.DUMMYFUNCTION("""COMPUTED_VALUE"""),1445.06)</f>
        <v>1445.06</v>
      </c>
      <c r="J420" s="2">
        <f>IFERROR(__xludf.DUMMYFUNCTION("""COMPUTED_VALUE"""),45903.66666666667)</f>
        <v>45903.66667</v>
      </c>
      <c r="K420" s="1">
        <f>IFERROR(__xludf.DUMMYFUNCTION("""COMPUTED_VALUE"""),1452.92)</f>
        <v>1452.92</v>
      </c>
      <c r="M420" s="2">
        <f>IFERROR(__xludf.DUMMYFUNCTION("""COMPUTED_VALUE"""),45903.66666666667)</f>
        <v>45903.66667</v>
      </c>
      <c r="N420" s="1">
        <f>IFERROR(__xludf.DUMMYFUNCTION("""COMPUTED_VALUE"""),0.0)</f>
        <v>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IFERROR(__xludf.DUMMYFUNCTION("""COMPUTED_VALUE"""),1454.77)</f>
        <v>1454.77</v>
      </c>
      <c r="D421" s="2">
        <f>IFERROR(__xludf.DUMMYFUNCTION("""COMPUTED_VALUE"""),45904.66666666667)</f>
        <v>45904.66667</v>
      </c>
      <c r="E421" s="1">
        <f>IFERROR(__xludf.DUMMYFUNCTION("""COMPUTED_VALUE"""),1465.07)</f>
        <v>1465.07</v>
      </c>
      <c r="G421" s="2">
        <f>IFERROR(__xludf.DUMMYFUNCTION("""COMPUTED_VALUE"""),45904.66666666667)</f>
        <v>45904.66667</v>
      </c>
      <c r="H421" s="1">
        <f>IFERROR(__xludf.DUMMYFUNCTION("""COMPUTED_VALUE"""),1452.17)</f>
        <v>1452.17</v>
      </c>
      <c r="J421" s="2">
        <f>IFERROR(__xludf.DUMMYFUNCTION("""COMPUTED_VALUE"""),45904.66666666667)</f>
        <v>45904.66667</v>
      </c>
      <c r="K421" s="1">
        <f>IFERROR(__xludf.DUMMYFUNCTION("""COMPUTED_VALUE"""),1465.02)</f>
        <v>1465.02</v>
      </c>
      <c r="M421" s="2">
        <f>IFERROR(__xludf.DUMMYFUNCTION("""COMPUTED_VALUE"""),45904.66666666667)</f>
        <v>45904.66667</v>
      </c>
      <c r="N421" s="1">
        <f>IFERROR(__xludf.DUMMYFUNCTION("""COMPUTED_VALUE"""),0.0)</f>
        <v>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IFERROR(__xludf.DUMMYFUNCTION("""COMPUTED_VALUE"""),1471.67)</f>
        <v>1471.67</v>
      </c>
      <c r="D422" s="2">
        <f>IFERROR(__xludf.DUMMYFUNCTION("""COMPUTED_VALUE"""),45905.66666666667)</f>
        <v>45905.66667</v>
      </c>
      <c r="E422" s="1">
        <f>IFERROR(__xludf.DUMMYFUNCTION("""COMPUTED_VALUE"""),1472.66)</f>
        <v>1472.66</v>
      </c>
      <c r="G422" s="2">
        <f>IFERROR(__xludf.DUMMYFUNCTION("""COMPUTED_VALUE"""),45905.66666666667)</f>
        <v>45905.66667</v>
      </c>
      <c r="H422" s="1">
        <f>IFERROR(__xludf.DUMMYFUNCTION("""COMPUTED_VALUE"""),1452.42)</f>
        <v>1452.42</v>
      </c>
      <c r="J422" s="2">
        <f>IFERROR(__xludf.DUMMYFUNCTION("""COMPUTED_VALUE"""),45905.66666666667)</f>
        <v>45905.66667</v>
      </c>
      <c r="K422" s="1">
        <f>IFERROR(__xludf.DUMMYFUNCTION("""COMPUTED_VALUE"""),1460.2)</f>
        <v>1460.2</v>
      </c>
      <c r="M422" s="2">
        <f>IFERROR(__xludf.DUMMYFUNCTION("""COMPUTED_VALUE"""),45905.66666666667)</f>
        <v>45905.66667</v>
      </c>
      <c r="N422" s="1">
        <f>IFERROR(__xludf.DUMMYFUNCTION("""COMPUTED_VALUE"""),0.0)</f>
        <v>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IFERROR(__xludf.DUMMYFUNCTION("""COMPUTED_VALUE"""),1464.31)</f>
        <v>1464.31</v>
      </c>
      <c r="D423" s="2">
        <f>IFERROR(__xludf.DUMMYFUNCTION("""COMPUTED_VALUE"""),45908.66666666667)</f>
        <v>45908.66667</v>
      </c>
      <c r="E423" s="1">
        <f>IFERROR(__xludf.DUMMYFUNCTION("""COMPUTED_VALUE"""),1467.87)</f>
        <v>1467.87</v>
      </c>
      <c r="G423" s="2">
        <f>IFERROR(__xludf.DUMMYFUNCTION("""COMPUTED_VALUE"""),45908.66666666667)</f>
        <v>45908.66667</v>
      </c>
      <c r="H423" s="1">
        <f>IFERROR(__xludf.DUMMYFUNCTION("""COMPUTED_VALUE"""),1461.8)</f>
        <v>1461.8</v>
      </c>
      <c r="J423" s="2">
        <f>IFERROR(__xludf.DUMMYFUNCTION("""COMPUTED_VALUE"""),45908.66666666667)</f>
        <v>45908.66667</v>
      </c>
      <c r="K423" s="1">
        <f>IFERROR(__xludf.DUMMYFUNCTION("""COMPUTED_VALUE"""),1463.55)</f>
        <v>1463.55</v>
      </c>
      <c r="M423" s="2">
        <f>IFERROR(__xludf.DUMMYFUNCTION("""COMPUTED_VALUE"""),45908.66666666667)</f>
        <v>45908.66667</v>
      </c>
      <c r="N423" s="1">
        <f>IFERROR(__xludf.DUMMYFUNCTION("""COMPUTED_VALUE"""),0.0)</f>
        <v>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IFERROR(__xludf.DUMMYFUNCTION("""COMPUTED_VALUE"""),1465.72)</f>
        <v>1465.72</v>
      </c>
      <c r="D424" s="2">
        <f>IFERROR(__xludf.DUMMYFUNCTION("""COMPUTED_VALUE"""),45909.66666666667)</f>
        <v>45909.66667</v>
      </c>
      <c r="E424" s="1">
        <f>IFERROR(__xludf.DUMMYFUNCTION("""COMPUTED_VALUE"""),1470.07)</f>
        <v>1470.07</v>
      </c>
      <c r="G424" s="2">
        <f>IFERROR(__xludf.DUMMYFUNCTION("""COMPUTED_VALUE"""),45909.66666666667)</f>
        <v>45909.66667</v>
      </c>
      <c r="H424" s="1">
        <f>IFERROR(__xludf.DUMMYFUNCTION("""COMPUTED_VALUE"""),1462.19)</f>
        <v>1462.19</v>
      </c>
      <c r="J424" s="2">
        <f>IFERROR(__xludf.DUMMYFUNCTION("""COMPUTED_VALUE"""),45909.66666666667)</f>
        <v>45909.66667</v>
      </c>
      <c r="K424" s="1">
        <f>IFERROR(__xludf.DUMMYFUNCTION("""COMPUTED_VALUE"""),1469.0)</f>
        <v>1469</v>
      </c>
      <c r="M424" s="2">
        <f>IFERROR(__xludf.DUMMYFUNCTION("""COMPUTED_VALUE"""),45909.66666666667)</f>
        <v>45909.66667</v>
      </c>
      <c r="N424" s="1">
        <f>IFERROR(__xludf.DUMMYFUNCTION("""COMPUTED_VALUE"""),0.0)</f>
        <v>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IFERROR(__xludf.DUMMYFUNCTION("""COMPUTED_VALUE"""),1478.4)</f>
        <v>1478.4</v>
      </c>
      <c r="D425" s="2">
        <f>IFERROR(__xludf.DUMMYFUNCTION("""COMPUTED_VALUE"""),45910.66666666667)</f>
        <v>45910.66667</v>
      </c>
      <c r="E425" s="1">
        <f>IFERROR(__xludf.DUMMYFUNCTION("""COMPUTED_VALUE"""),1479.37)</f>
        <v>1479.37</v>
      </c>
      <c r="G425" s="2">
        <f>IFERROR(__xludf.DUMMYFUNCTION("""COMPUTED_VALUE"""),45910.66666666667)</f>
        <v>45910.66667</v>
      </c>
      <c r="H425" s="1">
        <f>IFERROR(__xludf.DUMMYFUNCTION("""COMPUTED_VALUE"""),1470.23)</f>
        <v>1470.23</v>
      </c>
      <c r="J425" s="2">
        <f>IFERROR(__xludf.DUMMYFUNCTION("""COMPUTED_VALUE"""),45910.66666666667)</f>
        <v>45910.66667</v>
      </c>
      <c r="K425" s="1">
        <f>IFERROR(__xludf.DUMMYFUNCTION("""COMPUTED_VALUE"""),1473.93)</f>
        <v>1473.93</v>
      </c>
      <c r="M425" s="2">
        <f>IFERROR(__xludf.DUMMYFUNCTION("""COMPUTED_VALUE"""),45910.66666666667)</f>
        <v>45910.66667</v>
      </c>
      <c r="N425" s="1">
        <f>IFERROR(__xludf.DUMMYFUNCTION("""COMPUTED_VALUE"""),0.0)</f>
        <v>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IFERROR(__xludf.DUMMYFUNCTION("""COMPUTED_VALUE"""),1480.03)</f>
        <v>1480.03</v>
      </c>
      <c r="D426" s="2">
        <f>IFERROR(__xludf.DUMMYFUNCTION("""COMPUTED_VALUE"""),45911.66666666667)</f>
        <v>45911.66667</v>
      </c>
      <c r="E426" s="1">
        <f>IFERROR(__xludf.DUMMYFUNCTION("""COMPUTED_VALUE"""),1485.71)</f>
        <v>1485.71</v>
      </c>
      <c r="G426" s="2">
        <f>IFERROR(__xludf.DUMMYFUNCTION("""COMPUTED_VALUE"""),45911.66666666667)</f>
        <v>45911.66667</v>
      </c>
      <c r="H426" s="1">
        <f>IFERROR(__xludf.DUMMYFUNCTION("""COMPUTED_VALUE"""),1476.07)</f>
        <v>1476.07</v>
      </c>
      <c r="J426" s="2">
        <f>IFERROR(__xludf.DUMMYFUNCTION("""COMPUTED_VALUE"""),45911.66666666667)</f>
        <v>45911.66667</v>
      </c>
      <c r="K426" s="1">
        <f>IFERROR(__xludf.DUMMYFUNCTION("""COMPUTED_VALUE"""),1484.58)</f>
        <v>1484.58</v>
      </c>
      <c r="M426" s="2">
        <f>IFERROR(__xludf.DUMMYFUNCTION("""COMPUTED_VALUE"""),45911.66666666667)</f>
        <v>45911.66667</v>
      </c>
      <c r="N426" s="1">
        <f>IFERROR(__xludf.DUMMYFUNCTION("""COMPUTED_VALUE"""),0.0)</f>
        <v>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IFERROR(__xludf.DUMMYFUNCTION("""COMPUTED_VALUE"""),1485.13)</f>
        <v>1485.13</v>
      </c>
      <c r="D427" s="2">
        <f>IFERROR(__xludf.DUMMYFUNCTION("""COMPUTED_VALUE"""),45912.66666666667)</f>
        <v>45912.66667</v>
      </c>
      <c r="E427" s="1">
        <f>IFERROR(__xludf.DUMMYFUNCTION("""COMPUTED_VALUE"""),1489.02)</f>
        <v>1489.02</v>
      </c>
      <c r="G427" s="2">
        <f>IFERROR(__xludf.DUMMYFUNCTION("""COMPUTED_VALUE"""),45912.66666666667)</f>
        <v>45912.66667</v>
      </c>
      <c r="H427" s="1">
        <f>IFERROR(__xludf.DUMMYFUNCTION("""COMPUTED_VALUE"""),1482.83)</f>
        <v>1482.83</v>
      </c>
      <c r="J427" s="2">
        <f>IFERROR(__xludf.DUMMYFUNCTION("""COMPUTED_VALUE"""),45912.66666666667)</f>
        <v>45912.66667</v>
      </c>
      <c r="K427" s="1">
        <f>IFERROR(__xludf.DUMMYFUNCTION("""COMPUTED_VALUE"""),1485.86)</f>
        <v>1485.86</v>
      </c>
      <c r="M427" s="2">
        <f>IFERROR(__xludf.DUMMYFUNCTION("""COMPUTED_VALUE"""),45912.66666666667)</f>
        <v>45912.66667</v>
      </c>
      <c r="N427" s="1">
        <f>IFERROR(__xludf.DUMMYFUNCTION("""COMPUTED_VALUE"""),0.0)</f>
        <v>0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IFERROR(__xludf.DUMMYFUNCTION("""COMPUTED_VALUE"""),1491.15)</f>
        <v>1491.15</v>
      </c>
      <c r="D428" s="2">
        <f>IFERROR(__xludf.DUMMYFUNCTION("""COMPUTED_VALUE"""),45915.66666666667)</f>
        <v>45915.66667</v>
      </c>
      <c r="E428" s="1">
        <f>IFERROR(__xludf.DUMMYFUNCTION("""COMPUTED_VALUE"""),1495.83)</f>
        <v>1495.83</v>
      </c>
      <c r="G428" s="2">
        <f>IFERROR(__xludf.DUMMYFUNCTION("""COMPUTED_VALUE"""),45915.66666666667)</f>
        <v>45915.66667</v>
      </c>
      <c r="H428" s="1">
        <f>IFERROR(__xludf.DUMMYFUNCTION("""COMPUTED_VALUE"""),1490.88)</f>
        <v>1490.88</v>
      </c>
      <c r="J428" s="2">
        <f>IFERROR(__xludf.DUMMYFUNCTION("""COMPUTED_VALUE"""),45915.66666666667)</f>
        <v>45915.66667</v>
      </c>
      <c r="K428" s="1">
        <f>IFERROR(__xludf.DUMMYFUNCTION("""COMPUTED_VALUE"""),1495.57)</f>
        <v>1495.57</v>
      </c>
      <c r="M428" s="2">
        <f>IFERROR(__xludf.DUMMYFUNCTION("""COMPUTED_VALUE"""),45915.66666666667)</f>
        <v>45915.66667</v>
      </c>
      <c r="N428" s="1">
        <f>IFERROR(__xludf.DUMMYFUNCTION("""COMPUTED_VALUE"""),0.0)</f>
        <v>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IFERROR(__xludf.DUMMYFUNCTION("""COMPUTED_VALUE"""),1498.9)</f>
        <v>1498.9</v>
      </c>
      <c r="D429" s="2">
        <f>IFERROR(__xludf.DUMMYFUNCTION("""COMPUTED_VALUE"""),45916.66666666667)</f>
        <v>45916.66667</v>
      </c>
      <c r="E429" s="1">
        <f>IFERROR(__xludf.DUMMYFUNCTION("""COMPUTED_VALUE"""),1498.9)</f>
        <v>1498.9</v>
      </c>
      <c r="G429" s="2">
        <f>IFERROR(__xludf.DUMMYFUNCTION("""COMPUTED_VALUE"""),45916.66666666667)</f>
        <v>45916.66667</v>
      </c>
      <c r="H429" s="1">
        <f>IFERROR(__xludf.DUMMYFUNCTION("""COMPUTED_VALUE"""),1493.93)</f>
        <v>1493.93</v>
      </c>
      <c r="J429" s="2">
        <f>IFERROR(__xludf.DUMMYFUNCTION("""COMPUTED_VALUE"""),45916.66666666667)</f>
        <v>45916.66667</v>
      </c>
      <c r="K429" s="1">
        <f>IFERROR(__xludf.DUMMYFUNCTION("""COMPUTED_VALUE"""),1494.92)</f>
        <v>1494.92</v>
      </c>
      <c r="M429" s="2">
        <f>IFERROR(__xludf.DUMMYFUNCTION("""COMPUTED_VALUE"""),45916.66666666667)</f>
        <v>45916.66667</v>
      </c>
      <c r="N429" s="1">
        <f>IFERROR(__xludf.DUMMYFUNCTION("""COMPUTED_VALUE"""),0.0)</f>
        <v>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IFERROR(__xludf.DUMMYFUNCTION("""COMPUTED_VALUE"""),1494.78)</f>
        <v>1494.78</v>
      </c>
      <c r="D430" s="2">
        <f>IFERROR(__xludf.DUMMYFUNCTION("""COMPUTED_VALUE"""),45917.66666666667)</f>
        <v>45917.66667</v>
      </c>
      <c r="E430" s="1">
        <f>IFERROR(__xludf.DUMMYFUNCTION("""COMPUTED_VALUE"""),1496.41)</f>
        <v>1496.41</v>
      </c>
      <c r="G430" s="2">
        <f>IFERROR(__xludf.DUMMYFUNCTION("""COMPUTED_VALUE"""),45917.66666666667)</f>
        <v>45917.66667</v>
      </c>
      <c r="H430" s="1">
        <f>IFERROR(__xludf.DUMMYFUNCTION("""COMPUTED_VALUE"""),1481.66)</f>
        <v>1481.66</v>
      </c>
      <c r="J430" s="2">
        <f>IFERROR(__xludf.DUMMYFUNCTION("""COMPUTED_VALUE"""),45917.66666666667)</f>
        <v>45917.66667</v>
      </c>
      <c r="K430" s="1">
        <f>IFERROR(__xludf.DUMMYFUNCTION("""COMPUTED_VALUE"""),1493.08)</f>
        <v>1493.08</v>
      </c>
      <c r="M430" s="2">
        <f>IFERROR(__xludf.DUMMYFUNCTION("""COMPUTED_VALUE"""),45917.66666666667)</f>
        <v>45917.66667</v>
      </c>
      <c r="N430" s="1">
        <f>IFERROR(__xludf.DUMMYFUNCTION("""COMPUTED_VALUE"""),0.0)</f>
        <v>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IFERROR(__xludf.DUMMYFUNCTION("""COMPUTED_VALUE"""),1499.77)</f>
        <v>1499.77</v>
      </c>
      <c r="D431" s="2">
        <f>IFERROR(__xludf.DUMMYFUNCTION("""COMPUTED_VALUE"""),45918.66666666667)</f>
        <v>45918.66667</v>
      </c>
      <c r="E431" s="1">
        <f>IFERROR(__xludf.DUMMYFUNCTION("""COMPUTED_VALUE"""),1505.07)</f>
        <v>1505.07</v>
      </c>
      <c r="G431" s="2">
        <f>IFERROR(__xludf.DUMMYFUNCTION("""COMPUTED_VALUE"""),45918.66666666667)</f>
        <v>45918.66667</v>
      </c>
      <c r="H431" s="1">
        <f>IFERROR(__xludf.DUMMYFUNCTION("""COMPUTED_VALUE"""),1495.07)</f>
        <v>1495.07</v>
      </c>
      <c r="J431" s="2">
        <f>IFERROR(__xludf.DUMMYFUNCTION("""COMPUTED_VALUE"""),45918.66666666667)</f>
        <v>45918.66667</v>
      </c>
      <c r="K431" s="1">
        <f>IFERROR(__xludf.DUMMYFUNCTION("""COMPUTED_VALUE"""),1498.52)</f>
        <v>1498.52</v>
      </c>
      <c r="M431" s="2">
        <f>IFERROR(__xludf.DUMMYFUNCTION("""COMPUTED_VALUE"""),45918.66666666667)</f>
        <v>45918.66667</v>
      </c>
      <c r="N431" s="1">
        <f>IFERROR(__xludf.DUMMYFUNCTION("""COMPUTED_VALUE"""),0.0)</f>
        <v>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IFERROR(__xludf.DUMMYFUNCTION("""COMPUTED_VALUE"""),1503.75)</f>
        <v>1503.75</v>
      </c>
      <c r="D432" s="2">
        <f>IFERROR(__xludf.DUMMYFUNCTION("""COMPUTED_VALUE"""),45919.66666666667)</f>
        <v>45919.66667</v>
      </c>
      <c r="E432" s="1">
        <f>IFERROR(__xludf.DUMMYFUNCTION("""COMPUTED_VALUE"""),1509.5)</f>
        <v>1509.5</v>
      </c>
      <c r="G432" s="2">
        <f>IFERROR(__xludf.DUMMYFUNCTION("""COMPUTED_VALUE"""),45919.66666666667)</f>
        <v>45919.66667</v>
      </c>
      <c r="H432" s="1">
        <f>IFERROR(__xludf.DUMMYFUNCTION("""COMPUTED_VALUE"""),1499.8)</f>
        <v>1499.8</v>
      </c>
      <c r="J432" s="2">
        <f>IFERROR(__xludf.DUMMYFUNCTION("""COMPUTED_VALUE"""),45919.66666666667)</f>
        <v>45919.66667</v>
      </c>
      <c r="K432" s="1">
        <f>IFERROR(__xludf.DUMMYFUNCTION("""COMPUTED_VALUE"""),1507.89)</f>
        <v>1507.89</v>
      </c>
      <c r="M432" s="2">
        <f>IFERROR(__xludf.DUMMYFUNCTION("""COMPUTED_VALUE"""),45919.66666666667)</f>
        <v>45919.66667</v>
      </c>
      <c r="N432" s="1">
        <f>IFERROR(__xludf.DUMMYFUNCTION("""COMPUTED_VALUE"""),0.0)</f>
        <v>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IFERROR(__xludf.DUMMYFUNCTION("""COMPUTED_VALUE"""),1505.14)</f>
        <v>1505.14</v>
      </c>
      <c r="D433" s="2">
        <f>IFERROR(__xludf.DUMMYFUNCTION("""COMPUTED_VALUE"""),45922.66666666667)</f>
        <v>45922.66667</v>
      </c>
      <c r="E433" s="1">
        <f>IFERROR(__xludf.DUMMYFUNCTION("""COMPUTED_VALUE"""),1517.14)</f>
        <v>1517.14</v>
      </c>
      <c r="G433" s="2">
        <f>IFERROR(__xludf.DUMMYFUNCTION("""COMPUTED_VALUE"""),45922.66666666667)</f>
        <v>45922.66667</v>
      </c>
      <c r="H433" s="1">
        <f>IFERROR(__xludf.DUMMYFUNCTION("""COMPUTED_VALUE"""),1505.13)</f>
        <v>1505.13</v>
      </c>
      <c r="J433" s="2">
        <f>IFERROR(__xludf.DUMMYFUNCTION("""COMPUTED_VALUE"""),45922.66666666667)</f>
        <v>45922.66667</v>
      </c>
      <c r="K433" s="1">
        <f>IFERROR(__xludf.DUMMYFUNCTION("""COMPUTED_VALUE"""),1516.02)</f>
        <v>1516.02</v>
      </c>
      <c r="M433" s="2">
        <f>IFERROR(__xludf.DUMMYFUNCTION("""COMPUTED_VALUE"""),45922.66666666667)</f>
        <v>45922.66667</v>
      </c>
      <c r="N433" s="1">
        <f>IFERROR(__xludf.DUMMYFUNCTION("""COMPUTED_VALUE"""),0.0)</f>
        <v>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IFERROR(__xludf.DUMMYFUNCTION("""COMPUTED_VALUE"""),1515.7)</f>
        <v>1515.7</v>
      </c>
      <c r="D434" s="2">
        <f>IFERROR(__xludf.DUMMYFUNCTION("""COMPUTED_VALUE"""),45923.66666666667)</f>
        <v>45923.66667</v>
      </c>
      <c r="E434" s="1">
        <f>IFERROR(__xludf.DUMMYFUNCTION("""COMPUTED_VALUE"""),1515.95)</f>
        <v>1515.95</v>
      </c>
      <c r="G434" s="2">
        <f>IFERROR(__xludf.DUMMYFUNCTION("""COMPUTED_VALUE"""),45923.66666666667)</f>
        <v>45923.66667</v>
      </c>
      <c r="H434" s="1">
        <f>IFERROR(__xludf.DUMMYFUNCTION("""COMPUTED_VALUE"""),1501.56)</f>
        <v>1501.56</v>
      </c>
      <c r="J434" s="2">
        <f>IFERROR(__xludf.DUMMYFUNCTION("""COMPUTED_VALUE"""),45923.66666666667)</f>
        <v>45923.66667</v>
      </c>
      <c r="K434" s="1">
        <f>IFERROR(__xludf.DUMMYFUNCTION("""COMPUTED_VALUE"""),1504.56)</f>
        <v>1504.56</v>
      </c>
      <c r="M434" s="2">
        <f>IFERROR(__xludf.DUMMYFUNCTION("""COMPUTED_VALUE"""),45923.66666666667)</f>
        <v>45923.66667</v>
      </c>
      <c r="N434" s="1">
        <f>IFERROR(__xludf.DUMMYFUNCTION("""COMPUTED_VALUE"""),0.0)</f>
        <v>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IFERROR(__xludf.DUMMYFUNCTION("""COMPUTED_VALUE"""),1508.69)</f>
        <v>1508.69</v>
      </c>
      <c r="D435" s="2">
        <f>IFERROR(__xludf.DUMMYFUNCTION("""COMPUTED_VALUE"""),45924.66666666667)</f>
        <v>45924.66667</v>
      </c>
      <c r="E435" s="1">
        <f>IFERROR(__xludf.DUMMYFUNCTION("""COMPUTED_VALUE"""),1508.8)</f>
        <v>1508.8</v>
      </c>
      <c r="G435" s="2">
        <f>IFERROR(__xludf.DUMMYFUNCTION("""COMPUTED_VALUE"""),45924.66666666667)</f>
        <v>45924.66667</v>
      </c>
      <c r="H435" s="1">
        <f>IFERROR(__xludf.DUMMYFUNCTION("""COMPUTED_VALUE"""),1495.26)</f>
        <v>1495.26</v>
      </c>
      <c r="J435" s="2">
        <f>IFERROR(__xludf.DUMMYFUNCTION("""COMPUTED_VALUE"""),45924.66666666667)</f>
        <v>45924.66667</v>
      </c>
      <c r="K435" s="1">
        <f>IFERROR(__xludf.DUMMYFUNCTION("""COMPUTED_VALUE"""),1500.41)</f>
        <v>1500.41</v>
      </c>
      <c r="M435" s="2">
        <f>IFERROR(__xludf.DUMMYFUNCTION("""COMPUTED_VALUE"""),45924.66666666667)</f>
        <v>45924.66667</v>
      </c>
      <c r="N435" s="1">
        <f>IFERROR(__xludf.DUMMYFUNCTION("""COMPUTED_VALUE"""),0.0)</f>
        <v>0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IFERROR(__xludf.DUMMYFUNCTION("""COMPUTED_VALUE"""),1492.27)</f>
        <v>1492.27</v>
      </c>
      <c r="D436" s="2">
        <f>IFERROR(__xludf.DUMMYFUNCTION("""COMPUTED_VALUE"""),45925.66666666667)</f>
        <v>45925.66667</v>
      </c>
      <c r="E436" s="1">
        <f>IFERROR(__xludf.DUMMYFUNCTION("""COMPUTED_VALUE"""),1497.8)</f>
        <v>1497.8</v>
      </c>
      <c r="G436" s="2">
        <f>IFERROR(__xludf.DUMMYFUNCTION("""COMPUTED_VALUE"""),45925.66666666667)</f>
        <v>45925.66667</v>
      </c>
      <c r="H436" s="1">
        <f>IFERROR(__xludf.DUMMYFUNCTION("""COMPUTED_VALUE"""),1485.47)</f>
        <v>1485.47</v>
      </c>
      <c r="J436" s="2">
        <f>IFERROR(__xludf.DUMMYFUNCTION("""COMPUTED_VALUE"""),45925.66666666667)</f>
        <v>45925.66667</v>
      </c>
      <c r="K436" s="1">
        <f>IFERROR(__xludf.DUMMYFUNCTION("""COMPUTED_VALUE"""),1494.31)</f>
        <v>1494.31</v>
      </c>
      <c r="M436" s="2">
        <f>IFERROR(__xludf.DUMMYFUNCTION("""COMPUTED_VALUE"""),45925.66666666667)</f>
        <v>45925.66667</v>
      </c>
      <c r="N436" s="1">
        <f>IFERROR(__xludf.DUMMYFUNCTION("""COMPUTED_VALUE"""),0.0)</f>
        <v>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IFERROR(__xludf.DUMMYFUNCTION("""COMPUTED_VALUE"""),1496.93)</f>
        <v>1496.93</v>
      </c>
      <c r="D437" s="2">
        <f>IFERROR(__xludf.DUMMYFUNCTION("""COMPUTED_VALUE"""),45926.66666666667)</f>
        <v>45926.66667</v>
      </c>
      <c r="E437" s="1">
        <f>IFERROR(__xludf.DUMMYFUNCTION("""COMPUTED_VALUE"""),1502.54)</f>
        <v>1502.54</v>
      </c>
      <c r="G437" s="2">
        <f>IFERROR(__xludf.DUMMYFUNCTION("""COMPUTED_VALUE"""),45926.66666666667)</f>
        <v>45926.66667</v>
      </c>
      <c r="H437" s="1">
        <f>IFERROR(__xludf.DUMMYFUNCTION("""COMPUTED_VALUE"""),1491.2)</f>
        <v>1491.2</v>
      </c>
      <c r="J437" s="2">
        <f>IFERROR(__xludf.DUMMYFUNCTION("""COMPUTED_VALUE"""),45926.66666666667)</f>
        <v>45926.66667</v>
      </c>
      <c r="K437" s="1">
        <f>IFERROR(__xludf.DUMMYFUNCTION("""COMPUTED_VALUE"""),1500.95)</f>
        <v>1500.95</v>
      </c>
      <c r="M437" s="2">
        <f>IFERROR(__xludf.DUMMYFUNCTION("""COMPUTED_VALUE"""),45926.66666666667)</f>
        <v>45926.66667</v>
      </c>
      <c r="N437" s="1">
        <f>IFERROR(__xludf.DUMMYFUNCTION("""COMPUTED_VALUE"""),0.0)</f>
        <v>0</v>
      </c>
    </row>
  </sheetData>
  <drawing r:id="rId1"/>
</worksheet>
</file>