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IFERROR(__xludf.DUMMYFUNCTION("GOOGLEFINANCE(""DJUSMT"",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IFERROR(__xludf.DUMMYFUNCTION("GOOGLEFINANCE(""DJUSMT"",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IFERROR(__xludf.DUMMYFUNCTION("GOOGLEFINANCE(""DJUSMT"",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IFERROR(__xludf.DUMMYFUNCTION("GOOGLEFINANCE(""DJUSMT"",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IFERROR(__xludf.DUMMYFUNCTION("GOOGLEFINANCE(""DJUSMT"",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IFERROR(__xludf.DUMMYFUNCTION("""COMPUTED_VALUE"""),257.74)</f>
        <v>257.74</v>
      </c>
      <c r="D2" s="2">
        <f>IFERROR(__xludf.DUMMYFUNCTION("""COMPUTED_VALUE"""),45293.66666666667)</f>
        <v>45293.66667</v>
      </c>
      <c r="E2" s="1">
        <f>IFERROR(__xludf.DUMMYFUNCTION("""COMPUTED_VALUE"""),259.94)</f>
        <v>259.94</v>
      </c>
      <c r="G2" s="2">
        <f>IFERROR(__xludf.DUMMYFUNCTION("""COMPUTED_VALUE"""),45293.66666666667)</f>
        <v>45293.66667</v>
      </c>
      <c r="H2" s="1">
        <f>IFERROR(__xludf.DUMMYFUNCTION("""COMPUTED_VALUE"""),255.54)</f>
        <v>255.54</v>
      </c>
      <c r="J2" s="2">
        <f>IFERROR(__xludf.DUMMYFUNCTION("""COMPUTED_VALUE"""),45293.66666666667)</f>
        <v>45293.66667</v>
      </c>
      <c r="K2" s="1">
        <f>IFERROR(__xludf.DUMMYFUNCTION("""COMPUTED_VALUE"""),259.29)</f>
        <v>259.29</v>
      </c>
      <c r="M2" s="2">
        <f>IFERROR(__xludf.DUMMYFUNCTION("""COMPUTED_VALUE"""),45293.66666666667)</f>
        <v>45293.66667</v>
      </c>
      <c r="N2" s="1">
        <f>IFERROR(__xludf.DUMMYFUNCTION("""COMPUTED_VALUE"""),460821.0)</f>
        <v>460821</v>
      </c>
    </row>
    <row r="3">
      <c r="A3" s="2">
        <f>IFERROR(__xludf.DUMMYFUNCTION("""COMPUTED_VALUE"""),45294.66666666667)</f>
        <v>45294.66667</v>
      </c>
      <c r="B3" s="1">
        <f>IFERROR(__xludf.DUMMYFUNCTION("""COMPUTED_VALUE"""),259.29)</f>
        <v>259.29</v>
      </c>
      <c r="D3" s="2">
        <f>IFERROR(__xludf.DUMMYFUNCTION("""COMPUTED_VALUE"""),45294.66666666667)</f>
        <v>45294.66667</v>
      </c>
      <c r="E3" s="1">
        <f>IFERROR(__xludf.DUMMYFUNCTION("""COMPUTED_VALUE"""),262.64)</f>
        <v>262.64</v>
      </c>
      <c r="G3" s="2">
        <f>IFERROR(__xludf.DUMMYFUNCTION("""COMPUTED_VALUE"""),45294.66666666667)</f>
        <v>45294.66667</v>
      </c>
      <c r="H3" s="1">
        <f>IFERROR(__xludf.DUMMYFUNCTION("""COMPUTED_VALUE"""),256.84)</f>
        <v>256.84</v>
      </c>
      <c r="J3" s="2">
        <f>IFERROR(__xludf.DUMMYFUNCTION("""COMPUTED_VALUE"""),45294.66666666667)</f>
        <v>45294.66667</v>
      </c>
      <c r="K3" s="1">
        <f>IFERROR(__xludf.DUMMYFUNCTION("""COMPUTED_VALUE"""),258.4)</f>
        <v>258.4</v>
      </c>
      <c r="M3" s="2">
        <f>IFERROR(__xludf.DUMMYFUNCTION("""COMPUTED_VALUE"""),45294.66666666667)</f>
        <v>45294.66667</v>
      </c>
      <c r="N3" s="1">
        <f>IFERROR(__xludf.DUMMYFUNCTION("""COMPUTED_VALUE"""),581218.0)</f>
        <v>581218</v>
      </c>
    </row>
    <row r="4">
      <c r="A4" s="2">
        <f>IFERROR(__xludf.DUMMYFUNCTION("""COMPUTED_VALUE"""),45295.66666666667)</f>
        <v>45295.66667</v>
      </c>
      <c r="B4" s="1">
        <f>IFERROR(__xludf.DUMMYFUNCTION("""COMPUTED_VALUE"""),258.4)</f>
        <v>258.4</v>
      </c>
      <c r="D4" s="2">
        <f>IFERROR(__xludf.DUMMYFUNCTION("""COMPUTED_VALUE"""),45295.66666666667)</f>
        <v>45295.66667</v>
      </c>
      <c r="E4" s="1">
        <f>IFERROR(__xludf.DUMMYFUNCTION("""COMPUTED_VALUE"""),259.94)</f>
        <v>259.94</v>
      </c>
      <c r="G4" s="2">
        <f>IFERROR(__xludf.DUMMYFUNCTION("""COMPUTED_VALUE"""),45295.66666666667)</f>
        <v>45295.66667</v>
      </c>
      <c r="H4" s="1">
        <f>IFERROR(__xludf.DUMMYFUNCTION("""COMPUTED_VALUE"""),256.14)</f>
        <v>256.14</v>
      </c>
      <c r="J4" s="2">
        <f>IFERROR(__xludf.DUMMYFUNCTION("""COMPUTED_VALUE"""),45295.66666666667)</f>
        <v>45295.66667</v>
      </c>
      <c r="K4" s="1">
        <f>IFERROR(__xludf.DUMMYFUNCTION("""COMPUTED_VALUE"""),256.14)</f>
        <v>256.14</v>
      </c>
      <c r="M4" s="2">
        <f>IFERROR(__xludf.DUMMYFUNCTION("""COMPUTED_VALUE"""),45295.66666666667)</f>
        <v>45295.66667</v>
      </c>
      <c r="N4" s="1">
        <f>IFERROR(__xludf.DUMMYFUNCTION("""COMPUTED_VALUE"""),468232.0)</f>
        <v>468232</v>
      </c>
    </row>
    <row r="5">
      <c r="A5" s="2">
        <f>IFERROR(__xludf.DUMMYFUNCTION("""COMPUTED_VALUE"""),45296.66666666667)</f>
        <v>45296.66667</v>
      </c>
      <c r="B5" s="1">
        <f>IFERROR(__xludf.DUMMYFUNCTION("""COMPUTED_VALUE"""),256.14)</f>
        <v>256.14</v>
      </c>
      <c r="D5" s="2">
        <f>IFERROR(__xludf.DUMMYFUNCTION("""COMPUTED_VALUE"""),45296.66666666667)</f>
        <v>45296.66667</v>
      </c>
      <c r="E5" s="1">
        <f>IFERROR(__xludf.DUMMYFUNCTION("""COMPUTED_VALUE"""),259.32)</f>
        <v>259.32</v>
      </c>
      <c r="G5" s="2">
        <f>IFERROR(__xludf.DUMMYFUNCTION("""COMPUTED_VALUE"""),45296.66666666667)</f>
        <v>45296.66667</v>
      </c>
      <c r="H5" s="1">
        <f>IFERROR(__xludf.DUMMYFUNCTION("""COMPUTED_VALUE"""),254.53)</f>
        <v>254.53</v>
      </c>
      <c r="J5" s="2">
        <f>IFERROR(__xludf.DUMMYFUNCTION("""COMPUTED_VALUE"""),45296.66666666667)</f>
        <v>45296.66667</v>
      </c>
      <c r="K5" s="1">
        <f>IFERROR(__xludf.DUMMYFUNCTION("""COMPUTED_VALUE"""),257.32)</f>
        <v>257.32</v>
      </c>
      <c r="M5" s="2">
        <f>IFERROR(__xludf.DUMMYFUNCTION("""COMPUTED_VALUE"""),45296.66666666667)</f>
        <v>45296.66667</v>
      </c>
      <c r="N5" s="1">
        <f>IFERROR(__xludf.DUMMYFUNCTION("""COMPUTED_VALUE"""),265168.0)</f>
        <v>265168</v>
      </c>
    </row>
    <row r="6">
      <c r="A6" s="2">
        <f>IFERROR(__xludf.DUMMYFUNCTION("""COMPUTED_VALUE"""),45299.66666666667)</f>
        <v>45299.66667</v>
      </c>
      <c r="B6" s="1">
        <f>IFERROR(__xludf.DUMMYFUNCTION("""COMPUTED_VALUE"""),257.32)</f>
        <v>257.32</v>
      </c>
      <c r="D6" s="2">
        <f>IFERROR(__xludf.DUMMYFUNCTION("""COMPUTED_VALUE"""),45299.66666666667)</f>
        <v>45299.66667</v>
      </c>
      <c r="E6" s="1">
        <f>IFERROR(__xludf.DUMMYFUNCTION("""COMPUTED_VALUE"""),257.32)</f>
        <v>257.32</v>
      </c>
      <c r="G6" s="2">
        <f>IFERROR(__xludf.DUMMYFUNCTION("""COMPUTED_VALUE"""),45299.66666666667)</f>
        <v>45299.66667</v>
      </c>
      <c r="H6" s="1">
        <f>IFERROR(__xludf.DUMMYFUNCTION("""COMPUTED_VALUE"""),252.62)</f>
        <v>252.62</v>
      </c>
      <c r="J6" s="2">
        <f>IFERROR(__xludf.DUMMYFUNCTION("""COMPUTED_VALUE"""),45299.66666666667)</f>
        <v>45299.66667</v>
      </c>
      <c r="K6" s="1">
        <f>IFERROR(__xludf.DUMMYFUNCTION("""COMPUTED_VALUE"""),255.38)</f>
        <v>255.38</v>
      </c>
      <c r="M6" s="2">
        <f>IFERROR(__xludf.DUMMYFUNCTION("""COMPUTED_VALUE"""),45299.66666666667)</f>
        <v>45299.66667</v>
      </c>
      <c r="N6" s="1">
        <f>IFERROR(__xludf.DUMMYFUNCTION("""COMPUTED_VALUE"""),346149.0)</f>
        <v>346149</v>
      </c>
    </row>
    <row r="7">
      <c r="A7" s="2">
        <f>IFERROR(__xludf.DUMMYFUNCTION("""COMPUTED_VALUE"""),45300.66666666667)</f>
        <v>45300.66667</v>
      </c>
      <c r="B7" s="1">
        <f>IFERROR(__xludf.DUMMYFUNCTION("""COMPUTED_VALUE"""),255.38)</f>
        <v>255.38</v>
      </c>
      <c r="D7" s="2">
        <f>IFERROR(__xludf.DUMMYFUNCTION("""COMPUTED_VALUE"""),45300.66666666667)</f>
        <v>45300.66667</v>
      </c>
      <c r="E7" s="1">
        <f>IFERROR(__xludf.DUMMYFUNCTION("""COMPUTED_VALUE"""),255.38)</f>
        <v>255.38</v>
      </c>
      <c r="G7" s="2">
        <f>IFERROR(__xludf.DUMMYFUNCTION("""COMPUTED_VALUE"""),45300.66666666667)</f>
        <v>45300.66667</v>
      </c>
      <c r="H7" s="1">
        <f>IFERROR(__xludf.DUMMYFUNCTION("""COMPUTED_VALUE"""),247.73)</f>
        <v>247.73</v>
      </c>
      <c r="J7" s="2">
        <f>IFERROR(__xludf.DUMMYFUNCTION("""COMPUTED_VALUE"""),45300.66666666667)</f>
        <v>45300.66667</v>
      </c>
      <c r="K7" s="1">
        <f>IFERROR(__xludf.DUMMYFUNCTION("""COMPUTED_VALUE"""),248.62)</f>
        <v>248.62</v>
      </c>
      <c r="M7" s="2">
        <f>IFERROR(__xludf.DUMMYFUNCTION("""COMPUTED_VALUE"""),45300.66666666667)</f>
        <v>45300.66667</v>
      </c>
      <c r="N7" s="1">
        <f>IFERROR(__xludf.DUMMYFUNCTION("""COMPUTED_VALUE"""),530027.0)</f>
        <v>530027</v>
      </c>
    </row>
    <row r="8">
      <c r="A8" s="2">
        <f>IFERROR(__xludf.DUMMYFUNCTION("""COMPUTED_VALUE"""),45301.66666666667)</f>
        <v>45301.66667</v>
      </c>
      <c r="B8" s="1">
        <f>IFERROR(__xludf.DUMMYFUNCTION("""COMPUTED_VALUE"""),248.62)</f>
        <v>248.62</v>
      </c>
      <c r="D8" s="2">
        <f>IFERROR(__xludf.DUMMYFUNCTION("""COMPUTED_VALUE"""),45301.66666666667)</f>
        <v>45301.66667</v>
      </c>
      <c r="E8" s="1">
        <f>IFERROR(__xludf.DUMMYFUNCTION("""COMPUTED_VALUE"""),248.95)</f>
        <v>248.95</v>
      </c>
      <c r="G8" s="2">
        <f>IFERROR(__xludf.DUMMYFUNCTION("""COMPUTED_VALUE"""),45301.66666666667)</f>
        <v>45301.66667</v>
      </c>
      <c r="H8" s="1">
        <f>IFERROR(__xludf.DUMMYFUNCTION("""COMPUTED_VALUE"""),245.83)</f>
        <v>245.83</v>
      </c>
      <c r="J8" s="2">
        <f>IFERROR(__xludf.DUMMYFUNCTION("""COMPUTED_VALUE"""),45301.66666666667)</f>
        <v>45301.66667</v>
      </c>
      <c r="K8" s="1">
        <f>IFERROR(__xludf.DUMMYFUNCTION("""COMPUTED_VALUE"""),247.08)</f>
        <v>247.08</v>
      </c>
      <c r="M8" s="2">
        <f>IFERROR(__xludf.DUMMYFUNCTION("""COMPUTED_VALUE"""),45301.66666666667)</f>
        <v>45301.66667</v>
      </c>
      <c r="N8" s="1">
        <f>IFERROR(__xludf.DUMMYFUNCTION("""COMPUTED_VALUE"""),499392.0)</f>
        <v>499392</v>
      </c>
    </row>
    <row r="9">
      <c r="A9" s="2">
        <f>IFERROR(__xludf.DUMMYFUNCTION("""COMPUTED_VALUE"""),45302.66666666667)</f>
        <v>45302.66667</v>
      </c>
      <c r="B9" s="1">
        <f>IFERROR(__xludf.DUMMYFUNCTION("""COMPUTED_VALUE"""),247.08)</f>
        <v>247.08</v>
      </c>
      <c r="D9" s="2">
        <f>IFERROR(__xludf.DUMMYFUNCTION("""COMPUTED_VALUE"""),45302.66666666667)</f>
        <v>45302.66667</v>
      </c>
      <c r="E9" s="1">
        <f>IFERROR(__xludf.DUMMYFUNCTION("""COMPUTED_VALUE"""),253.77)</f>
        <v>253.77</v>
      </c>
      <c r="G9" s="2">
        <f>IFERROR(__xludf.DUMMYFUNCTION("""COMPUTED_VALUE"""),45302.66666666667)</f>
        <v>45302.66667</v>
      </c>
      <c r="H9" s="1">
        <f>IFERROR(__xludf.DUMMYFUNCTION("""COMPUTED_VALUE"""),246.09)</f>
        <v>246.09</v>
      </c>
      <c r="J9" s="2">
        <f>IFERROR(__xludf.DUMMYFUNCTION("""COMPUTED_VALUE"""),45302.66666666667)</f>
        <v>45302.66667</v>
      </c>
      <c r="K9" s="1">
        <f>IFERROR(__xludf.DUMMYFUNCTION("""COMPUTED_VALUE"""),253.71)</f>
        <v>253.71</v>
      </c>
      <c r="M9" s="2">
        <f>IFERROR(__xludf.DUMMYFUNCTION("""COMPUTED_VALUE"""),45302.66666666667)</f>
        <v>45302.66667</v>
      </c>
      <c r="N9" s="1">
        <f>IFERROR(__xludf.DUMMYFUNCTION("""COMPUTED_VALUE"""),376046.0)</f>
        <v>376046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IFERROR(__xludf.DUMMYFUNCTION("""COMPUTED_VALUE"""),253.71)</f>
        <v>253.71</v>
      </c>
      <c r="D10" s="2">
        <f>IFERROR(__xludf.DUMMYFUNCTION("""COMPUTED_VALUE"""),45303.66666666667)</f>
        <v>45303.66667</v>
      </c>
      <c r="E10" s="1">
        <f>IFERROR(__xludf.DUMMYFUNCTION("""COMPUTED_VALUE"""),257.05)</f>
        <v>257.05</v>
      </c>
      <c r="G10" s="2">
        <f>IFERROR(__xludf.DUMMYFUNCTION("""COMPUTED_VALUE"""),45303.66666666667)</f>
        <v>45303.66667</v>
      </c>
      <c r="H10" s="1">
        <f>IFERROR(__xludf.DUMMYFUNCTION("""COMPUTED_VALUE"""),250.88)</f>
        <v>250.88</v>
      </c>
      <c r="J10" s="2">
        <f>IFERROR(__xludf.DUMMYFUNCTION("""COMPUTED_VALUE"""),45303.66666666667)</f>
        <v>45303.66667</v>
      </c>
      <c r="K10" s="1">
        <f>IFERROR(__xludf.DUMMYFUNCTION("""COMPUTED_VALUE"""),251.7)</f>
        <v>251.7</v>
      </c>
      <c r="M10" s="2">
        <f>IFERROR(__xludf.DUMMYFUNCTION("""COMPUTED_VALUE"""),45303.66666666667)</f>
        <v>45303.66667</v>
      </c>
      <c r="N10" s="1">
        <f>IFERROR(__xludf.DUMMYFUNCTION("""COMPUTED_VALUE"""),302269.0)</f>
        <v>302269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IFERROR(__xludf.DUMMYFUNCTION("""COMPUTED_VALUE"""),251.7)</f>
        <v>251.7</v>
      </c>
      <c r="D11" s="2">
        <f>IFERROR(__xludf.DUMMYFUNCTION("""COMPUTED_VALUE"""),45307.66666666667)</f>
        <v>45307.66667</v>
      </c>
      <c r="E11" s="1">
        <f>IFERROR(__xludf.DUMMYFUNCTION("""COMPUTED_VALUE"""),252.69)</f>
        <v>252.69</v>
      </c>
      <c r="G11" s="2">
        <f>IFERROR(__xludf.DUMMYFUNCTION("""COMPUTED_VALUE"""),45307.66666666667)</f>
        <v>45307.66667</v>
      </c>
      <c r="H11" s="1">
        <f>IFERROR(__xludf.DUMMYFUNCTION("""COMPUTED_VALUE"""),249.82)</f>
        <v>249.82</v>
      </c>
      <c r="J11" s="2">
        <f>IFERROR(__xludf.DUMMYFUNCTION("""COMPUTED_VALUE"""),45307.66666666667)</f>
        <v>45307.66667</v>
      </c>
      <c r="K11" s="1">
        <f>IFERROR(__xludf.DUMMYFUNCTION("""COMPUTED_VALUE"""),252.59)</f>
        <v>252.59</v>
      </c>
      <c r="M11" s="2">
        <f>IFERROR(__xludf.DUMMYFUNCTION("""COMPUTED_VALUE"""),45307.66666666667)</f>
        <v>45307.66667</v>
      </c>
      <c r="N11" s="1">
        <f>IFERROR(__xludf.DUMMYFUNCTION("""COMPUTED_VALUE"""),315928.0)</f>
        <v>315928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IFERROR(__xludf.DUMMYFUNCTION("""COMPUTED_VALUE"""),249.57)</f>
        <v>249.57</v>
      </c>
      <c r="D12" s="2">
        <f>IFERROR(__xludf.DUMMYFUNCTION("""COMPUTED_VALUE"""),45308.66666666667)</f>
        <v>45308.66667</v>
      </c>
      <c r="E12" s="1">
        <f>IFERROR(__xludf.DUMMYFUNCTION("""COMPUTED_VALUE"""),252.75)</f>
        <v>252.75</v>
      </c>
      <c r="G12" s="2">
        <f>IFERROR(__xludf.DUMMYFUNCTION("""COMPUTED_VALUE"""),45308.66666666667)</f>
        <v>45308.66667</v>
      </c>
      <c r="H12" s="1">
        <f>IFERROR(__xludf.DUMMYFUNCTION("""COMPUTED_VALUE"""),248.16)</f>
        <v>248.16</v>
      </c>
      <c r="J12" s="2">
        <f>IFERROR(__xludf.DUMMYFUNCTION("""COMPUTED_VALUE"""),45308.66666666667)</f>
        <v>45308.66667</v>
      </c>
      <c r="K12" s="1">
        <f>IFERROR(__xludf.DUMMYFUNCTION("""COMPUTED_VALUE"""),248.52)</f>
        <v>248.52</v>
      </c>
      <c r="M12" s="2">
        <f>IFERROR(__xludf.DUMMYFUNCTION("""COMPUTED_VALUE"""),45308.66666666667)</f>
        <v>45308.66667</v>
      </c>
      <c r="N12" s="1">
        <f>IFERROR(__xludf.DUMMYFUNCTION("""COMPUTED_VALUE"""),277249.0)</f>
        <v>277249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IFERROR(__xludf.DUMMYFUNCTION("""COMPUTED_VALUE"""),248.52)</f>
        <v>248.52</v>
      </c>
      <c r="D13" s="2">
        <f>IFERROR(__xludf.DUMMYFUNCTION("""COMPUTED_VALUE"""),45309.66666666667)</f>
        <v>45309.66667</v>
      </c>
      <c r="E13" s="1">
        <f>IFERROR(__xludf.DUMMYFUNCTION("""COMPUTED_VALUE"""),253.97)</f>
        <v>253.97</v>
      </c>
      <c r="G13" s="2">
        <f>IFERROR(__xludf.DUMMYFUNCTION("""COMPUTED_VALUE"""),45309.66666666667)</f>
        <v>45309.66667</v>
      </c>
      <c r="H13" s="1">
        <f>IFERROR(__xludf.DUMMYFUNCTION("""COMPUTED_VALUE"""),248.52)</f>
        <v>248.52</v>
      </c>
      <c r="J13" s="2">
        <f>IFERROR(__xludf.DUMMYFUNCTION("""COMPUTED_VALUE"""),45309.66666666667)</f>
        <v>45309.66667</v>
      </c>
      <c r="K13" s="1">
        <f>IFERROR(__xludf.DUMMYFUNCTION("""COMPUTED_VALUE"""),253.02)</f>
        <v>253.02</v>
      </c>
      <c r="M13" s="2">
        <f>IFERROR(__xludf.DUMMYFUNCTION("""COMPUTED_VALUE"""),45309.66666666667)</f>
        <v>45309.66667</v>
      </c>
      <c r="N13" s="1">
        <f>IFERROR(__xludf.DUMMYFUNCTION("""COMPUTED_VALUE"""),196783.0)</f>
        <v>196783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IFERROR(__xludf.DUMMYFUNCTION("""COMPUTED_VALUE"""),253.02)</f>
        <v>253.02</v>
      </c>
      <c r="D14" s="2">
        <f>IFERROR(__xludf.DUMMYFUNCTION("""COMPUTED_VALUE"""),45310.66666666667)</f>
        <v>45310.66667</v>
      </c>
      <c r="E14" s="1">
        <f>IFERROR(__xludf.DUMMYFUNCTION("""COMPUTED_VALUE"""),255.97)</f>
        <v>255.97</v>
      </c>
      <c r="G14" s="2">
        <f>IFERROR(__xludf.DUMMYFUNCTION("""COMPUTED_VALUE"""),45310.66666666667)</f>
        <v>45310.66667</v>
      </c>
      <c r="H14" s="1">
        <f>IFERROR(__xludf.DUMMYFUNCTION("""COMPUTED_VALUE"""),252.46)</f>
        <v>252.46</v>
      </c>
      <c r="J14" s="2">
        <f>IFERROR(__xludf.DUMMYFUNCTION("""COMPUTED_VALUE"""),45310.66666666667)</f>
        <v>45310.66667</v>
      </c>
      <c r="K14" s="1">
        <f>IFERROR(__xludf.DUMMYFUNCTION("""COMPUTED_VALUE"""),255.61)</f>
        <v>255.61</v>
      </c>
      <c r="M14" s="2">
        <f>IFERROR(__xludf.DUMMYFUNCTION("""COMPUTED_VALUE"""),45310.66666666667)</f>
        <v>45310.66667</v>
      </c>
      <c r="N14" s="1">
        <f>IFERROR(__xludf.DUMMYFUNCTION("""COMPUTED_VALUE"""),269404.0)</f>
        <v>269404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IFERROR(__xludf.DUMMYFUNCTION("""COMPUTED_VALUE"""),256.66)</f>
        <v>256.66</v>
      </c>
      <c r="D15" s="2">
        <f>IFERROR(__xludf.DUMMYFUNCTION("""COMPUTED_VALUE"""),45313.66666666667)</f>
        <v>45313.66667</v>
      </c>
      <c r="E15" s="1">
        <f>IFERROR(__xludf.DUMMYFUNCTION("""COMPUTED_VALUE"""),258.73)</f>
        <v>258.73</v>
      </c>
      <c r="G15" s="2">
        <f>IFERROR(__xludf.DUMMYFUNCTION("""COMPUTED_VALUE"""),45313.66666666667)</f>
        <v>45313.66667</v>
      </c>
      <c r="H15" s="1">
        <f>IFERROR(__xludf.DUMMYFUNCTION("""COMPUTED_VALUE"""),255.84)</f>
        <v>255.84</v>
      </c>
      <c r="J15" s="2">
        <f>IFERROR(__xludf.DUMMYFUNCTION("""COMPUTED_VALUE"""),45313.66666666667)</f>
        <v>45313.66667</v>
      </c>
      <c r="K15" s="1">
        <f>IFERROR(__xludf.DUMMYFUNCTION("""COMPUTED_VALUE"""),258.04)</f>
        <v>258.04</v>
      </c>
      <c r="M15" s="2">
        <f>IFERROR(__xludf.DUMMYFUNCTION("""COMPUTED_VALUE"""),45313.66666666667)</f>
        <v>45313.66667</v>
      </c>
      <c r="N15" s="1">
        <f>IFERROR(__xludf.DUMMYFUNCTION("""COMPUTED_VALUE"""),229932.0)</f>
        <v>229932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IFERROR(__xludf.DUMMYFUNCTION("""COMPUTED_VALUE"""),258.04)</f>
        <v>258.04</v>
      </c>
      <c r="D16" s="2">
        <f>IFERROR(__xludf.DUMMYFUNCTION("""COMPUTED_VALUE"""),45314.66666666667)</f>
        <v>45314.66667</v>
      </c>
      <c r="E16" s="1">
        <f>IFERROR(__xludf.DUMMYFUNCTION("""COMPUTED_VALUE"""),260.04)</f>
        <v>260.04</v>
      </c>
      <c r="G16" s="2">
        <f>IFERROR(__xludf.DUMMYFUNCTION("""COMPUTED_VALUE"""),45314.66666666667)</f>
        <v>45314.66667</v>
      </c>
      <c r="H16" s="1">
        <f>IFERROR(__xludf.DUMMYFUNCTION("""COMPUTED_VALUE"""),254.13)</f>
        <v>254.13</v>
      </c>
      <c r="J16" s="2">
        <f>IFERROR(__xludf.DUMMYFUNCTION("""COMPUTED_VALUE"""),45314.66666666667)</f>
        <v>45314.66667</v>
      </c>
      <c r="K16" s="1">
        <f>IFERROR(__xludf.DUMMYFUNCTION("""COMPUTED_VALUE"""),254.17)</f>
        <v>254.17</v>
      </c>
      <c r="M16" s="2">
        <f>IFERROR(__xludf.DUMMYFUNCTION("""COMPUTED_VALUE"""),45314.66666666667)</f>
        <v>45314.66667</v>
      </c>
      <c r="N16" s="1">
        <f>IFERROR(__xludf.DUMMYFUNCTION("""COMPUTED_VALUE"""),246413.0)</f>
        <v>246413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IFERROR(__xludf.DUMMYFUNCTION("""COMPUTED_VALUE"""),254.17)</f>
        <v>254.17</v>
      </c>
      <c r="D17" s="2">
        <f>IFERROR(__xludf.DUMMYFUNCTION("""COMPUTED_VALUE"""),45315.66666666667)</f>
        <v>45315.66667</v>
      </c>
      <c r="E17" s="1">
        <f>IFERROR(__xludf.DUMMYFUNCTION("""COMPUTED_VALUE"""),255.91)</f>
        <v>255.91</v>
      </c>
      <c r="G17" s="2">
        <f>IFERROR(__xludf.DUMMYFUNCTION("""COMPUTED_VALUE"""),45315.66666666667)</f>
        <v>45315.66667</v>
      </c>
      <c r="H17" s="1">
        <f>IFERROR(__xludf.DUMMYFUNCTION("""COMPUTED_VALUE"""),252.11)</f>
        <v>252.11</v>
      </c>
      <c r="J17" s="2">
        <f>IFERROR(__xludf.DUMMYFUNCTION("""COMPUTED_VALUE"""),45315.66666666667)</f>
        <v>45315.66667</v>
      </c>
      <c r="K17" s="1">
        <f>IFERROR(__xludf.DUMMYFUNCTION("""COMPUTED_VALUE"""),254.56)</f>
        <v>254.56</v>
      </c>
      <c r="M17" s="2">
        <f>IFERROR(__xludf.DUMMYFUNCTION("""COMPUTED_VALUE"""),45315.66666666667)</f>
        <v>45315.66667</v>
      </c>
      <c r="N17" s="1">
        <f>IFERROR(__xludf.DUMMYFUNCTION("""COMPUTED_VALUE"""),185325.0)</f>
        <v>185325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IFERROR(__xludf.DUMMYFUNCTION("""COMPUTED_VALUE"""),254.56)</f>
        <v>254.56</v>
      </c>
      <c r="D18" s="2">
        <f>IFERROR(__xludf.DUMMYFUNCTION("""COMPUTED_VALUE"""),45316.66666666667)</f>
        <v>45316.66667</v>
      </c>
      <c r="E18" s="1">
        <f>IFERROR(__xludf.DUMMYFUNCTION("""COMPUTED_VALUE"""),259.19)</f>
        <v>259.19</v>
      </c>
      <c r="G18" s="2">
        <f>IFERROR(__xludf.DUMMYFUNCTION("""COMPUTED_VALUE"""),45316.66666666667)</f>
        <v>45316.66667</v>
      </c>
      <c r="H18" s="1">
        <f>IFERROR(__xludf.DUMMYFUNCTION("""COMPUTED_VALUE"""),254.56)</f>
        <v>254.56</v>
      </c>
      <c r="J18" s="2">
        <f>IFERROR(__xludf.DUMMYFUNCTION("""COMPUTED_VALUE"""),45316.66666666667)</f>
        <v>45316.66667</v>
      </c>
      <c r="K18" s="1">
        <f>IFERROR(__xludf.DUMMYFUNCTION("""COMPUTED_VALUE"""),259.12)</f>
        <v>259.12</v>
      </c>
      <c r="M18" s="2">
        <f>IFERROR(__xludf.DUMMYFUNCTION("""COMPUTED_VALUE"""),45316.66666666667)</f>
        <v>45316.66667</v>
      </c>
      <c r="N18" s="1">
        <f>IFERROR(__xludf.DUMMYFUNCTION("""COMPUTED_VALUE"""),193682.0)</f>
        <v>193682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IFERROR(__xludf.DUMMYFUNCTION("""COMPUTED_VALUE"""),258.79)</f>
        <v>258.79</v>
      </c>
      <c r="D19" s="2">
        <f>IFERROR(__xludf.DUMMYFUNCTION("""COMPUTED_VALUE"""),45317.66666666667)</f>
        <v>45317.66667</v>
      </c>
      <c r="E19" s="1">
        <f>IFERROR(__xludf.DUMMYFUNCTION("""COMPUTED_VALUE"""),262.11)</f>
        <v>262.11</v>
      </c>
      <c r="G19" s="2">
        <f>IFERROR(__xludf.DUMMYFUNCTION("""COMPUTED_VALUE"""),45317.66666666667)</f>
        <v>45317.66667</v>
      </c>
      <c r="H19" s="1">
        <f>IFERROR(__xludf.DUMMYFUNCTION("""COMPUTED_VALUE"""),257.84)</f>
        <v>257.84</v>
      </c>
      <c r="J19" s="2">
        <f>IFERROR(__xludf.DUMMYFUNCTION("""COMPUTED_VALUE"""),45317.66666666667)</f>
        <v>45317.66667</v>
      </c>
      <c r="K19" s="1">
        <f>IFERROR(__xludf.DUMMYFUNCTION("""COMPUTED_VALUE"""),262.04)</f>
        <v>262.04</v>
      </c>
      <c r="M19" s="2">
        <f>IFERROR(__xludf.DUMMYFUNCTION("""COMPUTED_VALUE"""),45317.66666666667)</f>
        <v>45317.66667</v>
      </c>
      <c r="N19" s="1">
        <f>IFERROR(__xludf.DUMMYFUNCTION("""COMPUTED_VALUE"""),201549.0)</f>
        <v>201549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IFERROR(__xludf.DUMMYFUNCTION("""COMPUTED_VALUE"""),261.29)</f>
        <v>261.29</v>
      </c>
      <c r="D20" s="2">
        <f>IFERROR(__xludf.DUMMYFUNCTION("""COMPUTED_VALUE"""),45320.66666666667)</f>
        <v>45320.66667</v>
      </c>
      <c r="E20" s="1">
        <f>IFERROR(__xludf.DUMMYFUNCTION("""COMPUTED_VALUE"""),263.26)</f>
        <v>263.26</v>
      </c>
      <c r="G20" s="2">
        <f>IFERROR(__xludf.DUMMYFUNCTION("""COMPUTED_VALUE"""),45320.66666666667)</f>
        <v>45320.66667</v>
      </c>
      <c r="H20" s="1">
        <f>IFERROR(__xludf.DUMMYFUNCTION("""COMPUTED_VALUE"""),258.73)</f>
        <v>258.73</v>
      </c>
      <c r="J20" s="2">
        <f>IFERROR(__xludf.DUMMYFUNCTION("""COMPUTED_VALUE"""),45320.66666666667)</f>
        <v>45320.66667</v>
      </c>
      <c r="K20" s="1">
        <f>IFERROR(__xludf.DUMMYFUNCTION("""COMPUTED_VALUE"""),262.96)</f>
        <v>262.96</v>
      </c>
      <c r="M20" s="2">
        <f>IFERROR(__xludf.DUMMYFUNCTION("""COMPUTED_VALUE"""),45320.66666666667)</f>
        <v>45320.66667</v>
      </c>
      <c r="N20" s="1">
        <f>IFERROR(__xludf.DUMMYFUNCTION("""COMPUTED_VALUE"""),323929.0)</f>
        <v>323929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IFERROR(__xludf.DUMMYFUNCTION("""COMPUTED_VALUE"""),260.7)</f>
        <v>260.7</v>
      </c>
      <c r="D21" s="2">
        <f>IFERROR(__xludf.DUMMYFUNCTION("""COMPUTED_VALUE"""),45321.66666666667)</f>
        <v>45321.66667</v>
      </c>
      <c r="E21" s="1">
        <f>IFERROR(__xludf.DUMMYFUNCTION("""COMPUTED_VALUE"""),264.24)</f>
        <v>264.24</v>
      </c>
      <c r="G21" s="2">
        <f>IFERROR(__xludf.DUMMYFUNCTION("""COMPUTED_VALUE"""),45321.66666666667)</f>
        <v>45321.66667</v>
      </c>
      <c r="H21" s="1">
        <f>IFERROR(__xludf.DUMMYFUNCTION("""COMPUTED_VALUE"""),257.91)</f>
        <v>257.91</v>
      </c>
      <c r="J21" s="2">
        <f>IFERROR(__xludf.DUMMYFUNCTION("""COMPUTED_VALUE"""),45321.66666666667)</f>
        <v>45321.66667</v>
      </c>
      <c r="K21" s="1">
        <f>IFERROR(__xludf.DUMMYFUNCTION("""COMPUTED_VALUE"""),263.98)</f>
        <v>263.98</v>
      </c>
      <c r="M21" s="2">
        <f>IFERROR(__xludf.DUMMYFUNCTION("""COMPUTED_VALUE"""),45321.66666666667)</f>
        <v>45321.66667</v>
      </c>
      <c r="N21" s="1">
        <f>IFERROR(__xludf.DUMMYFUNCTION("""COMPUTED_VALUE"""),357526.0)</f>
        <v>357526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IFERROR(__xludf.DUMMYFUNCTION("""COMPUTED_VALUE"""),264.01)</f>
        <v>264.01</v>
      </c>
      <c r="D22" s="2">
        <f>IFERROR(__xludf.DUMMYFUNCTION("""COMPUTED_VALUE"""),45322.66666666667)</f>
        <v>45322.66667</v>
      </c>
      <c r="E22" s="1">
        <f>IFERROR(__xludf.DUMMYFUNCTION("""COMPUTED_VALUE"""),264.87)</f>
        <v>264.87</v>
      </c>
      <c r="G22" s="2">
        <f>IFERROR(__xludf.DUMMYFUNCTION("""COMPUTED_VALUE"""),45322.66666666667)</f>
        <v>45322.66667</v>
      </c>
      <c r="H22" s="1">
        <f>IFERROR(__xludf.DUMMYFUNCTION("""COMPUTED_VALUE"""),258.2)</f>
        <v>258.2</v>
      </c>
      <c r="J22" s="2">
        <f>IFERROR(__xludf.DUMMYFUNCTION("""COMPUTED_VALUE"""),45322.66666666667)</f>
        <v>45322.66667</v>
      </c>
      <c r="K22" s="1">
        <f>IFERROR(__xludf.DUMMYFUNCTION("""COMPUTED_VALUE"""),258.2)</f>
        <v>258.2</v>
      </c>
      <c r="M22" s="2">
        <f>IFERROR(__xludf.DUMMYFUNCTION("""COMPUTED_VALUE"""),45322.66666666667)</f>
        <v>45322.66667</v>
      </c>
      <c r="N22" s="1">
        <f>IFERROR(__xludf.DUMMYFUNCTION("""COMPUTED_VALUE"""),426999.0)</f>
        <v>426999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IFERROR(__xludf.DUMMYFUNCTION("""COMPUTED_VALUE"""),265.66)</f>
        <v>265.66</v>
      </c>
      <c r="D23" s="2">
        <f>IFERROR(__xludf.DUMMYFUNCTION("""COMPUTED_VALUE"""),45323.66666666667)</f>
        <v>45323.66667</v>
      </c>
      <c r="E23" s="1">
        <f>IFERROR(__xludf.DUMMYFUNCTION("""COMPUTED_VALUE"""),277.51)</f>
        <v>277.51</v>
      </c>
      <c r="G23" s="2">
        <f>IFERROR(__xludf.DUMMYFUNCTION("""COMPUTED_VALUE"""),45323.66666666667)</f>
        <v>45323.66667</v>
      </c>
      <c r="H23" s="1">
        <f>IFERROR(__xludf.DUMMYFUNCTION("""COMPUTED_VALUE"""),263.96)</f>
        <v>263.96</v>
      </c>
      <c r="J23" s="2">
        <f>IFERROR(__xludf.DUMMYFUNCTION("""COMPUTED_VALUE"""),45323.66666666667)</f>
        <v>45323.66667</v>
      </c>
      <c r="K23" s="1">
        <f>IFERROR(__xludf.DUMMYFUNCTION("""COMPUTED_VALUE"""),270.48)</f>
        <v>270.48</v>
      </c>
      <c r="M23" s="2">
        <f>IFERROR(__xludf.DUMMYFUNCTION("""COMPUTED_VALUE"""),45323.66666666667)</f>
        <v>45323.66667</v>
      </c>
      <c r="N23" s="1">
        <f>IFERROR(__xludf.DUMMYFUNCTION("""COMPUTED_VALUE"""),944586.0)</f>
        <v>944586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IFERROR(__xludf.DUMMYFUNCTION("""COMPUTED_VALUE"""),270.48)</f>
        <v>270.48</v>
      </c>
      <c r="D24" s="2">
        <f>IFERROR(__xludf.DUMMYFUNCTION("""COMPUTED_VALUE"""),45324.66666666667)</f>
        <v>45324.66667</v>
      </c>
      <c r="E24" s="1">
        <f>IFERROR(__xludf.DUMMYFUNCTION("""COMPUTED_VALUE"""),277.47)</f>
        <v>277.47</v>
      </c>
      <c r="G24" s="2">
        <f>IFERROR(__xludf.DUMMYFUNCTION("""COMPUTED_VALUE"""),45324.66666666667)</f>
        <v>45324.66667</v>
      </c>
      <c r="H24" s="1">
        <f>IFERROR(__xludf.DUMMYFUNCTION("""COMPUTED_VALUE"""),268.51)</f>
        <v>268.51</v>
      </c>
      <c r="J24" s="2">
        <f>IFERROR(__xludf.DUMMYFUNCTION("""COMPUTED_VALUE"""),45324.66666666667)</f>
        <v>45324.66667</v>
      </c>
      <c r="K24" s="1">
        <f>IFERROR(__xludf.DUMMYFUNCTION("""COMPUTED_VALUE"""),274.94)</f>
        <v>274.94</v>
      </c>
      <c r="M24" s="2">
        <f>IFERROR(__xludf.DUMMYFUNCTION("""COMPUTED_VALUE"""),45324.66666666667)</f>
        <v>45324.66667</v>
      </c>
      <c r="N24" s="1">
        <f>IFERROR(__xludf.DUMMYFUNCTION("""COMPUTED_VALUE"""),666439.0)</f>
        <v>666439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IFERROR(__xludf.DUMMYFUNCTION("""COMPUTED_VALUE"""),274.94)</f>
        <v>274.94</v>
      </c>
      <c r="D25" s="2">
        <f>IFERROR(__xludf.DUMMYFUNCTION("""COMPUTED_VALUE"""),45327.66666666667)</f>
        <v>45327.66667</v>
      </c>
      <c r="E25" s="1">
        <f>IFERROR(__xludf.DUMMYFUNCTION("""COMPUTED_VALUE"""),277.23)</f>
        <v>277.23</v>
      </c>
      <c r="G25" s="2">
        <f>IFERROR(__xludf.DUMMYFUNCTION("""COMPUTED_VALUE"""),45327.66666666667)</f>
        <v>45327.66667</v>
      </c>
      <c r="H25" s="1">
        <f>IFERROR(__xludf.DUMMYFUNCTION("""COMPUTED_VALUE"""),268.74)</f>
        <v>268.74</v>
      </c>
      <c r="J25" s="2">
        <f>IFERROR(__xludf.DUMMYFUNCTION("""COMPUTED_VALUE"""),45327.66666666667)</f>
        <v>45327.66667</v>
      </c>
      <c r="K25" s="1">
        <f>IFERROR(__xludf.DUMMYFUNCTION("""COMPUTED_VALUE"""),275.77)</f>
        <v>275.77</v>
      </c>
      <c r="M25" s="2">
        <f>IFERROR(__xludf.DUMMYFUNCTION("""COMPUTED_VALUE"""),45327.66666666667)</f>
        <v>45327.66667</v>
      </c>
      <c r="N25" s="1">
        <f>IFERROR(__xludf.DUMMYFUNCTION("""COMPUTED_VALUE"""),502633.0)</f>
        <v>502633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IFERROR(__xludf.DUMMYFUNCTION("""COMPUTED_VALUE"""),275.77)</f>
        <v>275.77</v>
      </c>
      <c r="D26" s="2">
        <f>IFERROR(__xludf.DUMMYFUNCTION("""COMPUTED_VALUE"""),45328.66666666667)</f>
        <v>45328.66667</v>
      </c>
      <c r="E26" s="1">
        <f>IFERROR(__xludf.DUMMYFUNCTION("""COMPUTED_VALUE"""),280.23)</f>
        <v>280.23</v>
      </c>
      <c r="G26" s="2">
        <f>IFERROR(__xludf.DUMMYFUNCTION("""COMPUTED_VALUE"""),45328.66666666667)</f>
        <v>45328.66667</v>
      </c>
      <c r="H26" s="1">
        <f>IFERROR(__xludf.DUMMYFUNCTION("""COMPUTED_VALUE"""),275.77)</f>
        <v>275.77</v>
      </c>
      <c r="J26" s="2">
        <f>IFERROR(__xludf.DUMMYFUNCTION("""COMPUTED_VALUE"""),45328.66666666667)</f>
        <v>45328.66667</v>
      </c>
      <c r="K26" s="1">
        <f>IFERROR(__xludf.DUMMYFUNCTION("""COMPUTED_VALUE"""),276.82)</f>
        <v>276.82</v>
      </c>
      <c r="M26" s="2">
        <f>IFERROR(__xludf.DUMMYFUNCTION("""COMPUTED_VALUE"""),45328.66666666667)</f>
        <v>45328.66667</v>
      </c>
      <c r="N26" s="1">
        <f>IFERROR(__xludf.DUMMYFUNCTION("""COMPUTED_VALUE"""),408644.0)</f>
        <v>408644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IFERROR(__xludf.DUMMYFUNCTION("""COMPUTED_VALUE"""),276.82)</f>
        <v>276.82</v>
      </c>
      <c r="D27" s="2">
        <f>IFERROR(__xludf.DUMMYFUNCTION("""COMPUTED_VALUE"""),45329.66666666667)</f>
        <v>45329.66667</v>
      </c>
      <c r="E27" s="1">
        <f>IFERROR(__xludf.DUMMYFUNCTION("""COMPUTED_VALUE"""),278.92)</f>
        <v>278.92</v>
      </c>
      <c r="G27" s="2">
        <f>IFERROR(__xludf.DUMMYFUNCTION("""COMPUTED_VALUE"""),45329.66666666667)</f>
        <v>45329.66667</v>
      </c>
      <c r="H27" s="1">
        <f>IFERROR(__xludf.DUMMYFUNCTION("""COMPUTED_VALUE"""),275.42)</f>
        <v>275.42</v>
      </c>
      <c r="J27" s="2">
        <f>IFERROR(__xludf.DUMMYFUNCTION("""COMPUTED_VALUE"""),45329.66666666667)</f>
        <v>45329.66667</v>
      </c>
      <c r="K27" s="1">
        <f>IFERROR(__xludf.DUMMYFUNCTION("""COMPUTED_VALUE"""),276.75)</f>
        <v>276.75</v>
      </c>
      <c r="M27" s="2">
        <f>IFERROR(__xludf.DUMMYFUNCTION("""COMPUTED_VALUE"""),45329.66666666667)</f>
        <v>45329.66667</v>
      </c>
      <c r="N27" s="1">
        <f>IFERROR(__xludf.DUMMYFUNCTION("""COMPUTED_VALUE"""),396554.0)</f>
        <v>396554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IFERROR(__xludf.DUMMYFUNCTION("""COMPUTED_VALUE"""),275.9)</f>
        <v>275.9</v>
      </c>
      <c r="D28" s="2">
        <f>IFERROR(__xludf.DUMMYFUNCTION("""COMPUTED_VALUE"""),45330.66666666667)</f>
        <v>45330.66667</v>
      </c>
      <c r="E28" s="1">
        <f>IFERROR(__xludf.DUMMYFUNCTION("""COMPUTED_VALUE"""),279.77)</f>
        <v>279.77</v>
      </c>
      <c r="G28" s="2">
        <f>IFERROR(__xludf.DUMMYFUNCTION("""COMPUTED_VALUE"""),45330.66666666667)</f>
        <v>45330.66667</v>
      </c>
      <c r="H28" s="1">
        <f>IFERROR(__xludf.DUMMYFUNCTION("""COMPUTED_VALUE"""),275.83)</f>
        <v>275.83</v>
      </c>
      <c r="J28" s="2">
        <f>IFERROR(__xludf.DUMMYFUNCTION("""COMPUTED_VALUE"""),45330.66666666667)</f>
        <v>45330.66667</v>
      </c>
      <c r="K28" s="1">
        <f>IFERROR(__xludf.DUMMYFUNCTION("""COMPUTED_VALUE"""),277.37)</f>
        <v>277.37</v>
      </c>
      <c r="M28" s="2">
        <f>IFERROR(__xludf.DUMMYFUNCTION("""COMPUTED_VALUE"""),45330.66666666667)</f>
        <v>45330.66667</v>
      </c>
      <c r="N28" s="1">
        <f>IFERROR(__xludf.DUMMYFUNCTION("""COMPUTED_VALUE"""),359274.0)</f>
        <v>359274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IFERROR(__xludf.DUMMYFUNCTION("""COMPUTED_VALUE"""),276.91)</f>
        <v>276.91</v>
      </c>
      <c r="D29" s="2">
        <f>IFERROR(__xludf.DUMMYFUNCTION("""COMPUTED_VALUE"""),45331.66666666667)</f>
        <v>45331.66667</v>
      </c>
      <c r="E29" s="1">
        <f>IFERROR(__xludf.DUMMYFUNCTION("""COMPUTED_VALUE"""),279.28)</f>
        <v>279.28</v>
      </c>
      <c r="G29" s="2">
        <f>IFERROR(__xludf.DUMMYFUNCTION("""COMPUTED_VALUE"""),45331.66666666667)</f>
        <v>45331.66667</v>
      </c>
      <c r="H29" s="1">
        <f>IFERROR(__xludf.DUMMYFUNCTION("""COMPUTED_VALUE"""),276.0)</f>
        <v>276</v>
      </c>
      <c r="J29" s="2">
        <f>IFERROR(__xludf.DUMMYFUNCTION("""COMPUTED_VALUE"""),45331.66666666667)</f>
        <v>45331.66667</v>
      </c>
      <c r="K29" s="1">
        <f>IFERROR(__xludf.DUMMYFUNCTION("""COMPUTED_VALUE"""),279.08)</f>
        <v>279.08</v>
      </c>
      <c r="M29" s="2">
        <f>IFERROR(__xludf.DUMMYFUNCTION("""COMPUTED_VALUE"""),45331.66666666667)</f>
        <v>45331.66667</v>
      </c>
      <c r="N29" s="1">
        <f>IFERROR(__xludf.DUMMYFUNCTION("""COMPUTED_VALUE"""),371474.0)</f>
        <v>371474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IFERROR(__xludf.DUMMYFUNCTION("""COMPUTED_VALUE"""),280.23)</f>
        <v>280.23</v>
      </c>
      <c r="D30" s="2">
        <f>IFERROR(__xludf.DUMMYFUNCTION("""COMPUTED_VALUE"""),45334.66666666667)</f>
        <v>45334.66667</v>
      </c>
      <c r="E30" s="1">
        <f>IFERROR(__xludf.DUMMYFUNCTION("""COMPUTED_VALUE"""),281.69)</f>
        <v>281.69</v>
      </c>
      <c r="G30" s="2">
        <f>IFERROR(__xludf.DUMMYFUNCTION("""COMPUTED_VALUE"""),45334.66666666667)</f>
        <v>45334.66667</v>
      </c>
      <c r="H30" s="1">
        <f>IFERROR(__xludf.DUMMYFUNCTION("""COMPUTED_VALUE"""),277.51)</f>
        <v>277.51</v>
      </c>
      <c r="J30" s="2">
        <f>IFERROR(__xludf.DUMMYFUNCTION("""COMPUTED_VALUE"""),45334.66666666667)</f>
        <v>45334.66667</v>
      </c>
      <c r="K30" s="1">
        <f>IFERROR(__xludf.DUMMYFUNCTION("""COMPUTED_VALUE"""),278.36)</f>
        <v>278.36</v>
      </c>
      <c r="M30" s="2">
        <f>IFERROR(__xludf.DUMMYFUNCTION("""COMPUTED_VALUE"""),45334.66666666667)</f>
        <v>45334.66667</v>
      </c>
      <c r="N30" s="1">
        <f>IFERROR(__xludf.DUMMYFUNCTION("""COMPUTED_VALUE"""),489182.0)</f>
        <v>489182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IFERROR(__xludf.DUMMYFUNCTION("""COMPUTED_VALUE"""),278.36)</f>
        <v>278.36</v>
      </c>
      <c r="D31" s="2">
        <f>IFERROR(__xludf.DUMMYFUNCTION("""COMPUTED_VALUE"""),45335.66666666667)</f>
        <v>45335.66667</v>
      </c>
      <c r="E31" s="1">
        <f>IFERROR(__xludf.DUMMYFUNCTION("""COMPUTED_VALUE"""),278.36)</f>
        <v>278.36</v>
      </c>
      <c r="G31" s="2">
        <f>IFERROR(__xludf.DUMMYFUNCTION("""COMPUTED_VALUE"""),45335.66666666667)</f>
        <v>45335.66667</v>
      </c>
      <c r="H31" s="1">
        <f>IFERROR(__xludf.DUMMYFUNCTION("""COMPUTED_VALUE"""),273.24)</f>
        <v>273.24</v>
      </c>
      <c r="J31" s="2">
        <f>IFERROR(__xludf.DUMMYFUNCTION("""COMPUTED_VALUE"""),45335.66666666667)</f>
        <v>45335.66667</v>
      </c>
      <c r="K31" s="1">
        <f>IFERROR(__xludf.DUMMYFUNCTION("""COMPUTED_VALUE"""),274.75)</f>
        <v>274.75</v>
      </c>
      <c r="M31" s="2">
        <f>IFERROR(__xludf.DUMMYFUNCTION("""COMPUTED_VALUE"""),45335.66666666667)</f>
        <v>45335.66667</v>
      </c>
      <c r="N31" s="1">
        <f>IFERROR(__xludf.DUMMYFUNCTION("""COMPUTED_VALUE"""),249214.0)</f>
        <v>249214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IFERROR(__xludf.DUMMYFUNCTION("""COMPUTED_VALUE"""),274.75)</f>
        <v>274.75</v>
      </c>
      <c r="D32" s="2">
        <f>IFERROR(__xludf.DUMMYFUNCTION("""COMPUTED_VALUE"""),45336.66666666667)</f>
        <v>45336.66667</v>
      </c>
      <c r="E32" s="1">
        <f>IFERROR(__xludf.DUMMYFUNCTION("""COMPUTED_VALUE"""),278.69)</f>
        <v>278.69</v>
      </c>
      <c r="G32" s="2">
        <f>IFERROR(__xludf.DUMMYFUNCTION("""COMPUTED_VALUE"""),45336.66666666667)</f>
        <v>45336.66667</v>
      </c>
      <c r="H32" s="1">
        <f>IFERROR(__xludf.DUMMYFUNCTION("""COMPUTED_VALUE"""),274.75)</f>
        <v>274.75</v>
      </c>
      <c r="J32" s="2">
        <f>IFERROR(__xludf.DUMMYFUNCTION("""COMPUTED_VALUE"""),45336.66666666667)</f>
        <v>45336.66667</v>
      </c>
      <c r="K32" s="1">
        <f>IFERROR(__xludf.DUMMYFUNCTION("""COMPUTED_VALUE"""),278.16)</f>
        <v>278.16</v>
      </c>
      <c r="M32" s="2">
        <f>IFERROR(__xludf.DUMMYFUNCTION("""COMPUTED_VALUE"""),45336.66666666667)</f>
        <v>45336.66667</v>
      </c>
      <c r="N32" s="1">
        <f>IFERROR(__xludf.DUMMYFUNCTION("""COMPUTED_VALUE"""),350217.0)</f>
        <v>350217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IFERROR(__xludf.DUMMYFUNCTION("""COMPUTED_VALUE"""),278.16)</f>
        <v>278.16</v>
      </c>
      <c r="D33" s="2">
        <f>IFERROR(__xludf.DUMMYFUNCTION("""COMPUTED_VALUE"""),45337.66666666667)</f>
        <v>45337.66667</v>
      </c>
      <c r="E33" s="1">
        <f>IFERROR(__xludf.DUMMYFUNCTION("""COMPUTED_VALUE"""),283.69)</f>
        <v>283.69</v>
      </c>
      <c r="G33" s="2">
        <f>IFERROR(__xludf.DUMMYFUNCTION("""COMPUTED_VALUE"""),45337.66666666667)</f>
        <v>45337.66667</v>
      </c>
      <c r="H33" s="1">
        <f>IFERROR(__xludf.DUMMYFUNCTION("""COMPUTED_VALUE"""),278.16)</f>
        <v>278.16</v>
      </c>
      <c r="J33" s="2">
        <f>IFERROR(__xludf.DUMMYFUNCTION("""COMPUTED_VALUE"""),45337.66666666667)</f>
        <v>45337.66667</v>
      </c>
      <c r="K33" s="1">
        <f>IFERROR(__xludf.DUMMYFUNCTION("""COMPUTED_VALUE"""),282.72)</f>
        <v>282.72</v>
      </c>
      <c r="M33" s="2">
        <f>IFERROR(__xludf.DUMMYFUNCTION("""COMPUTED_VALUE"""),45337.66666666667)</f>
        <v>45337.66667</v>
      </c>
      <c r="N33" s="1">
        <f>IFERROR(__xludf.DUMMYFUNCTION("""COMPUTED_VALUE"""),901523.0)</f>
        <v>901523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IFERROR(__xludf.DUMMYFUNCTION("""COMPUTED_VALUE"""),282.72)</f>
        <v>282.72</v>
      </c>
      <c r="D34" s="2">
        <f>IFERROR(__xludf.DUMMYFUNCTION("""COMPUTED_VALUE"""),45338.66666666667)</f>
        <v>45338.66667</v>
      </c>
      <c r="E34" s="1">
        <f>IFERROR(__xludf.DUMMYFUNCTION("""COMPUTED_VALUE"""),286.5)</f>
        <v>286.5</v>
      </c>
      <c r="G34" s="2">
        <f>IFERROR(__xludf.DUMMYFUNCTION("""COMPUTED_VALUE"""),45338.66666666667)</f>
        <v>45338.66667</v>
      </c>
      <c r="H34" s="1">
        <f>IFERROR(__xludf.DUMMYFUNCTION("""COMPUTED_VALUE"""),280.82)</f>
        <v>280.82</v>
      </c>
      <c r="J34" s="2">
        <f>IFERROR(__xludf.DUMMYFUNCTION("""COMPUTED_VALUE"""),45338.66666666667)</f>
        <v>45338.66667</v>
      </c>
      <c r="K34" s="1">
        <f>IFERROR(__xludf.DUMMYFUNCTION("""COMPUTED_VALUE"""),280.82)</f>
        <v>280.82</v>
      </c>
      <c r="M34" s="2">
        <f>IFERROR(__xludf.DUMMYFUNCTION("""COMPUTED_VALUE"""),45338.66666666667)</f>
        <v>45338.66667</v>
      </c>
      <c r="N34" s="1">
        <f>IFERROR(__xludf.DUMMYFUNCTION("""COMPUTED_VALUE"""),317172.0)</f>
        <v>317172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IFERROR(__xludf.DUMMYFUNCTION("""COMPUTED_VALUE"""),280.82)</f>
        <v>280.82</v>
      </c>
      <c r="D35" s="2">
        <f>IFERROR(__xludf.DUMMYFUNCTION("""COMPUTED_VALUE"""),45342.66666666667)</f>
        <v>45342.66667</v>
      </c>
      <c r="E35" s="1">
        <f>IFERROR(__xludf.DUMMYFUNCTION("""COMPUTED_VALUE"""),280.98)</f>
        <v>280.98</v>
      </c>
      <c r="G35" s="2">
        <f>IFERROR(__xludf.DUMMYFUNCTION("""COMPUTED_VALUE"""),45342.66666666667)</f>
        <v>45342.66667</v>
      </c>
      <c r="H35" s="1">
        <f>IFERROR(__xludf.DUMMYFUNCTION("""COMPUTED_VALUE"""),278.6)</f>
        <v>278.6</v>
      </c>
      <c r="J35" s="2">
        <f>IFERROR(__xludf.DUMMYFUNCTION("""COMPUTED_VALUE"""),45342.66666666667)</f>
        <v>45342.66667</v>
      </c>
      <c r="K35" s="1">
        <f>IFERROR(__xludf.DUMMYFUNCTION("""COMPUTED_VALUE"""),278.82)</f>
        <v>278.82</v>
      </c>
      <c r="M35" s="2">
        <f>IFERROR(__xludf.DUMMYFUNCTION("""COMPUTED_VALUE"""),45342.66666666667)</f>
        <v>45342.66667</v>
      </c>
      <c r="N35" s="1">
        <f>IFERROR(__xludf.DUMMYFUNCTION("""COMPUTED_VALUE"""),296563.0)</f>
        <v>296563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IFERROR(__xludf.DUMMYFUNCTION("""COMPUTED_VALUE"""),278.82)</f>
        <v>278.82</v>
      </c>
      <c r="D36" s="2">
        <f>IFERROR(__xludf.DUMMYFUNCTION("""COMPUTED_VALUE"""),45343.66666666667)</f>
        <v>45343.66667</v>
      </c>
      <c r="E36" s="1">
        <f>IFERROR(__xludf.DUMMYFUNCTION("""COMPUTED_VALUE"""),281.38)</f>
        <v>281.38</v>
      </c>
      <c r="G36" s="2">
        <f>IFERROR(__xludf.DUMMYFUNCTION("""COMPUTED_VALUE"""),45343.66666666667)</f>
        <v>45343.66667</v>
      </c>
      <c r="H36" s="1">
        <f>IFERROR(__xludf.DUMMYFUNCTION("""COMPUTED_VALUE"""),278.23)</f>
        <v>278.23</v>
      </c>
      <c r="J36" s="2">
        <f>IFERROR(__xludf.DUMMYFUNCTION("""COMPUTED_VALUE"""),45343.66666666667)</f>
        <v>45343.66667</v>
      </c>
      <c r="K36" s="1">
        <f>IFERROR(__xludf.DUMMYFUNCTION("""COMPUTED_VALUE"""),281.31)</f>
        <v>281.31</v>
      </c>
      <c r="M36" s="2">
        <f>IFERROR(__xludf.DUMMYFUNCTION("""COMPUTED_VALUE"""),45343.66666666667)</f>
        <v>45343.66667</v>
      </c>
      <c r="N36" s="1">
        <f>IFERROR(__xludf.DUMMYFUNCTION("""COMPUTED_VALUE"""),250161.0)</f>
        <v>250161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IFERROR(__xludf.DUMMYFUNCTION("""COMPUTED_VALUE"""),281.05)</f>
        <v>281.05</v>
      </c>
      <c r="D37" s="2">
        <f>IFERROR(__xludf.DUMMYFUNCTION("""COMPUTED_VALUE"""),45344.66666666667)</f>
        <v>45344.66667</v>
      </c>
      <c r="E37" s="1">
        <f>IFERROR(__xludf.DUMMYFUNCTION("""COMPUTED_VALUE"""),284.5)</f>
        <v>284.5</v>
      </c>
      <c r="G37" s="2">
        <f>IFERROR(__xludf.DUMMYFUNCTION("""COMPUTED_VALUE"""),45344.66666666667)</f>
        <v>45344.66667</v>
      </c>
      <c r="H37" s="1">
        <f>IFERROR(__xludf.DUMMYFUNCTION("""COMPUTED_VALUE"""),280.33)</f>
        <v>280.33</v>
      </c>
      <c r="J37" s="2">
        <f>IFERROR(__xludf.DUMMYFUNCTION("""COMPUTED_VALUE"""),45344.66666666667)</f>
        <v>45344.66667</v>
      </c>
      <c r="K37" s="1">
        <f>IFERROR(__xludf.DUMMYFUNCTION("""COMPUTED_VALUE"""),284.5)</f>
        <v>284.5</v>
      </c>
      <c r="M37" s="2">
        <f>IFERROR(__xludf.DUMMYFUNCTION("""COMPUTED_VALUE"""),45344.66666666667)</f>
        <v>45344.66667</v>
      </c>
      <c r="N37" s="1">
        <f>IFERROR(__xludf.DUMMYFUNCTION("""COMPUTED_VALUE"""),295518.0)</f>
        <v>295518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IFERROR(__xludf.DUMMYFUNCTION("""COMPUTED_VALUE"""),284.5)</f>
        <v>284.5</v>
      </c>
      <c r="D38" s="2">
        <f>IFERROR(__xludf.DUMMYFUNCTION("""COMPUTED_VALUE"""),45345.66666666667)</f>
        <v>45345.66667</v>
      </c>
      <c r="E38" s="1">
        <f>IFERROR(__xludf.DUMMYFUNCTION("""COMPUTED_VALUE"""),289.13)</f>
        <v>289.13</v>
      </c>
      <c r="G38" s="2">
        <f>IFERROR(__xludf.DUMMYFUNCTION("""COMPUTED_VALUE"""),45345.66666666667)</f>
        <v>45345.66667</v>
      </c>
      <c r="H38" s="1">
        <f>IFERROR(__xludf.DUMMYFUNCTION("""COMPUTED_VALUE"""),283.22)</f>
        <v>283.22</v>
      </c>
      <c r="J38" s="2">
        <f>IFERROR(__xludf.DUMMYFUNCTION("""COMPUTED_VALUE"""),45345.66666666667)</f>
        <v>45345.66667</v>
      </c>
      <c r="K38" s="1">
        <f>IFERROR(__xludf.DUMMYFUNCTION("""COMPUTED_VALUE"""),288.6)</f>
        <v>288.6</v>
      </c>
      <c r="M38" s="2">
        <f>IFERROR(__xludf.DUMMYFUNCTION("""COMPUTED_VALUE"""),45345.66666666667)</f>
        <v>45345.66667</v>
      </c>
      <c r="N38" s="1">
        <f>IFERROR(__xludf.DUMMYFUNCTION("""COMPUTED_VALUE"""),304450.0)</f>
        <v>304450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IFERROR(__xludf.DUMMYFUNCTION("""COMPUTED_VALUE"""),288.6)</f>
        <v>288.6</v>
      </c>
      <c r="D39" s="2">
        <f>IFERROR(__xludf.DUMMYFUNCTION("""COMPUTED_VALUE"""),45348.66666666667)</f>
        <v>45348.66667</v>
      </c>
      <c r="E39" s="1">
        <f>IFERROR(__xludf.DUMMYFUNCTION("""COMPUTED_VALUE"""),289.19)</f>
        <v>289.19</v>
      </c>
      <c r="G39" s="2">
        <f>IFERROR(__xludf.DUMMYFUNCTION("""COMPUTED_VALUE"""),45348.66666666667)</f>
        <v>45348.66667</v>
      </c>
      <c r="H39" s="1">
        <f>IFERROR(__xludf.DUMMYFUNCTION("""COMPUTED_VALUE"""),286.7)</f>
        <v>286.7</v>
      </c>
      <c r="J39" s="2">
        <f>IFERROR(__xludf.DUMMYFUNCTION("""COMPUTED_VALUE"""),45348.66666666667)</f>
        <v>45348.66667</v>
      </c>
      <c r="K39" s="1">
        <f>IFERROR(__xludf.DUMMYFUNCTION("""COMPUTED_VALUE"""),288.73)</f>
        <v>288.73</v>
      </c>
      <c r="M39" s="2">
        <f>IFERROR(__xludf.DUMMYFUNCTION("""COMPUTED_VALUE"""),45348.66666666667)</f>
        <v>45348.66667</v>
      </c>
      <c r="N39" s="1">
        <f>IFERROR(__xludf.DUMMYFUNCTION("""COMPUTED_VALUE"""),235281.0)</f>
        <v>235281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IFERROR(__xludf.DUMMYFUNCTION("""COMPUTED_VALUE"""),288.73)</f>
        <v>288.73</v>
      </c>
      <c r="D40" s="2">
        <f>IFERROR(__xludf.DUMMYFUNCTION("""COMPUTED_VALUE"""),45349.66666666667)</f>
        <v>45349.66667</v>
      </c>
      <c r="E40" s="1">
        <f>IFERROR(__xludf.DUMMYFUNCTION("""COMPUTED_VALUE"""),291.14)</f>
        <v>291.14</v>
      </c>
      <c r="G40" s="2">
        <f>IFERROR(__xludf.DUMMYFUNCTION("""COMPUTED_VALUE"""),45349.66666666667)</f>
        <v>45349.66667</v>
      </c>
      <c r="H40" s="1">
        <f>IFERROR(__xludf.DUMMYFUNCTION("""COMPUTED_VALUE"""),286.14)</f>
        <v>286.14</v>
      </c>
      <c r="J40" s="2">
        <f>IFERROR(__xludf.DUMMYFUNCTION("""COMPUTED_VALUE"""),45349.66666666667)</f>
        <v>45349.66667</v>
      </c>
      <c r="K40" s="1">
        <f>IFERROR(__xludf.DUMMYFUNCTION("""COMPUTED_VALUE"""),286.76)</f>
        <v>286.76</v>
      </c>
      <c r="M40" s="2">
        <f>IFERROR(__xludf.DUMMYFUNCTION("""COMPUTED_VALUE"""),45349.66666666667)</f>
        <v>45349.66667</v>
      </c>
      <c r="N40" s="1">
        <f>IFERROR(__xludf.DUMMYFUNCTION("""COMPUTED_VALUE"""),490744.0)</f>
        <v>490744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IFERROR(__xludf.DUMMYFUNCTION("""COMPUTED_VALUE"""),286.76)</f>
        <v>286.76</v>
      </c>
      <c r="D41" s="2">
        <f>IFERROR(__xludf.DUMMYFUNCTION("""COMPUTED_VALUE"""),45350.66666666667)</f>
        <v>45350.66667</v>
      </c>
      <c r="E41" s="1">
        <f>IFERROR(__xludf.DUMMYFUNCTION("""COMPUTED_VALUE"""),290.31)</f>
        <v>290.31</v>
      </c>
      <c r="G41" s="2">
        <f>IFERROR(__xludf.DUMMYFUNCTION("""COMPUTED_VALUE"""),45350.66666666667)</f>
        <v>45350.66667</v>
      </c>
      <c r="H41" s="1">
        <f>IFERROR(__xludf.DUMMYFUNCTION("""COMPUTED_VALUE"""),285.12)</f>
        <v>285.12</v>
      </c>
      <c r="J41" s="2">
        <f>IFERROR(__xludf.DUMMYFUNCTION("""COMPUTED_VALUE"""),45350.66666666667)</f>
        <v>45350.66667</v>
      </c>
      <c r="K41" s="1">
        <f>IFERROR(__xludf.DUMMYFUNCTION("""COMPUTED_VALUE"""),285.88)</f>
        <v>285.88</v>
      </c>
      <c r="M41" s="2">
        <f>IFERROR(__xludf.DUMMYFUNCTION("""COMPUTED_VALUE"""),45350.66666666667)</f>
        <v>45350.66667</v>
      </c>
      <c r="N41" s="1">
        <f>IFERROR(__xludf.DUMMYFUNCTION("""COMPUTED_VALUE"""),320437.0)</f>
        <v>320437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IFERROR(__xludf.DUMMYFUNCTION("""COMPUTED_VALUE"""),285.88)</f>
        <v>285.88</v>
      </c>
      <c r="D42" s="2">
        <f>IFERROR(__xludf.DUMMYFUNCTION("""COMPUTED_VALUE"""),45351.66666666667)</f>
        <v>45351.66667</v>
      </c>
      <c r="E42" s="1">
        <f>IFERROR(__xludf.DUMMYFUNCTION("""COMPUTED_VALUE"""),290.93)</f>
        <v>290.93</v>
      </c>
      <c r="G42" s="2">
        <f>IFERROR(__xludf.DUMMYFUNCTION("""COMPUTED_VALUE"""),45351.66666666667)</f>
        <v>45351.66667</v>
      </c>
      <c r="H42" s="1">
        <f>IFERROR(__xludf.DUMMYFUNCTION("""COMPUTED_VALUE"""),284.84)</f>
        <v>284.84</v>
      </c>
      <c r="J42" s="2">
        <f>IFERROR(__xludf.DUMMYFUNCTION("""COMPUTED_VALUE"""),45351.66666666667)</f>
        <v>45351.66667</v>
      </c>
      <c r="K42" s="1">
        <f>IFERROR(__xludf.DUMMYFUNCTION("""COMPUTED_VALUE"""),287.94)</f>
        <v>287.94</v>
      </c>
      <c r="M42" s="2">
        <f>IFERROR(__xludf.DUMMYFUNCTION("""COMPUTED_VALUE"""),45351.66666666667)</f>
        <v>45351.66667</v>
      </c>
      <c r="N42" s="1">
        <f>IFERROR(__xludf.DUMMYFUNCTION("""COMPUTED_VALUE"""),381410.0)</f>
        <v>381410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IFERROR(__xludf.DUMMYFUNCTION("""COMPUTED_VALUE"""),287.94)</f>
        <v>287.94</v>
      </c>
      <c r="D43" s="2">
        <f>IFERROR(__xludf.DUMMYFUNCTION("""COMPUTED_VALUE"""),45352.66666666667)</f>
        <v>45352.66667</v>
      </c>
      <c r="E43" s="1">
        <f>IFERROR(__xludf.DUMMYFUNCTION("""COMPUTED_VALUE"""),288.63)</f>
        <v>288.63</v>
      </c>
      <c r="G43" s="2">
        <f>IFERROR(__xludf.DUMMYFUNCTION("""COMPUTED_VALUE"""),45352.66666666667)</f>
        <v>45352.66667</v>
      </c>
      <c r="H43" s="1">
        <f>IFERROR(__xludf.DUMMYFUNCTION("""COMPUTED_VALUE"""),285.91)</f>
        <v>285.91</v>
      </c>
      <c r="J43" s="2">
        <f>IFERROR(__xludf.DUMMYFUNCTION("""COMPUTED_VALUE"""),45352.66666666667)</f>
        <v>45352.66667</v>
      </c>
      <c r="K43" s="1">
        <f>IFERROR(__xludf.DUMMYFUNCTION("""COMPUTED_VALUE"""),288.01)</f>
        <v>288.01</v>
      </c>
      <c r="M43" s="2">
        <f>IFERROR(__xludf.DUMMYFUNCTION("""COMPUTED_VALUE"""),45352.66666666667)</f>
        <v>45352.66667</v>
      </c>
      <c r="N43" s="1">
        <f>IFERROR(__xludf.DUMMYFUNCTION("""COMPUTED_VALUE"""),282463.0)</f>
        <v>282463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IFERROR(__xludf.DUMMYFUNCTION("""COMPUTED_VALUE"""),288.01)</f>
        <v>288.01</v>
      </c>
      <c r="D44" s="2">
        <f>IFERROR(__xludf.DUMMYFUNCTION("""COMPUTED_VALUE"""),45355.66666666667)</f>
        <v>45355.66667</v>
      </c>
      <c r="E44" s="1">
        <f>IFERROR(__xludf.DUMMYFUNCTION("""COMPUTED_VALUE"""),293.95)</f>
        <v>293.95</v>
      </c>
      <c r="G44" s="2">
        <f>IFERROR(__xludf.DUMMYFUNCTION("""COMPUTED_VALUE"""),45355.66666666667)</f>
        <v>45355.66667</v>
      </c>
      <c r="H44" s="1">
        <f>IFERROR(__xludf.DUMMYFUNCTION("""COMPUTED_VALUE"""),287.25)</f>
        <v>287.25</v>
      </c>
      <c r="J44" s="2">
        <f>IFERROR(__xludf.DUMMYFUNCTION("""COMPUTED_VALUE"""),45355.66666666667)</f>
        <v>45355.66667</v>
      </c>
      <c r="K44" s="1">
        <f>IFERROR(__xludf.DUMMYFUNCTION("""COMPUTED_VALUE"""),293.26)</f>
        <v>293.26</v>
      </c>
      <c r="M44" s="2">
        <f>IFERROR(__xludf.DUMMYFUNCTION("""COMPUTED_VALUE"""),45355.66666666667)</f>
        <v>45355.66667</v>
      </c>
      <c r="N44" s="1">
        <f>IFERROR(__xludf.DUMMYFUNCTION("""COMPUTED_VALUE"""),403757.0)</f>
        <v>403757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IFERROR(__xludf.DUMMYFUNCTION("""COMPUTED_VALUE"""),293.26)</f>
        <v>293.26</v>
      </c>
      <c r="D45" s="2">
        <f>IFERROR(__xludf.DUMMYFUNCTION("""COMPUTED_VALUE"""),45356.66666666667)</f>
        <v>45356.66667</v>
      </c>
      <c r="E45" s="1">
        <f>IFERROR(__xludf.DUMMYFUNCTION("""COMPUTED_VALUE"""),296.13)</f>
        <v>296.13</v>
      </c>
      <c r="G45" s="2">
        <f>IFERROR(__xludf.DUMMYFUNCTION("""COMPUTED_VALUE"""),45356.66666666667)</f>
        <v>45356.66667</v>
      </c>
      <c r="H45" s="1">
        <f>IFERROR(__xludf.DUMMYFUNCTION("""COMPUTED_VALUE"""),289.09)</f>
        <v>289.09</v>
      </c>
      <c r="J45" s="2">
        <f>IFERROR(__xludf.DUMMYFUNCTION("""COMPUTED_VALUE"""),45356.66666666667)</f>
        <v>45356.66667</v>
      </c>
      <c r="K45" s="1">
        <f>IFERROR(__xludf.DUMMYFUNCTION("""COMPUTED_VALUE"""),289.65)</f>
        <v>289.65</v>
      </c>
      <c r="M45" s="2">
        <f>IFERROR(__xludf.DUMMYFUNCTION("""COMPUTED_VALUE"""),45356.66666666667)</f>
        <v>45356.66667</v>
      </c>
      <c r="N45" s="1">
        <f>IFERROR(__xludf.DUMMYFUNCTION("""COMPUTED_VALUE"""),405717.0)</f>
        <v>405717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IFERROR(__xludf.DUMMYFUNCTION("""COMPUTED_VALUE"""),289.65)</f>
        <v>289.65</v>
      </c>
      <c r="D46" s="2">
        <f>IFERROR(__xludf.DUMMYFUNCTION("""COMPUTED_VALUE"""),45357.66666666667)</f>
        <v>45357.66667</v>
      </c>
      <c r="E46" s="1">
        <f>IFERROR(__xludf.DUMMYFUNCTION("""COMPUTED_VALUE"""),294.21)</f>
        <v>294.21</v>
      </c>
      <c r="G46" s="2">
        <f>IFERROR(__xludf.DUMMYFUNCTION("""COMPUTED_VALUE"""),45357.66666666667)</f>
        <v>45357.66667</v>
      </c>
      <c r="H46" s="1">
        <f>IFERROR(__xludf.DUMMYFUNCTION("""COMPUTED_VALUE"""),289.65)</f>
        <v>289.65</v>
      </c>
      <c r="J46" s="2">
        <f>IFERROR(__xludf.DUMMYFUNCTION("""COMPUTED_VALUE"""),45357.66666666667)</f>
        <v>45357.66667</v>
      </c>
      <c r="K46" s="1">
        <f>IFERROR(__xludf.DUMMYFUNCTION("""COMPUTED_VALUE"""),291.62)</f>
        <v>291.62</v>
      </c>
      <c r="M46" s="2">
        <f>IFERROR(__xludf.DUMMYFUNCTION("""COMPUTED_VALUE"""),45357.66666666667)</f>
        <v>45357.66667</v>
      </c>
      <c r="N46" s="1">
        <f>IFERROR(__xludf.DUMMYFUNCTION("""COMPUTED_VALUE"""),241983.0)</f>
        <v>241983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IFERROR(__xludf.DUMMYFUNCTION("""COMPUTED_VALUE"""),292.05)</f>
        <v>292.05</v>
      </c>
      <c r="D47" s="2">
        <f>IFERROR(__xludf.DUMMYFUNCTION("""COMPUTED_VALUE"""),45358.66666666667)</f>
        <v>45358.66667</v>
      </c>
      <c r="E47" s="1">
        <f>IFERROR(__xludf.DUMMYFUNCTION("""COMPUTED_VALUE"""),296.13)</f>
        <v>296.13</v>
      </c>
      <c r="G47" s="2">
        <f>IFERROR(__xludf.DUMMYFUNCTION("""COMPUTED_VALUE"""),45358.66666666667)</f>
        <v>45358.66667</v>
      </c>
      <c r="H47" s="1">
        <f>IFERROR(__xludf.DUMMYFUNCTION("""COMPUTED_VALUE"""),292.05)</f>
        <v>292.05</v>
      </c>
      <c r="J47" s="2">
        <f>IFERROR(__xludf.DUMMYFUNCTION("""COMPUTED_VALUE"""),45358.66666666667)</f>
        <v>45358.66667</v>
      </c>
      <c r="K47" s="1">
        <f>IFERROR(__xludf.DUMMYFUNCTION("""COMPUTED_VALUE"""),292.74)</f>
        <v>292.74</v>
      </c>
      <c r="M47" s="2">
        <f>IFERROR(__xludf.DUMMYFUNCTION("""COMPUTED_VALUE"""),45358.66666666667)</f>
        <v>45358.66667</v>
      </c>
      <c r="N47" s="1">
        <f>IFERROR(__xludf.DUMMYFUNCTION("""COMPUTED_VALUE"""),234886.0)</f>
        <v>234886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IFERROR(__xludf.DUMMYFUNCTION("""COMPUTED_VALUE"""),292.74)</f>
        <v>292.74</v>
      </c>
      <c r="D48" s="2">
        <f>IFERROR(__xludf.DUMMYFUNCTION("""COMPUTED_VALUE"""),45359.66666666667)</f>
        <v>45359.66667</v>
      </c>
      <c r="E48" s="1">
        <f>IFERROR(__xludf.DUMMYFUNCTION("""COMPUTED_VALUE"""),295.11)</f>
        <v>295.11</v>
      </c>
      <c r="G48" s="2">
        <f>IFERROR(__xludf.DUMMYFUNCTION("""COMPUTED_VALUE"""),45359.66666666667)</f>
        <v>45359.66667</v>
      </c>
      <c r="H48" s="1">
        <f>IFERROR(__xludf.DUMMYFUNCTION("""COMPUTED_VALUE"""),288.3)</f>
        <v>288.3</v>
      </c>
      <c r="J48" s="2">
        <f>IFERROR(__xludf.DUMMYFUNCTION("""COMPUTED_VALUE"""),45359.66666666667)</f>
        <v>45359.66667</v>
      </c>
      <c r="K48" s="1">
        <f>IFERROR(__xludf.DUMMYFUNCTION("""COMPUTED_VALUE"""),288.7)</f>
        <v>288.7</v>
      </c>
      <c r="M48" s="2">
        <f>IFERROR(__xludf.DUMMYFUNCTION("""COMPUTED_VALUE"""),45359.66666666667)</f>
        <v>45359.66667</v>
      </c>
      <c r="N48" s="1">
        <f>IFERROR(__xludf.DUMMYFUNCTION("""COMPUTED_VALUE"""),266462.0)</f>
        <v>266462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IFERROR(__xludf.DUMMYFUNCTION("""COMPUTED_VALUE"""),287.35)</f>
        <v>287.35</v>
      </c>
      <c r="D49" s="2">
        <f>IFERROR(__xludf.DUMMYFUNCTION("""COMPUTED_VALUE"""),45362.66666666667)</f>
        <v>45362.66667</v>
      </c>
      <c r="E49" s="1">
        <f>IFERROR(__xludf.DUMMYFUNCTION("""COMPUTED_VALUE"""),288.21)</f>
        <v>288.21</v>
      </c>
      <c r="G49" s="2">
        <f>IFERROR(__xludf.DUMMYFUNCTION("""COMPUTED_VALUE"""),45362.66666666667)</f>
        <v>45362.66667</v>
      </c>
      <c r="H49" s="1">
        <f>IFERROR(__xludf.DUMMYFUNCTION("""COMPUTED_VALUE"""),282.36)</f>
        <v>282.36</v>
      </c>
      <c r="J49" s="2">
        <f>IFERROR(__xludf.DUMMYFUNCTION("""COMPUTED_VALUE"""),45362.66666666667)</f>
        <v>45362.66667</v>
      </c>
      <c r="K49" s="1">
        <f>IFERROR(__xludf.DUMMYFUNCTION("""COMPUTED_VALUE"""),284.07)</f>
        <v>284.07</v>
      </c>
      <c r="M49" s="2">
        <f>IFERROR(__xludf.DUMMYFUNCTION("""COMPUTED_VALUE"""),45362.66666666667)</f>
        <v>45362.66667</v>
      </c>
      <c r="N49" s="1">
        <f>IFERROR(__xludf.DUMMYFUNCTION("""COMPUTED_VALUE"""),393039.0)</f>
        <v>393039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IFERROR(__xludf.DUMMYFUNCTION("""COMPUTED_VALUE"""),284.0)</f>
        <v>284</v>
      </c>
      <c r="D50" s="2">
        <f>IFERROR(__xludf.DUMMYFUNCTION("""COMPUTED_VALUE"""),45363.66666666667)</f>
        <v>45363.66667</v>
      </c>
      <c r="E50" s="1">
        <f>IFERROR(__xludf.DUMMYFUNCTION("""COMPUTED_VALUE"""),288.47)</f>
        <v>288.47</v>
      </c>
      <c r="G50" s="2">
        <f>IFERROR(__xludf.DUMMYFUNCTION("""COMPUTED_VALUE"""),45363.66666666667)</f>
        <v>45363.66667</v>
      </c>
      <c r="H50" s="1">
        <f>IFERROR(__xludf.DUMMYFUNCTION("""COMPUTED_VALUE"""),283.18)</f>
        <v>283.18</v>
      </c>
      <c r="J50" s="2">
        <f>IFERROR(__xludf.DUMMYFUNCTION("""COMPUTED_VALUE"""),45363.66666666667)</f>
        <v>45363.66667</v>
      </c>
      <c r="K50" s="1">
        <f>IFERROR(__xludf.DUMMYFUNCTION("""COMPUTED_VALUE"""),287.88)</f>
        <v>287.88</v>
      </c>
      <c r="M50" s="2">
        <f>IFERROR(__xludf.DUMMYFUNCTION("""COMPUTED_VALUE"""),45363.66666666667)</f>
        <v>45363.66667</v>
      </c>
      <c r="N50" s="1">
        <f>IFERROR(__xludf.DUMMYFUNCTION("""COMPUTED_VALUE"""),333893.0)</f>
        <v>333893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IFERROR(__xludf.DUMMYFUNCTION("""COMPUTED_VALUE"""),288.01)</f>
        <v>288.01</v>
      </c>
      <c r="D51" s="2">
        <f>IFERROR(__xludf.DUMMYFUNCTION("""COMPUTED_VALUE"""),45364.66666666667)</f>
        <v>45364.66667</v>
      </c>
      <c r="E51" s="1">
        <f>IFERROR(__xludf.DUMMYFUNCTION("""COMPUTED_VALUE"""),290.27)</f>
        <v>290.27</v>
      </c>
      <c r="G51" s="2">
        <f>IFERROR(__xludf.DUMMYFUNCTION("""COMPUTED_VALUE"""),45364.66666666667)</f>
        <v>45364.66667</v>
      </c>
      <c r="H51" s="1">
        <f>IFERROR(__xludf.DUMMYFUNCTION("""COMPUTED_VALUE"""),287.98)</f>
        <v>287.98</v>
      </c>
      <c r="J51" s="2">
        <f>IFERROR(__xludf.DUMMYFUNCTION("""COMPUTED_VALUE"""),45364.66666666667)</f>
        <v>45364.66667</v>
      </c>
      <c r="K51" s="1">
        <f>IFERROR(__xludf.DUMMYFUNCTION("""COMPUTED_VALUE"""),289.39)</f>
        <v>289.39</v>
      </c>
      <c r="M51" s="2">
        <f>IFERROR(__xludf.DUMMYFUNCTION("""COMPUTED_VALUE"""),45364.66666666667)</f>
        <v>45364.66667</v>
      </c>
      <c r="N51" s="1">
        <f>IFERROR(__xludf.DUMMYFUNCTION("""COMPUTED_VALUE"""),318044.0)</f>
        <v>318044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IFERROR(__xludf.DUMMYFUNCTION("""COMPUTED_VALUE"""),289.22)</f>
        <v>289.22</v>
      </c>
      <c r="D52" s="2">
        <f>IFERROR(__xludf.DUMMYFUNCTION("""COMPUTED_VALUE"""),45365.66666666667)</f>
        <v>45365.66667</v>
      </c>
      <c r="E52" s="1">
        <f>IFERROR(__xludf.DUMMYFUNCTION("""COMPUTED_VALUE"""),290.04)</f>
        <v>290.04</v>
      </c>
      <c r="G52" s="2">
        <f>IFERROR(__xludf.DUMMYFUNCTION("""COMPUTED_VALUE"""),45365.66666666667)</f>
        <v>45365.66667</v>
      </c>
      <c r="H52" s="1">
        <f>IFERROR(__xludf.DUMMYFUNCTION("""COMPUTED_VALUE"""),287.45)</f>
        <v>287.45</v>
      </c>
      <c r="J52" s="2">
        <f>IFERROR(__xludf.DUMMYFUNCTION("""COMPUTED_VALUE"""),45365.66666666667)</f>
        <v>45365.66667</v>
      </c>
      <c r="K52" s="1">
        <f>IFERROR(__xludf.DUMMYFUNCTION("""COMPUTED_VALUE"""),290.01)</f>
        <v>290.01</v>
      </c>
      <c r="M52" s="2">
        <f>IFERROR(__xludf.DUMMYFUNCTION("""COMPUTED_VALUE"""),45365.66666666667)</f>
        <v>45365.66667</v>
      </c>
      <c r="N52" s="1">
        <f>IFERROR(__xludf.DUMMYFUNCTION("""COMPUTED_VALUE"""),311046.0)</f>
        <v>311046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IFERROR(__xludf.DUMMYFUNCTION("""COMPUTED_VALUE"""),290.01)</f>
        <v>290.01</v>
      </c>
      <c r="D53" s="2">
        <f>IFERROR(__xludf.DUMMYFUNCTION("""COMPUTED_VALUE"""),45366.66666666667)</f>
        <v>45366.66667</v>
      </c>
      <c r="E53" s="1">
        <f>IFERROR(__xludf.DUMMYFUNCTION("""COMPUTED_VALUE"""),292.44)</f>
        <v>292.44</v>
      </c>
      <c r="G53" s="2">
        <f>IFERROR(__xludf.DUMMYFUNCTION("""COMPUTED_VALUE"""),45366.66666666667)</f>
        <v>45366.66667</v>
      </c>
      <c r="H53" s="1">
        <f>IFERROR(__xludf.DUMMYFUNCTION("""COMPUTED_VALUE"""),288.57)</f>
        <v>288.57</v>
      </c>
      <c r="J53" s="2">
        <f>IFERROR(__xludf.DUMMYFUNCTION("""COMPUTED_VALUE"""),45366.66666666667)</f>
        <v>45366.66667</v>
      </c>
      <c r="K53" s="1">
        <f>IFERROR(__xludf.DUMMYFUNCTION("""COMPUTED_VALUE"""),290.21)</f>
        <v>290.21</v>
      </c>
      <c r="M53" s="2">
        <f>IFERROR(__xludf.DUMMYFUNCTION("""COMPUTED_VALUE"""),45366.66666666667)</f>
        <v>45366.66667</v>
      </c>
      <c r="N53" s="1">
        <f>IFERROR(__xludf.DUMMYFUNCTION("""COMPUTED_VALUE"""),623353.0)</f>
        <v>623353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IFERROR(__xludf.DUMMYFUNCTION("""COMPUTED_VALUE"""),290.21)</f>
        <v>290.21</v>
      </c>
      <c r="D54" s="2">
        <f>IFERROR(__xludf.DUMMYFUNCTION("""COMPUTED_VALUE"""),45369.66666666667)</f>
        <v>45369.66667</v>
      </c>
      <c r="E54" s="1">
        <f>IFERROR(__xludf.DUMMYFUNCTION("""COMPUTED_VALUE"""),294.02)</f>
        <v>294.02</v>
      </c>
      <c r="G54" s="2">
        <f>IFERROR(__xludf.DUMMYFUNCTION("""COMPUTED_VALUE"""),45369.66666666667)</f>
        <v>45369.66667</v>
      </c>
      <c r="H54" s="1">
        <f>IFERROR(__xludf.DUMMYFUNCTION("""COMPUTED_VALUE"""),289.98)</f>
        <v>289.98</v>
      </c>
      <c r="J54" s="2">
        <f>IFERROR(__xludf.DUMMYFUNCTION("""COMPUTED_VALUE"""),45369.66666666667)</f>
        <v>45369.66667</v>
      </c>
      <c r="K54" s="1">
        <f>IFERROR(__xludf.DUMMYFUNCTION("""COMPUTED_VALUE"""),291.19)</f>
        <v>291.19</v>
      </c>
      <c r="M54" s="2">
        <f>IFERROR(__xludf.DUMMYFUNCTION("""COMPUTED_VALUE"""),45369.66666666667)</f>
        <v>45369.66667</v>
      </c>
      <c r="N54" s="1">
        <f>IFERROR(__xludf.DUMMYFUNCTION("""COMPUTED_VALUE"""),316459.0)</f>
        <v>316459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IFERROR(__xludf.DUMMYFUNCTION("""COMPUTED_VALUE"""),291.19)</f>
        <v>291.19</v>
      </c>
      <c r="D55" s="2">
        <f>IFERROR(__xludf.DUMMYFUNCTION("""COMPUTED_VALUE"""),45370.66666666667)</f>
        <v>45370.66667</v>
      </c>
      <c r="E55" s="1">
        <f>IFERROR(__xludf.DUMMYFUNCTION("""COMPUTED_VALUE"""),295.99)</f>
        <v>295.99</v>
      </c>
      <c r="G55" s="2">
        <f>IFERROR(__xludf.DUMMYFUNCTION("""COMPUTED_VALUE"""),45370.66666666667)</f>
        <v>45370.66667</v>
      </c>
      <c r="H55" s="1">
        <f>IFERROR(__xludf.DUMMYFUNCTION("""COMPUTED_VALUE"""),291.19)</f>
        <v>291.19</v>
      </c>
      <c r="J55" s="2">
        <f>IFERROR(__xludf.DUMMYFUNCTION("""COMPUTED_VALUE"""),45370.66666666667)</f>
        <v>45370.66667</v>
      </c>
      <c r="K55" s="1">
        <f>IFERROR(__xludf.DUMMYFUNCTION("""COMPUTED_VALUE"""),295.56)</f>
        <v>295.56</v>
      </c>
      <c r="M55" s="2">
        <f>IFERROR(__xludf.DUMMYFUNCTION("""COMPUTED_VALUE"""),45370.66666666667)</f>
        <v>45370.66667</v>
      </c>
      <c r="N55" s="1">
        <f>IFERROR(__xludf.DUMMYFUNCTION("""COMPUTED_VALUE"""),311285.0)</f>
        <v>311285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IFERROR(__xludf.DUMMYFUNCTION("""COMPUTED_VALUE"""),295.56)</f>
        <v>295.56</v>
      </c>
      <c r="D56" s="2">
        <f>IFERROR(__xludf.DUMMYFUNCTION("""COMPUTED_VALUE"""),45371.66666666667)</f>
        <v>45371.66667</v>
      </c>
      <c r="E56" s="1">
        <f>IFERROR(__xludf.DUMMYFUNCTION("""COMPUTED_VALUE"""),300.3)</f>
        <v>300.3</v>
      </c>
      <c r="G56" s="2">
        <f>IFERROR(__xludf.DUMMYFUNCTION("""COMPUTED_VALUE"""),45371.66666666667)</f>
        <v>45371.66667</v>
      </c>
      <c r="H56" s="1">
        <f>IFERROR(__xludf.DUMMYFUNCTION("""COMPUTED_VALUE"""),293.06)</f>
        <v>293.06</v>
      </c>
      <c r="J56" s="2">
        <f>IFERROR(__xludf.DUMMYFUNCTION("""COMPUTED_VALUE"""),45371.66666666667)</f>
        <v>45371.66667</v>
      </c>
      <c r="K56" s="1">
        <f>IFERROR(__xludf.DUMMYFUNCTION("""COMPUTED_VALUE"""),298.84)</f>
        <v>298.84</v>
      </c>
      <c r="M56" s="2">
        <f>IFERROR(__xludf.DUMMYFUNCTION("""COMPUTED_VALUE"""),45371.66666666667)</f>
        <v>45371.66667</v>
      </c>
      <c r="N56" s="1">
        <f>IFERROR(__xludf.DUMMYFUNCTION("""COMPUTED_VALUE"""),357756.0)</f>
        <v>357756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IFERROR(__xludf.DUMMYFUNCTION("""COMPUTED_VALUE"""),298.84)</f>
        <v>298.84</v>
      </c>
      <c r="D57" s="2">
        <f>IFERROR(__xludf.DUMMYFUNCTION("""COMPUTED_VALUE"""),45372.66666666667)</f>
        <v>45372.66667</v>
      </c>
      <c r="E57" s="1">
        <f>IFERROR(__xludf.DUMMYFUNCTION("""COMPUTED_VALUE"""),301.96)</f>
        <v>301.96</v>
      </c>
      <c r="G57" s="2">
        <f>IFERROR(__xludf.DUMMYFUNCTION("""COMPUTED_VALUE"""),45372.66666666667)</f>
        <v>45372.66667</v>
      </c>
      <c r="H57" s="1">
        <f>IFERROR(__xludf.DUMMYFUNCTION("""COMPUTED_VALUE"""),298.68)</f>
        <v>298.68</v>
      </c>
      <c r="J57" s="2">
        <f>IFERROR(__xludf.DUMMYFUNCTION("""COMPUTED_VALUE"""),45372.66666666667)</f>
        <v>45372.66667</v>
      </c>
      <c r="K57" s="1">
        <f>IFERROR(__xludf.DUMMYFUNCTION("""COMPUTED_VALUE"""),299.79)</f>
        <v>299.79</v>
      </c>
      <c r="M57" s="2">
        <f>IFERROR(__xludf.DUMMYFUNCTION("""COMPUTED_VALUE"""),45372.66666666667)</f>
        <v>45372.66667</v>
      </c>
      <c r="N57" s="1">
        <f>IFERROR(__xludf.DUMMYFUNCTION("""COMPUTED_VALUE"""),281879.0)</f>
        <v>281879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IFERROR(__xludf.DUMMYFUNCTION("""COMPUTED_VALUE"""),299.79)</f>
        <v>299.79</v>
      </c>
      <c r="D58" s="2">
        <f>IFERROR(__xludf.DUMMYFUNCTION("""COMPUTED_VALUE"""),45373.66666666667)</f>
        <v>45373.66667</v>
      </c>
      <c r="E58" s="1">
        <f>IFERROR(__xludf.DUMMYFUNCTION("""COMPUTED_VALUE"""),305.64)</f>
        <v>305.64</v>
      </c>
      <c r="G58" s="2">
        <f>IFERROR(__xludf.DUMMYFUNCTION("""COMPUTED_VALUE"""),45373.66666666667)</f>
        <v>45373.66667</v>
      </c>
      <c r="H58" s="1">
        <f>IFERROR(__xludf.DUMMYFUNCTION("""COMPUTED_VALUE"""),298.41)</f>
        <v>298.41</v>
      </c>
      <c r="J58" s="2">
        <f>IFERROR(__xludf.DUMMYFUNCTION("""COMPUTED_VALUE"""),45373.66666666667)</f>
        <v>45373.66667</v>
      </c>
      <c r="K58" s="1">
        <f>IFERROR(__xludf.DUMMYFUNCTION("""COMPUTED_VALUE"""),304.91)</f>
        <v>304.91</v>
      </c>
      <c r="M58" s="2">
        <f>IFERROR(__xludf.DUMMYFUNCTION("""COMPUTED_VALUE"""),45373.66666666667)</f>
        <v>45373.66667</v>
      </c>
      <c r="N58" s="1">
        <f>IFERROR(__xludf.DUMMYFUNCTION("""COMPUTED_VALUE"""),563232.0)</f>
        <v>563232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IFERROR(__xludf.DUMMYFUNCTION("""COMPUTED_VALUE"""),304.91)</f>
        <v>304.91</v>
      </c>
      <c r="D59" s="2">
        <f>IFERROR(__xludf.DUMMYFUNCTION("""COMPUTED_VALUE"""),45376.66666666667)</f>
        <v>45376.66667</v>
      </c>
      <c r="E59" s="1">
        <f>IFERROR(__xludf.DUMMYFUNCTION("""COMPUTED_VALUE"""),309.71)</f>
        <v>309.71</v>
      </c>
      <c r="G59" s="2">
        <f>IFERROR(__xludf.DUMMYFUNCTION("""COMPUTED_VALUE"""),45376.66666666667)</f>
        <v>45376.66667</v>
      </c>
      <c r="H59" s="1">
        <f>IFERROR(__xludf.DUMMYFUNCTION("""COMPUTED_VALUE"""),302.42)</f>
        <v>302.42</v>
      </c>
      <c r="J59" s="2">
        <f>IFERROR(__xludf.DUMMYFUNCTION("""COMPUTED_VALUE"""),45376.66666666667)</f>
        <v>45376.66667</v>
      </c>
      <c r="K59" s="1">
        <f>IFERROR(__xludf.DUMMYFUNCTION("""COMPUTED_VALUE"""),303.54)</f>
        <v>303.54</v>
      </c>
      <c r="M59" s="2">
        <f>IFERROR(__xludf.DUMMYFUNCTION("""COMPUTED_VALUE"""),45376.66666666667)</f>
        <v>45376.66667</v>
      </c>
      <c r="N59" s="1">
        <f>IFERROR(__xludf.DUMMYFUNCTION("""COMPUTED_VALUE"""),549481.0)</f>
        <v>549481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IFERROR(__xludf.DUMMYFUNCTION("""COMPUTED_VALUE"""),304.82)</f>
        <v>304.82</v>
      </c>
      <c r="D60" s="2">
        <f>IFERROR(__xludf.DUMMYFUNCTION("""COMPUTED_VALUE"""),45377.66666666667)</f>
        <v>45377.66667</v>
      </c>
      <c r="E60" s="1">
        <f>IFERROR(__xludf.DUMMYFUNCTION("""COMPUTED_VALUE"""),313.45)</f>
        <v>313.45</v>
      </c>
      <c r="G60" s="2">
        <f>IFERROR(__xludf.DUMMYFUNCTION("""COMPUTED_VALUE"""),45377.66666666667)</f>
        <v>45377.66667</v>
      </c>
      <c r="H60" s="1">
        <f>IFERROR(__xludf.DUMMYFUNCTION("""COMPUTED_VALUE"""),304.47)</f>
        <v>304.47</v>
      </c>
      <c r="J60" s="2">
        <f>IFERROR(__xludf.DUMMYFUNCTION("""COMPUTED_VALUE"""),45377.66666666667)</f>
        <v>45377.66667</v>
      </c>
      <c r="K60" s="1">
        <f>IFERROR(__xludf.DUMMYFUNCTION("""COMPUTED_VALUE"""),312.2)</f>
        <v>312.2</v>
      </c>
      <c r="M60" s="2">
        <f>IFERROR(__xludf.DUMMYFUNCTION("""COMPUTED_VALUE"""),45377.66666666667)</f>
        <v>45377.66667</v>
      </c>
      <c r="N60" s="1">
        <f>IFERROR(__xludf.DUMMYFUNCTION("""COMPUTED_VALUE"""),798281.0)</f>
        <v>798281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IFERROR(__xludf.DUMMYFUNCTION("""COMPUTED_VALUE"""),313.68)</f>
        <v>313.68</v>
      </c>
      <c r="D61" s="2">
        <f>IFERROR(__xludf.DUMMYFUNCTION("""COMPUTED_VALUE"""),45378.66666666667)</f>
        <v>45378.66667</v>
      </c>
      <c r="E61" s="1">
        <f>IFERROR(__xludf.DUMMYFUNCTION("""COMPUTED_VALUE"""),314.43)</f>
        <v>314.43</v>
      </c>
      <c r="G61" s="2">
        <f>IFERROR(__xludf.DUMMYFUNCTION("""COMPUTED_VALUE"""),45378.66666666667)</f>
        <v>45378.66667</v>
      </c>
      <c r="H61" s="1">
        <f>IFERROR(__xludf.DUMMYFUNCTION("""COMPUTED_VALUE"""),309.84)</f>
        <v>309.84</v>
      </c>
      <c r="J61" s="2">
        <f>IFERROR(__xludf.DUMMYFUNCTION("""COMPUTED_VALUE"""),45378.66666666667)</f>
        <v>45378.66667</v>
      </c>
      <c r="K61" s="1">
        <f>IFERROR(__xludf.DUMMYFUNCTION("""COMPUTED_VALUE"""),311.94)</f>
        <v>311.94</v>
      </c>
      <c r="M61" s="2">
        <f>IFERROR(__xludf.DUMMYFUNCTION("""COMPUTED_VALUE"""),45378.66666666667)</f>
        <v>45378.66667</v>
      </c>
      <c r="N61" s="1">
        <f>IFERROR(__xludf.DUMMYFUNCTION("""COMPUTED_VALUE"""),664875.0)</f>
        <v>664875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IFERROR(__xludf.DUMMYFUNCTION("""COMPUTED_VALUE"""),311.94)</f>
        <v>311.94</v>
      </c>
      <c r="D62" s="2">
        <f>IFERROR(__xludf.DUMMYFUNCTION("""COMPUTED_VALUE"""),45379.66666666667)</f>
        <v>45379.66667</v>
      </c>
      <c r="E62" s="1">
        <f>IFERROR(__xludf.DUMMYFUNCTION("""COMPUTED_VALUE"""),313.84)</f>
        <v>313.84</v>
      </c>
      <c r="G62" s="2">
        <f>IFERROR(__xludf.DUMMYFUNCTION("""COMPUTED_VALUE"""),45379.66666666667)</f>
        <v>45379.66667</v>
      </c>
      <c r="H62" s="1">
        <f>IFERROR(__xludf.DUMMYFUNCTION("""COMPUTED_VALUE"""),308.82)</f>
        <v>308.82</v>
      </c>
      <c r="J62" s="2">
        <f>IFERROR(__xludf.DUMMYFUNCTION("""COMPUTED_VALUE"""),45379.66666666667)</f>
        <v>45379.66667</v>
      </c>
      <c r="K62" s="1">
        <f>IFERROR(__xludf.DUMMYFUNCTION("""COMPUTED_VALUE"""),312.89)</f>
        <v>312.89</v>
      </c>
      <c r="M62" s="2">
        <f>IFERROR(__xludf.DUMMYFUNCTION("""COMPUTED_VALUE"""),45379.66666666667)</f>
        <v>45379.66667</v>
      </c>
      <c r="N62" s="1">
        <f>IFERROR(__xludf.DUMMYFUNCTION("""COMPUTED_VALUE"""),370657.0)</f>
        <v>370657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IFERROR(__xludf.DUMMYFUNCTION("""COMPUTED_VALUE"""),312.89)</f>
        <v>312.89</v>
      </c>
      <c r="D63" s="2">
        <f>IFERROR(__xludf.DUMMYFUNCTION("""COMPUTED_VALUE"""),45383.66666666667)</f>
        <v>45383.66667</v>
      </c>
      <c r="E63" s="1">
        <f>IFERROR(__xludf.DUMMYFUNCTION("""COMPUTED_VALUE"""),313.45)</f>
        <v>313.45</v>
      </c>
      <c r="G63" s="2">
        <f>IFERROR(__xludf.DUMMYFUNCTION("""COMPUTED_VALUE"""),45383.66666666667)</f>
        <v>45383.66667</v>
      </c>
      <c r="H63" s="1">
        <f>IFERROR(__xludf.DUMMYFUNCTION("""COMPUTED_VALUE"""),309.15)</f>
        <v>309.15</v>
      </c>
      <c r="J63" s="2">
        <f>IFERROR(__xludf.DUMMYFUNCTION("""COMPUTED_VALUE"""),45383.66666666667)</f>
        <v>45383.66667</v>
      </c>
      <c r="K63" s="1">
        <f>IFERROR(__xludf.DUMMYFUNCTION("""COMPUTED_VALUE"""),310.69)</f>
        <v>310.69</v>
      </c>
      <c r="M63" s="2">
        <f>IFERROR(__xludf.DUMMYFUNCTION("""COMPUTED_VALUE"""),45383.66666666667)</f>
        <v>45383.66667</v>
      </c>
      <c r="N63" s="1">
        <f>IFERROR(__xludf.DUMMYFUNCTION("""COMPUTED_VALUE"""),303485.0)</f>
        <v>303485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IFERROR(__xludf.DUMMYFUNCTION("""COMPUTED_VALUE"""),310.69)</f>
        <v>310.69</v>
      </c>
      <c r="D64" s="2">
        <f>IFERROR(__xludf.DUMMYFUNCTION("""COMPUTED_VALUE"""),45384.66666666667)</f>
        <v>45384.66667</v>
      </c>
      <c r="E64" s="1">
        <f>IFERROR(__xludf.DUMMYFUNCTION("""COMPUTED_VALUE"""),311.53)</f>
        <v>311.53</v>
      </c>
      <c r="G64" s="2">
        <f>IFERROR(__xludf.DUMMYFUNCTION("""COMPUTED_VALUE"""),45384.66666666667)</f>
        <v>45384.66667</v>
      </c>
      <c r="H64" s="1">
        <f>IFERROR(__xludf.DUMMYFUNCTION("""COMPUTED_VALUE"""),307.41)</f>
        <v>307.41</v>
      </c>
      <c r="J64" s="2">
        <f>IFERROR(__xludf.DUMMYFUNCTION("""COMPUTED_VALUE"""),45384.66666666667)</f>
        <v>45384.66667</v>
      </c>
      <c r="K64" s="1">
        <f>IFERROR(__xludf.DUMMYFUNCTION("""COMPUTED_VALUE"""),310.4)</f>
        <v>310.4</v>
      </c>
      <c r="M64" s="2">
        <f>IFERROR(__xludf.DUMMYFUNCTION("""COMPUTED_VALUE"""),45384.66666666667)</f>
        <v>45384.66667</v>
      </c>
      <c r="N64" s="1">
        <f>IFERROR(__xludf.DUMMYFUNCTION("""COMPUTED_VALUE"""),271751.0)</f>
        <v>271751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IFERROR(__xludf.DUMMYFUNCTION("""COMPUTED_VALUE"""),313.35)</f>
        <v>313.35</v>
      </c>
      <c r="D65" s="2">
        <f>IFERROR(__xludf.DUMMYFUNCTION("""COMPUTED_VALUE"""),45385.66666666667)</f>
        <v>45385.66667</v>
      </c>
      <c r="E65" s="1">
        <f>IFERROR(__xludf.DUMMYFUNCTION("""COMPUTED_VALUE"""),321.06)</f>
        <v>321.06</v>
      </c>
      <c r="G65" s="2">
        <f>IFERROR(__xludf.DUMMYFUNCTION("""COMPUTED_VALUE"""),45385.66666666667)</f>
        <v>45385.66667</v>
      </c>
      <c r="H65" s="1">
        <f>IFERROR(__xludf.DUMMYFUNCTION("""COMPUTED_VALUE"""),311.89)</f>
        <v>311.89</v>
      </c>
      <c r="J65" s="2">
        <f>IFERROR(__xludf.DUMMYFUNCTION("""COMPUTED_VALUE"""),45385.66666666667)</f>
        <v>45385.66667</v>
      </c>
      <c r="K65" s="1">
        <f>IFERROR(__xludf.DUMMYFUNCTION("""COMPUTED_VALUE"""),319.03)</f>
        <v>319.03</v>
      </c>
      <c r="M65" s="2">
        <f>IFERROR(__xludf.DUMMYFUNCTION("""COMPUTED_VALUE"""),45385.66666666667)</f>
        <v>45385.66667</v>
      </c>
      <c r="N65" s="1">
        <f>IFERROR(__xludf.DUMMYFUNCTION("""COMPUTED_VALUE"""),560083.0)</f>
        <v>560083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IFERROR(__xludf.DUMMYFUNCTION("""COMPUTED_VALUE"""),319.03)</f>
        <v>319.03</v>
      </c>
      <c r="D66" s="2">
        <f>IFERROR(__xludf.DUMMYFUNCTION("""COMPUTED_VALUE"""),45386.66666666667)</f>
        <v>45386.66667</v>
      </c>
      <c r="E66" s="1">
        <f>IFERROR(__xludf.DUMMYFUNCTION("""COMPUTED_VALUE"""),322.71)</f>
        <v>322.71</v>
      </c>
      <c r="G66" s="2">
        <f>IFERROR(__xludf.DUMMYFUNCTION("""COMPUTED_VALUE"""),45386.66666666667)</f>
        <v>45386.66667</v>
      </c>
      <c r="H66" s="1">
        <f>IFERROR(__xludf.DUMMYFUNCTION("""COMPUTED_VALUE"""),318.18)</f>
        <v>318.18</v>
      </c>
      <c r="J66" s="2">
        <f>IFERROR(__xludf.DUMMYFUNCTION("""COMPUTED_VALUE"""),45386.66666666667)</f>
        <v>45386.66667</v>
      </c>
      <c r="K66" s="1">
        <f>IFERROR(__xludf.DUMMYFUNCTION("""COMPUTED_VALUE"""),319.95)</f>
        <v>319.95</v>
      </c>
      <c r="M66" s="2">
        <f>IFERROR(__xludf.DUMMYFUNCTION("""COMPUTED_VALUE"""),45386.66666666667)</f>
        <v>45386.66667</v>
      </c>
      <c r="N66" s="1">
        <f>IFERROR(__xludf.DUMMYFUNCTION("""COMPUTED_VALUE"""),373242.0)</f>
        <v>373242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IFERROR(__xludf.DUMMYFUNCTION("""COMPUTED_VALUE"""),319.95)</f>
        <v>319.95</v>
      </c>
      <c r="D67" s="2">
        <f>IFERROR(__xludf.DUMMYFUNCTION("""COMPUTED_VALUE"""),45387.66666666667)</f>
        <v>45387.66667</v>
      </c>
      <c r="E67" s="1">
        <f>IFERROR(__xludf.DUMMYFUNCTION("""COMPUTED_VALUE"""),325.69)</f>
        <v>325.69</v>
      </c>
      <c r="G67" s="2">
        <f>IFERROR(__xludf.DUMMYFUNCTION("""COMPUTED_VALUE"""),45387.66666666667)</f>
        <v>45387.66667</v>
      </c>
      <c r="H67" s="1">
        <f>IFERROR(__xludf.DUMMYFUNCTION("""COMPUTED_VALUE"""),319.72)</f>
        <v>319.72</v>
      </c>
      <c r="J67" s="2">
        <f>IFERROR(__xludf.DUMMYFUNCTION("""COMPUTED_VALUE"""),45387.66666666667)</f>
        <v>45387.66667</v>
      </c>
      <c r="K67" s="1">
        <f>IFERROR(__xludf.DUMMYFUNCTION("""COMPUTED_VALUE"""),324.45)</f>
        <v>324.45</v>
      </c>
      <c r="M67" s="2">
        <f>IFERROR(__xludf.DUMMYFUNCTION("""COMPUTED_VALUE"""),45387.66666666667)</f>
        <v>45387.66667</v>
      </c>
      <c r="N67" s="1">
        <f>IFERROR(__xludf.DUMMYFUNCTION("""COMPUTED_VALUE"""),393715.0)</f>
        <v>393715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IFERROR(__xludf.DUMMYFUNCTION("""COMPUTED_VALUE"""),324.45)</f>
        <v>324.45</v>
      </c>
      <c r="D68" s="2">
        <f>IFERROR(__xludf.DUMMYFUNCTION("""COMPUTED_VALUE"""),45390.66666666667)</f>
        <v>45390.66667</v>
      </c>
      <c r="E68" s="1">
        <f>IFERROR(__xludf.DUMMYFUNCTION("""COMPUTED_VALUE"""),328.12)</f>
        <v>328.12</v>
      </c>
      <c r="G68" s="2">
        <f>IFERROR(__xludf.DUMMYFUNCTION("""COMPUTED_VALUE"""),45390.66666666667)</f>
        <v>45390.66667</v>
      </c>
      <c r="H68" s="1">
        <f>IFERROR(__xludf.DUMMYFUNCTION("""COMPUTED_VALUE"""),323.69)</f>
        <v>323.69</v>
      </c>
      <c r="J68" s="2">
        <f>IFERROR(__xludf.DUMMYFUNCTION("""COMPUTED_VALUE"""),45390.66666666667)</f>
        <v>45390.66667</v>
      </c>
      <c r="K68" s="1">
        <f>IFERROR(__xludf.DUMMYFUNCTION("""COMPUTED_VALUE"""),326.78)</f>
        <v>326.78</v>
      </c>
      <c r="M68" s="2">
        <f>IFERROR(__xludf.DUMMYFUNCTION("""COMPUTED_VALUE"""),45390.66666666667)</f>
        <v>45390.66667</v>
      </c>
      <c r="N68" s="1">
        <f>IFERROR(__xludf.DUMMYFUNCTION("""COMPUTED_VALUE"""),583510.0)</f>
        <v>583510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IFERROR(__xludf.DUMMYFUNCTION("""COMPUTED_VALUE"""),326.78)</f>
        <v>326.78</v>
      </c>
      <c r="D69" s="2">
        <f>IFERROR(__xludf.DUMMYFUNCTION("""COMPUTED_VALUE"""),45391.66666666667)</f>
        <v>45391.66667</v>
      </c>
      <c r="E69" s="1">
        <f>IFERROR(__xludf.DUMMYFUNCTION("""COMPUTED_VALUE"""),332.09)</f>
        <v>332.09</v>
      </c>
      <c r="G69" s="2">
        <f>IFERROR(__xludf.DUMMYFUNCTION("""COMPUTED_VALUE"""),45391.66666666667)</f>
        <v>45391.66667</v>
      </c>
      <c r="H69" s="1">
        <f>IFERROR(__xludf.DUMMYFUNCTION("""COMPUTED_VALUE"""),326.78)</f>
        <v>326.78</v>
      </c>
      <c r="J69" s="2">
        <f>IFERROR(__xludf.DUMMYFUNCTION("""COMPUTED_VALUE"""),45391.66666666667)</f>
        <v>45391.66667</v>
      </c>
      <c r="K69" s="1">
        <f>IFERROR(__xludf.DUMMYFUNCTION("""COMPUTED_VALUE"""),328.25)</f>
        <v>328.25</v>
      </c>
      <c r="M69" s="2">
        <f>IFERROR(__xludf.DUMMYFUNCTION("""COMPUTED_VALUE"""),45391.66666666667)</f>
        <v>45391.66667</v>
      </c>
      <c r="N69" s="1">
        <f>IFERROR(__xludf.DUMMYFUNCTION("""COMPUTED_VALUE"""),699918.0)</f>
        <v>699918</v>
      </c>
    </row>
    <row r="70">
      <c r="A70" s="2">
        <f>IFERROR(__xludf.DUMMYFUNCTION("""COMPUTED_VALUE"""),45392.66666666667)</f>
        <v>45392.66667</v>
      </c>
      <c r="B70" s="1">
        <f>IFERROR(__xludf.DUMMYFUNCTION("""COMPUTED_VALUE"""),328.25)</f>
        <v>328.25</v>
      </c>
      <c r="D70" s="2">
        <f>IFERROR(__xludf.DUMMYFUNCTION("""COMPUTED_VALUE"""),45392.66666666667)</f>
        <v>45392.66667</v>
      </c>
      <c r="E70" s="1">
        <f>IFERROR(__xludf.DUMMYFUNCTION("""COMPUTED_VALUE"""),328.38)</f>
        <v>328.38</v>
      </c>
      <c r="G70" s="2">
        <f>IFERROR(__xludf.DUMMYFUNCTION("""COMPUTED_VALUE"""),45392.66666666667)</f>
        <v>45392.66667</v>
      </c>
      <c r="H70" s="1">
        <f>IFERROR(__xludf.DUMMYFUNCTION("""COMPUTED_VALUE"""),322.44)</f>
        <v>322.44</v>
      </c>
      <c r="J70" s="2">
        <f>IFERROR(__xludf.DUMMYFUNCTION("""COMPUTED_VALUE"""),45392.66666666667)</f>
        <v>45392.66667</v>
      </c>
      <c r="K70" s="1">
        <f>IFERROR(__xludf.DUMMYFUNCTION("""COMPUTED_VALUE"""),325.76)</f>
        <v>325.76</v>
      </c>
      <c r="M70" s="2">
        <f>IFERROR(__xludf.DUMMYFUNCTION("""COMPUTED_VALUE"""),45392.66666666667)</f>
        <v>45392.66667</v>
      </c>
      <c r="N70" s="1">
        <f>IFERROR(__xludf.DUMMYFUNCTION("""COMPUTED_VALUE"""),265944.0)</f>
        <v>265944</v>
      </c>
    </row>
    <row r="71">
      <c r="A71" s="2">
        <f>IFERROR(__xludf.DUMMYFUNCTION("""COMPUTED_VALUE"""),45393.66666666667)</f>
        <v>45393.66667</v>
      </c>
      <c r="B71" s="1">
        <f>IFERROR(__xludf.DUMMYFUNCTION("""COMPUTED_VALUE"""),325.76)</f>
        <v>325.76</v>
      </c>
      <c r="D71" s="2">
        <f>IFERROR(__xludf.DUMMYFUNCTION("""COMPUTED_VALUE"""),45393.66666666667)</f>
        <v>45393.66667</v>
      </c>
      <c r="E71" s="1">
        <f>IFERROR(__xludf.DUMMYFUNCTION("""COMPUTED_VALUE"""),328.84)</f>
        <v>328.84</v>
      </c>
      <c r="G71" s="2">
        <f>IFERROR(__xludf.DUMMYFUNCTION("""COMPUTED_VALUE"""),45393.66666666667)</f>
        <v>45393.66667</v>
      </c>
      <c r="H71" s="1">
        <f>IFERROR(__xludf.DUMMYFUNCTION("""COMPUTED_VALUE"""),323.05)</f>
        <v>323.05</v>
      </c>
      <c r="J71" s="2">
        <f>IFERROR(__xludf.DUMMYFUNCTION("""COMPUTED_VALUE"""),45393.66666666667)</f>
        <v>45393.66667</v>
      </c>
      <c r="K71" s="1">
        <f>IFERROR(__xludf.DUMMYFUNCTION("""COMPUTED_VALUE"""),325.13)</f>
        <v>325.13</v>
      </c>
      <c r="M71" s="2">
        <f>IFERROR(__xludf.DUMMYFUNCTION("""COMPUTED_VALUE"""),45393.66666666667)</f>
        <v>45393.66667</v>
      </c>
      <c r="N71" s="1">
        <f>IFERROR(__xludf.DUMMYFUNCTION("""COMPUTED_VALUE"""),319912.0)</f>
        <v>319912</v>
      </c>
    </row>
    <row r="72">
      <c r="A72" s="2">
        <f>IFERROR(__xludf.DUMMYFUNCTION("""COMPUTED_VALUE"""),45394.66666666667)</f>
        <v>45394.66667</v>
      </c>
      <c r="B72" s="1">
        <f>IFERROR(__xludf.DUMMYFUNCTION("""COMPUTED_VALUE"""),325.13)</f>
        <v>325.13</v>
      </c>
      <c r="D72" s="2">
        <f>IFERROR(__xludf.DUMMYFUNCTION("""COMPUTED_VALUE"""),45394.66666666667)</f>
        <v>45394.66667</v>
      </c>
      <c r="E72" s="1">
        <f>IFERROR(__xludf.DUMMYFUNCTION("""COMPUTED_VALUE"""),327.05)</f>
        <v>327.05</v>
      </c>
      <c r="G72" s="2">
        <f>IFERROR(__xludf.DUMMYFUNCTION("""COMPUTED_VALUE"""),45394.66666666667)</f>
        <v>45394.66667</v>
      </c>
      <c r="H72" s="1">
        <f>IFERROR(__xludf.DUMMYFUNCTION("""COMPUTED_VALUE"""),319.85)</f>
        <v>319.85</v>
      </c>
      <c r="J72" s="2">
        <f>IFERROR(__xludf.DUMMYFUNCTION("""COMPUTED_VALUE"""),45394.66666666667)</f>
        <v>45394.66667</v>
      </c>
      <c r="K72" s="1">
        <f>IFERROR(__xludf.DUMMYFUNCTION("""COMPUTED_VALUE"""),321.39)</f>
        <v>321.39</v>
      </c>
      <c r="M72" s="2">
        <f>IFERROR(__xludf.DUMMYFUNCTION("""COMPUTED_VALUE"""),45394.66666666667)</f>
        <v>45394.66667</v>
      </c>
      <c r="N72" s="1">
        <f>IFERROR(__xludf.DUMMYFUNCTION("""COMPUTED_VALUE"""),254045.0)</f>
        <v>254045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IFERROR(__xludf.DUMMYFUNCTION("""COMPUTED_VALUE"""),323.53)</f>
        <v>323.53</v>
      </c>
      <c r="D73" s="2">
        <f>IFERROR(__xludf.DUMMYFUNCTION("""COMPUTED_VALUE"""),45397.66666666667)</f>
        <v>45397.66667</v>
      </c>
      <c r="E73" s="1">
        <f>IFERROR(__xludf.DUMMYFUNCTION("""COMPUTED_VALUE"""),325.0)</f>
        <v>325</v>
      </c>
      <c r="G73" s="2">
        <f>IFERROR(__xludf.DUMMYFUNCTION("""COMPUTED_VALUE"""),45397.66666666667)</f>
        <v>45397.66667</v>
      </c>
      <c r="H73" s="1">
        <f>IFERROR(__xludf.DUMMYFUNCTION("""COMPUTED_VALUE"""),317.98)</f>
        <v>317.98</v>
      </c>
      <c r="J73" s="2">
        <f>IFERROR(__xludf.DUMMYFUNCTION("""COMPUTED_VALUE"""),45397.66666666667)</f>
        <v>45397.66667</v>
      </c>
      <c r="K73" s="1">
        <f>IFERROR(__xludf.DUMMYFUNCTION("""COMPUTED_VALUE"""),318.86)</f>
        <v>318.86</v>
      </c>
      <c r="M73" s="2">
        <f>IFERROR(__xludf.DUMMYFUNCTION("""COMPUTED_VALUE"""),45397.66666666667)</f>
        <v>45397.66667</v>
      </c>
      <c r="N73" s="1">
        <f>IFERROR(__xludf.DUMMYFUNCTION("""COMPUTED_VALUE"""),360905.0)</f>
        <v>360905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IFERROR(__xludf.DUMMYFUNCTION("""COMPUTED_VALUE"""),318.86)</f>
        <v>318.86</v>
      </c>
      <c r="D74" s="2">
        <f>IFERROR(__xludf.DUMMYFUNCTION("""COMPUTED_VALUE"""),45398.66666666667)</f>
        <v>45398.66667</v>
      </c>
      <c r="E74" s="1">
        <f>IFERROR(__xludf.DUMMYFUNCTION("""COMPUTED_VALUE"""),318.86)</f>
        <v>318.86</v>
      </c>
      <c r="G74" s="2">
        <f>IFERROR(__xludf.DUMMYFUNCTION("""COMPUTED_VALUE"""),45398.66666666667)</f>
        <v>45398.66667</v>
      </c>
      <c r="H74" s="1">
        <f>IFERROR(__xludf.DUMMYFUNCTION("""COMPUTED_VALUE"""),314.93)</f>
        <v>314.93</v>
      </c>
      <c r="J74" s="2">
        <f>IFERROR(__xludf.DUMMYFUNCTION("""COMPUTED_VALUE"""),45398.66666666667)</f>
        <v>45398.66667</v>
      </c>
      <c r="K74" s="1">
        <f>IFERROR(__xludf.DUMMYFUNCTION("""COMPUTED_VALUE"""),316.9)</f>
        <v>316.9</v>
      </c>
      <c r="M74" s="2">
        <f>IFERROR(__xludf.DUMMYFUNCTION("""COMPUTED_VALUE"""),45398.66666666667)</f>
        <v>45398.66667</v>
      </c>
      <c r="N74" s="1">
        <f>IFERROR(__xludf.DUMMYFUNCTION("""COMPUTED_VALUE"""),318502.0)</f>
        <v>318502</v>
      </c>
    </row>
    <row r="75">
      <c r="A75" s="2">
        <f>IFERROR(__xludf.DUMMYFUNCTION("""COMPUTED_VALUE"""),45399.66666666667)</f>
        <v>45399.66667</v>
      </c>
      <c r="B75" s="1">
        <f>IFERROR(__xludf.DUMMYFUNCTION("""COMPUTED_VALUE"""),316.9)</f>
        <v>316.9</v>
      </c>
      <c r="D75" s="2">
        <f>IFERROR(__xludf.DUMMYFUNCTION("""COMPUTED_VALUE"""),45399.66666666667)</f>
        <v>45399.66667</v>
      </c>
      <c r="E75" s="1">
        <f>IFERROR(__xludf.DUMMYFUNCTION("""COMPUTED_VALUE"""),318.77)</f>
        <v>318.77</v>
      </c>
      <c r="G75" s="2">
        <f>IFERROR(__xludf.DUMMYFUNCTION("""COMPUTED_VALUE"""),45399.66666666667)</f>
        <v>45399.66667</v>
      </c>
      <c r="H75" s="1">
        <f>IFERROR(__xludf.DUMMYFUNCTION("""COMPUTED_VALUE"""),312.1)</f>
        <v>312.1</v>
      </c>
      <c r="J75" s="2">
        <f>IFERROR(__xludf.DUMMYFUNCTION("""COMPUTED_VALUE"""),45399.66666666667)</f>
        <v>45399.66667</v>
      </c>
      <c r="K75" s="1">
        <f>IFERROR(__xludf.DUMMYFUNCTION("""COMPUTED_VALUE"""),312.1)</f>
        <v>312.1</v>
      </c>
      <c r="M75" s="2">
        <f>IFERROR(__xludf.DUMMYFUNCTION("""COMPUTED_VALUE"""),45399.66666666667)</f>
        <v>45399.66667</v>
      </c>
      <c r="N75" s="1">
        <f>IFERROR(__xludf.DUMMYFUNCTION("""COMPUTED_VALUE"""),337654.0)</f>
        <v>337654</v>
      </c>
    </row>
    <row r="76">
      <c r="A76" s="2">
        <f>IFERROR(__xludf.DUMMYFUNCTION("""COMPUTED_VALUE"""),45400.66666666667)</f>
        <v>45400.66667</v>
      </c>
      <c r="B76" s="1">
        <f>IFERROR(__xludf.DUMMYFUNCTION("""COMPUTED_VALUE"""),313.19)</f>
        <v>313.19</v>
      </c>
      <c r="D76" s="2">
        <f>IFERROR(__xludf.DUMMYFUNCTION("""COMPUTED_VALUE"""),45400.66666666667)</f>
        <v>45400.66667</v>
      </c>
      <c r="E76" s="1">
        <f>IFERROR(__xludf.DUMMYFUNCTION("""COMPUTED_VALUE"""),315.16)</f>
        <v>315.16</v>
      </c>
      <c r="G76" s="2">
        <f>IFERROR(__xludf.DUMMYFUNCTION("""COMPUTED_VALUE"""),45400.66666666667)</f>
        <v>45400.66667</v>
      </c>
      <c r="H76" s="1">
        <f>IFERROR(__xludf.DUMMYFUNCTION("""COMPUTED_VALUE"""),309.84)</f>
        <v>309.84</v>
      </c>
      <c r="J76" s="2">
        <f>IFERROR(__xludf.DUMMYFUNCTION("""COMPUTED_VALUE"""),45400.66666666667)</f>
        <v>45400.66667</v>
      </c>
      <c r="K76" s="1">
        <f>IFERROR(__xludf.DUMMYFUNCTION("""COMPUTED_VALUE"""),311.74)</f>
        <v>311.74</v>
      </c>
      <c r="M76" s="2">
        <f>IFERROR(__xludf.DUMMYFUNCTION("""COMPUTED_VALUE"""),45400.66666666667)</f>
        <v>45400.66667</v>
      </c>
      <c r="N76" s="1">
        <f>IFERROR(__xludf.DUMMYFUNCTION("""COMPUTED_VALUE"""),238935.0)</f>
        <v>238935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IFERROR(__xludf.DUMMYFUNCTION("""COMPUTED_VALUE"""),311.74)</f>
        <v>311.74</v>
      </c>
      <c r="D77" s="2">
        <f>IFERROR(__xludf.DUMMYFUNCTION("""COMPUTED_VALUE"""),45401.66666666667)</f>
        <v>45401.66667</v>
      </c>
      <c r="E77" s="1">
        <f>IFERROR(__xludf.DUMMYFUNCTION("""COMPUTED_VALUE"""),316.11)</f>
        <v>316.11</v>
      </c>
      <c r="G77" s="2">
        <f>IFERROR(__xludf.DUMMYFUNCTION("""COMPUTED_VALUE"""),45401.66666666667)</f>
        <v>45401.66667</v>
      </c>
      <c r="H77" s="1">
        <f>IFERROR(__xludf.DUMMYFUNCTION("""COMPUTED_VALUE"""),311.48)</f>
        <v>311.48</v>
      </c>
      <c r="J77" s="2">
        <f>IFERROR(__xludf.DUMMYFUNCTION("""COMPUTED_VALUE"""),45401.66666666667)</f>
        <v>45401.66667</v>
      </c>
      <c r="K77" s="1">
        <f>IFERROR(__xludf.DUMMYFUNCTION("""COMPUTED_VALUE"""),314.5)</f>
        <v>314.5</v>
      </c>
      <c r="M77" s="2">
        <f>IFERROR(__xludf.DUMMYFUNCTION("""COMPUTED_VALUE"""),45401.66666666667)</f>
        <v>45401.66667</v>
      </c>
      <c r="N77" s="1">
        <f>IFERROR(__xludf.DUMMYFUNCTION("""COMPUTED_VALUE"""),356211.0)</f>
        <v>356211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IFERROR(__xludf.DUMMYFUNCTION("""COMPUTED_VALUE"""),314.5)</f>
        <v>314.5</v>
      </c>
      <c r="D78" s="2">
        <f>IFERROR(__xludf.DUMMYFUNCTION("""COMPUTED_VALUE"""),45404.66666666667)</f>
        <v>45404.66667</v>
      </c>
      <c r="E78" s="1">
        <f>IFERROR(__xludf.DUMMYFUNCTION("""COMPUTED_VALUE"""),332.52)</f>
        <v>332.52</v>
      </c>
      <c r="G78" s="2">
        <f>IFERROR(__xludf.DUMMYFUNCTION("""COMPUTED_VALUE"""),45404.66666666667)</f>
        <v>45404.66667</v>
      </c>
      <c r="H78" s="1">
        <f>IFERROR(__xludf.DUMMYFUNCTION("""COMPUTED_VALUE"""),314.5)</f>
        <v>314.5</v>
      </c>
      <c r="J78" s="2">
        <f>IFERROR(__xludf.DUMMYFUNCTION("""COMPUTED_VALUE"""),45404.66666666667)</f>
        <v>45404.66667</v>
      </c>
      <c r="K78" s="1">
        <f>IFERROR(__xludf.DUMMYFUNCTION("""COMPUTED_VALUE"""),325.43)</f>
        <v>325.43</v>
      </c>
      <c r="M78" s="2">
        <f>IFERROR(__xludf.DUMMYFUNCTION("""COMPUTED_VALUE"""),45404.66666666667)</f>
        <v>45404.66667</v>
      </c>
      <c r="N78" s="1">
        <f>IFERROR(__xludf.DUMMYFUNCTION("""COMPUTED_VALUE"""),1014361.0)</f>
        <v>1014361</v>
      </c>
    </row>
    <row r="79">
      <c r="A79" s="2">
        <f>IFERROR(__xludf.DUMMYFUNCTION("""COMPUTED_VALUE"""),45405.66666666667)</f>
        <v>45405.66667</v>
      </c>
      <c r="B79" s="1">
        <f>IFERROR(__xludf.DUMMYFUNCTION("""COMPUTED_VALUE"""),325.43)</f>
        <v>325.43</v>
      </c>
      <c r="D79" s="2">
        <f>IFERROR(__xludf.DUMMYFUNCTION("""COMPUTED_VALUE"""),45405.66666666667)</f>
        <v>45405.66667</v>
      </c>
      <c r="E79" s="1">
        <f>IFERROR(__xludf.DUMMYFUNCTION("""COMPUTED_VALUE"""),336.62)</f>
        <v>336.62</v>
      </c>
      <c r="G79" s="2">
        <f>IFERROR(__xludf.DUMMYFUNCTION("""COMPUTED_VALUE"""),45405.66666666667)</f>
        <v>45405.66667</v>
      </c>
      <c r="H79" s="1">
        <f>IFERROR(__xludf.DUMMYFUNCTION("""COMPUTED_VALUE"""),325.43)</f>
        <v>325.43</v>
      </c>
      <c r="J79" s="2">
        <f>IFERROR(__xludf.DUMMYFUNCTION("""COMPUTED_VALUE"""),45405.66666666667)</f>
        <v>45405.66667</v>
      </c>
      <c r="K79" s="1">
        <f>IFERROR(__xludf.DUMMYFUNCTION("""COMPUTED_VALUE"""),334.62)</f>
        <v>334.62</v>
      </c>
      <c r="M79" s="2">
        <f>IFERROR(__xludf.DUMMYFUNCTION("""COMPUTED_VALUE"""),45405.66666666667)</f>
        <v>45405.66667</v>
      </c>
      <c r="N79" s="1">
        <f>IFERROR(__xludf.DUMMYFUNCTION("""COMPUTED_VALUE"""),623888.0)</f>
        <v>623888</v>
      </c>
    </row>
    <row r="80">
      <c r="A80" s="2">
        <f>IFERROR(__xludf.DUMMYFUNCTION("""COMPUTED_VALUE"""),45406.66666666667)</f>
        <v>45406.66667</v>
      </c>
      <c r="B80" s="1">
        <f>IFERROR(__xludf.DUMMYFUNCTION("""COMPUTED_VALUE"""),333.57)</f>
        <v>333.57</v>
      </c>
      <c r="D80" s="2">
        <f>IFERROR(__xludf.DUMMYFUNCTION("""COMPUTED_VALUE"""),45406.66666666667)</f>
        <v>45406.66667</v>
      </c>
      <c r="E80" s="1">
        <f>IFERROR(__xludf.DUMMYFUNCTION("""COMPUTED_VALUE"""),334.75)</f>
        <v>334.75</v>
      </c>
      <c r="G80" s="2">
        <f>IFERROR(__xludf.DUMMYFUNCTION("""COMPUTED_VALUE"""),45406.66666666667)</f>
        <v>45406.66667</v>
      </c>
      <c r="H80" s="1">
        <f>IFERROR(__xludf.DUMMYFUNCTION("""COMPUTED_VALUE"""),330.81)</f>
        <v>330.81</v>
      </c>
      <c r="J80" s="2">
        <f>IFERROR(__xludf.DUMMYFUNCTION("""COMPUTED_VALUE"""),45406.66666666667)</f>
        <v>45406.66667</v>
      </c>
      <c r="K80" s="1">
        <f>IFERROR(__xludf.DUMMYFUNCTION("""COMPUTED_VALUE"""),331.7)</f>
        <v>331.7</v>
      </c>
      <c r="M80" s="2">
        <f>IFERROR(__xludf.DUMMYFUNCTION("""COMPUTED_VALUE"""),45406.66666666667)</f>
        <v>45406.66667</v>
      </c>
      <c r="N80" s="1">
        <f>IFERROR(__xludf.DUMMYFUNCTION("""COMPUTED_VALUE"""),645858.0)</f>
        <v>645858</v>
      </c>
    </row>
    <row r="81">
      <c r="A81" s="2">
        <f>IFERROR(__xludf.DUMMYFUNCTION("""COMPUTED_VALUE"""),45407.66666666667)</f>
        <v>45407.66667</v>
      </c>
      <c r="B81" s="1">
        <f>IFERROR(__xludf.DUMMYFUNCTION("""COMPUTED_VALUE"""),331.7)</f>
        <v>331.7</v>
      </c>
      <c r="D81" s="2">
        <f>IFERROR(__xludf.DUMMYFUNCTION("""COMPUTED_VALUE"""),45407.66666666667)</f>
        <v>45407.66667</v>
      </c>
      <c r="E81" s="1">
        <f>IFERROR(__xludf.DUMMYFUNCTION("""COMPUTED_VALUE"""),375.34)</f>
        <v>375.34</v>
      </c>
      <c r="G81" s="2">
        <f>IFERROR(__xludf.DUMMYFUNCTION("""COMPUTED_VALUE"""),45407.66666666667)</f>
        <v>45407.66667</v>
      </c>
      <c r="H81" s="1">
        <f>IFERROR(__xludf.DUMMYFUNCTION("""COMPUTED_VALUE"""),331.7)</f>
        <v>331.7</v>
      </c>
      <c r="J81" s="2">
        <f>IFERROR(__xludf.DUMMYFUNCTION("""COMPUTED_VALUE"""),45407.66666666667)</f>
        <v>45407.66667</v>
      </c>
      <c r="K81" s="1">
        <f>IFERROR(__xludf.DUMMYFUNCTION("""COMPUTED_VALUE"""),368.17)</f>
        <v>368.17</v>
      </c>
      <c r="M81" s="2">
        <f>IFERROR(__xludf.DUMMYFUNCTION("""COMPUTED_VALUE"""),45407.66666666667)</f>
        <v>45407.66667</v>
      </c>
      <c r="N81" s="1">
        <f>IFERROR(__xludf.DUMMYFUNCTION("""COMPUTED_VALUE"""),1469753.0)</f>
        <v>1469753</v>
      </c>
    </row>
    <row r="82">
      <c r="A82" s="2">
        <f>IFERROR(__xludf.DUMMYFUNCTION("""COMPUTED_VALUE"""),45408.66666666667)</f>
        <v>45408.66667</v>
      </c>
      <c r="B82" s="1">
        <f>IFERROR(__xludf.DUMMYFUNCTION("""COMPUTED_VALUE"""),367.25)</f>
        <v>367.25</v>
      </c>
      <c r="D82" s="2">
        <f>IFERROR(__xludf.DUMMYFUNCTION("""COMPUTED_VALUE"""),45408.66666666667)</f>
        <v>45408.66667</v>
      </c>
      <c r="E82" s="1">
        <f>IFERROR(__xludf.DUMMYFUNCTION("""COMPUTED_VALUE"""),370.86)</f>
        <v>370.86</v>
      </c>
      <c r="G82" s="2">
        <f>IFERROR(__xludf.DUMMYFUNCTION("""COMPUTED_VALUE"""),45408.66666666667)</f>
        <v>45408.66667</v>
      </c>
      <c r="H82" s="1">
        <f>IFERROR(__xludf.DUMMYFUNCTION("""COMPUTED_VALUE"""),364.16)</f>
        <v>364.16</v>
      </c>
      <c r="J82" s="2">
        <f>IFERROR(__xludf.DUMMYFUNCTION("""COMPUTED_VALUE"""),45408.66666666667)</f>
        <v>45408.66667</v>
      </c>
      <c r="K82" s="1">
        <f>IFERROR(__xludf.DUMMYFUNCTION("""COMPUTED_VALUE"""),367.64)</f>
        <v>367.64</v>
      </c>
      <c r="M82" s="2">
        <f>IFERROR(__xludf.DUMMYFUNCTION("""COMPUTED_VALUE"""),45408.66666666667)</f>
        <v>45408.66667</v>
      </c>
      <c r="N82" s="1">
        <f>IFERROR(__xludf.DUMMYFUNCTION("""COMPUTED_VALUE"""),783584.0)</f>
        <v>783584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IFERROR(__xludf.DUMMYFUNCTION("""COMPUTED_VALUE"""),366.26)</f>
        <v>366.26</v>
      </c>
      <c r="D83" s="2">
        <f>IFERROR(__xludf.DUMMYFUNCTION("""COMPUTED_VALUE"""),45411.66666666667)</f>
        <v>45411.66667</v>
      </c>
      <c r="E83" s="1">
        <f>IFERROR(__xludf.DUMMYFUNCTION("""COMPUTED_VALUE"""),366.84)</f>
        <v>366.84</v>
      </c>
      <c r="G83" s="2">
        <f>IFERROR(__xludf.DUMMYFUNCTION("""COMPUTED_VALUE"""),45411.66666666667)</f>
        <v>45411.66667</v>
      </c>
      <c r="H83" s="1">
        <f>IFERROR(__xludf.DUMMYFUNCTION("""COMPUTED_VALUE"""),358.94)</f>
        <v>358.94</v>
      </c>
      <c r="J83" s="2">
        <f>IFERROR(__xludf.DUMMYFUNCTION("""COMPUTED_VALUE"""),45411.66666666667)</f>
        <v>45411.66667</v>
      </c>
      <c r="K83" s="1">
        <f>IFERROR(__xludf.DUMMYFUNCTION("""COMPUTED_VALUE"""),361.05)</f>
        <v>361.05</v>
      </c>
      <c r="M83" s="2">
        <f>IFERROR(__xludf.DUMMYFUNCTION("""COMPUTED_VALUE"""),45411.66666666667)</f>
        <v>45411.66667</v>
      </c>
      <c r="N83" s="1">
        <f>IFERROR(__xludf.DUMMYFUNCTION("""COMPUTED_VALUE"""),726105.0)</f>
        <v>726105</v>
      </c>
    </row>
    <row r="84">
      <c r="A84" s="2">
        <f>IFERROR(__xludf.DUMMYFUNCTION("""COMPUTED_VALUE"""),45412.66666666667)</f>
        <v>45412.66667</v>
      </c>
      <c r="B84" s="1">
        <f>IFERROR(__xludf.DUMMYFUNCTION("""COMPUTED_VALUE"""),361.05)</f>
        <v>361.05</v>
      </c>
      <c r="D84" s="2">
        <f>IFERROR(__xludf.DUMMYFUNCTION("""COMPUTED_VALUE"""),45412.66666666667)</f>
        <v>45412.66667</v>
      </c>
      <c r="E84" s="1">
        <f>IFERROR(__xludf.DUMMYFUNCTION("""COMPUTED_VALUE"""),361.05)</f>
        <v>361.05</v>
      </c>
      <c r="G84" s="2">
        <f>IFERROR(__xludf.DUMMYFUNCTION("""COMPUTED_VALUE"""),45412.66666666667)</f>
        <v>45412.66667</v>
      </c>
      <c r="H84" s="1">
        <f>IFERROR(__xludf.DUMMYFUNCTION("""COMPUTED_VALUE"""),354.78)</f>
        <v>354.78</v>
      </c>
      <c r="J84" s="2">
        <f>IFERROR(__xludf.DUMMYFUNCTION("""COMPUTED_VALUE"""),45412.66666666667)</f>
        <v>45412.66667</v>
      </c>
      <c r="K84" s="1">
        <f>IFERROR(__xludf.DUMMYFUNCTION("""COMPUTED_VALUE"""),358.22)</f>
        <v>358.22</v>
      </c>
      <c r="M84" s="2">
        <f>IFERROR(__xludf.DUMMYFUNCTION("""COMPUTED_VALUE"""),45412.66666666667)</f>
        <v>45412.66667</v>
      </c>
      <c r="N84" s="1">
        <f>IFERROR(__xludf.DUMMYFUNCTION("""COMPUTED_VALUE"""),429200.0)</f>
        <v>429200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IFERROR(__xludf.DUMMYFUNCTION("""COMPUTED_VALUE"""),358.22)</f>
        <v>358.22</v>
      </c>
      <c r="D85" s="2">
        <f>IFERROR(__xludf.DUMMYFUNCTION("""COMPUTED_VALUE"""),45413.66666666667)</f>
        <v>45413.66667</v>
      </c>
      <c r="E85" s="1">
        <f>IFERROR(__xludf.DUMMYFUNCTION("""COMPUTED_VALUE"""),360.32)</f>
        <v>360.32</v>
      </c>
      <c r="G85" s="2">
        <f>IFERROR(__xludf.DUMMYFUNCTION("""COMPUTED_VALUE"""),45413.66666666667)</f>
        <v>45413.66667</v>
      </c>
      <c r="H85" s="1">
        <f>IFERROR(__xludf.DUMMYFUNCTION("""COMPUTED_VALUE"""),353.2)</f>
        <v>353.2</v>
      </c>
      <c r="J85" s="2">
        <f>IFERROR(__xludf.DUMMYFUNCTION("""COMPUTED_VALUE"""),45413.66666666667)</f>
        <v>45413.66667</v>
      </c>
      <c r="K85" s="1">
        <f>IFERROR(__xludf.DUMMYFUNCTION("""COMPUTED_VALUE"""),355.07)</f>
        <v>355.07</v>
      </c>
      <c r="M85" s="2">
        <f>IFERROR(__xludf.DUMMYFUNCTION("""COMPUTED_VALUE"""),45413.66666666667)</f>
        <v>45413.66667</v>
      </c>
      <c r="N85" s="1">
        <f>IFERROR(__xludf.DUMMYFUNCTION("""COMPUTED_VALUE"""),530542.0)</f>
        <v>530542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IFERROR(__xludf.DUMMYFUNCTION("""COMPUTED_VALUE"""),358.49)</f>
        <v>358.49</v>
      </c>
      <c r="D86" s="2">
        <f>IFERROR(__xludf.DUMMYFUNCTION("""COMPUTED_VALUE"""),45414.66666666667)</f>
        <v>45414.66667</v>
      </c>
      <c r="E86" s="1">
        <f>IFERROR(__xludf.DUMMYFUNCTION("""COMPUTED_VALUE"""),361.73)</f>
        <v>361.73</v>
      </c>
      <c r="G86" s="2">
        <f>IFERROR(__xludf.DUMMYFUNCTION("""COMPUTED_VALUE"""),45414.66666666667)</f>
        <v>45414.66667</v>
      </c>
      <c r="H86" s="1">
        <f>IFERROR(__xludf.DUMMYFUNCTION("""COMPUTED_VALUE"""),355.22)</f>
        <v>355.22</v>
      </c>
      <c r="J86" s="2">
        <f>IFERROR(__xludf.DUMMYFUNCTION("""COMPUTED_VALUE"""),45414.66666666667)</f>
        <v>45414.66667</v>
      </c>
      <c r="K86" s="1">
        <f>IFERROR(__xludf.DUMMYFUNCTION("""COMPUTED_VALUE"""),359.54)</f>
        <v>359.54</v>
      </c>
      <c r="M86" s="2">
        <f>IFERROR(__xludf.DUMMYFUNCTION("""COMPUTED_VALUE"""),45414.66666666667)</f>
        <v>45414.66667</v>
      </c>
      <c r="N86" s="1">
        <f>IFERROR(__xludf.DUMMYFUNCTION("""COMPUTED_VALUE"""),472932.0)</f>
        <v>472932</v>
      </c>
    </row>
    <row r="87">
      <c r="A87" s="2">
        <f>IFERROR(__xludf.DUMMYFUNCTION("""COMPUTED_VALUE"""),45415.66666666667)</f>
        <v>45415.66667</v>
      </c>
      <c r="B87" s="1">
        <f>IFERROR(__xludf.DUMMYFUNCTION("""COMPUTED_VALUE"""),359.54)</f>
        <v>359.54</v>
      </c>
      <c r="D87" s="2">
        <f>IFERROR(__xludf.DUMMYFUNCTION("""COMPUTED_VALUE"""),45415.66666666667)</f>
        <v>45415.66667</v>
      </c>
      <c r="E87" s="1">
        <f>IFERROR(__xludf.DUMMYFUNCTION("""COMPUTED_VALUE"""),363.31)</f>
        <v>363.31</v>
      </c>
      <c r="G87" s="2">
        <f>IFERROR(__xludf.DUMMYFUNCTION("""COMPUTED_VALUE"""),45415.66666666667)</f>
        <v>45415.66667</v>
      </c>
      <c r="H87" s="1">
        <f>IFERROR(__xludf.DUMMYFUNCTION("""COMPUTED_VALUE"""),357.53)</f>
        <v>357.53</v>
      </c>
      <c r="J87" s="2">
        <f>IFERROR(__xludf.DUMMYFUNCTION("""COMPUTED_VALUE"""),45415.66666666667)</f>
        <v>45415.66667</v>
      </c>
      <c r="K87" s="1">
        <f>IFERROR(__xludf.DUMMYFUNCTION("""COMPUTED_VALUE"""),362.79)</f>
        <v>362.79</v>
      </c>
      <c r="M87" s="2">
        <f>IFERROR(__xludf.DUMMYFUNCTION("""COMPUTED_VALUE"""),45415.66666666667)</f>
        <v>45415.66667</v>
      </c>
      <c r="N87" s="1">
        <f>IFERROR(__xludf.DUMMYFUNCTION("""COMPUTED_VALUE"""),455833.0)</f>
        <v>455833</v>
      </c>
    </row>
    <row r="88">
      <c r="A88" s="2">
        <f>IFERROR(__xludf.DUMMYFUNCTION("""COMPUTED_VALUE"""),45418.66666666667)</f>
        <v>45418.66667</v>
      </c>
      <c r="B88" s="1">
        <f>IFERROR(__xludf.DUMMYFUNCTION("""COMPUTED_VALUE"""),362.79)</f>
        <v>362.79</v>
      </c>
      <c r="D88" s="2">
        <f>IFERROR(__xludf.DUMMYFUNCTION("""COMPUTED_VALUE"""),45418.66666666667)</f>
        <v>45418.66667</v>
      </c>
      <c r="E88" s="1">
        <f>IFERROR(__xludf.DUMMYFUNCTION("""COMPUTED_VALUE"""),368.66)</f>
        <v>368.66</v>
      </c>
      <c r="G88" s="2">
        <f>IFERROR(__xludf.DUMMYFUNCTION("""COMPUTED_VALUE"""),45418.66666666667)</f>
        <v>45418.66667</v>
      </c>
      <c r="H88" s="1">
        <f>IFERROR(__xludf.DUMMYFUNCTION("""COMPUTED_VALUE"""),362.79)</f>
        <v>362.79</v>
      </c>
      <c r="J88" s="2">
        <f>IFERROR(__xludf.DUMMYFUNCTION("""COMPUTED_VALUE"""),45418.66666666667)</f>
        <v>45418.66667</v>
      </c>
      <c r="K88" s="1">
        <f>IFERROR(__xludf.DUMMYFUNCTION("""COMPUTED_VALUE"""),367.64)</f>
        <v>367.64</v>
      </c>
      <c r="M88" s="2">
        <f>IFERROR(__xludf.DUMMYFUNCTION("""COMPUTED_VALUE"""),45418.66666666667)</f>
        <v>45418.66667</v>
      </c>
      <c r="N88" s="1">
        <f>IFERROR(__xludf.DUMMYFUNCTION("""COMPUTED_VALUE"""),524179.0)</f>
        <v>524179</v>
      </c>
    </row>
    <row r="89">
      <c r="A89" s="2">
        <f>IFERROR(__xludf.DUMMYFUNCTION("""COMPUTED_VALUE"""),45419.66666666667)</f>
        <v>45419.66667</v>
      </c>
      <c r="B89" s="1">
        <f>IFERROR(__xludf.DUMMYFUNCTION("""COMPUTED_VALUE"""),368.56)</f>
        <v>368.56</v>
      </c>
      <c r="D89" s="2">
        <f>IFERROR(__xludf.DUMMYFUNCTION("""COMPUTED_VALUE"""),45419.66666666667)</f>
        <v>45419.66667</v>
      </c>
      <c r="E89" s="1">
        <f>IFERROR(__xludf.DUMMYFUNCTION("""COMPUTED_VALUE"""),374.9)</f>
        <v>374.9</v>
      </c>
      <c r="G89" s="2">
        <f>IFERROR(__xludf.DUMMYFUNCTION("""COMPUTED_VALUE"""),45419.66666666667)</f>
        <v>45419.66667</v>
      </c>
      <c r="H89" s="1">
        <f>IFERROR(__xludf.DUMMYFUNCTION("""COMPUTED_VALUE"""),368.56)</f>
        <v>368.56</v>
      </c>
      <c r="J89" s="2">
        <f>IFERROR(__xludf.DUMMYFUNCTION("""COMPUTED_VALUE"""),45419.66666666667)</f>
        <v>45419.66667</v>
      </c>
      <c r="K89" s="1">
        <f>IFERROR(__xludf.DUMMYFUNCTION("""COMPUTED_VALUE"""),372.01)</f>
        <v>372.01</v>
      </c>
      <c r="M89" s="2">
        <f>IFERROR(__xludf.DUMMYFUNCTION("""COMPUTED_VALUE"""),45419.66666666667)</f>
        <v>45419.66667</v>
      </c>
      <c r="N89" s="1">
        <f>IFERROR(__xludf.DUMMYFUNCTION("""COMPUTED_VALUE"""),473594.0)</f>
        <v>473594</v>
      </c>
    </row>
    <row r="90">
      <c r="A90" s="2">
        <f>IFERROR(__xludf.DUMMYFUNCTION("""COMPUTED_VALUE"""),45420.66666666667)</f>
        <v>45420.66667</v>
      </c>
      <c r="B90" s="1">
        <f>IFERROR(__xludf.DUMMYFUNCTION("""COMPUTED_VALUE"""),372.01)</f>
        <v>372.01</v>
      </c>
      <c r="D90" s="2">
        <f>IFERROR(__xludf.DUMMYFUNCTION("""COMPUTED_VALUE"""),45420.66666666667)</f>
        <v>45420.66667</v>
      </c>
      <c r="E90" s="1">
        <f>IFERROR(__xludf.DUMMYFUNCTION("""COMPUTED_VALUE"""),380.45)</f>
        <v>380.45</v>
      </c>
      <c r="G90" s="2">
        <f>IFERROR(__xludf.DUMMYFUNCTION("""COMPUTED_VALUE"""),45420.66666666667)</f>
        <v>45420.66667</v>
      </c>
      <c r="H90" s="1">
        <f>IFERROR(__xludf.DUMMYFUNCTION("""COMPUTED_VALUE"""),370.7)</f>
        <v>370.7</v>
      </c>
      <c r="J90" s="2">
        <f>IFERROR(__xludf.DUMMYFUNCTION("""COMPUTED_VALUE"""),45420.66666666667)</f>
        <v>45420.66667</v>
      </c>
      <c r="K90" s="1">
        <f>IFERROR(__xludf.DUMMYFUNCTION("""COMPUTED_VALUE"""),377.52)</f>
        <v>377.52</v>
      </c>
      <c r="M90" s="2">
        <f>IFERROR(__xludf.DUMMYFUNCTION("""COMPUTED_VALUE"""),45420.66666666667)</f>
        <v>45420.66667</v>
      </c>
      <c r="N90" s="1">
        <f>IFERROR(__xludf.DUMMYFUNCTION("""COMPUTED_VALUE"""),422676.0)</f>
        <v>422676</v>
      </c>
    </row>
    <row r="91">
      <c r="A91" s="2">
        <f>IFERROR(__xludf.DUMMYFUNCTION("""COMPUTED_VALUE"""),45421.66666666667)</f>
        <v>45421.66667</v>
      </c>
      <c r="B91" s="1">
        <f>IFERROR(__xludf.DUMMYFUNCTION("""COMPUTED_VALUE"""),377.52)</f>
        <v>377.52</v>
      </c>
      <c r="D91" s="2">
        <f>IFERROR(__xludf.DUMMYFUNCTION("""COMPUTED_VALUE"""),45421.66666666667)</f>
        <v>45421.66667</v>
      </c>
      <c r="E91" s="1">
        <f>IFERROR(__xludf.DUMMYFUNCTION("""COMPUTED_VALUE"""),383.14)</f>
        <v>383.14</v>
      </c>
      <c r="G91" s="2">
        <f>IFERROR(__xludf.DUMMYFUNCTION("""COMPUTED_VALUE"""),45421.66666666667)</f>
        <v>45421.66667</v>
      </c>
      <c r="H91" s="1">
        <f>IFERROR(__xludf.DUMMYFUNCTION("""COMPUTED_VALUE"""),377.52)</f>
        <v>377.52</v>
      </c>
      <c r="J91" s="2">
        <f>IFERROR(__xludf.DUMMYFUNCTION("""COMPUTED_VALUE"""),45421.66666666667)</f>
        <v>45421.66667</v>
      </c>
      <c r="K91" s="1">
        <f>IFERROR(__xludf.DUMMYFUNCTION("""COMPUTED_VALUE"""),380.71)</f>
        <v>380.71</v>
      </c>
      <c r="M91" s="2">
        <f>IFERROR(__xludf.DUMMYFUNCTION("""COMPUTED_VALUE"""),45421.66666666667)</f>
        <v>45421.66667</v>
      </c>
      <c r="N91" s="1">
        <f>IFERROR(__xludf.DUMMYFUNCTION("""COMPUTED_VALUE"""),392501.0)</f>
        <v>392501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IFERROR(__xludf.DUMMYFUNCTION("""COMPUTED_VALUE"""),380.71)</f>
        <v>380.71</v>
      </c>
      <c r="D92" s="2">
        <f>IFERROR(__xludf.DUMMYFUNCTION("""COMPUTED_VALUE"""),45422.66666666667)</f>
        <v>45422.66667</v>
      </c>
      <c r="E92" s="1">
        <f>IFERROR(__xludf.DUMMYFUNCTION("""COMPUTED_VALUE"""),382.41)</f>
        <v>382.41</v>
      </c>
      <c r="G92" s="2">
        <f>IFERROR(__xludf.DUMMYFUNCTION("""COMPUTED_VALUE"""),45422.66666666667)</f>
        <v>45422.66667</v>
      </c>
      <c r="H92" s="1">
        <f>IFERROR(__xludf.DUMMYFUNCTION("""COMPUTED_VALUE"""),374.86)</f>
        <v>374.86</v>
      </c>
      <c r="J92" s="2">
        <f>IFERROR(__xludf.DUMMYFUNCTION("""COMPUTED_VALUE"""),45422.66666666667)</f>
        <v>45422.66667</v>
      </c>
      <c r="K92" s="1">
        <f>IFERROR(__xludf.DUMMYFUNCTION("""COMPUTED_VALUE"""),377.39)</f>
        <v>377.39</v>
      </c>
      <c r="M92" s="2">
        <f>IFERROR(__xludf.DUMMYFUNCTION("""COMPUTED_VALUE"""),45422.66666666667)</f>
        <v>45422.66667</v>
      </c>
      <c r="N92" s="1">
        <f>IFERROR(__xludf.DUMMYFUNCTION("""COMPUTED_VALUE"""),332307.0)</f>
        <v>332307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IFERROR(__xludf.DUMMYFUNCTION("""COMPUTED_VALUE"""),377.39)</f>
        <v>377.39</v>
      </c>
      <c r="D93" s="2">
        <f>IFERROR(__xludf.DUMMYFUNCTION("""COMPUTED_VALUE"""),45425.66666666667)</f>
        <v>45425.66667</v>
      </c>
      <c r="E93" s="1">
        <f>IFERROR(__xludf.DUMMYFUNCTION("""COMPUTED_VALUE"""),381.04)</f>
        <v>381.04</v>
      </c>
      <c r="G93" s="2">
        <f>IFERROR(__xludf.DUMMYFUNCTION("""COMPUTED_VALUE"""),45425.66666666667)</f>
        <v>45425.66667</v>
      </c>
      <c r="H93" s="1">
        <f>IFERROR(__xludf.DUMMYFUNCTION("""COMPUTED_VALUE"""),374.37)</f>
        <v>374.37</v>
      </c>
      <c r="J93" s="2">
        <f>IFERROR(__xludf.DUMMYFUNCTION("""COMPUTED_VALUE"""),45425.66666666667)</f>
        <v>45425.66667</v>
      </c>
      <c r="K93" s="1">
        <f>IFERROR(__xludf.DUMMYFUNCTION("""COMPUTED_VALUE"""),375.55)</f>
        <v>375.55</v>
      </c>
      <c r="M93" s="2">
        <f>IFERROR(__xludf.DUMMYFUNCTION("""COMPUTED_VALUE"""),45425.66666666667)</f>
        <v>45425.66667</v>
      </c>
      <c r="N93" s="1">
        <f>IFERROR(__xludf.DUMMYFUNCTION("""COMPUTED_VALUE"""),362770.0)</f>
        <v>362770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IFERROR(__xludf.DUMMYFUNCTION("""COMPUTED_VALUE"""),375.55)</f>
        <v>375.55</v>
      </c>
      <c r="D94" s="2">
        <f>IFERROR(__xludf.DUMMYFUNCTION("""COMPUTED_VALUE"""),45426.66666666667)</f>
        <v>45426.66667</v>
      </c>
      <c r="E94" s="1">
        <f>IFERROR(__xludf.DUMMYFUNCTION("""COMPUTED_VALUE"""),377.79)</f>
        <v>377.79</v>
      </c>
      <c r="G94" s="2">
        <f>IFERROR(__xludf.DUMMYFUNCTION("""COMPUTED_VALUE"""),45426.66666666667)</f>
        <v>45426.66667</v>
      </c>
      <c r="H94" s="1">
        <f>IFERROR(__xludf.DUMMYFUNCTION("""COMPUTED_VALUE"""),374.45)</f>
        <v>374.45</v>
      </c>
      <c r="J94" s="2">
        <f>IFERROR(__xludf.DUMMYFUNCTION("""COMPUTED_VALUE"""),45426.66666666667)</f>
        <v>45426.66667</v>
      </c>
      <c r="K94" s="1">
        <f>IFERROR(__xludf.DUMMYFUNCTION("""COMPUTED_VALUE"""),375.62)</f>
        <v>375.62</v>
      </c>
      <c r="M94" s="2">
        <f>IFERROR(__xludf.DUMMYFUNCTION("""COMPUTED_VALUE"""),45426.66666666667)</f>
        <v>45426.66667</v>
      </c>
      <c r="N94" s="1">
        <f>IFERROR(__xludf.DUMMYFUNCTION("""COMPUTED_VALUE"""),366056.0)</f>
        <v>366056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IFERROR(__xludf.DUMMYFUNCTION("""COMPUTED_VALUE"""),376.54)</f>
        <v>376.54</v>
      </c>
      <c r="D95" s="2">
        <f>IFERROR(__xludf.DUMMYFUNCTION("""COMPUTED_VALUE"""),45427.66666666667)</f>
        <v>45427.66667</v>
      </c>
      <c r="E95" s="1">
        <f>IFERROR(__xludf.DUMMYFUNCTION("""COMPUTED_VALUE"""),381.66)</f>
        <v>381.66</v>
      </c>
      <c r="G95" s="2">
        <f>IFERROR(__xludf.DUMMYFUNCTION("""COMPUTED_VALUE"""),45427.66666666667)</f>
        <v>45427.66667</v>
      </c>
      <c r="H95" s="1">
        <f>IFERROR(__xludf.DUMMYFUNCTION("""COMPUTED_VALUE"""),373.65)</f>
        <v>373.65</v>
      </c>
      <c r="J95" s="2">
        <f>IFERROR(__xludf.DUMMYFUNCTION("""COMPUTED_VALUE"""),45427.66666666667)</f>
        <v>45427.66667</v>
      </c>
      <c r="K95" s="1">
        <f>IFERROR(__xludf.DUMMYFUNCTION("""COMPUTED_VALUE"""),381.0)</f>
        <v>381</v>
      </c>
      <c r="M95" s="2">
        <f>IFERROR(__xludf.DUMMYFUNCTION("""COMPUTED_VALUE"""),45427.66666666667)</f>
        <v>45427.66667</v>
      </c>
      <c r="N95" s="1">
        <f>IFERROR(__xludf.DUMMYFUNCTION("""COMPUTED_VALUE"""),443479.0)</f>
        <v>443479</v>
      </c>
    </row>
    <row r="96">
      <c r="A96" s="2">
        <f>IFERROR(__xludf.DUMMYFUNCTION("""COMPUTED_VALUE"""),45428.66666666667)</f>
        <v>45428.66667</v>
      </c>
      <c r="B96" s="1">
        <f>IFERROR(__xludf.DUMMYFUNCTION("""COMPUTED_VALUE"""),381.0)</f>
        <v>381</v>
      </c>
      <c r="D96" s="2">
        <f>IFERROR(__xludf.DUMMYFUNCTION("""COMPUTED_VALUE"""),45428.66666666667)</f>
        <v>45428.66667</v>
      </c>
      <c r="E96" s="1">
        <f>IFERROR(__xludf.DUMMYFUNCTION("""COMPUTED_VALUE"""),383.3)</f>
        <v>383.3</v>
      </c>
      <c r="G96" s="2">
        <f>IFERROR(__xludf.DUMMYFUNCTION("""COMPUTED_VALUE"""),45428.66666666667)</f>
        <v>45428.66667</v>
      </c>
      <c r="H96" s="1">
        <f>IFERROR(__xludf.DUMMYFUNCTION("""COMPUTED_VALUE"""),377.23)</f>
        <v>377.23</v>
      </c>
      <c r="J96" s="2">
        <f>IFERROR(__xludf.DUMMYFUNCTION("""COMPUTED_VALUE"""),45428.66666666667)</f>
        <v>45428.66667</v>
      </c>
      <c r="K96" s="1">
        <f>IFERROR(__xludf.DUMMYFUNCTION("""COMPUTED_VALUE"""),378.8)</f>
        <v>378.8</v>
      </c>
      <c r="M96" s="2">
        <f>IFERROR(__xludf.DUMMYFUNCTION("""COMPUTED_VALUE"""),45428.66666666667)</f>
        <v>45428.66667</v>
      </c>
      <c r="N96" s="1">
        <f>IFERROR(__xludf.DUMMYFUNCTION("""COMPUTED_VALUE"""),445546.0)</f>
        <v>445546</v>
      </c>
    </row>
    <row r="97">
      <c r="A97" s="2">
        <f>IFERROR(__xludf.DUMMYFUNCTION("""COMPUTED_VALUE"""),45429.66666666667)</f>
        <v>45429.66667</v>
      </c>
      <c r="B97" s="1">
        <f>IFERROR(__xludf.DUMMYFUNCTION("""COMPUTED_VALUE"""),378.8)</f>
        <v>378.8</v>
      </c>
      <c r="D97" s="2">
        <f>IFERROR(__xludf.DUMMYFUNCTION("""COMPUTED_VALUE"""),45429.66666666667)</f>
        <v>45429.66667</v>
      </c>
      <c r="E97" s="1">
        <f>IFERROR(__xludf.DUMMYFUNCTION("""COMPUTED_VALUE"""),387.14)</f>
        <v>387.14</v>
      </c>
      <c r="G97" s="2">
        <f>IFERROR(__xludf.DUMMYFUNCTION("""COMPUTED_VALUE"""),45429.66666666667)</f>
        <v>45429.66667</v>
      </c>
      <c r="H97" s="1">
        <f>IFERROR(__xludf.DUMMYFUNCTION("""COMPUTED_VALUE"""),378.8)</f>
        <v>378.8</v>
      </c>
      <c r="J97" s="2">
        <f>IFERROR(__xludf.DUMMYFUNCTION("""COMPUTED_VALUE"""),45429.66666666667)</f>
        <v>45429.66667</v>
      </c>
      <c r="K97" s="1">
        <f>IFERROR(__xludf.DUMMYFUNCTION("""COMPUTED_VALUE"""),385.93)</f>
        <v>385.93</v>
      </c>
      <c r="M97" s="2">
        <f>IFERROR(__xludf.DUMMYFUNCTION("""COMPUTED_VALUE"""),45429.66666666667)</f>
        <v>45429.66667</v>
      </c>
      <c r="N97" s="1">
        <f>IFERROR(__xludf.DUMMYFUNCTION("""COMPUTED_VALUE"""),562347.0)</f>
        <v>562347</v>
      </c>
    </row>
    <row r="98">
      <c r="A98" s="2">
        <f>IFERROR(__xludf.DUMMYFUNCTION("""COMPUTED_VALUE"""),45432.66666666667)</f>
        <v>45432.66667</v>
      </c>
      <c r="B98" s="1">
        <f>IFERROR(__xludf.DUMMYFUNCTION("""COMPUTED_VALUE"""),385.93)</f>
        <v>385.93</v>
      </c>
      <c r="D98" s="2">
        <f>IFERROR(__xludf.DUMMYFUNCTION("""COMPUTED_VALUE"""),45432.66666666667)</f>
        <v>45432.66667</v>
      </c>
      <c r="E98" s="1">
        <f>IFERROR(__xludf.DUMMYFUNCTION("""COMPUTED_VALUE"""),391.51)</f>
        <v>391.51</v>
      </c>
      <c r="G98" s="2">
        <f>IFERROR(__xludf.DUMMYFUNCTION("""COMPUTED_VALUE"""),45432.66666666667)</f>
        <v>45432.66667</v>
      </c>
      <c r="H98" s="1">
        <f>IFERROR(__xludf.DUMMYFUNCTION("""COMPUTED_VALUE"""),385.66)</f>
        <v>385.66</v>
      </c>
      <c r="J98" s="2">
        <f>IFERROR(__xludf.DUMMYFUNCTION("""COMPUTED_VALUE"""),45432.66666666667)</f>
        <v>45432.66667</v>
      </c>
      <c r="K98" s="1">
        <f>IFERROR(__xludf.DUMMYFUNCTION("""COMPUTED_VALUE"""),389.28)</f>
        <v>389.28</v>
      </c>
      <c r="M98" s="2">
        <f>IFERROR(__xludf.DUMMYFUNCTION("""COMPUTED_VALUE"""),45432.66666666667)</f>
        <v>45432.66667</v>
      </c>
      <c r="N98" s="1">
        <f>IFERROR(__xludf.DUMMYFUNCTION("""COMPUTED_VALUE"""),458206.0)</f>
        <v>458206</v>
      </c>
    </row>
    <row r="99">
      <c r="A99" s="2">
        <f>IFERROR(__xludf.DUMMYFUNCTION("""COMPUTED_VALUE"""),45433.66666666667)</f>
        <v>45433.66667</v>
      </c>
      <c r="B99" s="1">
        <f>IFERROR(__xludf.DUMMYFUNCTION("""COMPUTED_VALUE"""),389.28)</f>
        <v>389.28</v>
      </c>
      <c r="D99" s="2">
        <f>IFERROR(__xludf.DUMMYFUNCTION("""COMPUTED_VALUE"""),45433.66666666667)</f>
        <v>45433.66667</v>
      </c>
      <c r="E99" s="1">
        <f>IFERROR(__xludf.DUMMYFUNCTION("""COMPUTED_VALUE"""),400.47)</f>
        <v>400.47</v>
      </c>
      <c r="G99" s="2">
        <f>IFERROR(__xludf.DUMMYFUNCTION("""COMPUTED_VALUE"""),45433.66666666667)</f>
        <v>45433.66667</v>
      </c>
      <c r="H99" s="1">
        <f>IFERROR(__xludf.DUMMYFUNCTION("""COMPUTED_VALUE"""),389.28)</f>
        <v>389.28</v>
      </c>
      <c r="J99" s="2">
        <f>IFERROR(__xludf.DUMMYFUNCTION("""COMPUTED_VALUE"""),45433.66666666667)</f>
        <v>45433.66667</v>
      </c>
      <c r="K99" s="1">
        <f>IFERROR(__xludf.DUMMYFUNCTION("""COMPUTED_VALUE"""),399.62)</f>
        <v>399.62</v>
      </c>
      <c r="M99" s="2">
        <f>IFERROR(__xludf.DUMMYFUNCTION("""COMPUTED_VALUE"""),45433.66666666667)</f>
        <v>45433.66667</v>
      </c>
      <c r="N99" s="1">
        <f>IFERROR(__xludf.DUMMYFUNCTION("""COMPUTED_VALUE"""),697151.0)</f>
        <v>697151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IFERROR(__xludf.DUMMYFUNCTION("""COMPUTED_VALUE"""),397.78)</f>
        <v>397.78</v>
      </c>
      <c r="D100" s="2">
        <f>IFERROR(__xludf.DUMMYFUNCTION("""COMPUTED_VALUE"""),45434.66666666667)</f>
        <v>45434.66667</v>
      </c>
      <c r="E100" s="1">
        <f>IFERROR(__xludf.DUMMYFUNCTION("""COMPUTED_VALUE"""),403.95)</f>
        <v>403.95</v>
      </c>
      <c r="G100" s="2">
        <f>IFERROR(__xludf.DUMMYFUNCTION("""COMPUTED_VALUE"""),45434.66666666667)</f>
        <v>45434.66667</v>
      </c>
      <c r="H100" s="1">
        <f>IFERROR(__xludf.DUMMYFUNCTION("""COMPUTED_VALUE"""),397.53)</f>
        <v>397.53</v>
      </c>
      <c r="J100" s="2">
        <f>IFERROR(__xludf.DUMMYFUNCTION("""COMPUTED_VALUE"""),45434.66666666667)</f>
        <v>45434.66667</v>
      </c>
      <c r="K100" s="1">
        <f>IFERROR(__xludf.DUMMYFUNCTION("""COMPUTED_VALUE"""),400.99)</f>
        <v>400.99</v>
      </c>
      <c r="M100" s="2">
        <f>IFERROR(__xludf.DUMMYFUNCTION("""COMPUTED_VALUE"""),45434.66666666667)</f>
        <v>45434.66667</v>
      </c>
      <c r="N100" s="1">
        <f>IFERROR(__xludf.DUMMYFUNCTION("""COMPUTED_VALUE"""),732960.0)</f>
        <v>732960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IFERROR(__xludf.DUMMYFUNCTION("""COMPUTED_VALUE"""),400.99)</f>
        <v>400.99</v>
      </c>
      <c r="D101" s="2">
        <f>IFERROR(__xludf.DUMMYFUNCTION("""COMPUTED_VALUE"""),45435.66666666667)</f>
        <v>45435.66667</v>
      </c>
      <c r="E101" s="1">
        <f>IFERROR(__xludf.DUMMYFUNCTION("""COMPUTED_VALUE"""),405.46)</f>
        <v>405.46</v>
      </c>
      <c r="G101" s="2">
        <f>IFERROR(__xludf.DUMMYFUNCTION("""COMPUTED_VALUE"""),45435.66666666667)</f>
        <v>45435.66667</v>
      </c>
      <c r="H101" s="1">
        <f>IFERROR(__xludf.DUMMYFUNCTION("""COMPUTED_VALUE"""),395.76)</f>
        <v>395.76</v>
      </c>
      <c r="J101" s="2">
        <f>IFERROR(__xludf.DUMMYFUNCTION("""COMPUTED_VALUE"""),45435.66666666667)</f>
        <v>45435.66667</v>
      </c>
      <c r="K101" s="1">
        <f>IFERROR(__xludf.DUMMYFUNCTION("""COMPUTED_VALUE"""),397.81)</f>
        <v>397.81</v>
      </c>
      <c r="M101" s="2">
        <f>IFERROR(__xludf.DUMMYFUNCTION("""COMPUTED_VALUE"""),45435.66666666667)</f>
        <v>45435.66667</v>
      </c>
      <c r="N101" s="1">
        <f>IFERROR(__xludf.DUMMYFUNCTION("""COMPUTED_VALUE"""),498238.0)</f>
        <v>498238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IFERROR(__xludf.DUMMYFUNCTION("""COMPUTED_VALUE"""),398.7)</f>
        <v>398.7</v>
      </c>
      <c r="D102" s="2">
        <f>IFERROR(__xludf.DUMMYFUNCTION("""COMPUTED_VALUE"""),45436.66666666667)</f>
        <v>45436.66667</v>
      </c>
      <c r="E102" s="1">
        <f>IFERROR(__xludf.DUMMYFUNCTION("""COMPUTED_VALUE"""),403.06)</f>
        <v>403.06</v>
      </c>
      <c r="G102" s="2">
        <f>IFERROR(__xludf.DUMMYFUNCTION("""COMPUTED_VALUE"""),45436.66666666667)</f>
        <v>45436.66667</v>
      </c>
      <c r="H102" s="1">
        <f>IFERROR(__xludf.DUMMYFUNCTION("""COMPUTED_VALUE"""),398.7)</f>
        <v>398.7</v>
      </c>
      <c r="J102" s="2">
        <f>IFERROR(__xludf.DUMMYFUNCTION("""COMPUTED_VALUE"""),45436.66666666667)</f>
        <v>45436.66667</v>
      </c>
      <c r="K102" s="1">
        <f>IFERROR(__xludf.DUMMYFUNCTION("""COMPUTED_VALUE"""),401.75)</f>
        <v>401.75</v>
      </c>
      <c r="M102" s="2">
        <f>IFERROR(__xludf.DUMMYFUNCTION("""COMPUTED_VALUE"""),45436.66666666667)</f>
        <v>45436.66667</v>
      </c>
      <c r="N102" s="1">
        <f>IFERROR(__xludf.DUMMYFUNCTION("""COMPUTED_VALUE"""),248084.0)</f>
        <v>248084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IFERROR(__xludf.DUMMYFUNCTION("""COMPUTED_VALUE"""),401.75)</f>
        <v>401.75</v>
      </c>
      <c r="D103" s="2">
        <f>IFERROR(__xludf.DUMMYFUNCTION("""COMPUTED_VALUE"""),45440.66666666667)</f>
        <v>45440.66667</v>
      </c>
      <c r="E103" s="1">
        <f>IFERROR(__xludf.DUMMYFUNCTION("""COMPUTED_VALUE"""),402.11)</f>
        <v>402.11</v>
      </c>
      <c r="G103" s="2">
        <f>IFERROR(__xludf.DUMMYFUNCTION("""COMPUTED_VALUE"""),45440.66666666667)</f>
        <v>45440.66667</v>
      </c>
      <c r="H103" s="1">
        <f>IFERROR(__xludf.DUMMYFUNCTION("""COMPUTED_VALUE"""),395.01)</f>
        <v>395.01</v>
      </c>
      <c r="J103" s="2">
        <f>IFERROR(__xludf.DUMMYFUNCTION("""COMPUTED_VALUE"""),45440.66666666667)</f>
        <v>45440.66667</v>
      </c>
      <c r="K103" s="1">
        <f>IFERROR(__xludf.DUMMYFUNCTION("""COMPUTED_VALUE"""),398.63)</f>
        <v>398.63</v>
      </c>
      <c r="M103" s="2">
        <f>IFERROR(__xludf.DUMMYFUNCTION("""COMPUTED_VALUE"""),45440.66666666667)</f>
        <v>45440.66667</v>
      </c>
      <c r="N103" s="1">
        <f>IFERROR(__xludf.DUMMYFUNCTION("""COMPUTED_VALUE"""),336832.0)</f>
        <v>336832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IFERROR(__xludf.DUMMYFUNCTION("""COMPUTED_VALUE"""),398.63)</f>
        <v>398.63</v>
      </c>
      <c r="D104" s="2">
        <f>IFERROR(__xludf.DUMMYFUNCTION("""COMPUTED_VALUE"""),45441.66666666667)</f>
        <v>45441.66667</v>
      </c>
      <c r="E104" s="1">
        <f>IFERROR(__xludf.DUMMYFUNCTION("""COMPUTED_VALUE"""),400.01)</f>
        <v>400.01</v>
      </c>
      <c r="G104" s="2">
        <f>IFERROR(__xludf.DUMMYFUNCTION("""COMPUTED_VALUE"""),45441.66666666667)</f>
        <v>45441.66667</v>
      </c>
      <c r="H104" s="1">
        <f>IFERROR(__xludf.DUMMYFUNCTION("""COMPUTED_VALUE"""),395.28)</f>
        <v>395.28</v>
      </c>
      <c r="J104" s="2">
        <f>IFERROR(__xludf.DUMMYFUNCTION("""COMPUTED_VALUE"""),45441.66666666667)</f>
        <v>45441.66667</v>
      </c>
      <c r="K104" s="1">
        <f>IFERROR(__xludf.DUMMYFUNCTION("""COMPUTED_VALUE"""),396.79)</f>
        <v>396.79</v>
      </c>
      <c r="M104" s="2">
        <f>IFERROR(__xludf.DUMMYFUNCTION("""COMPUTED_VALUE"""),45441.66666666667)</f>
        <v>45441.66667</v>
      </c>
      <c r="N104" s="1">
        <f>IFERROR(__xludf.DUMMYFUNCTION("""COMPUTED_VALUE"""),332634.0)</f>
        <v>332634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IFERROR(__xludf.DUMMYFUNCTION("""COMPUTED_VALUE"""),396.79)</f>
        <v>396.79</v>
      </c>
      <c r="D105" s="2">
        <f>IFERROR(__xludf.DUMMYFUNCTION("""COMPUTED_VALUE"""),45442.66666666667)</f>
        <v>45442.66667</v>
      </c>
      <c r="E105" s="1">
        <f>IFERROR(__xludf.DUMMYFUNCTION("""COMPUTED_VALUE"""),404.08)</f>
        <v>404.08</v>
      </c>
      <c r="G105" s="2">
        <f>IFERROR(__xludf.DUMMYFUNCTION("""COMPUTED_VALUE"""),45442.66666666667)</f>
        <v>45442.66667</v>
      </c>
      <c r="H105" s="1">
        <f>IFERROR(__xludf.DUMMYFUNCTION("""COMPUTED_VALUE"""),396.79)</f>
        <v>396.79</v>
      </c>
      <c r="J105" s="2">
        <f>IFERROR(__xludf.DUMMYFUNCTION("""COMPUTED_VALUE"""),45442.66666666667)</f>
        <v>45442.66667</v>
      </c>
      <c r="K105" s="1">
        <f>IFERROR(__xludf.DUMMYFUNCTION("""COMPUTED_VALUE"""),403.95)</f>
        <v>403.95</v>
      </c>
      <c r="M105" s="2">
        <f>IFERROR(__xludf.DUMMYFUNCTION("""COMPUTED_VALUE"""),45442.66666666667)</f>
        <v>45442.66667</v>
      </c>
      <c r="N105" s="1">
        <f>IFERROR(__xludf.DUMMYFUNCTION("""COMPUTED_VALUE"""),349585.0)</f>
        <v>349585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IFERROR(__xludf.DUMMYFUNCTION("""COMPUTED_VALUE"""),403.95)</f>
        <v>403.95</v>
      </c>
      <c r="D106" s="2">
        <f>IFERROR(__xludf.DUMMYFUNCTION("""COMPUTED_VALUE"""),45443.66666666667)</f>
        <v>45443.66667</v>
      </c>
      <c r="E106" s="1">
        <f>IFERROR(__xludf.DUMMYFUNCTION("""COMPUTED_VALUE"""),407.69)</f>
        <v>407.69</v>
      </c>
      <c r="G106" s="2">
        <f>IFERROR(__xludf.DUMMYFUNCTION("""COMPUTED_VALUE"""),45443.66666666667)</f>
        <v>45443.66667</v>
      </c>
      <c r="H106" s="1">
        <f>IFERROR(__xludf.DUMMYFUNCTION("""COMPUTED_VALUE"""),399.78)</f>
        <v>399.78</v>
      </c>
      <c r="J106" s="2">
        <f>IFERROR(__xludf.DUMMYFUNCTION("""COMPUTED_VALUE"""),45443.66666666667)</f>
        <v>45443.66667</v>
      </c>
      <c r="K106" s="1">
        <f>IFERROR(__xludf.DUMMYFUNCTION("""COMPUTED_VALUE"""),407.59)</f>
        <v>407.59</v>
      </c>
      <c r="M106" s="2">
        <f>IFERROR(__xludf.DUMMYFUNCTION("""COMPUTED_VALUE"""),45443.66666666667)</f>
        <v>45443.66667</v>
      </c>
      <c r="N106" s="1">
        <f>IFERROR(__xludf.DUMMYFUNCTION("""COMPUTED_VALUE"""),720337.0)</f>
        <v>720337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IFERROR(__xludf.DUMMYFUNCTION("""COMPUTED_VALUE"""),407.99)</f>
        <v>407.99</v>
      </c>
      <c r="D107" s="2">
        <f>IFERROR(__xludf.DUMMYFUNCTION("""COMPUTED_VALUE"""),45446.66666666667)</f>
        <v>45446.66667</v>
      </c>
      <c r="E107" s="1">
        <f>IFERROR(__xludf.DUMMYFUNCTION("""COMPUTED_VALUE"""),410.05)</f>
        <v>410.05</v>
      </c>
      <c r="G107" s="2">
        <f>IFERROR(__xludf.DUMMYFUNCTION("""COMPUTED_VALUE"""),45446.66666666667)</f>
        <v>45446.66667</v>
      </c>
      <c r="H107" s="1">
        <f>IFERROR(__xludf.DUMMYFUNCTION("""COMPUTED_VALUE"""),389.73)</f>
        <v>389.73</v>
      </c>
      <c r="J107" s="2">
        <f>IFERROR(__xludf.DUMMYFUNCTION("""COMPUTED_VALUE"""),45446.66666666667)</f>
        <v>45446.66667</v>
      </c>
      <c r="K107" s="1">
        <f>IFERROR(__xludf.DUMMYFUNCTION("""COMPUTED_VALUE"""),394.86)</f>
        <v>394.86</v>
      </c>
      <c r="M107" s="2">
        <f>IFERROR(__xludf.DUMMYFUNCTION("""COMPUTED_VALUE"""),45446.66666666667)</f>
        <v>45446.66667</v>
      </c>
      <c r="N107" s="1">
        <f>IFERROR(__xludf.DUMMYFUNCTION("""COMPUTED_VALUE"""),696481.0)</f>
        <v>696481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IFERROR(__xludf.DUMMYFUNCTION("""COMPUTED_VALUE"""),396.55)</f>
        <v>396.55</v>
      </c>
      <c r="D108" s="2">
        <f>IFERROR(__xludf.DUMMYFUNCTION("""COMPUTED_VALUE"""),45447.66666666667)</f>
        <v>45447.66667</v>
      </c>
      <c r="E108" s="1">
        <f>IFERROR(__xludf.DUMMYFUNCTION("""COMPUTED_VALUE"""),398.27)</f>
        <v>398.27</v>
      </c>
      <c r="G108" s="2">
        <f>IFERROR(__xludf.DUMMYFUNCTION("""COMPUTED_VALUE"""),45447.66666666667)</f>
        <v>45447.66667</v>
      </c>
      <c r="H108" s="1">
        <f>IFERROR(__xludf.DUMMYFUNCTION("""COMPUTED_VALUE"""),388.88)</f>
        <v>388.88</v>
      </c>
      <c r="J108" s="2">
        <f>IFERROR(__xludf.DUMMYFUNCTION("""COMPUTED_VALUE"""),45447.66666666667)</f>
        <v>45447.66667</v>
      </c>
      <c r="K108" s="1">
        <f>IFERROR(__xludf.DUMMYFUNCTION("""COMPUTED_VALUE"""),389.14)</f>
        <v>389.14</v>
      </c>
      <c r="M108" s="2">
        <f>IFERROR(__xludf.DUMMYFUNCTION("""COMPUTED_VALUE"""),45447.66666666667)</f>
        <v>45447.66667</v>
      </c>
      <c r="N108" s="1">
        <f>IFERROR(__xludf.DUMMYFUNCTION("""COMPUTED_VALUE"""),629038.0)</f>
        <v>629038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IFERROR(__xludf.DUMMYFUNCTION("""COMPUTED_VALUE"""),390.82)</f>
        <v>390.82</v>
      </c>
      <c r="D109" s="2">
        <f>IFERROR(__xludf.DUMMYFUNCTION("""COMPUTED_VALUE"""),45448.66666666667)</f>
        <v>45448.66667</v>
      </c>
      <c r="E109" s="1">
        <f>IFERROR(__xludf.DUMMYFUNCTION("""COMPUTED_VALUE"""),398.02)</f>
        <v>398.02</v>
      </c>
      <c r="G109" s="2">
        <f>IFERROR(__xludf.DUMMYFUNCTION("""COMPUTED_VALUE"""),45448.66666666667)</f>
        <v>45448.66667</v>
      </c>
      <c r="H109" s="1">
        <f>IFERROR(__xludf.DUMMYFUNCTION("""COMPUTED_VALUE"""),390.31)</f>
        <v>390.31</v>
      </c>
      <c r="J109" s="2">
        <f>IFERROR(__xludf.DUMMYFUNCTION("""COMPUTED_VALUE"""),45448.66666666667)</f>
        <v>45448.66667</v>
      </c>
      <c r="K109" s="1">
        <f>IFERROR(__xludf.DUMMYFUNCTION("""COMPUTED_VALUE"""),395.32)</f>
        <v>395.32</v>
      </c>
      <c r="M109" s="2">
        <f>IFERROR(__xludf.DUMMYFUNCTION("""COMPUTED_VALUE"""),45448.66666666667)</f>
        <v>45448.66667</v>
      </c>
      <c r="N109" s="1">
        <f>IFERROR(__xludf.DUMMYFUNCTION("""COMPUTED_VALUE"""),404243.0)</f>
        <v>404243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IFERROR(__xludf.DUMMYFUNCTION("""COMPUTED_VALUE"""),395.32)</f>
        <v>395.32</v>
      </c>
      <c r="D110" s="2">
        <f>IFERROR(__xludf.DUMMYFUNCTION("""COMPUTED_VALUE"""),45449.66666666667)</f>
        <v>45449.66667</v>
      </c>
      <c r="E110" s="1">
        <f>IFERROR(__xludf.DUMMYFUNCTION("""COMPUTED_VALUE"""),395.48)</f>
        <v>395.48</v>
      </c>
      <c r="G110" s="2">
        <f>IFERROR(__xludf.DUMMYFUNCTION("""COMPUTED_VALUE"""),45449.66666666667)</f>
        <v>45449.66667</v>
      </c>
      <c r="H110" s="1">
        <f>IFERROR(__xludf.DUMMYFUNCTION("""COMPUTED_VALUE"""),390.49)</f>
        <v>390.49</v>
      </c>
      <c r="J110" s="2">
        <f>IFERROR(__xludf.DUMMYFUNCTION("""COMPUTED_VALUE"""),45449.66666666667)</f>
        <v>45449.66667</v>
      </c>
      <c r="K110" s="1">
        <f>IFERROR(__xludf.DUMMYFUNCTION("""COMPUTED_VALUE"""),392.43)</f>
        <v>392.43</v>
      </c>
      <c r="M110" s="2">
        <f>IFERROR(__xludf.DUMMYFUNCTION("""COMPUTED_VALUE"""),45449.66666666667)</f>
        <v>45449.66667</v>
      </c>
      <c r="N110" s="1">
        <f>IFERROR(__xludf.DUMMYFUNCTION("""COMPUTED_VALUE"""),380865.0)</f>
        <v>380865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IFERROR(__xludf.DUMMYFUNCTION("""COMPUTED_VALUE"""),391.31)</f>
        <v>391.31</v>
      </c>
      <c r="D111" s="2">
        <f>IFERROR(__xludf.DUMMYFUNCTION("""COMPUTED_VALUE"""),45450.66666666667)</f>
        <v>45450.66667</v>
      </c>
      <c r="E111" s="1">
        <f>IFERROR(__xludf.DUMMYFUNCTION("""COMPUTED_VALUE"""),394.99)</f>
        <v>394.99</v>
      </c>
      <c r="G111" s="2">
        <f>IFERROR(__xludf.DUMMYFUNCTION("""COMPUTED_VALUE"""),45450.66666666667)</f>
        <v>45450.66667</v>
      </c>
      <c r="H111" s="1">
        <f>IFERROR(__xludf.DUMMYFUNCTION("""COMPUTED_VALUE"""),388.26)</f>
        <v>388.26</v>
      </c>
      <c r="J111" s="2">
        <f>IFERROR(__xludf.DUMMYFUNCTION("""COMPUTED_VALUE"""),45450.66666666667)</f>
        <v>45450.66667</v>
      </c>
      <c r="K111" s="1">
        <f>IFERROR(__xludf.DUMMYFUNCTION("""COMPUTED_VALUE"""),389.34)</f>
        <v>389.34</v>
      </c>
      <c r="M111" s="2">
        <f>IFERROR(__xludf.DUMMYFUNCTION("""COMPUTED_VALUE"""),45450.66666666667)</f>
        <v>45450.66667</v>
      </c>
      <c r="N111" s="1">
        <f>IFERROR(__xludf.DUMMYFUNCTION("""COMPUTED_VALUE"""),228019.0)</f>
        <v>228019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IFERROR(__xludf.DUMMYFUNCTION("""COMPUTED_VALUE"""),387.93)</f>
        <v>387.93</v>
      </c>
      <c r="D112" s="2">
        <f>IFERROR(__xludf.DUMMYFUNCTION("""COMPUTED_VALUE"""),45453.66666666667)</f>
        <v>45453.66667</v>
      </c>
      <c r="E112" s="1">
        <f>IFERROR(__xludf.DUMMYFUNCTION("""COMPUTED_VALUE"""),394.54)</f>
        <v>394.54</v>
      </c>
      <c r="G112" s="2">
        <f>IFERROR(__xludf.DUMMYFUNCTION("""COMPUTED_VALUE"""),45453.66666666667)</f>
        <v>45453.66667</v>
      </c>
      <c r="H112" s="1">
        <f>IFERROR(__xludf.DUMMYFUNCTION("""COMPUTED_VALUE"""),385.94)</f>
        <v>385.94</v>
      </c>
      <c r="J112" s="2">
        <f>IFERROR(__xludf.DUMMYFUNCTION("""COMPUTED_VALUE"""),45453.66666666667)</f>
        <v>45453.66667</v>
      </c>
      <c r="K112" s="1">
        <f>IFERROR(__xludf.DUMMYFUNCTION("""COMPUTED_VALUE"""),392.56)</f>
        <v>392.56</v>
      </c>
      <c r="M112" s="2">
        <f>IFERROR(__xludf.DUMMYFUNCTION("""COMPUTED_VALUE"""),45453.66666666667)</f>
        <v>45453.66667</v>
      </c>
      <c r="N112" s="1">
        <f>IFERROR(__xludf.DUMMYFUNCTION("""COMPUTED_VALUE"""),278053.0)</f>
        <v>278053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IFERROR(__xludf.DUMMYFUNCTION("""COMPUTED_VALUE"""),392.56)</f>
        <v>392.56</v>
      </c>
      <c r="D113" s="2">
        <f>IFERROR(__xludf.DUMMYFUNCTION("""COMPUTED_VALUE"""),45454.66666666667)</f>
        <v>45454.66667</v>
      </c>
      <c r="E113" s="1">
        <f>IFERROR(__xludf.DUMMYFUNCTION("""COMPUTED_VALUE"""),392.56)</f>
        <v>392.56</v>
      </c>
      <c r="G113" s="2">
        <f>IFERROR(__xludf.DUMMYFUNCTION("""COMPUTED_VALUE"""),45454.66666666667)</f>
        <v>45454.66667</v>
      </c>
      <c r="H113" s="1">
        <f>IFERROR(__xludf.DUMMYFUNCTION("""COMPUTED_VALUE"""),384.81)</f>
        <v>384.81</v>
      </c>
      <c r="J113" s="2">
        <f>IFERROR(__xludf.DUMMYFUNCTION("""COMPUTED_VALUE"""),45454.66666666667)</f>
        <v>45454.66667</v>
      </c>
      <c r="K113" s="1">
        <f>IFERROR(__xludf.DUMMYFUNCTION("""COMPUTED_VALUE"""),386.52)</f>
        <v>386.52</v>
      </c>
      <c r="M113" s="2">
        <f>IFERROR(__xludf.DUMMYFUNCTION("""COMPUTED_VALUE"""),45454.66666666667)</f>
        <v>45454.66667</v>
      </c>
      <c r="N113" s="1">
        <f>IFERROR(__xludf.DUMMYFUNCTION("""COMPUTED_VALUE"""),357957.0)</f>
        <v>357957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IFERROR(__xludf.DUMMYFUNCTION("""COMPUTED_VALUE"""),386.52)</f>
        <v>386.52</v>
      </c>
      <c r="D114" s="2">
        <f>IFERROR(__xludf.DUMMYFUNCTION("""COMPUTED_VALUE"""),45455.66666666667)</f>
        <v>45455.66667</v>
      </c>
      <c r="E114" s="1">
        <f>IFERROR(__xludf.DUMMYFUNCTION("""COMPUTED_VALUE"""),395.28)</f>
        <v>395.28</v>
      </c>
      <c r="G114" s="2">
        <f>IFERROR(__xludf.DUMMYFUNCTION("""COMPUTED_VALUE"""),45455.66666666667)</f>
        <v>45455.66667</v>
      </c>
      <c r="H114" s="1">
        <f>IFERROR(__xludf.DUMMYFUNCTION("""COMPUTED_VALUE"""),386.52)</f>
        <v>386.52</v>
      </c>
      <c r="J114" s="2">
        <f>IFERROR(__xludf.DUMMYFUNCTION("""COMPUTED_VALUE"""),45455.66666666667)</f>
        <v>45455.66667</v>
      </c>
      <c r="K114" s="1">
        <f>IFERROR(__xludf.DUMMYFUNCTION("""COMPUTED_VALUE"""),393.02)</f>
        <v>393.02</v>
      </c>
      <c r="M114" s="2">
        <f>IFERROR(__xludf.DUMMYFUNCTION("""COMPUTED_VALUE"""),45455.66666666667)</f>
        <v>45455.66667</v>
      </c>
      <c r="N114" s="1">
        <f>IFERROR(__xludf.DUMMYFUNCTION("""COMPUTED_VALUE"""),480867.0)</f>
        <v>480867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IFERROR(__xludf.DUMMYFUNCTION("""COMPUTED_VALUE"""),393.02)</f>
        <v>393.02</v>
      </c>
      <c r="D115" s="2">
        <f>IFERROR(__xludf.DUMMYFUNCTION("""COMPUTED_VALUE"""),45456.66666666667)</f>
        <v>45456.66667</v>
      </c>
      <c r="E115" s="1">
        <f>IFERROR(__xludf.DUMMYFUNCTION("""COMPUTED_VALUE"""),393.21)</f>
        <v>393.21</v>
      </c>
      <c r="G115" s="2">
        <f>IFERROR(__xludf.DUMMYFUNCTION("""COMPUTED_VALUE"""),45456.66666666667)</f>
        <v>45456.66667</v>
      </c>
      <c r="H115" s="1">
        <f>IFERROR(__xludf.DUMMYFUNCTION("""COMPUTED_VALUE"""),387.17)</f>
        <v>387.17</v>
      </c>
      <c r="J115" s="2">
        <f>IFERROR(__xludf.DUMMYFUNCTION("""COMPUTED_VALUE"""),45456.66666666667)</f>
        <v>45456.66667</v>
      </c>
      <c r="K115" s="1">
        <f>IFERROR(__xludf.DUMMYFUNCTION("""COMPUTED_VALUE"""),393.12)</f>
        <v>393.12</v>
      </c>
      <c r="M115" s="2">
        <f>IFERROR(__xludf.DUMMYFUNCTION("""COMPUTED_VALUE"""),45456.66666666667)</f>
        <v>45456.66667</v>
      </c>
      <c r="N115" s="1">
        <f>IFERROR(__xludf.DUMMYFUNCTION("""COMPUTED_VALUE"""),326297.0)</f>
        <v>326297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IFERROR(__xludf.DUMMYFUNCTION("""COMPUTED_VALUE"""),393.12)</f>
        <v>393.12</v>
      </c>
      <c r="D116" s="2">
        <f>IFERROR(__xludf.DUMMYFUNCTION("""COMPUTED_VALUE"""),45457.66666666667)</f>
        <v>45457.66667</v>
      </c>
      <c r="E116" s="1">
        <f>IFERROR(__xludf.DUMMYFUNCTION("""COMPUTED_VALUE"""),393.12)</f>
        <v>393.12</v>
      </c>
      <c r="G116" s="2">
        <f>IFERROR(__xludf.DUMMYFUNCTION("""COMPUTED_VALUE"""),45457.66666666667)</f>
        <v>45457.66667</v>
      </c>
      <c r="H116" s="1">
        <f>IFERROR(__xludf.DUMMYFUNCTION("""COMPUTED_VALUE"""),378.48)</f>
        <v>378.48</v>
      </c>
      <c r="J116" s="2">
        <f>IFERROR(__xludf.DUMMYFUNCTION("""COMPUTED_VALUE"""),45457.66666666667)</f>
        <v>45457.66667</v>
      </c>
      <c r="K116" s="1">
        <f>IFERROR(__xludf.DUMMYFUNCTION("""COMPUTED_VALUE"""),381.13)</f>
        <v>381.13</v>
      </c>
      <c r="M116" s="2">
        <f>IFERROR(__xludf.DUMMYFUNCTION("""COMPUTED_VALUE"""),45457.66666666667)</f>
        <v>45457.66667</v>
      </c>
      <c r="N116" s="1">
        <f>IFERROR(__xludf.DUMMYFUNCTION("""COMPUTED_VALUE"""),436525.0)</f>
        <v>436525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IFERROR(__xludf.DUMMYFUNCTION("""COMPUTED_VALUE"""),386.58)</f>
        <v>386.58</v>
      </c>
      <c r="D117" s="2">
        <f>IFERROR(__xludf.DUMMYFUNCTION("""COMPUTED_VALUE"""),45460.66666666667)</f>
        <v>45460.66667</v>
      </c>
      <c r="E117" s="1">
        <f>IFERROR(__xludf.DUMMYFUNCTION("""COMPUTED_VALUE"""),389.9)</f>
        <v>389.9</v>
      </c>
      <c r="G117" s="2">
        <f>IFERROR(__xludf.DUMMYFUNCTION("""COMPUTED_VALUE"""),45460.66666666667)</f>
        <v>45460.66667</v>
      </c>
      <c r="H117" s="1">
        <f>IFERROR(__xludf.DUMMYFUNCTION("""COMPUTED_VALUE"""),384.32)</f>
        <v>384.32</v>
      </c>
      <c r="J117" s="2">
        <f>IFERROR(__xludf.DUMMYFUNCTION("""COMPUTED_VALUE"""),45460.66666666667)</f>
        <v>45460.66667</v>
      </c>
      <c r="K117" s="1">
        <f>IFERROR(__xludf.DUMMYFUNCTION("""COMPUTED_VALUE"""),389.64)</f>
        <v>389.64</v>
      </c>
      <c r="M117" s="2">
        <f>IFERROR(__xludf.DUMMYFUNCTION("""COMPUTED_VALUE"""),45460.66666666667)</f>
        <v>45460.66667</v>
      </c>
      <c r="N117" s="1">
        <f>IFERROR(__xludf.DUMMYFUNCTION("""COMPUTED_VALUE"""),984677.0)</f>
        <v>984677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IFERROR(__xludf.DUMMYFUNCTION("""COMPUTED_VALUE"""),391.51)</f>
        <v>391.51</v>
      </c>
      <c r="D118" s="2">
        <f>IFERROR(__xludf.DUMMYFUNCTION("""COMPUTED_VALUE"""),45461.66666666667)</f>
        <v>45461.66667</v>
      </c>
      <c r="E118" s="1">
        <f>IFERROR(__xludf.DUMMYFUNCTION("""COMPUTED_VALUE"""),394.02)</f>
        <v>394.02</v>
      </c>
      <c r="G118" s="2">
        <f>IFERROR(__xludf.DUMMYFUNCTION("""COMPUTED_VALUE"""),45461.66666666667)</f>
        <v>45461.66667</v>
      </c>
      <c r="H118" s="1">
        <f>IFERROR(__xludf.DUMMYFUNCTION("""COMPUTED_VALUE"""),388.88)</f>
        <v>388.88</v>
      </c>
      <c r="J118" s="2">
        <f>IFERROR(__xludf.DUMMYFUNCTION("""COMPUTED_VALUE"""),45461.66666666667)</f>
        <v>45461.66667</v>
      </c>
      <c r="K118" s="1">
        <f>IFERROR(__xludf.DUMMYFUNCTION("""COMPUTED_VALUE"""),389.28)</f>
        <v>389.28</v>
      </c>
      <c r="M118" s="2">
        <f>IFERROR(__xludf.DUMMYFUNCTION("""COMPUTED_VALUE"""),45461.66666666667)</f>
        <v>45461.66667</v>
      </c>
      <c r="N118" s="1">
        <f>IFERROR(__xludf.DUMMYFUNCTION("""COMPUTED_VALUE"""),531219.0)</f>
        <v>531219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IFERROR(__xludf.DUMMYFUNCTION("""COMPUTED_VALUE"""),391.51)</f>
        <v>391.51</v>
      </c>
      <c r="D119" s="2">
        <f>IFERROR(__xludf.DUMMYFUNCTION("""COMPUTED_VALUE"""),45463.66666666667)</f>
        <v>45463.66667</v>
      </c>
      <c r="E119" s="1">
        <f>IFERROR(__xludf.DUMMYFUNCTION("""COMPUTED_VALUE"""),393.77)</f>
        <v>393.77</v>
      </c>
      <c r="G119" s="2">
        <f>IFERROR(__xludf.DUMMYFUNCTION("""COMPUTED_VALUE"""),45463.66666666667)</f>
        <v>45463.66667</v>
      </c>
      <c r="H119" s="1">
        <f>IFERROR(__xludf.DUMMYFUNCTION("""COMPUTED_VALUE"""),385.57)</f>
        <v>385.57</v>
      </c>
      <c r="J119" s="2">
        <f>IFERROR(__xludf.DUMMYFUNCTION("""COMPUTED_VALUE"""),45463.66666666667)</f>
        <v>45463.66667</v>
      </c>
      <c r="K119" s="1">
        <f>IFERROR(__xludf.DUMMYFUNCTION("""COMPUTED_VALUE"""),388.72)</f>
        <v>388.72</v>
      </c>
      <c r="M119" s="2">
        <f>IFERROR(__xludf.DUMMYFUNCTION("""COMPUTED_VALUE"""),45463.66666666667)</f>
        <v>45463.66667</v>
      </c>
      <c r="N119" s="1">
        <f>IFERROR(__xludf.DUMMYFUNCTION("""COMPUTED_VALUE"""),606383.0)</f>
        <v>606383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IFERROR(__xludf.DUMMYFUNCTION("""COMPUTED_VALUE"""),388.72)</f>
        <v>388.72</v>
      </c>
      <c r="D120" s="2">
        <f>IFERROR(__xludf.DUMMYFUNCTION("""COMPUTED_VALUE"""),45464.66666666667)</f>
        <v>45464.66667</v>
      </c>
      <c r="E120" s="1">
        <f>IFERROR(__xludf.DUMMYFUNCTION("""COMPUTED_VALUE"""),390.42)</f>
        <v>390.42</v>
      </c>
      <c r="G120" s="2">
        <f>IFERROR(__xludf.DUMMYFUNCTION("""COMPUTED_VALUE"""),45464.66666666667)</f>
        <v>45464.66667</v>
      </c>
      <c r="H120" s="1">
        <f>IFERROR(__xludf.DUMMYFUNCTION("""COMPUTED_VALUE"""),384.75)</f>
        <v>384.75</v>
      </c>
      <c r="J120" s="2">
        <f>IFERROR(__xludf.DUMMYFUNCTION("""COMPUTED_VALUE"""),45464.66666666667)</f>
        <v>45464.66667</v>
      </c>
      <c r="K120" s="1">
        <f>IFERROR(__xludf.DUMMYFUNCTION("""COMPUTED_VALUE"""),386.68)</f>
        <v>386.68</v>
      </c>
      <c r="M120" s="2">
        <f>IFERROR(__xludf.DUMMYFUNCTION("""COMPUTED_VALUE"""),45464.66666666667)</f>
        <v>45464.66667</v>
      </c>
      <c r="N120" s="1">
        <f>IFERROR(__xludf.DUMMYFUNCTION("""COMPUTED_VALUE"""),1085721.0)</f>
        <v>1085721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IFERROR(__xludf.DUMMYFUNCTION("""COMPUTED_VALUE"""),386.68)</f>
        <v>386.68</v>
      </c>
      <c r="D121" s="2">
        <f>IFERROR(__xludf.DUMMYFUNCTION("""COMPUTED_VALUE"""),45467.66666666667)</f>
        <v>45467.66667</v>
      </c>
      <c r="E121" s="1">
        <f>IFERROR(__xludf.DUMMYFUNCTION("""COMPUTED_VALUE"""),393.77)</f>
        <v>393.77</v>
      </c>
      <c r="G121" s="2">
        <f>IFERROR(__xludf.DUMMYFUNCTION("""COMPUTED_VALUE"""),45467.66666666667)</f>
        <v>45467.66667</v>
      </c>
      <c r="H121" s="1">
        <f>IFERROR(__xludf.DUMMYFUNCTION("""COMPUTED_VALUE"""),386.68)</f>
        <v>386.68</v>
      </c>
      <c r="J121" s="2">
        <f>IFERROR(__xludf.DUMMYFUNCTION("""COMPUTED_VALUE"""),45467.66666666667)</f>
        <v>45467.66667</v>
      </c>
      <c r="K121" s="1">
        <f>IFERROR(__xludf.DUMMYFUNCTION("""COMPUTED_VALUE"""),390.33)</f>
        <v>390.33</v>
      </c>
      <c r="M121" s="2">
        <f>IFERROR(__xludf.DUMMYFUNCTION("""COMPUTED_VALUE"""),45467.66666666667)</f>
        <v>45467.66667</v>
      </c>
      <c r="N121" s="1">
        <f>IFERROR(__xludf.DUMMYFUNCTION("""COMPUTED_VALUE"""),678516.0)</f>
        <v>678516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IFERROR(__xludf.DUMMYFUNCTION("""COMPUTED_VALUE"""),390.33)</f>
        <v>390.33</v>
      </c>
      <c r="D122" s="2">
        <f>IFERROR(__xludf.DUMMYFUNCTION("""COMPUTED_VALUE"""),45468.66666666667)</f>
        <v>45468.66667</v>
      </c>
      <c r="E122" s="1">
        <f>IFERROR(__xludf.DUMMYFUNCTION("""COMPUTED_VALUE"""),392.3)</f>
        <v>392.3</v>
      </c>
      <c r="G122" s="2">
        <f>IFERROR(__xludf.DUMMYFUNCTION("""COMPUTED_VALUE"""),45468.66666666667)</f>
        <v>45468.66667</v>
      </c>
      <c r="H122" s="1">
        <f>IFERROR(__xludf.DUMMYFUNCTION("""COMPUTED_VALUE"""),387.77)</f>
        <v>387.77</v>
      </c>
      <c r="J122" s="2">
        <f>IFERROR(__xludf.DUMMYFUNCTION("""COMPUTED_VALUE"""),45468.66666666667)</f>
        <v>45468.66667</v>
      </c>
      <c r="K122" s="1">
        <f>IFERROR(__xludf.DUMMYFUNCTION("""COMPUTED_VALUE"""),391.74)</f>
        <v>391.74</v>
      </c>
      <c r="M122" s="2">
        <f>IFERROR(__xludf.DUMMYFUNCTION("""COMPUTED_VALUE"""),45468.66666666667)</f>
        <v>45468.66667</v>
      </c>
      <c r="N122" s="1">
        <f>IFERROR(__xludf.DUMMYFUNCTION("""COMPUTED_VALUE"""),653736.0)</f>
        <v>653736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IFERROR(__xludf.DUMMYFUNCTION("""COMPUTED_VALUE"""),391.74)</f>
        <v>391.74</v>
      </c>
      <c r="D123" s="2">
        <f>IFERROR(__xludf.DUMMYFUNCTION("""COMPUTED_VALUE"""),45469.66666666667)</f>
        <v>45469.66667</v>
      </c>
      <c r="E123" s="1">
        <f>IFERROR(__xludf.DUMMYFUNCTION("""COMPUTED_VALUE"""),395.74)</f>
        <v>395.74</v>
      </c>
      <c r="G123" s="2">
        <f>IFERROR(__xludf.DUMMYFUNCTION("""COMPUTED_VALUE"""),45469.66666666667)</f>
        <v>45469.66667</v>
      </c>
      <c r="H123" s="1">
        <f>IFERROR(__xludf.DUMMYFUNCTION("""COMPUTED_VALUE"""),388.45)</f>
        <v>388.45</v>
      </c>
      <c r="J123" s="2">
        <f>IFERROR(__xludf.DUMMYFUNCTION("""COMPUTED_VALUE"""),45469.66666666667)</f>
        <v>45469.66667</v>
      </c>
      <c r="K123" s="1">
        <f>IFERROR(__xludf.DUMMYFUNCTION("""COMPUTED_VALUE"""),391.61)</f>
        <v>391.61</v>
      </c>
      <c r="M123" s="2">
        <f>IFERROR(__xludf.DUMMYFUNCTION("""COMPUTED_VALUE"""),45469.66666666667)</f>
        <v>45469.66667</v>
      </c>
      <c r="N123" s="1">
        <f>IFERROR(__xludf.DUMMYFUNCTION("""COMPUTED_VALUE"""),494214.0)</f>
        <v>494214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IFERROR(__xludf.DUMMYFUNCTION("""COMPUTED_VALUE"""),391.61)</f>
        <v>391.61</v>
      </c>
      <c r="D124" s="2">
        <f>IFERROR(__xludf.DUMMYFUNCTION("""COMPUTED_VALUE"""),45470.66666666667)</f>
        <v>45470.66667</v>
      </c>
      <c r="E124" s="1">
        <f>IFERROR(__xludf.DUMMYFUNCTION("""COMPUTED_VALUE"""),396.4)</f>
        <v>396.4</v>
      </c>
      <c r="G124" s="2">
        <f>IFERROR(__xludf.DUMMYFUNCTION("""COMPUTED_VALUE"""),45470.66666666667)</f>
        <v>45470.66667</v>
      </c>
      <c r="H124" s="1">
        <f>IFERROR(__xludf.DUMMYFUNCTION("""COMPUTED_VALUE"""),389.72)</f>
        <v>389.72</v>
      </c>
      <c r="J124" s="2">
        <f>IFERROR(__xludf.DUMMYFUNCTION("""COMPUTED_VALUE"""),45470.66666666667)</f>
        <v>45470.66667</v>
      </c>
      <c r="K124" s="1">
        <f>IFERROR(__xludf.DUMMYFUNCTION("""COMPUTED_VALUE"""),394.07)</f>
        <v>394.07</v>
      </c>
      <c r="M124" s="2">
        <f>IFERROR(__xludf.DUMMYFUNCTION("""COMPUTED_VALUE"""),45470.66666666667)</f>
        <v>45470.66667</v>
      </c>
      <c r="N124" s="1">
        <f>IFERROR(__xludf.DUMMYFUNCTION("""COMPUTED_VALUE"""),568154.0)</f>
        <v>568154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IFERROR(__xludf.DUMMYFUNCTION("""COMPUTED_VALUE"""),395.87)</f>
        <v>395.87</v>
      </c>
      <c r="D125" s="2">
        <f>IFERROR(__xludf.DUMMYFUNCTION("""COMPUTED_VALUE"""),45471.66666666667)</f>
        <v>45471.66667</v>
      </c>
      <c r="E125" s="1">
        <f>IFERROR(__xludf.DUMMYFUNCTION("""COMPUTED_VALUE"""),398.01)</f>
        <v>398.01</v>
      </c>
      <c r="G125" s="2">
        <f>IFERROR(__xludf.DUMMYFUNCTION("""COMPUTED_VALUE"""),45471.66666666667)</f>
        <v>45471.66667</v>
      </c>
      <c r="H125" s="1">
        <f>IFERROR(__xludf.DUMMYFUNCTION("""COMPUTED_VALUE"""),391.8)</f>
        <v>391.8</v>
      </c>
      <c r="J125" s="2">
        <f>IFERROR(__xludf.DUMMYFUNCTION("""COMPUTED_VALUE"""),45471.66666666667)</f>
        <v>45471.66667</v>
      </c>
      <c r="K125" s="1">
        <f>IFERROR(__xludf.DUMMYFUNCTION("""COMPUTED_VALUE"""),393.02)</f>
        <v>393.02</v>
      </c>
      <c r="M125" s="2">
        <f>IFERROR(__xludf.DUMMYFUNCTION("""COMPUTED_VALUE"""),45471.66666666667)</f>
        <v>45471.66667</v>
      </c>
      <c r="N125" s="1">
        <f>IFERROR(__xludf.DUMMYFUNCTION("""COMPUTED_VALUE"""),670616.0)</f>
        <v>670616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IFERROR(__xludf.DUMMYFUNCTION("""COMPUTED_VALUE"""),393.02)</f>
        <v>393.02</v>
      </c>
      <c r="D126" s="2">
        <f>IFERROR(__xludf.DUMMYFUNCTION("""COMPUTED_VALUE"""),45474.66666666667)</f>
        <v>45474.66667</v>
      </c>
      <c r="E126" s="1">
        <f>IFERROR(__xludf.DUMMYFUNCTION("""COMPUTED_VALUE"""),398.3)</f>
        <v>398.3</v>
      </c>
      <c r="G126" s="2">
        <f>IFERROR(__xludf.DUMMYFUNCTION("""COMPUTED_VALUE"""),45474.66666666667)</f>
        <v>45474.66667</v>
      </c>
      <c r="H126" s="1">
        <f>IFERROR(__xludf.DUMMYFUNCTION("""COMPUTED_VALUE"""),387.85)</f>
        <v>387.85</v>
      </c>
      <c r="J126" s="2">
        <f>IFERROR(__xludf.DUMMYFUNCTION("""COMPUTED_VALUE"""),45474.66666666667)</f>
        <v>45474.66667</v>
      </c>
      <c r="K126" s="1">
        <f>IFERROR(__xludf.DUMMYFUNCTION("""COMPUTED_VALUE"""),397.35)</f>
        <v>397.35</v>
      </c>
      <c r="M126" s="2">
        <f>IFERROR(__xludf.DUMMYFUNCTION("""COMPUTED_VALUE"""),45474.66666666667)</f>
        <v>45474.66667</v>
      </c>
      <c r="N126" s="1">
        <f>IFERROR(__xludf.DUMMYFUNCTION("""COMPUTED_VALUE"""),517904.0)</f>
        <v>517904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IFERROR(__xludf.DUMMYFUNCTION("""COMPUTED_VALUE"""),396.73)</f>
        <v>396.73</v>
      </c>
      <c r="D127" s="2">
        <f>IFERROR(__xludf.DUMMYFUNCTION("""COMPUTED_VALUE"""),45475.66666666667)</f>
        <v>45475.66667</v>
      </c>
      <c r="E127" s="1">
        <f>IFERROR(__xludf.DUMMYFUNCTION("""COMPUTED_VALUE"""),397.81)</f>
        <v>397.81</v>
      </c>
      <c r="G127" s="2">
        <f>IFERROR(__xludf.DUMMYFUNCTION("""COMPUTED_VALUE"""),45475.66666666667)</f>
        <v>45475.66667</v>
      </c>
      <c r="H127" s="1">
        <f>IFERROR(__xludf.DUMMYFUNCTION("""COMPUTED_VALUE"""),394.3)</f>
        <v>394.3</v>
      </c>
      <c r="J127" s="2">
        <f>IFERROR(__xludf.DUMMYFUNCTION("""COMPUTED_VALUE"""),45475.66666666667)</f>
        <v>45475.66667</v>
      </c>
      <c r="K127" s="1">
        <f>IFERROR(__xludf.DUMMYFUNCTION("""COMPUTED_VALUE"""),396.5)</f>
        <v>396.5</v>
      </c>
      <c r="M127" s="2">
        <f>IFERROR(__xludf.DUMMYFUNCTION("""COMPUTED_VALUE"""),45475.66666666667)</f>
        <v>45475.66667</v>
      </c>
      <c r="N127" s="1">
        <f>IFERROR(__xludf.DUMMYFUNCTION("""COMPUTED_VALUE"""),261725.0)</f>
        <v>261725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IFERROR(__xludf.DUMMYFUNCTION("""COMPUTED_VALUE"""),396.5)</f>
        <v>396.5</v>
      </c>
      <c r="D128" s="2">
        <f>IFERROR(__xludf.DUMMYFUNCTION("""COMPUTED_VALUE"""),45476.54166666667)</f>
        <v>45476.54167</v>
      </c>
      <c r="E128" s="1">
        <f>IFERROR(__xludf.DUMMYFUNCTION("""COMPUTED_VALUE"""),400.11)</f>
        <v>400.11</v>
      </c>
      <c r="G128" s="2">
        <f>IFERROR(__xludf.DUMMYFUNCTION("""COMPUTED_VALUE"""),45476.54166666667)</f>
        <v>45476.54167</v>
      </c>
      <c r="H128" s="1">
        <f>IFERROR(__xludf.DUMMYFUNCTION("""COMPUTED_VALUE"""),393.87)</f>
        <v>393.87</v>
      </c>
      <c r="J128" s="2">
        <f>IFERROR(__xludf.DUMMYFUNCTION("""COMPUTED_VALUE"""),45476.54166666667)</f>
        <v>45476.54167</v>
      </c>
      <c r="K128" s="1">
        <f>IFERROR(__xludf.DUMMYFUNCTION("""COMPUTED_VALUE"""),399.09)</f>
        <v>399.09</v>
      </c>
      <c r="M128" s="2">
        <f>IFERROR(__xludf.DUMMYFUNCTION("""COMPUTED_VALUE"""),45476.54166666667)</f>
        <v>45476.54167</v>
      </c>
      <c r="N128" s="1">
        <f>IFERROR(__xludf.DUMMYFUNCTION("""COMPUTED_VALUE"""),271005.0)</f>
        <v>271005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IFERROR(__xludf.DUMMYFUNCTION("""COMPUTED_VALUE"""),398.04)</f>
        <v>398.04</v>
      </c>
      <c r="D129" s="2">
        <f>IFERROR(__xludf.DUMMYFUNCTION("""COMPUTED_VALUE"""),45478.66666666667)</f>
        <v>45478.66667</v>
      </c>
      <c r="E129" s="1">
        <f>IFERROR(__xludf.DUMMYFUNCTION("""COMPUTED_VALUE"""),400.79)</f>
        <v>400.79</v>
      </c>
      <c r="G129" s="2">
        <f>IFERROR(__xludf.DUMMYFUNCTION("""COMPUTED_VALUE"""),45478.66666666667)</f>
        <v>45478.66667</v>
      </c>
      <c r="H129" s="1">
        <f>IFERROR(__xludf.DUMMYFUNCTION("""COMPUTED_VALUE"""),391.64)</f>
        <v>391.64</v>
      </c>
      <c r="J129" s="2">
        <f>IFERROR(__xludf.DUMMYFUNCTION("""COMPUTED_VALUE"""),45478.66666666667)</f>
        <v>45478.66667</v>
      </c>
      <c r="K129" s="1">
        <f>IFERROR(__xludf.DUMMYFUNCTION("""COMPUTED_VALUE"""),394.23)</f>
        <v>394.23</v>
      </c>
      <c r="M129" s="2">
        <f>IFERROR(__xludf.DUMMYFUNCTION("""COMPUTED_VALUE"""),45478.66666666667)</f>
        <v>45478.66667</v>
      </c>
      <c r="N129" s="1">
        <f>IFERROR(__xludf.DUMMYFUNCTION("""COMPUTED_VALUE"""),387635.0)</f>
        <v>387635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IFERROR(__xludf.DUMMYFUNCTION("""COMPUTED_VALUE"""),394.13)</f>
        <v>394.13</v>
      </c>
      <c r="D130" s="2">
        <f>IFERROR(__xludf.DUMMYFUNCTION("""COMPUTED_VALUE"""),45481.66666666667)</f>
        <v>45481.66667</v>
      </c>
      <c r="E130" s="1">
        <f>IFERROR(__xludf.DUMMYFUNCTION("""COMPUTED_VALUE"""),396.41)</f>
        <v>396.41</v>
      </c>
      <c r="G130" s="2">
        <f>IFERROR(__xludf.DUMMYFUNCTION("""COMPUTED_VALUE"""),45481.66666666667)</f>
        <v>45481.66667</v>
      </c>
      <c r="H130" s="1">
        <f>IFERROR(__xludf.DUMMYFUNCTION("""COMPUTED_VALUE"""),390.95)</f>
        <v>390.95</v>
      </c>
      <c r="J130" s="2">
        <f>IFERROR(__xludf.DUMMYFUNCTION("""COMPUTED_VALUE"""),45481.66666666667)</f>
        <v>45481.66667</v>
      </c>
      <c r="K130" s="1">
        <f>IFERROR(__xludf.DUMMYFUNCTION("""COMPUTED_VALUE"""),395.12)</f>
        <v>395.12</v>
      </c>
      <c r="M130" s="2">
        <f>IFERROR(__xludf.DUMMYFUNCTION("""COMPUTED_VALUE"""),45481.66666666667)</f>
        <v>45481.66667</v>
      </c>
      <c r="N130" s="1">
        <f>IFERROR(__xludf.DUMMYFUNCTION("""COMPUTED_VALUE"""),302159.0)</f>
        <v>302159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IFERROR(__xludf.DUMMYFUNCTION("""COMPUTED_VALUE"""),392.26)</f>
        <v>392.26</v>
      </c>
      <c r="D131" s="2">
        <f>IFERROR(__xludf.DUMMYFUNCTION("""COMPUTED_VALUE"""),45482.66666666667)</f>
        <v>45482.66667</v>
      </c>
      <c r="E131" s="1">
        <f>IFERROR(__xludf.DUMMYFUNCTION("""COMPUTED_VALUE"""),394.58)</f>
        <v>394.58</v>
      </c>
      <c r="G131" s="2">
        <f>IFERROR(__xludf.DUMMYFUNCTION("""COMPUTED_VALUE"""),45482.66666666667)</f>
        <v>45482.66667</v>
      </c>
      <c r="H131" s="1">
        <f>IFERROR(__xludf.DUMMYFUNCTION("""COMPUTED_VALUE"""),389.18)</f>
        <v>389.18</v>
      </c>
      <c r="J131" s="2">
        <f>IFERROR(__xludf.DUMMYFUNCTION("""COMPUTED_VALUE"""),45482.66666666667)</f>
        <v>45482.66667</v>
      </c>
      <c r="K131" s="1">
        <f>IFERROR(__xludf.DUMMYFUNCTION("""COMPUTED_VALUE"""),389.37)</f>
        <v>389.37</v>
      </c>
      <c r="M131" s="2">
        <f>IFERROR(__xludf.DUMMYFUNCTION("""COMPUTED_VALUE"""),45482.66666666667)</f>
        <v>45482.66667</v>
      </c>
      <c r="N131" s="1">
        <f>IFERROR(__xludf.DUMMYFUNCTION("""COMPUTED_VALUE"""),241985.0)</f>
        <v>241985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IFERROR(__xludf.DUMMYFUNCTION("""COMPUTED_VALUE"""),391.51)</f>
        <v>391.51</v>
      </c>
      <c r="D132" s="2">
        <f>IFERROR(__xludf.DUMMYFUNCTION("""COMPUTED_VALUE"""),45483.66666666667)</f>
        <v>45483.66667</v>
      </c>
      <c r="E132" s="1">
        <f>IFERROR(__xludf.DUMMYFUNCTION("""COMPUTED_VALUE"""),393.9)</f>
        <v>393.9</v>
      </c>
      <c r="G132" s="2">
        <f>IFERROR(__xludf.DUMMYFUNCTION("""COMPUTED_VALUE"""),45483.66666666667)</f>
        <v>45483.66667</v>
      </c>
      <c r="H132" s="1">
        <f>IFERROR(__xludf.DUMMYFUNCTION("""COMPUTED_VALUE"""),389.7)</f>
        <v>389.7</v>
      </c>
      <c r="J132" s="2">
        <f>IFERROR(__xludf.DUMMYFUNCTION("""COMPUTED_VALUE"""),45483.66666666667)</f>
        <v>45483.66667</v>
      </c>
      <c r="K132" s="1">
        <f>IFERROR(__xludf.DUMMYFUNCTION("""COMPUTED_VALUE"""),392.07)</f>
        <v>392.07</v>
      </c>
      <c r="M132" s="2">
        <f>IFERROR(__xludf.DUMMYFUNCTION("""COMPUTED_VALUE"""),45483.66666666667)</f>
        <v>45483.66667</v>
      </c>
      <c r="N132" s="1">
        <f>IFERROR(__xludf.DUMMYFUNCTION("""COMPUTED_VALUE"""),198997.0)</f>
        <v>198997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IFERROR(__xludf.DUMMYFUNCTION("""COMPUTED_VALUE"""),392.07)</f>
        <v>392.07</v>
      </c>
      <c r="D133" s="2">
        <f>IFERROR(__xludf.DUMMYFUNCTION("""COMPUTED_VALUE"""),45484.66666666667)</f>
        <v>45484.66667</v>
      </c>
      <c r="E133" s="1">
        <f>IFERROR(__xludf.DUMMYFUNCTION("""COMPUTED_VALUE"""),400.73)</f>
        <v>400.73</v>
      </c>
      <c r="G133" s="2">
        <f>IFERROR(__xludf.DUMMYFUNCTION("""COMPUTED_VALUE"""),45484.66666666667)</f>
        <v>45484.66667</v>
      </c>
      <c r="H133" s="1">
        <f>IFERROR(__xludf.DUMMYFUNCTION("""COMPUTED_VALUE"""),392.07)</f>
        <v>392.07</v>
      </c>
      <c r="J133" s="2">
        <f>IFERROR(__xludf.DUMMYFUNCTION("""COMPUTED_VALUE"""),45484.66666666667)</f>
        <v>45484.66667</v>
      </c>
      <c r="K133" s="1">
        <f>IFERROR(__xludf.DUMMYFUNCTION("""COMPUTED_VALUE"""),398.76)</f>
        <v>398.76</v>
      </c>
      <c r="M133" s="2">
        <f>IFERROR(__xludf.DUMMYFUNCTION("""COMPUTED_VALUE"""),45484.66666666667)</f>
        <v>45484.66667</v>
      </c>
      <c r="N133" s="1">
        <f>IFERROR(__xludf.DUMMYFUNCTION("""COMPUTED_VALUE"""),327349.0)</f>
        <v>327349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IFERROR(__xludf.DUMMYFUNCTION("""COMPUTED_VALUE"""),398.76)</f>
        <v>398.76</v>
      </c>
      <c r="D134" s="2">
        <f>IFERROR(__xludf.DUMMYFUNCTION("""COMPUTED_VALUE"""),45485.66666666667)</f>
        <v>45485.66667</v>
      </c>
      <c r="E134" s="1">
        <f>IFERROR(__xludf.DUMMYFUNCTION("""COMPUTED_VALUE"""),402.22)</f>
        <v>402.22</v>
      </c>
      <c r="G134" s="2">
        <f>IFERROR(__xludf.DUMMYFUNCTION("""COMPUTED_VALUE"""),45485.66666666667)</f>
        <v>45485.66667</v>
      </c>
      <c r="H134" s="1">
        <f>IFERROR(__xludf.DUMMYFUNCTION("""COMPUTED_VALUE"""),396.14)</f>
        <v>396.14</v>
      </c>
      <c r="J134" s="2">
        <f>IFERROR(__xludf.DUMMYFUNCTION("""COMPUTED_VALUE"""),45485.66666666667)</f>
        <v>45485.66667</v>
      </c>
      <c r="K134" s="1">
        <f>IFERROR(__xludf.DUMMYFUNCTION("""COMPUTED_VALUE"""),397.45)</f>
        <v>397.45</v>
      </c>
      <c r="M134" s="2">
        <f>IFERROR(__xludf.DUMMYFUNCTION("""COMPUTED_VALUE"""),45485.66666666667)</f>
        <v>45485.66667</v>
      </c>
      <c r="N134" s="1">
        <f>IFERROR(__xludf.DUMMYFUNCTION("""COMPUTED_VALUE"""),337683.0)</f>
        <v>337683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IFERROR(__xludf.DUMMYFUNCTION("""COMPUTED_VALUE"""),397.45)</f>
        <v>397.45</v>
      </c>
      <c r="D135" s="2">
        <f>IFERROR(__xludf.DUMMYFUNCTION("""COMPUTED_VALUE"""),45488.66666666667)</f>
        <v>45488.66667</v>
      </c>
      <c r="E135" s="1">
        <f>IFERROR(__xludf.DUMMYFUNCTION("""COMPUTED_VALUE"""),409.07)</f>
        <v>409.07</v>
      </c>
      <c r="G135" s="2">
        <f>IFERROR(__xludf.DUMMYFUNCTION("""COMPUTED_VALUE"""),45488.66666666667)</f>
        <v>45488.66667</v>
      </c>
      <c r="H135" s="1">
        <f>IFERROR(__xludf.DUMMYFUNCTION("""COMPUTED_VALUE"""),397.45)</f>
        <v>397.45</v>
      </c>
      <c r="J135" s="2">
        <f>IFERROR(__xludf.DUMMYFUNCTION("""COMPUTED_VALUE"""),45488.66666666667)</f>
        <v>45488.66667</v>
      </c>
      <c r="K135" s="1">
        <f>IFERROR(__xludf.DUMMYFUNCTION("""COMPUTED_VALUE"""),406.34)</f>
        <v>406.34</v>
      </c>
      <c r="M135" s="2">
        <f>IFERROR(__xludf.DUMMYFUNCTION("""COMPUTED_VALUE"""),45488.66666666667)</f>
        <v>45488.66667</v>
      </c>
      <c r="N135" s="1">
        <f>IFERROR(__xludf.DUMMYFUNCTION("""COMPUTED_VALUE"""),454392.0)</f>
        <v>454392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IFERROR(__xludf.DUMMYFUNCTION("""COMPUTED_VALUE"""),407.79)</f>
        <v>407.79</v>
      </c>
      <c r="D136" s="2">
        <f>IFERROR(__xludf.DUMMYFUNCTION("""COMPUTED_VALUE"""),45489.66666666667)</f>
        <v>45489.66667</v>
      </c>
      <c r="E136" s="1">
        <f>IFERROR(__xludf.DUMMYFUNCTION("""COMPUTED_VALUE"""),426.21)</f>
        <v>426.21</v>
      </c>
      <c r="G136" s="2">
        <f>IFERROR(__xludf.DUMMYFUNCTION("""COMPUTED_VALUE"""),45489.66666666667)</f>
        <v>45489.66667</v>
      </c>
      <c r="H136" s="1">
        <f>IFERROR(__xludf.DUMMYFUNCTION("""COMPUTED_VALUE"""),407.79)</f>
        <v>407.79</v>
      </c>
      <c r="J136" s="2">
        <f>IFERROR(__xludf.DUMMYFUNCTION("""COMPUTED_VALUE"""),45489.66666666667)</f>
        <v>45489.66667</v>
      </c>
      <c r="K136" s="1">
        <f>IFERROR(__xludf.DUMMYFUNCTION("""COMPUTED_VALUE"""),425.38)</f>
        <v>425.38</v>
      </c>
      <c r="M136" s="2">
        <f>IFERROR(__xludf.DUMMYFUNCTION("""COMPUTED_VALUE"""),45489.66666666667)</f>
        <v>45489.66667</v>
      </c>
      <c r="N136" s="1">
        <f>IFERROR(__xludf.DUMMYFUNCTION("""COMPUTED_VALUE"""),1077421.0)</f>
        <v>1077421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IFERROR(__xludf.DUMMYFUNCTION("""COMPUTED_VALUE"""),425.38)</f>
        <v>425.38</v>
      </c>
      <c r="D137" s="2">
        <f>IFERROR(__xludf.DUMMYFUNCTION("""COMPUTED_VALUE"""),45490.66666666667)</f>
        <v>45490.66667</v>
      </c>
      <c r="E137" s="1">
        <f>IFERROR(__xludf.DUMMYFUNCTION("""COMPUTED_VALUE"""),429.68)</f>
        <v>429.68</v>
      </c>
      <c r="G137" s="2">
        <f>IFERROR(__xludf.DUMMYFUNCTION("""COMPUTED_VALUE"""),45490.66666666667)</f>
        <v>45490.66667</v>
      </c>
      <c r="H137" s="1">
        <f>IFERROR(__xludf.DUMMYFUNCTION("""COMPUTED_VALUE"""),407.3)</f>
        <v>407.3</v>
      </c>
      <c r="J137" s="2">
        <f>IFERROR(__xludf.DUMMYFUNCTION("""COMPUTED_VALUE"""),45490.66666666667)</f>
        <v>45490.66667</v>
      </c>
      <c r="K137" s="1">
        <f>IFERROR(__xludf.DUMMYFUNCTION("""COMPUTED_VALUE"""),407.3)</f>
        <v>407.3</v>
      </c>
      <c r="M137" s="2">
        <f>IFERROR(__xludf.DUMMYFUNCTION("""COMPUTED_VALUE"""),45490.66666666667)</f>
        <v>45490.66667</v>
      </c>
      <c r="N137" s="1">
        <f>IFERROR(__xludf.DUMMYFUNCTION("""COMPUTED_VALUE"""),726982.0)</f>
        <v>726982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IFERROR(__xludf.DUMMYFUNCTION("""COMPUTED_VALUE"""),407.3)</f>
        <v>407.3</v>
      </c>
      <c r="D138" s="2">
        <f>IFERROR(__xludf.DUMMYFUNCTION("""COMPUTED_VALUE"""),45491.66666666667)</f>
        <v>45491.66667</v>
      </c>
      <c r="E138" s="1">
        <f>IFERROR(__xludf.DUMMYFUNCTION("""COMPUTED_VALUE"""),413.04)</f>
        <v>413.04</v>
      </c>
      <c r="G138" s="2">
        <f>IFERROR(__xludf.DUMMYFUNCTION("""COMPUTED_VALUE"""),45491.66666666667)</f>
        <v>45491.66667</v>
      </c>
      <c r="H138" s="1">
        <f>IFERROR(__xludf.DUMMYFUNCTION("""COMPUTED_VALUE"""),397.78)</f>
        <v>397.78</v>
      </c>
      <c r="J138" s="2">
        <f>IFERROR(__xludf.DUMMYFUNCTION("""COMPUTED_VALUE"""),45491.66666666667)</f>
        <v>45491.66667</v>
      </c>
      <c r="K138" s="1">
        <f>IFERROR(__xludf.DUMMYFUNCTION("""COMPUTED_VALUE"""),401.45)</f>
        <v>401.45</v>
      </c>
      <c r="M138" s="2">
        <f>IFERROR(__xludf.DUMMYFUNCTION("""COMPUTED_VALUE"""),45491.66666666667)</f>
        <v>45491.66667</v>
      </c>
      <c r="N138" s="1">
        <f>IFERROR(__xludf.DUMMYFUNCTION("""COMPUTED_VALUE"""),491421.0)</f>
        <v>491421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IFERROR(__xludf.DUMMYFUNCTION("""COMPUTED_VALUE"""),401.16)</f>
        <v>401.16</v>
      </c>
      <c r="D139" s="2">
        <f>IFERROR(__xludf.DUMMYFUNCTION("""COMPUTED_VALUE"""),45492.66666666667)</f>
        <v>45492.66667</v>
      </c>
      <c r="E139" s="1">
        <f>IFERROR(__xludf.DUMMYFUNCTION("""COMPUTED_VALUE"""),406.28)</f>
        <v>406.28</v>
      </c>
      <c r="G139" s="2">
        <f>IFERROR(__xludf.DUMMYFUNCTION("""COMPUTED_VALUE"""),45492.66666666667)</f>
        <v>45492.66667</v>
      </c>
      <c r="H139" s="1">
        <f>IFERROR(__xludf.DUMMYFUNCTION("""COMPUTED_VALUE"""),398.18)</f>
        <v>398.18</v>
      </c>
      <c r="J139" s="2">
        <f>IFERROR(__xludf.DUMMYFUNCTION("""COMPUTED_VALUE"""),45492.66666666667)</f>
        <v>45492.66667</v>
      </c>
      <c r="K139" s="1">
        <f>IFERROR(__xludf.DUMMYFUNCTION("""COMPUTED_VALUE"""),403.55)</f>
        <v>403.55</v>
      </c>
      <c r="M139" s="2">
        <f>IFERROR(__xludf.DUMMYFUNCTION("""COMPUTED_VALUE"""),45492.66666666667)</f>
        <v>45492.66667</v>
      </c>
      <c r="N139" s="1">
        <f>IFERROR(__xludf.DUMMYFUNCTION("""COMPUTED_VALUE"""),882507.0)</f>
        <v>882507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IFERROR(__xludf.DUMMYFUNCTION("""COMPUTED_VALUE"""),404.37)</f>
        <v>404.37</v>
      </c>
      <c r="D140" s="2">
        <f>IFERROR(__xludf.DUMMYFUNCTION("""COMPUTED_VALUE"""),45495.66666666667)</f>
        <v>45495.66667</v>
      </c>
      <c r="E140" s="1">
        <f>IFERROR(__xludf.DUMMYFUNCTION("""COMPUTED_VALUE"""),411.99)</f>
        <v>411.99</v>
      </c>
      <c r="G140" s="2">
        <f>IFERROR(__xludf.DUMMYFUNCTION("""COMPUTED_VALUE"""),45495.66666666667)</f>
        <v>45495.66667</v>
      </c>
      <c r="H140" s="1">
        <f>IFERROR(__xludf.DUMMYFUNCTION("""COMPUTED_VALUE"""),403.75)</f>
        <v>403.75</v>
      </c>
      <c r="J140" s="2">
        <f>IFERROR(__xludf.DUMMYFUNCTION("""COMPUTED_VALUE"""),45495.66666666667)</f>
        <v>45495.66667</v>
      </c>
      <c r="K140" s="1">
        <f>IFERROR(__xludf.DUMMYFUNCTION("""COMPUTED_VALUE"""),410.68)</f>
        <v>410.68</v>
      </c>
      <c r="M140" s="2">
        <f>IFERROR(__xludf.DUMMYFUNCTION("""COMPUTED_VALUE"""),45495.66666666667)</f>
        <v>45495.66667</v>
      </c>
      <c r="N140" s="1">
        <f>IFERROR(__xludf.DUMMYFUNCTION("""COMPUTED_VALUE"""),436821.0)</f>
        <v>436821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IFERROR(__xludf.DUMMYFUNCTION("""COMPUTED_VALUE"""),410.12)</f>
        <v>410.12</v>
      </c>
      <c r="D141" s="2">
        <f>IFERROR(__xludf.DUMMYFUNCTION("""COMPUTED_VALUE"""),45496.66666666667)</f>
        <v>45496.66667</v>
      </c>
      <c r="E141" s="1">
        <f>IFERROR(__xludf.DUMMYFUNCTION("""COMPUTED_VALUE"""),415.91)</f>
        <v>415.91</v>
      </c>
      <c r="G141" s="2">
        <f>IFERROR(__xludf.DUMMYFUNCTION("""COMPUTED_VALUE"""),45496.66666666667)</f>
        <v>45496.66667</v>
      </c>
      <c r="H141" s="1">
        <f>IFERROR(__xludf.DUMMYFUNCTION("""COMPUTED_VALUE"""),407.23)</f>
        <v>407.23</v>
      </c>
      <c r="J141" s="2">
        <f>IFERROR(__xludf.DUMMYFUNCTION("""COMPUTED_VALUE"""),45496.66666666667)</f>
        <v>45496.66667</v>
      </c>
      <c r="K141" s="1">
        <f>IFERROR(__xludf.DUMMYFUNCTION("""COMPUTED_VALUE"""),411.89)</f>
        <v>411.89</v>
      </c>
      <c r="M141" s="2">
        <f>IFERROR(__xludf.DUMMYFUNCTION("""COMPUTED_VALUE"""),45496.66666666667)</f>
        <v>45496.66667</v>
      </c>
      <c r="N141" s="1">
        <f>IFERROR(__xludf.DUMMYFUNCTION("""COMPUTED_VALUE"""),397717.0)</f>
        <v>397717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IFERROR(__xludf.DUMMYFUNCTION("""COMPUTED_VALUE"""),407.89)</f>
        <v>407.89</v>
      </c>
      <c r="D142" s="2">
        <f>IFERROR(__xludf.DUMMYFUNCTION("""COMPUTED_VALUE"""),45497.66666666667)</f>
        <v>45497.66667</v>
      </c>
      <c r="E142" s="1">
        <f>IFERROR(__xludf.DUMMYFUNCTION("""COMPUTED_VALUE"""),410.04)</f>
        <v>410.04</v>
      </c>
      <c r="G142" s="2">
        <f>IFERROR(__xludf.DUMMYFUNCTION("""COMPUTED_VALUE"""),45497.66666666667)</f>
        <v>45497.66667</v>
      </c>
      <c r="H142" s="1">
        <f>IFERROR(__xludf.DUMMYFUNCTION("""COMPUTED_VALUE"""),395.07)</f>
        <v>395.07</v>
      </c>
      <c r="J142" s="2">
        <f>IFERROR(__xludf.DUMMYFUNCTION("""COMPUTED_VALUE"""),45497.66666666667)</f>
        <v>45497.66667</v>
      </c>
      <c r="K142" s="1">
        <f>IFERROR(__xludf.DUMMYFUNCTION("""COMPUTED_VALUE"""),395.58)</f>
        <v>395.58</v>
      </c>
      <c r="M142" s="2">
        <f>IFERROR(__xludf.DUMMYFUNCTION("""COMPUTED_VALUE"""),45497.66666666667)</f>
        <v>45497.66667</v>
      </c>
      <c r="N142" s="1">
        <f>IFERROR(__xludf.DUMMYFUNCTION("""COMPUTED_VALUE"""),477432.0)</f>
        <v>477432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IFERROR(__xludf.DUMMYFUNCTION("""COMPUTED_VALUE"""),396.2)</f>
        <v>396.2</v>
      </c>
      <c r="D143" s="2">
        <f>IFERROR(__xludf.DUMMYFUNCTION("""COMPUTED_VALUE"""),45498.66666666667)</f>
        <v>45498.66667</v>
      </c>
      <c r="E143" s="1">
        <f>IFERROR(__xludf.DUMMYFUNCTION("""COMPUTED_VALUE"""),396.2)</f>
        <v>396.2</v>
      </c>
      <c r="G143" s="2">
        <f>IFERROR(__xludf.DUMMYFUNCTION("""COMPUTED_VALUE"""),45498.66666666667)</f>
        <v>45498.66667</v>
      </c>
      <c r="H143" s="1">
        <f>IFERROR(__xludf.DUMMYFUNCTION("""COMPUTED_VALUE"""),383.4)</f>
        <v>383.4</v>
      </c>
      <c r="J143" s="2">
        <f>IFERROR(__xludf.DUMMYFUNCTION("""COMPUTED_VALUE"""),45498.66666666667)</f>
        <v>45498.66667</v>
      </c>
      <c r="K143" s="1">
        <f>IFERROR(__xludf.DUMMYFUNCTION("""COMPUTED_VALUE"""),387.21)</f>
        <v>387.21</v>
      </c>
      <c r="M143" s="2">
        <f>IFERROR(__xludf.DUMMYFUNCTION("""COMPUTED_VALUE"""),45498.66666666667)</f>
        <v>45498.66667</v>
      </c>
      <c r="N143" s="1">
        <f>IFERROR(__xludf.DUMMYFUNCTION("""COMPUTED_VALUE"""),1036363.0)</f>
        <v>1036363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IFERROR(__xludf.DUMMYFUNCTION("""COMPUTED_VALUE"""),391.28)</f>
        <v>391.28</v>
      </c>
      <c r="D144" s="2">
        <f>IFERROR(__xludf.DUMMYFUNCTION("""COMPUTED_VALUE"""),45499.66666666667)</f>
        <v>45499.66667</v>
      </c>
      <c r="E144" s="1">
        <f>IFERROR(__xludf.DUMMYFUNCTION("""COMPUTED_VALUE"""),396.53)</f>
        <v>396.53</v>
      </c>
      <c r="G144" s="2">
        <f>IFERROR(__xludf.DUMMYFUNCTION("""COMPUTED_VALUE"""),45499.66666666667)</f>
        <v>45499.66667</v>
      </c>
      <c r="H144" s="1">
        <f>IFERROR(__xludf.DUMMYFUNCTION("""COMPUTED_VALUE"""),389.83)</f>
        <v>389.83</v>
      </c>
      <c r="J144" s="2">
        <f>IFERROR(__xludf.DUMMYFUNCTION("""COMPUTED_VALUE"""),45499.66666666667)</f>
        <v>45499.66667</v>
      </c>
      <c r="K144" s="1">
        <f>IFERROR(__xludf.DUMMYFUNCTION("""COMPUTED_VALUE"""),392.07)</f>
        <v>392.07</v>
      </c>
      <c r="M144" s="2">
        <f>IFERROR(__xludf.DUMMYFUNCTION("""COMPUTED_VALUE"""),45499.66666666667)</f>
        <v>45499.66667</v>
      </c>
      <c r="N144" s="1">
        <f>IFERROR(__xludf.DUMMYFUNCTION("""COMPUTED_VALUE"""),309338.0)</f>
        <v>309338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IFERROR(__xludf.DUMMYFUNCTION("""COMPUTED_VALUE"""),394.43)</f>
        <v>394.43</v>
      </c>
      <c r="D145" s="2">
        <f>IFERROR(__xludf.DUMMYFUNCTION("""COMPUTED_VALUE"""),45502.66666666667)</f>
        <v>45502.66667</v>
      </c>
      <c r="E145" s="1">
        <f>IFERROR(__xludf.DUMMYFUNCTION("""COMPUTED_VALUE"""),399.78)</f>
        <v>399.78</v>
      </c>
      <c r="G145" s="2">
        <f>IFERROR(__xludf.DUMMYFUNCTION("""COMPUTED_VALUE"""),45502.66666666667)</f>
        <v>45502.66667</v>
      </c>
      <c r="H145" s="1">
        <f>IFERROR(__xludf.DUMMYFUNCTION("""COMPUTED_VALUE"""),393.77)</f>
        <v>393.77</v>
      </c>
      <c r="J145" s="2">
        <f>IFERROR(__xludf.DUMMYFUNCTION("""COMPUTED_VALUE"""),45502.66666666667)</f>
        <v>45502.66667</v>
      </c>
      <c r="K145" s="1">
        <f>IFERROR(__xludf.DUMMYFUNCTION("""COMPUTED_VALUE"""),395.84)</f>
        <v>395.84</v>
      </c>
      <c r="M145" s="2">
        <f>IFERROR(__xludf.DUMMYFUNCTION("""COMPUTED_VALUE"""),45502.66666666667)</f>
        <v>45502.66667</v>
      </c>
      <c r="N145" s="1">
        <f>IFERROR(__xludf.DUMMYFUNCTION("""COMPUTED_VALUE"""),404630.0)</f>
        <v>404630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IFERROR(__xludf.DUMMYFUNCTION("""COMPUTED_VALUE"""),396.96)</f>
        <v>396.96</v>
      </c>
      <c r="D146" s="2">
        <f>IFERROR(__xludf.DUMMYFUNCTION("""COMPUTED_VALUE"""),45503.66666666667)</f>
        <v>45503.66667</v>
      </c>
      <c r="E146" s="1">
        <f>IFERROR(__xludf.DUMMYFUNCTION("""COMPUTED_VALUE"""),401.98)</f>
        <v>401.98</v>
      </c>
      <c r="G146" s="2">
        <f>IFERROR(__xludf.DUMMYFUNCTION("""COMPUTED_VALUE"""),45503.66666666667)</f>
        <v>45503.66667</v>
      </c>
      <c r="H146" s="1">
        <f>IFERROR(__xludf.DUMMYFUNCTION("""COMPUTED_VALUE"""),393.87)</f>
        <v>393.87</v>
      </c>
      <c r="J146" s="2">
        <f>IFERROR(__xludf.DUMMYFUNCTION("""COMPUTED_VALUE"""),45503.66666666667)</f>
        <v>45503.66667</v>
      </c>
      <c r="K146" s="1">
        <f>IFERROR(__xludf.DUMMYFUNCTION("""COMPUTED_VALUE"""),395.71)</f>
        <v>395.71</v>
      </c>
      <c r="M146" s="2">
        <f>IFERROR(__xludf.DUMMYFUNCTION("""COMPUTED_VALUE"""),45503.66666666667)</f>
        <v>45503.66667</v>
      </c>
      <c r="N146" s="1">
        <f>IFERROR(__xludf.DUMMYFUNCTION("""COMPUTED_VALUE"""),286387.0)</f>
        <v>286387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IFERROR(__xludf.DUMMYFUNCTION("""COMPUTED_VALUE"""),400.86)</f>
        <v>400.86</v>
      </c>
      <c r="D147" s="2">
        <f>IFERROR(__xludf.DUMMYFUNCTION("""COMPUTED_VALUE"""),45504.66666666667)</f>
        <v>45504.66667</v>
      </c>
      <c r="E147" s="1">
        <f>IFERROR(__xludf.DUMMYFUNCTION("""COMPUTED_VALUE"""),406.28)</f>
        <v>406.28</v>
      </c>
      <c r="G147" s="2">
        <f>IFERROR(__xludf.DUMMYFUNCTION("""COMPUTED_VALUE"""),45504.66666666667)</f>
        <v>45504.66667</v>
      </c>
      <c r="H147" s="1">
        <f>IFERROR(__xludf.DUMMYFUNCTION("""COMPUTED_VALUE"""),396.14)</f>
        <v>396.14</v>
      </c>
      <c r="J147" s="2">
        <f>IFERROR(__xludf.DUMMYFUNCTION("""COMPUTED_VALUE"""),45504.66666666667)</f>
        <v>45504.66667</v>
      </c>
      <c r="K147" s="1">
        <f>IFERROR(__xludf.DUMMYFUNCTION("""COMPUTED_VALUE"""),403.36)</f>
        <v>403.36</v>
      </c>
      <c r="M147" s="2">
        <f>IFERROR(__xludf.DUMMYFUNCTION("""COMPUTED_VALUE"""),45504.66666666667)</f>
        <v>45504.66667</v>
      </c>
      <c r="N147" s="1">
        <f>IFERROR(__xludf.DUMMYFUNCTION("""COMPUTED_VALUE"""),859251.0)</f>
        <v>859251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IFERROR(__xludf.DUMMYFUNCTION("""COMPUTED_VALUE"""),393.81)</f>
        <v>393.81</v>
      </c>
      <c r="D148" s="2">
        <f>IFERROR(__xludf.DUMMYFUNCTION("""COMPUTED_VALUE"""),45505.66666666667)</f>
        <v>45505.66667</v>
      </c>
      <c r="E148" s="1">
        <f>IFERROR(__xludf.DUMMYFUNCTION("""COMPUTED_VALUE"""),396.73)</f>
        <v>396.73</v>
      </c>
      <c r="G148" s="2">
        <f>IFERROR(__xludf.DUMMYFUNCTION("""COMPUTED_VALUE"""),45505.66666666667)</f>
        <v>45505.66667</v>
      </c>
      <c r="H148" s="1">
        <f>IFERROR(__xludf.DUMMYFUNCTION("""COMPUTED_VALUE"""),364.69)</f>
        <v>364.69</v>
      </c>
      <c r="J148" s="2">
        <f>IFERROR(__xludf.DUMMYFUNCTION("""COMPUTED_VALUE"""),45505.66666666667)</f>
        <v>45505.66667</v>
      </c>
      <c r="K148" s="1">
        <f>IFERROR(__xludf.DUMMYFUNCTION("""COMPUTED_VALUE"""),373.22)</f>
        <v>373.22</v>
      </c>
      <c r="M148" s="2">
        <f>IFERROR(__xludf.DUMMYFUNCTION("""COMPUTED_VALUE"""),45505.66666666667)</f>
        <v>45505.66667</v>
      </c>
      <c r="N148" s="1">
        <f>IFERROR(__xludf.DUMMYFUNCTION("""COMPUTED_VALUE"""),1389712.0)</f>
        <v>1389712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IFERROR(__xludf.DUMMYFUNCTION("""COMPUTED_VALUE"""),362.98)</f>
        <v>362.98</v>
      </c>
      <c r="D149" s="2">
        <f>IFERROR(__xludf.DUMMYFUNCTION("""COMPUTED_VALUE"""),45506.66666666667)</f>
        <v>45506.66667</v>
      </c>
      <c r="E149" s="1">
        <f>IFERROR(__xludf.DUMMYFUNCTION("""COMPUTED_VALUE"""),367.97)</f>
        <v>367.97</v>
      </c>
      <c r="G149" s="2">
        <f>IFERROR(__xludf.DUMMYFUNCTION("""COMPUTED_VALUE"""),45506.66666666667)</f>
        <v>45506.66667</v>
      </c>
      <c r="H149" s="1">
        <f>IFERROR(__xludf.DUMMYFUNCTION("""COMPUTED_VALUE"""),357.3)</f>
        <v>357.3</v>
      </c>
      <c r="J149" s="2">
        <f>IFERROR(__xludf.DUMMYFUNCTION("""COMPUTED_VALUE"""),45506.66666666667)</f>
        <v>45506.66667</v>
      </c>
      <c r="K149" s="1">
        <f>IFERROR(__xludf.DUMMYFUNCTION("""COMPUTED_VALUE"""),361.01)</f>
        <v>361.01</v>
      </c>
      <c r="M149" s="2">
        <f>IFERROR(__xludf.DUMMYFUNCTION("""COMPUTED_VALUE"""),45506.66666666667)</f>
        <v>45506.66667</v>
      </c>
      <c r="N149" s="1">
        <f>IFERROR(__xludf.DUMMYFUNCTION("""COMPUTED_VALUE"""),744758.0)</f>
        <v>744758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IFERROR(__xludf.DUMMYFUNCTION("""COMPUTED_VALUE"""),361.01)</f>
        <v>361.01</v>
      </c>
      <c r="D150" s="2">
        <f>IFERROR(__xludf.DUMMYFUNCTION("""COMPUTED_VALUE"""),45509.66666666667)</f>
        <v>45509.66667</v>
      </c>
      <c r="E150" s="1">
        <f>IFERROR(__xludf.DUMMYFUNCTION("""COMPUTED_VALUE"""),362.85)</f>
        <v>362.85</v>
      </c>
      <c r="G150" s="2">
        <f>IFERROR(__xludf.DUMMYFUNCTION("""COMPUTED_VALUE"""),45509.66666666667)</f>
        <v>45509.66667</v>
      </c>
      <c r="H150" s="1">
        <f>IFERROR(__xludf.DUMMYFUNCTION("""COMPUTED_VALUE"""),337.23)</f>
        <v>337.23</v>
      </c>
      <c r="J150" s="2">
        <f>IFERROR(__xludf.DUMMYFUNCTION("""COMPUTED_VALUE"""),45509.66666666667)</f>
        <v>45509.66667</v>
      </c>
      <c r="K150" s="1">
        <f>IFERROR(__xludf.DUMMYFUNCTION("""COMPUTED_VALUE"""),353.1)</f>
        <v>353.1</v>
      </c>
      <c r="M150" s="2">
        <f>IFERROR(__xludf.DUMMYFUNCTION("""COMPUTED_VALUE"""),45509.66666666667)</f>
        <v>45509.66667</v>
      </c>
      <c r="N150" s="1">
        <f>IFERROR(__xludf.DUMMYFUNCTION("""COMPUTED_VALUE"""),857087.0)</f>
        <v>857087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IFERROR(__xludf.DUMMYFUNCTION("""COMPUTED_VALUE"""),352.61)</f>
        <v>352.61</v>
      </c>
      <c r="D151" s="2">
        <f>IFERROR(__xludf.DUMMYFUNCTION("""COMPUTED_VALUE"""),45510.66666666667)</f>
        <v>45510.66667</v>
      </c>
      <c r="E151" s="1">
        <f>IFERROR(__xludf.DUMMYFUNCTION("""COMPUTED_VALUE"""),368.89)</f>
        <v>368.89</v>
      </c>
      <c r="G151" s="2">
        <f>IFERROR(__xludf.DUMMYFUNCTION("""COMPUTED_VALUE"""),45510.66666666667)</f>
        <v>45510.66667</v>
      </c>
      <c r="H151" s="1">
        <f>IFERROR(__xludf.DUMMYFUNCTION("""COMPUTED_VALUE"""),350.08)</f>
        <v>350.08</v>
      </c>
      <c r="J151" s="2">
        <f>IFERROR(__xludf.DUMMYFUNCTION("""COMPUTED_VALUE"""),45510.66666666667)</f>
        <v>45510.66667</v>
      </c>
      <c r="K151" s="1">
        <f>IFERROR(__xludf.DUMMYFUNCTION("""COMPUTED_VALUE"""),363.57)</f>
        <v>363.57</v>
      </c>
      <c r="M151" s="2">
        <f>IFERROR(__xludf.DUMMYFUNCTION("""COMPUTED_VALUE"""),45510.66666666667)</f>
        <v>45510.66667</v>
      </c>
      <c r="N151" s="1">
        <f>IFERROR(__xludf.DUMMYFUNCTION("""COMPUTED_VALUE"""),647108.0)</f>
        <v>647108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IFERROR(__xludf.DUMMYFUNCTION("""COMPUTED_VALUE"""),370.93)</f>
        <v>370.93</v>
      </c>
      <c r="D152" s="2">
        <f>IFERROR(__xludf.DUMMYFUNCTION("""COMPUTED_VALUE"""),45511.66666666667)</f>
        <v>45511.66667</v>
      </c>
      <c r="E152" s="1">
        <f>IFERROR(__xludf.DUMMYFUNCTION("""COMPUTED_VALUE"""),374.24)</f>
        <v>374.24</v>
      </c>
      <c r="G152" s="2">
        <f>IFERROR(__xludf.DUMMYFUNCTION("""COMPUTED_VALUE"""),45511.66666666667)</f>
        <v>45511.66667</v>
      </c>
      <c r="H152" s="1">
        <f>IFERROR(__xludf.DUMMYFUNCTION("""COMPUTED_VALUE"""),365.54)</f>
        <v>365.54</v>
      </c>
      <c r="J152" s="2">
        <f>IFERROR(__xludf.DUMMYFUNCTION("""COMPUTED_VALUE"""),45511.66666666667)</f>
        <v>45511.66667</v>
      </c>
      <c r="K152" s="1">
        <f>IFERROR(__xludf.DUMMYFUNCTION("""COMPUTED_VALUE"""),365.74)</f>
        <v>365.74</v>
      </c>
      <c r="M152" s="2">
        <f>IFERROR(__xludf.DUMMYFUNCTION("""COMPUTED_VALUE"""),45511.66666666667)</f>
        <v>45511.66667</v>
      </c>
      <c r="N152" s="1">
        <f>IFERROR(__xludf.DUMMYFUNCTION("""COMPUTED_VALUE"""),574263.0)</f>
        <v>574263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IFERROR(__xludf.DUMMYFUNCTION("""COMPUTED_VALUE"""),371.91)</f>
        <v>371.91</v>
      </c>
      <c r="D153" s="2">
        <f>IFERROR(__xludf.DUMMYFUNCTION("""COMPUTED_VALUE"""),45512.66666666667)</f>
        <v>45512.66667</v>
      </c>
      <c r="E153" s="1">
        <f>IFERROR(__xludf.DUMMYFUNCTION("""COMPUTED_VALUE"""),379.59)</f>
        <v>379.59</v>
      </c>
      <c r="G153" s="2">
        <f>IFERROR(__xludf.DUMMYFUNCTION("""COMPUTED_VALUE"""),45512.66666666667)</f>
        <v>45512.66667</v>
      </c>
      <c r="H153" s="1">
        <f>IFERROR(__xludf.DUMMYFUNCTION("""COMPUTED_VALUE"""),365.9)</f>
        <v>365.9</v>
      </c>
      <c r="J153" s="2">
        <f>IFERROR(__xludf.DUMMYFUNCTION("""COMPUTED_VALUE"""),45512.66666666667)</f>
        <v>45512.66667</v>
      </c>
      <c r="K153" s="1">
        <f>IFERROR(__xludf.DUMMYFUNCTION("""COMPUTED_VALUE"""),378.48)</f>
        <v>378.48</v>
      </c>
      <c r="M153" s="2">
        <f>IFERROR(__xludf.DUMMYFUNCTION("""COMPUTED_VALUE"""),45512.66666666667)</f>
        <v>45512.66667</v>
      </c>
      <c r="N153" s="1">
        <f>IFERROR(__xludf.DUMMYFUNCTION("""COMPUTED_VALUE"""),499876.0)</f>
        <v>499876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IFERROR(__xludf.DUMMYFUNCTION("""COMPUTED_VALUE"""),379.16)</f>
        <v>379.16</v>
      </c>
      <c r="D154" s="2">
        <f>IFERROR(__xludf.DUMMYFUNCTION("""COMPUTED_VALUE"""),45513.66666666667)</f>
        <v>45513.66667</v>
      </c>
      <c r="E154" s="1">
        <f>IFERROR(__xludf.DUMMYFUNCTION("""COMPUTED_VALUE"""),383.89)</f>
        <v>383.89</v>
      </c>
      <c r="G154" s="2">
        <f>IFERROR(__xludf.DUMMYFUNCTION("""COMPUTED_VALUE"""),45513.66666666667)</f>
        <v>45513.66667</v>
      </c>
      <c r="H154" s="1">
        <f>IFERROR(__xludf.DUMMYFUNCTION("""COMPUTED_VALUE"""),375.92)</f>
        <v>375.92</v>
      </c>
      <c r="J154" s="2">
        <f>IFERROR(__xludf.DUMMYFUNCTION("""COMPUTED_VALUE"""),45513.66666666667)</f>
        <v>45513.66667</v>
      </c>
      <c r="K154" s="1">
        <f>IFERROR(__xludf.DUMMYFUNCTION("""COMPUTED_VALUE"""),382.97)</f>
        <v>382.97</v>
      </c>
      <c r="M154" s="2">
        <f>IFERROR(__xludf.DUMMYFUNCTION("""COMPUTED_VALUE"""),45513.66666666667)</f>
        <v>45513.66667</v>
      </c>
      <c r="N154" s="1">
        <f>IFERROR(__xludf.DUMMYFUNCTION("""COMPUTED_VALUE"""),597994.0)</f>
        <v>597994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IFERROR(__xludf.DUMMYFUNCTION("""COMPUTED_VALUE"""),382.97)</f>
        <v>382.97</v>
      </c>
      <c r="D155" s="2">
        <f>IFERROR(__xludf.DUMMYFUNCTION("""COMPUTED_VALUE"""),45516.66666666667)</f>
        <v>45516.66667</v>
      </c>
      <c r="E155" s="1">
        <f>IFERROR(__xludf.DUMMYFUNCTION("""COMPUTED_VALUE"""),385.53)</f>
        <v>385.53</v>
      </c>
      <c r="G155" s="2">
        <f>IFERROR(__xludf.DUMMYFUNCTION("""COMPUTED_VALUE"""),45516.66666666667)</f>
        <v>45516.66667</v>
      </c>
      <c r="H155" s="1">
        <f>IFERROR(__xludf.DUMMYFUNCTION("""COMPUTED_VALUE"""),380.45)</f>
        <v>380.45</v>
      </c>
      <c r="J155" s="2">
        <f>IFERROR(__xludf.DUMMYFUNCTION("""COMPUTED_VALUE"""),45516.66666666667)</f>
        <v>45516.66667</v>
      </c>
      <c r="K155" s="1">
        <f>IFERROR(__xludf.DUMMYFUNCTION("""COMPUTED_VALUE"""),382.45)</f>
        <v>382.45</v>
      </c>
      <c r="M155" s="2">
        <f>IFERROR(__xludf.DUMMYFUNCTION("""COMPUTED_VALUE"""),45516.66666666667)</f>
        <v>45516.66667</v>
      </c>
      <c r="N155" s="1">
        <f>IFERROR(__xludf.DUMMYFUNCTION("""COMPUTED_VALUE"""),481209.0)</f>
        <v>481209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IFERROR(__xludf.DUMMYFUNCTION("""COMPUTED_VALUE"""),382.64)</f>
        <v>382.64</v>
      </c>
      <c r="D156" s="2">
        <f>IFERROR(__xludf.DUMMYFUNCTION("""COMPUTED_VALUE"""),45517.66666666667)</f>
        <v>45517.66667</v>
      </c>
      <c r="E156" s="1">
        <f>IFERROR(__xludf.DUMMYFUNCTION("""COMPUTED_VALUE"""),387.93)</f>
        <v>387.93</v>
      </c>
      <c r="G156" s="2">
        <f>IFERROR(__xludf.DUMMYFUNCTION("""COMPUTED_VALUE"""),45517.66666666667)</f>
        <v>45517.66667</v>
      </c>
      <c r="H156" s="1">
        <f>IFERROR(__xludf.DUMMYFUNCTION("""COMPUTED_VALUE"""),380.18)</f>
        <v>380.18</v>
      </c>
      <c r="J156" s="2">
        <f>IFERROR(__xludf.DUMMYFUNCTION("""COMPUTED_VALUE"""),45517.66666666667)</f>
        <v>45517.66667</v>
      </c>
      <c r="K156" s="1">
        <f>IFERROR(__xludf.DUMMYFUNCTION("""COMPUTED_VALUE"""),383.56)</f>
        <v>383.56</v>
      </c>
      <c r="M156" s="2">
        <f>IFERROR(__xludf.DUMMYFUNCTION("""COMPUTED_VALUE"""),45517.66666666667)</f>
        <v>45517.66667</v>
      </c>
      <c r="N156" s="1">
        <f>IFERROR(__xludf.DUMMYFUNCTION("""COMPUTED_VALUE"""),420296.0)</f>
        <v>420296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IFERROR(__xludf.DUMMYFUNCTION("""COMPUTED_VALUE"""),383.56)</f>
        <v>383.56</v>
      </c>
      <c r="D157" s="2">
        <f>IFERROR(__xludf.DUMMYFUNCTION("""COMPUTED_VALUE"""),45518.66666666667)</f>
        <v>45518.66667</v>
      </c>
      <c r="E157" s="1">
        <f>IFERROR(__xludf.DUMMYFUNCTION("""COMPUTED_VALUE"""),385.98)</f>
        <v>385.98</v>
      </c>
      <c r="G157" s="2">
        <f>IFERROR(__xludf.DUMMYFUNCTION("""COMPUTED_VALUE"""),45518.66666666667)</f>
        <v>45518.66667</v>
      </c>
      <c r="H157" s="1">
        <f>IFERROR(__xludf.DUMMYFUNCTION("""COMPUTED_VALUE"""),380.48)</f>
        <v>380.48</v>
      </c>
      <c r="J157" s="2">
        <f>IFERROR(__xludf.DUMMYFUNCTION("""COMPUTED_VALUE"""),45518.66666666667)</f>
        <v>45518.66667</v>
      </c>
      <c r="K157" s="1">
        <f>IFERROR(__xludf.DUMMYFUNCTION("""COMPUTED_VALUE"""),381.56)</f>
        <v>381.56</v>
      </c>
      <c r="M157" s="2">
        <f>IFERROR(__xludf.DUMMYFUNCTION("""COMPUTED_VALUE"""),45518.66666666667)</f>
        <v>45518.66667</v>
      </c>
      <c r="N157" s="1">
        <f>IFERROR(__xludf.DUMMYFUNCTION("""COMPUTED_VALUE"""),246172.0)</f>
        <v>246172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IFERROR(__xludf.DUMMYFUNCTION("""COMPUTED_VALUE"""),389.14)</f>
        <v>389.14</v>
      </c>
      <c r="D158" s="2">
        <f>IFERROR(__xludf.DUMMYFUNCTION("""COMPUTED_VALUE"""),45519.66666666667)</f>
        <v>45519.66667</v>
      </c>
      <c r="E158" s="1">
        <f>IFERROR(__xludf.DUMMYFUNCTION("""COMPUTED_VALUE"""),391.31)</f>
        <v>391.31</v>
      </c>
      <c r="G158" s="2">
        <f>IFERROR(__xludf.DUMMYFUNCTION("""COMPUTED_VALUE"""),45519.66666666667)</f>
        <v>45519.66667</v>
      </c>
      <c r="H158" s="1">
        <f>IFERROR(__xludf.DUMMYFUNCTION("""COMPUTED_VALUE"""),382.45)</f>
        <v>382.45</v>
      </c>
      <c r="J158" s="2">
        <f>IFERROR(__xludf.DUMMYFUNCTION("""COMPUTED_VALUE"""),45519.66666666667)</f>
        <v>45519.66667</v>
      </c>
      <c r="K158" s="1">
        <f>IFERROR(__xludf.DUMMYFUNCTION("""COMPUTED_VALUE"""),388.32)</f>
        <v>388.32</v>
      </c>
      <c r="M158" s="2">
        <f>IFERROR(__xludf.DUMMYFUNCTION("""COMPUTED_VALUE"""),45519.66666666667)</f>
        <v>45519.66667</v>
      </c>
      <c r="N158" s="1">
        <f>IFERROR(__xludf.DUMMYFUNCTION("""COMPUTED_VALUE"""),466979.0)</f>
        <v>466979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IFERROR(__xludf.DUMMYFUNCTION("""COMPUTED_VALUE"""),388.32)</f>
        <v>388.32</v>
      </c>
      <c r="D159" s="2">
        <f>IFERROR(__xludf.DUMMYFUNCTION("""COMPUTED_VALUE"""),45520.66666666667)</f>
        <v>45520.66667</v>
      </c>
      <c r="E159" s="1">
        <f>IFERROR(__xludf.DUMMYFUNCTION("""COMPUTED_VALUE"""),392.2)</f>
        <v>392.2</v>
      </c>
      <c r="G159" s="2">
        <f>IFERROR(__xludf.DUMMYFUNCTION("""COMPUTED_VALUE"""),45520.66666666667)</f>
        <v>45520.66667</v>
      </c>
      <c r="H159" s="1">
        <f>IFERROR(__xludf.DUMMYFUNCTION("""COMPUTED_VALUE"""),387.57)</f>
        <v>387.57</v>
      </c>
      <c r="J159" s="2">
        <f>IFERROR(__xludf.DUMMYFUNCTION("""COMPUTED_VALUE"""),45520.66666666667)</f>
        <v>45520.66667</v>
      </c>
      <c r="K159" s="1">
        <f>IFERROR(__xludf.DUMMYFUNCTION("""COMPUTED_VALUE"""),392.2)</f>
        <v>392.2</v>
      </c>
      <c r="M159" s="2">
        <f>IFERROR(__xludf.DUMMYFUNCTION("""COMPUTED_VALUE"""),45520.66666666667)</f>
        <v>45520.66667</v>
      </c>
      <c r="N159" s="1">
        <f>IFERROR(__xludf.DUMMYFUNCTION("""COMPUTED_VALUE"""),401891.0)</f>
        <v>401891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IFERROR(__xludf.DUMMYFUNCTION("""COMPUTED_VALUE"""),392.13)</f>
        <v>392.13</v>
      </c>
      <c r="D160" s="2">
        <f>IFERROR(__xludf.DUMMYFUNCTION("""COMPUTED_VALUE"""),45523.66666666667)</f>
        <v>45523.66667</v>
      </c>
      <c r="E160" s="1">
        <f>IFERROR(__xludf.DUMMYFUNCTION("""COMPUTED_VALUE"""),393.71)</f>
        <v>393.71</v>
      </c>
      <c r="G160" s="2">
        <f>IFERROR(__xludf.DUMMYFUNCTION("""COMPUTED_VALUE"""),45523.66666666667)</f>
        <v>45523.66667</v>
      </c>
      <c r="H160" s="1">
        <f>IFERROR(__xludf.DUMMYFUNCTION("""COMPUTED_VALUE"""),390.01)</f>
        <v>390.01</v>
      </c>
      <c r="J160" s="2">
        <f>IFERROR(__xludf.DUMMYFUNCTION("""COMPUTED_VALUE"""),45523.66666666667)</f>
        <v>45523.66667</v>
      </c>
      <c r="K160" s="1">
        <f>IFERROR(__xludf.DUMMYFUNCTION("""COMPUTED_VALUE"""),390.19)</f>
        <v>390.19</v>
      </c>
      <c r="M160" s="2">
        <f>IFERROR(__xludf.DUMMYFUNCTION("""COMPUTED_VALUE"""),45523.66666666667)</f>
        <v>45523.66667</v>
      </c>
      <c r="N160" s="1">
        <f>IFERROR(__xludf.DUMMYFUNCTION("""COMPUTED_VALUE"""),327554.0)</f>
        <v>327554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IFERROR(__xludf.DUMMYFUNCTION("""COMPUTED_VALUE"""),390.19)</f>
        <v>390.19</v>
      </c>
      <c r="D161" s="2">
        <f>IFERROR(__xludf.DUMMYFUNCTION("""COMPUTED_VALUE"""),45524.66666666667)</f>
        <v>45524.66667</v>
      </c>
      <c r="E161" s="1">
        <f>IFERROR(__xludf.DUMMYFUNCTION("""COMPUTED_VALUE"""),390.19)</f>
        <v>390.19</v>
      </c>
      <c r="G161" s="2">
        <f>IFERROR(__xludf.DUMMYFUNCTION("""COMPUTED_VALUE"""),45524.66666666667)</f>
        <v>45524.66667</v>
      </c>
      <c r="H161" s="1">
        <f>IFERROR(__xludf.DUMMYFUNCTION("""COMPUTED_VALUE"""),379.85)</f>
        <v>379.85</v>
      </c>
      <c r="J161" s="2">
        <f>IFERROR(__xludf.DUMMYFUNCTION("""COMPUTED_VALUE"""),45524.66666666667)</f>
        <v>45524.66667</v>
      </c>
      <c r="K161" s="1">
        <f>IFERROR(__xludf.DUMMYFUNCTION("""COMPUTED_VALUE"""),381.13)</f>
        <v>381.13</v>
      </c>
      <c r="M161" s="2">
        <f>IFERROR(__xludf.DUMMYFUNCTION("""COMPUTED_VALUE"""),45524.66666666667)</f>
        <v>45524.66667</v>
      </c>
      <c r="N161" s="1">
        <f>IFERROR(__xludf.DUMMYFUNCTION("""COMPUTED_VALUE"""),433364.0)</f>
        <v>433364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IFERROR(__xludf.DUMMYFUNCTION("""COMPUTED_VALUE"""),384.61)</f>
        <v>384.61</v>
      </c>
      <c r="D162" s="2">
        <f>IFERROR(__xludf.DUMMYFUNCTION("""COMPUTED_VALUE"""),45525.66666666667)</f>
        <v>45525.66667</v>
      </c>
      <c r="E162" s="1">
        <f>IFERROR(__xludf.DUMMYFUNCTION("""COMPUTED_VALUE"""),384.61)</f>
        <v>384.61</v>
      </c>
      <c r="G162" s="2">
        <f>IFERROR(__xludf.DUMMYFUNCTION("""COMPUTED_VALUE"""),45525.66666666667)</f>
        <v>45525.66667</v>
      </c>
      <c r="H162" s="1">
        <f>IFERROR(__xludf.DUMMYFUNCTION("""COMPUTED_VALUE"""),377.66)</f>
        <v>377.66</v>
      </c>
      <c r="J162" s="2">
        <f>IFERROR(__xludf.DUMMYFUNCTION("""COMPUTED_VALUE"""),45525.66666666667)</f>
        <v>45525.66667</v>
      </c>
      <c r="K162" s="1">
        <f>IFERROR(__xludf.DUMMYFUNCTION("""COMPUTED_VALUE"""),380.15)</f>
        <v>380.15</v>
      </c>
      <c r="M162" s="2">
        <f>IFERROR(__xludf.DUMMYFUNCTION("""COMPUTED_VALUE"""),45525.66666666667)</f>
        <v>45525.66667</v>
      </c>
      <c r="N162" s="1">
        <f>IFERROR(__xludf.DUMMYFUNCTION("""COMPUTED_VALUE"""),496176.0)</f>
        <v>496176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IFERROR(__xludf.DUMMYFUNCTION("""COMPUTED_VALUE"""),381.63)</f>
        <v>381.63</v>
      </c>
      <c r="D163" s="2">
        <f>IFERROR(__xludf.DUMMYFUNCTION("""COMPUTED_VALUE"""),45526.66666666667)</f>
        <v>45526.66667</v>
      </c>
      <c r="E163" s="1">
        <f>IFERROR(__xludf.DUMMYFUNCTION("""COMPUTED_VALUE"""),384.58)</f>
        <v>384.58</v>
      </c>
      <c r="G163" s="2">
        <f>IFERROR(__xludf.DUMMYFUNCTION("""COMPUTED_VALUE"""),45526.66666666667)</f>
        <v>45526.66667</v>
      </c>
      <c r="H163" s="1">
        <f>IFERROR(__xludf.DUMMYFUNCTION("""COMPUTED_VALUE"""),376.03)</f>
        <v>376.03</v>
      </c>
      <c r="J163" s="2">
        <f>IFERROR(__xludf.DUMMYFUNCTION("""COMPUTED_VALUE"""),45526.66666666667)</f>
        <v>45526.66667</v>
      </c>
      <c r="K163" s="1">
        <f>IFERROR(__xludf.DUMMYFUNCTION("""COMPUTED_VALUE"""),382.84)</f>
        <v>382.84</v>
      </c>
      <c r="M163" s="2">
        <f>IFERROR(__xludf.DUMMYFUNCTION("""COMPUTED_VALUE"""),45526.66666666667)</f>
        <v>45526.66667</v>
      </c>
      <c r="N163" s="1">
        <f>IFERROR(__xludf.DUMMYFUNCTION("""COMPUTED_VALUE"""),347307.0)</f>
        <v>347307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IFERROR(__xludf.DUMMYFUNCTION("""COMPUTED_VALUE"""),385.73)</f>
        <v>385.73</v>
      </c>
      <c r="D164" s="2">
        <f>IFERROR(__xludf.DUMMYFUNCTION("""COMPUTED_VALUE"""),45527.66666666667)</f>
        <v>45527.66667</v>
      </c>
      <c r="E164" s="1">
        <f>IFERROR(__xludf.DUMMYFUNCTION("""COMPUTED_VALUE"""),391.47)</f>
        <v>391.47</v>
      </c>
      <c r="G164" s="2">
        <f>IFERROR(__xludf.DUMMYFUNCTION("""COMPUTED_VALUE"""),45527.66666666667)</f>
        <v>45527.66667</v>
      </c>
      <c r="H164" s="1">
        <f>IFERROR(__xludf.DUMMYFUNCTION("""COMPUTED_VALUE"""),382.87)</f>
        <v>382.87</v>
      </c>
      <c r="J164" s="2">
        <f>IFERROR(__xludf.DUMMYFUNCTION("""COMPUTED_VALUE"""),45527.66666666667)</f>
        <v>45527.66667</v>
      </c>
      <c r="K164" s="1">
        <f>IFERROR(__xludf.DUMMYFUNCTION("""COMPUTED_VALUE"""),390.72)</f>
        <v>390.72</v>
      </c>
      <c r="M164" s="2">
        <f>IFERROR(__xludf.DUMMYFUNCTION("""COMPUTED_VALUE"""),45527.66666666667)</f>
        <v>45527.66667</v>
      </c>
      <c r="N164" s="1">
        <f>IFERROR(__xludf.DUMMYFUNCTION("""COMPUTED_VALUE"""),259049.0)</f>
        <v>259049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IFERROR(__xludf.DUMMYFUNCTION("""COMPUTED_VALUE"""),390.72)</f>
        <v>390.72</v>
      </c>
      <c r="D165" s="2">
        <f>IFERROR(__xludf.DUMMYFUNCTION("""COMPUTED_VALUE"""),45530.66666666667)</f>
        <v>45530.66667</v>
      </c>
      <c r="E165" s="1">
        <f>IFERROR(__xludf.DUMMYFUNCTION("""COMPUTED_VALUE"""),393.9)</f>
        <v>393.9</v>
      </c>
      <c r="G165" s="2">
        <f>IFERROR(__xludf.DUMMYFUNCTION("""COMPUTED_VALUE"""),45530.66666666667)</f>
        <v>45530.66667</v>
      </c>
      <c r="H165" s="1">
        <f>IFERROR(__xludf.DUMMYFUNCTION("""COMPUTED_VALUE"""),384.12)</f>
        <v>384.12</v>
      </c>
      <c r="J165" s="2">
        <f>IFERROR(__xludf.DUMMYFUNCTION("""COMPUTED_VALUE"""),45530.66666666667)</f>
        <v>45530.66667</v>
      </c>
      <c r="K165" s="1">
        <f>IFERROR(__xludf.DUMMYFUNCTION("""COMPUTED_VALUE"""),384.94)</f>
        <v>384.94</v>
      </c>
      <c r="M165" s="2">
        <f>IFERROR(__xludf.DUMMYFUNCTION("""COMPUTED_VALUE"""),45530.66666666667)</f>
        <v>45530.66667</v>
      </c>
      <c r="N165" s="1">
        <f>IFERROR(__xludf.DUMMYFUNCTION("""COMPUTED_VALUE"""),373243.0)</f>
        <v>373243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IFERROR(__xludf.DUMMYFUNCTION("""COMPUTED_VALUE"""),384.94)</f>
        <v>384.94</v>
      </c>
      <c r="D166" s="2">
        <f>IFERROR(__xludf.DUMMYFUNCTION("""COMPUTED_VALUE"""),45531.66666666667)</f>
        <v>45531.66667</v>
      </c>
      <c r="E166" s="1">
        <f>IFERROR(__xludf.DUMMYFUNCTION("""COMPUTED_VALUE"""),388.65)</f>
        <v>388.65</v>
      </c>
      <c r="G166" s="2">
        <f>IFERROR(__xludf.DUMMYFUNCTION("""COMPUTED_VALUE"""),45531.66666666667)</f>
        <v>45531.66667</v>
      </c>
      <c r="H166" s="1">
        <f>IFERROR(__xludf.DUMMYFUNCTION("""COMPUTED_VALUE"""),382.18)</f>
        <v>382.18</v>
      </c>
      <c r="J166" s="2">
        <f>IFERROR(__xludf.DUMMYFUNCTION("""COMPUTED_VALUE"""),45531.66666666667)</f>
        <v>45531.66667</v>
      </c>
      <c r="K166" s="1">
        <f>IFERROR(__xludf.DUMMYFUNCTION("""COMPUTED_VALUE"""),387.73)</f>
        <v>387.73</v>
      </c>
      <c r="M166" s="2">
        <f>IFERROR(__xludf.DUMMYFUNCTION("""COMPUTED_VALUE"""),45531.66666666667)</f>
        <v>45531.66667</v>
      </c>
      <c r="N166" s="1">
        <f>IFERROR(__xludf.DUMMYFUNCTION("""COMPUTED_VALUE"""),314994.0)</f>
        <v>314994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IFERROR(__xludf.DUMMYFUNCTION("""COMPUTED_VALUE"""),386.75)</f>
        <v>386.75</v>
      </c>
      <c r="D167" s="2">
        <f>IFERROR(__xludf.DUMMYFUNCTION("""COMPUTED_VALUE"""),45532.66666666667)</f>
        <v>45532.66667</v>
      </c>
      <c r="E167" s="1">
        <f>IFERROR(__xludf.DUMMYFUNCTION("""COMPUTED_VALUE"""),388.36)</f>
        <v>388.36</v>
      </c>
      <c r="G167" s="2">
        <f>IFERROR(__xludf.DUMMYFUNCTION("""COMPUTED_VALUE"""),45532.66666666667)</f>
        <v>45532.66667</v>
      </c>
      <c r="H167" s="1">
        <f>IFERROR(__xludf.DUMMYFUNCTION("""COMPUTED_VALUE"""),384.52)</f>
        <v>384.52</v>
      </c>
      <c r="J167" s="2">
        <f>IFERROR(__xludf.DUMMYFUNCTION("""COMPUTED_VALUE"""),45532.66666666667)</f>
        <v>45532.66667</v>
      </c>
      <c r="K167" s="1">
        <f>IFERROR(__xludf.DUMMYFUNCTION("""COMPUTED_VALUE"""),386.71)</f>
        <v>386.71</v>
      </c>
      <c r="M167" s="2">
        <f>IFERROR(__xludf.DUMMYFUNCTION("""COMPUTED_VALUE"""),45532.66666666667)</f>
        <v>45532.66667</v>
      </c>
      <c r="N167" s="1">
        <f>IFERROR(__xludf.DUMMYFUNCTION("""COMPUTED_VALUE"""),251686.0)</f>
        <v>251686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IFERROR(__xludf.DUMMYFUNCTION("""COMPUTED_VALUE"""),390.49)</f>
        <v>390.49</v>
      </c>
      <c r="D168" s="2">
        <f>IFERROR(__xludf.DUMMYFUNCTION("""COMPUTED_VALUE"""),45533.66666666667)</f>
        <v>45533.66667</v>
      </c>
      <c r="E168" s="1">
        <f>IFERROR(__xludf.DUMMYFUNCTION("""COMPUTED_VALUE"""),393.58)</f>
        <v>393.58</v>
      </c>
      <c r="G168" s="2">
        <f>IFERROR(__xludf.DUMMYFUNCTION("""COMPUTED_VALUE"""),45533.66666666667)</f>
        <v>45533.66667</v>
      </c>
      <c r="H168" s="1">
        <f>IFERROR(__xludf.DUMMYFUNCTION("""COMPUTED_VALUE"""),387.77)</f>
        <v>387.77</v>
      </c>
      <c r="J168" s="2">
        <f>IFERROR(__xludf.DUMMYFUNCTION("""COMPUTED_VALUE"""),45533.66666666667)</f>
        <v>45533.66667</v>
      </c>
      <c r="K168" s="1">
        <f>IFERROR(__xludf.DUMMYFUNCTION("""COMPUTED_VALUE"""),389.77)</f>
        <v>389.77</v>
      </c>
      <c r="M168" s="2">
        <f>IFERROR(__xludf.DUMMYFUNCTION("""COMPUTED_VALUE"""),45533.66666666667)</f>
        <v>45533.66667</v>
      </c>
      <c r="N168" s="1">
        <f>IFERROR(__xludf.DUMMYFUNCTION("""COMPUTED_VALUE"""),322318.0)</f>
        <v>322318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IFERROR(__xludf.DUMMYFUNCTION("""COMPUTED_VALUE"""),390.19)</f>
        <v>390.19</v>
      </c>
      <c r="D169" s="2">
        <f>IFERROR(__xludf.DUMMYFUNCTION("""COMPUTED_VALUE"""),45534.66666666667)</f>
        <v>45534.66667</v>
      </c>
      <c r="E169" s="1">
        <f>IFERROR(__xludf.DUMMYFUNCTION("""COMPUTED_VALUE"""),394.79)</f>
        <v>394.79</v>
      </c>
      <c r="G169" s="2">
        <f>IFERROR(__xludf.DUMMYFUNCTION("""COMPUTED_VALUE"""),45534.66666666667)</f>
        <v>45534.66667</v>
      </c>
      <c r="H169" s="1">
        <f>IFERROR(__xludf.DUMMYFUNCTION("""COMPUTED_VALUE"""),386.57)</f>
        <v>386.57</v>
      </c>
      <c r="J169" s="2">
        <f>IFERROR(__xludf.DUMMYFUNCTION("""COMPUTED_VALUE"""),45534.66666666667)</f>
        <v>45534.66667</v>
      </c>
      <c r="K169" s="1">
        <f>IFERROR(__xludf.DUMMYFUNCTION("""COMPUTED_VALUE"""),393.64)</f>
        <v>393.64</v>
      </c>
      <c r="M169" s="2">
        <f>IFERROR(__xludf.DUMMYFUNCTION("""COMPUTED_VALUE"""),45534.66666666667)</f>
        <v>45534.66667</v>
      </c>
      <c r="N169" s="1">
        <f>IFERROR(__xludf.DUMMYFUNCTION("""COMPUTED_VALUE"""),336186.0)</f>
        <v>336186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IFERROR(__xludf.DUMMYFUNCTION("""COMPUTED_VALUE"""),393.64)</f>
        <v>393.64</v>
      </c>
      <c r="D170" s="2">
        <f>IFERROR(__xludf.DUMMYFUNCTION("""COMPUTED_VALUE"""),45538.66666666667)</f>
        <v>45538.66667</v>
      </c>
      <c r="E170" s="1">
        <f>IFERROR(__xludf.DUMMYFUNCTION("""COMPUTED_VALUE"""),393.64)</f>
        <v>393.64</v>
      </c>
      <c r="G170" s="2">
        <f>IFERROR(__xludf.DUMMYFUNCTION("""COMPUTED_VALUE"""),45538.66666666667)</f>
        <v>45538.66667</v>
      </c>
      <c r="H170" s="1">
        <f>IFERROR(__xludf.DUMMYFUNCTION("""COMPUTED_VALUE"""),375.6)</f>
        <v>375.6</v>
      </c>
      <c r="J170" s="2">
        <f>IFERROR(__xludf.DUMMYFUNCTION("""COMPUTED_VALUE"""),45538.66666666667)</f>
        <v>45538.66667</v>
      </c>
      <c r="K170" s="1">
        <f>IFERROR(__xludf.DUMMYFUNCTION("""COMPUTED_VALUE"""),378.97)</f>
        <v>378.97</v>
      </c>
      <c r="M170" s="2">
        <f>IFERROR(__xludf.DUMMYFUNCTION("""COMPUTED_VALUE"""),45538.66666666667)</f>
        <v>45538.66667</v>
      </c>
      <c r="N170" s="1">
        <f>IFERROR(__xludf.DUMMYFUNCTION("""COMPUTED_VALUE"""),575967.0)</f>
        <v>575967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IFERROR(__xludf.DUMMYFUNCTION("""COMPUTED_VALUE"""),377.33)</f>
        <v>377.33</v>
      </c>
      <c r="D171" s="2">
        <f>IFERROR(__xludf.DUMMYFUNCTION("""COMPUTED_VALUE"""),45539.66666666667)</f>
        <v>45539.66667</v>
      </c>
      <c r="E171" s="1">
        <f>IFERROR(__xludf.DUMMYFUNCTION("""COMPUTED_VALUE"""),383.4)</f>
        <v>383.4</v>
      </c>
      <c r="G171" s="2">
        <f>IFERROR(__xludf.DUMMYFUNCTION("""COMPUTED_VALUE"""),45539.66666666667)</f>
        <v>45539.66667</v>
      </c>
      <c r="H171" s="1">
        <f>IFERROR(__xludf.DUMMYFUNCTION("""COMPUTED_VALUE"""),376.64)</f>
        <v>376.64</v>
      </c>
      <c r="J171" s="2">
        <f>IFERROR(__xludf.DUMMYFUNCTION("""COMPUTED_VALUE"""),45539.66666666667)</f>
        <v>45539.66667</v>
      </c>
      <c r="K171" s="1">
        <f>IFERROR(__xludf.DUMMYFUNCTION("""COMPUTED_VALUE"""),378.15)</f>
        <v>378.15</v>
      </c>
      <c r="M171" s="2">
        <f>IFERROR(__xludf.DUMMYFUNCTION("""COMPUTED_VALUE"""),45539.66666666667)</f>
        <v>45539.66667</v>
      </c>
      <c r="N171" s="1">
        <f>IFERROR(__xludf.DUMMYFUNCTION("""COMPUTED_VALUE"""),453172.0)</f>
        <v>453172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IFERROR(__xludf.DUMMYFUNCTION("""COMPUTED_VALUE"""),380.54)</f>
        <v>380.54</v>
      </c>
      <c r="D172" s="2">
        <f>IFERROR(__xludf.DUMMYFUNCTION("""COMPUTED_VALUE"""),45540.66666666667)</f>
        <v>45540.66667</v>
      </c>
      <c r="E172" s="1">
        <f>IFERROR(__xludf.DUMMYFUNCTION("""COMPUTED_VALUE"""),389.87)</f>
        <v>389.87</v>
      </c>
      <c r="G172" s="2">
        <f>IFERROR(__xludf.DUMMYFUNCTION("""COMPUTED_VALUE"""),45540.66666666667)</f>
        <v>45540.66667</v>
      </c>
      <c r="H172" s="1">
        <f>IFERROR(__xludf.DUMMYFUNCTION("""COMPUTED_VALUE"""),376.93)</f>
        <v>376.93</v>
      </c>
      <c r="J172" s="2">
        <f>IFERROR(__xludf.DUMMYFUNCTION("""COMPUTED_VALUE"""),45540.66666666667)</f>
        <v>45540.66667</v>
      </c>
      <c r="K172" s="1">
        <f>IFERROR(__xludf.DUMMYFUNCTION("""COMPUTED_VALUE"""),385.63)</f>
        <v>385.63</v>
      </c>
      <c r="M172" s="2">
        <f>IFERROR(__xludf.DUMMYFUNCTION("""COMPUTED_VALUE"""),45540.66666666667)</f>
        <v>45540.66667</v>
      </c>
      <c r="N172" s="1">
        <f>IFERROR(__xludf.DUMMYFUNCTION("""COMPUTED_VALUE"""),626822.0)</f>
        <v>626822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IFERROR(__xludf.DUMMYFUNCTION("""COMPUTED_VALUE"""),386.09)</f>
        <v>386.09</v>
      </c>
      <c r="D173" s="2">
        <f>IFERROR(__xludf.DUMMYFUNCTION("""COMPUTED_VALUE"""),45541.66666666667)</f>
        <v>45541.66667</v>
      </c>
      <c r="E173" s="1">
        <f>IFERROR(__xludf.DUMMYFUNCTION("""COMPUTED_VALUE"""),388.62)</f>
        <v>388.62</v>
      </c>
      <c r="G173" s="2">
        <f>IFERROR(__xludf.DUMMYFUNCTION("""COMPUTED_VALUE"""),45541.66666666667)</f>
        <v>45541.66667</v>
      </c>
      <c r="H173" s="1">
        <f>IFERROR(__xludf.DUMMYFUNCTION("""COMPUTED_VALUE"""),375.75)</f>
        <v>375.75</v>
      </c>
      <c r="J173" s="2">
        <f>IFERROR(__xludf.DUMMYFUNCTION("""COMPUTED_VALUE"""),45541.66666666667)</f>
        <v>45541.66667</v>
      </c>
      <c r="K173" s="1">
        <f>IFERROR(__xludf.DUMMYFUNCTION("""COMPUTED_VALUE"""),375.92)</f>
        <v>375.92</v>
      </c>
      <c r="M173" s="2">
        <f>IFERROR(__xludf.DUMMYFUNCTION("""COMPUTED_VALUE"""),45541.66666666667)</f>
        <v>45541.66667</v>
      </c>
      <c r="N173" s="1">
        <f>IFERROR(__xludf.DUMMYFUNCTION("""COMPUTED_VALUE"""),444393.0)</f>
        <v>444393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IFERROR(__xludf.DUMMYFUNCTION("""COMPUTED_VALUE"""),377.2)</f>
        <v>377.2</v>
      </c>
      <c r="D174" s="2">
        <f>IFERROR(__xludf.DUMMYFUNCTION("""COMPUTED_VALUE"""),45544.66666666667)</f>
        <v>45544.66667</v>
      </c>
      <c r="E174" s="1">
        <f>IFERROR(__xludf.DUMMYFUNCTION("""COMPUTED_VALUE"""),380.41)</f>
        <v>380.41</v>
      </c>
      <c r="G174" s="2">
        <f>IFERROR(__xludf.DUMMYFUNCTION("""COMPUTED_VALUE"""),45544.66666666667)</f>
        <v>45544.66667</v>
      </c>
      <c r="H174" s="1">
        <f>IFERROR(__xludf.DUMMYFUNCTION("""COMPUTED_VALUE"""),371.91)</f>
        <v>371.91</v>
      </c>
      <c r="J174" s="2">
        <f>IFERROR(__xludf.DUMMYFUNCTION("""COMPUTED_VALUE"""),45544.66666666667)</f>
        <v>45544.66667</v>
      </c>
      <c r="K174" s="1">
        <f>IFERROR(__xludf.DUMMYFUNCTION("""COMPUTED_VALUE"""),376.01)</f>
        <v>376.01</v>
      </c>
      <c r="M174" s="2">
        <f>IFERROR(__xludf.DUMMYFUNCTION("""COMPUTED_VALUE"""),45544.66666666667)</f>
        <v>45544.66667</v>
      </c>
      <c r="N174" s="1">
        <f>IFERROR(__xludf.DUMMYFUNCTION("""COMPUTED_VALUE"""),352508.0)</f>
        <v>352508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IFERROR(__xludf.DUMMYFUNCTION("""COMPUTED_VALUE"""),376.01)</f>
        <v>376.01</v>
      </c>
      <c r="D175" s="2">
        <f>IFERROR(__xludf.DUMMYFUNCTION("""COMPUTED_VALUE"""),45545.66666666667)</f>
        <v>45545.66667</v>
      </c>
      <c r="E175" s="1">
        <f>IFERROR(__xludf.DUMMYFUNCTION("""COMPUTED_VALUE"""),379.03)</f>
        <v>379.03</v>
      </c>
      <c r="G175" s="2">
        <f>IFERROR(__xludf.DUMMYFUNCTION("""COMPUTED_VALUE"""),45545.66666666667)</f>
        <v>45545.66667</v>
      </c>
      <c r="H175" s="1">
        <f>IFERROR(__xludf.DUMMYFUNCTION("""COMPUTED_VALUE"""),371.81)</f>
        <v>371.81</v>
      </c>
      <c r="J175" s="2">
        <f>IFERROR(__xludf.DUMMYFUNCTION("""COMPUTED_VALUE"""),45545.66666666667)</f>
        <v>45545.66667</v>
      </c>
      <c r="K175" s="1">
        <f>IFERROR(__xludf.DUMMYFUNCTION("""COMPUTED_VALUE"""),375.13)</f>
        <v>375.13</v>
      </c>
      <c r="M175" s="2">
        <f>IFERROR(__xludf.DUMMYFUNCTION("""COMPUTED_VALUE"""),45545.66666666667)</f>
        <v>45545.66667</v>
      </c>
      <c r="N175" s="1">
        <f>IFERROR(__xludf.DUMMYFUNCTION("""COMPUTED_VALUE"""),413064.0)</f>
        <v>413064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IFERROR(__xludf.DUMMYFUNCTION("""COMPUTED_VALUE"""),372.34)</f>
        <v>372.34</v>
      </c>
      <c r="D176" s="2">
        <f>IFERROR(__xludf.DUMMYFUNCTION("""COMPUTED_VALUE"""),45546.66666666667)</f>
        <v>45546.66667</v>
      </c>
      <c r="E176" s="1">
        <f>IFERROR(__xludf.DUMMYFUNCTION("""COMPUTED_VALUE"""),377.11)</f>
        <v>377.11</v>
      </c>
      <c r="G176" s="2">
        <f>IFERROR(__xludf.DUMMYFUNCTION("""COMPUTED_VALUE"""),45546.66666666667)</f>
        <v>45546.66667</v>
      </c>
      <c r="H176" s="1">
        <f>IFERROR(__xludf.DUMMYFUNCTION("""COMPUTED_VALUE"""),364.2)</f>
        <v>364.2</v>
      </c>
      <c r="J176" s="2">
        <f>IFERROR(__xludf.DUMMYFUNCTION("""COMPUTED_VALUE"""),45546.66666666667)</f>
        <v>45546.66667</v>
      </c>
      <c r="K176" s="1">
        <f>IFERROR(__xludf.DUMMYFUNCTION("""COMPUTED_VALUE"""),376.28)</f>
        <v>376.28</v>
      </c>
      <c r="M176" s="2">
        <f>IFERROR(__xludf.DUMMYFUNCTION("""COMPUTED_VALUE"""),45546.66666666667)</f>
        <v>45546.66667</v>
      </c>
      <c r="N176" s="1">
        <f>IFERROR(__xludf.DUMMYFUNCTION("""COMPUTED_VALUE"""),508886.0)</f>
        <v>508886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IFERROR(__xludf.DUMMYFUNCTION("""COMPUTED_VALUE"""),376.28)</f>
        <v>376.28</v>
      </c>
      <c r="D177" s="2">
        <f>IFERROR(__xludf.DUMMYFUNCTION("""COMPUTED_VALUE"""),45547.66666666667)</f>
        <v>45547.66667</v>
      </c>
      <c r="E177" s="1">
        <f>IFERROR(__xludf.DUMMYFUNCTION("""COMPUTED_VALUE"""),384.48)</f>
        <v>384.48</v>
      </c>
      <c r="G177" s="2">
        <f>IFERROR(__xludf.DUMMYFUNCTION("""COMPUTED_VALUE"""),45547.66666666667)</f>
        <v>45547.66667</v>
      </c>
      <c r="H177" s="1">
        <f>IFERROR(__xludf.DUMMYFUNCTION("""COMPUTED_VALUE"""),376.28)</f>
        <v>376.28</v>
      </c>
      <c r="J177" s="2">
        <f>IFERROR(__xludf.DUMMYFUNCTION("""COMPUTED_VALUE"""),45547.66666666667)</f>
        <v>45547.66667</v>
      </c>
      <c r="K177" s="1">
        <f>IFERROR(__xludf.DUMMYFUNCTION("""COMPUTED_VALUE"""),382.02)</f>
        <v>382.02</v>
      </c>
      <c r="M177" s="2">
        <f>IFERROR(__xludf.DUMMYFUNCTION("""COMPUTED_VALUE"""),45547.66666666667)</f>
        <v>45547.66667</v>
      </c>
      <c r="N177" s="1">
        <f>IFERROR(__xludf.DUMMYFUNCTION("""COMPUTED_VALUE"""),259959.0)</f>
        <v>259959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IFERROR(__xludf.DUMMYFUNCTION("""COMPUTED_VALUE"""),382.02)</f>
        <v>382.02</v>
      </c>
      <c r="D178" s="2">
        <f>IFERROR(__xludf.DUMMYFUNCTION("""COMPUTED_VALUE"""),45548.66666666667)</f>
        <v>45548.66667</v>
      </c>
      <c r="E178" s="1">
        <f>IFERROR(__xludf.DUMMYFUNCTION("""COMPUTED_VALUE"""),391.97)</f>
        <v>391.97</v>
      </c>
      <c r="G178" s="2">
        <f>IFERROR(__xludf.DUMMYFUNCTION("""COMPUTED_VALUE"""),45548.66666666667)</f>
        <v>45548.66667</v>
      </c>
      <c r="H178" s="1">
        <f>IFERROR(__xludf.DUMMYFUNCTION("""COMPUTED_VALUE"""),382.02)</f>
        <v>382.02</v>
      </c>
      <c r="J178" s="2">
        <f>IFERROR(__xludf.DUMMYFUNCTION("""COMPUTED_VALUE"""),45548.66666666667)</f>
        <v>45548.66667</v>
      </c>
      <c r="K178" s="1">
        <f>IFERROR(__xludf.DUMMYFUNCTION("""COMPUTED_VALUE"""),390.72)</f>
        <v>390.72</v>
      </c>
      <c r="M178" s="2">
        <f>IFERROR(__xludf.DUMMYFUNCTION("""COMPUTED_VALUE"""),45548.66666666667)</f>
        <v>45548.66667</v>
      </c>
      <c r="N178" s="1">
        <f>IFERROR(__xludf.DUMMYFUNCTION("""COMPUTED_VALUE"""),317926.0)</f>
        <v>317926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IFERROR(__xludf.DUMMYFUNCTION("""COMPUTED_VALUE"""),390.72)</f>
        <v>390.72</v>
      </c>
      <c r="D179" s="2">
        <f>IFERROR(__xludf.DUMMYFUNCTION("""COMPUTED_VALUE"""),45551.66666666667)</f>
        <v>45551.66667</v>
      </c>
      <c r="E179" s="1">
        <f>IFERROR(__xludf.DUMMYFUNCTION("""COMPUTED_VALUE"""),396.71)</f>
        <v>396.71</v>
      </c>
      <c r="G179" s="2">
        <f>IFERROR(__xludf.DUMMYFUNCTION("""COMPUTED_VALUE"""),45551.66666666667)</f>
        <v>45551.66667</v>
      </c>
      <c r="H179" s="1">
        <f>IFERROR(__xludf.DUMMYFUNCTION("""COMPUTED_VALUE"""),389.75)</f>
        <v>389.75</v>
      </c>
      <c r="J179" s="2">
        <f>IFERROR(__xludf.DUMMYFUNCTION("""COMPUTED_VALUE"""),45551.66666666667)</f>
        <v>45551.66667</v>
      </c>
      <c r="K179" s="1">
        <f>IFERROR(__xludf.DUMMYFUNCTION("""COMPUTED_VALUE"""),394.95)</f>
        <v>394.95</v>
      </c>
      <c r="M179" s="2">
        <f>IFERROR(__xludf.DUMMYFUNCTION("""COMPUTED_VALUE"""),45551.66666666667)</f>
        <v>45551.66667</v>
      </c>
      <c r="N179" s="1">
        <f>IFERROR(__xludf.DUMMYFUNCTION("""COMPUTED_VALUE"""),330403.0)</f>
        <v>330403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IFERROR(__xludf.DUMMYFUNCTION("""COMPUTED_VALUE"""),398.07)</f>
        <v>398.07</v>
      </c>
      <c r="D180" s="2">
        <f>IFERROR(__xludf.DUMMYFUNCTION("""COMPUTED_VALUE"""),45552.66666666667)</f>
        <v>45552.66667</v>
      </c>
      <c r="E180" s="1">
        <f>IFERROR(__xludf.DUMMYFUNCTION("""COMPUTED_VALUE"""),404.37)</f>
        <v>404.37</v>
      </c>
      <c r="G180" s="2">
        <f>IFERROR(__xludf.DUMMYFUNCTION("""COMPUTED_VALUE"""),45552.66666666667)</f>
        <v>45552.66667</v>
      </c>
      <c r="H180" s="1">
        <f>IFERROR(__xludf.DUMMYFUNCTION("""COMPUTED_VALUE"""),398.01)</f>
        <v>398.01</v>
      </c>
      <c r="J180" s="2">
        <f>IFERROR(__xludf.DUMMYFUNCTION("""COMPUTED_VALUE"""),45552.66666666667)</f>
        <v>45552.66667</v>
      </c>
      <c r="K180" s="1">
        <f>IFERROR(__xludf.DUMMYFUNCTION("""COMPUTED_VALUE"""),403.36)</f>
        <v>403.36</v>
      </c>
      <c r="M180" s="2">
        <f>IFERROR(__xludf.DUMMYFUNCTION("""COMPUTED_VALUE"""),45552.66666666667)</f>
        <v>45552.66667</v>
      </c>
      <c r="N180" s="1">
        <f>IFERROR(__xludf.DUMMYFUNCTION("""COMPUTED_VALUE"""),363307.0)</f>
        <v>363307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IFERROR(__xludf.DUMMYFUNCTION("""COMPUTED_VALUE"""),403.36)</f>
        <v>403.36</v>
      </c>
      <c r="D181" s="2">
        <f>IFERROR(__xludf.DUMMYFUNCTION("""COMPUTED_VALUE"""),45553.66666666667)</f>
        <v>45553.66667</v>
      </c>
      <c r="E181" s="1">
        <f>IFERROR(__xludf.DUMMYFUNCTION("""COMPUTED_VALUE"""),413.99)</f>
        <v>413.99</v>
      </c>
      <c r="G181" s="2">
        <f>IFERROR(__xludf.DUMMYFUNCTION("""COMPUTED_VALUE"""),45553.66666666667)</f>
        <v>45553.66667</v>
      </c>
      <c r="H181" s="1">
        <f>IFERROR(__xludf.DUMMYFUNCTION("""COMPUTED_VALUE"""),401.58)</f>
        <v>401.58</v>
      </c>
      <c r="J181" s="2">
        <f>IFERROR(__xludf.DUMMYFUNCTION("""COMPUTED_VALUE"""),45553.66666666667)</f>
        <v>45553.66667</v>
      </c>
      <c r="K181" s="1">
        <f>IFERROR(__xludf.DUMMYFUNCTION("""COMPUTED_VALUE"""),403.95)</f>
        <v>403.95</v>
      </c>
      <c r="M181" s="2">
        <f>IFERROR(__xludf.DUMMYFUNCTION("""COMPUTED_VALUE"""),45553.66666666667)</f>
        <v>45553.66667</v>
      </c>
      <c r="N181" s="1">
        <f>IFERROR(__xludf.DUMMYFUNCTION("""COMPUTED_VALUE"""),640133.0)</f>
        <v>640133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IFERROR(__xludf.DUMMYFUNCTION("""COMPUTED_VALUE"""),413.83)</f>
        <v>413.83</v>
      </c>
      <c r="D182" s="2">
        <f>IFERROR(__xludf.DUMMYFUNCTION("""COMPUTED_VALUE"""),45554.66666666667)</f>
        <v>45554.66667</v>
      </c>
      <c r="E182" s="1">
        <f>IFERROR(__xludf.DUMMYFUNCTION("""COMPUTED_VALUE"""),418.0)</f>
        <v>418</v>
      </c>
      <c r="G182" s="2">
        <f>IFERROR(__xludf.DUMMYFUNCTION("""COMPUTED_VALUE"""),45554.66666666667)</f>
        <v>45554.66667</v>
      </c>
      <c r="H182" s="1">
        <f>IFERROR(__xludf.DUMMYFUNCTION("""COMPUTED_VALUE"""),410.87)</f>
        <v>410.87</v>
      </c>
      <c r="J182" s="2">
        <f>IFERROR(__xludf.DUMMYFUNCTION("""COMPUTED_VALUE"""),45554.66666666667)</f>
        <v>45554.66667</v>
      </c>
      <c r="K182" s="1">
        <f>IFERROR(__xludf.DUMMYFUNCTION("""COMPUTED_VALUE"""),416.95)</f>
        <v>416.95</v>
      </c>
      <c r="M182" s="2">
        <f>IFERROR(__xludf.DUMMYFUNCTION("""COMPUTED_VALUE"""),45554.66666666667)</f>
        <v>45554.66667</v>
      </c>
      <c r="N182" s="1">
        <f>IFERROR(__xludf.DUMMYFUNCTION("""COMPUTED_VALUE"""),504279.0)</f>
        <v>504279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IFERROR(__xludf.DUMMYFUNCTION("""COMPUTED_VALUE"""),416.95)</f>
        <v>416.95</v>
      </c>
      <c r="D183" s="2">
        <f>IFERROR(__xludf.DUMMYFUNCTION("""COMPUTED_VALUE"""),45555.66666666667)</f>
        <v>45555.66667</v>
      </c>
      <c r="E183" s="1">
        <f>IFERROR(__xludf.DUMMYFUNCTION("""COMPUTED_VALUE"""),416.95)</f>
        <v>416.95</v>
      </c>
      <c r="G183" s="2">
        <f>IFERROR(__xludf.DUMMYFUNCTION("""COMPUTED_VALUE"""),45555.66666666667)</f>
        <v>45555.66667</v>
      </c>
      <c r="H183" s="1">
        <f>IFERROR(__xludf.DUMMYFUNCTION("""COMPUTED_VALUE"""),407.03)</f>
        <v>407.03</v>
      </c>
      <c r="J183" s="2">
        <f>IFERROR(__xludf.DUMMYFUNCTION("""COMPUTED_VALUE"""),45555.66666666667)</f>
        <v>45555.66667</v>
      </c>
      <c r="K183" s="1">
        <f>IFERROR(__xludf.DUMMYFUNCTION("""COMPUTED_VALUE"""),408.67)</f>
        <v>408.67</v>
      </c>
      <c r="M183" s="2">
        <f>IFERROR(__xludf.DUMMYFUNCTION("""COMPUTED_VALUE"""),45555.66666666667)</f>
        <v>45555.66667</v>
      </c>
      <c r="N183" s="1">
        <f>IFERROR(__xludf.DUMMYFUNCTION("""COMPUTED_VALUE"""),1359289.0)</f>
        <v>1359289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IFERROR(__xludf.DUMMYFUNCTION("""COMPUTED_VALUE"""),408.67)</f>
        <v>408.67</v>
      </c>
      <c r="D184" s="2">
        <f>IFERROR(__xludf.DUMMYFUNCTION("""COMPUTED_VALUE"""),45558.66666666667)</f>
        <v>45558.66667</v>
      </c>
      <c r="E184" s="1">
        <f>IFERROR(__xludf.DUMMYFUNCTION("""COMPUTED_VALUE"""),410.55)</f>
        <v>410.55</v>
      </c>
      <c r="G184" s="2">
        <f>IFERROR(__xludf.DUMMYFUNCTION("""COMPUTED_VALUE"""),45558.66666666667)</f>
        <v>45558.66667</v>
      </c>
      <c r="H184" s="1">
        <f>IFERROR(__xludf.DUMMYFUNCTION("""COMPUTED_VALUE"""),407.03)</f>
        <v>407.03</v>
      </c>
      <c r="J184" s="2">
        <f>IFERROR(__xludf.DUMMYFUNCTION("""COMPUTED_VALUE"""),45558.66666666667)</f>
        <v>45558.66667</v>
      </c>
      <c r="K184" s="1">
        <f>IFERROR(__xludf.DUMMYFUNCTION("""COMPUTED_VALUE"""),408.94)</f>
        <v>408.94</v>
      </c>
      <c r="M184" s="2">
        <f>IFERROR(__xludf.DUMMYFUNCTION("""COMPUTED_VALUE"""),45558.66666666667)</f>
        <v>45558.66667</v>
      </c>
      <c r="N184" s="1">
        <f>IFERROR(__xludf.DUMMYFUNCTION("""COMPUTED_VALUE"""),543574.0)</f>
        <v>543574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IFERROR(__xludf.DUMMYFUNCTION("""COMPUTED_VALUE"""),408.94)</f>
        <v>408.94</v>
      </c>
      <c r="D185" s="2">
        <f>IFERROR(__xludf.DUMMYFUNCTION("""COMPUTED_VALUE"""),45559.66666666667)</f>
        <v>45559.66667</v>
      </c>
      <c r="E185" s="1">
        <f>IFERROR(__xludf.DUMMYFUNCTION("""COMPUTED_VALUE"""),414.52)</f>
        <v>414.52</v>
      </c>
      <c r="G185" s="2">
        <f>IFERROR(__xludf.DUMMYFUNCTION("""COMPUTED_VALUE"""),45559.66666666667)</f>
        <v>45559.66667</v>
      </c>
      <c r="H185" s="1">
        <f>IFERROR(__xludf.DUMMYFUNCTION("""COMPUTED_VALUE"""),408.87)</f>
        <v>408.87</v>
      </c>
      <c r="J185" s="2">
        <f>IFERROR(__xludf.DUMMYFUNCTION("""COMPUTED_VALUE"""),45559.66666666667)</f>
        <v>45559.66667</v>
      </c>
      <c r="K185" s="1">
        <f>IFERROR(__xludf.DUMMYFUNCTION("""COMPUTED_VALUE"""),409.69)</f>
        <v>409.69</v>
      </c>
      <c r="M185" s="2">
        <f>IFERROR(__xludf.DUMMYFUNCTION("""COMPUTED_VALUE"""),45559.66666666667)</f>
        <v>45559.66667</v>
      </c>
      <c r="N185" s="1">
        <f>IFERROR(__xludf.DUMMYFUNCTION("""COMPUTED_VALUE"""),338925.0)</f>
        <v>338925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IFERROR(__xludf.DUMMYFUNCTION("""COMPUTED_VALUE"""),409.69)</f>
        <v>409.69</v>
      </c>
      <c r="D186" s="2">
        <f>IFERROR(__xludf.DUMMYFUNCTION("""COMPUTED_VALUE"""),45560.66666666667)</f>
        <v>45560.66667</v>
      </c>
      <c r="E186" s="1">
        <f>IFERROR(__xludf.DUMMYFUNCTION("""COMPUTED_VALUE"""),410.81)</f>
        <v>410.81</v>
      </c>
      <c r="G186" s="2">
        <f>IFERROR(__xludf.DUMMYFUNCTION("""COMPUTED_VALUE"""),45560.66666666667)</f>
        <v>45560.66667</v>
      </c>
      <c r="H186" s="1">
        <f>IFERROR(__xludf.DUMMYFUNCTION("""COMPUTED_VALUE"""),403.75)</f>
        <v>403.75</v>
      </c>
      <c r="J186" s="2">
        <f>IFERROR(__xludf.DUMMYFUNCTION("""COMPUTED_VALUE"""),45560.66666666667)</f>
        <v>45560.66667</v>
      </c>
      <c r="K186" s="1">
        <f>IFERROR(__xludf.DUMMYFUNCTION("""COMPUTED_VALUE"""),405.06)</f>
        <v>405.06</v>
      </c>
      <c r="M186" s="2">
        <f>IFERROR(__xludf.DUMMYFUNCTION("""COMPUTED_VALUE"""),45560.66666666667)</f>
        <v>45560.66667</v>
      </c>
      <c r="N186" s="1">
        <f>IFERROR(__xludf.DUMMYFUNCTION("""COMPUTED_VALUE"""),315292.0)</f>
        <v>315292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IFERROR(__xludf.DUMMYFUNCTION("""COMPUTED_VALUE"""),405.06)</f>
        <v>405.06</v>
      </c>
      <c r="D187" s="2">
        <f>IFERROR(__xludf.DUMMYFUNCTION("""COMPUTED_VALUE"""),45561.66666666667)</f>
        <v>45561.66667</v>
      </c>
      <c r="E187" s="1">
        <f>IFERROR(__xludf.DUMMYFUNCTION("""COMPUTED_VALUE"""),409.5)</f>
        <v>409.5</v>
      </c>
      <c r="G187" s="2">
        <f>IFERROR(__xludf.DUMMYFUNCTION("""COMPUTED_VALUE"""),45561.66666666667)</f>
        <v>45561.66667</v>
      </c>
      <c r="H187" s="1">
        <f>IFERROR(__xludf.DUMMYFUNCTION("""COMPUTED_VALUE"""),401.24)</f>
        <v>401.24</v>
      </c>
      <c r="J187" s="2">
        <f>IFERROR(__xludf.DUMMYFUNCTION("""COMPUTED_VALUE"""),45561.66666666667)</f>
        <v>45561.66667</v>
      </c>
      <c r="K187" s="1">
        <f>IFERROR(__xludf.DUMMYFUNCTION("""COMPUTED_VALUE"""),403.19)</f>
        <v>403.19</v>
      </c>
      <c r="M187" s="2">
        <f>IFERROR(__xludf.DUMMYFUNCTION("""COMPUTED_VALUE"""),45561.66666666667)</f>
        <v>45561.66667</v>
      </c>
      <c r="N187" s="1">
        <f>IFERROR(__xludf.DUMMYFUNCTION("""COMPUTED_VALUE"""),398276.0)</f>
        <v>398276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IFERROR(__xludf.DUMMYFUNCTION("""COMPUTED_VALUE"""),403.19)</f>
        <v>403.19</v>
      </c>
      <c r="D188" s="2">
        <f>IFERROR(__xludf.DUMMYFUNCTION("""COMPUTED_VALUE"""),45562.66666666667)</f>
        <v>45562.66667</v>
      </c>
      <c r="E188" s="1">
        <f>IFERROR(__xludf.DUMMYFUNCTION("""COMPUTED_VALUE"""),412.2)</f>
        <v>412.2</v>
      </c>
      <c r="G188" s="2">
        <f>IFERROR(__xludf.DUMMYFUNCTION("""COMPUTED_VALUE"""),45562.66666666667)</f>
        <v>45562.66667</v>
      </c>
      <c r="H188" s="1">
        <f>IFERROR(__xludf.DUMMYFUNCTION("""COMPUTED_VALUE"""),402.77)</f>
        <v>402.77</v>
      </c>
      <c r="J188" s="2">
        <f>IFERROR(__xludf.DUMMYFUNCTION("""COMPUTED_VALUE"""),45562.66666666667)</f>
        <v>45562.66667</v>
      </c>
      <c r="K188" s="1">
        <f>IFERROR(__xludf.DUMMYFUNCTION("""COMPUTED_VALUE"""),411.4)</f>
        <v>411.4</v>
      </c>
      <c r="M188" s="2">
        <f>IFERROR(__xludf.DUMMYFUNCTION("""COMPUTED_VALUE"""),45562.66666666667)</f>
        <v>45562.66667</v>
      </c>
      <c r="N188" s="1">
        <f>IFERROR(__xludf.DUMMYFUNCTION("""COMPUTED_VALUE"""),417072.0)</f>
        <v>417072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IFERROR(__xludf.DUMMYFUNCTION("""COMPUTED_VALUE"""),411.4)</f>
        <v>411.4</v>
      </c>
      <c r="D189" s="2">
        <f>IFERROR(__xludf.DUMMYFUNCTION("""COMPUTED_VALUE"""),45565.66666666667)</f>
        <v>45565.66667</v>
      </c>
      <c r="E189" s="1">
        <f>IFERROR(__xludf.DUMMYFUNCTION("""COMPUTED_VALUE"""),411.4)</f>
        <v>411.4</v>
      </c>
      <c r="G189" s="2">
        <f>IFERROR(__xludf.DUMMYFUNCTION("""COMPUTED_VALUE"""),45565.66666666667)</f>
        <v>45565.66667</v>
      </c>
      <c r="H189" s="1">
        <f>IFERROR(__xludf.DUMMYFUNCTION("""COMPUTED_VALUE"""),397.09)</f>
        <v>397.09</v>
      </c>
      <c r="J189" s="2">
        <f>IFERROR(__xludf.DUMMYFUNCTION("""COMPUTED_VALUE"""),45565.66666666667)</f>
        <v>45565.66667</v>
      </c>
      <c r="K189" s="1">
        <f>IFERROR(__xludf.DUMMYFUNCTION("""COMPUTED_VALUE"""),401.88)</f>
        <v>401.88</v>
      </c>
      <c r="M189" s="2">
        <f>IFERROR(__xludf.DUMMYFUNCTION("""COMPUTED_VALUE"""),45565.66666666667)</f>
        <v>45565.66667</v>
      </c>
      <c r="N189" s="1">
        <f>IFERROR(__xludf.DUMMYFUNCTION("""COMPUTED_VALUE"""),610461.0)</f>
        <v>610461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IFERROR(__xludf.DUMMYFUNCTION("""COMPUTED_VALUE"""),401.88)</f>
        <v>401.88</v>
      </c>
      <c r="D190" s="2">
        <f>IFERROR(__xludf.DUMMYFUNCTION("""COMPUTED_VALUE"""),45566.66666666667)</f>
        <v>45566.66667</v>
      </c>
      <c r="E190" s="1">
        <f>IFERROR(__xludf.DUMMYFUNCTION("""COMPUTED_VALUE"""),403.13)</f>
        <v>403.13</v>
      </c>
      <c r="G190" s="2">
        <f>IFERROR(__xludf.DUMMYFUNCTION("""COMPUTED_VALUE"""),45566.66666666667)</f>
        <v>45566.66667</v>
      </c>
      <c r="H190" s="1">
        <f>IFERROR(__xludf.DUMMYFUNCTION("""COMPUTED_VALUE"""),393.94)</f>
        <v>393.94</v>
      </c>
      <c r="J190" s="2">
        <f>IFERROR(__xludf.DUMMYFUNCTION("""COMPUTED_VALUE"""),45566.66666666667)</f>
        <v>45566.66667</v>
      </c>
      <c r="K190" s="1">
        <f>IFERROR(__xludf.DUMMYFUNCTION("""COMPUTED_VALUE"""),401.81)</f>
        <v>401.81</v>
      </c>
      <c r="M190" s="2">
        <f>IFERROR(__xludf.DUMMYFUNCTION("""COMPUTED_VALUE"""),45566.66666666667)</f>
        <v>45566.66667</v>
      </c>
      <c r="N190" s="1">
        <f>IFERROR(__xludf.DUMMYFUNCTION("""COMPUTED_VALUE"""),389110.0)</f>
        <v>389110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IFERROR(__xludf.DUMMYFUNCTION("""COMPUTED_VALUE"""),401.81)</f>
        <v>401.81</v>
      </c>
      <c r="D191" s="2">
        <f>IFERROR(__xludf.DUMMYFUNCTION("""COMPUTED_VALUE"""),45567.66666666667)</f>
        <v>45567.66667</v>
      </c>
      <c r="E191" s="1">
        <f>IFERROR(__xludf.DUMMYFUNCTION("""COMPUTED_VALUE"""),404.21)</f>
        <v>404.21</v>
      </c>
      <c r="G191" s="2">
        <f>IFERROR(__xludf.DUMMYFUNCTION("""COMPUTED_VALUE"""),45567.66666666667)</f>
        <v>45567.66667</v>
      </c>
      <c r="H191" s="1">
        <f>IFERROR(__xludf.DUMMYFUNCTION("""COMPUTED_VALUE"""),399.98)</f>
        <v>399.98</v>
      </c>
      <c r="J191" s="2">
        <f>IFERROR(__xludf.DUMMYFUNCTION("""COMPUTED_VALUE"""),45567.66666666667)</f>
        <v>45567.66667</v>
      </c>
      <c r="K191" s="1">
        <f>IFERROR(__xludf.DUMMYFUNCTION("""COMPUTED_VALUE"""),402.67)</f>
        <v>402.67</v>
      </c>
      <c r="M191" s="2">
        <f>IFERROR(__xludf.DUMMYFUNCTION("""COMPUTED_VALUE"""),45567.66666666667)</f>
        <v>45567.66667</v>
      </c>
      <c r="N191" s="1">
        <f>IFERROR(__xludf.DUMMYFUNCTION("""COMPUTED_VALUE"""),226425.0)</f>
        <v>226425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IFERROR(__xludf.DUMMYFUNCTION("""COMPUTED_VALUE"""),402.67)</f>
        <v>402.67</v>
      </c>
      <c r="D192" s="2">
        <f>IFERROR(__xludf.DUMMYFUNCTION("""COMPUTED_VALUE"""),45568.66666666667)</f>
        <v>45568.66667</v>
      </c>
      <c r="E192" s="1">
        <f>IFERROR(__xludf.DUMMYFUNCTION("""COMPUTED_VALUE"""),403.8)</f>
        <v>403.8</v>
      </c>
      <c r="G192" s="2">
        <f>IFERROR(__xludf.DUMMYFUNCTION("""COMPUTED_VALUE"""),45568.66666666667)</f>
        <v>45568.66667</v>
      </c>
      <c r="H192" s="1">
        <f>IFERROR(__xludf.DUMMYFUNCTION("""COMPUTED_VALUE"""),395.81)</f>
        <v>395.81</v>
      </c>
      <c r="J192" s="2">
        <f>IFERROR(__xludf.DUMMYFUNCTION("""COMPUTED_VALUE"""),45568.66666666667)</f>
        <v>45568.66667</v>
      </c>
      <c r="K192" s="1">
        <f>IFERROR(__xludf.DUMMYFUNCTION("""COMPUTED_VALUE"""),397.22)</f>
        <v>397.22</v>
      </c>
      <c r="M192" s="2">
        <f>IFERROR(__xludf.DUMMYFUNCTION("""COMPUTED_VALUE"""),45568.66666666667)</f>
        <v>45568.66667</v>
      </c>
      <c r="N192" s="1">
        <f>IFERROR(__xludf.DUMMYFUNCTION("""COMPUTED_VALUE"""),401049.0)</f>
        <v>401049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IFERROR(__xludf.DUMMYFUNCTION("""COMPUTED_VALUE"""),400.96)</f>
        <v>400.96</v>
      </c>
      <c r="D193" s="2">
        <f>IFERROR(__xludf.DUMMYFUNCTION("""COMPUTED_VALUE"""),45569.66666666667)</f>
        <v>45569.66667</v>
      </c>
      <c r="E193" s="1">
        <f>IFERROR(__xludf.DUMMYFUNCTION("""COMPUTED_VALUE"""),405.13)</f>
        <v>405.13</v>
      </c>
      <c r="G193" s="2">
        <f>IFERROR(__xludf.DUMMYFUNCTION("""COMPUTED_VALUE"""),45569.66666666667)</f>
        <v>45569.66667</v>
      </c>
      <c r="H193" s="1">
        <f>IFERROR(__xludf.DUMMYFUNCTION("""COMPUTED_VALUE"""),398.89)</f>
        <v>398.89</v>
      </c>
      <c r="J193" s="2">
        <f>IFERROR(__xludf.DUMMYFUNCTION("""COMPUTED_VALUE"""),45569.66666666667)</f>
        <v>45569.66667</v>
      </c>
      <c r="K193" s="1">
        <f>IFERROR(__xludf.DUMMYFUNCTION("""COMPUTED_VALUE"""),404.51)</f>
        <v>404.51</v>
      </c>
      <c r="M193" s="2">
        <f>IFERROR(__xludf.DUMMYFUNCTION("""COMPUTED_VALUE"""),45569.66666666667)</f>
        <v>45569.66667</v>
      </c>
      <c r="N193" s="1">
        <f>IFERROR(__xludf.DUMMYFUNCTION("""COMPUTED_VALUE"""),291169.0)</f>
        <v>291169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IFERROR(__xludf.DUMMYFUNCTION("""COMPUTED_VALUE"""),404.51)</f>
        <v>404.51</v>
      </c>
      <c r="D194" s="2">
        <f>IFERROR(__xludf.DUMMYFUNCTION("""COMPUTED_VALUE"""),45572.66666666667)</f>
        <v>45572.66667</v>
      </c>
      <c r="E194" s="1">
        <f>IFERROR(__xludf.DUMMYFUNCTION("""COMPUTED_VALUE"""),408.74)</f>
        <v>408.74</v>
      </c>
      <c r="G194" s="2">
        <f>IFERROR(__xludf.DUMMYFUNCTION("""COMPUTED_VALUE"""),45572.66666666667)</f>
        <v>45572.66667</v>
      </c>
      <c r="H194" s="1">
        <f>IFERROR(__xludf.DUMMYFUNCTION("""COMPUTED_VALUE"""),400.63)</f>
        <v>400.63</v>
      </c>
      <c r="J194" s="2">
        <f>IFERROR(__xludf.DUMMYFUNCTION("""COMPUTED_VALUE"""),45572.66666666667)</f>
        <v>45572.66667</v>
      </c>
      <c r="K194" s="1">
        <f>IFERROR(__xludf.DUMMYFUNCTION("""COMPUTED_VALUE"""),403.19)</f>
        <v>403.19</v>
      </c>
      <c r="M194" s="2">
        <f>IFERROR(__xludf.DUMMYFUNCTION("""COMPUTED_VALUE"""),45572.66666666667)</f>
        <v>45572.66667</v>
      </c>
      <c r="N194" s="1">
        <f>IFERROR(__xludf.DUMMYFUNCTION("""COMPUTED_VALUE"""),316086.0)</f>
        <v>316086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IFERROR(__xludf.DUMMYFUNCTION("""COMPUTED_VALUE"""),403.19)</f>
        <v>403.19</v>
      </c>
      <c r="D195" s="2">
        <f>IFERROR(__xludf.DUMMYFUNCTION("""COMPUTED_VALUE"""),45573.66666666667)</f>
        <v>45573.66667</v>
      </c>
      <c r="E195" s="1">
        <f>IFERROR(__xludf.DUMMYFUNCTION("""COMPUTED_VALUE"""),403.75)</f>
        <v>403.75</v>
      </c>
      <c r="G195" s="2">
        <f>IFERROR(__xludf.DUMMYFUNCTION("""COMPUTED_VALUE"""),45573.66666666667)</f>
        <v>45573.66667</v>
      </c>
      <c r="H195" s="1">
        <f>IFERROR(__xludf.DUMMYFUNCTION("""COMPUTED_VALUE"""),394.07)</f>
        <v>394.07</v>
      </c>
      <c r="J195" s="2">
        <f>IFERROR(__xludf.DUMMYFUNCTION("""COMPUTED_VALUE"""),45573.66666666667)</f>
        <v>45573.66667</v>
      </c>
      <c r="K195" s="1">
        <f>IFERROR(__xludf.DUMMYFUNCTION("""COMPUTED_VALUE"""),395.12)</f>
        <v>395.12</v>
      </c>
      <c r="M195" s="2">
        <f>IFERROR(__xludf.DUMMYFUNCTION("""COMPUTED_VALUE"""),45573.66666666667)</f>
        <v>45573.66667</v>
      </c>
      <c r="N195" s="1">
        <f>IFERROR(__xludf.DUMMYFUNCTION("""COMPUTED_VALUE"""),350793.0)</f>
        <v>350793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IFERROR(__xludf.DUMMYFUNCTION("""COMPUTED_VALUE"""),395.12)</f>
        <v>395.12</v>
      </c>
      <c r="D196" s="2">
        <f>IFERROR(__xludf.DUMMYFUNCTION("""COMPUTED_VALUE"""),45574.66666666667)</f>
        <v>45574.66667</v>
      </c>
      <c r="E196" s="1">
        <f>IFERROR(__xludf.DUMMYFUNCTION("""COMPUTED_VALUE"""),399.84)</f>
        <v>399.84</v>
      </c>
      <c r="G196" s="2">
        <f>IFERROR(__xludf.DUMMYFUNCTION("""COMPUTED_VALUE"""),45574.66666666667)</f>
        <v>45574.66667</v>
      </c>
      <c r="H196" s="1">
        <f>IFERROR(__xludf.DUMMYFUNCTION("""COMPUTED_VALUE"""),390.36)</f>
        <v>390.36</v>
      </c>
      <c r="J196" s="2">
        <f>IFERROR(__xludf.DUMMYFUNCTION("""COMPUTED_VALUE"""),45574.66666666667)</f>
        <v>45574.66667</v>
      </c>
      <c r="K196" s="1">
        <f>IFERROR(__xludf.DUMMYFUNCTION("""COMPUTED_VALUE"""),398.96)</f>
        <v>398.96</v>
      </c>
      <c r="M196" s="2">
        <f>IFERROR(__xludf.DUMMYFUNCTION("""COMPUTED_VALUE"""),45574.66666666667)</f>
        <v>45574.66667</v>
      </c>
      <c r="N196" s="1">
        <f>IFERROR(__xludf.DUMMYFUNCTION("""COMPUTED_VALUE"""),197534.0)</f>
        <v>197534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IFERROR(__xludf.DUMMYFUNCTION("""COMPUTED_VALUE"""),398.96)</f>
        <v>398.96</v>
      </c>
      <c r="D197" s="2">
        <f>IFERROR(__xludf.DUMMYFUNCTION("""COMPUTED_VALUE"""),45575.66666666667)</f>
        <v>45575.66667</v>
      </c>
      <c r="E197" s="1">
        <f>IFERROR(__xludf.DUMMYFUNCTION("""COMPUTED_VALUE"""),400.07)</f>
        <v>400.07</v>
      </c>
      <c r="G197" s="2">
        <f>IFERROR(__xludf.DUMMYFUNCTION("""COMPUTED_VALUE"""),45575.66666666667)</f>
        <v>45575.66667</v>
      </c>
      <c r="H197" s="1">
        <f>IFERROR(__xludf.DUMMYFUNCTION("""COMPUTED_VALUE"""),393.62)</f>
        <v>393.62</v>
      </c>
      <c r="J197" s="2">
        <f>IFERROR(__xludf.DUMMYFUNCTION("""COMPUTED_VALUE"""),45575.66666666667)</f>
        <v>45575.66667</v>
      </c>
      <c r="K197" s="1">
        <f>IFERROR(__xludf.DUMMYFUNCTION("""COMPUTED_VALUE"""),397.88)</f>
        <v>397.88</v>
      </c>
      <c r="M197" s="2">
        <f>IFERROR(__xludf.DUMMYFUNCTION("""COMPUTED_VALUE"""),45575.66666666667)</f>
        <v>45575.66667</v>
      </c>
      <c r="N197" s="1">
        <f>IFERROR(__xludf.DUMMYFUNCTION("""COMPUTED_VALUE"""),279336.0)</f>
        <v>279336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IFERROR(__xludf.DUMMYFUNCTION("""COMPUTED_VALUE"""),399.06)</f>
        <v>399.06</v>
      </c>
      <c r="D198" s="2">
        <f>IFERROR(__xludf.DUMMYFUNCTION("""COMPUTED_VALUE"""),45576.66666666667)</f>
        <v>45576.66667</v>
      </c>
      <c r="E198" s="1">
        <f>IFERROR(__xludf.DUMMYFUNCTION("""COMPUTED_VALUE"""),410.51)</f>
        <v>410.51</v>
      </c>
      <c r="G198" s="2">
        <f>IFERROR(__xludf.DUMMYFUNCTION("""COMPUTED_VALUE"""),45576.66666666667)</f>
        <v>45576.66667</v>
      </c>
      <c r="H198" s="1">
        <f>IFERROR(__xludf.DUMMYFUNCTION("""COMPUTED_VALUE"""),398.04)</f>
        <v>398.04</v>
      </c>
      <c r="J198" s="2">
        <f>IFERROR(__xludf.DUMMYFUNCTION("""COMPUTED_VALUE"""),45576.66666666667)</f>
        <v>45576.66667</v>
      </c>
      <c r="K198" s="1">
        <f>IFERROR(__xludf.DUMMYFUNCTION("""COMPUTED_VALUE"""),410.38)</f>
        <v>410.38</v>
      </c>
      <c r="M198" s="2">
        <f>IFERROR(__xludf.DUMMYFUNCTION("""COMPUTED_VALUE"""),45576.66666666667)</f>
        <v>45576.66667</v>
      </c>
      <c r="N198" s="1">
        <f>IFERROR(__xludf.DUMMYFUNCTION("""COMPUTED_VALUE"""),378409.0)</f>
        <v>378409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IFERROR(__xludf.DUMMYFUNCTION("""COMPUTED_VALUE"""),410.38)</f>
        <v>410.38</v>
      </c>
      <c r="D199" s="2">
        <f>IFERROR(__xludf.DUMMYFUNCTION("""COMPUTED_VALUE"""),45579.66666666667)</f>
        <v>45579.66667</v>
      </c>
      <c r="E199" s="1">
        <f>IFERROR(__xludf.DUMMYFUNCTION("""COMPUTED_VALUE"""),410.38)</f>
        <v>410.38</v>
      </c>
      <c r="G199" s="2">
        <f>IFERROR(__xludf.DUMMYFUNCTION("""COMPUTED_VALUE"""),45579.66666666667)</f>
        <v>45579.66667</v>
      </c>
      <c r="H199" s="1">
        <f>IFERROR(__xludf.DUMMYFUNCTION("""COMPUTED_VALUE"""),403.19)</f>
        <v>403.19</v>
      </c>
      <c r="J199" s="2">
        <f>IFERROR(__xludf.DUMMYFUNCTION("""COMPUTED_VALUE"""),45579.66666666667)</f>
        <v>45579.66667</v>
      </c>
      <c r="K199" s="1">
        <f>IFERROR(__xludf.DUMMYFUNCTION("""COMPUTED_VALUE"""),406.21)</f>
        <v>406.21</v>
      </c>
      <c r="M199" s="2">
        <f>IFERROR(__xludf.DUMMYFUNCTION("""COMPUTED_VALUE"""),45579.66666666667)</f>
        <v>45579.66667</v>
      </c>
      <c r="N199" s="1">
        <f>IFERROR(__xludf.DUMMYFUNCTION("""COMPUTED_VALUE"""),223017.0)</f>
        <v>223017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IFERROR(__xludf.DUMMYFUNCTION("""COMPUTED_VALUE"""),406.21)</f>
        <v>406.21</v>
      </c>
      <c r="D200" s="2">
        <f>IFERROR(__xludf.DUMMYFUNCTION("""COMPUTED_VALUE"""),45580.66666666667)</f>
        <v>45580.66667</v>
      </c>
      <c r="E200" s="1">
        <f>IFERROR(__xludf.DUMMYFUNCTION("""COMPUTED_VALUE"""),406.21)</f>
        <v>406.21</v>
      </c>
      <c r="G200" s="2">
        <f>IFERROR(__xludf.DUMMYFUNCTION("""COMPUTED_VALUE"""),45580.66666666667)</f>
        <v>45580.66667</v>
      </c>
      <c r="H200" s="1">
        <f>IFERROR(__xludf.DUMMYFUNCTION("""COMPUTED_VALUE"""),398.14)</f>
        <v>398.14</v>
      </c>
      <c r="J200" s="2">
        <f>IFERROR(__xludf.DUMMYFUNCTION("""COMPUTED_VALUE"""),45580.66666666667)</f>
        <v>45580.66667</v>
      </c>
      <c r="K200" s="1">
        <f>IFERROR(__xludf.DUMMYFUNCTION("""COMPUTED_VALUE"""),398.17)</f>
        <v>398.17</v>
      </c>
      <c r="M200" s="2">
        <f>IFERROR(__xludf.DUMMYFUNCTION("""COMPUTED_VALUE"""),45580.66666666667)</f>
        <v>45580.66667</v>
      </c>
      <c r="N200" s="1">
        <f>IFERROR(__xludf.DUMMYFUNCTION("""COMPUTED_VALUE"""),536465.0)</f>
        <v>536465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IFERROR(__xludf.DUMMYFUNCTION("""COMPUTED_VALUE"""),402.11)</f>
        <v>402.11</v>
      </c>
      <c r="D201" s="2">
        <f>IFERROR(__xludf.DUMMYFUNCTION("""COMPUTED_VALUE"""),45581.66666666667)</f>
        <v>45581.66667</v>
      </c>
      <c r="E201" s="1">
        <f>IFERROR(__xludf.DUMMYFUNCTION("""COMPUTED_VALUE"""),408.22)</f>
        <v>408.22</v>
      </c>
      <c r="G201" s="2">
        <f>IFERROR(__xludf.DUMMYFUNCTION("""COMPUTED_VALUE"""),45581.66666666667)</f>
        <v>45581.66667</v>
      </c>
      <c r="H201" s="1">
        <f>IFERROR(__xludf.DUMMYFUNCTION("""COMPUTED_VALUE"""),398.24)</f>
        <v>398.24</v>
      </c>
      <c r="J201" s="2">
        <f>IFERROR(__xludf.DUMMYFUNCTION("""COMPUTED_VALUE"""),45581.66666666667)</f>
        <v>45581.66667</v>
      </c>
      <c r="K201" s="1">
        <f>IFERROR(__xludf.DUMMYFUNCTION("""COMPUTED_VALUE"""),406.64)</f>
        <v>406.64</v>
      </c>
      <c r="M201" s="2">
        <f>IFERROR(__xludf.DUMMYFUNCTION("""COMPUTED_VALUE"""),45581.66666666667)</f>
        <v>45581.66667</v>
      </c>
      <c r="N201" s="1">
        <f>IFERROR(__xludf.DUMMYFUNCTION("""COMPUTED_VALUE"""),517380.0)</f>
        <v>517380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IFERROR(__xludf.DUMMYFUNCTION("""COMPUTED_VALUE"""),406.64)</f>
        <v>406.64</v>
      </c>
      <c r="D202" s="2">
        <f>IFERROR(__xludf.DUMMYFUNCTION("""COMPUTED_VALUE"""),45582.66666666667)</f>
        <v>45582.66667</v>
      </c>
      <c r="E202" s="1">
        <f>IFERROR(__xludf.DUMMYFUNCTION("""COMPUTED_VALUE"""),409.3)</f>
        <v>409.3</v>
      </c>
      <c r="G202" s="2">
        <f>IFERROR(__xludf.DUMMYFUNCTION("""COMPUTED_VALUE"""),45582.66666666667)</f>
        <v>45582.66667</v>
      </c>
      <c r="H202" s="1">
        <f>IFERROR(__xludf.DUMMYFUNCTION("""COMPUTED_VALUE"""),405.6)</f>
        <v>405.6</v>
      </c>
      <c r="J202" s="2">
        <f>IFERROR(__xludf.DUMMYFUNCTION("""COMPUTED_VALUE"""),45582.66666666667)</f>
        <v>45582.66667</v>
      </c>
      <c r="K202" s="1">
        <f>IFERROR(__xludf.DUMMYFUNCTION("""COMPUTED_VALUE"""),407.3)</f>
        <v>407.3</v>
      </c>
      <c r="M202" s="2">
        <f>IFERROR(__xludf.DUMMYFUNCTION("""COMPUTED_VALUE"""),45582.66666666667)</f>
        <v>45582.66667</v>
      </c>
      <c r="N202" s="1">
        <f>IFERROR(__xludf.DUMMYFUNCTION("""COMPUTED_VALUE"""),221382.0)</f>
        <v>221382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IFERROR(__xludf.DUMMYFUNCTION("""COMPUTED_VALUE"""),407.3)</f>
        <v>407.3</v>
      </c>
      <c r="D203" s="2">
        <f>IFERROR(__xludf.DUMMYFUNCTION("""COMPUTED_VALUE"""),45583.66666666667)</f>
        <v>45583.66667</v>
      </c>
      <c r="E203" s="1">
        <f>IFERROR(__xludf.DUMMYFUNCTION("""COMPUTED_VALUE"""),408.9)</f>
        <v>408.9</v>
      </c>
      <c r="G203" s="2">
        <f>IFERROR(__xludf.DUMMYFUNCTION("""COMPUTED_VALUE"""),45583.66666666667)</f>
        <v>45583.66667</v>
      </c>
      <c r="H203" s="1">
        <f>IFERROR(__xludf.DUMMYFUNCTION("""COMPUTED_VALUE"""),400.3)</f>
        <v>400.3</v>
      </c>
      <c r="J203" s="2">
        <f>IFERROR(__xludf.DUMMYFUNCTION("""COMPUTED_VALUE"""),45583.66666666667)</f>
        <v>45583.66667</v>
      </c>
      <c r="K203" s="1">
        <f>IFERROR(__xludf.DUMMYFUNCTION("""COMPUTED_VALUE"""),401.26)</f>
        <v>401.26</v>
      </c>
      <c r="M203" s="2">
        <f>IFERROR(__xludf.DUMMYFUNCTION("""COMPUTED_VALUE"""),45583.66666666667)</f>
        <v>45583.66667</v>
      </c>
      <c r="N203" s="1">
        <f>IFERROR(__xludf.DUMMYFUNCTION("""COMPUTED_VALUE"""),291592.0)</f>
        <v>291592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IFERROR(__xludf.DUMMYFUNCTION("""COMPUTED_VALUE"""),401.26)</f>
        <v>401.26</v>
      </c>
      <c r="D204" s="2">
        <f>IFERROR(__xludf.DUMMYFUNCTION("""COMPUTED_VALUE"""),45586.66666666667)</f>
        <v>45586.66667</v>
      </c>
      <c r="E204" s="1">
        <f>IFERROR(__xludf.DUMMYFUNCTION("""COMPUTED_VALUE"""),402.83)</f>
        <v>402.83</v>
      </c>
      <c r="G204" s="2">
        <f>IFERROR(__xludf.DUMMYFUNCTION("""COMPUTED_VALUE"""),45586.66666666667)</f>
        <v>45586.66667</v>
      </c>
      <c r="H204" s="1">
        <f>IFERROR(__xludf.DUMMYFUNCTION("""COMPUTED_VALUE"""),397.55)</f>
        <v>397.55</v>
      </c>
      <c r="J204" s="2">
        <f>IFERROR(__xludf.DUMMYFUNCTION("""COMPUTED_VALUE"""),45586.66666666667)</f>
        <v>45586.66667</v>
      </c>
      <c r="K204" s="1">
        <f>IFERROR(__xludf.DUMMYFUNCTION("""COMPUTED_VALUE"""),400.5)</f>
        <v>400.5</v>
      </c>
      <c r="M204" s="2">
        <f>IFERROR(__xludf.DUMMYFUNCTION("""COMPUTED_VALUE"""),45586.66666666667)</f>
        <v>45586.66667</v>
      </c>
      <c r="N204" s="1">
        <f>IFERROR(__xludf.DUMMYFUNCTION("""COMPUTED_VALUE"""),219508.0)</f>
        <v>219508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IFERROR(__xludf.DUMMYFUNCTION("""COMPUTED_VALUE"""),400.5)</f>
        <v>400.5</v>
      </c>
      <c r="D205" s="2">
        <f>IFERROR(__xludf.DUMMYFUNCTION("""COMPUTED_VALUE"""),45587.66666666667)</f>
        <v>45587.66667</v>
      </c>
      <c r="E205" s="1">
        <f>IFERROR(__xludf.DUMMYFUNCTION("""COMPUTED_VALUE"""),404.11)</f>
        <v>404.11</v>
      </c>
      <c r="G205" s="2">
        <f>IFERROR(__xludf.DUMMYFUNCTION("""COMPUTED_VALUE"""),45587.66666666667)</f>
        <v>45587.66667</v>
      </c>
      <c r="H205" s="1">
        <f>IFERROR(__xludf.DUMMYFUNCTION("""COMPUTED_VALUE"""),397.51)</f>
        <v>397.51</v>
      </c>
      <c r="J205" s="2">
        <f>IFERROR(__xludf.DUMMYFUNCTION("""COMPUTED_VALUE"""),45587.66666666667)</f>
        <v>45587.66667</v>
      </c>
      <c r="K205" s="1">
        <f>IFERROR(__xludf.DUMMYFUNCTION("""COMPUTED_VALUE"""),399.75)</f>
        <v>399.75</v>
      </c>
      <c r="M205" s="2">
        <f>IFERROR(__xludf.DUMMYFUNCTION("""COMPUTED_VALUE"""),45587.66666666667)</f>
        <v>45587.66667</v>
      </c>
      <c r="N205" s="1">
        <f>IFERROR(__xludf.DUMMYFUNCTION("""COMPUTED_VALUE"""),242216.0)</f>
        <v>242216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IFERROR(__xludf.DUMMYFUNCTION("""COMPUTED_VALUE"""),399.75)</f>
        <v>399.75</v>
      </c>
      <c r="D206" s="2">
        <f>IFERROR(__xludf.DUMMYFUNCTION("""COMPUTED_VALUE"""),45588.66666666667)</f>
        <v>45588.66667</v>
      </c>
      <c r="E206" s="1">
        <f>IFERROR(__xludf.DUMMYFUNCTION("""COMPUTED_VALUE"""),400.86)</f>
        <v>400.86</v>
      </c>
      <c r="G206" s="2">
        <f>IFERROR(__xludf.DUMMYFUNCTION("""COMPUTED_VALUE"""),45588.66666666667)</f>
        <v>45588.66667</v>
      </c>
      <c r="H206" s="1">
        <f>IFERROR(__xludf.DUMMYFUNCTION("""COMPUTED_VALUE"""),396.15)</f>
        <v>396.15</v>
      </c>
      <c r="J206" s="2">
        <f>IFERROR(__xludf.DUMMYFUNCTION("""COMPUTED_VALUE"""),45588.66666666667)</f>
        <v>45588.66667</v>
      </c>
      <c r="K206" s="1">
        <f>IFERROR(__xludf.DUMMYFUNCTION("""COMPUTED_VALUE"""),399.91)</f>
        <v>399.91</v>
      </c>
      <c r="M206" s="2">
        <f>IFERROR(__xludf.DUMMYFUNCTION("""COMPUTED_VALUE"""),45588.66666666667)</f>
        <v>45588.66667</v>
      </c>
      <c r="N206" s="1">
        <f>IFERROR(__xludf.DUMMYFUNCTION("""COMPUTED_VALUE"""),259794.0)</f>
        <v>259794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IFERROR(__xludf.DUMMYFUNCTION("""COMPUTED_VALUE"""),401.85)</f>
        <v>401.85</v>
      </c>
      <c r="D207" s="2">
        <f>IFERROR(__xludf.DUMMYFUNCTION("""COMPUTED_VALUE"""),45589.66666666667)</f>
        <v>45589.66667</v>
      </c>
      <c r="E207" s="1">
        <f>IFERROR(__xludf.DUMMYFUNCTION("""COMPUTED_VALUE"""),407.43)</f>
        <v>407.43</v>
      </c>
      <c r="G207" s="2">
        <f>IFERROR(__xludf.DUMMYFUNCTION("""COMPUTED_VALUE"""),45589.66666666667)</f>
        <v>45589.66667</v>
      </c>
      <c r="H207" s="1">
        <f>IFERROR(__xludf.DUMMYFUNCTION("""COMPUTED_VALUE"""),401.85)</f>
        <v>401.85</v>
      </c>
      <c r="J207" s="2">
        <f>IFERROR(__xludf.DUMMYFUNCTION("""COMPUTED_VALUE"""),45589.66666666667)</f>
        <v>45589.66667</v>
      </c>
      <c r="K207" s="1">
        <f>IFERROR(__xludf.DUMMYFUNCTION("""COMPUTED_VALUE"""),406.18)</f>
        <v>406.18</v>
      </c>
      <c r="M207" s="2">
        <f>IFERROR(__xludf.DUMMYFUNCTION("""COMPUTED_VALUE"""),45589.66666666667)</f>
        <v>45589.66667</v>
      </c>
      <c r="N207" s="1">
        <f>IFERROR(__xludf.DUMMYFUNCTION("""COMPUTED_VALUE"""),416434.0)</f>
        <v>416434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IFERROR(__xludf.DUMMYFUNCTION("""COMPUTED_VALUE"""),406.18)</f>
        <v>406.18</v>
      </c>
      <c r="D208" s="2">
        <f>IFERROR(__xludf.DUMMYFUNCTION("""COMPUTED_VALUE"""),45590.66666666667)</f>
        <v>45590.66667</v>
      </c>
      <c r="E208" s="1">
        <f>IFERROR(__xludf.DUMMYFUNCTION("""COMPUTED_VALUE"""),415.9)</f>
        <v>415.9</v>
      </c>
      <c r="G208" s="2">
        <f>IFERROR(__xludf.DUMMYFUNCTION("""COMPUTED_VALUE"""),45590.66666666667)</f>
        <v>45590.66667</v>
      </c>
      <c r="H208" s="1">
        <f>IFERROR(__xludf.DUMMYFUNCTION("""COMPUTED_VALUE"""),406.18)</f>
        <v>406.18</v>
      </c>
      <c r="J208" s="2">
        <f>IFERROR(__xludf.DUMMYFUNCTION("""COMPUTED_VALUE"""),45590.66666666667)</f>
        <v>45590.66667</v>
      </c>
      <c r="K208" s="1">
        <f>IFERROR(__xludf.DUMMYFUNCTION("""COMPUTED_VALUE"""),411.96)</f>
        <v>411.96</v>
      </c>
      <c r="M208" s="2">
        <f>IFERROR(__xludf.DUMMYFUNCTION("""COMPUTED_VALUE"""),45590.66666666667)</f>
        <v>45590.66667</v>
      </c>
      <c r="N208" s="1">
        <f>IFERROR(__xludf.DUMMYFUNCTION("""COMPUTED_VALUE"""),493886.0)</f>
        <v>493886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IFERROR(__xludf.DUMMYFUNCTION("""COMPUTED_VALUE"""),411.96)</f>
        <v>411.96</v>
      </c>
      <c r="D209" s="2">
        <f>IFERROR(__xludf.DUMMYFUNCTION("""COMPUTED_VALUE"""),45593.66666666667)</f>
        <v>45593.66667</v>
      </c>
      <c r="E209" s="1">
        <f>IFERROR(__xludf.DUMMYFUNCTION("""COMPUTED_VALUE"""),416.06)</f>
        <v>416.06</v>
      </c>
      <c r="G209" s="2">
        <f>IFERROR(__xludf.DUMMYFUNCTION("""COMPUTED_VALUE"""),45593.66666666667)</f>
        <v>45593.66667</v>
      </c>
      <c r="H209" s="1">
        <f>IFERROR(__xludf.DUMMYFUNCTION("""COMPUTED_VALUE"""),409.07)</f>
        <v>409.07</v>
      </c>
      <c r="J209" s="2">
        <f>IFERROR(__xludf.DUMMYFUNCTION("""COMPUTED_VALUE"""),45593.66666666667)</f>
        <v>45593.66667</v>
      </c>
      <c r="K209" s="1">
        <f>IFERROR(__xludf.DUMMYFUNCTION("""COMPUTED_VALUE"""),409.59)</f>
        <v>409.59</v>
      </c>
      <c r="M209" s="2">
        <f>IFERROR(__xludf.DUMMYFUNCTION("""COMPUTED_VALUE"""),45593.66666666667)</f>
        <v>45593.66667</v>
      </c>
      <c r="N209" s="1">
        <f>IFERROR(__xludf.DUMMYFUNCTION("""COMPUTED_VALUE"""),567937.0)</f>
        <v>567937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IFERROR(__xludf.DUMMYFUNCTION("""COMPUTED_VALUE"""),409.59)</f>
        <v>409.59</v>
      </c>
      <c r="D210" s="2">
        <f>IFERROR(__xludf.DUMMYFUNCTION("""COMPUTED_VALUE"""),45594.66666666667)</f>
        <v>45594.66667</v>
      </c>
      <c r="E210" s="1">
        <f>IFERROR(__xludf.DUMMYFUNCTION("""COMPUTED_VALUE"""),409.59)</f>
        <v>409.59</v>
      </c>
      <c r="G210" s="2">
        <f>IFERROR(__xludf.DUMMYFUNCTION("""COMPUTED_VALUE"""),45594.66666666667)</f>
        <v>45594.66667</v>
      </c>
      <c r="H210" s="1">
        <f>IFERROR(__xludf.DUMMYFUNCTION("""COMPUTED_VALUE"""),402.9)</f>
        <v>402.9</v>
      </c>
      <c r="J210" s="2">
        <f>IFERROR(__xludf.DUMMYFUNCTION("""COMPUTED_VALUE"""),45594.66666666667)</f>
        <v>45594.66667</v>
      </c>
      <c r="K210" s="1">
        <f>IFERROR(__xludf.DUMMYFUNCTION("""COMPUTED_VALUE"""),403.92)</f>
        <v>403.92</v>
      </c>
      <c r="M210" s="2">
        <f>IFERROR(__xludf.DUMMYFUNCTION("""COMPUTED_VALUE"""),45594.66666666667)</f>
        <v>45594.66667</v>
      </c>
      <c r="N210" s="1">
        <f>IFERROR(__xludf.DUMMYFUNCTION("""COMPUTED_VALUE"""),904827.0)</f>
        <v>904827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IFERROR(__xludf.DUMMYFUNCTION("""COMPUTED_VALUE"""),403.55)</f>
        <v>403.55</v>
      </c>
      <c r="D211" s="2">
        <f>IFERROR(__xludf.DUMMYFUNCTION("""COMPUTED_VALUE"""),45595.66666666667)</f>
        <v>45595.66667</v>
      </c>
      <c r="E211" s="1">
        <f>IFERROR(__xludf.DUMMYFUNCTION("""COMPUTED_VALUE"""),404.93)</f>
        <v>404.93</v>
      </c>
      <c r="G211" s="2">
        <f>IFERROR(__xludf.DUMMYFUNCTION("""COMPUTED_VALUE"""),45595.66666666667)</f>
        <v>45595.66667</v>
      </c>
      <c r="H211" s="1">
        <f>IFERROR(__xludf.DUMMYFUNCTION("""COMPUTED_VALUE"""),376.57)</f>
        <v>376.57</v>
      </c>
      <c r="J211" s="2">
        <f>IFERROR(__xludf.DUMMYFUNCTION("""COMPUTED_VALUE"""),45595.66666666667)</f>
        <v>45595.66667</v>
      </c>
      <c r="K211" s="1">
        <f>IFERROR(__xludf.DUMMYFUNCTION("""COMPUTED_VALUE"""),379.43)</f>
        <v>379.43</v>
      </c>
      <c r="M211" s="2">
        <f>IFERROR(__xludf.DUMMYFUNCTION("""COMPUTED_VALUE"""),45595.66666666667)</f>
        <v>45595.66667</v>
      </c>
      <c r="N211" s="1">
        <f>IFERROR(__xludf.DUMMYFUNCTION("""COMPUTED_VALUE"""),1344363.0)</f>
        <v>1344363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IFERROR(__xludf.DUMMYFUNCTION("""COMPUTED_VALUE"""),379.43)</f>
        <v>379.43</v>
      </c>
      <c r="D212" s="2">
        <f>IFERROR(__xludf.DUMMYFUNCTION("""COMPUTED_VALUE"""),45596.66666666667)</f>
        <v>45596.66667</v>
      </c>
      <c r="E212" s="1">
        <f>IFERROR(__xludf.DUMMYFUNCTION("""COMPUTED_VALUE"""),381.3)</f>
        <v>381.3</v>
      </c>
      <c r="G212" s="2">
        <f>IFERROR(__xludf.DUMMYFUNCTION("""COMPUTED_VALUE"""),45596.66666666667)</f>
        <v>45596.66667</v>
      </c>
      <c r="H212" s="1">
        <f>IFERROR(__xludf.DUMMYFUNCTION("""COMPUTED_VALUE"""),374.41)</f>
        <v>374.41</v>
      </c>
      <c r="J212" s="2">
        <f>IFERROR(__xludf.DUMMYFUNCTION("""COMPUTED_VALUE"""),45596.66666666667)</f>
        <v>45596.66667</v>
      </c>
      <c r="K212" s="1">
        <f>IFERROR(__xludf.DUMMYFUNCTION("""COMPUTED_VALUE"""),376.7)</f>
        <v>376.7</v>
      </c>
      <c r="M212" s="2">
        <f>IFERROR(__xludf.DUMMYFUNCTION("""COMPUTED_VALUE"""),45596.66666666667)</f>
        <v>45596.66667</v>
      </c>
      <c r="N212" s="1">
        <f>IFERROR(__xludf.DUMMYFUNCTION("""COMPUTED_VALUE"""),587404.0)</f>
        <v>587404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IFERROR(__xludf.DUMMYFUNCTION("""COMPUTED_VALUE"""),376.74)</f>
        <v>376.74</v>
      </c>
      <c r="D213" s="2">
        <f>IFERROR(__xludf.DUMMYFUNCTION("""COMPUTED_VALUE"""),45597.66666666667)</f>
        <v>45597.66667</v>
      </c>
      <c r="E213" s="1">
        <f>IFERROR(__xludf.DUMMYFUNCTION("""COMPUTED_VALUE"""),377.69)</f>
        <v>377.69</v>
      </c>
      <c r="G213" s="2">
        <f>IFERROR(__xludf.DUMMYFUNCTION("""COMPUTED_VALUE"""),45597.66666666667)</f>
        <v>45597.66667</v>
      </c>
      <c r="H213" s="1">
        <f>IFERROR(__xludf.DUMMYFUNCTION("""COMPUTED_VALUE"""),371.19)</f>
        <v>371.19</v>
      </c>
      <c r="J213" s="2">
        <f>IFERROR(__xludf.DUMMYFUNCTION("""COMPUTED_VALUE"""),45597.66666666667)</f>
        <v>45597.66667</v>
      </c>
      <c r="K213" s="1">
        <f>IFERROR(__xludf.DUMMYFUNCTION("""COMPUTED_VALUE"""),375.13)</f>
        <v>375.13</v>
      </c>
      <c r="M213" s="2">
        <f>IFERROR(__xludf.DUMMYFUNCTION("""COMPUTED_VALUE"""),45597.66666666667)</f>
        <v>45597.66667</v>
      </c>
      <c r="N213" s="1">
        <f>IFERROR(__xludf.DUMMYFUNCTION("""COMPUTED_VALUE"""),630737.0)</f>
        <v>630737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IFERROR(__xludf.DUMMYFUNCTION("""COMPUTED_VALUE"""),375.13)</f>
        <v>375.13</v>
      </c>
      <c r="D214" s="2">
        <f>IFERROR(__xludf.DUMMYFUNCTION("""COMPUTED_VALUE"""),45600.66666666667)</f>
        <v>45600.66667</v>
      </c>
      <c r="E214" s="1">
        <f>IFERROR(__xludf.DUMMYFUNCTION("""COMPUTED_VALUE"""),379.3)</f>
        <v>379.3</v>
      </c>
      <c r="G214" s="2">
        <f>IFERROR(__xludf.DUMMYFUNCTION("""COMPUTED_VALUE"""),45600.66666666667)</f>
        <v>45600.66667</v>
      </c>
      <c r="H214" s="1">
        <f>IFERROR(__xludf.DUMMYFUNCTION("""COMPUTED_VALUE"""),372.04)</f>
        <v>372.04</v>
      </c>
      <c r="J214" s="2">
        <f>IFERROR(__xludf.DUMMYFUNCTION("""COMPUTED_VALUE"""),45600.66666666667)</f>
        <v>45600.66667</v>
      </c>
      <c r="K214" s="1">
        <f>IFERROR(__xludf.DUMMYFUNCTION("""COMPUTED_VALUE"""),378.57)</f>
        <v>378.57</v>
      </c>
      <c r="M214" s="2">
        <f>IFERROR(__xludf.DUMMYFUNCTION("""COMPUTED_VALUE"""),45600.66666666667)</f>
        <v>45600.66667</v>
      </c>
      <c r="N214" s="1">
        <f>IFERROR(__xludf.DUMMYFUNCTION("""COMPUTED_VALUE"""),471009.0)</f>
        <v>471009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IFERROR(__xludf.DUMMYFUNCTION("""COMPUTED_VALUE"""),378.57)</f>
        <v>378.57</v>
      </c>
      <c r="D215" s="2">
        <f>IFERROR(__xludf.DUMMYFUNCTION("""COMPUTED_VALUE"""),45601.66666666667)</f>
        <v>45601.66667</v>
      </c>
      <c r="E215" s="1">
        <f>IFERROR(__xludf.DUMMYFUNCTION("""COMPUTED_VALUE"""),385.43)</f>
        <v>385.43</v>
      </c>
      <c r="G215" s="2">
        <f>IFERROR(__xludf.DUMMYFUNCTION("""COMPUTED_VALUE"""),45601.66666666667)</f>
        <v>45601.66667</v>
      </c>
      <c r="H215" s="1">
        <f>IFERROR(__xludf.DUMMYFUNCTION("""COMPUTED_VALUE"""),376.11)</f>
        <v>376.11</v>
      </c>
      <c r="J215" s="2">
        <f>IFERROR(__xludf.DUMMYFUNCTION("""COMPUTED_VALUE"""),45601.66666666667)</f>
        <v>45601.66667</v>
      </c>
      <c r="K215" s="1">
        <f>IFERROR(__xludf.DUMMYFUNCTION("""COMPUTED_VALUE"""),384.19)</f>
        <v>384.19</v>
      </c>
      <c r="M215" s="2">
        <f>IFERROR(__xludf.DUMMYFUNCTION("""COMPUTED_VALUE"""),45601.66666666667)</f>
        <v>45601.66667</v>
      </c>
      <c r="N215" s="1">
        <f>IFERROR(__xludf.DUMMYFUNCTION("""COMPUTED_VALUE"""),310942.0)</f>
        <v>310942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IFERROR(__xludf.DUMMYFUNCTION("""COMPUTED_VALUE"""),384.19)</f>
        <v>384.19</v>
      </c>
      <c r="D216" s="2">
        <f>IFERROR(__xludf.DUMMYFUNCTION("""COMPUTED_VALUE"""),45602.66666666667)</f>
        <v>45602.66667</v>
      </c>
      <c r="E216" s="1">
        <f>IFERROR(__xludf.DUMMYFUNCTION("""COMPUTED_VALUE"""),420.33)</f>
        <v>420.33</v>
      </c>
      <c r="G216" s="2">
        <f>IFERROR(__xludf.DUMMYFUNCTION("""COMPUTED_VALUE"""),45602.66666666667)</f>
        <v>45602.66667</v>
      </c>
      <c r="H216" s="1">
        <f>IFERROR(__xludf.DUMMYFUNCTION("""COMPUTED_VALUE"""),384.19)</f>
        <v>384.19</v>
      </c>
      <c r="J216" s="2">
        <f>IFERROR(__xludf.DUMMYFUNCTION("""COMPUTED_VALUE"""),45602.66666666667)</f>
        <v>45602.66667</v>
      </c>
      <c r="K216" s="1">
        <f>IFERROR(__xludf.DUMMYFUNCTION("""COMPUTED_VALUE"""),416.82)</f>
        <v>416.82</v>
      </c>
      <c r="M216" s="2">
        <f>IFERROR(__xludf.DUMMYFUNCTION("""COMPUTED_VALUE"""),45602.66666666667)</f>
        <v>45602.66667</v>
      </c>
      <c r="N216" s="1">
        <f>IFERROR(__xludf.DUMMYFUNCTION("""COMPUTED_VALUE"""),768063.0)</f>
        <v>768063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IFERROR(__xludf.DUMMYFUNCTION("""COMPUTED_VALUE"""),416.82)</f>
        <v>416.82</v>
      </c>
      <c r="D217" s="2">
        <f>IFERROR(__xludf.DUMMYFUNCTION("""COMPUTED_VALUE"""),45603.66666666667)</f>
        <v>45603.66667</v>
      </c>
      <c r="E217" s="1">
        <f>IFERROR(__xludf.DUMMYFUNCTION("""COMPUTED_VALUE"""),417.87)</f>
        <v>417.87</v>
      </c>
      <c r="G217" s="2">
        <f>IFERROR(__xludf.DUMMYFUNCTION("""COMPUTED_VALUE"""),45603.66666666667)</f>
        <v>45603.66667</v>
      </c>
      <c r="H217" s="1">
        <f>IFERROR(__xludf.DUMMYFUNCTION("""COMPUTED_VALUE"""),410.37)</f>
        <v>410.37</v>
      </c>
      <c r="J217" s="2">
        <f>IFERROR(__xludf.DUMMYFUNCTION("""COMPUTED_VALUE"""),45603.66666666667)</f>
        <v>45603.66667</v>
      </c>
      <c r="K217" s="1">
        <f>IFERROR(__xludf.DUMMYFUNCTION("""COMPUTED_VALUE"""),412.88)</f>
        <v>412.88</v>
      </c>
      <c r="M217" s="2">
        <f>IFERROR(__xludf.DUMMYFUNCTION("""COMPUTED_VALUE"""),45603.66666666667)</f>
        <v>45603.66667</v>
      </c>
      <c r="N217" s="1">
        <f>IFERROR(__xludf.DUMMYFUNCTION("""COMPUTED_VALUE"""),364718.0)</f>
        <v>364718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IFERROR(__xludf.DUMMYFUNCTION("""COMPUTED_VALUE"""),412.88)</f>
        <v>412.88</v>
      </c>
      <c r="D218" s="2">
        <f>IFERROR(__xludf.DUMMYFUNCTION("""COMPUTED_VALUE"""),45604.66666666667)</f>
        <v>45604.66667</v>
      </c>
      <c r="E218" s="1">
        <f>IFERROR(__xludf.DUMMYFUNCTION("""COMPUTED_VALUE"""),420.85)</f>
        <v>420.85</v>
      </c>
      <c r="G218" s="2">
        <f>IFERROR(__xludf.DUMMYFUNCTION("""COMPUTED_VALUE"""),45604.66666666667)</f>
        <v>45604.66667</v>
      </c>
      <c r="H218" s="1">
        <f>IFERROR(__xludf.DUMMYFUNCTION("""COMPUTED_VALUE"""),412.5)</f>
        <v>412.5</v>
      </c>
      <c r="J218" s="2">
        <f>IFERROR(__xludf.DUMMYFUNCTION("""COMPUTED_VALUE"""),45604.66666666667)</f>
        <v>45604.66667</v>
      </c>
      <c r="K218" s="1">
        <f>IFERROR(__xludf.DUMMYFUNCTION("""COMPUTED_VALUE"""),417.83)</f>
        <v>417.83</v>
      </c>
      <c r="M218" s="2">
        <f>IFERROR(__xludf.DUMMYFUNCTION("""COMPUTED_VALUE"""),45604.66666666667)</f>
        <v>45604.66667</v>
      </c>
      <c r="N218" s="1">
        <f>IFERROR(__xludf.DUMMYFUNCTION("""COMPUTED_VALUE"""),295918.0)</f>
        <v>295918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IFERROR(__xludf.DUMMYFUNCTION("""COMPUTED_VALUE"""),417.83)</f>
        <v>417.83</v>
      </c>
      <c r="D219" s="2">
        <f>IFERROR(__xludf.DUMMYFUNCTION("""COMPUTED_VALUE"""),45607.66666666667)</f>
        <v>45607.66667</v>
      </c>
      <c r="E219" s="1">
        <f>IFERROR(__xludf.DUMMYFUNCTION("""COMPUTED_VALUE"""),433.36)</f>
        <v>433.36</v>
      </c>
      <c r="G219" s="2">
        <f>IFERROR(__xludf.DUMMYFUNCTION("""COMPUTED_VALUE"""),45607.66666666667)</f>
        <v>45607.66667</v>
      </c>
      <c r="H219" s="1">
        <f>IFERROR(__xludf.DUMMYFUNCTION("""COMPUTED_VALUE"""),417.83)</f>
        <v>417.83</v>
      </c>
      <c r="J219" s="2">
        <f>IFERROR(__xludf.DUMMYFUNCTION("""COMPUTED_VALUE"""),45607.66666666667)</f>
        <v>45607.66667</v>
      </c>
      <c r="K219" s="1">
        <f>IFERROR(__xludf.DUMMYFUNCTION("""COMPUTED_VALUE"""),428.53)</f>
        <v>428.53</v>
      </c>
      <c r="M219" s="2">
        <f>IFERROR(__xludf.DUMMYFUNCTION("""COMPUTED_VALUE"""),45607.66666666667)</f>
        <v>45607.66667</v>
      </c>
      <c r="N219" s="1">
        <f>IFERROR(__xludf.DUMMYFUNCTION("""COMPUTED_VALUE"""),512743.0)</f>
        <v>512743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IFERROR(__xludf.DUMMYFUNCTION("""COMPUTED_VALUE"""),428.53)</f>
        <v>428.53</v>
      </c>
      <c r="D220" s="2">
        <f>IFERROR(__xludf.DUMMYFUNCTION("""COMPUTED_VALUE"""),45608.66666666667)</f>
        <v>45608.66667</v>
      </c>
      <c r="E220" s="1">
        <f>IFERROR(__xludf.DUMMYFUNCTION("""COMPUTED_VALUE"""),428.53)</f>
        <v>428.53</v>
      </c>
      <c r="G220" s="2">
        <f>IFERROR(__xludf.DUMMYFUNCTION("""COMPUTED_VALUE"""),45608.66666666667)</f>
        <v>45608.66667</v>
      </c>
      <c r="H220" s="1">
        <f>IFERROR(__xludf.DUMMYFUNCTION("""COMPUTED_VALUE"""),417.5)</f>
        <v>417.5</v>
      </c>
      <c r="J220" s="2">
        <f>IFERROR(__xludf.DUMMYFUNCTION("""COMPUTED_VALUE"""),45608.66666666667)</f>
        <v>45608.66667</v>
      </c>
      <c r="K220" s="1">
        <f>IFERROR(__xludf.DUMMYFUNCTION("""COMPUTED_VALUE"""),427.32)</f>
        <v>427.32</v>
      </c>
      <c r="M220" s="2">
        <f>IFERROR(__xludf.DUMMYFUNCTION("""COMPUTED_VALUE"""),45608.66666666667)</f>
        <v>45608.66667</v>
      </c>
      <c r="N220" s="1">
        <f>IFERROR(__xludf.DUMMYFUNCTION("""COMPUTED_VALUE"""),499698.0)</f>
        <v>499698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IFERROR(__xludf.DUMMYFUNCTION("""COMPUTED_VALUE"""),427.32)</f>
        <v>427.32</v>
      </c>
      <c r="D221" s="2">
        <f>IFERROR(__xludf.DUMMYFUNCTION("""COMPUTED_VALUE"""),45609.66666666667)</f>
        <v>45609.66667</v>
      </c>
      <c r="E221" s="1">
        <f>IFERROR(__xludf.DUMMYFUNCTION("""COMPUTED_VALUE"""),428.44)</f>
        <v>428.44</v>
      </c>
      <c r="G221" s="2">
        <f>IFERROR(__xludf.DUMMYFUNCTION("""COMPUTED_VALUE"""),45609.66666666667)</f>
        <v>45609.66667</v>
      </c>
      <c r="H221" s="1">
        <f>IFERROR(__xludf.DUMMYFUNCTION("""COMPUTED_VALUE"""),421.74)</f>
        <v>421.74</v>
      </c>
      <c r="J221" s="2">
        <f>IFERROR(__xludf.DUMMYFUNCTION("""COMPUTED_VALUE"""),45609.66666666667)</f>
        <v>45609.66667</v>
      </c>
      <c r="K221" s="1">
        <f>IFERROR(__xludf.DUMMYFUNCTION("""COMPUTED_VALUE"""),421.74)</f>
        <v>421.74</v>
      </c>
      <c r="M221" s="2">
        <f>IFERROR(__xludf.DUMMYFUNCTION("""COMPUTED_VALUE"""),45609.66666666667)</f>
        <v>45609.66667</v>
      </c>
      <c r="N221" s="1">
        <f>IFERROR(__xludf.DUMMYFUNCTION("""COMPUTED_VALUE"""),381926.0)</f>
        <v>381926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IFERROR(__xludf.DUMMYFUNCTION("""COMPUTED_VALUE"""),421.74)</f>
        <v>421.74</v>
      </c>
      <c r="D222" s="2">
        <f>IFERROR(__xludf.DUMMYFUNCTION("""COMPUTED_VALUE"""),45610.66666666667)</f>
        <v>45610.66667</v>
      </c>
      <c r="E222" s="1">
        <f>IFERROR(__xludf.DUMMYFUNCTION("""COMPUTED_VALUE"""),431.88)</f>
        <v>431.88</v>
      </c>
      <c r="G222" s="2">
        <f>IFERROR(__xludf.DUMMYFUNCTION("""COMPUTED_VALUE"""),45610.66666666667)</f>
        <v>45610.66667</v>
      </c>
      <c r="H222" s="1">
        <f>IFERROR(__xludf.DUMMYFUNCTION("""COMPUTED_VALUE"""),421.74)</f>
        <v>421.74</v>
      </c>
      <c r="J222" s="2">
        <f>IFERROR(__xludf.DUMMYFUNCTION("""COMPUTED_VALUE"""),45610.66666666667)</f>
        <v>45610.66667</v>
      </c>
      <c r="K222" s="1">
        <f>IFERROR(__xludf.DUMMYFUNCTION("""COMPUTED_VALUE"""),426.56)</f>
        <v>426.56</v>
      </c>
      <c r="M222" s="2">
        <f>IFERROR(__xludf.DUMMYFUNCTION("""COMPUTED_VALUE"""),45610.66666666667)</f>
        <v>45610.66667</v>
      </c>
      <c r="N222" s="1">
        <f>IFERROR(__xludf.DUMMYFUNCTION("""COMPUTED_VALUE"""),333095.0)</f>
        <v>333095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IFERROR(__xludf.DUMMYFUNCTION("""COMPUTED_VALUE"""),426.56)</f>
        <v>426.56</v>
      </c>
      <c r="D223" s="2">
        <f>IFERROR(__xludf.DUMMYFUNCTION("""COMPUTED_VALUE"""),45611.66666666667)</f>
        <v>45611.66667</v>
      </c>
      <c r="E223" s="1">
        <f>IFERROR(__xludf.DUMMYFUNCTION("""COMPUTED_VALUE"""),426.83)</f>
        <v>426.83</v>
      </c>
      <c r="G223" s="2">
        <f>IFERROR(__xludf.DUMMYFUNCTION("""COMPUTED_VALUE"""),45611.66666666667)</f>
        <v>45611.66667</v>
      </c>
      <c r="H223" s="1">
        <f>IFERROR(__xludf.DUMMYFUNCTION("""COMPUTED_VALUE"""),417.95)</f>
        <v>417.95</v>
      </c>
      <c r="J223" s="2">
        <f>IFERROR(__xludf.DUMMYFUNCTION("""COMPUTED_VALUE"""),45611.66666666667)</f>
        <v>45611.66667</v>
      </c>
      <c r="K223" s="1">
        <f>IFERROR(__xludf.DUMMYFUNCTION("""COMPUTED_VALUE"""),420.3)</f>
        <v>420.3</v>
      </c>
      <c r="M223" s="2">
        <f>IFERROR(__xludf.DUMMYFUNCTION("""COMPUTED_VALUE"""),45611.66666666667)</f>
        <v>45611.66667</v>
      </c>
      <c r="N223" s="1">
        <f>IFERROR(__xludf.DUMMYFUNCTION("""COMPUTED_VALUE"""),325550.0)</f>
        <v>325550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IFERROR(__xludf.DUMMYFUNCTION("""COMPUTED_VALUE"""),420.3)</f>
        <v>420.3</v>
      </c>
      <c r="D224" s="2">
        <f>IFERROR(__xludf.DUMMYFUNCTION("""COMPUTED_VALUE"""),45614.66666666667)</f>
        <v>45614.66667</v>
      </c>
      <c r="E224" s="1">
        <f>IFERROR(__xludf.DUMMYFUNCTION("""COMPUTED_VALUE"""),424.86)</f>
        <v>424.86</v>
      </c>
      <c r="G224" s="2">
        <f>IFERROR(__xludf.DUMMYFUNCTION("""COMPUTED_VALUE"""),45614.66666666667)</f>
        <v>45614.66667</v>
      </c>
      <c r="H224" s="1">
        <f>IFERROR(__xludf.DUMMYFUNCTION("""COMPUTED_VALUE"""),417.67)</f>
        <v>417.67</v>
      </c>
      <c r="J224" s="2">
        <f>IFERROR(__xludf.DUMMYFUNCTION("""COMPUTED_VALUE"""),45614.66666666667)</f>
        <v>45614.66667</v>
      </c>
      <c r="K224" s="1">
        <f>IFERROR(__xludf.DUMMYFUNCTION("""COMPUTED_VALUE"""),418.92)</f>
        <v>418.92</v>
      </c>
      <c r="M224" s="2">
        <f>IFERROR(__xludf.DUMMYFUNCTION("""COMPUTED_VALUE"""),45614.66666666667)</f>
        <v>45614.66667</v>
      </c>
      <c r="N224" s="1">
        <f>IFERROR(__xludf.DUMMYFUNCTION("""COMPUTED_VALUE"""),284903.0)</f>
        <v>284903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IFERROR(__xludf.DUMMYFUNCTION("""COMPUTED_VALUE"""),418.92)</f>
        <v>418.92</v>
      </c>
      <c r="D225" s="2">
        <f>IFERROR(__xludf.DUMMYFUNCTION("""COMPUTED_VALUE"""),45615.66666666667)</f>
        <v>45615.66667</v>
      </c>
      <c r="E225" s="1">
        <f>IFERROR(__xludf.DUMMYFUNCTION("""COMPUTED_VALUE"""),422.38)</f>
        <v>422.38</v>
      </c>
      <c r="G225" s="2">
        <f>IFERROR(__xludf.DUMMYFUNCTION("""COMPUTED_VALUE"""),45615.66666666667)</f>
        <v>45615.66667</v>
      </c>
      <c r="H225" s="1">
        <f>IFERROR(__xludf.DUMMYFUNCTION("""COMPUTED_VALUE"""),414.86)</f>
        <v>414.86</v>
      </c>
      <c r="J225" s="2">
        <f>IFERROR(__xludf.DUMMYFUNCTION("""COMPUTED_VALUE"""),45615.66666666667)</f>
        <v>45615.66667</v>
      </c>
      <c r="K225" s="1">
        <f>IFERROR(__xludf.DUMMYFUNCTION("""COMPUTED_VALUE"""),421.15)</f>
        <v>421.15</v>
      </c>
      <c r="M225" s="2">
        <f>IFERROR(__xludf.DUMMYFUNCTION("""COMPUTED_VALUE"""),45615.66666666667)</f>
        <v>45615.66667</v>
      </c>
      <c r="N225" s="1">
        <f>IFERROR(__xludf.DUMMYFUNCTION("""COMPUTED_VALUE"""),312587.0)</f>
        <v>312587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IFERROR(__xludf.DUMMYFUNCTION("""COMPUTED_VALUE"""),421.15)</f>
        <v>421.15</v>
      </c>
      <c r="D226" s="2">
        <f>IFERROR(__xludf.DUMMYFUNCTION("""COMPUTED_VALUE"""),45616.66666666667)</f>
        <v>45616.66667</v>
      </c>
      <c r="E226" s="1">
        <f>IFERROR(__xludf.DUMMYFUNCTION("""COMPUTED_VALUE"""),433.97)</f>
        <v>433.97</v>
      </c>
      <c r="G226" s="2">
        <f>IFERROR(__xludf.DUMMYFUNCTION("""COMPUTED_VALUE"""),45616.66666666667)</f>
        <v>45616.66667</v>
      </c>
      <c r="H226" s="1">
        <f>IFERROR(__xludf.DUMMYFUNCTION("""COMPUTED_VALUE"""),417.21)</f>
        <v>417.21</v>
      </c>
      <c r="J226" s="2">
        <f>IFERROR(__xludf.DUMMYFUNCTION("""COMPUTED_VALUE"""),45616.66666666667)</f>
        <v>45616.66667</v>
      </c>
      <c r="K226" s="1">
        <f>IFERROR(__xludf.DUMMYFUNCTION("""COMPUTED_VALUE"""),424.43)</f>
        <v>424.43</v>
      </c>
      <c r="M226" s="2">
        <f>IFERROR(__xludf.DUMMYFUNCTION("""COMPUTED_VALUE"""),45616.66666666667)</f>
        <v>45616.66667</v>
      </c>
      <c r="N226" s="1">
        <f>IFERROR(__xludf.DUMMYFUNCTION("""COMPUTED_VALUE"""),410956.0)</f>
        <v>410956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IFERROR(__xludf.DUMMYFUNCTION("""COMPUTED_VALUE"""),426.14)</f>
        <v>426.14</v>
      </c>
      <c r="D227" s="2">
        <f>IFERROR(__xludf.DUMMYFUNCTION("""COMPUTED_VALUE"""),45617.66666666667)</f>
        <v>45617.66667</v>
      </c>
      <c r="E227" s="1">
        <f>IFERROR(__xludf.DUMMYFUNCTION("""COMPUTED_VALUE"""),430.44)</f>
        <v>430.44</v>
      </c>
      <c r="G227" s="2">
        <f>IFERROR(__xludf.DUMMYFUNCTION("""COMPUTED_VALUE"""),45617.66666666667)</f>
        <v>45617.66667</v>
      </c>
      <c r="H227" s="1">
        <f>IFERROR(__xludf.DUMMYFUNCTION("""COMPUTED_VALUE"""),421.84)</f>
        <v>421.84</v>
      </c>
      <c r="J227" s="2">
        <f>IFERROR(__xludf.DUMMYFUNCTION("""COMPUTED_VALUE"""),45617.66666666667)</f>
        <v>45617.66667</v>
      </c>
      <c r="K227" s="1">
        <f>IFERROR(__xludf.DUMMYFUNCTION("""COMPUTED_VALUE"""),422.82)</f>
        <v>422.82</v>
      </c>
      <c r="M227" s="2">
        <f>IFERROR(__xludf.DUMMYFUNCTION("""COMPUTED_VALUE"""),45617.66666666667)</f>
        <v>45617.66667</v>
      </c>
      <c r="N227" s="1">
        <f>IFERROR(__xludf.DUMMYFUNCTION("""COMPUTED_VALUE"""),457565.0)</f>
        <v>457565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IFERROR(__xludf.DUMMYFUNCTION("""COMPUTED_VALUE"""),423.45)</f>
        <v>423.45</v>
      </c>
      <c r="D228" s="2">
        <f>IFERROR(__xludf.DUMMYFUNCTION("""COMPUTED_VALUE"""),45618.66666666667)</f>
        <v>45618.66667</v>
      </c>
      <c r="E228" s="1">
        <f>IFERROR(__xludf.DUMMYFUNCTION("""COMPUTED_VALUE"""),425.35)</f>
        <v>425.35</v>
      </c>
      <c r="G228" s="2">
        <f>IFERROR(__xludf.DUMMYFUNCTION("""COMPUTED_VALUE"""),45618.66666666667)</f>
        <v>45618.66667</v>
      </c>
      <c r="H228" s="1">
        <f>IFERROR(__xludf.DUMMYFUNCTION("""COMPUTED_VALUE"""),412.02)</f>
        <v>412.02</v>
      </c>
      <c r="J228" s="2">
        <f>IFERROR(__xludf.DUMMYFUNCTION("""COMPUTED_VALUE"""),45618.66666666667)</f>
        <v>45618.66667</v>
      </c>
      <c r="K228" s="1">
        <f>IFERROR(__xludf.DUMMYFUNCTION("""COMPUTED_VALUE"""),421.15)</f>
        <v>421.15</v>
      </c>
      <c r="M228" s="2">
        <f>IFERROR(__xludf.DUMMYFUNCTION("""COMPUTED_VALUE"""),45618.66666666667)</f>
        <v>45618.66667</v>
      </c>
      <c r="N228" s="1">
        <f>IFERROR(__xludf.DUMMYFUNCTION("""COMPUTED_VALUE"""),596358.0)</f>
        <v>596358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IFERROR(__xludf.DUMMYFUNCTION("""COMPUTED_VALUE"""),423.02)</f>
        <v>423.02</v>
      </c>
      <c r="D229" s="2">
        <f>IFERROR(__xludf.DUMMYFUNCTION("""COMPUTED_VALUE"""),45621.66666666667)</f>
        <v>45621.66667</v>
      </c>
      <c r="E229" s="1">
        <f>IFERROR(__xludf.DUMMYFUNCTION("""COMPUTED_VALUE"""),430.59)</f>
        <v>430.59</v>
      </c>
      <c r="G229" s="2">
        <f>IFERROR(__xludf.DUMMYFUNCTION("""COMPUTED_VALUE"""),45621.66666666667)</f>
        <v>45621.66667</v>
      </c>
      <c r="H229" s="1">
        <f>IFERROR(__xludf.DUMMYFUNCTION("""COMPUTED_VALUE"""),423.02)</f>
        <v>423.02</v>
      </c>
      <c r="J229" s="2">
        <f>IFERROR(__xludf.DUMMYFUNCTION("""COMPUTED_VALUE"""),45621.66666666667)</f>
        <v>45621.66667</v>
      </c>
      <c r="K229" s="1">
        <f>IFERROR(__xludf.DUMMYFUNCTION("""COMPUTED_VALUE"""),428.3)</f>
        <v>428.3</v>
      </c>
      <c r="M229" s="2">
        <f>IFERROR(__xludf.DUMMYFUNCTION("""COMPUTED_VALUE"""),45621.66666666667)</f>
        <v>45621.66667</v>
      </c>
      <c r="N229" s="1">
        <f>IFERROR(__xludf.DUMMYFUNCTION("""COMPUTED_VALUE"""),566132.0)</f>
        <v>566132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IFERROR(__xludf.DUMMYFUNCTION("""COMPUTED_VALUE"""),428.04)</f>
        <v>428.04</v>
      </c>
      <c r="D230" s="2">
        <f>IFERROR(__xludf.DUMMYFUNCTION("""COMPUTED_VALUE"""),45622.66666666667)</f>
        <v>45622.66667</v>
      </c>
      <c r="E230" s="1">
        <f>IFERROR(__xludf.DUMMYFUNCTION("""COMPUTED_VALUE"""),430.99)</f>
        <v>430.99</v>
      </c>
      <c r="G230" s="2">
        <f>IFERROR(__xludf.DUMMYFUNCTION("""COMPUTED_VALUE"""),45622.66666666667)</f>
        <v>45622.66667</v>
      </c>
      <c r="H230" s="1">
        <f>IFERROR(__xludf.DUMMYFUNCTION("""COMPUTED_VALUE"""),422.79)</f>
        <v>422.79</v>
      </c>
      <c r="J230" s="2">
        <f>IFERROR(__xludf.DUMMYFUNCTION("""COMPUTED_VALUE"""),45622.66666666667)</f>
        <v>45622.66667</v>
      </c>
      <c r="K230" s="1">
        <f>IFERROR(__xludf.DUMMYFUNCTION("""COMPUTED_VALUE"""),426.04)</f>
        <v>426.04</v>
      </c>
      <c r="M230" s="2">
        <f>IFERROR(__xludf.DUMMYFUNCTION("""COMPUTED_VALUE"""),45622.66666666667)</f>
        <v>45622.66667</v>
      </c>
      <c r="N230" s="1">
        <f>IFERROR(__xludf.DUMMYFUNCTION("""COMPUTED_VALUE"""),323625.0)</f>
        <v>323625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IFERROR(__xludf.DUMMYFUNCTION("""COMPUTED_VALUE"""),426.04)</f>
        <v>426.04</v>
      </c>
      <c r="D231" s="2">
        <f>IFERROR(__xludf.DUMMYFUNCTION("""COMPUTED_VALUE"""),45623.66666666667)</f>
        <v>45623.66667</v>
      </c>
      <c r="E231" s="1">
        <f>IFERROR(__xludf.DUMMYFUNCTION("""COMPUTED_VALUE"""),426.6)</f>
        <v>426.6</v>
      </c>
      <c r="G231" s="2">
        <f>IFERROR(__xludf.DUMMYFUNCTION("""COMPUTED_VALUE"""),45623.66666666667)</f>
        <v>45623.66667</v>
      </c>
      <c r="H231" s="1">
        <f>IFERROR(__xludf.DUMMYFUNCTION("""COMPUTED_VALUE"""),413.4)</f>
        <v>413.4</v>
      </c>
      <c r="J231" s="2">
        <f>IFERROR(__xludf.DUMMYFUNCTION("""COMPUTED_VALUE"""),45623.66666666667)</f>
        <v>45623.66667</v>
      </c>
      <c r="K231" s="1">
        <f>IFERROR(__xludf.DUMMYFUNCTION("""COMPUTED_VALUE"""),414.78)</f>
        <v>414.78</v>
      </c>
      <c r="M231" s="2">
        <f>IFERROR(__xludf.DUMMYFUNCTION("""COMPUTED_VALUE"""),45623.66666666667)</f>
        <v>45623.66667</v>
      </c>
      <c r="N231" s="1">
        <f>IFERROR(__xludf.DUMMYFUNCTION("""COMPUTED_VALUE"""),422525.0)</f>
        <v>422525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IFERROR(__xludf.DUMMYFUNCTION("""COMPUTED_VALUE"""),414.78)</f>
        <v>414.78</v>
      </c>
      <c r="D232" s="2">
        <f>IFERROR(__xludf.DUMMYFUNCTION("""COMPUTED_VALUE"""),45625.54166666667)</f>
        <v>45625.54167</v>
      </c>
      <c r="E232" s="1">
        <f>IFERROR(__xludf.DUMMYFUNCTION("""COMPUTED_VALUE"""),418.75)</f>
        <v>418.75</v>
      </c>
      <c r="G232" s="2">
        <f>IFERROR(__xludf.DUMMYFUNCTION("""COMPUTED_VALUE"""),45625.54166666667)</f>
        <v>45625.54167</v>
      </c>
      <c r="H232" s="1">
        <f>IFERROR(__xludf.DUMMYFUNCTION("""COMPUTED_VALUE"""),413.04)</f>
        <v>413.04</v>
      </c>
      <c r="J232" s="2">
        <f>IFERROR(__xludf.DUMMYFUNCTION("""COMPUTED_VALUE"""),45625.54166666667)</f>
        <v>45625.54167</v>
      </c>
      <c r="K232" s="1">
        <f>IFERROR(__xludf.DUMMYFUNCTION("""COMPUTED_VALUE"""),415.27)</f>
        <v>415.27</v>
      </c>
      <c r="M232" s="2">
        <f>IFERROR(__xludf.DUMMYFUNCTION("""COMPUTED_VALUE"""),45625.54166666667)</f>
        <v>45625.54167</v>
      </c>
      <c r="N232" s="1">
        <f>IFERROR(__xludf.DUMMYFUNCTION("""COMPUTED_VALUE"""),273235.0)</f>
        <v>273235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IFERROR(__xludf.DUMMYFUNCTION("""COMPUTED_VALUE"""),416.78)</f>
        <v>416.78</v>
      </c>
      <c r="D233" s="2">
        <f>IFERROR(__xludf.DUMMYFUNCTION("""COMPUTED_VALUE"""),45628.66666666667)</f>
        <v>45628.66667</v>
      </c>
      <c r="E233" s="1">
        <f>IFERROR(__xludf.DUMMYFUNCTION("""COMPUTED_VALUE"""),416.78)</f>
        <v>416.78</v>
      </c>
      <c r="G233" s="2">
        <f>IFERROR(__xludf.DUMMYFUNCTION("""COMPUTED_VALUE"""),45628.66666666667)</f>
        <v>45628.66667</v>
      </c>
      <c r="H233" s="1">
        <f>IFERROR(__xludf.DUMMYFUNCTION("""COMPUTED_VALUE"""),405.52)</f>
        <v>405.52</v>
      </c>
      <c r="J233" s="2">
        <f>IFERROR(__xludf.DUMMYFUNCTION("""COMPUTED_VALUE"""),45628.66666666667)</f>
        <v>45628.66667</v>
      </c>
      <c r="K233" s="1">
        <f>IFERROR(__xludf.DUMMYFUNCTION("""COMPUTED_VALUE"""),409.96)</f>
        <v>409.96</v>
      </c>
      <c r="M233" s="2">
        <f>IFERROR(__xludf.DUMMYFUNCTION("""COMPUTED_VALUE"""),45628.66666666667)</f>
        <v>45628.66667</v>
      </c>
      <c r="N233" s="1">
        <f>IFERROR(__xludf.DUMMYFUNCTION("""COMPUTED_VALUE"""),570171.0)</f>
        <v>570171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IFERROR(__xludf.DUMMYFUNCTION("""COMPUTED_VALUE"""),409.96)</f>
        <v>409.96</v>
      </c>
      <c r="D234" s="2">
        <f>IFERROR(__xludf.DUMMYFUNCTION("""COMPUTED_VALUE"""),45629.66666666667)</f>
        <v>45629.66667</v>
      </c>
      <c r="E234" s="1">
        <f>IFERROR(__xludf.DUMMYFUNCTION("""COMPUTED_VALUE"""),413.14)</f>
        <v>413.14</v>
      </c>
      <c r="G234" s="2">
        <f>IFERROR(__xludf.DUMMYFUNCTION("""COMPUTED_VALUE"""),45629.66666666667)</f>
        <v>45629.66667</v>
      </c>
      <c r="H234" s="1">
        <f>IFERROR(__xludf.DUMMYFUNCTION("""COMPUTED_VALUE"""),403.78)</f>
        <v>403.78</v>
      </c>
      <c r="J234" s="2">
        <f>IFERROR(__xludf.DUMMYFUNCTION("""COMPUTED_VALUE"""),45629.66666666667)</f>
        <v>45629.66667</v>
      </c>
      <c r="K234" s="1">
        <f>IFERROR(__xludf.DUMMYFUNCTION("""COMPUTED_VALUE"""),405.0)</f>
        <v>405</v>
      </c>
      <c r="M234" s="2">
        <f>IFERROR(__xludf.DUMMYFUNCTION("""COMPUTED_VALUE"""),45629.66666666667)</f>
        <v>45629.66667</v>
      </c>
      <c r="N234" s="1">
        <f>IFERROR(__xludf.DUMMYFUNCTION("""COMPUTED_VALUE"""),558359.0)</f>
        <v>558359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IFERROR(__xludf.DUMMYFUNCTION("""COMPUTED_VALUE"""),405.0)</f>
        <v>405</v>
      </c>
      <c r="D235" s="2">
        <f>IFERROR(__xludf.DUMMYFUNCTION("""COMPUTED_VALUE"""),45630.66666666667)</f>
        <v>45630.66667</v>
      </c>
      <c r="E235" s="1">
        <f>IFERROR(__xludf.DUMMYFUNCTION("""COMPUTED_VALUE"""),405.3)</f>
        <v>405.3</v>
      </c>
      <c r="G235" s="2">
        <f>IFERROR(__xludf.DUMMYFUNCTION("""COMPUTED_VALUE"""),45630.66666666667)</f>
        <v>45630.66667</v>
      </c>
      <c r="H235" s="1">
        <f>IFERROR(__xludf.DUMMYFUNCTION("""COMPUTED_VALUE"""),394.2)</f>
        <v>394.2</v>
      </c>
      <c r="J235" s="2">
        <f>IFERROR(__xludf.DUMMYFUNCTION("""COMPUTED_VALUE"""),45630.66666666667)</f>
        <v>45630.66667</v>
      </c>
      <c r="K235" s="1">
        <f>IFERROR(__xludf.DUMMYFUNCTION("""COMPUTED_VALUE"""),397.25)</f>
        <v>397.25</v>
      </c>
      <c r="M235" s="2">
        <f>IFERROR(__xludf.DUMMYFUNCTION("""COMPUTED_VALUE"""),45630.66666666667)</f>
        <v>45630.66667</v>
      </c>
      <c r="N235" s="1">
        <f>IFERROR(__xludf.DUMMYFUNCTION("""COMPUTED_VALUE"""),533254.0)</f>
        <v>533254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IFERROR(__xludf.DUMMYFUNCTION("""COMPUTED_VALUE"""),397.25)</f>
        <v>397.25</v>
      </c>
      <c r="D236" s="2">
        <f>IFERROR(__xludf.DUMMYFUNCTION("""COMPUTED_VALUE"""),45631.66666666667)</f>
        <v>45631.66667</v>
      </c>
      <c r="E236" s="1">
        <f>IFERROR(__xludf.DUMMYFUNCTION("""COMPUTED_VALUE"""),401.58)</f>
        <v>401.58</v>
      </c>
      <c r="G236" s="2">
        <f>IFERROR(__xludf.DUMMYFUNCTION("""COMPUTED_VALUE"""),45631.66666666667)</f>
        <v>45631.66667</v>
      </c>
      <c r="H236" s="1">
        <f>IFERROR(__xludf.DUMMYFUNCTION("""COMPUTED_VALUE"""),394.0)</f>
        <v>394</v>
      </c>
      <c r="J236" s="2">
        <f>IFERROR(__xludf.DUMMYFUNCTION("""COMPUTED_VALUE"""),45631.66666666667)</f>
        <v>45631.66667</v>
      </c>
      <c r="K236" s="1">
        <f>IFERROR(__xludf.DUMMYFUNCTION("""COMPUTED_VALUE"""),394.3)</f>
        <v>394.3</v>
      </c>
      <c r="M236" s="2">
        <f>IFERROR(__xludf.DUMMYFUNCTION("""COMPUTED_VALUE"""),45631.66666666667)</f>
        <v>45631.66667</v>
      </c>
      <c r="N236" s="1">
        <f>IFERROR(__xludf.DUMMYFUNCTION("""COMPUTED_VALUE"""),368047.0)</f>
        <v>368047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IFERROR(__xludf.DUMMYFUNCTION("""COMPUTED_VALUE"""),394.3)</f>
        <v>394.3</v>
      </c>
      <c r="D237" s="2">
        <f>IFERROR(__xludf.DUMMYFUNCTION("""COMPUTED_VALUE"""),45632.66666666667)</f>
        <v>45632.66667</v>
      </c>
      <c r="E237" s="1">
        <f>IFERROR(__xludf.DUMMYFUNCTION("""COMPUTED_VALUE"""),396.3)</f>
        <v>396.3</v>
      </c>
      <c r="G237" s="2">
        <f>IFERROR(__xludf.DUMMYFUNCTION("""COMPUTED_VALUE"""),45632.66666666667)</f>
        <v>45632.66667</v>
      </c>
      <c r="H237" s="1">
        <f>IFERROR(__xludf.DUMMYFUNCTION("""COMPUTED_VALUE"""),388.26)</f>
        <v>388.26</v>
      </c>
      <c r="J237" s="2">
        <f>IFERROR(__xludf.DUMMYFUNCTION("""COMPUTED_VALUE"""),45632.66666666667)</f>
        <v>45632.66667</v>
      </c>
      <c r="K237" s="1">
        <f>IFERROR(__xludf.DUMMYFUNCTION("""COMPUTED_VALUE"""),390.65)</f>
        <v>390.65</v>
      </c>
      <c r="M237" s="2">
        <f>IFERROR(__xludf.DUMMYFUNCTION("""COMPUTED_VALUE"""),45632.66666666667)</f>
        <v>45632.66667</v>
      </c>
      <c r="N237" s="1">
        <f>IFERROR(__xludf.DUMMYFUNCTION("""COMPUTED_VALUE"""),384210.0)</f>
        <v>384210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IFERROR(__xludf.DUMMYFUNCTION("""COMPUTED_VALUE"""),390.65)</f>
        <v>390.65</v>
      </c>
      <c r="D238" s="2">
        <f>IFERROR(__xludf.DUMMYFUNCTION("""COMPUTED_VALUE"""),45635.66666666667)</f>
        <v>45635.66667</v>
      </c>
      <c r="E238" s="1">
        <f>IFERROR(__xludf.DUMMYFUNCTION("""COMPUTED_VALUE"""),394.53)</f>
        <v>394.53</v>
      </c>
      <c r="G238" s="2">
        <f>IFERROR(__xludf.DUMMYFUNCTION("""COMPUTED_VALUE"""),45635.66666666667)</f>
        <v>45635.66667</v>
      </c>
      <c r="H238" s="1">
        <f>IFERROR(__xludf.DUMMYFUNCTION("""COMPUTED_VALUE"""),383.04)</f>
        <v>383.04</v>
      </c>
      <c r="J238" s="2">
        <f>IFERROR(__xludf.DUMMYFUNCTION("""COMPUTED_VALUE"""),45635.66666666667)</f>
        <v>45635.66667</v>
      </c>
      <c r="K238" s="1">
        <f>IFERROR(__xludf.DUMMYFUNCTION("""COMPUTED_VALUE"""),386.75)</f>
        <v>386.75</v>
      </c>
      <c r="M238" s="2">
        <f>IFERROR(__xludf.DUMMYFUNCTION("""COMPUTED_VALUE"""),45635.66666666667)</f>
        <v>45635.66667</v>
      </c>
      <c r="N238" s="1">
        <f>IFERROR(__xludf.DUMMYFUNCTION("""COMPUTED_VALUE"""),482767.0)</f>
        <v>482767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IFERROR(__xludf.DUMMYFUNCTION("""COMPUTED_VALUE"""),386.75)</f>
        <v>386.75</v>
      </c>
      <c r="D239" s="2">
        <f>IFERROR(__xludf.DUMMYFUNCTION("""COMPUTED_VALUE"""),45636.66666666667)</f>
        <v>45636.66667</v>
      </c>
      <c r="E239" s="1">
        <f>IFERROR(__xludf.DUMMYFUNCTION("""COMPUTED_VALUE"""),393.12)</f>
        <v>393.12</v>
      </c>
      <c r="G239" s="2">
        <f>IFERROR(__xludf.DUMMYFUNCTION("""COMPUTED_VALUE"""),45636.66666666667)</f>
        <v>45636.66667</v>
      </c>
      <c r="H239" s="1">
        <f>IFERROR(__xludf.DUMMYFUNCTION("""COMPUTED_VALUE"""),382.05)</f>
        <v>382.05</v>
      </c>
      <c r="J239" s="2">
        <f>IFERROR(__xludf.DUMMYFUNCTION("""COMPUTED_VALUE"""),45636.66666666667)</f>
        <v>45636.66667</v>
      </c>
      <c r="K239" s="1">
        <f>IFERROR(__xludf.DUMMYFUNCTION("""COMPUTED_VALUE"""),387.5)</f>
        <v>387.5</v>
      </c>
      <c r="M239" s="2">
        <f>IFERROR(__xludf.DUMMYFUNCTION("""COMPUTED_VALUE"""),45636.66666666667)</f>
        <v>45636.66667</v>
      </c>
      <c r="N239" s="1">
        <f>IFERROR(__xludf.DUMMYFUNCTION("""COMPUTED_VALUE"""),430016.0)</f>
        <v>430016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IFERROR(__xludf.DUMMYFUNCTION("""COMPUTED_VALUE"""),387.5)</f>
        <v>387.5</v>
      </c>
      <c r="D240" s="2">
        <f>IFERROR(__xludf.DUMMYFUNCTION("""COMPUTED_VALUE"""),45637.66666666667)</f>
        <v>45637.66667</v>
      </c>
      <c r="E240" s="1">
        <f>IFERROR(__xludf.DUMMYFUNCTION("""COMPUTED_VALUE"""),392.36)</f>
        <v>392.36</v>
      </c>
      <c r="G240" s="2">
        <f>IFERROR(__xludf.DUMMYFUNCTION("""COMPUTED_VALUE"""),45637.66666666667)</f>
        <v>45637.66667</v>
      </c>
      <c r="H240" s="1">
        <f>IFERROR(__xludf.DUMMYFUNCTION("""COMPUTED_VALUE"""),386.65)</f>
        <v>386.65</v>
      </c>
      <c r="J240" s="2">
        <f>IFERROR(__xludf.DUMMYFUNCTION("""COMPUTED_VALUE"""),45637.66666666667)</f>
        <v>45637.66667</v>
      </c>
      <c r="K240" s="1">
        <f>IFERROR(__xludf.DUMMYFUNCTION("""COMPUTED_VALUE"""),386.94)</f>
        <v>386.94</v>
      </c>
      <c r="M240" s="2">
        <f>IFERROR(__xludf.DUMMYFUNCTION("""COMPUTED_VALUE"""),45637.66666666667)</f>
        <v>45637.66667</v>
      </c>
      <c r="N240" s="1">
        <f>IFERROR(__xludf.DUMMYFUNCTION("""COMPUTED_VALUE"""),353749.0)</f>
        <v>353749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IFERROR(__xludf.DUMMYFUNCTION("""COMPUTED_VALUE"""),386.94)</f>
        <v>386.94</v>
      </c>
      <c r="D241" s="2">
        <f>IFERROR(__xludf.DUMMYFUNCTION("""COMPUTED_VALUE"""),45638.66666666667)</f>
        <v>45638.66667</v>
      </c>
      <c r="E241" s="1">
        <f>IFERROR(__xludf.DUMMYFUNCTION("""COMPUTED_VALUE"""),390.82)</f>
        <v>390.82</v>
      </c>
      <c r="G241" s="2">
        <f>IFERROR(__xludf.DUMMYFUNCTION("""COMPUTED_VALUE"""),45638.66666666667)</f>
        <v>45638.66667</v>
      </c>
      <c r="H241" s="1">
        <f>IFERROR(__xludf.DUMMYFUNCTION("""COMPUTED_VALUE"""),385.04)</f>
        <v>385.04</v>
      </c>
      <c r="J241" s="2">
        <f>IFERROR(__xludf.DUMMYFUNCTION("""COMPUTED_VALUE"""),45638.66666666667)</f>
        <v>45638.66667</v>
      </c>
      <c r="K241" s="1">
        <f>IFERROR(__xludf.DUMMYFUNCTION("""COMPUTED_VALUE"""),387.04)</f>
        <v>387.04</v>
      </c>
      <c r="M241" s="2">
        <f>IFERROR(__xludf.DUMMYFUNCTION("""COMPUTED_VALUE"""),45638.66666666667)</f>
        <v>45638.66667</v>
      </c>
      <c r="N241" s="1">
        <f>IFERROR(__xludf.DUMMYFUNCTION("""COMPUTED_VALUE"""),392481.0)</f>
        <v>392481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IFERROR(__xludf.DUMMYFUNCTION("""COMPUTED_VALUE"""),387.04)</f>
        <v>387.04</v>
      </c>
      <c r="D242" s="2">
        <f>IFERROR(__xludf.DUMMYFUNCTION("""COMPUTED_VALUE"""),45639.66666666667)</f>
        <v>45639.66667</v>
      </c>
      <c r="E242" s="1">
        <f>IFERROR(__xludf.DUMMYFUNCTION("""COMPUTED_VALUE"""),387.08)</f>
        <v>387.08</v>
      </c>
      <c r="G242" s="2">
        <f>IFERROR(__xludf.DUMMYFUNCTION("""COMPUTED_VALUE"""),45639.66666666667)</f>
        <v>45639.66667</v>
      </c>
      <c r="H242" s="1">
        <f>IFERROR(__xludf.DUMMYFUNCTION("""COMPUTED_VALUE"""),381.66)</f>
        <v>381.66</v>
      </c>
      <c r="J242" s="2">
        <f>IFERROR(__xludf.DUMMYFUNCTION("""COMPUTED_VALUE"""),45639.66666666667)</f>
        <v>45639.66667</v>
      </c>
      <c r="K242" s="1">
        <f>IFERROR(__xludf.DUMMYFUNCTION("""COMPUTED_VALUE"""),385.53)</f>
        <v>385.53</v>
      </c>
      <c r="M242" s="2">
        <f>IFERROR(__xludf.DUMMYFUNCTION("""COMPUTED_VALUE"""),45639.66666666667)</f>
        <v>45639.66667</v>
      </c>
      <c r="N242" s="1">
        <f>IFERROR(__xludf.DUMMYFUNCTION("""COMPUTED_VALUE"""),456911.0)</f>
        <v>456911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IFERROR(__xludf.DUMMYFUNCTION("""COMPUTED_VALUE"""),384.55)</f>
        <v>384.55</v>
      </c>
      <c r="D243" s="2">
        <f>IFERROR(__xludf.DUMMYFUNCTION("""COMPUTED_VALUE"""),45642.66666666667)</f>
        <v>45642.66667</v>
      </c>
      <c r="E243" s="1">
        <f>IFERROR(__xludf.DUMMYFUNCTION("""COMPUTED_VALUE"""),384.55)</f>
        <v>384.55</v>
      </c>
      <c r="G243" s="2">
        <f>IFERROR(__xludf.DUMMYFUNCTION("""COMPUTED_VALUE"""),45642.66666666667)</f>
        <v>45642.66667</v>
      </c>
      <c r="H243" s="1">
        <f>IFERROR(__xludf.DUMMYFUNCTION("""COMPUTED_VALUE"""),372.21)</f>
        <v>372.21</v>
      </c>
      <c r="J243" s="2">
        <f>IFERROR(__xludf.DUMMYFUNCTION("""COMPUTED_VALUE"""),45642.66666666667)</f>
        <v>45642.66667</v>
      </c>
      <c r="K243" s="1">
        <f>IFERROR(__xludf.DUMMYFUNCTION("""COMPUTED_VALUE"""),373.32)</f>
        <v>373.32</v>
      </c>
      <c r="M243" s="2">
        <f>IFERROR(__xludf.DUMMYFUNCTION("""COMPUTED_VALUE"""),45642.66666666667)</f>
        <v>45642.66667</v>
      </c>
      <c r="N243" s="1">
        <f>IFERROR(__xludf.DUMMYFUNCTION("""COMPUTED_VALUE"""),557726.0)</f>
        <v>557726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IFERROR(__xludf.DUMMYFUNCTION("""COMPUTED_VALUE"""),367.68)</f>
        <v>367.68</v>
      </c>
      <c r="D244" s="2">
        <f>IFERROR(__xludf.DUMMYFUNCTION("""COMPUTED_VALUE"""),45643.66666666667)</f>
        <v>45643.66667</v>
      </c>
      <c r="E244" s="1">
        <f>IFERROR(__xludf.DUMMYFUNCTION("""COMPUTED_VALUE"""),369.28)</f>
        <v>369.28</v>
      </c>
      <c r="G244" s="2">
        <f>IFERROR(__xludf.DUMMYFUNCTION("""COMPUTED_VALUE"""),45643.66666666667)</f>
        <v>45643.66667</v>
      </c>
      <c r="H244" s="1">
        <f>IFERROR(__xludf.DUMMYFUNCTION("""COMPUTED_VALUE"""),353.4)</f>
        <v>353.4</v>
      </c>
      <c r="J244" s="2">
        <f>IFERROR(__xludf.DUMMYFUNCTION("""COMPUTED_VALUE"""),45643.66666666667)</f>
        <v>45643.66667</v>
      </c>
      <c r="K244" s="1">
        <f>IFERROR(__xludf.DUMMYFUNCTION("""COMPUTED_VALUE"""),363.64)</f>
        <v>363.64</v>
      </c>
      <c r="M244" s="2">
        <f>IFERROR(__xludf.DUMMYFUNCTION("""COMPUTED_VALUE"""),45643.66666666667)</f>
        <v>45643.66667</v>
      </c>
      <c r="N244" s="1">
        <f>IFERROR(__xludf.DUMMYFUNCTION("""COMPUTED_VALUE"""),1273995.0)</f>
        <v>1273995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IFERROR(__xludf.DUMMYFUNCTION("""COMPUTED_VALUE"""),363.64)</f>
        <v>363.64</v>
      </c>
      <c r="D245" s="2">
        <f>IFERROR(__xludf.DUMMYFUNCTION("""COMPUTED_VALUE"""),45644.66666666667)</f>
        <v>45644.66667</v>
      </c>
      <c r="E245" s="1">
        <f>IFERROR(__xludf.DUMMYFUNCTION("""COMPUTED_VALUE"""),366.4)</f>
        <v>366.4</v>
      </c>
      <c r="G245" s="2">
        <f>IFERROR(__xludf.DUMMYFUNCTION("""COMPUTED_VALUE"""),45644.66666666667)</f>
        <v>45644.66667</v>
      </c>
      <c r="H245" s="1">
        <f>IFERROR(__xludf.DUMMYFUNCTION("""COMPUTED_VALUE"""),345.95)</f>
        <v>345.95</v>
      </c>
      <c r="J245" s="2">
        <f>IFERROR(__xludf.DUMMYFUNCTION("""COMPUTED_VALUE"""),45644.66666666667)</f>
        <v>45644.66667</v>
      </c>
      <c r="K245" s="1">
        <f>IFERROR(__xludf.DUMMYFUNCTION("""COMPUTED_VALUE"""),346.73)</f>
        <v>346.73</v>
      </c>
      <c r="M245" s="2">
        <f>IFERROR(__xludf.DUMMYFUNCTION("""COMPUTED_VALUE"""),45644.66666666667)</f>
        <v>45644.66667</v>
      </c>
      <c r="N245" s="1">
        <f>IFERROR(__xludf.DUMMYFUNCTION("""COMPUTED_VALUE"""),954385.0)</f>
        <v>954385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IFERROR(__xludf.DUMMYFUNCTION("""COMPUTED_VALUE"""),351.43)</f>
        <v>351.43</v>
      </c>
      <c r="D246" s="2">
        <f>IFERROR(__xludf.DUMMYFUNCTION("""COMPUTED_VALUE"""),45645.66666666667)</f>
        <v>45645.66667</v>
      </c>
      <c r="E246" s="1">
        <f>IFERROR(__xludf.DUMMYFUNCTION("""COMPUTED_VALUE"""),354.15)</f>
        <v>354.15</v>
      </c>
      <c r="G246" s="2">
        <f>IFERROR(__xludf.DUMMYFUNCTION("""COMPUTED_VALUE"""),45645.66666666667)</f>
        <v>45645.66667</v>
      </c>
      <c r="H246" s="1">
        <f>IFERROR(__xludf.DUMMYFUNCTION("""COMPUTED_VALUE"""),342.27)</f>
        <v>342.27</v>
      </c>
      <c r="J246" s="2">
        <f>IFERROR(__xludf.DUMMYFUNCTION("""COMPUTED_VALUE"""),45645.66666666667)</f>
        <v>45645.66667</v>
      </c>
      <c r="K246" s="1">
        <f>IFERROR(__xludf.DUMMYFUNCTION("""COMPUTED_VALUE"""),349.16)</f>
        <v>349.16</v>
      </c>
      <c r="M246" s="2">
        <f>IFERROR(__xludf.DUMMYFUNCTION("""COMPUTED_VALUE"""),45645.66666666667)</f>
        <v>45645.66667</v>
      </c>
      <c r="N246" s="1">
        <f>IFERROR(__xludf.DUMMYFUNCTION("""COMPUTED_VALUE"""),871341.0)</f>
        <v>871341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IFERROR(__xludf.DUMMYFUNCTION("""COMPUTED_VALUE"""),349.16)</f>
        <v>349.16</v>
      </c>
      <c r="D247" s="2">
        <f>IFERROR(__xludf.DUMMYFUNCTION("""COMPUTED_VALUE"""),45646.66666666667)</f>
        <v>45646.66667</v>
      </c>
      <c r="E247" s="1">
        <f>IFERROR(__xludf.DUMMYFUNCTION("""COMPUTED_VALUE"""),354.99)</f>
        <v>354.99</v>
      </c>
      <c r="G247" s="2">
        <f>IFERROR(__xludf.DUMMYFUNCTION("""COMPUTED_VALUE"""),45646.66666666667)</f>
        <v>45646.66667</v>
      </c>
      <c r="H247" s="1">
        <f>IFERROR(__xludf.DUMMYFUNCTION("""COMPUTED_VALUE"""),340.56)</f>
        <v>340.56</v>
      </c>
      <c r="J247" s="2">
        <f>IFERROR(__xludf.DUMMYFUNCTION("""COMPUTED_VALUE"""),45646.66666666667)</f>
        <v>45646.66667</v>
      </c>
      <c r="K247" s="1">
        <f>IFERROR(__xludf.DUMMYFUNCTION("""COMPUTED_VALUE"""),341.84)</f>
        <v>341.84</v>
      </c>
      <c r="M247" s="2">
        <f>IFERROR(__xludf.DUMMYFUNCTION("""COMPUTED_VALUE"""),45646.66666666667)</f>
        <v>45646.66667</v>
      </c>
      <c r="N247" s="1">
        <f>IFERROR(__xludf.DUMMYFUNCTION("""COMPUTED_VALUE"""),2217476.0)</f>
        <v>2217476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IFERROR(__xludf.DUMMYFUNCTION("""COMPUTED_VALUE"""),342.01)</f>
        <v>342.01</v>
      </c>
      <c r="D248" s="2">
        <f>IFERROR(__xludf.DUMMYFUNCTION("""COMPUTED_VALUE"""),45649.66666666667)</f>
        <v>45649.66667</v>
      </c>
      <c r="E248" s="1">
        <f>IFERROR(__xludf.DUMMYFUNCTION("""COMPUTED_VALUE"""),349.43)</f>
        <v>349.43</v>
      </c>
      <c r="G248" s="2">
        <f>IFERROR(__xludf.DUMMYFUNCTION("""COMPUTED_VALUE"""),45649.66666666667)</f>
        <v>45649.66667</v>
      </c>
      <c r="H248" s="1">
        <f>IFERROR(__xludf.DUMMYFUNCTION("""COMPUTED_VALUE"""),340.74)</f>
        <v>340.74</v>
      </c>
      <c r="J248" s="2">
        <f>IFERROR(__xludf.DUMMYFUNCTION("""COMPUTED_VALUE"""),45649.66666666667)</f>
        <v>45649.66667</v>
      </c>
      <c r="K248" s="1">
        <f>IFERROR(__xludf.DUMMYFUNCTION("""COMPUTED_VALUE"""),347.0)</f>
        <v>347</v>
      </c>
      <c r="M248" s="2">
        <f>IFERROR(__xludf.DUMMYFUNCTION("""COMPUTED_VALUE"""),45649.66666666667)</f>
        <v>45649.66667</v>
      </c>
      <c r="N248" s="1">
        <f>IFERROR(__xludf.DUMMYFUNCTION("""COMPUTED_VALUE"""),738936.0)</f>
        <v>738936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IFERROR(__xludf.DUMMYFUNCTION("""COMPUTED_VALUE"""),348.7)</f>
        <v>348.7</v>
      </c>
      <c r="D249" s="2">
        <f>IFERROR(__xludf.DUMMYFUNCTION("""COMPUTED_VALUE"""),45650.54166666667)</f>
        <v>45650.54167</v>
      </c>
      <c r="E249" s="1">
        <f>IFERROR(__xludf.DUMMYFUNCTION("""COMPUTED_VALUE"""),349.75)</f>
        <v>349.75</v>
      </c>
      <c r="G249" s="2">
        <f>IFERROR(__xludf.DUMMYFUNCTION("""COMPUTED_VALUE"""),45650.54166666667)</f>
        <v>45650.54167</v>
      </c>
      <c r="H249" s="1">
        <f>IFERROR(__xludf.DUMMYFUNCTION("""COMPUTED_VALUE"""),345.49)</f>
        <v>345.49</v>
      </c>
      <c r="J249" s="2">
        <f>IFERROR(__xludf.DUMMYFUNCTION("""COMPUTED_VALUE"""),45650.54166666667)</f>
        <v>45650.54167</v>
      </c>
      <c r="K249" s="1">
        <f>IFERROR(__xludf.DUMMYFUNCTION("""COMPUTED_VALUE"""),349.29)</f>
        <v>349.29</v>
      </c>
      <c r="M249" s="2">
        <f>IFERROR(__xludf.DUMMYFUNCTION("""COMPUTED_VALUE"""),45650.54166666667)</f>
        <v>45650.54167</v>
      </c>
      <c r="N249" s="1">
        <f>IFERROR(__xludf.DUMMYFUNCTION("""COMPUTED_VALUE"""),201097.0)</f>
        <v>201097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IFERROR(__xludf.DUMMYFUNCTION("""COMPUTED_VALUE"""),347.49)</f>
        <v>347.49</v>
      </c>
      <c r="D250" s="2">
        <f>IFERROR(__xludf.DUMMYFUNCTION("""COMPUTED_VALUE"""),45652.66666666667)</f>
        <v>45652.66667</v>
      </c>
      <c r="E250" s="1">
        <f>IFERROR(__xludf.DUMMYFUNCTION("""COMPUTED_VALUE"""),350.97)</f>
        <v>350.97</v>
      </c>
      <c r="G250" s="2">
        <f>IFERROR(__xludf.DUMMYFUNCTION("""COMPUTED_VALUE"""),45652.66666666667)</f>
        <v>45652.66667</v>
      </c>
      <c r="H250" s="1">
        <f>IFERROR(__xludf.DUMMYFUNCTION("""COMPUTED_VALUE"""),346.01)</f>
        <v>346.01</v>
      </c>
      <c r="J250" s="2">
        <f>IFERROR(__xludf.DUMMYFUNCTION("""COMPUTED_VALUE"""),45652.66666666667)</f>
        <v>45652.66667</v>
      </c>
      <c r="K250" s="1">
        <f>IFERROR(__xludf.DUMMYFUNCTION("""COMPUTED_VALUE"""),349.56)</f>
        <v>349.56</v>
      </c>
      <c r="M250" s="2">
        <f>IFERROR(__xludf.DUMMYFUNCTION("""COMPUTED_VALUE"""),45652.66666666667)</f>
        <v>45652.66667</v>
      </c>
      <c r="N250" s="1">
        <f>IFERROR(__xludf.DUMMYFUNCTION("""COMPUTED_VALUE"""),436443.0)</f>
        <v>436443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IFERROR(__xludf.DUMMYFUNCTION("""COMPUTED_VALUE"""),347.95)</f>
        <v>347.95</v>
      </c>
      <c r="D251" s="2">
        <f>IFERROR(__xludf.DUMMYFUNCTION("""COMPUTED_VALUE"""),45653.66666666667)</f>
        <v>45653.66667</v>
      </c>
      <c r="E251" s="1">
        <f>IFERROR(__xludf.DUMMYFUNCTION("""COMPUTED_VALUE"""),351.17)</f>
        <v>351.17</v>
      </c>
      <c r="G251" s="2">
        <f>IFERROR(__xludf.DUMMYFUNCTION("""COMPUTED_VALUE"""),45653.66666666667)</f>
        <v>45653.66667</v>
      </c>
      <c r="H251" s="1">
        <f>IFERROR(__xludf.DUMMYFUNCTION("""COMPUTED_VALUE"""),343.22)</f>
        <v>343.22</v>
      </c>
      <c r="J251" s="2">
        <f>IFERROR(__xludf.DUMMYFUNCTION("""COMPUTED_VALUE"""),45653.66666666667)</f>
        <v>45653.66667</v>
      </c>
      <c r="K251" s="1">
        <f>IFERROR(__xludf.DUMMYFUNCTION("""COMPUTED_VALUE"""),347.88)</f>
        <v>347.88</v>
      </c>
      <c r="M251" s="2">
        <f>IFERROR(__xludf.DUMMYFUNCTION("""COMPUTED_VALUE"""),45653.66666666667)</f>
        <v>45653.66667</v>
      </c>
      <c r="N251" s="1">
        <f>IFERROR(__xludf.DUMMYFUNCTION("""COMPUTED_VALUE"""),382956.0)</f>
        <v>382956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IFERROR(__xludf.DUMMYFUNCTION("""COMPUTED_VALUE"""),345.81)</f>
        <v>345.81</v>
      </c>
      <c r="D252" s="2">
        <f>IFERROR(__xludf.DUMMYFUNCTION("""COMPUTED_VALUE"""),45656.66666666667)</f>
        <v>45656.66667</v>
      </c>
      <c r="E252" s="1">
        <f>IFERROR(__xludf.DUMMYFUNCTION("""COMPUTED_VALUE"""),348.82)</f>
        <v>348.82</v>
      </c>
      <c r="G252" s="2">
        <f>IFERROR(__xludf.DUMMYFUNCTION("""COMPUTED_VALUE"""),45656.66666666667)</f>
        <v>45656.66667</v>
      </c>
      <c r="H252" s="1">
        <f>IFERROR(__xludf.DUMMYFUNCTION("""COMPUTED_VALUE"""),341.84)</f>
        <v>341.84</v>
      </c>
      <c r="J252" s="2">
        <f>IFERROR(__xludf.DUMMYFUNCTION("""COMPUTED_VALUE"""),45656.66666666667)</f>
        <v>45656.66667</v>
      </c>
      <c r="K252" s="1">
        <f>IFERROR(__xludf.DUMMYFUNCTION("""COMPUTED_VALUE"""),347.09)</f>
        <v>347.09</v>
      </c>
      <c r="M252" s="2">
        <f>IFERROR(__xludf.DUMMYFUNCTION("""COMPUTED_VALUE"""),45656.66666666667)</f>
        <v>45656.66667</v>
      </c>
      <c r="N252" s="1">
        <f>IFERROR(__xludf.DUMMYFUNCTION("""COMPUTED_VALUE"""),355360.0)</f>
        <v>355360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IFERROR(__xludf.DUMMYFUNCTION("""COMPUTED_VALUE"""),346.6)</f>
        <v>346.6</v>
      </c>
      <c r="D253" s="2">
        <f>IFERROR(__xludf.DUMMYFUNCTION("""COMPUTED_VALUE"""),45657.66666666667)</f>
        <v>45657.66667</v>
      </c>
      <c r="E253" s="1">
        <f>IFERROR(__xludf.DUMMYFUNCTION("""COMPUTED_VALUE"""),350.33)</f>
        <v>350.33</v>
      </c>
      <c r="G253" s="2">
        <f>IFERROR(__xludf.DUMMYFUNCTION("""COMPUTED_VALUE"""),45657.66666666667)</f>
        <v>45657.66667</v>
      </c>
      <c r="H253" s="1">
        <f>IFERROR(__xludf.DUMMYFUNCTION("""COMPUTED_VALUE"""),345.32)</f>
        <v>345.32</v>
      </c>
      <c r="J253" s="2">
        <f>IFERROR(__xludf.DUMMYFUNCTION("""COMPUTED_VALUE"""),45657.66666666667)</f>
        <v>45657.66667</v>
      </c>
      <c r="K253" s="1">
        <f>IFERROR(__xludf.DUMMYFUNCTION("""COMPUTED_VALUE"""),347.29)</f>
        <v>347.29</v>
      </c>
      <c r="M253" s="2">
        <f>IFERROR(__xludf.DUMMYFUNCTION("""COMPUTED_VALUE"""),45657.66666666667)</f>
        <v>45657.66667</v>
      </c>
      <c r="N253" s="1">
        <f>IFERROR(__xludf.DUMMYFUNCTION("""COMPUTED_VALUE"""),531669.0)</f>
        <v>531669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IFERROR(__xludf.DUMMYFUNCTION("""COMPUTED_VALUE"""),351.33)</f>
        <v>351.33</v>
      </c>
      <c r="D254" s="2">
        <f>IFERROR(__xludf.DUMMYFUNCTION("""COMPUTED_VALUE"""),45659.66666666667)</f>
        <v>45659.66667</v>
      </c>
      <c r="E254" s="1">
        <f>IFERROR(__xludf.DUMMYFUNCTION("""COMPUTED_VALUE"""),355.27)</f>
        <v>355.27</v>
      </c>
      <c r="G254" s="2">
        <f>IFERROR(__xludf.DUMMYFUNCTION("""COMPUTED_VALUE"""),45659.66666666667)</f>
        <v>45659.66667</v>
      </c>
      <c r="H254" s="1">
        <f>IFERROR(__xludf.DUMMYFUNCTION("""COMPUTED_VALUE"""),342.37)</f>
        <v>342.37</v>
      </c>
      <c r="J254" s="2">
        <f>IFERROR(__xludf.DUMMYFUNCTION("""COMPUTED_VALUE"""),45659.66666666667)</f>
        <v>45659.66667</v>
      </c>
      <c r="K254" s="1">
        <f>IFERROR(__xludf.DUMMYFUNCTION("""COMPUTED_VALUE"""),344.57)</f>
        <v>344.57</v>
      </c>
      <c r="M254" s="2">
        <f>IFERROR(__xludf.DUMMYFUNCTION("""COMPUTED_VALUE"""),45659.66666666667)</f>
        <v>45659.66667</v>
      </c>
      <c r="N254" s="1">
        <f>IFERROR(__xludf.DUMMYFUNCTION("""COMPUTED_VALUE"""),707286.0)</f>
        <v>707286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IFERROR(__xludf.DUMMYFUNCTION("""COMPUTED_VALUE"""),345.55)</f>
        <v>345.55</v>
      </c>
      <c r="D255" s="2">
        <f>IFERROR(__xludf.DUMMYFUNCTION("""COMPUTED_VALUE"""),45660.66666666667)</f>
        <v>45660.66667</v>
      </c>
      <c r="E255" s="1">
        <f>IFERROR(__xludf.DUMMYFUNCTION("""COMPUTED_VALUE"""),348.67)</f>
        <v>348.67</v>
      </c>
      <c r="G255" s="2">
        <f>IFERROR(__xludf.DUMMYFUNCTION("""COMPUTED_VALUE"""),45660.66666666667)</f>
        <v>45660.66667</v>
      </c>
      <c r="H255" s="1">
        <f>IFERROR(__xludf.DUMMYFUNCTION("""COMPUTED_VALUE"""),341.12)</f>
        <v>341.12</v>
      </c>
      <c r="J255" s="2">
        <f>IFERROR(__xludf.DUMMYFUNCTION("""COMPUTED_VALUE"""),45660.66666666667)</f>
        <v>45660.66667</v>
      </c>
      <c r="K255" s="1">
        <f>IFERROR(__xludf.DUMMYFUNCTION("""COMPUTED_VALUE"""),348.57)</f>
        <v>348.57</v>
      </c>
      <c r="M255" s="2">
        <f>IFERROR(__xludf.DUMMYFUNCTION("""COMPUTED_VALUE"""),45660.66666666667)</f>
        <v>45660.66667</v>
      </c>
      <c r="N255" s="1">
        <f>IFERROR(__xludf.DUMMYFUNCTION("""COMPUTED_VALUE"""),777414.0)</f>
        <v>777414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IFERROR(__xludf.DUMMYFUNCTION("""COMPUTED_VALUE"""),350.74)</f>
        <v>350.74</v>
      </c>
      <c r="D256" s="2">
        <f>IFERROR(__xludf.DUMMYFUNCTION("""COMPUTED_VALUE"""),45663.66666666667)</f>
        <v>45663.66667</v>
      </c>
      <c r="E256" s="1">
        <f>IFERROR(__xludf.DUMMYFUNCTION("""COMPUTED_VALUE"""),359.21)</f>
        <v>359.21</v>
      </c>
      <c r="G256" s="2">
        <f>IFERROR(__xludf.DUMMYFUNCTION("""COMPUTED_VALUE"""),45663.66666666667)</f>
        <v>45663.66667</v>
      </c>
      <c r="H256" s="1">
        <f>IFERROR(__xludf.DUMMYFUNCTION("""COMPUTED_VALUE"""),349.1)</f>
        <v>349.1</v>
      </c>
      <c r="J256" s="2">
        <f>IFERROR(__xludf.DUMMYFUNCTION("""COMPUTED_VALUE"""),45663.66666666667)</f>
        <v>45663.66667</v>
      </c>
      <c r="K256" s="1">
        <f>IFERROR(__xludf.DUMMYFUNCTION("""COMPUTED_VALUE"""),351.2)</f>
        <v>351.2</v>
      </c>
      <c r="M256" s="2">
        <f>IFERROR(__xludf.DUMMYFUNCTION("""COMPUTED_VALUE"""),45663.66666666667)</f>
        <v>45663.66667</v>
      </c>
      <c r="N256" s="1">
        <f>IFERROR(__xludf.DUMMYFUNCTION("""COMPUTED_VALUE"""),496807.0)</f>
        <v>496807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IFERROR(__xludf.DUMMYFUNCTION("""COMPUTED_VALUE"""),353.76)</f>
        <v>353.76</v>
      </c>
      <c r="D257" s="2">
        <f>IFERROR(__xludf.DUMMYFUNCTION("""COMPUTED_VALUE"""),45664.66666666667)</f>
        <v>45664.66667</v>
      </c>
      <c r="E257" s="1">
        <f>IFERROR(__xludf.DUMMYFUNCTION("""COMPUTED_VALUE"""),353.76)</f>
        <v>353.76</v>
      </c>
      <c r="G257" s="2">
        <f>IFERROR(__xludf.DUMMYFUNCTION("""COMPUTED_VALUE"""),45664.66666666667)</f>
        <v>45664.66667</v>
      </c>
      <c r="H257" s="1">
        <f>IFERROR(__xludf.DUMMYFUNCTION("""COMPUTED_VALUE"""),332.91)</f>
        <v>332.91</v>
      </c>
      <c r="J257" s="2">
        <f>IFERROR(__xludf.DUMMYFUNCTION("""COMPUTED_VALUE"""),45664.66666666667)</f>
        <v>45664.66667</v>
      </c>
      <c r="K257" s="1">
        <f>IFERROR(__xludf.DUMMYFUNCTION("""COMPUTED_VALUE"""),341.55)</f>
        <v>341.55</v>
      </c>
      <c r="M257" s="2">
        <f>IFERROR(__xludf.DUMMYFUNCTION("""COMPUTED_VALUE"""),45664.66666666667)</f>
        <v>45664.66667</v>
      </c>
      <c r="N257" s="1">
        <f>IFERROR(__xludf.DUMMYFUNCTION("""COMPUTED_VALUE"""),1037659.0)</f>
        <v>1037659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IFERROR(__xludf.DUMMYFUNCTION("""COMPUTED_VALUE"""),340.27)</f>
        <v>340.27</v>
      </c>
      <c r="D258" s="2">
        <f>IFERROR(__xludf.DUMMYFUNCTION("""COMPUTED_VALUE"""),45665.66666666667)</f>
        <v>45665.66667</v>
      </c>
      <c r="E258" s="1">
        <f>IFERROR(__xludf.DUMMYFUNCTION("""COMPUTED_VALUE"""),347.06)</f>
        <v>347.06</v>
      </c>
      <c r="G258" s="2">
        <f>IFERROR(__xludf.DUMMYFUNCTION("""COMPUTED_VALUE"""),45665.66666666667)</f>
        <v>45665.66667</v>
      </c>
      <c r="H258" s="1">
        <f>IFERROR(__xludf.DUMMYFUNCTION("""COMPUTED_VALUE"""),339.71)</f>
        <v>339.71</v>
      </c>
      <c r="J258" s="2">
        <f>IFERROR(__xludf.DUMMYFUNCTION("""COMPUTED_VALUE"""),45665.66666666667)</f>
        <v>45665.66667</v>
      </c>
      <c r="K258" s="1">
        <f>IFERROR(__xludf.DUMMYFUNCTION("""COMPUTED_VALUE"""),344.8)</f>
        <v>344.8</v>
      </c>
      <c r="M258" s="2">
        <f>IFERROR(__xludf.DUMMYFUNCTION("""COMPUTED_VALUE"""),45665.66666666667)</f>
        <v>45665.66667</v>
      </c>
      <c r="N258" s="1">
        <f>IFERROR(__xludf.DUMMYFUNCTION("""COMPUTED_VALUE"""),410206.0)</f>
        <v>410206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IFERROR(__xludf.DUMMYFUNCTION("""COMPUTED_VALUE"""),344.8)</f>
        <v>344.8</v>
      </c>
      <c r="D259" s="2">
        <f>IFERROR(__xludf.DUMMYFUNCTION("""COMPUTED_VALUE"""),45667.66666666667)</f>
        <v>45667.66667</v>
      </c>
      <c r="E259" s="1">
        <f>IFERROR(__xludf.DUMMYFUNCTION("""COMPUTED_VALUE"""),344.8)</f>
        <v>344.8</v>
      </c>
      <c r="G259" s="2">
        <f>IFERROR(__xludf.DUMMYFUNCTION("""COMPUTED_VALUE"""),45667.66666666667)</f>
        <v>45667.66667</v>
      </c>
      <c r="H259" s="1">
        <f>IFERROR(__xludf.DUMMYFUNCTION("""COMPUTED_VALUE"""),337.15)</f>
        <v>337.15</v>
      </c>
      <c r="J259" s="2">
        <f>IFERROR(__xludf.DUMMYFUNCTION("""COMPUTED_VALUE"""),45667.66666666667)</f>
        <v>45667.66667</v>
      </c>
      <c r="K259" s="1">
        <f>IFERROR(__xludf.DUMMYFUNCTION("""COMPUTED_VALUE"""),341.05)</f>
        <v>341.05</v>
      </c>
      <c r="M259" s="2">
        <f>IFERROR(__xludf.DUMMYFUNCTION("""COMPUTED_VALUE"""),45667.66666666667)</f>
        <v>45667.66667</v>
      </c>
      <c r="N259" s="1">
        <f>IFERROR(__xludf.DUMMYFUNCTION("""COMPUTED_VALUE"""),643985.0)</f>
        <v>643985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IFERROR(__xludf.DUMMYFUNCTION("""COMPUTED_VALUE"""),337.41)</f>
        <v>337.41</v>
      </c>
      <c r="D260" s="2">
        <f>IFERROR(__xludf.DUMMYFUNCTION("""COMPUTED_VALUE"""),45670.66666666667)</f>
        <v>45670.66667</v>
      </c>
      <c r="E260" s="1">
        <f>IFERROR(__xludf.DUMMYFUNCTION("""COMPUTED_VALUE"""),343.68)</f>
        <v>343.68</v>
      </c>
      <c r="G260" s="2">
        <f>IFERROR(__xludf.DUMMYFUNCTION("""COMPUTED_VALUE"""),45670.66666666667)</f>
        <v>45670.66667</v>
      </c>
      <c r="H260" s="1">
        <f>IFERROR(__xludf.DUMMYFUNCTION("""COMPUTED_VALUE"""),336.43)</f>
        <v>336.43</v>
      </c>
      <c r="J260" s="2">
        <f>IFERROR(__xludf.DUMMYFUNCTION("""COMPUTED_VALUE"""),45670.66666666667)</f>
        <v>45670.66667</v>
      </c>
      <c r="K260" s="1">
        <f>IFERROR(__xludf.DUMMYFUNCTION("""COMPUTED_VALUE"""),343.68)</f>
        <v>343.68</v>
      </c>
      <c r="M260" s="2">
        <f>IFERROR(__xludf.DUMMYFUNCTION("""COMPUTED_VALUE"""),45670.66666666667)</f>
        <v>45670.66667</v>
      </c>
      <c r="N260" s="1">
        <f>IFERROR(__xludf.DUMMYFUNCTION("""COMPUTED_VALUE"""),915840.0)</f>
        <v>915840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IFERROR(__xludf.DUMMYFUNCTION("""COMPUTED_VALUE"""),345.78)</f>
        <v>345.78</v>
      </c>
      <c r="D261" s="2">
        <f>IFERROR(__xludf.DUMMYFUNCTION("""COMPUTED_VALUE"""),45671.66666666667)</f>
        <v>45671.66667</v>
      </c>
      <c r="E261" s="1">
        <f>IFERROR(__xludf.DUMMYFUNCTION("""COMPUTED_VALUE"""),350.87)</f>
        <v>350.87</v>
      </c>
      <c r="G261" s="2">
        <f>IFERROR(__xludf.DUMMYFUNCTION("""COMPUTED_VALUE"""),45671.66666666667)</f>
        <v>45671.66667</v>
      </c>
      <c r="H261" s="1">
        <f>IFERROR(__xludf.DUMMYFUNCTION("""COMPUTED_VALUE"""),345.42)</f>
        <v>345.42</v>
      </c>
      <c r="J261" s="2">
        <f>IFERROR(__xludf.DUMMYFUNCTION("""COMPUTED_VALUE"""),45671.66666666667)</f>
        <v>45671.66667</v>
      </c>
      <c r="K261" s="1">
        <f>IFERROR(__xludf.DUMMYFUNCTION("""COMPUTED_VALUE"""),347.92)</f>
        <v>347.92</v>
      </c>
      <c r="M261" s="2">
        <f>IFERROR(__xludf.DUMMYFUNCTION("""COMPUTED_VALUE"""),45671.66666666667)</f>
        <v>45671.66667</v>
      </c>
      <c r="N261" s="1">
        <f>IFERROR(__xludf.DUMMYFUNCTION("""COMPUTED_VALUE"""),551984.0)</f>
        <v>551984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IFERROR(__xludf.DUMMYFUNCTION("""COMPUTED_VALUE"""),354.55)</f>
        <v>354.55</v>
      </c>
      <c r="D262" s="2">
        <f>IFERROR(__xludf.DUMMYFUNCTION("""COMPUTED_VALUE"""),45672.66666666667)</f>
        <v>45672.66667</v>
      </c>
      <c r="E262" s="1">
        <f>IFERROR(__xludf.DUMMYFUNCTION("""COMPUTED_VALUE"""),357.47)</f>
        <v>357.47</v>
      </c>
      <c r="G262" s="2">
        <f>IFERROR(__xludf.DUMMYFUNCTION("""COMPUTED_VALUE"""),45672.66666666667)</f>
        <v>45672.66667</v>
      </c>
      <c r="H262" s="1">
        <f>IFERROR(__xludf.DUMMYFUNCTION("""COMPUTED_VALUE"""),351.7)</f>
        <v>351.7</v>
      </c>
      <c r="J262" s="2">
        <f>IFERROR(__xludf.DUMMYFUNCTION("""COMPUTED_VALUE"""),45672.66666666667)</f>
        <v>45672.66667</v>
      </c>
      <c r="K262" s="1">
        <f>IFERROR(__xludf.DUMMYFUNCTION("""COMPUTED_VALUE"""),357.37)</f>
        <v>357.37</v>
      </c>
      <c r="M262" s="2">
        <f>IFERROR(__xludf.DUMMYFUNCTION("""COMPUTED_VALUE"""),45672.66666666667)</f>
        <v>45672.66667</v>
      </c>
      <c r="N262" s="1">
        <f>IFERROR(__xludf.DUMMYFUNCTION("""COMPUTED_VALUE"""),512218.0)</f>
        <v>512218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IFERROR(__xludf.DUMMYFUNCTION("""COMPUTED_VALUE"""),357.37)</f>
        <v>357.37</v>
      </c>
      <c r="D263" s="2">
        <f>IFERROR(__xludf.DUMMYFUNCTION("""COMPUTED_VALUE"""),45673.66666666667)</f>
        <v>45673.66667</v>
      </c>
      <c r="E263" s="1">
        <f>IFERROR(__xludf.DUMMYFUNCTION("""COMPUTED_VALUE"""),366.95)</f>
        <v>366.95</v>
      </c>
      <c r="G263" s="2">
        <f>IFERROR(__xludf.DUMMYFUNCTION("""COMPUTED_VALUE"""),45673.66666666667)</f>
        <v>45673.66667</v>
      </c>
      <c r="H263" s="1">
        <f>IFERROR(__xludf.DUMMYFUNCTION("""COMPUTED_VALUE"""),357.37)</f>
        <v>357.37</v>
      </c>
      <c r="J263" s="2">
        <f>IFERROR(__xludf.DUMMYFUNCTION("""COMPUTED_VALUE"""),45673.66666666667)</f>
        <v>45673.66667</v>
      </c>
      <c r="K263" s="1">
        <f>IFERROR(__xludf.DUMMYFUNCTION("""COMPUTED_VALUE"""),365.97)</f>
        <v>365.97</v>
      </c>
      <c r="M263" s="2">
        <f>IFERROR(__xludf.DUMMYFUNCTION("""COMPUTED_VALUE"""),45673.66666666667)</f>
        <v>45673.66667</v>
      </c>
      <c r="N263" s="1">
        <f>IFERROR(__xludf.DUMMYFUNCTION("""COMPUTED_VALUE"""),572187.0)</f>
        <v>572187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IFERROR(__xludf.DUMMYFUNCTION("""COMPUTED_VALUE"""),365.97)</f>
        <v>365.97</v>
      </c>
      <c r="D264" s="2">
        <f>IFERROR(__xludf.DUMMYFUNCTION("""COMPUTED_VALUE"""),45674.66666666667)</f>
        <v>45674.66667</v>
      </c>
      <c r="E264" s="1">
        <f>IFERROR(__xludf.DUMMYFUNCTION("""COMPUTED_VALUE"""),371.06)</f>
        <v>371.06</v>
      </c>
      <c r="G264" s="2">
        <f>IFERROR(__xludf.DUMMYFUNCTION("""COMPUTED_VALUE"""),45674.66666666667)</f>
        <v>45674.66667</v>
      </c>
      <c r="H264" s="1">
        <f>IFERROR(__xludf.DUMMYFUNCTION("""COMPUTED_VALUE"""),365.74)</f>
        <v>365.74</v>
      </c>
      <c r="J264" s="2">
        <f>IFERROR(__xludf.DUMMYFUNCTION("""COMPUTED_VALUE"""),45674.66666666667)</f>
        <v>45674.66667</v>
      </c>
      <c r="K264" s="1">
        <f>IFERROR(__xludf.DUMMYFUNCTION("""COMPUTED_VALUE"""),367.45)</f>
        <v>367.45</v>
      </c>
      <c r="M264" s="2">
        <f>IFERROR(__xludf.DUMMYFUNCTION("""COMPUTED_VALUE"""),45674.66666666667)</f>
        <v>45674.66667</v>
      </c>
      <c r="N264" s="1">
        <f>IFERROR(__xludf.DUMMYFUNCTION("""COMPUTED_VALUE"""),804371.0)</f>
        <v>804371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IFERROR(__xludf.DUMMYFUNCTION("""COMPUTED_VALUE"""),370.76)</f>
        <v>370.76</v>
      </c>
      <c r="D265" s="2">
        <f>IFERROR(__xludf.DUMMYFUNCTION("""COMPUTED_VALUE"""),45678.66666666667)</f>
        <v>45678.66667</v>
      </c>
      <c r="E265" s="1">
        <f>IFERROR(__xludf.DUMMYFUNCTION("""COMPUTED_VALUE"""),372.17)</f>
        <v>372.17</v>
      </c>
      <c r="G265" s="2">
        <f>IFERROR(__xludf.DUMMYFUNCTION("""COMPUTED_VALUE"""),45678.66666666667)</f>
        <v>45678.66667</v>
      </c>
      <c r="H265" s="1">
        <f>IFERROR(__xludf.DUMMYFUNCTION("""COMPUTED_VALUE"""),362.93)</f>
        <v>362.93</v>
      </c>
      <c r="J265" s="2">
        <f>IFERROR(__xludf.DUMMYFUNCTION("""COMPUTED_VALUE"""),45678.66666666667)</f>
        <v>45678.66667</v>
      </c>
      <c r="K265" s="1">
        <f>IFERROR(__xludf.DUMMYFUNCTION("""COMPUTED_VALUE"""),370.3)</f>
        <v>370.3</v>
      </c>
      <c r="M265" s="2">
        <f>IFERROR(__xludf.DUMMYFUNCTION("""COMPUTED_VALUE"""),45678.66666666667)</f>
        <v>45678.66667</v>
      </c>
      <c r="N265" s="1">
        <f>IFERROR(__xludf.DUMMYFUNCTION("""COMPUTED_VALUE"""),605552.0)</f>
        <v>605552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IFERROR(__xludf.DUMMYFUNCTION("""COMPUTED_VALUE"""),370.3)</f>
        <v>370.3</v>
      </c>
      <c r="D266" s="2">
        <f>IFERROR(__xludf.DUMMYFUNCTION("""COMPUTED_VALUE"""),45679.66666666667)</f>
        <v>45679.66667</v>
      </c>
      <c r="E266" s="1">
        <f>IFERROR(__xludf.DUMMYFUNCTION("""COMPUTED_VALUE"""),370.3)</f>
        <v>370.3</v>
      </c>
      <c r="G266" s="2">
        <f>IFERROR(__xludf.DUMMYFUNCTION("""COMPUTED_VALUE"""),45679.66666666667)</f>
        <v>45679.66667</v>
      </c>
      <c r="H266" s="1">
        <f>IFERROR(__xludf.DUMMYFUNCTION("""COMPUTED_VALUE"""),362.42)</f>
        <v>362.42</v>
      </c>
      <c r="J266" s="2">
        <f>IFERROR(__xludf.DUMMYFUNCTION("""COMPUTED_VALUE"""),45679.66666666667)</f>
        <v>45679.66667</v>
      </c>
      <c r="K266" s="1">
        <f>IFERROR(__xludf.DUMMYFUNCTION("""COMPUTED_VALUE"""),362.75)</f>
        <v>362.75</v>
      </c>
      <c r="M266" s="2">
        <f>IFERROR(__xludf.DUMMYFUNCTION("""COMPUTED_VALUE"""),45679.66666666667)</f>
        <v>45679.66667</v>
      </c>
      <c r="N266" s="1">
        <f>IFERROR(__xludf.DUMMYFUNCTION("""COMPUTED_VALUE"""),448922.0)</f>
        <v>448922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IFERROR(__xludf.DUMMYFUNCTION("""COMPUTED_VALUE"""),363.05)</f>
        <v>363.05</v>
      </c>
      <c r="D267" s="2">
        <f>IFERROR(__xludf.DUMMYFUNCTION("""COMPUTED_VALUE"""),45680.66666666667)</f>
        <v>45680.66667</v>
      </c>
      <c r="E267" s="1">
        <f>IFERROR(__xludf.DUMMYFUNCTION("""COMPUTED_VALUE"""),365.07)</f>
        <v>365.07</v>
      </c>
      <c r="G267" s="2">
        <f>IFERROR(__xludf.DUMMYFUNCTION("""COMPUTED_VALUE"""),45680.66666666667)</f>
        <v>45680.66667</v>
      </c>
      <c r="H267" s="1">
        <f>IFERROR(__xludf.DUMMYFUNCTION("""COMPUTED_VALUE"""),357.63)</f>
        <v>357.63</v>
      </c>
      <c r="J267" s="2">
        <f>IFERROR(__xludf.DUMMYFUNCTION("""COMPUTED_VALUE"""),45680.66666666667)</f>
        <v>45680.66667</v>
      </c>
      <c r="K267" s="1">
        <f>IFERROR(__xludf.DUMMYFUNCTION("""COMPUTED_VALUE"""),359.44)</f>
        <v>359.44</v>
      </c>
      <c r="M267" s="2">
        <f>IFERROR(__xludf.DUMMYFUNCTION("""COMPUTED_VALUE"""),45680.66666666667)</f>
        <v>45680.66667</v>
      </c>
      <c r="N267" s="1">
        <f>IFERROR(__xludf.DUMMYFUNCTION("""COMPUTED_VALUE"""),606437.0)</f>
        <v>606437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IFERROR(__xludf.DUMMYFUNCTION("""COMPUTED_VALUE"""),358.06)</f>
        <v>358.06</v>
      </c>
      <c r="D268" s="2">
        <f>IFERROR(__xludf.DUMMYFUNCTION("""COMPUTED_VALUE"""),45681.66666666667)</f>
        <v>45681.66667</v>
      </c>
      <c r="E268" s="1">
        <f>IFERROR(__xludf.DUMMYFUNCTION("""COMPUTED_VALUE"""),360.59)</f>
        <v>360.59</v>
      </c>
      <c r="G268" s="2">
        <f>IFERROR(__xludf.DUMMYFUNCTION("""COMPUTED_VALUE"""),45681.66666666667)</f>
        <v>45681.66667</v>
      </c>
      <c r="H268" s="1">
        <f>IFERROR(__xludf.DUMMYFUNCTION("""COMPUTED_VALUE"""),356.15)</f>
        <v>356.15</v>
      </c>
      <c r="J268" s="2">
        <f>IFERROR(__xludf.DUMMYFUNCTION("""COMPUTED_VALUE"""),45681.66666666667)</f>
        <v>45681.66667</v>
      </c>
      <c r="K268" s="1">
        <f>IFERROR(__xludf.DUMMYFUNCTION("""COMPUTED_VALUE"""),358.09)</f>
        <v>358.09</v>
      </c>
      <c r="M268" s="2">
        <f>IFERROR(__xludf.DUMMYFUNCTION("""COMPUTED_VALUE"""),45681.66666666667)</f>
        <v>45681.66667</v>
      </c>
      <c r="N268" s="1">
        <f>IFERROR(__xludf.DUMMYFUNCTION("""COMPUTED_VALUE"""),508154.0)</f>
        <v>508154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IFERROR(__xludf.DUMMYFUNCTION("""COMPUTED_VALUE"""),358.09)</f>
        <v>358.09</v>
      </c>
      <c r="D269" s="2">
        <f>IFERROR(__xludf.DUMMYFUNCTION("""COMPUTED_VALUE"""),45684.66666666667)</f>
        <v>45684.66667</v>
      </c>
      <c r="E269" s="1">
        <f>IFERROR(__xludf.DUMMYFUNCTION("""COMPUTED_VALUE"""),358.09)</f>
        <v>358.09</v>
      </c>
      <c r="G269" s="2">
        <f>IFERROR(__xludf.DUMMYFUNCTION("""COMPUTED_VALUE"""),45684.66666666667)</f>
        <v>45684.66667</v>
      </c>
      <c r="H269" s="1">
        <f>IFERROR(__xludf.DUMMYFUNCTION("""COMPUTED_VALUE"""),347.55)</f>
        <v>347.55</v>
      </c>
      <c r="J269" s="2">
        <f>IFERROR(__xludf.DUMMYFUNCTION("""COMPUTED_VALUE"""),45684.66666666667)</f>
        <v>45684.66667</v>
      </c>
      <c r="K269" s="1">
        <f>IFERROR(__xludf.DUMMYFUNCTION("""COMPUTED_VALUE"""),350.08)</f>
        <v>350.08</v>
      </c>
      <c r="M269" s="2">
        <f>IFERROR(__xludf.DUMMYFUNCTION("""COMPUTED_VALUE"""),45684.66666666667)</f>
        <v>45684.66667</v>
      </c>
      <c r="N269" s="1">
        <f>IFERROR(__xludf.DUMMYFUNCTION("""COMPUTED_VALUE"""),953147.0)</f>
        <v>953147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IFERROR(__xludf.DUMMYFUNCTION("""COMPUTED_VALUE"""),350.08)</f>
        <v>350.08</v>
      </c>
      <c r="D270" s="2">
        <f>IFERROR(__xludf.DUMMYFUNCTION("""COMPUTED_VALUE"""),45685.66666666667)</f>
        <v>45685.66667</v>
      </c>
      <c r="E270" s="1">
        <f>IFERROR(__xludf.DUMMYFUNCTION("""COMPUTED_VALUE"""),354.51)</f>
        <v>354.51</v>
      </c>
      <c r="G270" s="2">
        <f>IFERROR(__xludf.DUMMYFUNCTION("""COMPUTED_VALUE"""),45685.66666666667)</f>
        <v>45685.66667</v>
      </c>
      <c r="H270" s="1">
        <f>IFERROR(__xludf.DUMMYFUNCTION("""COMPUTED_VALUE"""),344.24)</f>
        <v>344.24</v>
      </c>
      <c r="J270" s="2">
        <f>IFERROR(__xludf.DUMMYFUNCTION("""COMPUTED_VALUE"""),45685.66666666667)</f>
        <v>45685.66667</v>
      </c>
      <c r="K270" s="1">
        <f>IFERROR(__xludf.DUMMYFUNCTION("""COMPUTED_VALUE"""),348.6)</f>
        <v>348.6</v>
      </c>
      <c r="M270" s="2">
        <f>IFERROR(__xludf.DUMMYFUNCTION("""COMPUTED_VALUE"""),45685.66666666667)</f>
        <v>45685.66667</v>
      </c>
      <c r="N270" s="1">
        <f>IFERROR(__xludf.DUMMYFUNCTION("""COMPUTED_VALUE"""),794732.0)</f>
        <v>794732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IFERROR(__xludf.DUMMYFUNCTION("""COMPUTED_VALUE"""),348.8)</f>
        <v>348.8</v>
      </c>
      <c r="D271" s="2">
        <f>IFERROR(__xludf.DUMMYFUNCTION("""COMPUTED_VALUE"""),45686.66666666667)</f>
        <v>45686.66667</v>
      </c>
      <c r="E271" s="1">
        <f>IFERROR(__xludf.DUMMYFUNCTION("""COMPUTED_VALUE"""),352.08)</f>
        <v>352.08</v>
      </c>
      <c r="G271" s="2">
        <f>IFERROR(__xludf.DUMMYFUNCTION("""COMPUTED_VALUE"""),45686.66666666667)</f>
        <v>45686.66667</v>
      </c>
      <c r="H271" s="1">
        <f>IFERROR(__xludf.DUMMYFUNCTION("""COMPUTED_VALUE"""),347.06)</f>
        <v>347.06</v>
      </c>
      <c r="J271" s="2">
        <f>IFERROR(__xludf.DUMMYFUNCTION("""COMPUTED_VALUE"""),45686.66666666667)</f>
        <v>45686.66667</v>
      </c>
      <c r="K271" s="1">
        <f>IFERROR(__xludf.DUMMYFUNCTION("""COMPUTED_VALUE"""),349.79)</f>
        <v>349.79</v>
      </c>
      <c r="M271" s="2">
        <f>IFERROR(__xludf.DUMMYFUNCTION("""COMPUTED_VALUE"""),45686.66666666667)</f>
        <v>45686.66667</v>
      </c>
      <c r="N271" s="1">
        <f>IFERROR(__xludf.DUMMYFUNCTION("""COMPUTED_VALUE"""),984006.0)</f>
        <v>984006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IFERROR(__xludf.DUMMYFUNCTION("""COMPUTED_VALUE"""),348.28)</f>
        <v>348.28</v>
      </c>
      <c r="D272" s="2">
        <f>IFERROR(__xludf.DUMMYFUNCTION("""COMPUTED_VALUE"""),45687.66666666667)</f>
        <v>45687.66667</v>
      </c>
      <c r="E272" s="1">
        <f>IFERROR(__xludf.DUMMYFUNCTION("""COMPUTED_VALUE"""),380.54)</f>
        <v>380.54</v>
      </c>
      <c r="G272" s="2">
        <f>IFERROR(__xludf.DUMMYFUNCTION("""COMPUTED_VALUE"""),45687.66666666667)</f>
        <v>45687.66667</v>
      </c>
      <c r="H272" s="1">
        <f>IFERROR(__xludf.DUMMYFUNCTION("""COMPUTED_VALUE"""),348.28)</f>
        <v>348.28</v>
      </c>
      <c r="J272" s="2">
        <f>IFERROR(__xludf.DUMMYFUNCTION("""COMPUTED_VALUE"""),45687.66666666667)</f>
        <v>45687.66667</v>
      </c>
      <c r="K272" s="1">
        <f>IFERROR(__xludf.DUMMYFUNCTION("""COMPUTED_VALUE"""),368.04)</f>
        <v>368.04</v>
      </c>
      <c r="M272" s="2">
        <f>IFERROR(__xludf.DUMMYFUNCTION("""COMPUTED_VALUE"""),45687.66666666667)</f>
        <v>45687.66667</v>
      </c>
      <c r="N272" s="1">
        <f>IFERROR(__xludf.DUMMYFUNCTION("""COMPUTED_VALUE"""),1917010.0)</f>
        <v>1917010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IFERROR(__xludf.DUMMYFUNCTION("""COMPUTED_VALUE"""),361.08)</f>
        <v>361.08</v>
      </c>
      <c r="D273" s="2">
        <f>IFERROR(__xludf.DUMMYFUNCTION("""COMPUTED_VALUE"""),45688.66666666667)</f>
        <v>45688.66667</v>
      </c>
      <c r="E273" s="1">
        <f>IFERROR(__xludf.DUMMYFUNCTION("""COMPUTED_VALUE"""),366.23)</f>
        <v>366.23</v>
      </c>
      <c r="G273" s="2">
        <f>IFERROR(__xludf.DUMMYFUNCTION("""COMPUTED_VALUE"""),45688.66666666667)</f>
        <v>45688.66667</v>
      </c>
      <c r="H273" s="1">
        <f>IFERROR(__xludf.DUMMYFUNCTION("""COMPUTED_VALUE"""),354.84)</f>
        <v>354.84</v>
      </c>
      <c r="J273" s="2">
        <f>IFERROR(__xludf.DUMMYFUNCTION("""COMPUTED_VALUE"""),45688.66666666667)</f>
        <v>45688.66667</v>
      </c>
      <c r="K273" s="1">
        <f>IFERROR(__xludf.DUMMYFUNCTION("""COMPUTED_VALUE"""),358.29)</f>
        <v>358.29</v>
      </c>
      <c r="M273" s="2">
        <f>IFERROR(__xludf.DUMMYFUNCTION("""COMPUTED_VALUE"""),45688.66666666667)</f>
        <v>45688.66667</v>
      </c>
      <c r="N273" s="1">
        <f>IFERROR(__xludf.DUMMYFUNCTION("""COMPUTED_VALUE"""),1190921.0)</f>
        <v>1190921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IFERROR(__xludf.DUMMYFUNCTION("""COMPUTED_VALUE"""),358.29)</f>
        <v>358.29</v>
      </c>
      <c r="D274" s="2">
        <f>IFERROR(__xludf.DUMMYFUNCTION("""COMPUTED_VALUE"""),45691.66666666667)</f>
        <v>45691.66667</v>
      </c>
      <c r="E274" s="1">
        <f>IFERROR(__xludf.DUMMYFUNCTION("""COMPUTED_VALUE"""),358.91)</f>
        <v>358.91</v>
      </c>
      <c r="G274" s="2">
        <f>IFERROR(__xludf.DUMMYFUNCTION("""COMPUTED_VALUE"""),45691.66666666667)</f>
        <v>45691.66667</v>
      </c>
      <c r="H274" s="1">
        <f>IFERROR(__xludf.DUMMYFUNCTION("""COMPUTED_VALUE"""),350.36)</f>
        <v>350.36</v>
      </c>
      <c r="J274" s="2">
        <f>IFERROR(__xludf.DUMMYFUNCTION("""COMPUTED_VALUE"""),45691.66666666667)</f>
        <v>45691.66667</v>
      </c>
      <c r="K274" s="1">
        <f>IFERROR(__xludf.DUMMYFUNCTION("""COMPUTED_VALUE"""),351.69)</f>
        <v>351.69</v>
      </c>
      <c r="M274" s="2">
        <f>IFERROR(__xludf.DUMMYFUNCTION("""COMPUTED_VALUE"""),45691.66666666667)</f>
        <v>45691.66667</v>
      </c>
      <c r="N274" s="1">
        <f>IFERROR(__xludf.DUMMYFUNCTION("""COMPUTED_VALUE"""),681763.0)</f>
        <v>681763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IFERROR(__xludf.DUMMYFUNCTION("""COMPUTED_VALUE"""),352.05)</f>
        <v>352.05</v>
      </c>
      <c r="D275" s="2">
        <f>IFERROR(__xludf.DUMMYFUNCTION("""COMPUTED_VALUE"""),45692.66666666667)</f>
        <v>45692.66667</v>
      </c>
      <c r="E275" s="1">
        <f>IFERROR(__xludf.DUMMYFUNCTION("""COMPUTED_VALUE"""),356.15)</f>
        <v>356.15</v>
      </c>
      <c r="G275" s="2">
        <f>IFERROR(__xludf.DUMMYFUNCTION("""COMPUTED_VALUE"""),45692.66666666667)</f>
        <v>45692.66667</v>
      </c>
      <c r="H275" s="1">
        <f>IFERROR(__xludf.DUMMYFUNCTION("""COMPUTED_VALUE"""),348.93)</f>
        <v>348.93</v>
      </c>
      <c r="J275" s="2">
        <f>IFERROR(__xludf.DUMMYFUNCTION("""COMPUTED_VALUE"""),45692.66666666667)</f>
        <v>45692.66667</v>
      </c>
      <c r="K275" s="1">
        <f>IFERROR(__xludf.DUMMYFUNCTION("""COMPUTED_VALUE"""),350.97)</f>
        <v>350.97</v>
      </c>
      <c r="M275" s="2">
        <f>IFERROR(__xludf.DUMMYFUNCTION("""COMPUTED_VALUE"""),45692.66666666667)</f>
        <v>45692.66667</v>
      </c>
      <c r="N275" s="1">
        <f>IFERROR(__xludf.DUMMYFUNCTION("""COMPUTED_VALUE"""),633407.0)</f>
        <v>633407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IFERROR(__xludf.DUMMYFUNCTION("""COMPUTED_VALUE"""),353.23)</f>
        <v>353.23</v>
      </c>
      <c r="D276" s="2">
        <f>IFERROR(__xludf.DUMMYFUNCTION("""COMPUTED_VALUE"""),45693.66666666667)</f>
        <v>45693.66667</v>
      </c>
      <c r="E276" s="1">
        <f>IFERROR(__xludf.DUMMYFUNCTION("""COMPUTED_VALUE"""),357.02)</f>
        <v>357.02</v>
      </c>
      <c r="G276" s="2">
        <f>IFERROR(__xludf.DUMMYFUNCTION("""COMPUTED_VALUE"""),45693.66666666667)</f>
        <v>45693.66667</v>
      </c>
      <c r="H276" s="1">
        <f>IFERROR(__xludf.DUMMYFUNCTION("""COMPUTED_VALUE"""),350.72)</f>
        <v>350.72</v>
      </c>
      <c r="J276" s="2">
        <f>IFERROR(__xludf.DUMMYFUNCTION("""COMPUTED_VALUE"""),45693.66666666667)</f>
        <v>45693.66667</v>
      </c>
      <c r="K276" s="1">
        <f>IFERROR(__xludf.DUMMYFUNCTION("""COMPUTED_VALUE"""),356.81)</f>
        <v>356.81</v>
      </c>
      <c r="M276" s="2">
        <f>IFERROR(__xludf.DUMMYFUNCTION("""COMPUTED_VALUE"""),45693.66666666667)</f>
        <v>45693.66667</v>
      </c>
      <c r="N276" s="1">
        <f>IFERROR(__xludf.DUMMYFUNCTION("""COMPUTED_VALUE"""),530969.0)</f>
        <v>530969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IFERROR(__xludf.DUMMYFUNCTION("""COMPUTED_VALUE"""),357.8)</f>
        <v>357.8</v>
      </c>
      <c r="D277" s="2">
        <f>IFERROR(__xludf.DUMMYFUNCTION("""COMPUTED_VALUE"""),45694.66666666667)</f>
        <v>45694.66667</v>
      </c>
      <c r="E277" s="1">
        <f>IFERROR(__xludf.DUMMYFUNCTION("""COMPUTED_VALUE"""),358.42)</f>
        <v>358.42</v>
      </c>
      <c r="G277" s="2">
        <f>IFERROR(__xludf.DUMMYFUNCTION("""COMPUTED_VALUE"""),45694.66666666667)</f>
        <v>45694.66667</v>
      </c>
      <c r="H277" s="1">
        <f>IFERROR(__xludf.DUMMYFUNCTION("""COMPUTED_VALUE"""),348.24)</f>
        <v>348.24</v>
      </c>
      <c r="J277" s="2">
        <f>IFERROR(__xludf.DUMMYFUNCTION("""COMPUTED_VALUE"""),45694.66666666667)</f>
        <v>45694.66667</v>
      </c>
      <c r="K277" s="1">
        <f>IFERROR(__xludf.DUMMYFUNCTION("""COMPUTED_VALUE"""),351.72)</f>
        <v>351.72</v>
      </c>
      <c r="M277" s="2">
        <f>IFERROR(__xludf.DUMMYFUNCTION("""COMPUTED_VALUE"""),45694.66666666667)</f>
        <v>45694.66667</v>
      </c>
      <c r="N277" s="1">
        <f>IFERROR(__xludf.DUMMYFUNCTION("""COMPUTED_VALUE"""),628079.0)</f>
        <v>628079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IFERROR(__xludf.DUMMYFUNCTION("""COMPUTED_VALUE"""),353.3)</f>
        <v>353.3</v>
      </c>
      <c r="D278" s="2">
        <f>IFERROR(__xludf.DUMMYFUNCTION("""COMPUTED_VALUE"""),45695.66666666667)</f>
        <v>45695.66667</v>
      </c>
      <c r="E278" s="1">
        <f>IFERROR(__xludf.DUMMYFUNCTION("""COMPUTED_VALUE"""),353.3)</f>
        <v>353.3</v>
      </c>
      <c r="G278" s="2">
        <f>IFERROR(__xludf.DUMMYFUNCTION("""COMPUTED_VALUE"""),45695.66666666667)</f>
        <v>45695.66667</v>
      </c>
      <c r="H278" s="1">
        <f>IFERROR(__xludf.DUMMYFUNCTION("""COMPUTED_VALUE"""),347.69)</f>
        <v>347.69</v>
      </c>
      <c r="J278" s="2">
        <f>IFERROR(__xludf.DUMMYFUNCTION("""COMPUTED_VALUE"""),45695.66666666667)</f>
        <v>45695.66667</v>
      </c>
      <c r="K278" s="1">
        <f>IFERROR(__xludf.DUMMYFUNCTION("""COMPUTED_VALUE"""),349.0)</f>
        <v>349</v>
      </c>
      <c r="M278" s="2">
        <f>IFERROR(__xludf.DUMMYFUNCTION("""COMPUTED_VALUE"""),45695.66666666667)</f>
        <v>45695.66667</v>
      </c>
      <c r="N278" s="1">
        <f>IFERROR(__xludf.DUMMYFUNCTION("""COMPUTED_VALUE"""),520856.0)</f>
        <v>520856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IFERROR(__xludf.DUMMYFUNCTION("""COMPUTED_VALUE"""),349.0)</f>
        <v>349</v>
      </c>
      <c r="D279" s="2">
        <f>IFERROR(__xludf.DUMMYFUNCTION("""COMPUTED_VALUE"""),45698.66666666667)</f>
        <v>45698.66667</v>
      </c>
      <c r="E279" s="1">
        <f>IFERROR(__xludf.DUMMYFUNCTION("""COMPUTED_VALUE"""),355.6)</f>
        <v>355.6</v>
      </c>
      <c r="G279" s="2">
        <f>IFERROR(__xludf.DUMMYFUNCTION("""COMPUTED_VALUE"""),45698.66666666667)</f>
        <v>45698.66667</v>
      </c>
      <c r="H279" s="1">
        <f>IFERROR(__xludf.DUMMYFUNCTION("""COMPUTED_VALUE"""),349.0)</f>
        <v>349</v>
      </c>
      <c r="J279" s="2">
        <f>IFERROR(__xludf.DUMMYFUNCTION("""COMPUTED_VALUE"""),45698.66666666667)</f>
        <v>45698.66667</v>
      </c>
      <c r="K279" s="1">
        <f>IFERROR(__xludf.DUMMYFUNCTION("""COMPUTED_VALUE"""),353.4)</f>
        <v>353.4</v>
      </c>
      <c r="M279" s="2">
        <f>IFERROR(__xludf.DUMMYFUNCTION("""COMPUTED_VALUE"""),45698.66666666667)</f>
        <v>45698.66667</v>
      </c>
      <c r="N279" s="1">
        <f>IFERROR(__xludf.DUMMYFUNCTION("""COMPUTED_VALUE"""),534230.0)</f>
        <v>534230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IFERROR(__xludf.DUMMYFUNCTION("""COMPUTED_VALUE"""),353.4)</f>
        <v>353.4</v>
      </c>
      <c r="D280" s="2">
        <f>IFERROR(__xludf.DUMMYFUNCTION("""COMPUTED_VALUE"""),45699.66666666667)</f>
        <v>45699.66667</v>
      </c>
      <c r="E280" s="1">
        <f>IFERROR(__xludf.DUMMYFUNCTION("""COMPUTED_VALUE"""),355.56)</f>
        <v>355.56</v>
      </c>
      <c r="G280" s="2">
        <f>IFERROR(__xludf.DUMMYFUNCTION("""COMPUTED_VALUE"""),45699.66666666667)</f>
        <v>45699.66667</v>
      </c>
      <c r="H280" s="1">
        <f>IFERROR(__xludf.DUMMYFUNCTION("""COMPUTED_VALUE"""),350.03)</f>
        <v>350.03</v>
      </c>
      <c r="J280" s="2">
        <f>IFERROR(__xludf.DUMMYFUNCTION("""COMPUTED_VALUE"""),45699.66666666667)</f>
        <v>45699.66667</v>
      </c>
      <c r="K280" s="1">
        <f>IFERROR(__xludf.DUMMYFUNCTION("""COMPUTED_VALUE"""),353.36)</f>
        <v>353.36</v>
      </c>
      <c r="M280" s="2">
        <f>IFERROR(__xludf.DUMMYFUNCTION("""COMPUTED_VALUE"""),45699.66666666667)</f>
        <v>45699.66667</v>
      </c>
      <c r="N280" s="1">
        <f>IFERROR(__xludf.DUMMYFUNCTION("""COMPUTED_VALUE"""),511953.0)</f>
        <v>511953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IFERROR(__xludf.DUMMYFUNCTION("""COMPUTED_VALUE"""),349.88)</f>
        <v>349.88</v>
      </c>
      <c r="D281" s="2">
        <f>IFERROR(__xludf.DUMMYFUNCTION("""COMPUTED_VALUE"""),45700.66666666667)</f>
        <v>45700.66667</v>
      </c>
      <c r="E281" s="1">
        <f>IFERROR(__xludf.DUMMYFUNCTION("""COMPUTED_VALUE"""),352.31)</f>
        <v>352.31</v>
      </c>
      <c r="G281" s="2">
        <f>IFERROR(__xludf.DUMMYFUNCTION("""COMPUTED_VALUE"""),45700.66666666667)</f>
        <v>45700.66667</v>
      </c>
      <c r="H281" s="1">
        <f>IFERROR(__xludf.DUMMYFUNCTION("""COMPUTED_VALUE"""),347.85)</f>
        <v>347.85</v>
      </c>
      <c r="J281" s="2">
        <f>IFERROR(__xludf.DUMMYFUNCTION("""COMPUTED_VALUE"""),45700.66666666667)</f>
        <v>45700.66667</v>
      </c>
      <c r="K281" s="1">
        <f>IFERROR(__xludf.DUMMYFUNCTION("""COMPUTED_VALUE"""),348.21)</f>
        <v>348.21</v>
      </c>
      <c r="M281" s="2">
        <f>IFERROR(__xludf.DUMMYFUNCTION("""COMPUTED_VALUE"""),45700.66666666667)</f>
        <v>45700.66667</v>
      </c>
      <c r="N281" s="1">
        <f>IFERROR(__xludf.DUMMYFUNCTION("""COMPUTED_VALUE"""),427084.0)</f>
        <v>427084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IFERROR(__xludf.DUMMYFUNCTION("""COMPUTED_VALUE"""),349.1)</f>
        <v>349.1</v>
      </c>
      <c r="D282" s="2">
        <f>IFERROR(__xludf.DUMMYFUNCTION("""COMPUTED_VALUE"""),45701.66666666667)</f>
        <v>45701.66667</v>
      </c>
      <c r="E282" s="1">
        <f>IFERROR(__xludf.DUMMYFUNCTION("""COMPUTED_VALUE"""),353.54)</f>
        <v>353.54</v>
      </c>
      <c r="G282" s="2">
        <f>IFERROR(__xludf.DUMMYFUNCTION("""COMPUTED_VALUE"""),45701.66666666667)</f>
        <v>45701.66667</v>
      </c>
      <c r="H282" s="1">
        <f>IFERROR(__xludf.DUMMYFUNCTION("""COMPUTED_VALUE"""),348.03)</f>
        <v>348.03</v>
      </c>
      <c r="J282" s="2">
        <f>IFERROR(__xludf.DUMMYFUNCTION("""COMPUTED_VALUE"""),45701.66666666667)</f>
        <v>45701.66667</v>
      </c>
      <c r="K282" s="1">
        <f>IFERROR(__xludf.DUMMYFUNCTION("""COMPUTED_VALUE"""),353.13)</f>
        <v>353.13</v>
      </c>
      <c r="M282" s="2">
        <f>IFERROR(__xludf.DUMMYFUNCTION("""COMPUTED_VALUE"""),45701.66666666667)</f>
        <v>45701.66667</v>
      </c>
      <c r="N282" s="1">
        <f>IFERROR(__xludf.DUMMYFUNCTION("""COMPUTED_VALUE"""),375291.0)</f>
        <v>375291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IFERROR(__xludf.DUMMYFUNCTION("""COMPUTED_VALUE"""),354.25)</f>
        <v>354.25</v>
      </c>
      <c r="D283" s="2">
        <f>IFERROR(__xludf.DUMMYFUNCTION("""COMPUTED_VALUE"""),45702.66666666667)</f>
        <v>45702.66667</v>
      </c>
      <c r="E283" s="1">
        <f>IFERROR(__xludf.DUMMYFUNCTION("""COMPUTED_VALUE"""),357.73)</f>
        <v>357.73</v>
      </c>
      <c r="G283" s="2">
        <f>IFERROR(__xludf.DUMMYFUNCTION("""COMPUTED_VALUE"""),45702.66666666667)</f>
        <v>45702.66667</v>
      </c>
      <c r="H283" s="1">
        <f>IFERROR(__xludf.DUMMYFUNCTION("""COMPUTED_VALUE"""),352.61)</f>
        <v>352.61</v>
      </c>
      <c r="J283" s="2">
        <f>IFERROR(__xludf.DUMMYFUNCTION("""COMPUTED_VALUE"""),45702.66666666667)</f>
        <v>45702.66667</v>
      </c>
      <c r="K283" s="1">
        <f>IFERROR(__xludf.DUMMYFUNCTION("""COMPUTED_VALUE"""),355.86)</f>
        <v>355.86</v>
      </c>
      <c r="M283" s="2">
        <f>IFERROR(__xludf.DUMMYFUNCTION("""COMPUTED_VALUE"""),45702.66666666667)</f>
        <v>45702.66667</v>
      </c>
      <c r="N283" s="1">
        <f>IFERROR(__xludf.DUMMYFUNCTION("""COMPUTED_VALUE"""),455094.0)</f>
        <v>455094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IFERROR(__xludf.DUMMYFUNCTION("""COMPUTED_VALUE"""),355.86)</f>
        <v>355.86</v>
      </c>
      <c r="D284" s="2">
        <f>IFERROR(__xludf.DUMMYFUNCTION("""COMPUTED_VALUE"""),45706.66666666667)</f>
        <v>45706.66667</v>
      </c>
      <c r="E284" s="1">
        <f>IFERROR(__xludf.DUMMYFUNCTION("""COMPUTED_VALUE"""),363.06)</f>
        <v>363.06</v>
      </c>
      <c r="G284" s="2">
        <f>IFERROR(__xludf.DUMMYFUNCTION("""COMPUTED_VALUE"""),45706.66666666667)</f>
        <v>45706.66667</v>
      </c>
      <c r="H284" s="1">
        <f>IFERROR(__xludf.DUMMYFUNCTION("""COMPUTED_VALUE"""),355.14)</f>
        <v>355.14</v>
      </c>
      <c r="J284" s="2">
        <f>IFERROR(__xludf.DUMMYFUNCTION("""COMPUTED_VALUE"""),45706.66666666667)</f>
        <v>45706.66667</v>
      </c>
      <c r="K284" s="1">
        <f>IFERROR(__xludf.DUMMYFUNCTION("""COMPUTED_VALUE"""),360.85)</f>
        <v>360.85</v>
      </c>
      <c r="M284" s="2">
        <f>IFERROR(__xludf.DUMMYFUNCTION("""COMPUTED_VALUE"""),45706.66666666667)</f>
        <v>45706.66667</v>
      </c>
      <c r="N284" s="1">
        <f>IFERROR(__xludf.DUMMYFUNCTION("""COMPUTED_VALUE"""),745228.0)</f>
        <v>745228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IFERROR(__xludf.DUMMYFUNCTION("""COMPUTED_VALUE"""),360.85)</f>
        <v>360.85</v>
      </c>
      <c r="D285" s="2">
        <f>IFERROR(__xludf.DUMMYFUNCTION("""COMPUTED_VALUE"""),45707.66666666667)</f>
        <v>45707.66667</v>
      </c>
      <c r="E285" s="1">
        <f>IFERROR(__xludf.DUMMYFUNCTION("""COMPUTED_VALUE"""),361.36)</f>
        <v>361.36</v>
      </c>
      <c r="G285" s="2">
        <f>IFERROR(__xludf.DUMMYFUNCTION("""COMPUTED_VALUE"""),45707.66666666667)</f>
        <v>45707.66667</v>
      </c>
      <c r="H285" s="1">
        <f>IFERROR(__xludf.DUMMYFUNCTION("""COMPUTED_VALUE"""),354.61)</f>
        <v>354.61</v>
      </c>
      <c r="J285" s="2">
        <f>IFERROR(__xludf.DUMMYFUNCTION("""COMPUTED_VALUE"""),45707.66666666667)</f>
        <v>45707.66667</v>
      </c>
      <c r="K285" s="1">
        <f>IFERROR(__xludf.DUMMYFUNCTION("""COMPUTED_VALUE"""),354.64)</f>
        <v>354.64</v>
      </c>
      <c r="M285" s="2">
        <f>IFERROR(__xludf.DUMMYFUNCTION("""COMPUTED_VALUE"""),45707.66666666667)</f>
        <v>45707.66667</v>
      </c>
      <c r="N285" s="1">
        <f>IFERROR(__xludf.DUMMYFUNCTION("""COMPUTED_VALUE"""),567486.0)</f>
        <v>567486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IFERROR(__xludf.DUMMYFUNCTION("""COMPUTED_VALUE"""),354.41)</f>
        <v>354.41</v>
      </c>
      <c r="D286" s="2">
        <f>IFERROR(__xludf.DUMMYFUNCTION("""COMPUTED_VALUE"""),45708.66666666667)</f>
        <v>45708.66667</v>
      </c>
      <c r="E286" s="1">
        <f>IFERROR(__xludf.DUMMYFUNCTION("""COMPUTED_VALUE"""),354.55)</f>
        <v>354.55</v>
      </c>
      <c r="G286" s="2">
        <f>IFERROR(__xludf.DUMMYFUNCTION("""COMPUTED_VALUE"""),45708.66666666667)</f>
        <v>45708.66667</v>
      </c>
      <c r="H286" s="1">
        <f>IFERROR(__xludf.DUMMYFUNCTION("""COMPUTED_VALUE"""),346.57)</f>
        <v>346.57</v>
      </c>
      <c r="J286" s="2">
        <f>IFERROR(__xludf.DUMMYFUNCTION("""COMPUTED_VALUE"""),45708.66666666667)</f>
        <v>45708.66667</v>
      </c>
      <c r="K286" s="1">
        <f>IFERROR(__xludf.DUMMYFUNCTION("""COMPUTED_VALUE"""),348.44)</f>
        <v>348.44</v>
      </c>
      <c r="M286" s="2">
        <f>IFERROR(__xludf.DUMMYFUNCTION("""COMPUTED_VALUE"""),45708.66666666667)</f>
        <v>45708.66667</v>
      </c>
      <c r="N286" s="1">
        <f>IFERROR(__xludf.DUMMYFUNCTION("""COMPUTED_VALUE"""),462180.0)</f>
        <v>462180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IFERROR(__xludf.DUMMYFUNCTION("""COMPUTED_VALUE"""),348.44)</f>
        <v>348.44</v>
      </c>
      <c r="D287" s="2">
        <f>IFERROR(__xludf.DUMMYFUNCTION("""COMPUTED_VALUE"""),45709.66666666667)</f>
        <v>45709.66667</v>
      </c>
      <c r="E287" s="1">
        <f>IFERROR(__xludf.DUMMYFUNCTION("""COMPUTED_VALUE"""),349.82)</f>
        <v>349.82</v>
      </c>
      <c r="G287" s="2">
        <f>IFERROR(__xludf.DUMMYFUNCTION("""COMPUTED_VALUE"""),45709.66666666667)</f>
        <v>45709.66667</v>
      </c>
      <c r="H287" s="1">
        <f>IFERROR(__xludf.DUMMYFUNCTION("""COMPUTED_VALUE"""),336.75)</f>
        <v>336.75</v>
      </c>
      <c r="J287" s="2">
        <f>IFERROR(__xludf.DUMMYFUNCTION("""COMPUTED_VALUE"""),45709.66666666667)</f>
        <v>45709.66667</v>
      </c>
      <c r="K287" s="1">
        <f>IFERROR(__xludf.DUMMYFUNCTION("""COMPUTED_VALUE"""),337.58)</f>
        <v>337.58</v>
      </c>
      <c r="M287" s="2">
        <f>IFERROR(__xludf.DUMMYFUNCTION("""COMPUTED_VALUE"""),45709.66666666667)</f>
        <v>45709.66667</v>
      </c>
      <c r="N287" s="1">
        <f>IFERROR(__xludf.DUMMYFUNCTION("""COMPUTED_VALUE"""),647071.0)</f>
        <v>647071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IFERROR(__xludf.DUMMYFUNCTION("""COMPUTED_VALUE"""),337.58)</f>
        <v>337.58</v>
      </c>
      <c r="D288" s="2">
        <f>IFERROR(__xludf.DUMMYFUNCTION("""COMPUTED_VALUE"""),45712.66666666667)</f>
        <v>45712.66667</v>
      </c>
      <c r="E288" s="1">
        <f>IFERROR(__xludf.DUMMYFUNCTION("""COMPUTED_VALUE"""),339.76)</f>
        <v>339.76</v>
      </c>
      <c r="G288" s="2">
        <f>IFERROR(__xludf.DUMMYFUNCTION("""COMPUTED_VALUE"""),45712.66666666667)</f>
        <v>45712.66667</v>
      </c>
      <c r="H288" s="1">
        <f>IFERROR(__xludf.DUMMYFUNCTION("""COMPUTED_VALUE"""),330.58)</f>
        <v>330.58</v>
      </c>
      <c r="J288" s="2">
        <f>IFERROR(__xludf.DUMMYFUNCTION("""COMPUTED_VALUE"""),45712.66666666667)</f>
        <v>45712.66667</v>
      </c>
      <c r="K288" s="1">
        <f>IFERROR(__xludf.DUMMYFUNCTION("""COMPUTED_VALUE"""),331.21)</f>
        <v>331.21</v>
      </c>
      <c r="M288" s="2">
        <f>IFERROR(__xludf.DUMMYFUNCTION("""COMPUTED_VALUE"""),45712.66666666667)</f>
        <v>45712.66667</v>
      </c>
      <c r="N288" s="1">
        <f>IFERROR(__xludf.DUMMYFUNCTION("""COMPUTED_VALUE"""),707251.0)</f>
        <v>707251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IFERROR(__xludf.DUMMYFUNCTION("""COMPUTED_VALUE"""),330.91)</f>
        <v>330.91</v>
      </c>
      <c r="D289" s="2">
        <f>IFERROR(__xludf.DUMMYFUNCTION("""COMPUTED_VALUE"""),45713.66666666667)</f>
        <v>45713.66667</v>
      </c>
      <c r="E289" s="1">
        <f>IFERROR(__xludf.DUMMYFUNCTION("""COMPUTED_VALUE"""),335.87)</f>
        <v>335.87</v>
      </c>
      <c r="G289" s="2">
        <f>IFERROR(__xludf.DUMMYFUNCTION("""COMPUTED_VALUE"""),45713.66666666667)</f>
        <v>45713.66667</v>
      </c>
      <c r="H289" s="1">
        <f>IFERROR(__xludf.DUMMYFUNCTION("""COMPUTED_VALUE"""),327.86)</f>
        <v>327.86</v>
      </c>
      <c r="J289" s="2">
        <f>IFERROR(__xludf.DUMMYFUNCTION("""COMPUTED_VALUE"""),45713.66666666667)</f>
        <v>45713.66667</v>
      </c>
      <c r="K289" s="1">
        <f>IFERROR(__xludf.DUMMYFUNCTION("""COMPUTED_VALUE"""),331.01)</f>
        <v>331.01</v>
      </c>
      <c r="M289" s="2">
        <f>IFERROR(__xludf.DUMMYFUNCTION("""COMPUTED_VALUE"""),45713.66666666667)</f>
        <v>45713.66667</v>
      </c>
      <c r="N289" s="1">
        <f>IFERROR(__xludf.DUMMYFUNCTION("""COMPUTED_VALUE"""),642021.0)</f>
        <v>642021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IFERROR(__xludf.DUMMYFUNCTION("""COMPUTED_VALUE"""),331.01)</f>
        <v>331.01</v>
      </c>
      <c r="D290" s="2">
        <f>IFERROR(__xludf.DUMMYFUNCTION("""COMPUTED_VALUE"""),45714.66666666667)</f>
        <v>45714.66667</v>
      </c>
      <c r="E290" s="1">
        <f>IFERROR(__xludf.DUMMYFUNCTION("""COMPUTED_VALUE"""),339.74)</f>
        <v>339.74</v>
      </c>
      <c r="G290" s="2">
        <f>IFERROR(__xludf.DUMMYFUNCTION("""COMPUTED_VALUE"""),45714.66666666667)</f>
        <v>45714.66667</v>
      </c>
      <c r="H290" s="1">
        <f>IFERROR(__xludf.DUMMYFUNCTION("""COMPUTED_VALUE"""),331.01)</f>
        <v>331.01</v>
      </c>
      <c r="J290" s="2">
        <f>IFERROR(__xludf.DUMMYFUNCTION("""COMPUTED_VALUE"""),45714.66666666667)</f>
        <v>45714.66667</v>
      </c>
      <c r="K290" s="1">
        <f>IFERROR(__xludf.DUMMYFUNCTION("""COMPUTED_VALUE"""),335.18)</f>
        <v>335.18</v>
      </c>
      <c r="M290" s="2">
        <f>IFERROR(__xludf.DUMMYFUNCTION("""COMPUTED_VALUE"""),45714.66666666667)</f>
        <v>45714.66667</v>
      </c>
      <c r="N290" s="1">
        <f>IFERROR(__xludf.DUMMYFUNCTION("""COMPUTED_VALUE"""),546644.0)</f>
        <v>546644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IFERROR(__xludf.DUMMYFUNCTION("""COMPUTED_VALUE"""),335.18)</f>
        <v>335.18</v>
      </c>
      <c r="D291" s="2">
        <f>IFERROR(__xludf.DUMMYFUNCTION("""COMPUTED_VALUE"""),45715.66666666667)</f>
        <v>45715.66667</v>
      </c>
      <c r="E291" s="1">
        <f>IFERROR(__xludf.DUMMYFUNCTION("""COMPUTED_VALUE"""),338.92)</f>
        <v>338.92</v>
      </c>
      <c r="G291" s="2">
        <f>IFERROR(__xludf.DUMMYFUNCTION("""COMPUTED_VALUE"""),45715.66666666667)</f>
        <v>45715.66667</v>
      </c>
      <c r="H291" s="1">
        <f>IFERROR(__xludf.DUMMYFUNCTION("""COMPUTED_VALUE"""),334.15)</f>
        <v>334.15</v>
      </c>
      <c r="J291" s="2">
        <f>IFERROR(__xludf.DUMMYFUNCTION("""COMPUTED_VALUE"""),45715.66666666667)</f>
        <v>45715.66667</v>
      </c>
      <c r="K291" s="1">
        <f>IFERROR(__xludf.DUMMYFUNCTION("""COMPUTED_VALUE"""),335.9)</f>
        <v>335.9</v>
      </c>
      <c r="M291" s="2">
        <f>IFERROR(__xludf.DUMMYFUNCTION("""COMPUTED_VALUE"""),45715.66666666667)</f>
        <v>45715.66667</v>
      </c>
      <c r="N291" s="1">
        <f>IFERROR(__xludf.DUMMYFUNCTION("""COMPUTED_VALUE"""),498620.0)</f>
        <v>498620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IFERROR(__xludf.DUMMYFUNCTION("""COMPUTED_VALUE"""),335.9)</f>
        <v>335.9</v>
      </c>
      <c r="D292" s="2">
        <f>IFERROR(__xludf.DUMMYFUNCTION("""COMPUTED_VALUE"""),45716.66666666667)</f>
        <v>45716.66667</v>
      </c>
      <c r="E292" s="1">
        <f>IFERROR(__xludf.DUMMYFUNCTION("""COMPUTED_VALUE"""),343.34)</f>
        <v>343.34</v>
      </c>
      <c r="G292" s="2">
        <f>IFERROR(__xludf.DUMMYFUNCTION("""COMPUTED_VALUE"""),45716.66666666667)</f>
        <v>45716.66667</v>
      </c>
      <c r="H292" s="1">
        <f>IFERROR(__xludf.DUMMYFUNCTION("""COMPUTED_VALUE"""),335.9)</f>
        <v>335.9</v>
      </c>
      <c r="J292" s="2">
        <f>IFERROR(__xludf.DUMMYFUNCTION("""COMPUTED_VALUE"""),45716.66666666667)</f>
        <v>45716.66667</v>
      </c>
      <c r="K292" s="1">
        <f>IFERROR(__xludf.DUMMYFUNCTION("""COMPUTED_VALUE"""),342.11)</f>
        <v>342.11</v>
      </c>
      <c r="M292" s="2">
        <f>IFERROR(__xludf.DUMMYFUNCTION("""COMPUTED_VALUE"""),45716.66666666667)</f>
        <v>45716.66667</v>
      </c>
      <c r="N292" s="1">
        <f>IFERROR(__xludf.DUMMYFUNCTION("""COMPUTED_VALUE"""),812611.0)</f>
        <v>812611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IFERROR(__xludf.DUMMYFUNCTION("""COMPUTED_VALUE"""),343.19)</f>
        <v>343.19</v>
      </c>
      <c r="D293" s="2">
        <f>IFERROR(__xludf.DUMMYFUNCTION("""COMPUTED_VALUE"""),45719.66666666667)</f>
        <v>45719.66667</v>
      </c>
      <c r="E293" s="1">
        <f>IFERROR(__xludf.DUMMYFUNCTION("""COMPUTED_VALUE"""),345.5)</f>
        <v>345.5</v>
      </c>
      <c r="G293" s="2">
        <f>IFERROR(__xludf.DUMMYFUNCTION("""COMPUTED_VALUE"""),45719.66666666667)</f>
        <v>45719.66667</v>
      </c>
      <c r="H293" s="1">
        <f>IFERROR(__xludf.DUMMYFUNCTION("""COMPUTED_VALUE"""),327.47)</f>
        <v>327.47</v>
      </c>
      <c r="J293" s="2">
        <f>IFERROR(__xludf.DUMMYFUNCTION("""COMPUTED_VALUE"""),45719.66666666667)</f>
        <v>45719.66667</v>
      </c>
      <c r="K293" s="1">
        <f>IFERROR(__xludf.DUMMYFUNCTION("""COMPUTED_VALUE"""),329.07)</f>
        <v>329.07</v>
      </c>
      <c r="M293" s="2">
        <f>IFERROR(__xludf.DUMMYFUNCTION("""COMPUTED_VALUE"""),45719.66666666667)</f>
        <v>45719.66667</v>
      </c>
      <c r="N293" s="1">
        <f>IFERROR(__xludf.DUMMYFUNCTION("""COMPUTED_VALUE"""),488724.0)</f>
        <v>488724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IFERROR(__xludf.DUMMYFUNCTION("""COMPUTED_VALUE"""),323.1)</f>
        <v>323.1</v>
      </c>
      <c r="D294" s="2">
        <f>IFERROR(__xludf.DUMMYFUNCTION("""COMPUTED_VALUE"""),45720.66666666667)</f>
        <v>45720.66667</v>
      </c>
      <c r="E294" s="1">
        <f>IFERROR(__xludf.DUMMYFUNCTION("""COMPUTED_VALUE"""),330.34)</f>
        <v>330.34</v>
      </c>
      <c r="G294" s="2">
        <f>IFERROR(__xludf.DUMMYFUNCTION("""COMPUTED_VALUE"""),45720.66666666667)</f>
        <v>45720.66667</v>
      </c>
      <c r="H294" s="1">
        <f>IFERROR(__xludf.DUMMYFUNCTION("""COMPUTED_VALUE"""),314.24)</f>
        <v>314.24</v>
      </c>
      <c r="J294" s="2">
        <f>IFERROR(__xludf.DUMMYFUNCTION("""COMPUTED_VALUE"""),45720.66666666667)</f>
        <v>45720.66667</v>
      </c>
      <c r="K294" s="1">
        <f>IFERROR(__xludf.DUMMYFUNCTION("""COMPUTED_VALUE"""),324.58)</f>
        <v>324.58</v>
      </c>
      <c r="M294" s="2">
        <f>IFERROR(__xludf.DUMMYFUNCTION("""COMPUTED_VALUE"""),45720.66666666667)</f>
        <v>45720.66667</v>
      </c>
      <c r="N294" s="1">
        <f>IFERROR(__xludf.DUMMYFUNCTION("""COMPUTED_VALUE"""),891547.0)</f>
        <v>891547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IFERROR(__xludf.DUMMYFUNCTION("""COMPUTED_VALUE"""),322.84)</f>
        <v>322.84</v>
      </c>
      <c r="D295" s="2">
        <f>IFERROR(__xludf.DUMMYFUNCTION("""COMPUTED_VALUE"""),45721.66666666667)</f>
        <v>45721.66667</v>
      </c>
      <c r="E295" s="1">
        <f>IFERROR(__xludf.DUMMYFUNCTION("""COMPUTED_VALUE"""),327.48)</f>
        <v>327.48</v>
      </c>
      <c r="G295" s="2">
        <f>IFERROR(__xludf.DUMMYFUNCTION("""COMPUTED_VALUE"""),45721.66666666667)</f>
        <v>45721.66667</v>
      </c>
      <c r="H295" s="1">
        <f>IFERROR(__xludf.DUMMYFUNCTION("""COMPUTED_VALUE"""),318.96)</f>
        <v>318.96</v>
      </c>
      <c r="J295" s="2">
        <f>IFERROR(__xludf.DUMMYFUNCTION("""COMPUTED_VALUE"""),45721.66666666667)</f>
        <v>45721.66667</v>
      </c>
      <c r="K295" s="1">
        <f>IFERROR(__xludf.DUMMYFUNCTION("""COMPUTED_VALUE"""),327.43)</f>
        <v>327.43</v>
      </c>
      <c r="M295" s="2">
        <f>IFERROR(__xludf.DUMMYFUNCTION("""COMPUTED_VALUE"""),45721.66666666667)</f>
        <v>45721.66667</v>
      </c>
      <c r="N295" s="1">
        <f>IFERROR(__xludf.DUMMYFUNCTION("""COMPUTED_VALUE"""),560649.0)</f>
        <v>560649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IFERROR(__xludf.DUMMYFUNCTION("""COMPUTED_VALUE"""),322.9)</f>
        <v>322.9</v>
      </c>
      <c r="D296" s="2">
        <f>IFERROR(__xludf.DUMMYFUNCTION("""COMPUTED_VALUE"""),45722.66666666667)</f>
        <v>45722.66667</v>
      </c>
      <c r="E296" s="1">
        <f>IFERROR(__xludf.DUMMYFUNCTION("""COMPUTED_VALUE"""),326.02)</f>
        <v>326.02</v>
      </c>
      <c r="G296" s="2">
        <f>IFERROR(__xludf.DUMMYFUNCTION("""COMPUTED_VALUE"""),45722.66666666667)</f>
        <v>45722.66667</v>
      </c>
      <c r="H296" s="1">
        <f>IFERROR(__xludf.DUMMYFUNCTION("""COMPUTED_VALUE"""),318.86)</f>
        <v>318.86</v>
      </c>
      <c r="J296" s="2">
        <f>IFERROR(__xludf.DUMMYFUNCTION("""COMPUTED_VALUE"""),45722.66666666667)</f>
        <v>45722.66667</v>
      </c>
      <c r="K296" s="1">
        <f>IFERROR(__xludf.DUMMYFUNCTION("""COMPUTED_VALUE"""),321.66)</f>
        <v>321.66</v>
      </c>
      <c r="M296" s="2">
        <f>IFERROR(__xludf.DUMMYFUNCTION("""COMPUTED_VALUE"""),45722.66666666667)</f>
        <v>45722.66667</v>
      </c>
      <c r="N296" s="1">
        <f>IFERROR(__xludf.DUMMYFUNCTION("""COMPUTED_VALUE"""),507255.0)</f>
        <v>507255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IFERROR(__xludf.DUMMYFUNCTION("""COMPUTED_VALUE"""),321.66)</f>
        <v>321.66</v>
      </c>
      <c r="D297" s="2">
        <f>IFERROR(__xludf.DUMMYFUNCTION("""COMPUTED_VALUE"""),45723.66666666667)</f>
        <v>45723.66667</v>
      </c>
      <c r="E297" s="1">
        <f>IFERROR(__xludf.DUMMYFUNCTION("""COMPUTED_VALUE"""),322.89)</f>
        <v>322.89</v>
      </c>
      <c r="G297" s="2">
        <f>IFERROR(__xludf.DUMMYFUNCTION("""COMPUTED_VALUE"""),45723.66666666667)</f>
        <v>45723.66667</v>
      </c>
      <c r="H297" s="1">
        <f>IFERROR(__xludf.DUMMYFUNCTION("""COMPUTED_VALUE"""),312.3)</f>
        <v>312.3</v>
      </c>
      <c r="J297" s="2">
        <f>IFERROR(__xludf.DUMMYFUNCTION("""COMPUTED_VALUE"""),45723.66666666667)</f>
        <v>45723.66667</v>
      </c>
      <c r="K297" s="1">
        <f>IFERROR(__xludf.DUMMYFUNCTION("""COMPUTED_VALUE"""),318.83)</f>
        <v>318.83</v>
      </c>
      <c r="M297" s="2">
        <f>IFERROR(__xludf.DUMMYFUNCTION("""COMPUTED_VALUE"""),45723.66666666667)</f>
        <v>45723.66667</v>
      </c>
      <c r="N297" s="1">
        <f>IFERROR(__xludf.DUMMYFUNCTION("""COMPUTED_VALUE"""),610972.0)</f>
        <v>610972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IFERROR(__xludf.DUMMYFUNCTION("""COMPUTED_VALUE"""),316.11)</f>
        <v>316.11</v>
      </c>
      <c r="D298" s="2">
        <f>IFERROR(__xludf.DUMMYFUNCTION("""COMPUTED_VALUE"""),45726.66666666667)</f>
        <v>45726.66667</v>
      </c>
      <c r="E298" s="1">
        <f>IFERROR(__xludf.DUMMYFUNCTION("""COMPUTED_VALUE"""),319.39)</f>
        <v>319.39</v>
      </c>
      <c r="G298" s="2">
        <f>IFERROR(__xludf.DUMMYFUNCTION("""COMPUTED_VALUE"""),45726.66666666667)</f>
        <v>45726.66667</v>
      </c>
      <c r="H298" s="1">
        <f>IFERROR(__xludf.DUMMYFUNCTION("""COMPUTED_VALUE"""),308.05)</f>
        <v>308.05</v>
      </c>
      <c r="J298" s="2">
        <f>IFERROR(__xludf.DUMMYFUNCTION("""COMPUTED_VALUE"""),45726.66666666667)</f>
        <v>45726.66667</v>
      </c>
      <c r="K298" s="1">
        <f>IFERROR(__xludf.DUMMYFUNCTION("""COMPUTED_VALUE"""),312.17)</f>
        <v>312.17</v>
      </c>
      <c r="M298" s="2">
        <f>IFERROR(__xludf.DUMMYFUNCTION("""COMPUTED_VALUE"""),45726.66666666667)</f>
        <v>45726.66667</v>
      </c>
      <c r="N298" s="1">
        <f>IFERROR(__xludf.DUMMYFUNCTION("""COMPUTED_VALUE"""),812064.0)</f>
        <v>812064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IFERROR(__xludf.DUMMYFUNCTION("""COMPUTED_VALUE"""),314.79)</f>
        <v>314.79</v>
      </c>
      <c r="D299" s="2">
        <f>IFERROR(__xludf.DUMMYFUNCTION("""COMPUTED_VALUE"""),45727.66666666667)</f>
        <v>45727.66667</v>
      </c>
      <c r="E299" s="1">
        <f>IFERROR(__xludf.DUMMYFUNCTION("""COMPUTED_VALUE"""),319.67)</f>
        <v>319.67</v>
      </c>
      <c r="G299" s="2">
        <f>IFERROR(__xludf.DUMMYFUNCTION("""COMPUTED_VALUE"""),45727.66666666667)</f>
        <v>45727.66667</v>
      </c>
      <c r="H299" s="1">
        <f>IFERROR(__xludf.DUMMYFUNCTION("""COMPUTED_VALUE"""),311.61)</f>
        <v>311.61</v>
      </c>
      <c r="J299" s="2">
        <f>IFERROR(__xludf.DUMMYFUNCTION("""COMPUTED_VALUE"""),45727.66666666667)</f>
        <v>45727.66667</v>
      </c>
      <c r="K299" s="1">
        <f>IFERROR(__xludf.DUMMYFUNCTION("""COMPUTED_VALUE"""),316.34)</f>
        <v>316.34</v>
      </c>
      <c r="M299" s="2">
        <f>IFERROR(__xludf.DUMMYFUNCTION("""COMPUTED_VALUE"""),45727.66666666667)</f>
        <v>45727.66667</v>
      </c>
      <c r="N299" s="1">
        <f>IFERROR(__xludf.DUMMYFUNCTION("""COMPUTED_VALUE"""),568197.0)</f>
        <v>568197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IFERROR(__xludf.DUMMYFUNCTION("""COMPUTED_VALUE"""),316.34)</f>
        <v>316.34</v>
      </c>
      <c r="D300" s="2">
        <f>IFERROR(__xludf.DUMMYFUNCTION("""COMPUTED_VALUE"""),45728.66666666667)</f>
        <v>45728.66667</v>
      </c>
      <c r="E300" s="1">
        <f>IFERROR(__xludf.DUMMYFUNCTION("""COMPUTED_VALUE"""),320.29)</f>
        <v>320.29</v>
      </c>
      <c r="G300" s="2">
        <f>IFERROR(__xludf.DUMMYFUNCTION("""COMPUTED_VALUE"""),45728.66666666667)</f>
        <v>45728.66667</v>
      </c>
      <c r="H300" s="1">
        <f>IFERROR(__xludf.DUMMYFUNCTION("""COMPUTED_VALUE"""),311.77)</f>
        <v>311.77</v>
      </c>
      <c r="J300" s="2">
        <f>IFERROR(__xludf.DUMMYFUNCTION("""COMPUTED_VALUE"""),45728.66666666667)</f>
        <v>45728.66667</v>
      </c>
      <c r="K300" s="1">
        <f>IFERROR(__xludf.DUMMYFUNCTION("""COMPUTED_VALUE"""),317.22)</f>
        <v>317.22</v>
      </c>
      <c r="M300" s="2">
        <f>IFERROR(__xludf.DUMMYFUNCTION("""COMPUTED_VALUE"""),45728.66666666667)</f>
        <v>45728.66667</v>
      </c>
      <c r="N300" s="1">
        <f>IFERROR(__xludf.DUMMYFUNCTION("""COMPUTED_VALUE"""),581145.0)</f>
        <v>581145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IFERROR(__xludf.DUMMYFUNCTION("""COMPUTED_VALUE"""),317.72)</f>
        <v>317.72</v>
      </c>
      <c r="D301" s="2">
        <f>IFERROR(__xludf.DUMMYFUNCTION("""COMPUTED_VALUE"""),45729.66666666667)</f>
        <v>45729.66667</v>
      </c>
      <c r="E301" s="1">
        <f>IFERROR(__xludf.DUMMYFUNCTION("""COMPUTED_VALUE"""),319.78)</f>
        <v>319.78</v>
      </c>
      <c r="G301" s="2">
        <f>IFERROR(__xludf.DUMMYFUNCTION("""COMPUTED_VALUE"""),45729.66666666667)</f>
        <v>45729.66667</v>
      </c>
      <c r="H301" s="1">
        <f>IFERROR(__xludf.DUMMYFUNCTION("""COMPUTED_VALUE"""),313.78)</f>
        <v>313.78</v>
      </c>
      <c r="J301" s="2">
        <f>IFERROR(__xludf.DUMMYFUNCTION("""COMPUTED_VALUE"""),45729.66666666667)</f>
        <v>45729.66667</v>
      </c>
      <c r="K301" s="1">
        <f>IFERROR(__xludf.DUMMYFUNCTION("""COMPUTED_VALUE"""),315.68)</f>
        <v>315.68</v>
      </c>
      <c r="M301" s="2">
        <f>IFERROR(__xludf.DUMMYFUNCTION("""COMPUTED_VALUE"""),45729.66666666667)</f>
        <v>45729.66667</v>
      </c>
      <c r="N301" s="1">
        <f>IFERROR(__xludf.DUMMYFUNCTION("""COMPUTED_VALUE"""),557491.0)</f>
        <v>557491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IFERROR(__xludf.DUMMYFUNCTION("""COMPUTED_VALUE"""),318.93)</f>
        <v>318.93</v>
      </c>
      <c r="D302" s="2">
        <f>IFERROR(__xludf.DUMMYFUNCTION("""COMPUTED_VALUE"""),45730.66666666667)</f>
        <v>45730.66667</v>
      </c>
      <c r="E302" s="1">
        <f>IFERROR(__xludf.DUMMYFUNCTION("""COMPUTED_VALUE"""),325.43)</f>
        <v>325.43</v>
      </c>
      <c r="G302" s="2">
        <f>IFERROR(__xludf.DUMMYFUNCTION("""COMPUTED_VALUE"""),45730.66666666667)</f>
        <v>45730.66667</v>
      </c>
      <c r="H302" s="1">
        <f>IFERROR(__xludf.DUMMYFUNCTION("""COMPUTED_VALUE"""),317.19)</f>
        <v>317.19</v>
      </c>
      <c r="J302" s="2">
        <f>IFERROR(__xludf.DUMMYFUNCTION("""COMPUTED_VALUE"""),45730.66666666667)</f>
        <v>45730.66667</v>
      </c>
      <c r="K302" s="1">
        <f>IFERROR(__xludf.DUMMYFUNCTION("""COMPUTED_VALUE"""),325.07)</f>
        <v>325.07</v>
      </c>
      <c r="M302" s="2">
        <f>IFERROR(__xludf.DUMMYFUNCTION("""COMPUTED_VALUE"""),45730.66666666667)</f>
        <v>45730.66667</v>
      </c>
      <c r="N302" s="1">
        <f>IFERROR(__xludf.DUMMYFUNCTION("""COMPUTED_VALUE"""),500040.0)</f>
        <v>500040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IFERROR(__xludf.DUMMYFUNCTION("""COMPUTED_VALUE"""),324.25)</f>
        <v>324.25</v>
      </c>
      <c r="D303" s="2">
        <f>IFERROR(__xludf.DUMMYFUNCTION("""COMPUTED_VALUE"""),45733.66666666667)</f>
        <v>45733.66667</v>
      </c>
      <c r="E303" s="1">
        <f>IFERROR(__xludf.DUMMYFUNCTION("""COMPUTED_VALUE"""),332.95)</f>
        <v>332.95</v>
      </c>
      <c r="G303" s="2">
        <f>IFERROR(__xludf.DUMMYFUNCTION("""COMPUTED_VALUE"""),45733.66666666667)</f>
        <v>45733.66667</v>
      </c>
      <c r="H303" s="1">
        <f>IFERROR(__xludf.DUMMYFUNCTION("""COMPUTED_VALUE"""),324.25)</f>
        <v>324.25</v>
      </c>
      <c r="J303" s="2">
        <f>IFERROR(__xludf.DUMMYFUNCTION("""COMPUTED_VALUE"""),45733.66666666667)</f>
        <v>45733.66667</v>
      </c>
      <c r="K303" s="1">
        <f>IFERROR(__xludf.DUMMYFUNCTION("""COMPUTED_VALUE"""),328.68)</f>
        <v>328.68</v>
      </c>
      <c r="M303" s="2">
        <f>IFERROR(__xludf.DUMMYFUNCTION("""COMPUTED_VALUE"""),45733.66666666667)</f>
        <v>45733.66667</v>
      </c>
      <c r="N303" s="1">
        <f>IFERROR(__xludf.DUMMYFUNCTION("""COMPUTED_VALUE"""),546265.0)</f>
        <v>546265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IFERROR(__xludf.DUMMYFUNCTION("""COMPUTED_VALUE"""),329.5)</f>
        <v>329.5</v>
      </c>
      <c r="D304" s="2">
        <f>IFERROR(__xludf.DUMMYFUNCTION("""COMPUTED_VALUE"""),45734.66666666667)</f>
        <v>45734.66667</v>
      </c>
      <c r="E304" s="1">
        <f>IFERROR(__xludf.DUMMYFUNCTION("""COMPUTED_VALUE"""),329.53)</f>
        <v>329.53</v>
      </c>
      <c r="G304" s="2">
        <f>IFERROR(__xludf.DUMMYFUNCTION("""COMPUTED_VALUE"""),45734.66666666667)</f>
        <v>45734.66667</v>
      </c>
      <c r="H304" s="1">
        <f>IFERROR(__xludf.DUMMYFUNCTION("""COMPUTED_VALUE"""),321.2)</f>
        <v>321.2</v>
      </c>
      <c r="J304" s="2">
        <f>IFERROR(__xludf.DUMMYFUNCTION("""COMPUTED_VALUE"""),45734.66666666667)</f>
        <v>45734.66667</v>
      </c>
      <c r="K304" s="1">
        <f>IFERROR(__xludf.DUMMYFUNCTION("""COMPUTED_VALUE"""),324.61)</f>
        <v>324.61</v>
      </c>
      <c r="M304" s="2">
        <f>IFERROR(__xludf.DUMMYFUNCTION("""COMPUTED_VALUE"""),45734.66666666667)</f>
        <v>45734.66667</v>
      </c>
      <c r="N304" s="1">
        <f>IFERROR(__xludf.DUMMYFUNCTION("""COMPUTED_VALUE"""),401393.0)</f>
        <v>401393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IFERROR(__xludf.DUMMYFUNCTION("""COMPUTED_VALUE"""),327.1)</f>
        <v>327.1</v>
      </c>
      <c r="D305" s="2">
        <f>IFERROR(__xludf.DUMMYFUNCTION("""COMPUTED_VALUE"""),45735.66666666667)</f>
        <v>45735.66667</v>
      </c>
      <c r="E305" s="1">
        <f>IFERROR(__xludf.DUMMYFUNCTION("""COMPUTED_VALUE"""),331.7)</f>
        <v>331.7</v>
      </c>
      <c r="G305" s="2">
        <f>IFERROR(__xludf.DUMMYFUNCTION("""COMPUTED_VALUE"""),45735.66666666667)</f>
        <v>45735.66667</v>
      </c>
      <c r="H305" s="1">
        <f>IFERROR(__xludf.DUMMYFUNCTION("""COMPUTED_VALUE"""),325.59)</f>
        <v>325.59</v>
      </c>
      <c r="J305" s="2">
        <f>IFERROR(__xludf.DUMMYFUNCTION("""COMPUTED_VALUE"""),45735.66666666667)</f>
        <v>45735.66667</v>
      </c>
      <c r="K305" s="1">
        <f>IFERROR(__xludf.DUMMYFUNCTION("""COMPUTED_VALUE"""),329.93)</f>
        <v>329.93</v>
      </c>
      <c r="M305" s="2">
        <f>IFERROR(__xludf.DUMMYFUNCTION("""COMPUTED_VALUE"""),45735.66666666667)</f>
        <v>45735.66667</v>
      </c>
      <c r="N305" s="1">
        <f>IFERROR(__xludf.DUMMYFUNCTION("""COMPUTED_VALUE"""),361398.0)</f>
        <v>361398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IFERROR(__xludf.DUMMYFUNCTION("""COMPUTED_VALUE"""),326.55)</f>
        <v>326.55</v>
      </c>
      <c r="D306" s="2">
        <f>IFERROR(__xludf.DUMMYFUNCTION("""COMPUTED_VALUE"""),45736.66666666667)</f>
        <v>45736.66667</v>
      </c>
      <c r="E306" s="1">
        <f>IFERROR(__xludf.DUMMYFUNCTION("""COMPUTED_VALUE"""),330.65)</f>
        <v>330.65</v>
      </c>
      <c r="G306" s="2">
        <f>IFERROR(__xludf.DUMMYFUNCTION("""COMPUTED_VALUE"""),45736.66666666667)</f>
        <v>45736.66667</v>
      </c>
      <c r="H306" s="1">
        <f>IFERROR(__xludf.DUMMYFUNCTION("""COMPUTED_VALUE"""),325.43)</f>
        <v>325.43</v>
      </c>
      <c r="J306" s="2">
        <f>IFERROR(__xludf.DUMMYFUNCTION("""COMPUTED_VALUE"""),45736.66666666667)</f>
        <v>45736.66667</v>
      </c>
      <c r="K306" s="1">
        <f>IFERROR(__xludf.DUMMYFUNCTION("""COMPUTED_VALUE"""),328.71)</f>
        <v>328.71</v>
      </c>
      <c r="M306" s="2">
        <f>IFERROR(__xludf.DUMMYFUNCTION("""COMPUTED_VALUE"""),45736.66666666667)</f>
        <v>45736.66667</v>
      </c>
      <c r="N306" s="1">
        <f>IFERROR(__xludf.DUMMYFUNCTION("""COMPUTED_VALUE"""),318138.0)</f>
        <v>318138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IFERROR(__xludf.DUMMYFUNCTION("""COMPUTED_VALUE"""),328.71)</f>
        <v>328.71</v>
      </c>
      <c r="D307" s="2">
        <f>IFERROR(__xludf.DUMMYFUNCTION("""COMPUTED_VALUE"""),45737.66666666667)</f>
        <v>45737.66667</v>
      </c>
      <c r="E307" s="1">
        <f>IFERROR(__xludf.DUMMYFUNCTION("""COMPUTED_VALUE"""),332.98)</f>
        <v>332.98</v>
      </c>
      <c r="G307" s="2">
        <f>IFERROR(__xludf.DUMMYFUNCTION("""COMPUTED_VALUE"""),45737.66666666667)</f>
        <v>45737.66667</v>
      </c>
      <c r="H307" s="1">
        <f>IFERROR(__xludf.DUMMYFUNCTION("""COMPUTED_VALUE"""),322.38)</f>
        <v>322.38</v>
      </c>
      <c r="J307" s="2">
        <f>IFERROR(__xludf.DUMMYFUNCTION("""COMPUTED_VALUE"""),45737.66666666667)</f>
        <v>45737.66667</v>
      </c>
      <c r="K307" s="1">
        <f>IFERROR(__xludf.DUMMYFUNCTION("""COMPUTED_VALUE"""),332.62)</f>
        <v>332.62</v>
      </c>
      <c r="M307" s="2">
        <f>IFERROR(__xludf.DUMMYFUNCTION("""COMPUTED_VALUE"""),45737.66666666667)</f>
        <v>45737.66667</v>
      </c>
      <c r="N307" s="1">
        <f>IFERROR(__xludf.DUMMYFUNCTION("""COMPUTED_VALUE"""),1176121.0)</f>
        <v>1176121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IFERROR(__xludf.DUMMYFUNCTION("""COMPUTED_VALUE"""),332.62)</f>
        <v>332.62</v>
      </c>
      <c r="D308" s="2">
        <f>IFERROR(__xludf.DUMMYFUNCTION("""COMPUTED_VALUE"""),45740.66666666667)</f>
        <v>45740.66667</v>
      </c>
      <c r="E308" s="1">
        <f>IFERROR(__xludf.DUMMYFUNCTION("""COMPUTED_VALUE"""),345.49)</f>
        <v>345.49</v>
      </c>
      <c r="G308" s="2">
        <f>IFERROR(__xludf.DUMMYFUNCTION("""COMPUTED_VALUE"""),45740.66666666667)</f>
        <v>45740.66667</v>
      </c>
      <c r="H308" s="1">
        <f>IFERROR(__xludf.DUMMYFUNCTION("""COMPUTED_VALUE"""),332.62)</f>
        <v>332.62</v>
      </c>
      <c r="J308" s="2">
        <f>IFERROR(__xludf.DUMMYFUNCTION("""COMPUTED_VALUE"""),45740.66666666667)</f>
        <v>45740.66667</v>
      </c>
      <c r="K308" s="1">
        <f>IFERROR(__xludf.DUMMYFUNCTION("""COMPUTED_VALUE"""),342.3)</f>
        <v>342.3</v>
      </c>
      <c r="M308" s="2">
        <f>IFERROR(__xludf.DUMMYFUNCTION("""COMPUTED_VALUE"""),45740.66666666667)</f>
        <v>45740.66667</v>
      </c>
      <c r="N308" s="1">
        <f>IFERROR(__xludf.DUMMYFUNCTION("""COMPUTED_VALUE"""),697680.0)</f>
        <v>697680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IFERROR(__xludf.DUMMYFUNCTION("""COMPUTED_VALUE"""),344.6)</f>
        <v>344.6</v>
      </c>
      <c r="D309" s="2">
        <f>IFERROR(__xludf.DUMMYFUNCTION("""COMPUTED_VALUE"""),45741.66666666667)</f>
        <v>45741.66667</v>
      </c>
      <c r="E309" s="1">
        <f>IFERROR(__xludf.DUMMYFUNCTION("""COMPUTED_VALUE"""),348.08)</f>
        <v>348.08</v>
      </c>
      <c r="G309" s="2">
        <f>IFERROR(__xludf.DUMMYFUNCTION("""COMPUTED_VALUE"""),45741.66666666667)</f>
        <v>45741.66667</v>
      </c>
      <c r="H309" s="1">
        <f>IFERROR(__xludf.DUMMYFUNCTION("""COMPUTED_VALUE"""),342.3)</f>
        <v>342.3</v>
      </c>
      <c r="J309" s="2">
        <f>IFERROR(__xludf.DUMMYFUNCTION("""COMPUTED_VALUE"""),45741.66666666667)</f>
        <v>45741.66667</v>
      </c>
      <c r="K309" s="1">
        <f>IFERROR(__xludf.DUMMYFUNCTION("""COMPUTED_VALUE"""),342.7)</f>
        <v>342.7</v>
      </c>
      <c r="M309" s="2">
        <f>IFERROR(__xludf.DUMMYFUNCTION("""COMPUTED_VALUE"""),45741.66666666667)</f>
        <v>45741.66667</v>
      </c>
      <c r="N309" s="1">
        <f>IFERROR(__xludf.DUMMYFUNCTION("""COMPUTED_VALUE"""),631770.0)</f>
        <v>631770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IFERROR(__xludf.DUMMYFUNCTION("""COMPUTED_VALUE"""),343.71)</f>
        <v>343.71</v>
      </c>
      <c r="D310" s="2">
        <f>IFERROR(__xludf.DUMMYFUNCTION("""COMPUTED_VALUE"""),45742.66666666667)</f>
        <v>45742.66667</v>
      </c>
      <c r="E310" s="1">
        <f>IFERROR(__xludf.DUMMYFUNCTION("""COMPUTED_VALUE"""),344.89)</f>
        <v>344.89</v>
      </c>
      <c r="G310" s="2">
        <f>IFERROR(__xludf.DUMMYFUNCTION("""COMPUTED_VALUE"""),45742.66666666667)</f>
        <v>45742.66667</v>
      </c>
      <c r="H310" s="1">
        <f>IFERROR(__xludf.DUMMYFUNCTION("""COMPUTED_VALUE"""),337.71)</f>
        <v>337.71</v>
      </c>
      <c r="J310" s="2">
        <f>IFERROR(__xludf.DUMMYFUNCTION("""COMPUTED_VALUE"""),45742.66666666667)</f>
        <v>45742.66667</v>
      </c>
      <c r="K310" s="1">
        <f>IFERROR(__xludf.DUMMYFUNCTION("""COMPUTED_VALUE"""),339.51)</f>
        <v>339.51</v>
      </c>
      <c r="M310" s="2">
        <f>IFERROR(__xludf.DUMMYFUNCTION("""COMPUTED_VALUE"""),45742.66666666667)</f>
        <v>45742.66667</v>
      </c>
      <c r="N310" s="1">
        <f>IFERROR(__xludf.DUMMYFUNCTION("""COMPUTED_VALUE"""),545932.0)</f>
        <v>545932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IFERROR(__xludf.DUMMYFUNCTION("""COMPUTED_VALUE"""),339.51)</f>
        <v>339.51</v>
      </c>
      <c r="D311" s="2">
        <f>IFERROR(__xludf.DUMMYFUNCTION("""COMPUTED_VALUE"""),45743.66666666667)</f>
        <v>45743.66667</v>
      </c>
      <c r="E311" s="1">
        <f>IFERROR(__xludf.DUMMYFUNCTION("""COMPUTED_VALUE"""),341.91)</f>
        <v>341.91</v>
      </c>
      <c r="G311" s="2">
        <f>IFERROR(__xludf.DUMMYFUNCTION("""COMPUTED_VALUE"""),45743.66666666667)</f>
        <v>45743.66667</v>
      </c>
      <c r="H311" s="1">
        <f>IFERROR(__xludf.DUMMYFUNCTION("""COMPUTED_VALUE"""),334.92)</f>
        <v>334.92</v>
      </c>
      <c r="J311" s="2">
        <f>IFERROR(__xludf.DUMMYFUNCTION("""COMPUTED_VALUE"""),45743.66666666667)</f>
        <v>45743.66667</v>
      </c>
      <c r="K311" s="1">
        <f>IFERROR(__xludf.DUMMYFUNCTION("""COMPUTED_VALUE"""),337.74)</f>
        <v>337.74</v>
      </c>
      <c r="M311" s="2">
        <f>IFERROR(__xludf.DUMMYFUNCTION("""COMPUTED_VALUE"""),45743.66666666667)</f>
        <v>45743.66667</v>
      </c>
      <c r="N311" s="1">
        <f>IFERROR(__xludf.DUMMYFUNCTION("""COMPUTED_VALUE"""),383134.0)</f>
        <v>383134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IFERROR(__xludf.DUMMYFUNCTION("""COMPUTED_VALUE"""),337.74)</f>
        <v>337.74</v>
      </c>
      <c r="D312" s="2">
        <f>IFERROR(__xludf.DUMMYFUNCTION("""COMPUTED_VALUE"""),45744.66666666667)</f>
        <v>45744.66667</v>
      </c>
      <c r="E312" s="1">
        <f>IFERROR(__xludf.DUMMYFUNCTION("""COMPUTED_VALUE"""),337.74)</f>
        <v>337.74</v>
      </c>
      <c r="G312" s="2">
        <f>IFERROR(__xludf.DUMMYFUNCTION("""COMPUTED_VALUE"""),45744.66666666667)</f>
        <v>45744.66667</v>
      </c>
      <c r="H312" s="1">
        <f>IFERROR(__xludf.DUMMYFUNCTION("""COMPUTED_VALUE"""),326.48)</f>
        <v>326.48</v>
      </c>
      <c r="J312" s="2">
        <f>IFERROR(__xludf.DUMMYFUNCTION("""COMPUTED_VALUE"""),45744.66666666667)</f>
        <v>45744.66667</v>
      </c>
      <c r="K312" s="1">
        <f>IFERROR(__xludf.DUMMYFUNCTION("""COMPUTED_VALUE"""),330.26)</f>
        <v>330.26</v>
      </c>
      <c r="M312" s="2">
        <f>IFERROR(__xludf.DUMMYFUNCTION("""COMPUTED_VALUE"""),45744.66666666667)</f>
        <v>45744.66667</v>
      </c>
      <c r="N312" s="1">
        <f>IFERROR(__xludf.DUMMYFUNCTION("""COMPUTED_VALUE"""),481984.0)</f>
        <v>481984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IFERROR(__xludf.DUMMYFUNCTION("""COMPUTED_VALUE"""),330.26)</f>
        <v>330.26</v>
      </c>
      <c r="D313" s="2">
        <f>IFERROR(__xludf.DUMMYFUNCTION("""COMPUTED_VALUE"""),45747.66666666667)</f>
        <v>45747.66667</v>
      </c>
      <c r="E313" s="1">
        <f>IFERROR(__xludf.DUMMYFUNCTION("""COMPUTED_VALUE"""),334.16)</f>
        <v>334.16</v>
      </c>
      <c r="G313" s="2">
        <f>IFERROR(__xludf.DUMMYFUNCTION("""COMPUTED_VALUE"""),45747.66666666667)</f>
        <v>45747.66667</v>
      </c>
      <c r="H313" s="1">
        <f>IFERROR(__xludf.DUMMYFUNCTION("""COMPUTED_VALUE"""),322.34)</f>
        <v>322.34</v>
      </c>
      <c r="J313" s="2">
        <f>IFERROR(__xludf.DUMMYFUNCTION("""COMPUTED_VALUE"""),45747.66666666667)</f>
        <v>45747.66667</v>
      </c>
      <c r="K313" s="1">
        <f>IFERROR(__xludf.DUMMYFUNCTION("""COMPUTED_VALUE"""),331.57)</f>
        <v>331.57</v>
      </c>
      <c r="M313" s="2">
        <f>IFERROR(__xludf.DUMMYFUNCTION("""COMPUTED_VALUE"""),45747.66666666667)</f>
        <v>45747.66667</v>
      </c>
      <c r="N313" s="1">
        <f>IFERROR(__xludf.DUMMYFUNCTION("""COMPUTED_VALUE"""),552239.0)</f>
        <v>552239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IFERROR(__xludf.DUMMYFUNCTION("""COMPUTED_VALUE"""),331.57)</f>
        <v>331.57</v>
      </c>
      <c r="D314" s="2">
        <f>IFERROR(__xludf.DUMMYFUNCTION("""COMPUTED_VALUE"""),45748.66666666667)</f>
        <v>45748.66667</v>
      </c>
      <c r="E314" s="1">
        <f>IFERROR(__xludf.DUMMYFUNCTION("""COMPUTED_VALUE"""),335.7)</f>
        <v>335.7</v>
      </c>
      <c r="G314" s="2">
        <f>IFERROR(__xludf.DUMMYFUNCTION("""COMPUTED_VALUE"""),45748.66666666667)</f>
        <v>45748.66667</v>
      </c>
      <c r="H314" s="1">
        <f>IFERROR(__xludf.DUMMYFUNCTION("""COMPUTED_VALUE"""),327.5)</f>
        <v>327.5</v>
      </c>
      <c r="J314" s="2">
        <f>IFERROR(__xludf.DUMMYFUNCTION("""COMPUTED_VALUE"""),45748.66666666667)</f>
        <v>45748.66667</v>
      </c>
      <c r="K314" s="1">
        <f>IFERROR(__xludf.DUMMYFUNCTION("""COMPUTED_VALUE"""),333.54)</f>
        <v>333.54</v>
      </c>
      <c r="M314" s="2">
        <f>IFERROR(__xludf.DUMMYFUNCTION("""COMPUTED_VALUE"""),45748.66666666667)</f>
        <v>45748.66667</v>
      </c>
      <c r="N314" s="1">
        <f>IFERROR(__xludf.DUMMYFUNCTION("""COMPUTED_VALUE"""),410797.0)</f>
        <v>410797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IFERROR(__xludf.DUMMYFUNCTION("""COMPUTED_VALUE"""),329.96)</f>
        <v>329.96</v>
      </c>
      <c r="D315" s="2">
        <f>IFERROR(__xludf.DUMMYFUNCTION("""COMPUTED_VALUE"""),45749.66666666667)</f>
        <v>45749.66667</v>
      </c>
      <c r="E315" s="1">
        <f>IFERROR(__xludf.DUMMYFUNCTION("""COMPUTED_VALUE"""),340.86)</f>
        <v>340.86</v>
      </c>
      <c r="G315" s="2">
        <f>IFERROR(__xludf.DUMMYFUNCTION("""COMPUTED_VALUE"""),45749.66666666667)</f>
        <v>45749.66667</v>
      </c>
      <c r="H315" s="1">
        <f>IFERROR(__xludf.DUMMYFUNCTION("""COMPUTED_VALUE"""),329.85)</f>
        <v>329.85</v>
      </c>
      <c r="J315" s="2">
        <f>IFERROR(__xludf.DUMMYFUNCTION("""COMPUTED_VALUE"""),45749.66666666667)</f>
        <v>45749.66667</v>
      </c>
      <c r="K315" s="1">
        <f>IFERROR(__xludf.DUMMYFUNCTION("""COMPUTED_VALUE"""),338.59)</f>
        <v>338.59</v>
      </c>
      <c r="M315" s="2">
        <f>IFERROR(__xludf.DUMMYFUNCTION("""COMPUTED_VALUE"""),45749.66666666667)</f>
        <v>45749.66667</v>
      </c>
      <c r="N315" s="1">
        <f>IFERROR(__xludf.DUMMYFUNCTION("""COMPUTED_VALUE"""),636282.0)</f>
        <v>636282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IFERROR(__xludf.DUMMYFUNCTION("""COMPUTED_VALUE"""),338.59)</f>
        <v>338.59</v>
      </c>
      <c r="D316" s="2">
        <f>IFERROR(__xludf.DUMMYFUNCTION("""COMPUTED_VALUE"""),45750.66666666667)</f>
        <v>45750.66667</v>
      </c>
      <c r="E316" s="1">
        <f>IFERROR(__xludf.DUMMYFUNCTION("""COMPUTED_VALUE"""),338.59)</f>
        <v>338.59</v>
      </c>
      <c r="G316" s="2">
        <f>IFERROR(__xludf.DUMMYFUNCTION("""COMPUTED_VALUE"""),45750.66666666667)</f>
        <v>45750.66667</v>
      </c>
      <c r="H316" s="1">
        <f>IFERROR(__xludf.DUMMYFUNCTION("""COMPUTED_VALUE"""),304.95)</f>
        <v>304.95</v>
      </c>
      <c r="J316" s="2">
        <f>IFERROR(__xludf.DUMMYFUNCTION("""COMPUTED_VALUE"""),45750.66666666667)</f>
        <v>45750.66667</v>
      </c>
      <c r="K316" s="1">
        <f>IFERROR(__xludf.DUMMYFUNCTION("""COMPUTED_VALUE"""),304.95)</f>
        <v>304.95</v>
      </c>
      <c r="M316" s="2">
        <f>IFERROR(__xludf.DUMMYFUNCTION("""COMPUTED_VALUE"""),45750.66666666667)</f>
        <v>45750.66667</v>
      </c>
      <c r="N316" s="1">
        <f>IFERROR(__xludf.DUMMYFUNCTION("""COMPUTED_VALUE"""),599395.0)</f>
        <v>599395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IFERROR(__xludf.DUMMYFUNCTION("""COMPUTED_VALUE"""),304.95)</f>
        <v>304.95</v>
      </c>
      <c r="D317" s="2">
        <f>IFERROR(__xludf.DUMMYFUNCTION("""COMPUTED_VALUE"""),45751.66666666667)</f>
        <v>45751.66667</v>
      </c>
      <c r="E317" s="1">
        <f>IFERROR(__xludf.DUMMYFUNCTION("""COMPUTED_VALUE"""),304.95)</f>
        <v>304.95</v>
      </c>
      <c r="G317" s="2">
        <f>IFERROR(__xludf.DUMMYFUNCTION("""COMPUTED_VALUE"""),45751.66666666667)</f>
        <v>45751.66667</v>
      </c>
      <c r="H317" s="1">
        <f>IFERROR(__xludf.DUMMYFUNCTION("""COMPUTED_VALUE"""),280.1)</f>
        <v>280.1</v>
      </c>
      <c r="J317" s="2">
        <f>IFERROR(__xludf.DUMMYFUNCTION("""COMPUTED_VALUE"""),45751.66666666667)</f>
        <v>45751.66667</v>
      </c>
      <c r="K317" s="1">
        <f>IFERROR(__xludf.DUMMYFUNCTION("""COMPUTED_VALUE"""),292.7)</f>
        <v>292.7</v>
      </c>
      <c r="M317" s="2">
        <f>IFERROR(__xludf.DUMMYFUNCTION("""COMPUTED_VALUE"""),45751.66666666667)</f>
        <v>45751.66667</v>
      </c>
      <c r="N317" s="1">
        <f>IFERROR(__xludf.DUMMYFUNCTION("""COMPUTED_VALUE"""),1175353.0)</f>
        <v>1175353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IFERROR(__xludf.DUMMYFUNCTION("""COMPUTED_VALUE"""),292.7)</f>
        <v>292.7</v>
      </c>
      <c r="D318" s="2">
        <f>IFERROR(__xludf.DUMMYFUNCTION("""COMPUTED_VALUE"""),45754.66666666667)</f>
        <v>45754.66667</v>
      </c>
      <c r="E318" s="1">
        <f>IFERROR(__xludf.DUMMYFUNCTION("""COMPUTED_VALUE"""),303.47)</f>
        <v>303.47</v>
      </c>
      <c r="G318" s="2">
        <f>IFERROR(__xludf.DUMMYFUNCTION("""COMPUTED_VALUE"""),45754.66666666667)</f>
        <v>45754.66667</v>
      </c>
      <c r="H318" s="1">
        <f>IFERROR(__xludf.DUMMYFUNCTION("""COMPUTED_VALUE"""),275.54)</f>
        <v>275.54</v>
      </c>
      <c r="J318" s="2">
        <f>IFERROR(__xludf.DUMMYFUNCTION("""COMPUTED_VALUE"""),45754.66666666667)</f>
        <v>45754.66667</v>
      </c>
      <c r="K318" s="1">
        <f>IFERROR(__xludf.DUMMYFUNCTION("""COMPUTED_VALUE"""),290.77)</f>
        <v>290.77</v>
      </c>
      <c r="M318" s="2">
        <f>IFERROR(__xludf.DUMMYFUNCTION("""COMPUTED_VALUE"""),45754.66666666667)</f>
        <v>45754.66667</v>
      </c>
      <c r="N318" s="1">
        <f>IFERROR(__xludf.DUMMYFUNCTION("""COMPUTED_VALUE"""),868716.0)</f>
        <v>868716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IFERROR(__xludf.DUMMYFUNCTION("""COMPUTED_VALUE"""),302.45)</f>
        <v>302.45</v>
      </c>
      <c r="D319" s="2">
        <f>IFERROR(__xludf.DUMMYFUNCTION("""COMPUTED_VALUE"""),45755.66666666667)</f>
        <v>45755.66667</v>
      </c>
      <c r="E319" s="1">
        <f>IFERROR(__xludf.DUMMYFUNCTION("""COMPUTED_VALUE"""),302.85)</f>
        <v>302.85</v>
      </c>
      <c r="G319" s="2">
        <f>IFERROR(__xludf.DUMMYFUNCTION("""COMPUTED_VALUE"""),45755.66666666667)</f>
        <v>45755.66667</v>
      </c>
      <c r="H319" s="1">
        <f>IFERROR(__xludf.DUMMYFUNCTION("""COMPUTED_VALUE"""),283.51)</f>
        <v>283.51</v>
      </c>
      <c r="J319" s="2">
        <f>IFERROR(__xludf.DUMMYFUNCTION("""COMPUTED_VALUE"""),45755.66666666667)</f>
        <v>45755.66667</v>
      </c>
      <c r="K319" s="1">
        <f>IFERROR(__xludf.DUMMYFUNCTION("""COMPUTED_VALUE"""),286.63)</f>
        <v>286.63</v>
      </c>
      <c r="M319" s="2">
        <f>IFERROR(__xludf.DUMMYFUNCTION("""COMPUTED_VALUE"""),45755.66666666667)</f>
        <v>45755.66667</v>
      </c>
      <c r="N319" s="1">
        <f>IFERROR(__xludf.DUMMYFUNCTION("""COMPUTED_VALUE"""),654108.0)</f>
        <v>654108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IFERROR(__xludf.DUMMYFUNCTION("""COMPUTED_VALUE"""),283.97)</f>
        <v>283.97</v>
      </c>
      <c r="D320" s="2">
        <f>IFERROR(__xludf.DUMMYFUNCTION("""COMPUTED_VALUE"""),45756.66666666667)</f>
        <v>45756.66667</v>
      </c>
      <c r="E320" s="1">
        <f>IFERROR(__xludf.DUMMYFUNCTION("""COMPUTED_VALUE"""),318.7)</f>
        <v>318.7</v>
      </c>
      <c r="G320" s="2">
        <f>IFERROR(__xludf.DUMMYFUNCTION("""COMPUTED_VALUE"""),45756.66666666667)</f>
        <v>45756.66667</v>
      </c>
      <c r="H320" s="1">
        <f>IFERROR(__xludf.DUMMYFUNCTION("""COMPUTED_VALUE"""),281.84)</f>
        <v>281.84</v>
      </c>
      <c r="J320" s="2">
        <f>IFERROR(__xludf.DUMMYFUNCTION("""COMPUTED_VALUE"""),45756.66666666667)</f>
        <v>45756.66667</v>
      </c>
      <c r="K320" s="1">
        <f>IFERROR(__xludf.DUMMYFUNCTION("""COMPUTED_VALUE"""),315.06)</f>
        <v>315.06</v>
      </c>
      <c r="M320" s="2">
        <f>IFERROR(__xludf.DUMMYFUNCTION("""COMPUTED_VALUE"""),45756.66666666667)</f>
        <v>45756.66667</v>
      </c>
      <c r="N320" s="1">
        <f>IFERROR(__xludf.DUMMYFUNCTION("""COMPUTED_VALUE"""),809172.0)</f>
        <v>809172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IFERROR(__xludf.DUMMYFUNCTION("""COMPUTED_VALUE"""),315.06)</f>
        <v>315.06</v>
      </c>
      <c r="D321" s="2">
        <f>IFERROR(__xludf.DUMMYFUNCTION("""COMPUTED_VALUE"""),45757.66666666667)</f>
        <v>45757.66667</v>
      </c>
      <c r="E321" s="1">
        <f>IFERROR(__xludf.DUMMYFUNCTION("""COMPUTED_VALUE"""),315.06)</f>
        <v>315.06</v>
      </c>
      <c r="G321" s="2">
        <f>IFERROR(__xludf.DUMMYFUNCTION("""COMPUTED_VALUE"""),45757.66666666667)</f>
        <v>45757.66667</v>
      </c>
      <c r="H321" s="1">
        <f>IFERROR(__xludf.DUMMYFUNCTION("""COMPUTED_VALUE"""),299.4)</f>
        <v>299.4</v>
      </c>
      <c r="J321" s="2">
        <f>IFERROR(__xludf.DUMMYFUNCTION("""COMPUTED_VALUE"""),45757.66666666667)</f>
        <v>45757.66667</v>
      </c>
      <c r="K321" s="1">
        <f>IFERROR(__xludf.DUMMYFUNCTION("""COMPUTED_VALUE"""),306.0)</f>
        <v>306</v>
      </c>
      <c r="M321" s="2">
        <f>IFERROR(__xludf.DUMMYFUNCTION("""COMPUTED_VALUE"""),45757.66666666667)</f>
        <v>45757.66667</v>
      </c>
      <c r="N321" s="1">
        <f>IFERROR(__xludf.DUMMYFUNCTION("""COMPUTED_VALUE"""),616014.0)</f>
        <v>616014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IFERROR(__xludf.DUMMYFUNCTION("""COMPUTED_VALUE"""),306.0)</f>
        <v>306</v>
      </c>
      <c r="D322" s="2">
        <f>IFERROR(__xludf.DUMMYFUNCTION("""COMPUTED_VALUE"""),45758.66666666667)</f>
        <v>45758.66667</v>
      </c>
      <c r="E322" s="1">
        <f>IFERROR(__xludf.DUMMYFUNCTION("""COMPUTED_VALUE"""),322.54)</f>
        <v>322.54</v>
      </c>
      <c r="G322" s="2">
        <f>IFERROR(__xludf.DUMMYFUNCTION("""COMPUTED_VALUE"""),45758.66666666667)</f>
        <v>45758.66667</v>
      </c>
      <c r="H322" s="1">
        <f>IFERROR(__xludf.DUMMYFUNCTION("""COMPUTED_VALUE"""),304.06)</f>
        <v>304.06</v>
      </c>
      <c r="J322" s="2">
        <f>IFERROR(__xludf.DUMMYFUNCTION("""COMPUTED_VALUE"""),45758.66666666667)</f>
        <v>45758.66667</v>
      </c>
      <c r="K322" s="1">
        <f>IFERROR(__xludf.DUMMYFUNCTION("""COMPUTED_VALUE"""),317.13)</f>
        <v>317.13</v>
      </c>
      <c r="M322" s="2">
        <f>IFERROR(__xludf.DUMMYFUNCTION("""COMPUTED_VALUE"""),45758.66666666667)</f>
        <v>45758.66667</v>
      </c>
      <c r="N322" s="1">
        <f>IFERROR(__xludf.DUMMYFUNCTION("""COMPUTED_VALUE"""),697364.0)</f>
        <v>697364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IFERROR(__xludf.DUMMYFUNCTION("""COMPUTED_VALUE"""),317.13)</f>
        <v>317.13</v>
      </c>
      <c r="D323" s="2">
        <f>IFERROR(__xludf.DUMMYFUNCTION("""COMPUTED_VALUE"""),45761.66666666667)</f>
        <v>45761.66667</v>
      </c>
      <c r="E323" s="1">
        <f>IFERROR(__xludf.DUMMYFUNCTION("""COMPUTED_VALUE"""),322.52)</f>
        <v>322.52</v>
      </c>
      <c r="G323" s="2">
        <f>IFERROR(__xludf.DUMMYFUNCTION("""COMPUTED_VALUE"""),45761.66666666667)</f>
        <v>45761.66667</v>
      </c>
      <c r="H323" s="1">
        <f>IFERROR(__xludf.DUMMYFUNCTION("""COMPUTED_VALUE"""),312.69)</f>
        <v>312.69</v>
      </c>
      <c r="J323" s="2">
        <f>IFERROR(__xludf.DUMMYFUNCTION("""COMPUTED_VALUE"""),45761.66666666667)</f>
        <v>45761.66667</v>
      </c>
      <c r="K323" s="1">
        <f>IFERROR(__xludf.DUMMYFUNCTION("""COMPUTED_VALUE"""),315.29)</f>
        <v>315.29</v>
      </c>
      <c r="M323" s="2">
        <f>IFERROR(__xludf.DUMMYFUNCTION("""COMPUTED_VALUE"""),45761.66666666667)</f>
        <v>45761.66667</v>
      </c>
      <c r="N323" s="1">
        <f>IFERROR(__xludf.DUMMYFUNCTION("""COMPUTED_VALUE"""),429431.0)</f>
        <v>429431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IFERROR(__xludf.DUMMYFUNCTION("""COMPUTED_VALUE"""),315.78)</f>
        <v>315.78</v>
      </c>
      <c r="D324" s="2">
        <f>IFERROR(__xludf.DUMMYFUNCTION("""COMPUTED_VALUE"""),45762.66666666667)</f>
        <v>45762.66667</v>
      </c>
      <c r="E324" s="1">
        <f>IFERROR(__xludf.DUMMYFUNCTION("""COMPUTED_VALUE"""),319.03)</f>
        <v>319.03</v>
      </c>
      <c r="G324" s="2">
        <f>IFERROR(__xludf.DUMMYFUNCTION("""COMPUTED_VALUE"""),45762.66666666667)</f>
        <v>45762.66667</v>
      </c>
      <c r="H324" s="1">
        <f>IFERROR(__xludf.DUMMYFUNCTION("""COMPUTED_VALUE"""),312.14)</f>
        <v>312.14</v>
      </c>
      <c r="J324" s="2">
        <f>IFERROR(__xludf.DUMMYFUNCTION("""COMPUTED_VALUE"""),45762.66666666667)</f>
        <v>45762.66667</v>
      </c>
      <c r="K324" s="1">
        <f>IFERROR(__xludf.DUMMYFUNCTION("""COMPUTED_VALUE"""),313.71)</f>
        <v>313.71</v>
      </c>
      <c r="M324" s="2">
        <f>IFERROR(__xludf.DUMMYFUNCTION("""COMPUTED_VALUE"""),45762.66666666667)</f>
        <v>45762.66667</v>
      </c>
      <c r="N324" s="1">
        <f>IFERROR(__xludf.DUMMYFUNCTION("""COMPUTED_VALUE"""),260951.0)</f>
        <v>260951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IFERROR(__xludf.DUMMYFUNCTION("""COMPUTED_VALUE"""),312.2)</f>
        <v>312.2</v>
      </c>
      <c r="D325" s="2">
        <f>IFERROR(__xludf.DUMMYFUNCTION("""COMPUTED_VALUE"""),45763.66666666667)</f>
        <v>45763.66667</v>
      </c>
      <c r="E325" s="1">
        <f>IFERROR(__xludf.DUMMYFUNCTION("""COMPUTED_VALUE"""),312.89)</f>
        <v>312.89</v>
      </c>
      <c r="G325" s="2">
        <f>IFERROR(__xludf.DUMMYFUNCTION("""COMPUTED_VALUE"""),45763.66666666667)</f>
        <v>45763.66667</v>
      </c>
      <c r="H325" s="1">
        <f>IFERROR(__xludf.DUMMYFUNCTION("""COMPUTED_VALUE"""),305.73)</f>
        <v>305.73</v>
      </c>
      <c r="J325" s="2">
        <f>IFERROR(__xludf.DUMMYFUNCTION("""COMPUTED_VALUE"""),45763.66666666667)</f>
        <v>45763.66667</v>
      </c>
      <c r="K325" s="1">
        <f>IFERROR(__xludf.DUMMYFUNCTION("""COMPUTED_VALUE"""),309.21)</f>
        <v>309.21</v>
      </c>
      <c r="M325" s="2">
        <f>IFERROR(__xludf.DUMMYFUNCTION("""COMPUTED_VALUE"""),45763.66666666667)</f>
        <v>45763.66667</v>
      </c>
      <c r="N325" s="1">
        <f>IFERROR(__xludf.DUMMYFUNCTION("""COMPUTED_VALUE"""),454000.0)</f>
        <v>454000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IFERROR(__xludf.DUMMYFUNCTION("""COMPUTED_VALUE"""),311.87)</f>
        <v>311.87</v>
      </c>
      <c r="D326" s="2">
        <f>IFERROR(__xludf.DUMMYFUNCTION("""COMPUTED_VALUE"""),45764.66666666667)</f>
        <v>45764.66667</v>
      </c>
      <c r="E326" s="1">
        <f>IFERROR(__xludf.DUMMYFUNCTION("""COMPUTED_VALUE"""),315.02)</f>
        <v>315.02</v>
      </c>
      <c r="G326" s="2">
        <f>IFERROR(__xludf.DUMMYFUNCTION("""COMPUTED_VALUE"""),45764.66666666667)</f>
        <v>45764.66667</v>
      </c>
      <c r="H326" s="1">
        <f>IFERROR(__xludf.DUMMYFUNCTION("""COMPUTED_VALUE"""),309.74)</f>
        <v>309.74</v>
      </c>
      <c r="J326" s="2">
        <f>IFERROR(__xludf.DUMMYFUNCTION("""COMPUTED_VALUE"""),45764.66666666667)</f>
        <v>45764.66667</v>
      </c>
      <c r="K326" s="1">
        <f>IFERROR(__xludf.DUMMYFUNCTION("""COMPUTED_VALUE"""),312.92)</f>
        <v>312.92</v>
      </c>
      <c r="M326" s="2">
        <f>IFERROR(__xludf.DUMMYFUNCTION("""COMPUTED_VALUE"""),45764.66666666667)</f>
        <v>45764.66667</v>
      </c>
      <c r="N326" s="1">
        <f>IFERROR(__xludf.DUMMYFUNCTION("""COMPUTED_VALUE"""),757457.0)</f>
        <v>757457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IFERROR(__xludf.DUMMYFUNCTION("""COMPUTED_VALUE"""),308.95)</f>
        <v>308.95</v>
      </c>
      <c r="D327" s="2">
        <f>IFERROR(__xludf.DUMMYFUNCTION("""COMPUTED_VALUE"""),45768.66666666667)</f>
        <v>45768.66667</v>
      </c>
      <c r="E327" s="1">
        <f>IFERROR(__xludf.DUMMYFUNCTION("""COMPUTED_VALUE"""),310.69)</f>
        <v>310.69</v>
      </c>
      <c r="G327" s="2">
        <f>IFERROR(__xludf.DUMMYFUNCTION("""COMPUTED_VALUE"""),45768.66666666667)</f>
        <v>45768.66667</v>
      </c>
      <c r="H327" s="1">
        <f>IFERROR(__xludf.DUMMYFUNCTION("""COMPUTED_VALUE"""),303.01)</f>
        <v>303.01</v>
      </c>
      <c r="J327" s="2">
        <f>IFERROR(__xludf.DUMMYFUNCTION("""COMPUTED_VALUE"""),45768.66666666667)</f>
        <v>45768.66667</v>
      </c>
      <c r="K327" s="1">
        <f>IFERROR(__xludf.DUMMYFUNCTION("""COMPUTED_VALUE"""),304.85)</f>
        <v>304.85</v>
      </c>
      <c r="M327" s="2">
        <f>IFERROR(__xludf.DUMMYFUNCTION("""COMPUTED_VALUE"""),45768.66666666667)</f>
        <v>45768.66667</v>
      </c>
      <c r="N327" s="1">
        <f>IFERROR(__xludf.DUMMYFUNCTION("""COMPUTED_VALUE"""),322344.0)</f>
        <v>322344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IFERROR(__xludf.DUMMYFUNCTION("""COMPUTED_VALUE"""),308.3)</f>
        <v>308.3</v>
      </c>
      <c r="D328" s="2">
        <f>IFERROR(__xludf.DUMMYFUNCTION("""COMPUTED_VALUE"""),45769.66666666667)</f>
        <v>45769.66667</v>
      </c>
      <c r="E328" s="1">
        <f>IFERROR(__xludf.DUMMYFUNCTION("""COMPUTED_VALUE"""),313.48)</f>
        <v>313.48</v>
      </c>
      <c r="G328" s="2">
        <f>IFERROR(__xludf.DUMMYFUNCTION("""COMPUTED_VALUE"""),45769.66666666667)</f>
        <v>45769.66667</v>
      </c>
      <c r="H328" s="1">
        <f>IFERROR(__xludf.DUMMYFUNCTION("""COMPUTED_VALUE"""),305.37)</f>
        <v>305.37</v>
      </c>
      <c r="J328" s="2">
        <f>IFERROR(__xludf.DUMMYFUNCTION("""COMPUTED_VALUE"""),45769.66666666667)</f>
        <v>45769.66667</v>
      </c>
      <c r="K328" s="1">
        <f>IFERROR(__xludf.DUMMYFUNCTION("""COMPUTED_VALUE"""),311.09)</f>
        <v>311.09</v>
      </c>
      <c r="M328" s="2">
        <f>IFERROR(__xludf.DUMMYFUNCTION("""COMPUTED_VALUE"""),45769.66666666667)</f>
        <v>45769.66667</v>
      </c>
      <c r="N328" s="1">
        <f>IFERROR(__xludf.DUMMYFUNCTION("""COMPUTED_VALUE"""),415465.0)</f>
        <v>415465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IFERROR(__xludf.DUMMYFUNCTION("""COMPUTED_VALUE"""),320.03)</f>
        <v>320.03</v>
      </c>
      <c r="D329" s="2">
        <f>IFERROR(__xludf.DUMMYFUNCTION("""COMPUTED_VALUE"""),45770.66666666667)</f>
        <v>45770.66667</v>
      </c>
      <c r="E329" s="1">
        <f>IFERROR(__xludf.DUMMYFUNCTION("""COMPUTED_VALUE"""),326.48)</f>
        <v>326.48</v>
      </c>
      <c r="G329" s="2">
        <f>IFERROR(__xludf.DUMMYFUNCTION("""COMPUTED_VALUE"""),45770.66666666667)</f>
        <v>45770.66667</v>
      </c>
      <c r="H329" s="1">
        <f>IFERROR(__xludf.DUMMYFUNCTION("""COMPUTED_VALUE"""),312.69)</f>
        <v>312.69</v>
      </c>
      <c r="J329" s="2">
        <f>IFERROR(__xludf.DUMMYFUNCTION("""COMPUTED_VALUE"""),45770.66666666667)</f>
        <v>45770.66667</v>
      </c>
      <c r="K329" s="1">
        <f>IFERROR(__xludf.DUMMYFUNCTION("""COMPUTED_VALUE"""),314.56)</f>
        <v>314.56</v>
      </c>
      <c r="M329" s="2">
        <f>IFERROR(__xludf.DUMMYFUNCTION("""COMPUTED_VALUE"""),45770.66666666667)</f>
        <v>45770.66667</v>
      </c>
      <c r="N329" s="1">
        <f>IFERROR(__xludf.DUMMYFUNCTION("""COMPUTED_VALUE"""),411416.0)</f>
        <v>411416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IFERROR(__xludf.DUMMYFUNCTION("""COMPUTED_VALUE"""),316.07)</f>
        <v>316.07</v>
      </c>
      <c r="D330" s="2">
        <f>IFERROR(__xludf.DUMMYFUNCTION("""COMPUTED_VALUE"""),45771.66666666667)</f>
        <v>45771.66667</v>
      </c>
      <c r="E330" s="1">
        <f>IFERROR(__xludf.DUMMYFUNCTION("""COMPUTED_VALUE"""),324.46)</f>
        <v>324.46</v>
      </c>
      <c r="G330" s="2">
        <f>IFERROR(__xludf.DUMMYFUNCTION("""COMPUTED_VALUE"""),45771.66666666667)</f>
        <v>45771.66667</v>
      </c>
      <c r="H330" s="1">
        <f>IFERROR(__xludf.DUMMYFUNCTION("""COMPUTED_VALUE"""),316.07)</f>
        <v>316.07</v>
      </c>
      <c r="J330" s="2">
        <f>IFERROR(__xludf.DUMMYFUNCTION("""COMPUTED_VALUE"""),45771.66666666667)</f>
        <v>45771.66667</v>
      </c>
      <c r="K330" s="1">
        <f>IFERROR(__xludf.DUMMYFUNCTION("""COMPUTED_VALUE"""),322.34)</f>
        <v>322.34</v>
      </c>
      <c r="M330" s="2">
        <f>IFERROR(__xludf.DUMMYFUNCTION("""COMPUTED_VALUE"""),45771.66666666667)</f>
        <v>45771.66667</v>
      </c>
      <c r="N330" s="1">
        <f>IFERROR(__xludf.DUMMYFUNCTION("""COMPUTED_VALUE"""),331150.0)</f>
        <v>331150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IFERROR(__xludf.DUMMYFUNCTION("""COMPUTED_VALUE"""),318.7)</f>
        <v>318.7</v>
      </c>
      <c r="D331" s="2">
        <f>IFERROR(__xludf.DUMMYFUNCTION("""COMPUTED_VALUE"""),45772.66666666667)</f>
        <v>45772.66667</v>
      </c>
      <c r="E331" s="1">
        <f>IFERROR(__xludf.DUMMYFUNCTION("""COMPUTED_VALUE"""),321.82)</f>
        <v>321.82</v>
      </c>
      <c r="G331" s="2">
        <f>IFERROR(__xludf.DUMMYFUNCTION("""COMPUTED_VALUE"""),45772.66666666667)</f>
        <v>45772.66667</v>
      </c>
      <c r="H331" s="1">
        <f>IFERROR(__xludf.DUMMYFUNCTION("""COMPUTED_VALUE"""),314.17)</f>
        <v>314.17</v>
      </c>
      <c r="J331" s="2">
        <f>IFERROR(__xludf.DUMMYFUNCTION("""COMPUTED_VALUE"""),45772.66666666667)</f>
        <v>45772.66667</v>
      </c>
      <c r="K331" s="1">
        <f>IFERROR(__xludf.DUMMYFUNCTION("""COMPUTED_VALUE"""),317.68)</f>
        <v>317.68</v>
      </c>
      <c r="M331" s="2">
        <f>IFERROR(__xludf.DUMMYFUNCTION("""COMPUTED_VALUE"""),45772.66666666667)</f>
        <v>45772.66667</v>
      </c>
      <c r="N331" s="1">
        <f>IFERROR(__xludf.DUMMYFUNCTION("""COMPUTED_VALUE"""),284363.0)</f>
        <v>284363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IFERROR(__xludf.DUMMYFUNCTION("""COMPUTED_VALUE"""),317.68)</f>
        <v>317.68</v>
      </c>
      <c r="D332" s="2">
        <f>IFERROR(__xludf.DUMMYFUNCTION("""COMPUTED_VALUE"""),45775.66666666667)</f>
        <v>45775.66667</v>
      </c>
      <c r="E332" s="1">
        <f>IFERROR(__xludf.DUMMYFUNCTION("""COMPUTED_VALUE"""),320.1)</f>
        <v>320.1</v>
      </c>
      <c r="G332" s="2">
        <f>IFERROR(__xludf.DUMMYFUNCTION("""COMPUTED_VALUE"""),45775.66666666667)</f>
        <v>45775.66667</v>
      </c>
      <c r="H332" s="1">
        <f>IFERROR(__xludf.DUMMYFUNCTION("""COMPUTED_VALUE"""),312.76)</f>
        <v>312.76</v>
      </c>
      <c r="J332" s="2">
        <f>IFERROR(__xludf.DUMMYFUNCTION("""COMPUTED_VALUE"""),45775.66666666667)</f>
        <v>45775.66667</v>
      </c>
      <c r="K332" s="1">
        <f>IFERROR(__xludf.DUMMYFUNCTION("""COMPUTED_VALUE"""),314.4)</f>
        <v>314.4</v>
      </c>
      <c r="M332" s="2">
        <f>IFERROR(__xludf.DUMMYFUNCTION("""COMPUTED_VALUE"""),45775.66666666667)</f>
        <v>45775.66667</v>
      </c>
      <c r="N332" s="1">
        <f>IFERROR(__xludf.DUMMYFUNCTION("""COMPUTED_VALUE"""),346539.0)</f>
        <v>346539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IFERROR(__xludf.DUMMYFUNCTION("""COMPUTED_VALUE"""),312.1)</f>
        <v>312.1</v>
      </c>
      <c r="D333" s="2">
        <f>IFERROR(__xludf.DUMMYFUNCTION("""COMPUTED_VALUE"""),45776.66666666667)</f>
        <v>45776.66667</v>
      </c>
      <c r="E333" s="1">
        <f>IFERROR(__xludf.DUMMYFUNCTION("""COMPUTED_VALUE"""),316.6)</f>
        <v>316.6</v>
      </c>
      <c r="G333" s="2">
        <f>IFERROR(__xludf.DUMMYFUNCTION("""COMPUTED_VALUE"""),45776.66666666667)</f>
        <v>45776.66667</v>
      </c>
      <c r="H333" s="1">
        <f>IFERROR(__xludf.DUMMYFUNCTION("""COMPUTED_VALUE"""),311.81)</f>
        <v>311.81</v>
      </c>
      <c r="J333" s="2">
        <f>IFERROR(__xludf.DUMMYFUNCTION("""COMPUTED_VALUE"""),45776.66666666667)</f>
        <v>45776.66667</v>
      </c>
      <c r="K333" s="1">
        <f>IFERROR(__xludf.DUMMYFUNCTION("""COMPUTED_VALUE"""),315.02)</f>
        <v>315.02</v>
      </c>
      <c r="M333" s="2">
        <f>IFERROR(__xludf.DUMMYFUNCTION("""COMPUTED_VALUE"""),45776.66666666667)</f>
        <v>45776.66667</v>
      </c>
      <c r="N333" s="1">
        <f>IFERROR(__xludf.DUMMYFUNCTION("""COMPUTED_VALUE"""),454990.0)</f>
        <v>454990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IFERROR(__xludf.DUMMYFUNCTION("""COMPUTED_VALUE"""),315.02)</f>
        <v>315.02</v>
      </c>
      <c r="D334" s="2">
        <f>IFERROR(__xludf.DUMMYFUNCTION("""COMPUTED_VALUE"""),45777.66666666667)</f>
        <v>45777.66667</v>
      </c>
      <c r="E334" s="1">
        <f>IFERROR(__xludf.DUMMYFUNCTION("""COMPUTED_VALUE"""),316.34)</f>
        <v>316.34</v>
      </c>
      <c r="G334" s="2">
        <f>IFERROR(__xludf.DUMMYFUNCTION("""COMPUTED_VALUE"""),45777.66666666667)</f>
        <v>45777.66667</v>
      </c>
      <c r="H334" s="1">
        <f>IFERROR(__xludf.DUMMYFUNCTION("""COMPUTED_VALUE"""),306.06)</f>
        <v>306.06</v>
      </c>
      <c r="J334" s="2">
        <f>IFERROR(__xludf.DUMMYFUNCTION("""COMPUTED_VALUE"""),45777.66666666667)</f>
        <v>45777.66667</v>
      </c>
      <c r="K334" s="1">
        <f>IFERROR(__xludf.DUMMYFUNCTION("""COMPUTED_VALUE"""),316.34)</f>
        <v>316.34</v>
      </c>
      <c r="M334" s="2">
        <f>IFERROR(__xludf.DUMMYFUNCTION("""COMPUTED_VALUE"""),45777.66666666667)</f>
        <v>45777.66667</v>
      </c>
      <c r="N334" s="1">
        <f>IFERROR(__xludf.DUMMYFUNCTION("""COMPUTED_VALUE"""),656136.0)</f>
        <v>656136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IFERROR(__xludf.DUMMYFUNCTION("""COMPUTED_VALUE"""),311.38)</f>
        <v>311.38</v>
      </c>
      <c r="D335" s="2">
        <f>IFERROR(__xludf.DUMMYFUNCTION("""COMPUTED_VALUE"""),45778.66666666667)</f>
        <v>45778.66667</v>
      </c>
      <c r="E335" s="1">
        <f>IFERROR(__xludf.DUMMYFUNCTION("""COMPUTED_VALUE"""),331.21)</f>
        <v>331.21</v>
      </c>
      <c r="G335" s="2">
        <f>IFERROR(__xludf.DUMMYFUNCTION("""COMPUTED_VALUE"""),45778.66666666667)</f>
        <v>45778.66667</v>
      </c>
      <c r="H335" s="1">
        <f>IFERROR(__xludf.DUMMYFUNCTION("""COMPUTED_VALUE"""),311.12)</f>
        <v>311.12</v>
      </c>
      <c r="J335" s="2">
        <f>IFERROR(__xludf.DUMMYFUNCTION("""COMPUTED_VALUE"""),45778.66666666667)</f>
        <v>45778.66667</v>
      </c>
      <c r="K335" s="1">
        <f>IFERROR(__xludf.DUMMYFUNCTION("""COMPUTED_VALUE"""),326.87)</f>
        <v>326.87</v>
      </c>
      <c r="M335" s="2">
        <f>IFERROR(__xludf.DUMMYFUNCTION("""COMPUTED_VALUE"""),45778.66666666667)</f>
        <v>45778.66667</v>
      </c>
      <c r="N335" s="1">
        <f>IFERROR(__xludf.DUMMYFUNCTION("""COMPUTED_VALUE"""),1339674.0)</f>
        <v>1339674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IFERROR(__xludf.DUMMYFUNCTION("""COMPUTED_VALUE"""),326.87)</f>
        <v>326.87</v>
      </c>
      <c r="D336" s="2">
        <f>IFERROR(__xludf.DUMMYFUNCTION("""COMPUTED_VALUE"""),45779.66666666667)</f>
        <v>45779.66667</v>
      </c>
      <c r="E336" s="1">
        <f>IFERROR(__xludf.DUMMYFUNCTION("""COMPUTED_VALUE"""),345.95)</f>
        <v>345.95</v>
      </c>
      <c r="G336" s="2">
        <f>IFERROR(__xludf.DUMMYFUNCTION("""COMPUTED_VALUE"""),45779.66666666667)</f>
        <v>45779.66667</v>
      </c>
      <c r="H336" s="1">
        <f>IFERROR(__xludf.DUMMYFUNCTION("""COMPUTED_VALUE"""),326.87)</f>
        <v>326.87</v>
      </c>
      <c r="J336" s="2">
        <f>IFERROR(__xludf.DUMMYFUNCTION("""COMPUTED_VALUE"""),45779.66666666667)</f>
        <v>45779.66667</v>
      </c>
      <c r="K336" s="1">
        <f>IFERROR(__xludf.DUMMYFUNCTION("""COMPUTED_VALUE"""),342.96)</f>
        <v>342.96</v>
      </c>
      <c r="M336" s="2">
        <f>IFERROR(__xludf.DUMMYFUNCTION("""COMPUTED_VALUE"""),45779.66666666667)</f>
        <v>45779.66667</v>
      </c>
      <c r="N336" s="1">
        <f>IFERROR(__xludf.DUMMYFUNCTION("""COMPUTED_VALUE"""),1107886.0)</f>
        <v>1107886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IFERROR(__xludf.DUMMYFUNCTION("""COMPUTED_VALUE"""),339.38)</f>
        <v>339.38</v>
      </c>
      <c r="D337" s="2">
        <f>IFERROR(__xludf.DUMMYFUNCTION("""COMPUTED_VALUE"""),45782.66666666667)</f>
        <v>45782.66667</v>
      </c>
      <c r="E337" s="1">
        <f>IFERROR(__xludf.DUMMYFUNCTION("""COMPUTED_VALUE"""),346.36)</f>
        <v>346.36</v>
      </c>
      <c r="G337" s="2">
        <f>IFERROR(__xludf.DUMMYFUNCTION("""COMPUTED_VALUE"""),45782.66666666667)</f>
        <v>45782.66667</v>
      </c>
      <c r="H337" s="1">
        <f>IFERROR(__xludf.DUMMYFUNCTION("""COMPUTED_VALUE"""),338.0)</f>
        <v>338</v>
      </c>
      <c r="J337" s="2">
        <f>IFERROR(__xludf.DUMMYFUNCTION("""COMPUTED_VALUE"""),45782.66666666667)</f>
        <v>45782.66667</v>
      </c>
      <c r="K337" s="1">
        <f>IFERROR(__xludf.DUMMYFUNCTION("""COMPUTED_VALUE"""),343.12)</f>
        <v>343.12</v>
      </c>
      <c r="M337" s="2">
        <f>IFERROR(__xludf.DUMMYFUNCTION("""COMPUTED_VALUE"""),45782.66666666667)</f>
        <v>45782.66667</v>
      </c>
      <c r="N337" s="1">
        <f>IFERROR(__xludf.DUMMYFUNCTION("""COMPUTED_VALUE"""),499605.0)</f>
        <v>499605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IFERROR(__xludf.DUMMYFUNCTION("""COMPUTED_VALUE"""),339.91)</f>
        <v>339.91</v>
      </c>
      <c r="D338" s="2">
        <f>IFERROR(__xludf.DUMMYFUNCTION("""COMPUTED_VALUE"""),45783.66666666667)</f>
        <v>45783.66667</v>
      </c>
      <c r="E338" s="1">
        <f>IFERROR(__xludf.DUMMYFUNCTION("""COMPUTED_VALUE"""),341.48)</f>
        <v>341.48</v>
      </c>
      <c r="G338" s="2">
        <f>IFERROR(__xludf.DUMMYFUNCTION("""COMPUTED_VALUE"""),45783.66666666667)</f>
        <v>45783.66667</v>
      </c>
      <c r="H338" s="1">
        <f>IFERROR(__xludf.DUMMYFUNCTION("""COMPUTED_VALUE"""),333.67)</f>
        <v>333.67</v>
      </c>
      <c r="J338" s="2">
        <f>IFERROR(__xludf.DUMMYFUNCTION("""COMPUTED_VALUE"""),45783.66666666667)</f>
        <v>45783.66667</v>
      </c>
      <c r="K338" s="1">
        <f>IFERROR(__xludf.DUMMYFUNCTION("""COMPUTED_VALUE"""),335.51)</f>
        <v>335.51</v>
      </c>
      <c r="M338" s="2">
        <f>IFERROR(__xludf.DUMMYFUNCTION("""COMPUTED_VALUE"""),45783.66666666667)</f>
        <v>45783.66667</v>
      </c>
      <c r="N338" s="1">
        <f>IFERROR(__xludf.DUMMYFUNCTION("""COMPUTED_VALUE"""),458619.0)</f>
        <v>458619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IFERROR(__xludf.DUMMYFUNCTION("""COMPUTED_VALUE"""),337.15)</f>
        <v>337.15</v>
      </c>
      <c r="D339" s="2">
        <f>IFERROR(__xludf.DUMMYFUNCTION("""COMPUTED_VALUE"""),45784.66666666667)</f>
        <v>45784.66667</v>
      </c>
      <c r="E339" s="1">
        <f>IFERROR(__xludf.DUMMYFUNCTION("""COMPUTED_VALUE"""),337.97)</f>
        <v>337.97</v>
      </c>
      <c r="G339" s="2">
        <f>IFERROR(__xludf.DUMMYFUNCTION("""COMPUTED_VALUE"""),45784.66666666667)</f>
        <v>45784.66667</v>
      </c>
      <c r="H339" s="1">
        <f>IFERROR(__xludf.DUMMYFUNCTION("""COMPUTED_VALUE"""),333.41)</f>
        <v>333.41</v>
      </c>
      <c r="J339" s="2">
        <f>IFERROR(__xludf.DUMMYFUNCTION("""COMPUTED_VALUE"""),45784.66666666667)</f>
        <v>45784.66667</v>
      </c>
      <c r="K339" s="1">
        <f>IFERROR(__xludf.DUMMYFUNCTION("""COMPUTED_VALUE"""),335.47)</f>
        <v>335.47</v>
      </c>
      <c r="M339" s="2">
        <f>IFERROR(__xludf.DUMMYFUNCTION("""COMPUTED_VALUE"""),45784.66666666667)</f>
        <v>45784.66667</v>
      </c>
      <c r="N339" s="1">
        <f>IFERROR(__xludf.DUMMYFUNCTION("""COMPUTED_VALUE"""),427936.0)</f>
        <v>427936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IFERROR(__xludf.DUMMYFUNCTION("""COMPUTED_VALUE"""),335.47)</f>
        <v>335.47</v>
      </c>
      <c r="D340" s="2">
        <f>IFERROR(__xludf.DUMMYFUNCTION("""COMPUTED_VALUE"""),45785.66666666667)</f>
        <v>45785.66667</v>
      </c>
      <c r="E340" s="1">
        <f>IFERROR(__xludf.DUMMYFUNCTION("""COMPUTED_VALUE"""),344.44)</f>
        <v>344.44</v>
      </c>
      <c r="G340" s="2">
        <f>IFERROR(__xludf.DUMMYFUNCTION("""COMPUTED_VALUE"""),45785.66666666667)</f>
        <v>45785.66667</v>
      </c>
      <c r="H340" s="1">
        <f>IFERROR(__xludf.DUMMYFUNCTION("""COMPUTED_VALUE"""),335.47)</f>
        <v>335.47</v>
      </c>
      <c r="J340" s="2">
        <f>IFERROR(__xludf.DUMMYFUNCTION("""COMPUTED_VALUE"""),45785.66666666667)</f>
        <v>45785.66667</v>
      </c>
      <c r="K340" s="1">
        <f>IFERROR(__xludf.DUMMYFUNCTION("""COMPUTED_VALUE"""),341.02)</f>
        <v>341.02</v>
      </c>
      <c r="M340" s="2">
        <f>IFERROR(__xludf.DUMMYFUNCTION("""COMPUTED_VALUE"""),45785.66666666667)</f>
        <v>45785.66667</v>
      </c>
      <c r="N340" s="1">
        <f>IFERROR(__xludf.DUMMYFUNCTION("""COMPUTED_VALUE"""),350024.0)</f>
        <v>350024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IFERROR(__xludf.DUMMYFUNCTION("""COMPUTED_VALUE"""),341.5)</f>
        <v>341.5</v>
      </c>
      <c r="D341" s="2">
        <f>IFERROR(__xludf.DUMMYFUNCTION("""COMPUTED_VALUE"""),45786.66666666667)</f>
        <v>45786.66667</v>
      </c>
      <c r="E341" s="1">
        <f>IFERROR(__xludf.DUMMYFUNCTION("""COMPUTED_VALUE"""),344.87)</f>
        <v>344.87</v>
      </c>
      <c r="G341" s="2">
        <f>IFERROR(__xludf.DUMMYFUNCTION("""COMPUTED_VALUE"""),45786.66666666667)</f>
        <v>45786.66667</v>
      </c>
      <c r="H341" s="1">
        <f>IFERROR(__xludf.DUMMYFUNCTION("""COMPUTED_VALUE"""),338.33)</f>
        <v>338.33</v>
      </c>
      <c r="J341" s="2">
        <f>IFERROR(__xludf.DUMMYFUNCTION("""COMPUTED_VALUE"""),45786.66666666667)</f>
        <v>45786.66667</v>
      </c>
      <c r="K341" s="1">
        <f>IFERROR(__xludf.DUMMYFUNCTION("""COMPUTED_VALUE"""),340.89)</f>
        <v>340.89</v>
      </c>
      <c r="M341" s="2">
        <f>IFERROR(__xludf.DUMMYFUNCTION("""COMPUTED_VALUE"""),45786.66666666667)</f>
        <v>45786.66667</v>
      </c>
      <c r="N341" s="1">
        <f>IFERROR(__xludf.DUMMYFUNCTION("""COMPUTED_VALUE"""),316940.0)</f>
        <v>316940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IFERROR(__xludf.DUMMYFUNCTION("""COMPUTED_VALUE"""),340.89)</f>
        <v>340.89</v>
      </c>
      <c r="D342" s="2">
        <f>IFERROR(__xludf.DUMMYFUNCTION("""COMPUTED_VALUE"""),45789.66666666667)</f>
        <v>45789.66667</v>
      </c>
      <c r="E342" s="1">
        <f>IFERROR(__xludf.DUMMYFUNCTION("""COMPUTED_VALUE"""),363.41)</f>
        <v>363.41</v>
      </c>
      <c r="G342" s="2">
        <f>IFERROR(__xludf.DUMMYFUNCTION("""COMPUTED_VALUE"""),45789.66666666667)</f>
        <v>45789.66667</v>
      </c>
      <c r="H342" s="1">
        <f>IFERROR(__xludf.DUMMYFUNCTION("""COMPUTED_VALUE"""),340.89)</f>
        <v>340.89</v>
      </c>
      <c r="J342" s="2">
        <f>IFERROR(__xludf.DUMMYFUNCTION("""COMPUTED_VALUE"""),45789.66666666667)</f>
        <v>45789.66667</v>
      </c>
      <c r="K342" s="1">
        <f>IFERROR(__xludf.DUMMYFUNCTION("""COMPUTED_VALUE"""),357.17)</f>
        <v>357.17</v>
      </c>
      <c r="M342" s="2">
        <f>IFERROR(__xludf.DUMMYFUNCTION("""COMPUTED_VALUE"""),45789.66666666667)</f>
        <v>45789.66667</v>
      </c>
      <c r="N342" s="1">
        <f>IFERROR(__xludf.DUMMYFUNCTION("""COMPUTED_VALUE"""),518320.0)</f>
        <v>518320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IFERROR(__xludf.DUMMYFUNCTION("""COMPUTED_VALUE"""),357.17)</f>
        <v>357.17</v>
      </c>
      <c r="D343" s="2">
        <f>IFERROR(__xludf.DUMMYFUNCTION("""COMPUTED_VALUE"""),45790.66666666667)</f>
        <v>45790.66667</v>
      </c>
      <c r="E343" s="1">
        <f>IFERROR(__xludf.DUMMYFUNCTION("""COMPUTED_VALUE"""),360.29)</f>
        <v>360.29</v>
      </c>
      <c r="G343" s="2">
        <f>IFERROR(__xludf.DUMMYFUNCTION("""COMPUTED_VALUE"""),45790.66666666667)</f>
        <v>45790.66667</v>
      </c>
      <c r="H343" s="1">
        <f>IFERROR(__xludf.DUMMYFUNCTION("""COMPUTED_VALUE"""),355.33)</f>
        <v>355.33</v>
      </c>
      <c r="J343" s="2">
        <f>IFERROR(__xludf.DUMMYFUNCTION("""COMPUTED_VALUE"""),45790.66666666667)</f>
        <v>45790.66667</v>
      </c>
      <c r="K343" s="1">
        <f>IFERROR(__xludf.DUMMYFUNCTION("""COMPUTED_VALUE"""),356.25)</f>
        <v>356.25</v>
      </c>
      <c r="M343" s="2">
        <f>IFERROR(__xludf.DUMMYFUNCTION("""COMPUTED_VALUE"""),45790.66666666667)</f>
        <v>45790.66667</v>
      </c>
      <c r="N343" s="1">
        <f>IFERROR(__xludf.DUMMYFUNCTION("""COMPUTED_VALUE"""),388873.0)</f>
        <v>388873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IFERROR(__xludf.DUMMYFUNCTION("""COMPUTED_VALUE"""),356.25)</f>
        <v>356.25</v>
      </c>
      <c r="D344" s="2">
        <f>IFERROR(__xludf.DUMMYFUNCTION("""COMPUTED_VALUE"""),45791.66666666667)</f>
        <v>45791.66667</v>
      </c>
      <c r="E344" s="1">
        <f>IFERROR(__xludf.DUMMYFUNCTION("""COMPUTED_VALUE"""),360.65)</f>
        <v>360.65</v>
      </c>
      <c r="G344" s="2">
        <f>IFERROR(__xludf.DUMMYFUNCTION("""COMPUTED_VALUE"""),45791.66666666667)</f>
        <v>45791.66667</v>
      </c>
      <c r="H344" s="1">
        <f>IFERROR(__xludf.DUMMYFUNCTION("""COMPUTED_VALUE"""),353.79)</f>
        <v>353.79</v>
      </c>
      <c r="J344" s="2">
        <f>IFERROR(__xludf.DUMMYFUNCTION("""COMPUTED_VALUE"""),45791.66666666667)</f>
        <v>45791.66667</v>
      </c>
      <c r="K344" s="1">
        <f>IFERROR(__xludf.DUMMYFUNCTION("""COMPUTED_VALUE"""),357.47)</f>
        <v>357.47</v>
      </c>
      <c r="M344" s="2">
        <f>IFERROR(__xludf.DUMMYFUNCTION("""COMPUTED_VALUE"""),45791.66666666667)</f>
        <v>45791.66667</v>
      </c>
      <c r="N344" s="1">
        <f>IFERROR(__xludf.DUMMYFUNCTION("""COMPUTED_VALUE"""),681477.0)</f>
        <v>681477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IFERROR(__xludf.DUMMYFUNCTION("""COMPUTED_VALUE"""),357.47)</f>
        <v>357.47</v>
      </c>
      <c r="D345" s="2">
        <f>IFERROR(__xludf.DUMMYFUNCTION("""COMPUTED_VALUE"""),45792.66666666667)</f>
        <v>45792.66667</v>
      </c>
      <c r="E345" s="1">
        <f>IFERROR(__xludf.DUMMYFUNCTION("""COMPUTED_VALUE"""),358.42)</f>
        <v>358.42</v>
      </c>
      <c r="G345" s="2">
        <f>IFERROR(__xludf.DUMMYFUNCTION("""COMPUTED_VALUE"""),45792.66666666667)</f>
        <v>45792.66667</v>
      </c>
      <c r="H345" s="1">
        <f>IFERROR(__xludf.DUMMYFUNCTION("""COMPUTED_VALUE"""),353.04)</f>
        <v>353.04</v>
      </c>
      <c r="J345" s="2">
        <f>IFERROR(__xludf.DUMMYFUNCTION("""COMPUTED_VALUE"""),45792.66666666667)</f>
        <v>45792.66667</v>
      </c>
      <c r="K345" s="1">
        <f>IFERROR(__xludf.DUMMYFUNCTION("""COMPUTED_VALUE"""),358.32)</f>
        <v>358.32</v>
      </c>
      <c r="M345" s="2">
        <f>IFERROR(__xludf.DUMMYFUNCTION("""COMPUTED_VALUE"""),45792.66666666667)</f>
        <v>45792.66667</v>
      </c>
      <c r="N345" s="1">
        <f>IFERROR(__xludf.DUMMYFUNCTION("""COMPUTED_VALUE"""),511816.0)</f>
        <v>511816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IFERROR(__xludf.DUMMYFUNCTION("""COMPUTED_VALUE"""),358.32)</f>
        <v>358.32</v>
      </c>
      <c r="D346" s="2">
        <f>IFERROR(__xludf.DUMMYFUNCTION("""COMPUTED_VALUE"""),45793.66666666667)</f>
        <v>45793.66667</v>
      </c>
      <c r="E346" s="1">
        <f>IFERROR(__xludf.DUMMYFUNCTION("""COMPUTED_VALUE"""),363.59)</f>
        <v>363.59</v>
      </c>
      <c r="G346" s="2">
        <f>IFERROR(__xludf.DUMMYFUNCTION("""COMPUTED_VALUE"""),45793.66666666667)</f>
        <v>45793.66667</v>
      </c>
      <c r="H346" s="1">
        <f>IFERROR(__xludf.DUMMYFUNCTION("""COMPUTED_VALUE"""),358.32)</f>
        <v>358.32</v>
      </c>
      <c r="J346" s="2">
        <f>IFERROR(__xludf.DUMMYFUNCTION("""COMPUTED_VALUE"""),45793.66666666667)</f>
        <v>45793.66667</v>
      </c>
      <c r="K346" s="1">
        <f>IFERROR(__xludf.DUMMYFUNCTION("""COMPUTED_VALUE"""),361.9)</f>
        <v>361.9</v>
      </c>
      <c r="M346" s="2">
        <f>IFERROR(__xludf.DUMMYFUNCTION("""COMPUTED_VALUE"""),45793.66666666667)</f>
        <v>45793.66667</v>
      </c>
      <c r="N346" s="1">
        <f>IFERROR(__xludf.DUMMYFUNCTION("""COMPUTED_VALUE"""),508298.0)</f>
        <v>508298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IFERROR(__xludf.DUMMYFUNCTION("""COMPUTED_VALUE"""),361.9)</f>
        <v>361.9</v>
      </c>
      <c r="D347" s="2">
        <f>IFERROR(__xludf.DUMMYFUNCTION("""COMPUTED_VALUE"""),45796.66666666667)</f>
        <v>45796.66667</v>
      </c>
      <c r="E347" s="1">
        <f>IFERROR(__xludf.DUMMYFUNCTION("""COMPUTED_VALUE"""),363.44)</f>
        <v>363.44</v>
      </c>
      <c r="G347" s="2">
        <f>IFERROR(__xludf.DUMMYFUNCTION("""COMPUTED_VALUE"""),45796.66666666667)</f>
        <v>45796.66667</v>
      </c>
      <c r="H347" s="1">
        <f>IFERROR(__xludf.DUMMYFUNCTION("""COMPUTED_VALUE"""),358.09)</f>
        <v>358.09</v>
      </c>
      <c r="J347" s="2">
        <f>IFERROR(__xludf.DUMMYFUNCTION("""COMPUTED_VALUE"""),45796.66666666667)</f>
        <v>45796.66667</v>
      </c>
      <c r="K347" s="1">
        <f>IFERROR(__xludf.DUMMYFUNCTION("""COMPUTED_VALUE"""),361.47)</f>
        <v>361.47</v>
      </c>
      <c r="M347" s="2">
        <f>IFERROR(__xludf.DUMMYFUNCTION("""COMPUTED_VALUE"""),45796.66666666667)</f>
        <v>45796.66667</v>
      </c>
      <c r="N347" s="1">
        <f>IFERROR(__xludf.DUMMYFUNCTION("""COMPUTED_VALUE"""),457331.0)</f>
        <v>457331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IFERROR(__xludf.DUMMYFUNCTION("""COMPUTED_VALUE"""),361.47)</f>
        <v>361.47</v>
      </c>
      <c r="D348" s="2">
        <f>IFERROR(__xludf.DUMMYFUNCTION("""COMPUTED_VALUE"""),45797.66666666667)</f>
        <v>45797.66667</v>
      </c>
      <c r="E348" s="1">
        <f>IFERROR(__xludf.DUMMYFUNCTION("""COMPUTED_VALUE"""),364.26)</f>
        <v>364.26</v>
      </c>
      <c r="G348" s="2">
        <f>IFERROR(__xludf.DUMMYFUNCTION("""COMPUTED_VALUE"""),45797.66666666667)</f>
        <v>45797.66667</v>
      </c>
      <c r="H348" s="1">
        <f>IFERROR(__xludf.DUMMYFUNCTION("""COMPUTED_VALUE"""),359.7)</f>
        <v>359.7</v>
      </c>
      <c r="J348" s="2">
        <f>IFERROR(__xludf.DUMMYFUNCTION("""COMPUTED_VALUE"""),45797.66666666667)</f>
        <v>45797.66667</v>
      </c>
      <c r="K348" s="1">
        <f>IFERROR(__xludf.DUMMYFUNCTION("""COMPUTED_VALUE"""),361.54)</f>
        <v>361.54</v>
      </c>
      <c r="M348" s="2">
        <f>IFERROR(__xludf.DUMMYFUNCTION("""COMPUTED_VALUE"""),45797.66666666667)</f>
        <v>45797.66667</v>
      </c>
      <c r="N348" s="1">
        <f>IFERROR(__xludf.DUMMYFUNCTION("""COMPUTED_VALUE"""),512345.0)</f>
        <v>512345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IFERROR(__xludf.DUMMYFUNCTION("""COMPUTED_VALUE"""),356.98)</f>
        <v>356.98</v>
      </c>
      <c r="D349" s="2">
        <f>IFERROR(__xludf.DUMMYFUNCTION("""COMPUTED_VALUE"""),45798.66666666667)</f>
        <v>45798.66667</v>
      </c>
      <c r="E349" s="1">
        <f>IFERROR(__xludf.DUMMYFUNCTION("""COMPUTED_VALUE"""),359.55)</f>
        <v>359.55</v>
      </c>
      <c r="G349" s="2">
        <f>IFERROR(__xludf.DUMMYFUNCTION("""COMPUTED_VALUE"""),45798.66666666667)</f>
        <v>45798.66667</v>
      </c>
      <c r="H349" s="1">
        <f>IFERROR(__xludf.DUMMYFUNCTION("""COMPUTED_VALUE"""),353.66)</f>
        <v>353.66</v>
      </c>
      <c r="J349" s="2">
        <f>IFERROR(__xludf.DUMMYFUNCTION("""COMPUTED_VALUE"""),45798.66666666667)</f>
        <v>45798.66667</v>
      </c>
      <c r="K349" s="1">
        <f>IFERROR(__xludf.DUMMYFUNCTION("""COMPUTED_VALUE"""),354.22)</f>
        <v>354.22</v>
      </c>
      <c r="M349" s="2">
        <f>IFERROR(__xludf.DUMMYFUNCTION("""COMPUTED_VALUE"""),45798.66666666667)</f>
        <v>45798.66667</v>
      </c>
      <c r="N349" s="1">
        <f>IFERROR(__xludf.DUMMYFUNCTION("""COMPUTED_VALUE"""),628776.0)</f>
        <v>628776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IFERROR(__xludf.DUMMYFUNCTION("""COMPUTED_VALUE"""),353.92)</f>
        <v>353.92</v>
      </c>
      <c r="D350" s="2">
        <f>IFERROR(__xludf.DUMMYFUNCTION("""COMPUTED_VALUE"""),45799.66666666667)</f>
        <v>45799.66667</v>
      </c>
      <c r="E350" s="1">
        <f>IFERROR(__xludf.DUMMYFUNCTION("""COMPUTED_VALUE"""),357.83)</f>
        <v>357.83</v>
      </c>
      <c r="G350" s="2">
        <f>IFERROR(__xludf.DUMMYFUNCTION("""COMPUTED_VALUE"""),45799.66666666667)</f>
        <v>45799.66667</v>
      </c>
      <c r="H350" s="1">
        <f>IFERROR(__xludf.DUMMYFUNCTION("""COMPUTED_VALUE"""),349.59)</f>
        <v>349.59</v>
      </c>
      <c r="J350" s="2">
        <f>IFERROR(__xludf.DUMMYFUNCTION("""COMPUTED_VALUE"""),45799.66666666667)</f>
        <v>45799.66667</v>
      </c>
      <c r="K350" s="1">
        <f>IFERROR(__xludf.DUMMYFUNCTION("""COMPUTED_VALUE"""),351.85)</f>
        <v>351.85</v>
      </c>
      <c r="M350" s="2">
        <f>IFERROR(__xludf.DUMMYFUNCTION("""COMPUTED_VALUE"""),45799.66666666667)</f>
        <v>45799.66667</v>
      </c>
      <c r="N350" s="1">
        <f>IFERROR(__xludf.DUMMYFUNCTION("""COMPUTED_VALUE"""),405921.0)</f>
        <v>405921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IFERROR(__xludf.DUMMYFUNCTION("""COMPUTED_VALUE"""),351.85)</f>
        <v>351.85</v>
      </c>
      <c r="D351" s="2">
        <f>IFERROR(__xludf.DUMMYFUNCTION("""COMPUTED_VALUE"""),45800.66666666667)</f>
        <v>45800.66667</v>
      </c>
      <c r="E351" s="1">
        <f>IFERROR(__xludf.DUMMYFUNCTION("""COMPUTED_VALUE"""),354.84)</f>
        <v>354.84</v>
      </c>
      <c r="G351" s="2">
        <f>IFERROR(__xludf.DUMMYFUNCTION("""COMPUTED_VALUE"""),45800.66666666667)</f>
        <v>45800.66667</v>
      </c>
      <c r="H351" s="1">
        <f>IFERROR(__xludf.DUMMYFUNCTION("""COMPUTED_VALUE"""),344.83)</f>
        <v>344.83</v>
      </c>
      <c r="J351" s="2">
        <f>IFERROR(__xludf.DUMMYFUNCTION("""COMPUTED_VALUE"""),45800.66666666667)</f>
        <v>45800.66667</v>
      </c>
      <c r="K351" s="1">
        <f>IFERROR(__xludf.DUMMYFUNCTION("""COMPUTED_VALUE"""),352.51)</f>
        <v>352.51</v>
      </c>
      <c r="M351" s="2">
        <f>IFERROR(__xludf.DUMMYFUNCTION("""COMPUTED_VALUE"""),45800.66666666667)</f>
        <v>45800.66667</v>
      </c>
      <c r="N351" s="1">
        <f>IFERROR(__xludf.DUMMYFUNCTION("""COMPUTED_VALUE"""),488168.0)</f>
        <v>488168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IFERROR(__xludf.DUMMYFUNCTION("""COMPUTED_VALUE"""),352.51)</f>
        <v>352.51</v>
      </c>
      <c r="D352" s="2">
        <f>IFERROR(__xludf.DUMMYFUNCTION("""COMPUTED_VALUE"""),45804.66666666667)</f>
        <v>45804.66667</v>
      </c>
      <c r="E352" s="1">
        <f>IFERROR(__xludf.DUMMYFUNCTION("""COMPUTED_VALUE"""),365.87)</f>
        <v>365.87</v>
      </c>
      <c r="G352" s="2">
        <f>IFERROR(__xludf.DUMMYFUNCTION("""COMPUTED_VALUE"""),45804.66666666667)</f>
        <v>45804.66667</v>
      </c>
      <c r="H352" s="1">
        <f>IFERROR(__xludf.DUMMYFUNCTION("""COMPUTED_VALUE"""),352.51)</f>
        <v>352.51</v>
      </c>
      <c r="J352" s="2">
        <f>IFERROR(__xludf.DUMMYFUNCTION("""COMPUTED_VALUE"""),45804.66666666667)</f>
        <v>45804.66667</v>
      </c>
      <c r="K352" s="1">
        <f>IFERROR(__xludf.DUMMYFUNCTION("""COMPUTED_VALUE"""),364.0)</f>
        <v>364</v>
      </c>
      <c r="M352" s="2">
        <f>IFERROR(__xludf.DUMMYFUNCTION("""COMPUTED_VALUE"""),45804.66666666667)</f>
        <v>45804.66667</v>
      </c>
      <c r="N352" s="1">
        <f>IFERROR(__xludf.DUMMYFUNCTION("""COMPUTED_VALUE"""),665096.0)</f>
        <v>665096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IFERROR(__xludf.DUMMYFUNCTION("""COMPUTED_VALUE"""),365.02)</f>
        <v>365.02</v>
      </c>
      <c r="D353" s="2">
        <f>IFERROR(__xludf.DUMMYFUNCTION("""COMPUTED_VALUE"""),45805.66666666667)</f>
        <v>45805.66667</v>
      </c>
      <c r="E353" s="1">
        <f>IFERROR(__xludf.DUMMYFUNCTION("""COMPUTED_VALUE"""),367.35)</f>
        <v>367.35</v>
      </c>
      <c r="G353" s="2">
        <f>IFERROR(__xludf.DUMMYFUNCTION("""COMPUTED_VALUE"""),45805.66666666667)</f>
        <v>45805.66667</v>
      </c>
      <c r="H353" s="1">
        <f>IFERROR(__xludf.DUMMYFUNCTION("""COMPUTED_VALUE"""),359.8)</f>
        <v>359.8</v>
      </c>
      <c r="J353" s="2">
        <f>IFERROR(__xludf.DUMMYFUNCTION("""COMPUTED_VALUE"""),45805.66666666667)</f>
        <v>45805.66667</v>
      </c>
      <c r="K353" s="1">
        <f>IFERROR(__xludf.DUMMYFUNCTION("""COMPUTED_VALUE"""),363.51)</f>
        <v>363.51</v>
      </c>
      <c r="M353" s="2">
        <f>IFERROR(__xludf.DUMMYFUNCTION("""COMPUTED_VALUE"""),45805.66666666667)</f>
        <v>45805.66667</v>
      </c>
      <c r="N353" s="1">
        <f>IFERROR(__xludf.DUMMYFUNCTION("""COMPUTED_VALUE"""),872965.0)</f>
        <v>872965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IFERROR(__xludf.DUMMYFUNCTION("""COMPUTED_VALUE"""),365.51)</f>
        <v>365.51</v>
      </c>
      <c r="D354" s="2">
        <f>IFERROR(__xludf.DUMMYFUNCTION("""COMPUTED_VALUE"""),45806.66666666667)</f>
        <v>45806.66667</v>
      </c>
      <c r="E354" s="1">
        <f>IFERROR(__xludf.DUMMYFUNCTION("""COMPUTED_VALUE"""),369.84)</f>
        <v>369.84</v>
      </c>
      <c r="G354" s="2">
        <f>IFERROR(__xludf.DUMMYFUNCTION("""COMPUTED_VALUE"""),45806.66666666667)</f>
        <v>45806.66667</v>
      </c>
      <c r="H354" s="1">
        <f>IFERROR(__xludf.DUMMYFUNCTION("""COMPUTED_VALUE"""),365.18)</f>
        <v>365.18</v>
      </c>
      <c r="J354" s="2">
        <f>IFERROR(__xludf.DUMMYFUNCTION("""COMPUTED_VALUE"""),45806.66666666667)</f>
        <v>45806.66667</v>
      </c>
      <c r="K354" s="1">
        <f>IFERROR(__xludf.DUMMYFUNCTION("""COMPUTED_VALUE"""),366.33)</f>
        <v>366.33</v>
      </c>
      <c r="M354" s="2">
        <f>IFERROR(__xludf.DUMMYFUNCTION("""COMPUTED_VALUE"""),45806.66666666667)</f>
        <v>45806.66667</v>
      </c>
      <c r="N354" s="1">
        <f>IFERROR(__xludf.DUMMYFUNCTION("""COMPUTED_VALUE"""),644720.0)</f>
        <v>644720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IFERROR(__xludf.DUMMYFUNCTION("""COMPUTED_VALUE"""),365.51)</f>
        <v>365.51</v>
      </c>
      <c r="D355" s="2">
        <f>IFERROR(__xludf.DUMMYFUNCTION("""COMPUTED_VALUE"""),45807.66666666667)</f>
        <v>45807.66667</v>
      </c>
      <c r="E355" s="1">
        <f>IFERROR(__xludf.DUMMYFUNCTION("""COMPUTED_VALUE"""),365.9)</f>
        <v>365.9</v>
      </c>
      <c r="G355" s="2">
        <f>IFERROR(__xludf.DUMMYFUNCTION("""COMPUTED_VALUE"""),45807.66666666667)</f>
        <v>45807.66667</v>
      </c>
      <c r="H355" s="1">
        <f>IFERROR(__xludf.DUMMYFUNCTION("""COMPUTED_VALUE"""),359.96)</f>
        <v>359.96</v>
      </c>
      <c r="J355" s="2">
        <f>IFERROR(__xludf.DUMMYFUNCTION("""COMPUTED_VALUE"""),45807.66666666667)</f>
        <v>45807.66667</v>
      </c>
      <c r="K355" s="1">
        <f>IFERROR(__xludf.DUMMYFUNCTION("""COMPUTED_VALUE"""),363.18)</f>
        <v>363.18</v>
      </c>
      <c r="M355" s="2">
        <f>IFERROR(__xludf.DUMMYFUNCTION("""COMPUTED_VALUE"""),45807.66666666667)</f>
        <v>45807.66667</v>
      </c>
      <c r="N355" s="1">
        <f>IFERROR(__xludf.DUMMYFUNCTION("""COMPUTED_VALUE"""),576326.0)</f>
        <v>576326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IFERROR(__xludf.DUMMYFUNCTION("""COMPUTED_VALUE"""),363.18)</f>
        <v>363.18</v>
      </c>
      <c r="D356" s="2">
        <f>IFERROR(__xludf.DUMMYFUNCTION("""COMPUTED_VALUE"""),45810.66666666667)</f>
        <v>45810.66667</v>
      </c>
      <c r="E356" s="1">
        <f>IFERROR(__xludf.DUMMYFUNCTION("""COMPUTED_VALUE"""),369.28)</f>
        <v>369.28</v>
      </c>
      <c r="G356" s="2">
        <f>IFERROR(__xludf.DUMMYFUNCTION("""COMPUTED_VALUE"""),45810.66666666667)</f>
        <v>45810.66667</v>
      </c>
      <c r="H356" s="1">
        <f>IFERROR(__xludf.DUMMYFUNCTION("""COMPUTED_VALUE"""),359.35)</f>
        <v>359.35</v>
      </c>
      <c r="J356" s="2">
        <f>IFERROR(__xludf.DUMMYFUNCTION("""COMPUTED_VALUE"""),45810.66666666667)</f>
        <v>45810.66667</v>
      </c>
      <c r="K356" s="1">
        <f>IFERROR(__xludf.DUMMYFUNCTION("""COMPUTED_VALUE"""),367.09)</f>
        <v>367.09</v>
      </c>
      <c r="M356" s="2">
        <f>IFERROR(__xludf.DUMMYFUNCTION("""COMPUTED_VALUE"""),45810.66666666667)</f>
        <v>45810.66667</v>
      </c>
      <c r="N356" s="1">
        <f>IFERROR(__xludf.DUMMYFUNCTION("""COMPUTED_VALUE"""),724476.0)</f>
        <v>724476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IFERROR(__xludf.DUMMYFUNCTION("""COMPUTED_VALUE"""),366.89)</f>
        <v>366.89</v>
      </c>
      <c r="D357" s="2">
        <f>IFERROR(__xludf.DUMMYFUNCTION("""COMPUTED_VALUE"""),45811.66666666667)</f>
        <v>45811.66667</v>
      </c>
      <c r="E357" s="1">
        <f>IFERROR(__xludf.DUMMYFUNCTION("""COMPUTED_VALUE"""),374.11)</f>
        <v>374.11</v>
      </c>
      <c r="G357" s="2">
        <f>IFERROR(__xludf.DUMMYFUNCTION("""COMPUTED_VALUE"""),45811.66666666667)</f>
        <v>45811.66667</v>
      </c>
      <c r="H357" s="1">
        <f>IFERROR(__xludf.DUMMYFUNCTION("""COMPUTED_VALUE"""),366.89)</f>
        <v>366.89</v>
      </c>
      <c r="J357" s="2">
        <f>IFERROR(__xludf.DUMMYFUNCTION("""COMPUTED_VALUE"""),45811.66666666667)</f>
        <v>45811.66667</v>
      </c>
      <c r="K357" s="1">
        <f>IFERROR(__xludf.DUMMYFUNCTION("""COMPUTED_VALUE"""),372.04)</f>
        <v>372.04</v>
      </c>
      <c r="M357" s="2">
        <f>IFERROR(__xludf.DUMMYFUNCTION("""COMPUTED_VALUE"""),45811.66666666667)</f>
        <v>45811.66667</v>
      </c>
      <c r="N357" s="1">
        <f>IFERROR(__xludf.DUMMYFUNCTION("""COMPUTED_VALUE"""),632558.0)</f>
        <v>632558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IFERROR(__xludf.DUMMYFUNCTION("""COMPUTED_VALUE"""),372.04)</f>
        <v>372.04</v>
      </c>
      <c r="D358" s="2">
        <f>IFERROR(__xludf.DUMMYFUNCTION("""COMPUTED_VALUE"""),45812.66666666667)</f>
        <v>45812.66667</v>
      </c>
      <c r="E358" s="1">
        <f>IFERROR(__xludf.DUMMYFUNCTION("""COMPUTED_VALUE"""),374.41)</f>
        <v>374.41</v>
      </c>
      <c r="G358" s="2">
        <f>IFERROR(__xludf.DUMMYFUNCTION("""COMPUTED_VALUE"""),45812.66666666667)</f>
        <v>45812.66667</v>
      </c>
      <c r="H358" s="1">
        <f>IFERROR(__xludf.DUMMYFUNCTION("""COMPUTED_VALUE"""),365.77)</f>
        <v>365.77</v>
      </c>
      <c r="J358" s="2">
        <f>IFERROR(__xludf.DUMMYFUNCTION("""COMPUTED_VALUE"""),45812.66666666667)</f>
        <v>45812.66667</v>
      </c>
      <c r="K358" s="1">
        <f>IFERROR(__xludf.DUMMYFUNCTION("""COMPUTED_VALUE"""),365.77)</f>
        <v>365.77</v>
      </c>
      <c r="M358" s="2">
        <f>IFERROR(__xludf.DUMMYFUNCTION("""COMPUTED_VALUE"""),45812.66666666667)</f>
        <v>45812.66667</v>
      </c>
      <c r="N358" s="1">
        <f>IFERROR(__xludf.DUMMYFUNCTION("""COMPUTED_VALUE"""),457657.0)</f>
        <v>457657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IFERROR(__xludf.DUMMYFUNCTION("""COMPUTED_VALUE"""),365.77)</f>
        <v>365.77</v>
      </c>
      <c r="D359" s="2">
        <f>IFERROR(__xludf.DUMMYFUNCTION("""COMPUTED_VALUE"""),45813.66666666667)</f>
        <v>45813.66667</v>
      </c>
      <c r="E359" s="1">
        <f>IFERROR(__xludf.DUMMYFUNCTION("""COMPUTED_VALUE"""),368.2)</f>
        <v>368.2</v>
      </c>
      <c r="G359" s="2">
        <f>IFERROR(__xludf.DUMMYFUNCTION("""COMPUTED_VALUE"""),45813.66666666667)</f>
        <v>45813.66667</v>
      </c>
      <c r="H359" s="1">
        <f>IFERROR(__xludf.DUMMYFUNCTION("""COMPUTED_VALUE"""),361.8)</f>
        <v>361.8</v>
      </c>
      <c r="J359" s="2">
        <f>IFERROR(__xludf.DUMMYFUNCTION("""COMPUTED_VALUE"""),45813.66666666667)</f>
        <v>45813.66667</v>
      </c>
      <c r="K359" s="1">
        <f>IFERROR(__xludf.DUMMYFUNCTION("""COMPUTED_VALUE"""),363.61)</f>
        <v>363.61</v>
      </c>
      <c r="M359" s="2">
        <f>IFERROR(__xludf.DUMMYFUNCTION("""COMPUTED_VALUE"""),45813.66666666667)</f>
        <v>45813.66667</v>
      </c>
      <c r="N359" s="1">
        <f>IFERROR(__xludf.DUMMYFUNCTION("""COMPUTED_VALUE"""),356435.0)</f>
        <v>356435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IFERROR(__xludf.DUMMYFUNCTION("""COMPUTED_VALUE"""),363.61)</f>
        <v>363.61</v>
      </c>
      <c r="D360" s="2">
        <f>IFERROR(__xludf.DUMMYFUNCTION("""COMPUTED_VALUE"""),45814.66666666667)</f>
        <v>45814.66667</v>
      </c>
      <c r="E360" s="1">
        <f>IFERROR(__xludf.DUMMYFUNCTION("""COMPUTED_VALUE"""),370.47)</f>
        <v>370.47</v>
      </c>
      <c r="G360" s="2">
        <f>IFERROR(__xludf.DUMMYFUNCTION("""COMPUTED_VALUE"""),45814.66666666667)</f>
        <v>45814.66667</v>
      </c>
      <c r="H360" s="1">
        <f>IFERROR(__xludf.DUMMYFUNCTION("""COMPUTED_VALUE"""),363.61)</f>
        <v>363.61</v>
      </c>
      <c r="J360" s="2">
        <f>IFERROR(__xludf.DUMMYFUNCTION("""COMPUTED_VALUE"""),45814.66666666667)</f>
        <v>45814.66667</v>
      </c>
      <c r="K360" s="1">
        <f>IFERROR(__xludf.DUMMYFUNCTION("""COMPUTED_VALUE"""),368.23)</f>
        <v>368.23</v>
      </c>
      <c r="M360" s="2">
        <f>IFERROR(__xludf.DUMMYFUNCTION("""COMPUTED_VALUE"""),45814.66666666667)</f>
        <v>45814.66667</v>
      </c>
      <c r="N360" s="1">
        <f>IFERROR(__xludf.DUMMYFUNCTION("""COMPUTED_VALUE"""),339407.0)</f>
        <v>339407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IFERROR(__xludf.DUMMYFUNCTION("""COMPUTED_VALUE"""),369.91)</f>
        <v>369.91</v>
      </c>
      <c r="D361" s="2">
        <f>IFERROR(__xludf.DUMMYFUNCTION("""COMPUTED_VALUE"""),45817.66666666667)</f>
        <v>45817.66667</v>
      </c>
      <c r="E361" s="1">
        <f>IFERROR(__xludf.DUMMYFUNCTION("""COMPUTED_VALUE"""),373.26)</f>
        <v>373.26</v>
      </c>
      <c r="G361" s="2">
        <f>IFERROR(__xludf.DUMMYFUNCTION("""COMPUTED_VALUE"""),45817.66666666667)</f>
        <v>45817.66667</v>
      </c>
      <c r="H361" s="1">
        <f>IFERROR(__xludf.DUMMYFUNCTION("""COMPUTED_VALUE"""),367.36)</f>
        <v>367.36</v>
      </c>
      <c r="J361" s="2">
        <f>IFERROR(__xludf.DUMMYFUNCTION("""COMPUTED_VALUE"""),45817.66666666667)</f>
        <v>45817.66667</v>
      </c>
      <c r="K361" s="1">
        <f>IFERROR(__xludf.DUMMYFUNCTION("""COMPUTED_VALUE"""),368.73)</f>
        <v>368.73</v>
      </c>
      <c r="M361" s="2">
        <f>IFERROR(__xludf.DUMMYFUNCTION("""COMPUTED_VALUE"""),45817.66666666667)</f>
        <v>45817.66667</v>
      </c>
      <c r="N361" s="1">
        <f>IFERROR(__xludf.DUMMYFUNCTION("""COMPUTED_VALUE"""),324679.0)</f>
        <v>324679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IFERROR(__xludf.DUMMYFUNCTION("""COMPUTED_VALUE"""),368.73)</f>
        <v>368.73</v>
      </c>
      <c r="D362" s="2">
        <f>IFERROR(__xludf.DUMMYFUNCTION("""COMPUTED_VALUE"""),45818.66666666667)</f>
        <v>45818.66667</v>
      </c>
      <c r="E362" s="1">
        <f>IFERROR(__xludf.DUMMYFUNCTION("""COMPUTED_VALUE"""),373.37)</f>
        <v>373.37</v>
      </c>
      <c r="G362" s="2">
        <f>IFERROR(__xludf.DUMMYFUNCTION("""COMPUTED_VALUE"""),45818.66666666667)</f>
        <v>45818.66667</v>
      </c>
      <c r="H362" s="1">
        <f>IFERROR(__xludf.DUMMYFUNCTION("""COMPUTED_VALUE"""),367.94)</f>
        <v>367.94</v>
      </c>
      <c r="J362" s="2">
        <f>IFERROR(__xludf.DUMMYFUNCTION("""COMPUTED_VALUE"""),45818.66666666667)</f>
        <v>45818.66667</v>
      </c>
      <c r="K362" s="1">
        <f>IFERROR(__xludf.DUMMYFUNCTION("""COMPUTED_VALUE"""),369.55)</f>
        <v>369.55</v>
      </c>
      <c r="M362" s="2">
        <f>IFERROR(__xludf.DUMMYFUNCTION("""COMPUTED_VALUE"""),45818.66666666667)</f>
        <v>45818.66667</v>
      </c>
      <c r="N362" s="1">
        <f>IFERROR(__xludf.DUMMYFUNCTION("""COMPUTED_VALUE"""),363948.0)</f>
        <v>363948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IFERROR(__xludf.DUMMYFUNCTION("""COMPUTED_VALUE"""),371.88)</f>
        <v>371.88</v>
      </c>
      <c r="D363" s="2">
        <f>IFERROR(__xludf.DUMMYFUNCTION("""COMPUTED_VALUE"""),45819.66666666667)</f>
        <v>45819.66667</v>
      </c>
      <c r="E363" s="1">
        <f>IFERROR(__xludf.DUMMYFUNCTION("""COMPUTED_VALUE"""),374.5)</f>
        <v>374.5</v>
      </c>
      <c r="G363" s="2">
        <f>IFERROR(__xludf.DUMMYFUNCTION("""COMPUTED_VALUE"""),45819.66666666667)</f>
        <v>45819.66667</v>
      </c>
      <c r="H363" s="1">
        <f>IFERROR(__xludf.DUMMYFUNCTION("""COMPUTED_VALUE"""),368.63)</f>
        <v>368.63</v>
      </c>
      <c r="J363" s="2">
        <f>IFERROR(__xludf.DUMMYFUNCTION("""COMPUTED_VALUE"""),45819.66666666667)</f>
        <v>45819.66667</v>
      </c>
      <c r="K363" s="1">
        <f>IFERROR(__xludf.DUMMYFUNCTION("""COMPUTED_VALUE"""),370.11)</f>
        <v>370.11</v>
      </c>
      <c r="M363" s="2">
        <f>IFERROR(__xludf.DUMMYFUNCTION("""COMPUTED_VALUE"""),45819.66666666667)</f>
        <v>45819.66667</v>
      </c>
      <c r="N363" s="1">
        <f>IFERROR(__xludf.DUMMYFUNCTION("""COMPUTED_VALUE"""),322594.0)</f>
        <v>322594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IFERROR(__xludf.DUMMYFUNCTION("""COMPUTED_VALUE"""),366.63)</f>
        <v>366.63</v>
      </c>
      <c r="D364" s="2">
        <f>IFERROR(__xludf.DUMMYFUNCTION("""COMPUTED_VALUE"""),45820.66666666667)</f>
        <v>45820.66667</v>
      </c>
      <c r="E364" s="1">
        <f>IFERROR(__xludf.DUMMYFUNCTION("""COMPUTED_VALUE"""),371.39)</f>
        <v>371.39</v>
      </c>
      <c r="G364" s="2">
        <f>IFERROR(__xludf.DUMMYFUNCTION("""COMPUTED_VALUE"""),45820.66666666667)</f>
        <v>45820.66667</v>
      </c>
      <c r="H364" s="1">
        <f>IFERROR(__xludf.DUMMYFUNCTION("""COMPUTED_VALUE"""),364.33)</f>
        <v>364.33</v>
      </c>
      <c r="J364" s="2">
        <f>IFERROR(__xludf.DUMMYFUNCTION("""COMPUTED_VALUE"""),45820.66666666667)</f>
        <v>45820.66667</v>
      </c>
      <c r="K364" s="1">
        <f>IFERROR(__xludf.DUMMYFUNCTION("""COMPUTED_VALUE"""),369.55)</f>
        <v>369.55</v>
      </c>
      <c r="M364" s="2">
        <f>IFERROR(__xludf.DUMMYFUNCTION("""COMPUTED_VALUE"""),45820.66666666667)</f>
        <v>45820.66667</v>
      </c>
      <c r="N364" s="1">
        <f>IFERROR(__xludf.DUMMYFUNCTION("""COMPUTED_VALUE"""),349606.0)</f>
        <v>349606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IFERROR(__xludf.DUMMYFUNCTION("""COMPUTED_VALUE"""),369.55)</f>
        <v>369.55</v>
      </c>
      <c r="D365" s="2">
        <f>IFERROR(__xludf.DUMMYFUNCTION("""COMPUTED_VALUE"""),45821.66666666667)</f>
        <v>45821.66667</v>
      </c>
      <c r="E365" s="1">
        <f>IFERROR(__xludf.DUMMYFUNCTION("""COMPUTED_VALUE"""),370.07)</f>
        <v>370.07</v>
      </c>
      <c r="G365" s="2">
        <f>IFERROR(__xludf.DUMMYFUNCTION("""COMPUTED_VALUE"""),45821.66666666667)</f>
        <v>45821.66667</v>
      </c>
      <c r="H365" s="1">
        <f>IFERROR(__xludf.DUMMYFUNCTION("""COMPUTED_VALUE"""),362.42)</f>
        <v>362.42</v>
      </c>
      <c r="J365" s="2">
        <f>IFERROR(__xludf.DUMMYFUNCTION("""COMPUTED_VALUE"""),45821.66666666667)</f>
        <v>45821.66667</v>
      </c>
      <c r="K365" s="1">
        <f>IFERROR(__xludf.DUMMYFUNCTION("""COMPUTED_VALUE"""),363.8)</f>
        <v>363.8</v>
      </c>
      <c r="M365" s="2">
        <f>IFERROR(__xludf.DUMMYFUNCTION("""COMPUTED_VALUE"""),45821.66666666667)</f>
        <v>45821.66667</v>
      </c>
      <c r="N365" s="1">
        <f>IFERROR(__xludf.DUMMYFUNCTION("""COMPUTED_VALUE"""),417940.0)</f>
        <v>417940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IFERROR(__xludf.DUMMYFUNCTION("""COMPUTED_VALUE"""),363.8)</f>
        <v>363.8</v>
      </c>
      <c r="D366" s="2">
        <f>IFERROR(__xludf.DUMMYFUNCTION("""COMPUTED_VALUE"""),45824.66666666667)</f>
        <v>45824.66667</v>
      </c>
      <c r="E366" s="1">
        <f>IFERROR(__xludf.DUMMYFUNCTION("""COMPUTED_VALUE"""),371.65)</f>
        <v>371.65</v>
      </c>
      <c r="G366" s="2">
        <f>IFERROR(__xludf.DUMMYFUNCTION("""COMPUTED_VALUE"""),45824.66666666667)</f>
        <v>45824.66667</v>
      </c>
      <c r="H366" s="1">
        <f>IFERROR(__xludf.DUMMYFUNCTION("""COMPUTED_VALUE"""),363.8)</f>
        <v>363.8</v>
      </c>
      <c r="J366" s="2">
        <f>IFERROR(__xludf.DUMMYFUNCTION("""COMPUTED_VALUE"""),45824.66666666667)</f>
        <v>45824.66667</v>
      </c>
      <c r="K366" s="1">
        <f>IFERROR(__xludf.DUMMYFUNCTION("""COMPUTED_VALUE"""),371.32)</f>
        <v>371.32</v>
      </c>
      <c r="M366" s="2">
        <f>IFERROR(__xludf.DUMMYFUNCTION("""COMPUTED_VALUE"""),45824.66666666667)</f>
        <v>45824.66667</v>
      </c>
      <c r="N366" s="1">
        <f>IFERROR(__xludf.DUMMYFUNCTION("""COMPUTED_VALUE"""),445275.0)</f>
        <v>445275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IFERROR(__xludf.DUMMYFUNCTION("""COMPUTED_VALUE"""),370.07)</f>
        <v>370.07</v>
      </c>
      <c r="D367" s="2">
        <f>IFERROR(__xludf.DUMMYFUNCTION("""COMPUTED_VALUE"""),45825.66666666667)</f>
        <v>45825.66667</v>
      </c>
      <c r="E367" s="1">
        <f>IFERROR(__xludf.DUMMYFUNCTION("""COMPUTED_VALUE"""),374.7)</f>
        <v>374.7</v>
      </c>
      <c r="G367" s="2">
        <f>IFERROR(__xludf.DUMMYFUNCTION("""COMPUTED_VALUE"""),45825.66666666667)</f>
        <v>45825.66667</v>
      </c>
      <c r="H367" s="1">
        <f>IFERROR(__xludf.DUMMYFUNCTION("""COMPUTED_VALUE"""),369.2)</f>
        <v>369.2</v>
      </c>
      <c r="J367" s="2">
        <f>IFERROR(__xludf.DUMMYFUNCTION("""COMPUTED_VALUE"""),45825.66666666667)</f>
        <v>45825.66667</v>
      </c>
      <c r="K367" s="1">
        <f>IFERROR(__xludf.DUMMYFUNCTION("""COMPUTED_VALUE"""),371.62)</f>
        <v>371.62</v>
      </c>
      <c r="M367" s="2">
        <f>IFERROR(__xludf.DUMMYFUNCTION("""COMPUTED_VALUE"""),45825.66666666667)</f>
        <v>45825.66667</v>
      </c>
      <c r="N367" s="1">
        <f>IFERROR(__xludf.DUMMYFUNCTION("""COMPUTED_VALUE"""),546726.0)</f>
        <v>546726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IFERROR(__xludf.DUMMYFUNCTION("""COMPUTED_VALUE"""),371.48)</f>
        <v>371.48</v>
      </c>
      <c r="D368" s="2">
        <f>IFERROR(__xludf.DUMMYFUNCTION("""COMPUTED_VALUE"""),45826.66666666667)</f>
        <v>45826.66667</v>
      </c>
      <c r="E368" s="1">
        <f>IFERROR(__xludf.DUMMYFUNCTION("""COMPUTED_VALUE"""),375.83)</f>
        <v>375.83</v>
      </c>
      <c r="G368" s="2">
        <f>IFERROR(__xludf.DUMMYFUNCTION("""COMPUTED_VALUE"""),45826.66666666667)</f>
        <v>45826.66667</v>
      </c>
      <c r="H368" s="1">
        <f>IFERROR(__xludf.DUMMYFUNCTION("""COMPUTED_VALUE"""),367.68)</f>
        <v>367.68</v>
      </c>
      <c r="J368" s="2">
        <f>IFERROR(__xludf.DUMMYFUNCTION("""COMPUTED_VALUE"""),45826.66666666667)</f>
        <v>45826.66667</v>
      </c>
      <c r="K368" s="1">
        <f>IFERROR(__xludf.DUMMYFUNCTION("""COMPUTED_VALUE"""),370.5)</f>
        <v>370.5</v>
      </c>
      <c r="M368" s="2">
        <f>IFERROR(__xludf.DUMMYFUNCTION("""COMPUTED_VALUE"""),45826.66666666667)</f>
        <v>45826.66667</v>
      </c>
      <c r="N368" s="1">
        <f>IFERROR(__xludf.DUMMYFUNCTION("""COMPUTED_VALUE"""),453895.0)</f>
        <v>453895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IFERROR(__xludf.DUMMYFUNCTION("""COMPUTED_VALUE"""),370.5)</f>
        <v>370.5</v>
      </c>
      <c r="D369" s="2">
        <f>IFERROR(__xludf.DUMMYFUNCTION("""COMPUTED_VALUE"""),45828.66666666667)</f>
        <v>45828.66667</v>
      </c>
      <c r="E369" s="1">
        <f>IFERROR(__xludf.DUMMYFUNCTION("""COMPUTED_VALUE"""),372.34)</f>
        <v>372.34</v>
      </c>
      <c r="G369" s="2">
        <f>IFERROR(__xludf.DUMMYFUNCTION("""COMPUTED_VALUE"""),45828.66666666667)</f>
        <v>45828.66667</v>
      </c>
      <c r="H369" s="1">
        <f>IFERROR(__xludf.DUMMYFUNCTION("""COMPUTED_VALUE"""),365.58)</f>
        <v>365.58</v>
      </c>
      <c r="J369" s="2">
        <f>IFERROR(__xludf.DUMMYFUNCTION("""COMPUTED_VALUE"""),45828.66666666667)</f>
        <v>45828.66667</v>
      </c>
      <c r="K369" s="1">
        <f>IFERROR(__xludf.DUMMYFUNCTION("""COMPUTED_VALUE"""),368.27)</f>
        <v>368.27</v>
      </c>
      <c r="M369" s="2">
        <f>IFERROR(__xludf.DUMMYFUNCTION("""COMPUTED_VALUE"""),45828.66666666667)</f>
        <v>45828.66667</v>
      </c>
      <c r="N369" s="1">
        <f>IFERROR(__xludf.DUMMYFUNCTION("""COMPUTED_VALUE"""),728233.0)</f>
        <v>728233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IFERROR(__xludf.DUMMYFUNCTION("""COMPUTED_VALUE"""),368.27)</f>
        <v>368.27</v>
      </c>
      <c r="D370" s="2">
        <f>IFERROR(__xludf.DUMMYFUNCTION("""COMPUTED_VALUE"""),45831.66666666667)</f>
        <v>45831.66667</v>
      </c>
      <c r="E370" s="1">
        <f>IFERROR(__xludf.DUMMYFUNCTION("""COMPUTED_VALUE"""),374.67)</f>
        <v>374.67</v>
      </c>
      <c r="G370" s="2">
        <f>IFERROR(__xludf.DUMMYFUNCTION("""COMPUTED_VALUE"""),45831.66666666667)</f>
        <v>45831.66667</v>
      </c>
      <c r="H370" s="1">
        <f>IFERROR(__xludf.DUMMYFUNCTION("""COMPUTED_VALUE"""),365.94)</f>
        <v>365.94</v>
      </c>
      <c r="J370" s="2">
        <f>IFERROR(__xludf.DUMMYFUNCTION("""COMPUTED_VALUE"""),45831.66666666667)</f>
        <v>45831.66667</v>
      </c>
      <c r="K370" s="1">
        <f>IFERROR(__xludf.DUMMYFUNCTION("""COMPUTED_VALUE"""),374.44)</f>
        <v>374.44</v>
      </c>
      <c r="M370" s="2">
        <f>IFERROR(__xludf.DUMMYFUNCTION("""COMPUTED_VALUE"""),45831.66666666667)</f>
        <v>45831.66667</v>
      </c>
      <c r="N370" s="1">
        <f>IFERROR(__xludf.DUMMYFUNCTION("""COMPUTED_VALUE"""),506683.0)</f>
        <v>506683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IFERROR(__xludf.DUMMYFUNCTION("""COMPUTED_VALUE"""),374.44)</f>
        <v>374.44</v>
      </c>
      <c r="D371" s="2">
        <f>IFERROR(__xludf.DUMMYFUNCTION("""COMPUTED_VALUE"""),45832.66666666667)</f>
        <v>45832.66667</v>
      </c>
      <c r="E371" s="1">
        <f>IFERROR(__xludf.DUMMYFUNCTION("""COMPUTED_VALUE"""),376.15)</f>
        <v>376.15</v>
      </c>
      <c r="G371" s="2">
        <f>IFERROR(__xludf.DUMMYFUNCTION("""COMPUTED_VALUE"""),45832.66666666667)</f>
        <v>45832.66667</v>
      </c>
      <c r="H371" s="1">
        <f>IFERROR(__xludf.DUMMYFUNCTION("""COMPUTED_VALUE"""),370.63)</f>
        <v>370.63</v>
      </c>
      <c r="J371" s="2">
        <f>IFERROR(__xludf.DUMMYFUNCTION("""COMPUTED_VALUE"""),45832.66666666667)</f>
        <v>45832.66667</v>
      </c>
      <c r="K371" s="1">
        <f>IFERROR(__xludf.DUMMYFUNCTION("""COMPUTED_VALUE"""),372.6)</f>
        <v>372.6</v>
      </c>
      <c r="M371" s="2">
        <f>IFERROR(__xludf.DUMMYFUNCTION("""COMPUTED_VALUE"""),45832.66666666667)</f>
        <v>45832.66667</v>
      </c>
      <c r="N371" s="1">
        <f>IFERROR(__xludf.DUMMYFUNCTION("""COMPUTED_VALUE"""),534515.0)</f>
        <v>534515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IFERROR(__xludf.DUMMYFUNCTION("""COMPUTED_VALUE"""),372.6)</f>
        <v>372.6</v>
      </c>
      <c r="D372" s="2">
        <f>IFERROR(__xludf.DUMMYFUNCTION("""COMPUTED_VALUE"""),45833.66666666667)</f>
        <v>45833.66667</v>
      </c>
      <c r="E372" s="1">
        <f>IFERROR(__xludf.DUMMYFUNCTION("""COMPUTED_VALUE"""),376.08)</f>
        <v>376.08</v>
      </c>
      <c r="G372" s="2">
        <f>IFERROR(__xludf.DUMMYFUNCTION("""COMPUTED_VALUE"""),45833.66666666667)</f>
        <v>45833.66667</v>
      </c>
      <c r="H372" s="1">
        <f>IFERROR(__xludf.DUMMYFUNCTION("""COMPUTED_VALUE"""),367.97)</f>
        <v>367.97</v>
      </c>
      <c r="J372" s="2">
        <f>IFERROR(__xludf.DUMMYFUNCTION("""COMPUTED_VALUE"""),45833.66666666667)</f>
        <v>45833.66667</v>
      </c>
      <c r="K372" s="1">
        <f>IFERROR(__xludf.DUMMYFUNCTION("""COMPUTED_VALUE"""),368.66)</f>
        <v>368.66</v>
      </c>
      <c r="M372" s="2">
        <f>IFERROR(__xludf.DUMMYFUNCTION("""COMPUTED_VALUE"""),45833.66666666667)</f>
        <v>45833.66667</v>
      </c>
      <c r="N372" s="1">
        <f>IFERROR(__xludf.DUMMYFUNCTION("""COMPUTED_VALUE"""),544207.0)</f>
        <v>544207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IFERROR(__xludf.DUMMYFUNCTION("""COMPUTED_VALUE"""),370.7)</f>
        <v>370.7</v>
      </c>
      <c r="D373" s="2">
        <f>IFERROR(__xludf.DUMMYFUNCTION("""COMPUTED_VALUE"""),45834.66666666667)</f>
        <v>45834.66667</v>
      </c>
      <c r="E373" s="1">
        <f>IFERROR(__xludf.DUMMYFUNCTION("""COMPUTED_VALUE"""),377.34)</f>
        <v>377.34</v>
      </c>
      <c r="G373" s="2">
        <f>IFERROR(__xludf.DUMMYFUNCTION("""COMPUTED_VALUE"""),45834.66666666667)</f>
        <v>45834.66667</v>
      </c>
      <c r="H373" s="1">
        <f>IFERROR(__xludf.DUMMYFUNCTION("""COMPUTED_VALUE"""),367.28)</f>
        <v>367.28</v>
      </c>
      <c r="J373" s="2">
        <f>IFERROR(__xludf.DUMMYFUNCTION("""COMPUTED_VALUE"""),45834.66666666667)</f>
        <v>45834.66667</v>
      </c>
      <c r="K373" s="1">
        <f>IFERROR(__xludf.DUMMYFUNCTION("""COMPUTED_VALUE"""),376.54)</f>
        <v>376.54</v>
      </c>
      <c r="M373" s="2">
        <f>IFERROR(__xludf.DUMMYFUNCTION("""COMPUTED_VALUE"""),45834.66666666667)</f>
        <v>45834.66667</v>
      </c>
      <c r="N373" s="1">
        <f>IFERROR(__xludf.DUMMYFUNCTION("""COMPUTED_VALUE"""),583607.0)</f>
        <v>583607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IFERROR(__xludf.DUMMYFUNCTION("""COMPUTED_VALUE"""),380.54)</f>
        <v>380.54</v>
      </c>
      <c r="D374" s="2">
        <f>IFERROR(__xludf.DUMMYFUNCTION("""COMPUTED_VALUE"""),45835.66666666667)</f>
        <v>45835.66667</v>
      </c>
      <c r="E374" s="1">
        <f>IFERROR(__xludf.DUMMYFUNCTION("""COMPUTED_VALUE"""),381.86)</f>
        <v>381.86</v>
      </c>
      <c r="G374" s="2">
        <f>IFERROR(__xludf.DUMMYFUNCTION("""COMPUTED_VALUE"""),45835.66666666667)</f>
        <v>45835.66667</v>
      </c>
      <c r="H374" s="1">
        <f>IFERROR(__xludf.DUMMYFUNCTION("""COMPUTED_VALUE"""),376.98)</f>
        <v>376.98</v>
      </c>
      <c r="J374" s="2">
        <f>IFERROR(__xludf.DUMMYFUNCTION("""COMPUTED_VALUE"""),45835.66666666667)</f>
        <v>45835.66667</v>
      </c>
      <c r="K374" s="1">
        <f>IFERROR(__xludf.DUMMYFUNCTION("""COMPUTED_VALUE"""),377.46)</f>
        <v>377.46</v>
      </c>
      <c r="M374" s="2">
        <f>IFERROR(__xludf.DUMMYFUNCTION("""COMPUTED_VALUE"""),45835.66666666667)</f>
        <v>45835.66667</v>
      </c>
      <c r="N374" s="1">
        <f>IFERROR(__xludf.DUMMYFUNCTION("""COMPUTED_VALUE"""),1127267.0)</f>
        <v>1127267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IFERROR(__xludf.DUMMYFUNCTION("""COMPUTED_VALUE"""),377.46)</f>
        <v>377.46</v>
      </c>
      <c r="D375" s="2">
        <f>IFERROR(__xludf.DUMMYFUNCTION("""COMPUTED_VALUE"""),45838.66666666667)</f>
        <v>45838.66667</v>
      </c>
      <c r="E375" s="1">
        <f>IFERROR(__xludf.DUMMYFUNCTION("""COMPUTED_VALUE"""),377.46)</f>
        <v>377.46</v>
      </c>
      <c r="G375" s="2">
        <f>IFERROR(__xludf.DUMMYFUNCTION("""COMPUTED_VALUE"""),45838.66666666667)</f>
        <v>45838.66667</v>
      </c>
      <c r="H375" s="1">
        <f>IFERROR(__xludf.DUMMYFUNCTION("""COMPUTED_VALUE"""),371.17)</f>
        <v>371.17</v>
      </c>
      <c r="J375" s="2">
        <f>IFERROR(__xludf.DUMMYFUNCTION("""COMPUTED_VALUE"""),45838.66666666667)</f>
        <v>45838.66667</v>
      </c>
      <c r="K375" s="1">
        <f>IFERROR(__xludf.DUMMYFUNCTION("""COMPUTED_VALUE"""),372.27)</f>
        <v>372.27</v>
      </c>
      <c r="M375" s="2">
        <f>IFERROR(__xludf.DUMMYFUNCTION("""COMPUTED_VALUE"""),45838.66666666667)</f>
        <v>45838.66667</v>
      </c>
      <c r="N375" s="1">
        <f>IFERROR(__xludf.DUMMYFUNCTION("""COMPUTED_VALUE"""),751235.0)</f>
        <v>751235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IFERROR(__xludf.DUMMYFUNCTION("""COMPUTED_VALUE"""),372.27)</f>
        <v>372.27</v>
      </c>
      <c r="D376" s="2">
        <f>IFERROR(__xludf.DUMMYFUNCTION("""COMPUTED_VALUE"""),45839.66666666667)</f>
        <v>45839.66667</v>
      </c>
      <c r="E376" s="1">
        <f>IFERROR(__xludf.DUMMYFUNCTION("""COMPUTED_VALUE"""),382.48)</f>
        <v>382.48</v>
      </c>
      <c r="G376" s="2">
        <f>IFERROR(__xludf.DUMMYFUNCTION("""COMPUTED_VALUE"""),45839.66666666667)</f>
        <v>45839.66667</v>
      </c>
      <c r="H376" s="1">
        <f>IFERROR(__xludf.DUMMYFUNCTION("""COMPUTED_VALUE"""),371.17)</f>
        <v>371.17</v>
      </c>
      <c r="J376" s="2">
        <f>IFERROR(__xludf.DUMMYFUNCTION("""COMPUTED_VALUE"""),45839.66666666667)</f>
        <v>45839.66667</v>
      </c>
      <c r="K376" s="1">
        <f>IFERROR(__xludf.DUMMYFUNCTION("""COMPUTED_VALUE"""),377.82)</f>
        <v>377.82</v>
      </c>
      <c r="M376" s="2">
        <f>IFERROR(__xludf.DUMMYFUNCTION("""COMPUTED_VALUE"""),45839.66666666667)</f>
        <v>45839.66667</v>
      </c>
      <c r="N376" s="1">
        <f>IFERROR(__xludf.DUMMYFUNCTION("""COMPUTED_VALUE"""),533534.0)</f>
        <v>533534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IFERROR(__xludf.DUMMYFUNCTION("""COMPUTED_VALUE"""),379.07)</f>
        <v>379.07</v>
      </c>
      <c r="D377" s="2">
        <f>IFERROR(__xludf.DUMMYFUNCTION("""COMPUTED_VALUE"""),45840.66666666667)</f>
        <v>45840.66667</v>
      </c>
      <c r="E377" s="1">
        <f>IFERROR(__xludf.DUMMYFUNCTION("""COMPUTED_VALUE"""),386.4)</f>
        <v>386.4</v>
      </c>
      <c r="G377" s="2">
        <f>IFERROR(__xludf.DUMMYFUNCTION("""COMPUTED_VALUE"""),45840.66666666667)</f>
        <v>45840.66667</v>
      </c>
      <c r="H377" s="1">
        <f>IFERROR(__xludf.DUMMYFUNCTION("""COMPUTED_VALUE"""),377.52)</f>
        <v>377.52</v>
      </c>
      <c r="J377" s="2">
        <f>IFERROR(__xludf.DUMMYFUNCTION("""COMPUTED_VALUE"""),45840.66666666667)</f>
        <v>45840.66667</v>
      </c>
      <c r="K377" s="1">
        <f>IFERROR(__xludf.DUMMYFUNCTION("""COMPUTED_VALUE"""),385.34)</f>
        <v>385.34</v>
      </c>
      <c r="M377" s="2">
        <f>IFERROR(__xludf.DUMMYFUNCTION("""COMPUTED_VALUE"""),45840.66666666667)</f>
        <v>45840.66667</v>
      </c>
      <c r="N377" s="1">
        <f>IFERROR(__xludf.DUMMYFUNCTION("""COMPUTED_VALUE"""),612666.0)</f>
        <v>612666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IFERROR(__xludf.DUMMYFUNCTION("""COMPUTED_VALUE"""),385.34)</f>
        <v>385.34</v>
      </c>
      <c r="D378" s="2">
        <f>IFERROR(__xludf.DUMMYFUNCTION("""COMPUTED_VALUE"""),45841.54166666667)</f>
        <v>45841.54167</v>
      </c>
      <c r="E378" s="1">
        <f>IFERROR(__xludf.DUMMYFUNCTION("""COMPUTED_VALUE"""),385.34)</f>
        <v>385.34</v>
      </c>
      <c r="G378" s="2">
        <f>IFERROR(__xludf.DUMMYFUNCTION("""COMPUTED_VALUE"""),45841.54166666667)</f>
        <v>45841.54167</v>
      </c>
      <c r="H378" s="1">
        <f>IFERROR(__xludf.DUMMYFUNCTION("""COMPUTED_VALUE"""),379.82)</f>
        <v>379.82</v>
      </c>
      <c r="J378" s="2">
        <f>IFERROR(__xludf.DUMMYFUNCTION("""COMPUTED_VALUE"""),45841.54166666667)</f>
        <v>45841.54167</v>
      </c>
      <c r="K378" s="1">
        <f>IFERROR(__xludf.DUMMYFUNCTION("""COMPUTED_VALUE"""),383.73)</f>
        <v>383.73</v>
      </c>
      <c r="M378" s="2">
        <f>IFERROR(__xludf.DUMMYFUNCTION("""COMPUTED_VALUE"""),45841.54166666667)</f>
        <v>45841.54167</v>
      </c>
      <c r="N378" s="1">
        <f>IFERROR(__xludf.DUMMYFUNCTION("""COMPUTED_VALUE"""),527752.0)</f>
        <v>527752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IFERROR(__xludf.DUMMYFUNCTION("""COMPUTED_VALUE"""),383.73)</f>
        <v>383.73</v>
      </c>
      <c r="D379" s="2">
        <f>IFERROR(__xludf.DUMMYFUNCTION("""COMPUTED_VALUE"""),45845.66666666667)</f>
        <v>45845.66667</v>
      </c>
      <c r="E379" s="1">
        <f>IFERROR(__xludf.DUMMYFUNCTION("""COMPUTED_VALUE"""),385.27)</f>
        <v>385.27</v>
      </c>
      <c r="G379" s="2">
        <f>IFERROR(__xludf.DUMMYFUNCTION("""COMPUTED_VALUE"""),45845.66666666667)</f>
        <v>45845.66667</v>
      </c>
      <c r="H379" s="1">
        <f>IFERROR(__xludf.DUMMYFUNCTION("""COMPUTED_VALUE"""),375.83)</f>
        <v>375.83</v>
      </c>
      <c r="J379" s="2">
        <f>IFERROR(__xludf.DUMMYFUNCTION("""COMPUTED_VALUE"""),45845.66666666667)</f>
        <v>45845.66667</v>
      </c>
      <c r="K379" s="1">
        <f>IFERROR(__xludf.DUMMYFUNCTION("""COMPUTED_VALUE"""),380.02)</f>
        <v>380.02</v>
      </c>
      <c r="M379" s="2">
        <f>IFERROR(__xludf.DUMMYFUNCTION("""COMPUTED_VALUE"""),45845.66666666667)</f>
        <v>45845.66667</v>
      </c>
      <c r="N379" s="1">
        <f>IFERROR(__xludf.DUMMYFUNCTION("""COMPUTED_VALUE"""),490328.0)</f>
        <v>490328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IFERROR(__xludf.DUMMYFUNCTION("""COMPUTED_VALUE"""),380.02)</f>
        <v>380.02</v>
      </c>
      <c r="D380" s="2">
        <f>IFERROR(__xludf.DUMMYFUNCTION("""COMPUTED_VALUE"""),45846.66666666667)</f>
        <v>45846.66667</v>
      </c>
      <c r="E380" s="1">
        <f>IFERROR(__xludf.DUMMYFUNCTION("""COMPUTED_VALUE"""),387.01)</f>
        <v>387.01</v>
      </c>
      <c r="G380" s="2">
        <f>IFERROR(__xludf.DUMMYFUNCTION("""COMPUTED_VALUE"""),45846.66666666667)</f>
        <v>45846.66667</v>
      </c>
      <c r="H380" s="1">
        <f>IFERROR(__xludf.DUMMYFUNCTION("""COMPUTED_VALUE"""),380.02)</f>
        <v>380.02</v>
      </c>
      <c r="J380" s="2">
        <f>IFERROR(__xludf.DUMMYFUNCTION("""COMPUTED_VALUE"""),45846.66666666667)</f>
        <v>45846.66667</v>
      </c>
      <c r="K380" s="1">
        <f>IFERROR(__xludf.DUMMYFUNCTION("""COMPUTED_VALUE"""),384.32)</f>
        <v>384.32</v>
      </c>
      <c r="M380" s="2">
        <f>IFERROR(__xludf.DUMMYFUNCTION("""COMPUTED_VALUE"""),45846.66666666667)</f>
        <v>45846.66667</v>
      </c>
      <c r="N380" s="1">
        <f>IFERROR(__xludf.DUMMYFUNCTION("""COMPUTED_VALUE"""),364317.0)</f>
        <v>364317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IFERROR(__xludf.DUMMYFUNCTION("""COMPUTED_VALUE"""),384.32)</f>
        <v>384.32</v>
      </c>
      <c r="D381" s="2">
        <f>IFERROR(__xludf.DUMMYFUNCTION("""COMPUTED_VALUE"""),45847.66666666667)</f>
        <v>45847.66667</v>
      </c>
      <c r="E381" s="1">
        <f>IFERROR(__xludf.DUMMYFUNCTION("""COMPUTED_VALUE"""),386.85)</f>
        <v>386.85</v>
      </c>
      <c r="G381" s="2">
        <f>IFERROR(__xludf.DUMMYFUNCTION("""COMPUTED_VALUE"""),45847.66666666667)</f>
        <v>45847.66667</v>
      </c>
      <c r="H381" s="1">
        <f>IFERROR(__xludf.DUMMYFUNCTION("""COMPUTED_VALUE"""),378.89)</f>
        <v>378.89</v>
      </c>
      <c r="J381" s="2">
        <f>IFERROR(__xludf.DUMMYFUNCTION("""COMPUTED_VALUE"""),45847.66666666667)</f>
        <v>45847.66667</v>
      </c>
      <c r="K381" s="1">
        <f>IFERROR(__xludf.DUMMYFUNCTION("""COMPUTED_VALUE"""),382.64)</f>
        <v>382.64</v>
      </c>
      <c r="M381" s="2">
        <f>IFERROR(__xludf.DUMMYFUNCTION("""COMPUTED_VALUE"""),45847.66666666667)</f>
        <v>45847.66667</v>
      </c>
      <c r="N381" s="1">
        <f>IFERROR(__xludf.DUMMYFUNCTION("""COMPUTED_VALUE"""),361918.0)</f>
        <v>361918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IFERROR(__xludf.DUMMYFUNCTION("""COMPUTED_VALUE"""),382.64)</f>
        <v>382.64</v>
      </c>
      <c r="D382" s="2">
        <f>IFERROR(__xludf.DUMMYFUNCTION("""COMPUTED_VALUE"""),45848.66666666667)</f>
        <v>45848.66667</v>
      </c>
      <c r="E382" s="1">
        <f>IFERROR(__xludf.DUMMYFUNCTION("""COMPUTED_VALUE"""),389.64)</f>
        <v>389.64</v>
      </c>
      <c r="G382" s="2">
        <f>IFERROR(__xludf.DUMMYFUNCTION("""COMPUTED_VALUE"""),45848.66666666667)</f>
        <v>45848.66667</v>
      </c>
      <c r="H382" s="1">
        <f>IFERROR(__xludf.DUMMYFUNCTION("""COMPUTED_VALUE"""),379.99)</f>
        <v>379.99</v>
      </c>
      <c r="J382" s="2">
        <f>IFERROR(__xludf.DUMMYFUNCTION("""COMPUTED_VALUE"""),45848.66666666667)</f>
        <v>45848.66667</v>
      </c>
      <c r="K382" s="1">
        <f>IFERROR(__xludf.DUMMYFUNCTION("""COMPUTED_VALUE"""),384.22)</f>
        <v>384.22</v>
      </c>
      <c r="M382" s="2">
        <f>IFERROR(__xludf.DUMMYFUNCTION("""COMPUTED_VALUE"""),45848.66666666667)</f>
        <v>45848.66667</v>
      </c>
      <c r="N382" s="1">
        <f>IFERROR(__xludf.DUMMYFUNCTION("""COMPUTED_VALUE"""),475021.0)</f>
        <v>475021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IFERROR(__xludf.DUMMYFUNCTION("""COMPUTED_VALUE"""),384.22)</f>
        <v>384.22</v>
      </c>
      <c r="D383" s="2">
        <f>IFERROR(__xludf.DUMMYFUNCTION("""COMPUTED_VALUE"""),45849.66666666667)</f>
        <v>45849.66667</v>
      </c>
      <c r="E383" s="1">
        <f>IFERROR(__xludf.DUMMYFUNCTION("""COMPUTED_VALUE"""),385.66)</f>
        <v>385.66</v>
      </c>
      <c r="G383" s="2">
        <f>IFERROR(__xludf.DUMMYFUNCTION("""COMPUTED_VALUE"""),45849.66666666667)</f>
        <v>45849.66667</v>
      </c>
      <c r="H383" s="1">
        <f>IFERROR(__xludf.DUMMYFUNCTION("""COMPUTED_VALUE"""),379.95)</f>
        <v>379.95</v>
      </c>
      <c r="J383" s="2">
        <f>IFERROR(__xludf.DUMMYFUNCTION("""COMPUTED_VALUE"""),45849.66666666667)</f>
        <v>45849.66667</v>
      </c>
      <c r="K383" s="1">
        <f>IFERROR(__xludf.DUMMYFUNCTION("""COMPUTED_VALUE"""),383.96)</f>
        <v>383.96</v>
      </c>
      <c r="M383" s="2">
        <f>IFERROR(__xludf.DUMMYFUNCTION("""COMPUTED_VALUE"""),45849.66666666667)</f>
        <v>45849.66667</v>
      </c>
      <c r="N383" s="1">
        <f>IFERROR(__xludf.DUMMYFUNCTION("""COMPUTED_VALUE"""),400072.0)</f>
        <v>400072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IFERROR(__xludf.DUMMYFUNCTION("""COMPUTED_VALUE"""),383.96)</f>
        <v>383.96</v>
      </c>
      <c r="D384" s="2">
        <f>IFERROR(__xludf.DUMMYFUNCTION("""COMPUTED_VALUE"""),45852.66666666667)</f>
        <v>45852.66667</v>
      </c>
      <c r="E384" s="1">
        <f>IFERROR(__xludf.DUMMYFUNCTION("""COMPUTED_VALUE"""),386.22)</f>
        <v>386.22</v>
      </c>
      <c r="G384" s="2">
        <f>IFERROR(__xludf.DUMMYFUNCTION("""COMPUTED_VALUE"""),45852.66666666667)</f>
        <v>45852.66667</v>
      </c>
      <c r="H384" s="1">
        <f>IFERROR(__xludf.DUMMYFUNCTION("""COMPUTED_VALUE"""),378.71)</f>
        <v>378.71</v>
      </c>
      <c r="J384" s="2">
        <f>IFERROR(__xludf.DUMMYFUNCTION("""COMPUTED_VALUE"""),45852.66666666667)</f>
        <v>45852.66667</v>
      </c>
      <c r="K384" s="1">
        <f>IFERROR(__xludf.DUMMYFUNCTION("""COMPUTED_VALUE"""),384.65)</f>
        <v>384.65</v>
      </c>
      <c r="M384" s="2">
        <f>IFERROR(__xludf.DUMMYFUNCTION("""COMPUTED_VALUE"""),45852.66666666667)</f>
        <v>45852.66667</v>
      </c>
      <c r="N384" s="1">
        <f>IFERROR(__xludf.DUMMYFUNCTION("""COMPUTED_VALUE"""),325449.0)</f>
        <v>325449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IFERROR(__xludf.DUMMYFUNCTION("""COMPUTED_VALUE"""),385.37)</f>
        <v>385.37</v>
      </c>
      <c r="D385" s="2">
        <f>IFERROR(__xludf.DUMMYFUNCTION("""COMPUTED_VALUE"""),45853.66666666667)</f>
        <v>45853.66667</v>
      </c>
      <c r="E385" s="1">
        <f>IFERROR(__xludf.DUMMYFUNCTION("""COMPUTED_VALUE"""),385.43)</f>
        <v>385.43</v>
      </c>
      <c r="G385" s="2">
        <f>IFERROR(__xludf.DUMMYFUNCTION("""COMPUTED_VALUE"""),45853.66666666667)</f>
        <v>45853.66667</v>
      </c>
      <c r="H385" s="1">
        <f>IFERROR(__xludf.DUMMYFUNCTION("""COMPUTED_VALUE"""),377.95)</f>
        <v>377.95</v>
      </c>
      <c r="J385" s="2">
        <f>IFERROR(__xludf.DUMMYFUNCTION("""COMPUTED_VALUE"""),45853.66666666667)</f>
        <v>45853.66667</v>
      </c>
      <c r="K385" s="1">
        <f>IFERROR(__xludf.DUMMYFUNCTION("""COMPUTED_VALUE"""),377.98)</f>
        <v>377.98</v>
      </c>
      <c r="M385" s="2">
        <f>IFERROR(__xludf.DUMMYFUNCTION("""COMPUTED_VALUE"""),45853.66666666667)</f>
        <v>45853.66667</v>
      </c>
      <c r="N385" s="1">
        <f>IFERROR(__xludf.DUMMYFUNCTION("""COMPUTED_VALUE"""),250593.0)</f>
        <v>250593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IFERROR(__xludf.DUMMYFUNCTION("""COMPUTED_VALUE"""),377.98)</f>
        <v>377.98</v>
      </c>
      <c r="D386" s="2">
        <f>IFERROR(__xludf.DUMMYFUNCTION("""COMPUTED_VALUE"""),45854.66666666667)</f>
        <v>45854.66667</v>
      </c>
      <c r="E386" s="1">
        <f>IFERROR(__xludf.DUMMYFUNCTION("""COMPUTED_VALUE"""),379.25)</f>
        <v>379.25</v>
      </c>
      <c r="G386" s="2">
        <f>IFERROR(__xludf.DUMMYFUNCTION("""COMPUTED_VALUE"""),45854.66666666667)</f>
        <v>45854.66667</v>
      </c>
      <c r="H386" s="1">
        <f>IFERROR(__xludf.DUMMYFUNCTION("""COMPUTED_VALUE"""),370.38)</f>
        <v>370.38</v>
      </c>
      <c r="J386" s="2">
        <f>IFERROR(__xludf.DUMMYFUNCTION("""COMPUTED_VALUE"""),45854.66666666667)</f>
        <v>45854.66667</v>
      </c>
      <c r="K386" s="1">
        <f>IFERROR(__xludf.DUMMYFUNCTION("""COMPUTED_VALUE"""),372.83)</f>
        <v>372.83</v>
      </c>
      <c r="M386" s="2">
        <f>IFERROR(__xludf.DUMMYFUNCTION("""COMPUTED_VALUE"""),45854.66666666667)</f>
        <v>45854.66667</v>
      </c>
      <c r="N386" s="1">
        <f>IFERROR(__xludf.DUMMYFUNCTION("""COMPUTED_VALUE"""),514034.0)</f>
        <v>514034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IFERROR(__xludf.DUMMYFUNCTION("""COMPUTED_VALUE"""),372.83)</f>
        <v>372.83</v>
      </c>
      <c r="D387" s="2">
        <f>IFERROR(__xludf.DUMMYFUNCTION("""COMPUTED_VALUE"""),45855.66666666667)</f>
        <v>45855.66667</v>
      </c>
      <c r="E387" s="1">
        <f>IFERROR(__xludf.DUMMYFUNCTION("""COMPUTED_VALUE"""),383.86)</f>
        <v>383.86</v>
      </c>
      <c r="G387" s="2">
        <f>IFERROR(__xludf.DUMMYFUNCTION("""COMPUTED_VALUE"""),45855.66666666667)</f>
        <v>45855.66667</v>
      </c>
      <c r="H387" s="1">
        <f>IFERROR(__xludf.DUMMYFUNCTION("""COMPUTED_VALUE"""),371.52)</f>
        <v>371.52</v>
      </c>
      <c r="J387" s="2">
        <f>IFERROR(__xludf.DUMMYFUNCTION("""COMPUTED_VALUE"""),45855.66666666667)</f>
        <v>45855.66667</v>
      </c>
      <c r="K387" s="1">
        <f>IFERROR(__xludf.DUMMYFUNCTION("""COMPUTED_VALUE"""),379.99)</f>
        <v>379.99</v>
      </c>
      <c r="M387" s="2">
        <f>IFERROR(__xludf.DUMMYFUNCTION("""COMPUTED_VALUE"""),45855.66666666667)</f>
        <v>45855.66667</v>
      </c>
      <c r="N387" s="1">
        <f>IFERROR(__xludf.DUMMYFUNCTION("""COMPUTED_VALUE"""),587318.0)</f>
        <v>587318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IFERROR(__xludf.DUMMYFUNCTION("""COMPUTED_VALUE"""),379.99)</f>
        <v>379.99</v>
      </c>
      <c r="D388" s="2">
        <f>IFERROR(__xludf.DUMMYFUNCTION("""COMPUTED_VALUE"""),45856.66666666667)</f>
        <v>45856.66667</v>
      </c>
      <c r="E388" s="1">
        <f>IFERROR(__xludf.DUMMYFUNCTION("""COMPUTED_VALUE"""),382.91)</f>
        <v>382.91</v>
      </c>
      <c r="G388" s="2">
        <f>IFERROR(__xludf.DUMMYFUNCTION("""COMPUTED_VALUE"""),45856.66666666667)</f>
        <v>45856.66667</v>
      </c>
      <c r="H388" s="1">
        <f>IFERROR(__xludf.DUMMYFUNCTION("""COMPUTED_VALUE"""),374.7)</f>
        <v>374.7</v>
      </c>
      <c r="J388" s="2">
        <f>IFERROR(__xludf.DUMMYFUNCTION("""COMPUTED_VALUE"""),45856.66666666667)</f>
        <v>45856.66667</v>
      </c>
      <c r="K388" s="1">
        <f>IFERROR(__xludf.DUMMYFUNCTION("""COMPUTED_VALUE"""),380.25)</f>
        <v>380.25</v>
      </c>
      <c r="M388" s="2">
        <f>IFERROR(__xludf.DUMMYFUNCTION("""COMPUTED_VALUE"""),45856.66666666667)</f>
        <v>45856.66667</v>
      </c>
      <c r="N388" s="1">
        <f>IFERROR(__xludf.DUMMYFUNCTION("""COMPUTED_VALUE"""),759674.0)</f>
        <v>759674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IFERROR(__xludf.DUMMYFUNCTION("""COMPUTED_VALUE"""),380.25)</f>
        <v>380.25</v>
      </c>
      <c r="D389" s="2">
        <f>IFERROR(__xludf.DUMMYFUNCTION("""COMPUTED_VALUE"""),45859.66666666667)</f>
        <v>45859.66667</v>
      </c>
      <c r="E389" s="1">
        <f>IFERROR(__xludf.DUMMYFUNCTION("""COMPUTED_VALUE"""),385.65)</f>
        <v>385.65</v>
      </c>
      <c r="G389" s="2">
        <f>IFERROR(__xludf.DUMMYFUNCTION("""COMPUTED_VALUE"""),45859.66666666667)</f>
        <v>45859.66667</v>
      </c>
      <c r="H389" s="1">
        <f>IFERROR(__xludf.DUMMYFUNCTION("""COMPUTED_VALUE"""),379.91)</f>
        <v>379.91</v>
      </c>
      <c r="J389" s="2">
        <f>IFERROR(__xludf.DUMMYFUNCTION("""COMPUTED_VALUE"""),45859.66666666667)</f>
        <v>45859.66667</v>
      </c>
      <c r="K389" s="1">
        <f>IFERROR(__xludf.DUMMYFUNCTION("""COMPUTED_VALUE"""),380.22)</f>
        <v>380.22</v>
      </c>
      <c r="M389" s="2">
        <f>IFERROR(__xludf.DUMMYFUNCTION("""COMPUTED_VALUE"""),45859.66666666667)</f>
        <v>45859.66667</v>
      </c>
      <c r="N389" s="1">
        <f>IFERROR(__xludf.DUMMYFUNCTION("""COMPUTED_VALUE"""),536213.0)</f>
        <v>536213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IFERROR(__xludf.DUMMYFUNCTION("""COMPUTED_VALUE"""),380.22)</f>
        <v>380.22</v>
      </c>
      <c r="D390" s="2">
        <f>IFERROR(__xludf.DUMMYFUNCTION("""COMPUTED_VALUE"""),45860.66666666667)</f>
        <v>45860.66667</v>
      </c>
      <c r="E390" s="1">
        <f>IFERROR(__xludf.DUMMYFUNCTION("""COMPUTED_VALUE"""),383.5)</f>
        <v>383.5</v>
      </c>
      <c r="G390" s="2">
        <f>IFERROR(__xludf.DUMMYFUNCTION("""COMPUTED_VALUE"""),45860.66666666667)</f>
        <v>45860.66667</v>
      </c>
      <c r="H390" s="1">
        <f>IFERROR(__xludf.DUMMYFUNCTION("""COMPUTED_VALUE"""),377.46)</f>
        <v>377.46</v>
      </c>
      <c r="J390" s="2">
        <f>IFERROR(__xludf.DUMMYFUNCTION("""COMPUTED_VALUE"""),45860.66666666667)</f>
        <v>45860.66667</v>
      </c>
      <c r="K390" s="1">
        <f>IFERROR(__xludf.DUMMYFUNCTION("""COMPUTED_VALUE"""),377.46)</f>
        <v>377.46</v>
      </c>
      <c r="M390" s="2">
        <f>IFERROR(__xludf.DUMMYFUNCTION("""COMPUTED_VALUE"""),45860.66666666667)</f>
        <v>45860.66667</v>
      </c>
      <c r="N390" s="1">
        <f>IFERROR(__xludf.DUMMYFUNCTION("""COMPUTED_VALUE"""),327219.0)</f>
        <v>327219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IFERROR(__xludf.DUMMYFUNCTION("""COMPUTED_VALUE"""),380.61)</f>
        <v>380.61</v>
      </c>
      <c r="D391" s="2">
        <f>IFERROR(__xludf.DUMMYFUNCTION("""COMPUTED_VALUE"""),45861.66666666667)</f>
        <v>45861.66667</v>
      </c>
      <c r="E391" s="1">
        <f>IFERROR(__xludf.DUMMYFUNCTION("""COMPUTED_VALUE"""),385.66)</f>
        <v>385.66</v>
      </c>
      <c r="G391" s="2">
        <f>IFERROR(__xludf.DUMMYFUNCTION("""COMPUTED_VALUE"""),45861.66666666667)</f>
        <v>45861.66667</v>
      </c>
      <c r="H391" s="1">
        <f>IFERROR(__xludf.DUMMYFUNCTION("""COMPUTED_VALUE"""),377.88)</f>
        <v>377.88</v>
      </c>
      <c r="J391" s="2">
        <f>IFERROR(__xludf.DUMMYFUNCTION("""COMPUTED_VALUE"""),45861.66666666667)</f>
        <v>45861.66667</v>
      </c>
      <c r="K391" s="1">
        <f>IFERROR(__xludf.DUMMYFUNCTION("""COMPUTED_VALUE"""),384.12)</f>
        <v>384.12</v>
      </c>
      <c r="M391" s="2">
        <f>IFERROR(__xludf.DUMMYFUNCTION("""COMPUTED_VALUE"""),45861.66666666667)</f>
        <v>45861.66667</v>
      </c>
      <c r="N391" s="1">
        <f>IFERROR(__xludf.DUMMYFUNCTION("""COMPUTED_VALUE"""),322186.0)</f>
        <v>322186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IFERROR(__xludf.DUMMYFUNCTION("""COMPUTED_VALUE"""),384.12)</f>
        <v>384.12</v>
      </c>
      <c r="D392" s="2">
        <f>IFERROR(__xludf.DUMMYFUNCTION("""COMPUTED_VALUE"""),45862.66666666667)</f>
        <v>45862.66667</v>
      </c>
      <c r="E392" s="1">
        <f>IFERROR(__xludf.DUMMYFUNCTION("""COMPUTED_VALUE"""),384.12)</f>
        <v>384.12</v>
      </c>
      <c r="G392" s="2">
        <f>IFERROR(__xludf.DUMMYFUNCTION("""COMPUTED_VALUE"""),45862.66666666667)</f>
        <v>45862.66667</v>
      </c>
      <c r="H392" s="1">
        <f>IFERROR(__xludf.DUMMYFUNCTION("""COMPUTED_VALUE"""),379.38)</f>
        <v>379.38</v>
      </c>
      <c r="J392" s="2">
        <f>IFERROR(__xludf.DUMMYFUNCTION("""COMPUTED_VALUE"""),45862.66666666667)</f>
        <v>45862.66667</v>
      </c>
      <c r="K392" s="1">
        <f>IFERROR(__xludf.DUMMYFUNCTION("""COMPUTED_VALUE"""),380.74)</f>
        <v>380.74</v>
      </c>
      <c r="M392" s="2">
        <f>IFERROR(__xludf.DUMMYFUNCTION("""COMPUTED_VALUE"""),45862.66666666667)</f>
        <v>45862.66667</v>
      </c>
      <c r="N392" s="1">
        <f>IFERROR(__xludf.DUMMYFUNCTION("""COMPUTED_VALUE"""),355312.0)</f>
        <v>355312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IFERROR(__xludf.DUMMYFUNCTION("""COMPUTED_VALUE"""),380.74)</f>
        <v>380.74</v>
      </c>
      <c r="D393" s="2">
        <f>IFERROR(__xludf.DUMMYFUNCTION("""COMPUTED_VALUE"""),45863.66666666667)</f>
        <v>45863.66667</v>
      </c>
      <c r="E393" s="1">
        <f>IFERROR(__xludf.DUMMYFUNCTION("""COMPUTED_VALUE"""),389.08)</f>
        <v>389.08</v>
      </c>
      <c r="G393" s="2">
        <f>IFERROR(__xludf.DUMMYFUNCTION("""COMPUTED_VALUE"""),45863.66666666667)</f>
        <v>45863.66667</v>
      </c>
      <c r="H393" s="1">
        <f>IFERROR(__xludf.DUMMYFUNCTION("""COMPUTED_VALUE"""),380.74)</f>
        <v>380.74</v>
      </c>
      <c r="J393" s="2">
        <f>IFERROR(__xludf.DUMMYFUNCTION("""COMPUTED_VALUE"""),45863.66666666667)</f>
        <v>45863.66667</v>
      </c>
      <c r="K393" s="1">
        <f>IFERROR(__xludf.DUMMYFUNCTION("""COMPUTED_VALUE"""),388.91)</f>
        <v>388.91</v>
      </c>
      <c r="M393" s="2">
        <f>IFERROR(__xludf.DUMMYFUNCTION("""COMPUTED_VALUE"""),45863.66666666667)</f>
        <v>45863.66667</v>
      </c>
      <c r="N393" s="1">
        <f>IFERROR(__xludf.DUMMYFUNCTION("""COMPUTED_VALUE"""),360277.0)</f>
        <v>360277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IFERROR(__xludf.DUMMYFUNCTION("""COMPUTED_VALUE"""),388.91)</f>
        <v>388.91</v>
      </c>
      <c r="D394" s="2">
        <f>IFERROR(__xludf.DUMMYFUNCTION("""COMPUTED_VALUE"""),45866.66666666667)</f>
        <v>45866.66667</v>
      </c>
      <c r="E394" s="1">
        <f>IFERROR(__xludf.DUMMYFUNCTION("""COMPUTED_VALUE"""),396.86)</f>
        <v>396.86</v>
      </c>
      <c r="G394" s="2">
        <f>IFERROR(__xludf.DUMMYFUNCTION("""COMPUTED_VALUE"""),45866.66666666667)</f>
        <v>45866.66667</v>
      </c>
      <c r="H394" s="1">
        <f>IFERROR(__xludf.DUMMYFUNCTION("""COMPUTED_VALUE"""),387.58)</f>
        <v>387.58</v>
      </c>
      <c r="J394" s="2">
        <f>IFERROR(__xludf.DUMMYFUNCTION("""COMPUTED_VALUE"""),45866.66666666667)</f>
        <v>45866.66667</v>
      </c>
      <c r="K394" s="1">
        <f>IFERROR(__xludf.DUMMYFUNCTION("""COMPUTED_VALUE"""),396.63)</f>
        <v>396.63</v>
      </c>
      <c r="M394" s="2">
        <f>IFERROR(__xludf.DUMMYFUNCTION("""COMPUTED_VALUE"""),45866.66666666667)</f>
        <v>45866.66667</v>
      </c>
      <c r="N394" s="1">
        <f>IFERROR(__xludf.DUMMYFUNCTION("""COMPUTED_VALUE"""),549896.0)</f>
        <v>549896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IFERROR(__xludf.DUMMYFUNCTION("""COMPUTED_VALUE"""),396.63)</f>
        <v>396.63</v>
      </c>
      <c r="D395" s="2">
        <f>IFERROR(__xludf.DUMMYFUNCTION("""COMPUTED_VALUE"""),45867.66666666667)</f>
        <v>45867.66667</v>
      </c>
      <c r="E395" s="1">
        <f>IFERROR(__xludf.DUMMYFUNCTION("""COMPUTED_VALUE"""),402.11)</f>
        <v>402.11</v>
      </c>
      <c r="G395" s="2">
        <f>IFERROR(__xludf.DUMMYFUNCTION("""COMPUTED_VALUE"""),45867.66666666667)</f>
        <v>45867.66667</v>
      </c>
      <c r="H395" s="1">
        <f>IFERROR(__xludf.DUMMYFUNCTION("""COMPUTED_VALUE"""),393.48)</f>
        <v>393.48</v>
      </c>
      <c r="J395" s="2">
        <f>IFERROR(__xludf.DUMMYFUNCTION("""COMPUTED_VALUE"""),45867.66666666667)</f>
        <v>45867.66667</v>
      </c>
      <c r="K395" s="1">
        <f>IFERROR(__xludf.DUMMYFUNCTION("""COMPUTED_VALUE"""),393.48)</f>
        <v>393.48</v>
      </c>
      <c r="M395" s="2">
        <f>IFERROR(__xludf.DUMMYFUNCTION("""COMPUTED_VALUE"""),45867.66666666667)</f>
        <v>45867.66667</v>
      </c>
      <c r="N395" s="1">
        <f>IFERROR(__xludf.DUMMYFUNCTION("""COMPUTED_VALUE"""),580205.0)</f>
        <v>580205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IFERROR(__xludf.DUMMYFUNCTION("""COMPUTED_VALUE"""),393.48)</f>
        <v>393.48</v>
      </c>
      <c r="D396" s="2">
        <f>IFERROR(__xludf.DUMMYFUNCTION("""COMPUTED_VALUE"""),45868.66666666667)</f>
        <v>45868.66667</v>
      </c>
      <c r="E396" s="1">
        <f>IFERROR(__xludf.DUMMYFUNCTION("""COMPUTED_VALUE"""),398.14)</f>
        <v>398.14</v>
      </c>
      <c r="G396" s="2">
        <f>IFERROR(__xludf.DUMMYFUNCTION("""COMPUTED_VALUE"""),45868.66666666667)</f>
        <v>45868.66667</v>
      </c>
      <c r="H396" s="1">
        <f>IFERROR(__xludf.DUMMYFUNCTION("""COMPUTED_VALUE"""),391.18)</f>
        <v>391.18</v>
      </c>
      <c r="J396" s="2">
        <f>IFERROR(__xludf.DUMMYFUNCTION("""COMPUTED_VALUE"""),45868.66666666667)</f>
        <v>45868.66667</v>
      </c>
      <c r="K396" s="1">
        <f>IFERROR(__xludf.DUMMYFUNCTION("""COMPUTED_VALUE"""),393.9)</f>
        <v>393.9</v>
      </c>
      <c r="M396" s="2">
        <f>IFERROR(__xludf.DUMMYFUNCTION("""COMPUTED_VALUE"""),45868.66666666667)</f>
        <v>45868.66667</v>
      </c>
      <c r="N396" s="1">
        <f>IFERROR(__xludf.DUMMYFUNCTION("""COMPUTED_VALUE"""),735070.0)</f>
        <v>735070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IFERROR(__xludf.DUMMYFUNCTION("""COMPUTED_VALUE"""),393.9)</f>
        <v>393.9</v>
      </c>
      <c r="D397" s="2">
        <f>IFERROR(__xludf.DUMMYFUNCTION("""COMPUTED_VALUE"""),45869.66666666667)</f>
        <v>45869.66667</v>
      </c>
      <c r="E397" s="1">
        <f>IFERROR(__xludf.DUMMYFUNCTION("""COMPUTED_VALUE"""),393.9)</f>
        <v>393.9</v>
      </c>
      <c r="G397" s="2">
        <f>IFERROR(__xludf.DUMMYFUNCTION("""COMPUTED_VALUE"""),45869.66666666667)</f>
        <v>45869.66667</v>
      </c>
      <c r="H397" s="1">
        <f>IFERROR(__xludf.DUMMYFUNCTION("""COMPUTED_VALUE"""),304.19)</f>
        <v>304.19</v>
      </c>
      <c r="J397" s="2">
        <f>IFERROR(__xludf.DUMMYFUNCTION("""COMPUTED_VALUE"""),45869.66666666667)</f>
        <v>45869.66667</v>
      </c>
      <c r="K397" s="1">
        <f>IFERROR(__xludf.DUMMYFUNCTION("""COMPUTED_VALUE"""),312.86)</f>
        <v>312.86</v>
      </c>
      <c r="M397" s="2">
        <f>IFERROR(__xludf.DUMMYFUNCTION("""COMPUTED_VALUE"""),45869.66666666667)</f>
        <v>45869.66667</v>
      </c>
      <c r="N397" s="1">
        <f>IFERROR(__xludf.DUMMYFUNCTION("""COMPUTED_VALUE"""),3968086.0)</f>
        <v>3968086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IFERROR(__xludf.DUMMYFUNCTION("""COMPUTED_VALUE"""),310.77)</f>
        <v>310.77</v>
      </c>
      <c r="D398" s="2">
        <f>IFERROR(__xludf.DUMMYFUNCTION("""COMPUTED_VALUE"""),45870.66666666667)</f>
        <v>45870.66667</v>
      </c>
      <c r="E398" s="1">
        <f>IFERROR(__xludf.DUMMYFUNCTION("""COMPUTED_VALUE"""),315.16)</f>
        <v>315.16</v>
      </c>
      <c r="G398" s="2">
        <f>IFERROR(__xludf.DUMMYFUNCTION("""COMPUTED_VALUE"""),45870.66666666667)</f>
        <v>45870.66667</v>
      </c>
      <c r="H398" s="1">
        <f>IFERROR(__xludf.DUMMYFUNCTION("""COMPUTED_VALUE"""),305.37)</f>
        <v>305.37</v>
      </c>
      <c r="J398" s="2">
        <f>IFERROR(__xludf.DUMMYFUNCTION("""COMPUTED_VALUE"""),45870.66666666667)</f>
        <v>45870.66667</v>
      </c>
      <c r="K398" s="1">
        <f>IFERROR(__xludf.DUMMYFUNCTION("""COMPUTED_VALUE"""),313.48)</f>
        <v>313.48</v>
      </c>
      <c r="M398" s="2">
        <f>IFERROR(__xludf.DUMMYFUNCTION("""COMPUTED_VALUE"""),45870.66666666667)</f>
        <v>45870.66667</v>
      </c>
      <c r="N398" s="1">
        <f>IFERROR(__xludf.DUMMYFUNCTION("""COMPUTED_VALUE"""),1660498.0)</f>
        <v>1660498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IFERROR(__xludf.DUMMYFUNCTION("""COMPUTED_VALUE"""),317.09)</f>
        <v>317.09</v>
      </c>
      <c r="D399" s="2">
        <f>IFERROR(__xludf.DUMMYFUNCTION("""COMPUTED_VALUE"""),45873.66666666667)</f>
        <v>45873.66667</v>
      </c>
      <c r="E399" s="1">
        <f>IFERROR(__xludf.DUMMYFUNCTION("""COMPUTED_VALUE"""),327.14)</f>
        <v>327.14</v>
      </c>
      <c r="G399" s="2">
        <f>IFERROR(__xludf.DUMMYFUNCTION("""COMPUTED_VALUE"""),45873.66666666667)</f>
        <v>45873.66667</v>
      </c>
      <c r="H399" s="1">
        <f>IFERROR(__xludf.DUMMYFUNCTION("""COMPUTED_VALUE"""),316.47)</f>
        <v>316.47</v>
      </c>
      <c r="J399" s="2">
        <f>IFERROR(__xludf.DUMMYFUNCTION("""COMPUTED_VALUE"""),45873.66666666667)</f>
        <v>45873.66667</v>
      </c>
      <c r="K399" s="1">
        <f>IFERROR(__xludf.DUMMYFUNCTION("""COMPUTED_VALUE"""),324.74)</f>
        <v>324.74</v>
      </c>
      <c r="M399" s="2">
        <f>IFERROR(__xludf.DUMMYFUNCTION("""COMPUTED_VALUE"""),45873.66666666667)</f>
        <v>45873.66667</v>
      </c>
      <c r="N399" s="1">
        <f>IFERROR(__xludf.DUMMYFUNCTION("""COMPUTED_VALUE"""),1355112.0)</f>
        <v>1355112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IFERROR(__xludf.DUMMYFUNCTION("""COMPUTED_VALUE"""),324.74)</f>
        <v>324.74</v>
      </c>
      <c r="D400" s="2">
        <f>IFERROR(__xludf.DUMMYFUNCTION("""COMPUTED_VALUE"""),45874.66666666667)</f>
        <v>45874.66667</v>
      </c>
      <c r="E400" s="1">
        <f>IFERROR(__xludf.DUMMYFUNCTION("""COMPUTED_VALUE"""),336.36)</f>
        <v>336.36</v>
      </c>
      <c r="G400" s="2">
        <f>IFERROR(__xludf.DUMMYFUNCTION("""COMPUTED_VALUE"""),45874.66666666667)</f>
        <v>45874.66667</v>
      </c>
      <c r="H400" s="1">
        <f>IFERROR(__xludf.DUMMYFUNCTION("""COMPUTED_VALUE"""),323.23)</f>
        <v>323.23</v>
      </c>
      <c r="J400" s="2">
        <f>IFERROR(__xludf.DUMMYFUNCTION("""COMPUTED_VALUE"""),45874.66666666667)</f>
        <v>45874.66667</v>
      </c>
      <c r="K400" s="1">
        <f>IFERROR(__xludf.DUMMYFUNCTION("""COMPUTED_VALUE"""),335.34)</f>
        <v>335.34</v>
      </c>
      <c r="M400" s="2">
        <f>IFERROR(__xludf.DUMMYFUNCTION("""COMPUTED_VALUE"""),45874.66666666667)</f>
        <v>45874.66667</v>
      </c>
      <c r="N400" s="1">
        <f>IFERROR(__xludf.DUMMYFUNCTION("""COMPUTED_VALUE"""),924529.0)</f>
        <v>924529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IFERROR(__xludf.DUMMYFUNCTION("""COMPUTED_VALUE"""),335.34)</f>
        <v>335.34</v>
      </c>
      <c r="D401" s="2">
        <f>IFERROR(__xludf.DUMMYFUNCTION("""COMPUTED_VALUE"""),45875.66666666667)</f>
        <v>45875.66667</v>
      </c>
      <c r="E401" s="1">
        <f>IFERROR(__xludf.DUMMYFUNCTION("""COMPUTED_VALUE"""),337.72)</f>
        <v>337.72</v>
      </c>
      <c r="G401" s="2">
        <f>IFERROR(__xludf.DUMMYFUNCTION("""COMPUTED_VALUE"""),45875.66666666667)</f>
        <v>45875.66667</v>
      </c>
      <c r="H401" s="1">
        <f>IFERROR(__xludf.DUMMYFUNCTION("""COMPUTED_VALUE"""),327.74)</f>
        <v>327.74</v>
      </c>
      <c r="J401" s="2">
        <f>IFERROR(__xludf.DUMMYFUNCTION("""COMPUTED_VALUE"""),45875.66666666667)</f>
        <v>45875.66667</v>
      </c>
      <c r="K401" s="1">
        <f>IFERROR(__xludf.DUMMYFUNCTION("""COMPUTED_VALUE"""),330.94)</f>
        <v>330.94</v>
      </c>
      <c r="M401" s="2">
        <f>IFERROR(__xludf.DUMMYFUNCTION("""COMPUTED_VALUE"""),45875.66666666667)</f>
        <v>45875.66667</v>
      </c>
      <c r="N401" s="1">
        <f>IFERROR(__xludf.DUMMYFUNCTION("""COMPUTED_VALUE"""),863189.0)</f>
        <v>863189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IFERROR(__xludf.DUMMYFUNCTION("""COMPUTED_VALUE"""),333.77)</f>
        <v>333.77</v>
      </c>
      <c r="D402" s="2">
        <f>IFERROR(__xludf.DUMMYFUNCTION("""COMPUTED_VALUE"""),45876.66666666667)</f>
        <v>45876.66667</v>
      </c>
      <c r="E402" s="1">
        <f>IFERROR(__xludf.DUMMYFUNCTION("""COMPUTED_VALUE"""),335.44)</f>
        <v>335.44</v>
      </c>
      <c r="G402" s="2">
        <f>IFERROR(__xludf.DUMMYFUNCTION("""COMPUTED_VALUE"""),45876.66666666667)</f>
        <v>45876.66667</v>
      </c>
      <c r="H402" s="1">
        <f>IFERROR(__xludf.DUMMYFUNCTION("""COMPUTED_VALUE"""),328.14)</f>
        <v>328.14</v>
      </c>
      <c r="J402" s="2">
        <f>IFERROR(__xludf.DUMMYFUNCTION("""COMPUTED_VALUE"""),45876.66666666667)</f>
        <v>45876.66667</v>
      </c>
      <c r="K402" s="1">
        <f>IFERROR(__xludf.DUMMYFUNCTION("""COMPUTED_VALUE"""),329.2)</f>
        <v>329.2</v>
      </c>
      <c r="M402" s="2">
        <f>IFERROR(__xludf.DUMMYFUNCTION("""COMPUTED_VALUE"""),45876.66666666667)</f>
        <v>45876.66667</v>
      </c>
      <c r="N402" s="1">
        <f>IFERROR(__xludf.DUMMYFUNCTION("""COMPUTED_VALUE"""),683795.0)</f>
        <v>683795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IFERROR(__xludf.DUMMYFUNCTION("""COMPUTED_VALUE"""),330.39)</f>
        <v>330.39</v>
      </c>
      <c r="D403" s="2">
        <f>IFERROR(__xludf.DUMMYFUNCTION("""COMPUTED_VALUE"""),45877.66666666667)</f>
        <v>45877.66667</v>
      </c>
      <c r="E403" s="1">
        <f>IFERROR(__xludf.DUMMYFUNCTION("""COMPUTED_VALUE"""),330.39)</f>
        <v>330.39</v>
      </c>
      <c r="G403" s="2">
        <f>IFERROR(__xludf.DUMMYFUNCTION("""COMPUTED_VALUE"""),45877.66666666667)</f>
        <v>45877.66667</v>
      </c>
      <c r="H403" s="1">
        <f>IFERROR(__xludf.DUMMYFUNCTION("""COMPUTED_VALUE"""),325.0)</f>
        <v>325</v>
      </c>
      <c r="J403" s="2">
        <f>IFERROR(__xludf.DUMMYFUNCTION("""COMPUTED_VALUE"""),45877.66666666667)</f>
        <v>45877.66667</v>
      </c>
      <c r="K403" s="1">
        <f>IFERROR(__xludf.DUMMYFUNCTION("""COMPUTED_VALUE"""),327.01)</f>
        <v>327.01</v>
      </c>
      <c r="M403" s="2">
        <f>IFERROR(__xludf.DUMMYFUNCTION("""COMPUTED_VALUE"""),45877.66666666667)</f>
        <v>45877.66667</v>
      </c>
      <c r="N403" s="1">
        <f>IFERROR(__xludf.DUMMYFUNCTION("""COMPUTED_VALUE"""),676505.0)</f>
        <v>676505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IFERROR(__xludf.DUMMYFUNCTION("""COMPUTED_VALUE"""),327.01)</f>
        <v>327.01</v>
      </c>
      <c r="D404" s="2">
        <f>IFERROR(__xludf.DUMMYFUNCTION("""COMPUTED_VALUE"""),45880.66666666667)</f>
        <v>45880.66667</v>
      </c>
      <c r="E404" s="1">
        <f>IFERROR(__xludf.DUMMYFUNCTION("""COMPUTED_VALUE"""),328.94)</f>
        <v>328.94</v>
      </c>
      <c r="G404" s="2">
        <f>IFERROR(__xludf.DUMMYFUNCTION("""COMPUTED_VALUE"""),45880.66666666667)</f>
        <v>45880.66667</v>
      </c>
      <c r="H404" s="1">
        <f>IFERROR(__xludf.DUMMYFUNCTION("""COMPUTED_VALUE"""),315.94)</f>
        <v>315.94</v>
      </c>
      <c r="J404" s="2">
        <f>IFERROR(__xludf.DUMMYFUNCTION("""COMPUTED_VALUE"""),45880.66666666667)</f>
        <v>45880.66667</v>
      </c>
      <c r="K404" s="1">
        <f>IFERROR(__xludf.DUMMYFUNCTION("""COMPUTED_VALUE"""),319.55)</f>
        <v>319.55</v>
      </c>
      <c r="M404" s="2">
        <f>IFERROR(__xludf.DUMMYFUNCTION("""COMPUTED_VALUE"""),45880.66666666667)</f>
        <v>45880.66667</v>
      </c>
      <c r="N404" s="1">
        <f>IFERROR(__xludf.DUMMYFUNCTION("""COMPUTED_VALUE"""),1002679.0)</f>
        <v>1002679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IFERROR(__xludf.DUMMYFUNCTION("""COMPUTED_VALUE"""),322.94)</f>
        <v>322.94</v>
      </c>
      <c r="D405" s="2">
        <f>IFERROR(__xludf.DUMMYFUNCTION("""COMPUTED_VALUE"""),45881.66666666667)</f>
        <v>45881.66667</v>
      </c>
      <c r="E405" s="1">
        <f>IFERROR(__xludf.DUMMYFUNCTION("""COMPUTED_VALUE"""),326.18)</f>
        <v>326.18</v>
      </c>
      <c r="G405" s="2">
        <f>IFERROR(__xludf.DUMMYFUNCTION("""COMPUTED_VALUE"""),45881.66666666667)</f>
        <v>45881.66667</v>
      </c>
      <c r="H405" s="1">
        <f>IFERROR(__xludf.DUMMYFUNCTION("""COMPUTED_VALUE"""),317.22)</f>
        <v>317.22</v>
      </c>
      <c r="J405" s="2">
        <f>IFERROR(__xludf.DUMMYFUNCTION("""COMPUTED_VALUE"""),45881.66666666667)</f>
        <v>45881.66667</v>
      </c>
      <c r="K405" s="1">
        <f>IFERROR(__xludf.DUMMYFUNCTION("""COMPUTED_VALUE"""),325.43)</f>
        <v>325.43</v>
      </c>
      <c r="M405" s="2">
        <f>IFERROR(__xludf.DUMMYFUNCTION("""COMPUTED_VALUE"""),45881.66666666667)</f>
        <v>45881.66667</v>
      </c>
      <c r="N405" s="1">
        <f>IFERROR(__xludf.DUMMYFUNCTION("""COMPUTED_VALUE"""),801954.0)</f>
        <v>801954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IFERROR(__xludf.DUMMYFUNCTION("""COMPUTED_VALUE"""),326.45)</f>
        <v>326.45</v>
      </c>
      <c r="D406" s="2">
        <f>IFERROR(__xludf.DUMMYFUNCTION("""COMPUTED_VALUE"""),45882.66666666667)</f>
        <v>45882.66667</v>
      </c>
      <c r="E406" s="1">
        <f>IFERROR(__xludf.DUMMYFUNCTION("""COMPUTED_VALUE"""),327.3)</f>
        <v>327.3</v>
      </c>
      <c r="G406" s="2">
        <f>IFERROR(__xludf.DUMMYFUNCTION("""COMPUTED_VALUE"""),45882.66666666667)</f>
        <v>45882.66667</v>
      </c>
      <c r="H406" s="1">
        <f>IFERROR(__xludf.DUMMYFUNCTION("""COMPUTED_VALUE"""),322.38)</f>
        <v>322.38</v>
      </c>
      <c r="J406" s="2">
        <f>IFERROR(__xludf.DUMMYFUNCTION("""COMPUTED_VALUE"""),45882.66666666667)</f>
        <v>45882.66667</v>
      </c>
      <c r="K406" s="1">
        <f>IFERROR(__xludf.DUMMYFUNCTION("""COMPUTED_VALUE"""),326.61)</f>
        <v>326.61</v>
      </c>
      <c r="M406" s="2">
        <f>IFERROR(__xludf.DUMMYFUNCTION("""COMPUTED_VALUE"""),45882.66666666667)</f>
        <v>45882.66667</v>
      </c>
      <c r="N406" s="1">
        <f>IFERROR(__xludf.DUMMYFUNCTION("""COMPUTED_VALUE"""),746605.0)</f>
        <v>746605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IFERROR(__xludf.DUMMYFUNCTION("""COMPUTED_VALUE"""),324.9)</f>
        <v>324.9</v>
      </c>
      <c r="D407" s="2">
        <f>IFERROR(__xludf.DUMMYFUNCTION("""COMPUTED_VALUE"""),45883.66666666667)</f>
        <v>45883.66667</v>
      </c>
      <c r="E407" s="1">
        <f>IFERROR(__xludf.DUMMYFUNCTION("""COMPUTED_VALUE"""),324.9)</f>
        <v>324.9</v>
      </c>
      <c r="G407" s="2">
        <f>IFERROR(__xludf.DUMMYFUNCTION("""COMPUTED_VALUE"""),45883.66666666667)</f>
        <v>45883.66667</v>
      </c>
      <c r="H407" s="1">
        <f>IFERROR(__xludf.DUMMYFUNCTION("""COMPUTED_VALUE"""),318.77)</f>
        <v>318.77</v>
      </c>
      <c r="J407" s="2">
        <f>IFERROR(__xludf.DUMMYFUNCTION("""COMPUTED_VALUE"""),45883.66666666667)</f>
        <v>45883.66667</v>
      </c>
      <c r="K407" s="1">
        <f>IFERROR(__xludf.DUMMYFUNCTION("""COMPUTED_VALUE"""),321.43)</f>
        <v>321.43</v>
      </c>
      <c r="M407" s="2">
        <f>IFERROR(__xludf.DUMMYFUNCTION("""COMPUTED_VALUE"""),45883.66666666667)</f>
        <v>45883.66667</v>
      </c>
      <c r="N407" s="1">
        <f>IFERROR(__xludf.DUMMYFUNCTION("""COMPUTED_VALUE"""),462773.0)</f>
        <v>462773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IFERROR(__xludf.DUMMYFUNCTION("""COMPUTED_VALUE"""),321.43)</f>
        <v>321.43</v>
      </c>
      <c r="D408" s="2">
        <f>IFERROR(__xludf.DUMMYFUNCTION("""COMPUTED_VALUE"""),45884.66666666667)</f>
        <v>45884.66667</v>
      </c>
      <c r="E408" s="1">
        <f>IFERROR(__xludf.DUMMYFUNCTION("""COMPUTED_VALUE"""),324.05)</f>
        <v>324.05</v>
      </c>
      <c r="G408" s="2">
        <f>IFERROR(__xludf.DUMMYFUNCTION("""COMPUTED_VALUE"""),45884.66666666667)</f>
        <v>45884.66667</v>
      </c>
      <c r="H408" s="1">
        <f>IFERROR(__xludf.DUMMYFUNCTION("""COMPUTED_VALUE"""),316.42)</f>
        <v>316.42</v>
      </c>
      <c r="J408" s="2">
        <f>IFERROR(__xludf.DUMMYFUNCTION("""COMPUTED_VALUE"""),45884.66666666667)</f>
        <v>45884.66667</v>
      </c>
      <c r="K408" s="1">
        <f>IFERROR(__xludf.DUMMYFUNCTION("""COMPUTED_VALUE"""),316.76)</f>
        <v>316.76</v>
      </c>
      <c r="M408" s="2">
        <f>IFERROR(__xludf.DUMMYFUNCTION("""COMPUTED_VALUE"""),45884.66666666667)</f>
        <v>45884.66667</v>
      </c>
      <c r="N408" s="1">
        <f>IFERROR(__xludf.DUMMYFUNCTION("""COMPUTED_VALUE"""),423569.0)</f>
        <v>423569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IFERROR(__xludf.DUMMYFUNCTION("""COMPUTED_VALUE"""),316.76)</f>
        <v>316.76</v>
      </c>
      <c r="D409" s="2">
        <f>IFERROR(__xludf.DUMMYFUNCTION("""COMPUTED_VALUE"""),45887.66666666667)</f>
        <v>45887.66667</v>
      </c>
      <c r="E409" s="1">
        <f>IFERROR(__xludf.DUMMYFUNCTION("""COMPUTED_VALUE"""),318.7)</f>
        <v>318.7</v>
      </c>
      <c r="G409" s="2">
        <f>IFERROR(__xludf.DUMMYFUNCTION("""COMPUTED_VALUE"""),45887.66666666667)</f>
        <v>45887.66667</v>
      </c>
      <c r="H409" s="1">
        <f>IFERROR(__xludf.DUMMYFUNCTION("""COMPUTED_VALUE"""),314.68)</f>
        <v>314.68</v>
      </c>
      <c r="J409" s="2">
        <f>IFERROR(__xludf.DUMMYFUNCTION("""COMPUTED_VALUE"""),45887.66666666667)</f>
        <v>45887.66667</v>
      </c>
      <c r="K409" s="1">
        <f>IFERROR(__xludf.DUMMYFUNCTION("""COMPUTED_VALUE"""),316.76)</f>
        <v>316.76</v>
      </c>
      <c r="M409" s="2">
        <f>IFERROR(__xludf.DUMMYFUNCTION("""COMPUTED_VALUE"""),45887.66666666667)</f>
        <v>45887.66667</v>
      </c>
      <c r="N409" s="1">
        <f>IFERROR(__xludf.DUMMYFUNCTION("""COMPUTED_VALUE"""),471702.0)</f>
        <v>471702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IFERROR(__xludf.DUMMYFUNCTION("""COMPUTED_VALUE"""),316.76)</f>
        <v>316.76</v>
      </c>
      <c r="D410" s="2">
        <f>IFERROR(__xludf.DUMMYFUNCTION("""COMPUTED_VALUE"""),45888.66666666667)</f>
        <v>45888.66667</v>
      </c>
      <c r="E410" s="1">
        <f>IFERROR(__xludf.DUMMYFUNCTION("""COMPUTED_VALUE"""),329.27)</f>
        <v>329.27</v>
      </c>
      <c r="G410" s="2">
        <f>IFERROR(__xludf.DUMMYFUNCTION("""COMPUTED_VALUE"""),45888.66666666667)</f>
        <v>45888.66667</v>
      </c>
      <c r="H410" s="1">
        <f>IFERROR(__xludf.DUMMYFUNCTION("""COMPUTED_VALUE"""),314.7)</f>
        <v>314.7</v>
      </c>
      <c r="J410" s="2">
        <f>IFERROR(__xludf.DUMMYFUNCTION("""COMPUTED_VALUE"""),45888.66666666667)</f>
        <v>45888.66667</v>
      </c>
      <c r="K410" s="1">
        <f>IFERROR(__xludf.DUMMYFUNCTION("""COMPUTED_VALUE"""),323.33)</f>
        <v>323.33</v>
      </c>
      <c r="M410" s="2">
        <f>IFERROR(__xludf.DUMMYFUNCTION("""COMPUTED_VALUE"""),45888.66666666667)</f>
        <v>45888.66667</v>
      </c>
      <c r="N410" s="1">
        <f>IFERROR(__xludf.DUMMYFUNCTION("""COMPUTED_VALUE"""),799754.0)</f>
        <v>799754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IFERROR(__xludf.DUMMYFUNCTION("""COMPUTED_VALUE"""),323.33)</f>
        <v>323.33</v>
      </c>
      <c r="D411" s="2">
        <f>IFERROR(__xludf.DUMMYFUNCTION("""COMPUTED_VALUE"""),45889.66666666667)</f>
        <v>45889.66667</v>
      </c>
      <c r="E411" s="1">
        <f>IFERROR(__xludf.DUMMYFUNCTION("""COMPUTED_VALUE"""),323.81)</f>
        <v>323.81</v>
      </c>
      <c r="G411" s="2">
        <f>IFERROR(__xludf.DUMMYFUNCTION("""COMPUTED_VALUE"""),45889.66666666667)</f>
        <v>45889.66667</v>
      </c>
      <c r="H411" s="1">
        <f>IFERROR(__xludf.DUMMYFUNCTION("""COMPUTED_VALUE"""),319.0)</f>
        <v>319</v>
      </c>
      <c r="J411" s="2">
        <f>IFERROR(__xludf.DUMMYFUNCTION("""COMPUTED_VALUE"""),45889.66666666667)</f>
        <v>45889.66667</v>
      </c>
      <c r="K411" s="1">
        <f>IFERROR(__xludf.DUMMYFUNCTION("""COMPUTED_VALUE"""),320.31)</f>
        <v>320.31</v>
      </c>
      <c r="M411" s="2">
        <f>IFERROR(__xludf.DUMMYFUNCTION("""COMPUTED_VALUE"""),45889.66666666667)</f>
        <v>45889.66667</v>
      </c>
      <c r="N411" s="1">
        <f>IFERROR(__xludf.DUMMYFUNCTION("""COMPUTED_VALUE"""),395949.0)</f>
        <v>395949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IFERROR(__xludf.DUMMYFUNCTION("""COMPUTED_VALUE"""),320.31)</f>
        <v>320.31</v>
      </c>
      <c r="D412" s="2">
        <f>IFERROR(__xludf.DUMMYFUNCTION("""COMPUTED_VALUE"""),45890.66666666667)</f>
        <v>45890.66667</v>
      </c>
      <c r="E412" s="1">
        <f>IFERROR(__xludf.DUMMYFUNCTION("""COMPUTED_VALUE"""),320.87)</f>
        <v>320.87</v>
      </c>
      <c r="G412" s="2">
        <f>IFERROR(__xludf.DUMMYFUNCTION("""COMPUTED_VALUE"""),45890.66666666667)</f>
        <v>45890.66667</v>
      </c>
      <c r="H412" s="1">
        <f>IFERROR(__xludf.DUMMYFUNCTION("""COMPUTED_VALUE"""),315.98)</f>
        <v>315.98</v>
      </c>
      <c r="J412" s="2">
        <f>IFERROR(__xludf.DUMMYFUNCTION("""COMPUTED_VALUE"""),45890.66666666667)</f>
        <v>45890.66667</v>
      </c>
      <c r="K412" s="1">
        <f>IFERROR(__xludf.DUMMYFUNCTION("""COMPUTED_VALUE"""),319.95)</f>
        <v>319.95</v>
      </c>
      <c r="M412" s="2">
        <f>IFERROR(__xludf.DUMMYFUNCTION("""COMPUTED_VALUE"""),45890.66666666667)</f>
        <v>45890.66667</v>
      </c>
      <c r="N412" s="1">
        <f>IFERROR(__xludf.DUMMYFUNCTION("""COMPUTED_VALUE"""),480243.0)</f>
        <v>480243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IFERROR(__xludf.DUMMYFUNCTION("""COMPUTED_VALUE"""),319.95)</f>
        <v>319.95</v>
      </c>
      <c r="D413" s="2">
        <f>IFERROR(__xludf.DUMMYFUNCTION("""COMPUTED_VALUE"""),45891.66666666667)</f>
        <v>45891.66667</v>
      </c>
      <c r="E413" s="1">
        <f>IFERROR(__xludf.DUMMYFUNCTION("""COMPUTED_VALUE"""),331.21)</f>
        <v>331.21</v>
      </c>
      <c r="G413" s="2">
        <f>IFERROR(__xludf.DUMMYFUNCTION("""COMPUTED_VALUE"""),45891.66666666667)</f>
        <v>45891.66667</v>
      </c>
      <c r="H413" s="1">
        <f>IFERROR(__xludf.DUMMYFUNCTION("""COMPUTED_VALUE"""),319.16)</f>
        <v>319.16</v>
      </c>
      <c r="J413" s="2">
        <f>IFERROR(__xludf.DUMMYFUNCTION("""COMPUTED_VALUE"""),45891.66666666667)</f>
        <v>45891.66667</v>
      </c>
      <c r="K413" s="1">
        <f>IFERROR(__xludf.DUMMYFUNCTION("""COMPUTED_VALUE"""),329.8)</f>
        <v>329.8</v>
      </c>
      <c r="M413" s="2">
        <f>IFERROR(__xludf.DUMMYFUNCTION("""COMPUTED_VALUE"""),45891.66666666667)</f>
        <v>45891.66667</v>
      </c>
      <c r="N413" s="1">
        <f>IFERROR(__xludf.DUMMYFUNCTION("""COMPUTED_VALUE"""),534098.0)</f>
        <v>534098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IFERROR(__xludf.DUMMYFUNCTION("""COMPUTED_VALUE"""),329.8)</f>
        <v>329.8</v>
      </c>
      <c r="D414" s="2">
        <f>IFERROR(__xludf.DUMMYFUNCTION("""COMPUTED_VALUE"""),45894.66666666667)</f>
        <v>45894.66667</v>
      </c>
      <c r="E414" s="1">
        <f>IFERROR(__xludf.DUMMYFUNCTION("""COMPUTED_VALUE"""),329.8)</f>
        <v>329.8</v>
      </c>
      <c r="G414" s="2">
        <f>IFERROR(__xludf.DUMMYFUNCTION("""COMPUTED_VALUE"""),45894.66666666667)</f>
        <v>45894.66667</v>
      </c>
      <c r="H414" s="1">
        <f>IFERROR(__xludf.DUMMYFUNCTION("""COMPUTED_VALUE"""),321.2)</f>
        <v>321.2</v>
      </c>
      <c r="J414" s="2">
        <f>IFERROR(__xludf.DUMMYFUNCTION("""COMPUTED_VALUE"""),45894.66666666667)</f>
        <v>45894.66667</v>
      </c>
      <c r="K414" s="1">
        <f>IFERROR(__xludf.DUMMYFUNCTION("""COMPUTED_VALUE"""),321.43)</f>
        <v>321.43</v>
      </c>
      <c r="M414" s="2">
        <f>IFERROR(__xludf.DUMMYFUNCTION("""COMPUTED_VALUE"""),45894.66666666667)</f>
        <v>45894.66667</v>
      </c>
      <c r="N414" s="1">
        <f>IFERROR(__xludf.DUMMYFUNCTION("""COMPUTED_VALUE"""),369309.0)</f>
        <v>369309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IFERROR(__xludf.DUMMYFUNCTION("""COMPUTED_VALUE"""),321.43)</f>
        <v>321.43</v>
      </c>
      <c r="D415" s="2">
        <f>IFERROR(__xludf.DUMMYFUNCTION("""COMPUTED_VALUE"""),45895.66666666667)</f>
        <v>45895.66667</v>
      </c>
      <c r="E415" s="1">
        <f>IFERROR(__xludf.DUMMYFUNCTION("""COMPUTED_VALUE"""),322.57)</f>
        <v>322.57</v>
      </c>
      <c r="G415" s="2">
        <f>IFERROR(__xludf.DUMMYFUNCTION("""COMPUTED_VALUE"""),45895.66666666667)</f>
        <v>45895.66667</v>
      </c>
      <c r="H415" s="1">
        <f>IFERROR(__xludf.DUMMYFUNCTION("""COMPUTED_VALUE"""),317.98)</f>
        <v>317.98</v>
      </c>
      <c r="J415" s="2">
        <f>IFERROR(__xludf.DUMMYFUNCTION("""COMPUTED_VALUE"""),45895.66666666667)</f>
        <v>45895.66667</v>
      </c>
      <c r="K415" s="1">
        <f>IFERROR(__xludf.DUMMYFUNCTION("""COMPUTED_VALUE"""),322.57)</f>
        <v>322.57</v>
      </c>
      <c r="M415" s="2">
        <f>IFERROR(__xludf.DUMMYFUNCTION("""COMPUTED_VALUE"""),45895.66666666667)</f>
        <v>45895.66667</v>
      </c>
      <c r="N415" s="1">
        <f>IFERROR(__xludf.DUMMYFUNCTION("""COMPUTED_VALUE"""),520980.0)</f>
        <v>520980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IFERROR(__xludf.DUMMYFUNCTION("""COMPUTED_VALUE"""),322.57)</f>
        <v>322.57</v>
      </c>
      <c r="D416" s="2">
        <f>IFERROR(__xludf.DUMMYFUNCTION("""COMPUTED_VALUE"""),45896.66666666667)</f>
        <v>45896.66667</v>
      </c>
      <c r="E416" s="1">
        <f>IFERROR(__xludf.DUMMYFUNCTION("""COMPUTED_VALUE"""),325.38)</f>
        <v>325.38</v>
      </c>
      <c r="G416" s="2">
        <f>IFERROR(__xludf.DUMMYFUNCTION("""COMPUTED_VALUE"""),45896.66666666667)</f>
        <v>45896.66667</v>
      </c>
      <c r="H416" s="1">
        <f>IFERROR(__xludf.DUMMYFUNCTION("""COMPUTED_VALUE"""),319.39)</f>
        <v>319.39</v>
      </c>
      <c r="J416" s="2">
        <f>IFERROR(__xludf.DUMMYFUNCTION("""COMPUTED_VALUE"""),45896.66666666667)</f>
        <v>45896.66667</v>
      </c>
      <c r="K416" s="1">
        <f>IFERROR(__xludf.DUMMYFUNCTION("""COMPUTED_VALUE"""),322.57)</f>
        <v>322.57</v>
      </c>
      <c r="M416" s="2">
        <f>IFERROR(__xludf.DUMMYFUNCTION("""COMPUTED_VALUE"""),45896.66666666667)</f>
        <v>45896.66667</v>
      </c>
      <c r="N416" s="1">
        <f>IFERROR(__xludf.DUMMYFUNCTION("""COMPUTED_VALUE"""),473629.0)</f>
        <v>473629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IFERROR(__xludf.DUMMYFUNCTION("""COMPUTED_VALUE"""),322.57)</f>
        <v>322.57</v>
      </c>
      <c r="D417" s="2">
        <f>IFERROR(__xludf.DUMMYFUNCTION("""COMPUTED_VALUE"""),45897.66666666667)</f>
        <v>45897.66667</v>
      </c>
      <c r="E417" s="1">
        <f>IFERROR(__xludf.DUMMYFUNCTION("""COMPUTED_VALUE"""),324.31)</f>
        <v>324.31</v>
      </c>
      <c r="G417" s="2">
        <f>IFERROR(__xludf.DUMMYFUNCTION("""COMPUTED_VALUE"""),45897.66666666667)</f>
        <v>45897.66667</v>
      </c>
      <c r="H417" s="1">
        <f>IFERROR(__xludf.DUMMYFUNCTION("""COMPUTED_VALUE"""),316.24)</f>
        <v>316.24</v>
      </c>
      <c r="J417" s="2">
        <f>IFERROR(__xludf.DUMMYFUNCTION("""COMPUTED_VALUE"""),45897.66666666667)</f>
        <v>45897.66667</v>
      </c>
      <c r="K417" s="1">
        <f>IFERROR(__xludf.DUMMYFUNCTION("""COMPUTED_VALUE"""),319.85)</f>
        <v>319.85</v>
      </c>
      <c r="M417" s="2">
        <f>IFERROR(__xludf.DUMMYFUNCTION("""COMPUTED_VALUE"""),45897.66666666667)</f>
        <v>45897.66667</v>
      </c>
      <c r="N417" s="1">
        <f>IFERROR(__xludf.DUMMYFUNCTION("""COMPUTED_VALUE"""),969327.0)</f>
        <v>969327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IFERROR(__xludf.DUMMYFUNCTION("""COMPUTED_VALUE"""),319.85)</f>
        <v>319.85</v>
      </c>
      <c r="D418" s="2">
        <f>IFERROR(__xludf.DUMMYFUNCTION("""COMPUTED_VALUE"""),45898.66666666667)</f>
        <v>45898.66667</v>
      </c>
      <c r="E418" s="1">
        <f>IFERROR(__xludf.DUMMYFUNCTION("""COMPUTED_VALUE"""),320.1)</f>
        <v>320.1</v>
      </c>
      <c r="G418" s="2">
        <f>IFERROR(__xludf.DUMMYFUNCTION("""COMPUTED_VALUE"""),45898.66666666667)</f>
        <v>45898.66667</v>
      </c>
      <c r="H418" s="1">
        <f>IFERROR(__xludf.DUMMYFUNCTION("""COMPUTED_VALUE"""),316.99)</f>
        <v>316.99</v>
      </c>
      <c r="J418" s="2">
        <f>IFERROR(__xludf.DUMMYFUNCTION("""COMPUTED_VALUE"""),45898.66666666667)</f>
        <v>45898.66667</v>
      </c>
      <c r="K418" s="1">
        <f>IFERROR(__xludf.DUMMYFUNCTION("""COMPUTED_VALUE"""),319.06)</f>
        <v>319.06</v>
      </c>
      <c r="M418" s="2">
        <f>IFERROR(__xludf.DUMMYFUNCTION("""COMPUTED_VALUE"""),45898.66666666667)</f>
        <v>45898.66667</v>
      </c>
      <c r="N418" s="1">
        <f>IFERROR(__xludf.DUMMYFUNCTION("""COMPUTED_VALUE"""),761335.0)</f>
        <v>761335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IFERROR(__xludf.DUMMYFUNCTION("""COMPUTED_VALUE"""),319.06)</f>
        <v>319.06</v>
      </c>
      <c r="D419" s="2">
        <f>IFERROR(__xludf.DUMMYFUNCTION("""COMPUTED_VALUE"""),45902.66666666667)</f>
        <v>45902.66667</v>
      </c>
      <c r="E419" s="1">
        <f>IFERROR(__xludf.DUMMYFUNCTION("""COMPUTED_VALUE"""),319.06)</f>
        <v>319.06</v>
      </c>
      <c r="G419" s="2">
        <f>IFERROR(__xludf.DUMMYFUNCTION("""COMPUTED_VALUE"""),45902.66666666667)</f>
        <v>45902.66667</v>
      </c>
      <c r="H419" s="1">
        <f>IFERROR(__xludf.DUMMYFUNCTION("""COMPUTED_VALUE"""),310.36)</f>
        <v>310.36</v>
      </c>
      <c r="J419" s="2">
        <f>IFERROR(__xludf.DUMMYFUNCTION("""COMPUTED_VALUE"""),45902.66666666667)</f>
        <v>45902.66667</v>
      </c>
      <c r="K419" s="1">
        <f>IFERROR(__xludf.DUMMYFUNCTION("""COMPUTED_VALUE"""),311.87)</f>
        <v>311.87</v>
      </c>
      <c r="M419" s="2">
        <f>IFERROR(__xludf.DUMMYFUNCTION("""COMPUTED_VALUE"""),45902.66666666667)</f>
        <v>45902.66667</v>
      </c>
      <c r="N419" s="1">
        <f>IFERROR(__xludf.DUMMYFUNCTION("""COMPUTED_VALUE"""),678003.0)</f>
        <v>678003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IFERROR(__xludf.DUMMYFUNCTION("""COMPUTED_VALUE"""),308.62)</f>
        <v>308.62</v>
      </c>
      <c r="D420" s="2">
        <f>IFERROR(__xludf.DUMMYFUNCTION("""COMPUTED_VALUE"""),45903.66666666667)</f>
        <v>45903.66667</v>
      </c>
      <c r="E420" s="1">
        <f>IFERROR(__xludf.DUMMYFUNCTION("""COMPUTED_VALUE"""),310.03)</f>
        <v>310.03</v>
      </c>
      <c r="G420" s="2">
        <f>IFERROR(__xludf.DUMMYFUNCTION("""COMPUTED_VALUE"""),45903.66666666667)</f>
        <v>45903.66667</v>
      </c>
      <c r="H420" s="1">
        <f>IFERROR(__xludf.DUMMYFUNCTION("""COMPUTED_VALUE"""),286.89)</f>
        <v>286.89</v>
      </c>
      <c r="J420" s="2">
        <f>IFERROR(__xludf.DUMMYFUNCTION("""COMPUTED_VALUE"""),45903.66666666667)</f>
        <v>45903.66667</v>
      </c>
      <c r="K420" s="1">
        <f>IFERROR(__xludf.DUMMYFUNCTION("""COMPUTED_VALUE"""),291.13)</f>
        <v>291.13</v>
      </c>
      <c r="M420" s="2">
        <f>IFERROR(__xludf.DUMMYFUNCTION("""COMPUTED_VALUE"""),45903.66666666667)</f>
        <v>45903.66667</v>
      </c>
      <c r="N420" s="1">
        <f>IFERROR(__xludf.DUMMYFUNCTION("""COMPUTED_VALUE"""),2103992.0)</f>
        <v>2103992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IFERROR(__xludf.DUMMYFUNCTION("""COMPUTED_VALUE"""),293.16)</f>
        <v>293.16</v>
      </c>
      <c r="D421" s="2">
        <f>IFERROR(__xludf.DUMMYFUNCTION("""COMPUTED_VALUE"""),45904.66666666667)</f>
        <v>45904.66667</v>
      </c>
      <c r="E421" s="1">
        <f>IFERROR(__xludf.DUMMYFUNCTION("""COMPUTED_VALUE"""),296.51)</f>
        <v>296.51</v>
      </c>
      <c r="G421" s="2">
        <f>IFERROR(__xludf.DUMMYFUNCTION("""COMPUTED_VALUE"""),45904.66666666667)</f>
        <v>45904.66667</v>
      </c>
      <c r="H421" s="1">
        <f>IFERROR(__xludf.DUMMYFUNCTION("""COMPUTED_VALUE"""),287.85)</f>
        <v>287.85</v>
      </c>
      <c r="J421" s="2">
        <f>IFERROR(__xludf.DUMMYFUNCTION("""COMPUTED_VALUE"""),45904.66666666667)</f>
        <v>45904.66667</v>
      </c>
      <c r="K421" s="1">
        <f>IFERROR(__xludf.DUMMYFUNCTION("""COMPUTED_VALUE"""),296.08)</f>
        <v>296.08</v>
      </c>
      <c r="M421" s="2">
        <f>IFERROR(__xludf.DUMMYFUNCTION("""COMPUTED_VALUE"""),45904.66666666667)</f>
        <v>45904.66667</v>
      </c>
      <c r="N421" s="1">
        <f>IFERROR(__xludf.DUMMYFUNCTION("""COMPUTED_VALUE"""),1927954.0)</f>
        <v>1927954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IFERROR(__xludf.DUMMYFUNCTION("""COMPUTED_VALUE"""),295.82)</f>
        <v>295.82</v>
      </c>
      <c r="D422" s="2">
        <f>IFERROR(__xludf.DUMMYFUNCTION("""COMPUTED_VALUE"""),45905.66666666667)</f>
        <v>45905.66667</v>
      </c>
      <c r="E422" s="1">
        <f>IFERROR(__xludf.DUMMYFUNCTION("""COMPUTED_VALUE"""),295.82)</f>
        <v>295.82</v>
      </c>
      <c r="G422" s="2">
        <f>IFERROR(__xludf.DUMMYFUNCTION("""COMPUTED_VALUE"""),45905.66666666667)</f>
        <v>45905.66667</v>
      </c>
      <c r="H422" s="1">
        <f>IFERROR(__xludf.DUMMYFUNCTION("""COMPUTED_VALUE"""),286.93)</f>
        <v>286.93</v>
      </c>
      <c r="J422" s="2">
        <f>IFERROR(__xludf.DUMMYFUNCTION("""COMPUTED_VALUE"""),45905.66666666667)</f>
        <v>45905.66667</v>
      </c>
      <c r="K422" s="1">
        <f>IFERROR(__xludf.DUMMYFUNCTION("""COMPUTED_VALUE"""),292.41)</f>
        <v>292.41</v>
      </c>
      <c r="M422" s="2">
        <f>IFERROR(__xludf.DUMMYFUNCTION("""COMPUTED_VALUE"""),45905.66666666667)</f>
        <v>45905.66667</v>
      </c>
      <c r="N422" s="1">
        <f>IFERROR(__xludf.DUMMYFUNCTION("""COMPUTED_VALUE"""),1380780.0)</f>
        <v>1380780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IFERROR(__xludf.DUMMYFUNCTION("""COMPUTED_VALUE"""),292.08)</f>
        <v>292.08</v>
      </c>
      <c r="D423" s="2">
        <f>IFERROR(__xludf.DUMMYFUNCTION("""COMPUTED_VALUE"""),45908.66666666667)</f>
        <v>45908.66667</v>
      </c>
      <c r="E423" s="1">
        <f>IFERROR(__xludf.DUMMYFUNCTION("""COMPUTED_VALUE"""),294.44)</f>
        <v>294.44</v>
      </c>
      <c r="G423" s="2">
        <f>IFERROR(__xludf.DUMMYFUNCTION("""COMPUTED_VALUE"""),45908.66666666667)</f>
        <v>45908.66667</v>
      </c>
      <c r="H423" s="1">
        <f>IFERROR(__xludf.DUMMYFUNCTION("""COMPUTED_VALUE"""),283.58)</f>
        <v>283.58</v>
      </c>
      <c r="J423" s="2">
        <f>IFERROR(__xludf.DUMMYFUNCTION("""COMPUTED_VALUE"""),45908.66666666667)</f>
        <v>45908.66667</v>
      </c>
      <c r="K423" s="1">
        <f>IFERROR(__xludf.DUMMYFUNCTION("""COMPUTED_VALUE"""),293.13)</f>
        <v>293.13</v>
      </c>
      <c r="M423" s="2">
        <f>IFERROR(__xludf.DUMMYFUNCTION("""COMPUTED_VALUE"""),45908.66666666667)</f>
        <v>45908.66667</v>
      </c>
      <c r="N423" s="1">
        <f>IFERROR(__xludf.DUMMYFUNCTION("""COMPUTED_VALUE"""),2324597.0)</f>
        <v>2324597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IFERROR(__xludf.DUMMYFUNCTION("""COMPUTED_VALUE"""),292.9)</f>
        <v>292.9</v>
      </c>
      <c r="D424" s="2">
        <f>IFERROR(__xludf.DUMMYFUNCTION("""COMPUTED_VALUE"""),45909.66666666667)</f>
        <v>45909.66667</v>
      </c>
      <c r="E424" s="1">
        <f>IFERROR(__xludf.DUMMYFUNCTION("""COMPUTED_VALUE"""),293.76)</f>
        <v>293.76</v>
      </c>
      <c r="G424" s="2">
        <f>IFERROR(__xludf.DUMMYFUNCTION("""COMPUTED_VALUE"""),45909.66666666667)</f>
        <v>45909.66667</v>
      </c>
      <c r="H424" s="1">
        <f>IFERROR(__xludf.DUMMYFUNCTION("""COMPUTED_VALUE"""),286.89)</f>
        <v>286.89</v>
      </c>
      <c r="J424" s="2">
        <f>IFERROR(__xludf.DUMMYFUNCTION("""COMPUTED_VALUE"""),45909.66666666667)</f>
        <v>45909.66667</v>
      </c>
      <c r="K424" s="1">
        <f>IFERROR(__xludf.DUMMYFUNCTION("""COMPUTED_VALUE"""),288.44)</f>
        <v>288.44</v>
      </c>
      <c r="M424" s="2">
        <f>IFERROR(__xludf.DUMMYFUNCTION("""COMPUTED_VALUE"""),45909.66666666667)</f>
        <v>45909.66667</v>
      </c>
      <c r="N424" s="1">
        <f>IFERROR(__xludf.DUMMYFUNCTION("""COMPUTED_VALUE"""),988449.0)</f>
        <v>988449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IFERROR(__xludf.DUMMYFUNCTION("""COMPUTED_VALUE"""),288.42)</f>
        <v>288.42</v>
      </c>
      <c r="D425" s="2">
        <f>IFERROR(__xludf.DUMMYFUNCTION("""COMPUTED_VALUE"""),45910.66666666667)</f>
        <v>45910.66667</v>
      </c>
      <c r="E425" s="1">
        <f>IFERROR(__xludf.DUMMYFUNCTION("""COMPUTED_VALUE"""),290.24)</f>
        <v>290.24</v>
      </c>
      <c r="G425" s="2">
        <f>IFERROR(__xludf.DUMMYFUNCTION("""COMPUTED_VALUE"""),45910.66666666667)</f>
        <v>45910.66667</v>
      </c>
      <c r="H425" s="1">
        <f>IFERROR(__xludf.DUMMYFUNCTION("""COMPUTED_VALUE"""),284.2)</f>
        <v>284.2</v>
      </c>
      <c r="J425" s="2">
        <f>IFERROR(__xludf.DUMMYFUNCTION("""COMPUTED_VALUE"""),45910.66666666667)</f>
        <v>45910.66667</v>
      </c>
      <c r="K425" s="1">
        <f>IFERROR(__xludf.DUMMYFUNCTION("""COMPUTED_VALUE"""),285.55)</f>
        <v>285.55</v>
      </c>
      <c r="M425" s="2">
        <f>IFERROR(__xludf.DUMMYFUNCTION("""COMPUTED_VALUE"""),45910.66666666667)</f>
        <v>45910.66667</v>
      </c>
      <c r="N425" s="1">
        <f>IFERROR(__xludf.DUMMYFUNCTION("""COMPUTED_VALUE"""),947268.0)</f>
        <v>947268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IFERROR(__xludf.DUMMYFUNCTION("""COMPUTED_VALUE"""),285.35)</f>
        <v>285.35</v>
      </c>
      <c r="D426" s="2">
        <f>IFERROR(__xludf.DUMMYFUNCTION("""COMPUTED_VALUE"""),45911.66666666667)</f>
        <v>45911.66667</v>
      </c>
      <c r="E426" s="1">
        <f>IFERROR(__xludf.DUMMYFUNCTION("""COMPUTED_VALUE"""),291.32)</f>
        <v>291.32</v>
      </c>
      <c r="G426" s="2">
        <f>IFERROR(__xludf.DUMMYFUNCTION("""COMPUTED_VALUE"""),45911.66666666667)</f>
        <v>45911.66667</v>
      </c>
      <c r="H426" s="1">
        <f>IFERROR(__xludf.DUMMYFUNCTION("""COMPUTED_VALUE"""),284.69)</f>
        <v>284.69</v>
      </c>
      <c r="J426" s="2">
        <f>IFERROR(__xludf.DUMMYFUNCTION("""COMPUTED_VALUE"""),45911.66666666667)</f>
        <v>45911.66667</v>
      </c>
      <c r="K426" s="1">
        <f>IFERROR(__xludf.DUMMYFUNCTION("""COMPUTED_VALUE"""),288.86)</f>
        <v>288.86</v>
      </c>
      <c r="M426" s="2">
        <f>IFERROR(__xludf.DUMMYFUNCTION("""COMPUTED_VALUE"""),45911.66666666667)</f>
        <v>45911.66667</v>
      </c>
      <c r="N426" s="1">
        <f>IFERROR(__xludf.DUMMYFUNCTION("""COMPUTED_VALUE"""),1184618.0)</f>
        <v>1184618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IFERROR(__xludf.DUMMYFUNCTION("""COMPUTED_VALUE"""),287.91)</f>
        <v>287.91</v>
      </c>
      <c r="D427" s="2">
        <f>IFERROR(__xludf.DUMMYFUNCTION("""COMPUTED_VALUE"""),45912.66666666667)</f>
        <v>45912.66667</v>
      </c>
      <c r="E427" s="1">
        <f>IFERROR(__xludf.DUMMYFUNCTION("""COMPUTED_VALUE"""),289.03)</f>
        <v>289.03</v>
      </c>
      <c r="G427" s="2">
        <f>IFERROR(__xludf.DUMMYFUNCTION("""COMPUTED_VALUE"""),45912.66666666667)</f>
        <v>45912.66667</v>
      </c>
      <c r="H427" s="1">
        <f>IFERROR(__xludf.DUMMYFUNCTION("""COMPUTED_VALUE"""),282.23)</f>
        <v>282.23</v>
      </c>
      <c r="J427" s="2">
        <f>IFERROR(__xludf.DUMMYFUNCTION("""COMPUTED_VALUE"""),45912.66666666667)</f>
        <v>45912.66667</v>
      </c>
      <c r="K427" s="1">
        <f>IFERROR(__xludf.DUMMYFUNCTION("""COMPUTED_VALUE"""),282.53)</f>
        <v>282.53</v>
      </c>
      <c r="M427" s="2">
        <f>IFERROR(__xludf.DUMMYFUNCTION("""COMPUTED_VALUE"""),45912.66666666667)</f>
        <v>45912.66667</v>
      </c>
      <c r="N427" s="1">
        <f>IFERROR(__xludf.DUMMYFUNCTION("""COMPUTED_VALUE"""),858640.0)</f>
        <v>858640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IFERROR(__xludf.DUMMYFUNCTION("""COMPUTED_VALUE"""),282.53)</f>
        <v>282.53</v>
      </c>
      <c r="D428" s="2">
        <f>IFERROR(__xludf.DUMMYFUNCTION("""COMPUTED_VALUE"""),45915.66666666667)</f>
        <v>45915.66667</v>
      </c>
      <c r="E428" s="1">
        <f>IFERROR(__xludf.DUMMYFUNCTION("""COMPUTED_VALUE"""),283.84)</f>
        <v>283.84</v>
      </c>
      <c r="G428" s="2">
        <f>IFERROR(__xludf.DUMMYFUNCTION("""COMPUTED_VALUE"""),45915.66666666667)</f>
        <v>45915.66667</v>
      </c>
      <c r="H428" s="1">
        <f>IFERROR(__xludf.DUMMYFUNCTION("""COMPUTED_VALUE"""),276.91)</f>
        <v>276.91</v>
      </c>
      <c r="J428" s="2">
        <f>IFERROR(__xludf.DUMMYFUNCTION("""COMPUTED_VALUE"""),45915.66666666667)</f>
        <v>45915.66667</v>
      </c>
      <c r="K428" s="1">
        <f>IFERROR(__xludf.DUMMYFUNCTION("""COMPUTED_VALUE"""),277.24)</f>
        <v>277.24</v>
      </c>
      <c r="M428" s="2">
        <f>IFERROR(__xludf.DUMMYFUNCTION("""COMPUTED_VALUE"""),45915.66666666667)</f>
        <v>45915.66667</v>
      </c>
      <c r="N428" s="1">
        <f>IFERROR(__xludf.DUMMYFUNCTION("""COMPUTED_VALUE"""),969362.0)</f>
        <v>969362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IFERROR(__xludf.DUMMYFUNCTION("""COMPUTED_VALUE"""),277.73)</f>
        <v>277.73</v>
      </c>
      <c r="D429" s="2">
        <f>IFERROR(__xludf.DUMMYFUNCTION("""COMPUTED_VALUE"""),45916.66666666667)</f>
        <v>45916.66667</v>
      </c>
      <c r="E429" s="1">
        <f>IFERROR(__xludf.DUMMYFUNCTION("""COMPUTED_VALUE"""),279.47)</f>
        <v>279.47</v>
      </c>
      <c r="G429" s="2">
        <f>IFERROR(__xludf.DUMMYFUNCTION("""COMPUTED_VALUE"""),45916.66666666667)</f>
        <v>45916.66667</v>
      </c>
      <c r="H429" s="1">
        <f>IFERROR(__xludf.DUMMYFUNCTION("""COMPUTED_VALUE"""),275.17)</f>
        <v>275.17</v>
      </c>
      <c r="J429" s="2">
        <f>IFERROR(__xludf.DUMMYFUNCTION("""COMPUTED_VALUE"""),45916.66666666667)</f>
        <v>45916.66667</v>
      </c>
      <c r="K429" s="1">
        <f>IFERROR(__xludf.DUMMYFUNCTION("""COMPUTED_VALUE"""),277.64)</f>
        <v>277.64</v>
      </c>
      <c r="M429" s="2">
        <f>IFERROR(__xludf.DUMMYFUNCTION("""COMPUTED_VALUE"""),45916.66666666667)</f>
        <v>45916.66667</v>
      </c>
      <c r="N429" s="1">
        <f>IFERROR(__xludf.DUMMYFUNCTION("""COMPUTED_VALUE"""),1064486.0)</f>
        <v>1064486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IFERROR(__xludf.DUMMYFUNCTION("""COMPUTED_VALUE"""),277.64)</f>
        <v>277.64</v>
      </c>
      <c r="D430" s="2">
        <f>IFERROR(__xludf.DUMMYFUNCTION("""COMPUTED_VALUE"""),45917.66666666667)</f>
        <v>45917.66667</v>
      </c>
      <c r="E430" s="1">
        <f>IFERROR(__xludf.DUMMYFUNCTION("""COMPUTED_VALUE"""),279.47)</f>
        <v>279.47</v>
      </c>
      <c r="G430" s="2">
        <f>IFERROR(__xludf.DUMMYFUNCTION("""COMPUTED_VALUE"""),45917.66666666667)</f>
        <v>45917.66667</v>
      </c>
      <c r="H430" s="1">
        <f>IFERROR(__xludf.DUMMYFUNCTION("""COMPUTED_VALUE"""),271.01)</f>
        <v>271.01</v>
      </c>
      <c r="J430" s="2">
        <f>IFERROR(__xludf.DUMMYFUNCTION("""COMPUTED_VALUE"""),45917.66666666667)</f>
        <v>45917.66667</v>
      </c>
      <c r="K430" s="1">
        <f>IFERROR(__xludf.DUMMYFUNCTION("""COMPUTED_VALUE"""),271.27)</f>
        <v>271.27</v>
      </c>
      <c r="M430" s="2">
        <f>IFERROR(__xludf.DUMMYFUNCTION("""COMPUTED_VALUE"""),45917.66666666667)</f>
        <v>45917.66667</v>
      </c>
      <c r="N430" s="1">
        <f>IFERROR(__xludf.DUMMYFUNCTION("""COMPUTED_VALUE"""),1058949.0)</f>
        <v>1058949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IFERROR(__xludf.DUMMYFUNCTION("""COMPUTED_VALUE"""),271.27)</f>
        <v>271.27</v>
      </c>
      <c r="D431" s="2">
        <f>IFERROR(__xludf.DUMMYFUNCTION("""COMPUTED_VALUE"""),45918.66666666667)</f>
        <v>45918.66667</v>
      </c>
      <c r="E431" s="1">
        <f>IFERROR(__xludf.DUMMYFUNCTION("""COMPUTED_VALUE"""),276.55)</f>
        <v>276.55</v>
      </c>
      <c r="G431" s="2">
        <f>IFERROR(__xludf.DUMMYFUNCTION("""COMPUTED_VALUE"""),45918.66666666667)</f>
        <v>45918.66667</v>
      </c>
      <c r="H431" s="1">
        <f>IFERROR(__xludf.DUMMYFUNCTION("""COMPUTED_VALUE"""),271.27)</f>
        <v>271.27</v>
      </c>
      <c r="J431" s="2">
        <f>IFERROR(__xludf.DUMMYFUNCTION("""COMPUTED_VALUE"""),45918.66666666667)</f>
        <v>45918.66667</v>
      </c>
      <c r="K431" s="1">
        <f>IFERROR(__xludf.DUMMYFUNCTION("""COMPUTED_VALUE"""),275.86)</f>
        <v>275.86</v>
      </c>
      <c r="M431" s="2">
        <f>IFERROR(__xludf.DUMMYFUNCTION("""COMPUTED_VALUE"""),45918.66666666667)</f>
        <v>45918.66667</v>
      </c>
      <c r="N431" s="1">
        <f>IFERROR(__xludf.DUMMYFUNCTION("""COMPUTED_VALUE"""),1610810.0)</f>
        <v>1610810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IFERROR(__xludf.DUMMYFUNCTION("""COMPUTED_VALUE"""),275.86)</f>
        <v>275.86</v>
      </c>
      <c r="D432" s="2">
        <f>IFERROR(__xludf.DUMMYFUNCTION("""COMPUTED_VALUE"""),45919.66666666667)</f>
        <v>45919.66667</v>
      </c>
      <c r="E432" s="1">
        <f>IFERROR(__xludf.DUMMYFUNCTION("""COMPUTED_VALUE"""),275.9)</f>
        <v>275.9</v>
      </c>
      <c r="G432" s="2">
        <f>IFERROR(__xludf.DUMMYFUNCTION("""COMPUTED_VALUE"""),45919.66666666667)</f>
        <v>45919.66667</v>
      </c>
      <c r="H432" s="1">
        <f>IFERROR(__xludf.DUMMYFUNCTION("""COMPUTED_VALUE"""),272.19)</f>
        <v>272.19</v>
      </c>
      <c r="J432" s="2">
        <f>IFERROR(__xludf.DUMMYFUNCTION("""COMPUTED_VALUE"""),45919.66666666667)</f>
        <v>45919.66667</v>
      </c>
      <c r="K432" s="1">
        <f>IFERROR(__xludf.DUMMYFUNCTION("""COMPUTED_VALUE"""),275.9)</f>
        <v>275.9</v>
      </c>
      <c r="M432" s="2">
        <f>IFERROR(__xludf.DUMMYFUNCTION("""COMPUTED_VALUE"""),45919.66666666667)</f>
        <v>45919.66667</v>
      </c>
      <c r="N432" s="1">
        <f>IFERROR(__xludf.DUMMYFUNCTION("""COMPUTED_VALUE"""),1640254.0)</f>
        <v>1640254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IFERROR(__xludf.DUMMYFUNCTION("""COMPUTED_VALUE"""),275.9)</f>
        <v>275.9</v>
      </c>
      <c r="D433" s="2">
        <f>IFERROR(__xludf.DUMMYFUNCTION("""COMPUTED_VALUE"""),45922.66666666667)</f>
        <v>45922.66667</v>
      </c>
      <c r="E433" s="1">
        <f>IFERROR(__xludf.DUMMYFUNCTION("""COMPUTED_VALUE"""),282.26)</f>
        <v>282.26</v>
      </c>
      <c r="G433" s="2">
        <f>IFERROR(__xludf.DUMMYFUNCTION("""COMPUTED_VALUE"""),45922.66666666667)</f>
        <v>45922.66667</v>
      </c>
      <c r="H433" s="1">
        <f>IFERROR(__xludf.DUMMYFUNCTION("""COMPUTED_VALUE"""),273.93)</f>
        <v>273.93</v>
      </c>
      <c r="J433" s="2">
        <f>IFERROR(__xludf.DUMMYFUNCTION("""COMPUTED_VALUE"""),45922.66666666667)</f>
        <v>45922.66667</v>
      </c>
      <c r="K433" s="1">
        <f>IFERROR(__xludf.DUMMYFUNCTION("""COMPUTED_VALUE"""),281.9)</f>
        <v>281.9</v>
      </c>
      <c r="M433" s="2">
        <f>IFERROR(__xludf.DUMMYFUNCTION("""COMPUTED_VALUE"""),45922.66666666667)</f>
        <v>45922.66667</v>
      </c>
      <c r="N433" s="1">
        <f>IFERROR(__xludf.DUMMYFUNCTION("""COMPUTED_VALUE"""),982879.0)</f>
        <v>982879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IFERROR(__xludf.DUMMYFUNCTION("""COMPUTED_VALUE"""),283.02)</f>
        <v>283.02</v>
      </c>
      <c r="D434" s="2">
        <f>IFERROR(__xludf.DUMMYFUNCTION("""COMPUTED_VALUE"""),45923.66666666667)</f>
        <v>45923.66667</v>
      </c>
      <c r="E434" s="1">
        <f>IFERROR(__xludf.DUMMYFUNCTION("""COMPUTED_VALUE"""),288.37)</f>
        <v>288.37</v>
      </c>
      <c r="G434" s="2">
        <f>IFERROR(__xludf.DUMMYFUNCTION("""COMPUTED_VALUE"""),45923.66666666667)</f>
        <v>45923.66667</v>
      </c>
      <c r="H434" s="1">
        <f>IFERROR(__xludf.DUMMYFUNCTION("""COMPUTED_VALUE"""),282.59)</f>
        <v>282.59</v>
      </c>
      <c r="J434" s="2">
        <f>IFERROR(__xludf.DUMMYFUNCTION("""COMPUTED_VALUE"""),45923.66666666667)</f>
        <v>45923.66667</v>
      </c>
      <c r="K434" s="1">
        <f>IFERROR(__xludf.DUMMYFUNCTION("""COMPUTED_VALUE"""),283.58)</f>
        <v>283.58</v>
      </c>
      <c r="M434" s="2">
        <f>IFERROR(__xludf.DUMMYFUNCTION("""COMPUTED_VALUE"""),45923.66666666667)</f>
        <v>45923.66667</v>
      </c>
      <c r="N434" s="1">
        <f>IFERROR(__xludf.DUMMYFUNCTION("""COMPUTED_VALUE"""),1350049.0)</f>
        <v>1350049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IFERROR(__xludf.DUMMYFUNCTION("""COMPUTED_VALUE"""),282.99)</f>
        <v>282.99</v>
      </c>
      <c r="D435" s="2">
        <f>IFERROR(__xludf.DUMMYFUNCTION("""COMPUTED_VALUE"""),45924.66666666667)</f>
        <v>45924.66667</v>
      </c>
      <c r="E435" s="1">
        <f>IFERROR(__xludf.DUMMYFUNCTION("""COMPUTED_VALUE"""),286.34)</f>
        <v>286.34</v>
      </c>
      <c r="G435" s="2">
        <f>IFERROR(__xludf.DUMMYFUNCTION("""COMPUTED_VALUE"""),45924.66666666667)</f>
        <v>45924.66667</v>
      </c>
      <c r="H435" s="1">
        <f>IFERROR(__xludf.DUMMYFUNCTION("""COMPUTED_VALUE"""),273.47)</f>
        <v>273.47</v>
      </c>
      <c r="J435" s="2">
        <f>IFERROR(__xludf.DUMMYFUNCTION("""COMPUTED_VALUE"""),45924.66666666667)</f>
        <v>45924.66667</v>
      </c>
      <c r="K435" s="1">
        <f>IFERROR(__xludf.DUMMYFUNCTION("""COMPUTED_VALUE"""),273.86)</f>
        <v>273.86</v>
      </c>
      <c r="M435" s="2">
        <f>IFERROR(__xludf.DUMMYFUNCTION("""COMPUTED_VALUE"""),45924.66666666667)</f>
        <v>45924.66667</v>
      </c>
      <c r="N435" s="1">
        <f>IFERROR(__xludf.DUMMYFUNCTION("""COMPUTED_VALUE"""),1777683.0)</f>
        <v>1777683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IFERROR(__xludf.DUMMYFUNCTION("""COMPUTED_VALUE"""),273.7)</f>
        <v>273.7</v>
      </c>
      <c r="D436" s="2">
        <f>IFERROR(__xludf.DUMMYFUNCTION("""COMPUTED_VALUE"""),45925.66666666667)</f>
        <v>45925.66667</v>
      </c>
      <c r="E436" s="1">
        <f>IFERROR(__xludf.DUMMYFUNCTION("""COMPUTED_VALUE"""),276.49)</f>
        <v>276.49</v>
      </c>
      <c r="G436" s="2">
        <f>IFERROR(__xludf.DUMMYFUNCTION("""COMPUTED_VALUE"""),45925.66666666667)</f>
        <v>45925.66667</v>
      </c>
      <c r="H436" s="1">
        <f>IFERROR(__xludf.DUMMYFUNCTION("""COMPUTED_VALUE"""),268.84)</f>
        <v>268.84</v>
      </c>
      <c r="J436" s="2">
        <f>IFERROR(__xludf.DUMMYFUNCTION("""COMPUTED_VALUE"""),45925.66666666667)</f>
        <v>45925.66667</v>
      </c>
      <c r="K436" s="1">
        <f>IFERROR(__xludf.DUMMYFUNCTION("""COMPUTED_VALUE"""),276.13)</f>
        <v>276.13</v>
      </c>
      <c r="M436" s="2">
        <f>IFERROR(__xludf.DUMMYFUNCTION("""COMPUTED_VALUE"""),45925.66666666667)</f>
        <v>45925.66667</v>
      </c>
      <c r="N436" s="1">
        <f>IFERROR(__xludf.DUMMYFUNCTION("""COMPUTED_VALUE"""),1013518.0)</f>
        <v>1013518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IFERROR(__xludf.DUMMYFUNCTION("""COMPUTED_VALUE"""),276.49)</f>
        <v>276.49</v>
      </c>
      <c r="D437" s="2">
        <f>IFERROR(__xludf.DUMMYFUNCTION("""COMPUTED_VALUE"""),45926.66666666667)</f>
        <v>45926.66667</v>
      </c>
      <c r="E437" s="1">
        <f>IFERROR(__xludf.DUMMYFUNCTION("""COMPUTED_VALUE"""),278.93)</f>
        <v>278.93</v>
      </c>
      <c r="G437" s="2">
        <f>IFERROR(__xludf.DUMMYFUNCTION("""COMPUTED_VALUE"""),45926.66666666667)</f>
        <v>45926.66667</v>
      </c>
      <c r="H437" s="1">
        <f>IFERROR(__xludf.DUMMYFUNCTION("""COMPUTED_VALUE"""),275.6)</f>
        <v>275.6</v>
      </c>
      <c r="J437" s="2">
        <f>IFERROR(__xludf.DUMMYFUNCTION("""COMPUTED_VALUE"""),45926.66666666667)</f>
        <v>45926.66667</v>
      </c>
      <c r="K437" s="1">
        <f>IFERROR(__xludf.DUMMYFUNCTION("""COMPUTED_VALUE"""),278.13)</f>
        <v>278.13</v>
      </c>
      <c r="M437" s="2">
        <f>IFERROR(__xludf.DUMMYFUNCTION("""COMPUTED_VALUE"""),45926.66666666667)</f>
        <v>45926.66667</v>
      </c>
      <c r="N437" s="1">
        <f>IFERROR(__xludf.DUMMYFUNCTION("""COMPUTED_VALUE"""),729608.0)</f>
        <v>729608</v>
      </c>
    </row>
  </sheetData>
  <drawing r:id="rId1"/>
</worksheet>
</file>