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IFERROR(__xludf.DUMMYFUNCTION("GOOGLEFINANCE(""DJUSM"",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IFERROR(__xludf.DUMMYFUNCTION("GOOGLEFINANCE(""DJUSM"",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IFERROR(__xludf.DUMMYFUNCTION("GOOGLEFINANCE(""DJUSM"",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IFERROR(__xludf.DUMMYFUNCTION("GOOGLEFINANCE(""DJUSM"",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IFERROR(__xludf.DUMMYFUNCTION("GOOGLEFINANCE(""DJUSM"",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IFERROR(__xludf.DUMMYFUNCTION("""COMPUTED_VALUE"""),1614.56)</f>
        <v>1614.56</v>
      </c>
      <c r="D2" s="2">
        <f>IFERROR(__xludf.DUMMYFUNCTION("""COMPUTED_VALUE"""),45293.66666666667)</f>
        <v>45293.66667</v>
      </c>
      <c r="E2" s="1">
        <f>IFERROR(__xludf.DUMMYFUNCTION("""COMPUTED_VALUE"""),1622.84)</f>
        <v>1622.84</v>
      </c>
      <c r="G2" s="2">
        <f>IFERROR(__xludf.DUMMYFUNCTION("""COMPUTED_VALUE"""),45293.66666666667)</f>
        <v>45293.66667</v>
      </c>
      <c r="H2" s="1">
        <f>IFERROR(__xludf.DUMMYFUNCTION("""COMPUTED_VALUE"""),1610.82)</f>
        <v>1610.82</v>
      </c>
      <c r="J2" s="2">
        <f>IFERROR(__xludf.DUMMYFUNCTION("""COMPUTED_VALUE"""),45293.66666666667)</f>
        <v>45293.66667</v>
      </c>
      <c r="K2" s="1">
        <f>IFERROR(__xludf.DUMMYFUNCTION("""COMPUTED_VALUE"""),1616.24)</f>
        <v>1616.24</v>
      </c>
      <c r="M2" s="2">
        <f>IFERROR(__xludf.DUMMYFUNCTION("""COMPUTED_VALUE"""),45293.66666666667)</f>
        <v>45293.66667</v>
      </c>
      <c r="N2" s="1">
        <f>IFERROR(__xludf.DUMMYFUNCTION("""COMPUTED_VALUE"""),0.0)</f>
        <v>0</v>
      </c>
    </row>
    <row r="3">
      <c r="A3" s="2">
        <f>IFERROR(__xludf.DUMMYFUNCTION("""COMPUTED_VALUE"""),45294.66666666667)</f>
        <v>45294.66667</v>
      </c>
      <c r="B3" s="1">
        <f>IFERROR(__xludf.DUMMYFUNCTION("""COMPUTED_VALUE"""),1607.61)</f>
        <v>1607.61</v>
      </c>
      <c r="D3" s="2">
        <f>IFERROR(__xludf.DUMMYFUNCTION("""COMPUTED_VALUE"""),45294.66666666667)</f>
        <v>45294.66667</v>
      </c>
      <c r="E3" s="1">
        <f>IFERROR(__xludf.DUMMYFUNCTION("""COMPUTED_VALUE"""),1607.61)</f>
        <v>1607.61</v>
      </c>
      <c r="G3" s="2">
        <f>IFERROR(__xludf.DUMMYFUNCTION("""COMPUTED_VALUE"""),45294.66666666667)</f>
        <v>45294.66667</v>
      </c>
      <c r="H3" s="1">
        <f>IFERROR(__xludf.DUMMYFUNCTION("""COMPUTED_VALUE"""),1593.6)</f>
        <v>1593.6</v>
      </c>
      <c r="J3" s="2">
        <f>IFERROR(__xludf.DUMMYFUNCTION("""COMPUTED_VALUE"""),45294.66666666667)</f>
        <v>45294.66667</v>
      </c>
      <c r="K3" s="1">
        <f>IFERROR(__xludf.DUMMYFUNCTION("""COMPUTED_VALUE"""),1594.82)</f>
        <v>1594.82</v>
      </c>
      <c r="M3" s="2">
        <f>IFERROR(__xludf.DUMMYFUNCTION("""COMPUTED_VALUE"""),45294.66666666667)</f>
        <v>45294.66667</v>
      </c>
      <c r="N3" s="1">
        <f>IFERROR(__xludf.DUMMYFUNCTION("""COMPUTED_VALUE"""),0.0)</f>
        <v>0</v>
      </c>
    </row>
    <row r="4">
      <c r="A4" s="2">
        <f>IFERROR(__xludf.DUMMYFUNCTION("""COMPUTED_VALUE"""),45295.66666666667)</f>
        <v>45295.66667</v>
      </c>
      <c r="B4" s="1">
        <f>IFERROR(__xludf.DUMMYFUNCTION("""COMPUTED_VALUE"""),1593.67)</f>
        <v>1593.67</v>
      </c>
      <c r="D4" s="2">
        <f>IFERROR(__xludf.DUMMYFUNCTION("""COMPUTED_VALUE"""),45295.66666666667)</f>
        <v>45295.66667</v>
      </c>
      <c r="E4" s="1">
        <f>IFERROR(__xludf.DUMMYFUNCTION("""COMPUTED_VALUE"""),1603.45)</f>
        <v>1603.45</v>
      </c>
      <c r="G4" s="2">
        <f>IFERROR(__xludf.DUMMYFUNCTION("""COMPUTED_VALUE"""),45295.66666666667)</f>
        <v>45295.66667</v>
      </c>
      <c r="H4" s="1">
        <f>IFERROR(__xludf.DUMMYFUNCTION("""COMPUTED_VALUE"""),1591.96)</f>
        <v>1591.96</v>
      </c>
      <c r="J4" s="2">
        <f>IFERROR(__xludf.DUMMYFUNCTION("""COMPUTED_VALUE"""),45295.66666666667)</f>
        <v>45295.66667</v>
      </c>
      <c r="K4" s="1">
        <f>IFERROR(__xludf.DUMMYFUNCTION("""COMPUTED_VALUE"""),1592.11)</f>
        <v>1592.11</v>
      </c>
      <c r="M4" s="2">
        <f>IFERROR(__xludf.DUMMYFUNCTION("""COMPUTED_VALUE"""),45295.66666666667)</f>
        <v>45295.66667</v>
      </c>
      <c r="N4" s="1">
        <f>IFERROR(__xludf.DUMMYFUNCTION("""COMPUTED_VALUE"""),0.0)</f>
        <v>0</v>
      </c>
    </row>
    <row r="5">
      <c r="A5" s="2">
        <f>IFERROR(__xludf.DUMMYFUNCTION("""COMPUTED_VALUE"""),45296.66666666667)</f>
        <v>45296.66667</v>
      </c>
      <c r="B5" s="1">
        <f>IFERROR(__xludf.DUMMYFUNCTION("""COMPUTED_VALUE"""),1588.41)</f>
        <v>1588.41</v>
      </c>
      <c r="D5" s="2">
        <f>IFERROR(__xludf.DUMMYFUNCTION("""COMPUTED_VALUE"""),45296.66666666667)</f>
        <v>45296.66667</v>
      </c>
      <c r="E5" s="1">
        <f>IFERROR(__xludf.DUMMYFUNCTION("""COMPUTED_VALUE"""),1604.79)</f>
        <v>1604.79</v>
      </c>
      <c r="G5" s="2">
        <f>IFERROR(__xludf.DUMMYFUNCTION("""COMPUTED_VALUE"""),45296.66666666667)</f>
        <v>45296.66667</v>
      </c>
      <c r="H5" s="1">
        <f>IFERROR(__xludf.DUMMYFUNCTION("""COMPUTED_VALUE"""),1588.06)</f>
        <v>1588.06</v>
      </c>
      <c r="J5" s="2">
        <f>IFERROR(__xludf.DUMMYFUNCTION("""COMPUTED_VALUE"""),45296.66666666667)</f>
        <v>45296.66667</v>
      </c>
      <c r="K5" s="1">
        <f>IFERROR(__xludf.DUMMYFUNCTION("""COMPUTED_VALUE"""),1595.08)</f>
        <v>1595.08</v>
      </c>
      <c r="M5" s="2">
        <f>IFERROR(__xludf.DUMMYFUNCTION("""COMPUTED_VALUE"""),45296.66666666667)</f>
        <v>45296.66667</v>
      </c>
      <c r="N5" s="1">
        <f>IFERROR(__xludf.DUMMYFUNCTION("""COMPUTED_VALUE"""),0.0)</f>
        <v>0</v>
      </c>
    </row>
    <row r="6">
      <c r="A6" s="2">
        <f>IFERROR(__xludf.DUMMYFUNCTION("""COMPUTED_VALUE"""),45299.66666666667)</f>
        <v>45299.66667</v>
      </c>
      <c r="B6" s="1">
        <f>IFERROR(__xludf.DUMMYFUNCTION("""COMPUTED_VALUE"""),1595.67)</f>
        <v>1595.67</v>
      </c>
      <c r="D6" s="2">
        <f>IFERROR(__xludf.DUMMYFUNCTION("""COMPUTED_VALUE"""),45299.66666666667)</f>
        <v>45299.66667</v>
      </c>
      <c r="E6" s="1">
        <f>IFERROR(__xludf.DUMMYFUNCTION("""COMPUTED_VALUE"""),1615.42)</f>
        <v>1615.42</v>
      </c>
      <c r="G6" s="2">
        <f>IFERROR(__xludf.DUMMYFUNCTION("""COMPUTED_VALUE"""),45299.66666666667)</f>
        <v>45299.66667</v>
      </c>
      <c r="H6" s="1">
        <f>IFERROR(__xludf.DUMMYFUNCTION("""COMPUTED_VALUE"""),1593.01)</f>
        <v>1593.01</v>
      </c>
      <c r="J6" s="2">
        <f>IFERROR(__xludf.DUMMYFUNCTION("""COMPUTED_VALUE"""),45299.66666666667)</f>
        <v>45299.66667</v>
      </c>
      <c r="K6" s="1">
        <f>IFERROR(__xludf.DUMMYFUNCTION("""COMPUTED_VALUE"""),1615.35)</f>
        <v>1615.35</v>
      </c>
      <c r="M6" s="2">
        <f>IFERROR(__xludf.DUMMYFUNCTION("""COMPUTED_VALUE"""),45299.66666666667)</f>
        <v>45299.66667</v>
      </c>
      <c r="N6" s="1">
        <f>IFERROR(__xludf.DUMMYFUNCTION("""COMPUTED_VALUE"""),0.0)</f>
        <v>0</v>
      </c>
    </row>
    <row r="7">
      <c r="A7" s="2">
        <f>IFERROR(__xludf.DUMMYFUNCTION("""COMPUTED_VALUE"""),45300.66666666667)</f>
        <v>45300.66667</v>
      </c>
      <c r="B7" s="1">
        <f>IFERROR(__xludf.DUMMYFUNCTION("""COMPUTED_VALUE"""),1604.85)</f>
        <v>1604.85</v>
      </c>
      <c r="D7" s="2">
        <f>IFERROR(__xludf.DUMMYFUNCTION("""COMPUTED_VALUE"""),45300.66666666667)</f>
        <v>45300.66667</v>
      </c>
      <c r="E7" s="1">
        <f>IFERROR(__xludf.DUMMYFUNCTION("""COMPUTED_VALUE"""),1611.3)</f>
        <v>1611.3</v>
      </c>
      <c r="G7" s="2">
        <f>IFERROR(__xludf.DUMMYFUNCTION("""COMPUTED_VALUE"""),45300.66666666667)</f>
        <v>45300.66667</v>
      </c>
      <c r="H7" s="1">
        <f>IFERROR(__xludf.DUMMYFUNCTION("""COMPUTED_VALUE"""),1601.73)</f>
        <v>1601.73</v>
      </c>
      <c r="J7" s="2">
        <f>IFERROR(__xludf.DUMMYFUNCTION("""COMPUTED_VALUE"""),45300.66666666667)</f>
        <v>45300.66667</v>
      </c>
      <c r="K7" s="1">
        <f>IFERROR(__xludf.DUMMYFUNCTION("""COMPUTED_VALUE"""),1607.25)</f>
        <v>1607.25</v>
      </c>
      <c r="M7" s="2">
        <f>IFERROR(__xludf.DUMMYFUNCTION("""COMPUTED_VALUE"""),45300.66666666667)</f>
        <v>45300.66667</v>
      </c>
      <c r="N7" s="1">
        <f>IFERROR(__xludf.DUMMYFUNCTION("""COMPUTED_VALUE"""),0.0)</f>
        <v>0</v>
      </c>
    </row>
    <row r="8">
      <c r="A8" s="2">
        <f>IFERROR(__xludf.DUMMYFUNCTION("""COMPUTED_VALUE"""),45301.66666666667)</f>
        <v>45301.66667</v>
      </c>
      <c r="B8" s="1">
        <f>IFERROR(__xludf.DUMMYFUNCTION("""COMPUTED_VALUE"""),1607.19)</f>
        <v>1607.19</v>
      </c>
      <c r="D8" s="2">
        <f>IFERROR(__xludf.DUMMYFUNCTION("""COMPUTED_VALUE"""),45301.66666666667)</f>
        <v>45301.66667</v>
      </c>
      <c r="E8" s="1">
        <f>IFERROR(__xludf.DUMMYFUNCTION("""COMPUTED_VALUE"""),1612.58)</f>
        <v>1612.58</v>
      </c>
      <c r="G8" s="2">
        <f>IFERROR(__xludf.DUMMYFUNCTION("""COMPUTED_VALUE"""),45301.66666666667)</f>
        <v>45301.66667</v>
      </c>
      <c r="H8" s="1">
        <f>IFERROR(__xludf.DUMMYFUNCTION("""COMPUTED_VALUE"""),1602.04)</f>
        <v>1602.04</v>
      </c>
      <c r="J8" s="2">
        <f>IFERROR(__xludf.DUMMYFUNCTION("""COMPUTED_VALUE"""),45301.66666666667)</f>
        <v>45301.66667</v>
      </c>
      <c r="K8" s="1">
        <f>IFERROR(__xludf.DUMMYFUNCTION("""COMPUTED_VALUE"""),1609.55)</f>
        <v>1609.55</v>
      </c>
      <c r="M8" s="2">
        <f>IFERROR(__xludf.DUMMYFUNCTION("""COMPUTED_VALUE"""),45301.66666666667)</f>
        <v>45301.66667</v>
      </c>
      <c r="N8" s="1">
        <f>IFERROR(__xludf.DUMMYFUNCTION("""COMPUTED_VALUE"""),0.0)</f>
        <v>0</v>
      </c>
    </row>
    <row r="9">
      <c r="A9" s="2">
        <f>IFERROR(__xludf.DUMMYFUNCTION("""COMPUTED_VALUE"""),45302.66666666667)</f>
        <v>45302.66667</v>
      </c>
      <c r="B9" s="1">
        <f>IFERROR(__xludf.DUMMYFUNCTION("""COMPUTED_VALUE"""),1609.4)</f>
        <v>1609.4</v>
      </c>
      <c r="D9" s="2">
        <f>IFERROR(__xludf.DUMMYFUNCTION("""COMPUTED_VALUE"""),45302.66666666667)</f>
        <v>45302.66667</v>
      </c>
      <c r="E9" s="1">
        <f>IFERROR(__xludf.DUMMYFUNCTION("""COMPUTED_VALUE"""),1610.0)</f>
        <v>1610</v>
      </c>
      <c r="G9" s="2">
        <f>IFERROR(__xludf.DUMMYFUNCTION("""COMPUTED_VALUE"""),45302.66666666667)</f>
        <v>45302.66667</v>
      </c>
      <c r="H9" s="1">
        <f>IFERROR(__xludf.DUMMYFUNCTION("""COMPUTED_VALUE"""),1593.26)</f>
        <v>1593.26</v>
      </c>
      <c r="J9" s="2">
        <f>IFERROR(__xludf.DUMMYFUNCTION("""COMPUTED_VALUE"""),45302.66666666667)</f>
        <v>45302.66667</v>
      </c>
      <c r="K9" s="1">
        <f>IFERROR(__xludf.DUMMYFUNCTION("""COMPUTED_VALUE"""),1605.83)</f>
        <v>1605.83</v>
      </c>
      <c r="M9" s="2">
        <f>IFERROR(__xludf.DUMMYFUNCTION("""COMPUTED_VALUE"""),45302.66666666667)</f>
        <v>45302.66667</v>
      </c>
      <c r="N9" s="1">
        <f>IFERROR(__xludf.DUMMYFUNCTION("""COMPUTED_VALUE"""),0.0)</f>
        <v>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IFERROR(__xludf.DUMMYFUNCTION("""COMPUTED_VALUE"""),1613.45)</f>
        <v>1613.45</v>
      </c>
      <c r="D10" s="2">
        <f>IFERROR(__xludf.DUMMYFUNCTION("""COMPUTED_VALUE"""),45303.66666666667)</f>
        <v>45303.66667</v>
      </c>
      <c r="E10" s="1">
        <f>IFERROR(__xludf.DUMMYFUNCTION("""COMPUTED_VALUE"""),1616.62)</f>
        <v>1616.62</v>
      </c>
      <c r="G10" s="2">
        <f>IFERROR(__xludf.DUMMYFUNCTION("""COMPUTED_VALUE"""),45303.66666666667)</f>
        <v>45303.66667</v>
      </c>
      <c r="H10" s="1">
        <f>IFERROR(__xludf.DUMMYFUNCTION("""COMPUTED_VALUE"""),1600.81)</f>
        <v>1600.81</v>
      </c>
      <c r="J10" s="2">
        <f>IFERROR(__xludf.DUMMYFUNCTION("""COMPUTED_VALUE"""),45303.66666666667)</f>
        <v>45303.66667</v>
      </c>
      <c r="K10" s="1">
        <f>IFERROR(__xludf.DUMMYFUNCTION("""COMPUTED_VALUE"""),1604.3)</f>
        <v>1604.3</v>
      </c>
      <c r="M10" s="2">
        <f>IFERROR(__xludf.DUMMYFUNCTION("""COMPUTED_VALUE"""),45303.66666666667)</f>
        <v>45303.66667</v>
      </c>
      <c r="N10" s="1">
        <f>IFERROR(__xludf.DUMMYFUNCTION("""COMPUTED_VALUE"""),0.0)</f>
        <v>0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IFERROR(__xludf.DUMMYFUNCTION("""COMPUTED_VALUE"""),1596.79)</f>
        <v>1596.79</v>
      </c>
      <c r="D11" s="2">
        <f>IFERROR(__xludf.DUMMYFUNCTION("""COMPUTED_VALUE"""),45307.66666666667)</f>
        <v>45307.66667</v>
      </c>
      <c r="E11" s="1">
        <f>IFERROR(__xludf.DUMMYFUNCTION("""COMPUTED_VALUE"""),1599.64)</f>
        <v>1599.64</v>
      </c>
      <c r="G11" s="2">
        <f>IFERROR(__xludf.DUMMYFUNCTION("""COMPUTED_VALUE"""),45307.66666666667)</f>
        <v>45307.66667</v>
      </c>
      <c r="H11" s="1">
        <f>IFERROR(__xludf.DUMMYFUNCTION("""COMPUTED_VALUE"""),1588.96)</f>
        <v>1588.96</v>
      </c>
      <c r="J11" s="2">
        <f>IFERROR(__xludf.DUMMYFUNCTION("""COMPUTED_VALUE"""),45307.66666666667)</f>
        <v>45307.66667</v>
      </c>
      <c r="K11" s="1">
        <f>IFERROR(__xludf.DUMMYFUNCTION("""COMPUTED_VALUE"""),1594.18)</f>
        <v>1594.18</v>
      </c>
      <c r="M11" s="2">
        <f>IFERROR(__xludf.DUMMYFUNCTION("""COMPUTED_VALUE"""),45307.66666666667)</f>
        <v>45307.66667</v>
      </c>
      <c r="N11" s="1">
        <f>IFERROR(__xludf.DUMMYFUNCTION("""COMPUTED_VALUE"""),0.0)</f>
        <v>0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IFERROR(__xludf.DUMMYFUNCTION("""COMPUTED_VALUE"""),1581.19)</f>
        <v>1581.19</v>
      </c>
      <c r="D12" s="2">
        <f>IFERROR(__xludf.DUMMYFUNCTION("""COMPUTED_VALUE"""),45308.66666666667)</f>
        <v>45308.66667</v>
      </c>
      <c r="E12" s="1">
        <f>IFERROR(__xludf.DUMMYFUNCTION("""COMPUTED_VALUE"""),1588.23)</f>
        <v>1588.23</v>
      </c>
      <c r="G12" s="2">
        <f>IFERROR(__xludf.DUMMYFUNCTION("""COMPUTED_VALUE"""),45308.66666666667)</f>
        <v>45308.66667</v>
      </c>
      <c r="H12" s="1">
        <f>IFERROR(__xludf.DUMMYFUNCTION("""COMPUTED_VALUE"""),1574.11)</f>
        <v>1574.11</v>
      </c>
      <c r="J12" s="2">
        <f>IFERROR(__xludf.DUMMYFUNCTION("""COMPUTED_VALUE"""),45308.66666666667)</f>
        <v>45308.66667</v>
      </c>
      <c r="K12" s="1">
        <f>IFERROR(__xludf.DUMMYFUNCTION("""COMPUTED_VALUE"""),1581.29)</f>
        <v>1581.29</v>
      </c>
      <c r="M12" s="2">
        <f>IFERROR(__xludf.DUMMYFUNCTION("""COMPUTED_VALUE"""),45308.66666666667)</f>
        <v>45308.66667</v>
      </c>
      <c r="N12" s="1">
        <f>IFERROR(__xludf.DUMMYFUNCTION("""COMPUTED_VALUE"""),0.0)</f>
        <v>0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IFERROR(__xludf.DUMMYFUNCTION("""COMPUTED_VALUE"""),1585.08)</f>
        <v>1585.08</v>
      </c>
      <c r="D13" s="2">
        <f>IFERROR(__xludf.DUMMYFUNCTION("""COMPUTED_VALUE"""),45309.66666666667)</f>
        <v>45309.66667</v>
      </c>
      <c r="E13" s="1">
        <f>IFERROR(__xludf.DUMMYFUNCTION("""COMPUTED_VALUE"""),1591.93)</f>
        <v>1591.93</v>
      </c>
      <c r="G13" s="2">
        <f>IFERROR(__xludf.DUMMYFUNCTION("""COMPUTED_VALUE"""),45309.66666666667)</f>
        <v>45309.66667</v>
      </c>
      <c r="H13" s="1">
        <f>IFERROR(__xludf.DUMMYFUNCTION("""COMPUTED_VALUE"""),1575.52)</f>
        <v>1575.52</v>
      </c>
      <c r="J13" s="2">
        <f>IFERROR(__xludf.DUMMYFUNCTION("""COMPUTED_VALUE"""),45309.66666666667)</f>
        <v>45309.66667</v>
      </c>
      <c r="K13" s="1">
        <f>IFERROR(__xludf.DUMMYFUNCTION("""COMPUTED_VALUE"""),1590.05)</f>
        <v>1590.05</v>
      </c>
      <c r="M13" s="2">
        <f>IFERROR(__xludf.DUMMYFUNCTION("""COMPUTED_VALUE"""),45309.66666666667)</f>
        <v>45309.66667</v>
      </c>
      <c r="N13" s="1">
        <f>IFERROR(__xludf.DUMMYFUNCTION("""COMPUTED_VALUE"""),0.0)</f>
        <v>0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IFERROR(__xludf.DUMMYFUNCTION("""COMPUTED_VALUE"""),1595.91)</f>
        <v>1595.91</v>
      </c>
      <c r="D14" s="2">
        <f>IFERROR(__xludf.DUMMYFUNCTION("""COMPUTED_VALUE"""),45310.66666666667)</f>
        <v>45310.66667</v>
      </c>
      <c r="E14" s="1">
        <f>IFERROR(__xludf.DUMMYFUNCTION("""COMPUTED_VALUE"""),1605.95)</f>
        <v>1605.95</v>
      </c>
      <c r="G14" s="2">
        <f>IFERROR(__xludf.DUMMYFUNCTION("""COMPUTED_VALUE"""),45310.66666666667)</f>
        <v>45310.66667</v>
      </c>
      <c r="H14" s="1">
        <f>IFERROR(__xludf.DUMMYFUNCTION("""COMPUTED_VALUE"""),1586.41)</f>
        <v>1586.41</v>
      </c>
      <c r="J14" s="2">
        <f>IFERROR(__xludf.DUMMYFUNCTION("""COMPUTED_VALUE"""),45310.66666666667)</f>
        <v>45310.66667</v>
      </c>
      <c r="K14" s="1">
        <f>IFERROR(__xludf.DUMMYFUNCTION("""COMPUTED_VALUE"""),1603.33)</f>
        <v>1603.33</v>
      </c>
      <c r="M14" s="2">
        <f>IFERROR(__xludf.DUMMYFUNCTION("""COMPUTED_VALUE"""),45310.66666666667)</f>
        <v>45310.66667</v>
      </c>
      <c r="N14" s="1">
        <f>IFERROR(__xludf.DUMMYFUNCTION("""COMPUTED_VALUE"""),0.0)</f>
        <v>0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IFERROR(__xludf.DUMMYFUNCTION("""COMPUTED_VALUE"""),1608.5)</f>
        <v>1608.5</v>
      </c>
      <c r="D15" s="2">
        <f>IFERROR(__xludf.DUMMYFUNCTION("""COMPUTED_VALUE"""),45313.66666666667)</f>
        <v>45313.66667</v>
      </c>
      <c r="E15" s="1">
        <f>IFERROR(__xludf.DUMMYFUNCTION("""COMPUTED_VALUE"""),1618.55)</f>
        <v>1618.55</v>
      </c>
      <c r="G15" s="2">
        <f>IFERROR(__xludf.DUMMYFUNCTION("""COMPUTED_VALUE"""),45313.66666666667)</f>
        <v>45313.66667</v>
      </c>
      <c r="H15" s="1">
        <f>IFERROR(__xludf.DUMMYFUNCTION("""COMPUTED_VALUE"""),1608.47)</f>
        <v>1608.47</v>
      </c>
      <c r="J15" s="2">
        <f>IFERROR(__xludf.DUMMYFUNCTION("""COMPUTED_VALUE"""),45313.66666666667)</f>
        <v>45313.66667</v>
      </c>
      <c r="K15" s="1">
        <f>IFERROR(__xludf.DUMMYFUNCTION("""COMPUTED_VALUE"""),1612.71)</f>
        <v>1612.71</v>
      </c>
      <c r="M15" s="2">
        <f>IFERROR(__xludf.DUMMYFUNCTION("""COMPUTED_VALUE"""),45313.66666666667)</f>
        <v>45313.66667</v>
      </c>
      <c r="N15" s="1">
        <f>IFERROR(__xludf.DUMMYFUNCTION("""COMPUTED_VALUE"""),0.0)</f>
        <v>0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IFERROR(__xludf.DUMMYFUNCTION("""COMPUTED_VALUE"""),1616.73)</f>
        <v>1616.73</v>
      </c>
      <c r="D16" s="2">
        <f>IFERROR(__xludf.DUMMYFUNCTION("""COMPUTED_VALUE"""),45314.66666666667)</f>
        <v>45314.66667</v>
      </c>
      <c r="E16" s="1">
        <f>IFERROR(__xludf.DUMMYFUNCTION("""COMPUTED_VALUE"""),1618.64)</f>
        <v>1618.64</v>
      </c>
      <c r="G16" s="2">
        <f>IFERROR(__xludf.DUMMYFUNCTION("""COMPUTED_VALUE"""),45314.66666666667)</f>
        <v>45314.66667</v>
      </c>
      <c r="H16" s="1">
        <f>IFERROR(__xludf.DUMMYFUNCTION("""COMPUTED_VALUE"""),1607.25)</f>
        <v>1607.25</v>
      </c>
      <c r="J16" s="2">
        <f>IFERROR(__xludf.DUMMYFUNCTION("""COMPUTED_VALUE"""),45314.66666666667)</f>
        <v>45314.66667</v>
      </c>
      <c r="K16" s="1">
        <f>IFERROR(__xludf.DUMMYFUNCTION("""COMPUTED_VALUE"""),1613.35)</f>
        <v>1613.35</v>
      </c>
      <c r="M16" s="2">
        <f>IFERROR(__xludf.DUMMYFUNCTION("""COMPUTED_VALUE"""),45314.66666666667)</f>
        <v>45314.66667</v>
      </c>
      <c r="N16" s="1">
        <f>IFERROR(__xludf.DUMMYFUNCTION("""COMPUTED_VALUE"""),0.0)</f>
        <v>0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IFERROR(__xludf.DUMMYFUNCTION("""COMPUTED_VALUE"""),1623.54)</f>
        <v>1623.54</v>
      </c>
      <c r="D17" s="2">
        <f>IFERROR(__xludf.DUMMYFUNCTION("""COMPUTED_VALUE"""),45315.66666666667)</f>
        <v>45315.66667</v>
      </c>
      <c r="E17" s="1">
        <f>IFERROR(__xludf.DUMMYFUNCTION("""COMPUTED_VALUE"""),1623.77)</f>
        <v>1623.77</v>
      </c>
      <c r="G17" s="2">
        <f>IFERROR(__xludf.DUMMYFUNCTION("""COMPUTED_VALUE"""),45315.66666666667)</f>
        <v>45315.66667</v>
      </c>
      <c r="H17" s="1">
        <f>IFERROR(__xludf.DUMMYFUNCTION("""COMPUTED_VALUE"""),1603.5)</f>
        <v>1603.5</v>
      </c>
      <c r="J17" s="2">
        <f>IFERROR(__xludf.DUMMYFUNCTION("""COMPUTED_VALUE"""),45315.66666666667)</f>
        <v>45315.66667</v>
      </c>
      <c r="K17" s="1">
        <f>IFERROR(__xludf.DUMMYFUNCTION("""COMPUTED_VALUE"""),1604.23)</f>
        <v>1604.23</v>
      </c>
      <c r="M17" s="2">
        <f>IFERROR(__xludf.DUMMYFUNCTION("""COMPUTED_VALUE"""),45315.66666666667)</f>
        <v>45315.66667</v>
      </c>
      <c r="N17" s="1">
        <f>IFERROR(__xludf.DUMMYFUNCTION("""COMPUTED_VALUE"""),0.0)</f>
        <v>0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IFERROR(__xludf.DUMMYFUNCTION("""COMPUTED_VALUE"""),1617.93)</f>
        <v>1617.93</v>
      </c>
      <c r="D18" s="2">
        <f>IFERROR(__xludf.DUMMYFUNCTION("""COMPUTED_VALUE"""),45316.66666666667)</f>
        <v>45316.66667</v>
      </c>
      <c r="E18" s="1">
        <f>IFERROR(__xludf.DUMMYFUNCTION("""COMPUTED_VALUE"""),1619.41)</f>
        <v>1619.41</v>
      </c>
      <c r="G18" s="2">
        <f>IFERROR(__xludf.DUMMYFUNCTION("""COMPUTED_VALUE"""),45316.66666666667)</f>
        <v>45316.66667</v>
      </c>
      <c r="H18" s="1">
        <f>IFERROR(__xludf.DUMMYFUNCTION("""COMPUTED_VALUE"""),1609.49)</f>
        <v>1609.49</v>
      </c>
      <c r="J18" s="2">
        <f>IFERROR(__xludf.DUMMYFUNCTION("""COMPUTED_VALUE"""),45316.66666666667)</f>
        <v>45316.66667</v>
      </c>
      <c r="K18" s="1">
        <f>IFERROR(__xludf.DUMMYFUNCTION("""COMPUTED_VALUE"""),1618.52)</f>
        <v>1618.52</v>
      </c>
      <c r="M18" s="2">
        <f>IFERROR(__xludf.DUMMYFUNCTION("""COMPUTED_VALUE"""),45316.66666666667)</f>
        <v>45316.66667</v>
      </c>
      <c r="N18" s="1">
        <f>IFERROR(__xludf.DUMMYFUNCTION("""COMPUTED_VALUE"""),0.0)</f>
        <v>0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IFERROR(__xludf.DUMMYFUNCTION("""COMPUTED_VALUE"""),1620.92)</f>
        <v>1620.92</v>
      </c>
      <c r="D19" s="2">
        <f>IFERROR(__xludf.DUMMYFUNCTION("""COMPUTED_VALUE"""),45317.66666666667)</f>
        <v>45317.66667</v>
      </c>
      <c r="E19" s="1">
        <f>IFERROR(__xludf.DUMMYFUNCTION("""COMPUTED_VALUE"""),1624.45)</f>
        <v>1624.45</v>
      </c>
      <c r="G19" s="2">
        <f>IFERROR(__xludf.DUMMYFUNCTION("""COMPUTED_VALUE"""),45317.66666666667)</f>
        <v>45317.66667</v>
      </c>
      <c r="H19" s="1">
        <f>IFERROR(__xludf.DUMMYFUNCTION("""COMPUTED_VALUE"""),1616.97)</f>
        <v>1616.97</v>
      </c>
      <c r="J19" s="2">
        <f>IFERROR(__xludf.DUMMYFUNCTION("""COMPUTED_VALUE"""),45317.66666666667)</f>
        <v>45317.66667</v>
      </c>
      <c r="K19" s="1">
        <f>IFERROR(__xludf.DUMMYFUNCTION("""COMPUTED_VALUE"""),1619.36)</f>
        <v>1619.36</v>
      </c>
      <c r="M19" s="2">
        <f>IFERROR(__xludf.DUMMYFUNCTION("""COMPUTED_VALUE"""),45317.66666666667)</f>
        <v>45317.66667</v>
      </c>
      <c r="N19" s="1">
        <f>IFERROR(__xludf.DUMMYFUNCTION("""COMPUTED_VALUE"""),0.0)</f>
        <v>0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IFERROR(__xludf.DUMMYFUNCTION("""COMPUTED_VALUE"""),1618.37)</f>
        <v>1618.37</v>
      </c>
      <c r="D20" s="2">
        <f>IFERROR(__xludf.DUMMYFUNCTION("""COMPUTED_VALUE"""),45320.66666666667)</f>
        <v>45320.66667</v>
      </c>
      <c r="E20" s="1">
        <f>IFERROR(__xludf.DUMMYFUNCTION("""COMPUTED_VALUE"""),1632.51)</f>
        <v>1632.51</v>
      </c>
      <c r="G20" s="2">
        <f>IFERROR(__xludf.DUMMYFUNCTION("""COMPUTED_VALUE"""),45320.66666666667)</f>
        <v>45320.66667</v>
      </c>
      <c r="H20" s="1">
        <f>IFERROR(__xludf.DUMMYFUNCTION("""COMPUTED_VALUE"""),1617.55)</f>
        <v>1617.55</v>
      </c>
      <c r="J20" s="2">
        <f>IFERROR(__xludf.DUMMYFUNCTION("""COMPUTED_VALUE"""),45320.66666666667)</f>
        <v>45320.66667</v>
      </c>
      <c r="K20" s="1">
        <f>IFERROR(__xludf.DUMMYFUNCTION("""COMPUTED_VALUE"""),1632.33)</f>
        <v>1632.33</v>
      </c>
      <c r="M20" s="2">
        <f>IFERROR(__xludf.DUMMYFUNCTION("""COMPUTED_VALUE"""),45320.66666666667)</f>
        <v>45320.66667</v>
      </c>
      <c r="N20" s="1">
        <f>IFERROR(__xludf.DUMMYFUNCTION("""COMPUTED_VALUE"""),0.0)</f>
        <v>0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IFERROR(__xludf.DUMMYFUNCTION("""COMPUTED_VALUE"""),1628.02)</f>
        <v>1628.02</v>
      </c>
      <c r="D21" s="2">
        <f>IFERROR(__xludf.DUMMYFUNCTION("""COMPUTED_VALUE"""),45321.66666666667)</f>
        <v>45321.66667</v>
      </c>
      <c r="E21" s="1">
        <f>IFERROR(__xludf.DUMMYFUNCTION("""COMPUTED_VALUE"""),1636.95)</f>
        <v>1636.95</v>
      </c>
      <c r="G21" s="2">
        <f>IFERROR(__xludf.DUMMYFUNCTION("""COMPUTED_VALUE"""),45321.66666666667)</f>
        <v>45321.66667</v>
      </c>
      <c r="H21" s="1">
        <f>IFERROR(__xludf.DUMMYFUNCTION("""COMPUTED_VALUE"""),1627.04)</f>
        <v>1627.04</v>
      </c>
      <c r="J21" s="2">
        <f>IFERROR(__xludf.DUMMYFUNCTION("""COMPUTED_VALUE"""),45321.66666666667)</f>
        <v>45321.66667</v>
      </c>
      <c r="K21" s="1">
        <f>IFERROR(__xludf.DUMMYFUNCTION("""COMPUTED_VALUE"""),1634.59)</f>
        <v>1634.59</v>
      </c>
      <c r="M21" s="2">
        <f>IFERROR(__xludf.DUMMYFUNCTION("""COMPUTED_VALUE"""),45321.66666666667)</f>
        <v>45321.66667</v>
      </c>
      <c r="N21" s="1">
        <f>IFERROR(__xludf.DUMMYFUNCTION("""COMPUTED_VALUE"""),0.0)</f>
        <v>0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IFERROR(__xludf.DUMMYFUNCTION("""COMPUTED_VALUE"""),1631.8)</f>
        <v>1631.8</v>
      </c>
      <c r="D22" s="2">
        <f>IFERROR(__xludf.DUMMYFUNCTION("""COMPUTED_VALUE"""),45322.66666666667)</f>
        <v>45322.66667</v>
      </c>
      <c r="E22" s="1">
        <f>IFERROR(__xludf.DUMMYFUNCTION("""COMPUTED_VALUE"""),1632.91)</f>
        <v>1632.91</v>
      </c>
      <c r="G22" s="2">
        <f>IFERROR(__xludf.DUMMYFUNCTION("""COMPUTED_VALUE"""),45322.66666666667)</f>
        <v>45322.66667</v>
      </c>
      <c r="H22" s="1">
        <f>IFERROR(__xludf.DUMMYFUNCTION("""COMPUTED_VALUE"""),1610.06)</f>
        <v>1610.06</v>
      </c>
      <c r="J22" s="2">
        <f>IFERROR(__xludf.DUMMYFUNCTION("""COMPUTED_VALUE"""),45322.66666666667)</f>
        <v>45322.66667</v>
      </c>
      <c r="K22" s="1">
        <f>IFERROR(__xludf.DUMMYFUNCTION("""COMPUTED_VALUE"""),1610.6)</f>
        <v>1610.6</v>
      </c>
      <c r="M22" s="2">
        <f>IFERROR(__xludf.DUMMYFUNCTION("""COMPUTED_VALUE"""),45322.66666666667)</f>
        <v>45322.66667</v>
      </c>
      <c r="N22" s="1">
        <f>IFERROR(__xludf.DUMMYFUNCTION("""COMPUTED_VALUE"""),0.0)</f>
        <v>0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IFERROR(__xludf.DUMMYFUNCTION("""COMPUTED_VALUE"""),1613.88)</f>
        <v>1613.88</v>
      </c>
      <c r="D23" s="2">
        <f>IFERROR(__xludf.DUMMYFUNCTION("""COMPUTED_VALUE"""),45323.66666666667)</f>
        <v>45323.66667</v>
      </c>
      <c r="E23" s="1">
        <f>IFERROR(__xludf.DUMMYFUNCTION("""COMPUTED_VALUE"""),1630.86)</f>
        <v>1630.86</v>
      </c>
      <c r="G23" s="2">
        <f>IFERROR(__xludf.DUMMYFUNCTION("""COMPUTED_VALUE"""),45323.66666666667)</f>
        <v>45323.66667</v>
      </c>
      <c r="H23" s="1">
        <f>IFERROR(__xludf.DUMMYFUNCTION("""COMPUTED_VALUE"""),1605.42)</f>
        <v>1605.42</v>
      </c>
      <c r="J23" s="2">
        <f>IFERROR(__xludf.DUMMYFUNCTION("""COMPUTED_VALUE"""),45323.66666666667)</f>
        <v>45323.66667</v>
      </c>
      <c r="K23" s="1">
        <f>IFERROR(__xludf.DUMMYFUNCTION("""COMPUTED_VALUE"""),1630.85)</f>
        <v>1630.85</v>
      </c>
      <c r="M23" s="2">
        <f>IFERROR(__xludf.DUMMYFUNCTION("""COMPUTED_VALUE"""),45323.66666666667)</f>
        <v>45323.66667</v>
      </c>
      <c r="N23" s="1">
        <f>IFERROR(__xludf.DUMMYFUNCTION("""COMPUTED_VALUE"""),0.0)</f>
        <v>0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IFERROR(__xludf.DUMMYFUNCTION("""COMPUTED_VALUE"""),1624.92)</f>
        <v>1624.92</v>
      </c>
      <c r="D24" s="2">
        <f>IFERROR(__xludf.DUMMYFUNCTION("""COMPUTED_VALUE"""),45324.66666666667)</f>
        <v>45324.66667</v>
      </c>
      <c r="E24" s="1">
        <f>IFERROR(__xludf.DUMMYFUNCTION("""COMPUTED_VALUE"""),1639.64)</f>
        <v>1639.64</v>
      </c>
      <c r="G24" s="2">
        <f>IFERROR(__xludf.DUMMYFUNCTION("""COMPUTED_VALUE"""),45324.66666666667)</f>
        <v>45324.66667</v>
      </c>
      <c r="H24" s="1">
        <f>IFERROR(__xludf.DUMMYFUNCTION("""COMPUTED_VALUE"""),1616.42)</f>
        <v>1616.42</v>
      </c>
      <c r="J24" s="2">
        <f>IFERROR(__xludf.DUMMYFUNCTION("""COMPUTED_VALUE"""),45324.66666666667)</f>
        <v>45324.66667</v>
      </c>
      <c r="K24" s="1">
        <f>IFERROR(__xludf.DUMMYFUNCTION("""COMPUTED_VALUE"""),1632.71)</f>
        <v>1632.71</v>
      </c>
      <c r="M24" s="2">
        <f>IFERROR(__xludf.DUMMYFUNCTION("""COMPUTED_VALUE"""),45324.66666666667)</f>
        <v>45324.66667</v>
      </c>
      <c r="N24" s="1">
        <f>IFERROR(__xludf.DUMMYFUNCTION("""COMPUTED_VALUE"""),0.0)</f>
        <v>0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IFERROR(__xludf.DUMMYFUNCTION("""COMPUTED_VALUE"""),1624.39)</f>
        <v>1624.39</v>
      </c>
      <c r="D25" s="2">
        <f>IFERROR(__xludf.DUMMYFUNCTION("""COMPUTED_VALUE"""),45327.66666666667)</f>
        <v>45327.66667</v>
      </c>
      <c r="E25" s="1">
        <f>IFERROR(__xludf.DUMMYFUNCTION("""COMPUTED_VALUE"""),1624.39)</f>
        <v>1624.39</v>
      </c>
      <c r="G25" s="2">
        <f>IFERROR(__xludf.DUMMYFUNCTION("""COMPUTED_VALUE"""),45327.66666666667)</f>
        <v>45327.66667</v>
      </c>
      <c r="H25" s="1">
        <f>IFERROR(__xludf.DUMMYFUNCTION("""COMPUTED_VALUE"""),1609.42)</f>
        <v>1609.42</v>
      </c>
      <c r="J25" s="2">
        <f>IFERROR(__xludf.DUMMYFUNCTION("""COMPUTED_VALUE"""),45327.66666666667)</f>
        <v>45327.66667</v>
      </c>
      <c r="K25" s="1">
        <f>IFERROR(__xludf.DUMMYFUNCTION("""COMPUTED_VALUE"""),1617.91)</f>
        <v>1617.91</v>
      </c>
      <c r="M25" s="2">
        <f>IFERROR(__xludf.DUMMYFUNCTION("""COMPUTED_VALUE"""),45327.66666666667)</f>
        <v>45327.66667</v>
      </c>
      <c r="N25" s="1">
        <f>IFERROR(__xludf.DUMMYFUNCTION("""COMPUTED_VALUE"""),0.0)</f>
        <v>0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IFERROR(__xludf.DUMMYFUNCTION("""COMPUTED_VALUE"""),1622.16)</f>
        <v>1622.16</v>
      </c>
      <c r="D26" s="2">
        <f>IFERROR(__xludf.DUMMYFUNCTION("""COMPUTED_VALUE"""),45328.66666666667)</f>
        <v>45328.66667</v>
      </c>
      <c r="E26" s="1">
        <f>IFERROR(__xludf.DUMMYFUNCTION("""COMPUTED_VALUE"""),1630.42)</f>
        <v>1630.42</v>
      </c>
      <c r="G26" s="2">
        <f>IFERROR(__xludf.DUMMYFUNCTION("""COMPUTED_VALUE"""),45328.66666666667)</f>
        <v>45328.66667</v>
      </c>
      <c r="H26" s="1">
        <f>IFERROR(__xludf.DUMMYFUNCTION("""COMPUTED_VALUE"""),1620.34)</f>
        <v>1620.34</v>
      </c>
      <c r="J26" s="2">
        <f>IFERROR(__xludf.DUMMYFUNCTION("""COMPUTED_VALUE"""),45328.66666666667)</f>
        <v>45328.66667</v>
      </c>
      <c r="K26" s="1">
        <f>IFERROR(__xludf.DUMMYFUNCTION("""COMPUTED_VALUE"""),1629.88)</f>
        <v>1629.88</v>
      </c>
      <c r="M26" s="2">
        <f>IFERROR(__xludf.DUMMYFUNCTION("""COMPUTED_VALUE"""),45328.66666666667)</f>
        <v>45328.66667</v>
      </c>
      <c r="N26" s="1">
        <f>IFERROR(__xludf.DUMMYFUNCTION("""COMPUTED_VALUE"""),0.0)</f>
        <v>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IFERROR(__xludf.DUMMYFUNCTION("""COMPUTED_VALUE"""),1637.28)</f>
        <v>1637.28</v>
      </c>
      <c r="D27" s="2">
        <f>IFERROR(__xludf.DUMMYFUNCTION("""COMPUTED_VALUE"""),45329.66666666667)</f>
        <v>45329.66667</v>
      </c>
      <c r="E27" s="1">
        <f>IFERROR(__xludf.DUMMYFUNCTION("""COMPUTED_VALUE"""),1644.21)</f>
        <v>1644.21</v>
      </c>
      <c r="G27" s="2">
        <f>IFERROR(__xludf.DUMMYFUNCTION("""COMPUTED_VALUE"""),45329.66666666667)</f>
        <v>45329.66667</v>
      </c>
      <c r="H27" s="1">
        <f>IFERROR(__xludf.DUMMYFUNCTION("""COMPUTED_VALUE"""),1630.23)</f>
        <v>1630.23</v>
      </c>
      <c r="J27" s="2">
        <f>IFERROR(__xludf.DUMMYFUNCTION("""COMPUTED_VALUE"""),45329.66666666667)</f>
        <v>45329.66667</v>
      </c>
      <c r="K27" s="1">
        <f>IFERROR(__xludf.DUMMYFUNCTION("""COMPUTED_VALUE"""),1639.59)</f>
        <v>1639.59</v>
      </c>
      <c r="M27" s="2">
        <f>IFERROR(__xludf.DUMMYFUNCTION("""COMPUTED_VALUE"""),45329.66666666667)</f>
        <v>45329.66667</v>
      </c>
      <c r="N27" s="1">
        <f>IFERROR(__xludf.DUMMYFUNCTION("""COMPUTED_VALUE"""),0.0)</f>
        <v>0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IFERROR(__xludf.DUMMYFUNCTION("""COMPUTED_VALUE"""),1639.39)</f>
        <v>1639.39</v>
      </c>
      <c r="D28" s="2">
        <f>IFERROR(__xludf.DUMMYFUNCTION("""COMPUTED_VALUE"""),45330.66666666667)</f>
        <v>45330.66667</v>
      </c>
      <c r="E28" s="1">
        <f>IFERROR(__xludf.DUMMYFUNCTION("""COMPUTED_VALUE"""),1644.56)</f>
        <v>1644.56</v>
      </c>
      <c r="G28" s="2">
        <f>IFERROR(__xludf.DUMMYFUNCTION("""COMPUTED_VALUE"""),45330.66666666667)</f>
        <v>45330.66667</v>
      </c>
      <c r="H28" s="1">
        <f>IFERROR(__xludf.DUMMYFUNCTION("""COMPUTED_VALUE"""),1636.74)</f>
        <v>1636.74</v>
      </c>
      <c r="J28" s="2">
        <f>IFERROR(__xludf.DUMMYFUNCTION("""COMPUTED_VALUE"""),45330.66666666667)</f>
        <v>45330.66667</v>
      </c>
      <c r="K28" s="1">
        <f>IFERROR(__xludf.DUMMYFUNCTION("""COMPUTED_VALUE"""),1643.52)</f>
        <v>1643.52</v>
      </c>
      <c r="M28" s="2">
        <f>IFERROR(__xludf.DUMMYFUNCTION("""COMPUTED_VALUE"""),45330.66666666667)</f>
        <v>45330.66667</v>
      </c>
      <c r="N28" s="1">
        <f>IFERROR(__xludf.DUMMYFUNCTION("""COMPUTED_VALUE"""),0.0)</f>
        <v>0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IFERROR(__xludf.DUMMYFUNCTION("""COMPUTED_VALUE"""),1643.88)</f>
        <v>1643.88</v>
      </c>
      <c r="D29" s="2">
        <f>IFERROR(__xludf.DUMMYFUNCTION("""COMPUTED_VALUE"""),45331.66666666667)</f>
        <v>45331.66667</v>
      </c>
      <c r="E29" s="1">
        <f>IFERROR(__xludf.DUMMYFUNCTION("""COMPUTED_VALUE"""),1648.35)</f>
        <v>1648.35</v>
      </c>
      <c r="G29" s="2">
        <f>IFERROR(__xludf.DUMMYFUNCTION("""COMPUTED_VALUE"""),45331.66666666667)</f>
        <v>45331.66667</v>
      </c>
      <c r="H29" s="1">
        <f>IFERROR(__xludf.DUMMYFUNCTION("""COMPUTED_VALUE"""),1639.3)</f>
        <v>1639.3</v>
      </c>
      <c r="J29" s="2">
        <f>IFERROR(__xludf.DUMMYFUNCTION("""COMPUTED_VALUE"""),45331.66666666667)</f>
        <v>45331.66667</v>
      </c>
      <c r="K29" s="1">
        <f>IFERROR(__xludf.DUMMYFUNCTION("""COMPUTED_VALUE"""),1646.8)</f>
        <v>1646.8</v>
      </c>
      <c r="M29" s="2">
        <f>IFERROR(__xludf.DUMMYFUNCTION("""COMPUTED_VALUE"""),45331.66666666667)</f>
        <v>45331.66667</v>
      </c>
      <c r="N29" s="1">
        <f>IFERROR(__xludf.DUMMYFUNCTION("""COMPUTED_VALUE"""),0.0)</f>
        <v>0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IFERROR(__xludf.DUMMYFUNCTION("""COMPUTED_VALUE"""),1647.25)</f>
        <v>1647.25</v>
      </c>
      <c r="D30" s="2">
        <f>IFERROR(__xludf.DUMMYFUNCTION("""COMPUTED_VALUE"""),45334.66666666667)</f>
        <v>45334.66667</v>
      </c>
      <c r="E30" s="1">
        <f>IFERROR(__xludf.DUMMYFUNCTION("""COMPUTED_VALUE"""),1658.08)</f>
        <v>1658.08</v>
      </c>
      <c r="G30" s="2">
        <f>IFERROR(__xludf.DUMMYFUNCTION("""COMPUTED_VALUE"""),45334.66666666667)</f>
        <v>45334.66667</v>
      </c>
      <c r="H30" s="1">
        <f>IFERROR(__xludf.DUMMYFUNCTION("""COMPUTED_VALUE"""),1646.79)</f>
        <v>1646.79</v>
      </c>
      <c r="J30" s="2">
        <f>IFERROR(__xludf.DUMMYFUNCTION("""COMPUTED_VALUE"""),45334.66666666667)</f>
        <v>45334.66667</v>
      </c>
      <c r="K30" s="1">
        <f>IFERROR(__xludf.DUMMYFUNCTION("""COMPUTED_VALUE"""),1651.92)</f>
        <v>1651.92</v>
      </c>
      <c r="M30" s="2">
        <f>IFERROR(__xludf.DUMMYFUNCTION("""COMPUTED_VALUE"""),45334.66666666667)</f>
        <v>45334.66667</v>
      </c>
      <c r="N30" s="1">
        <f>IFERROR(__xludf.DUMMYFUNCTION("""COMPUTED_VALUE"""),0.0)</f>
        <v>0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IFERROR(__xludf.DUMMYFUNCTION("""COMPUTED_VALUE"""),1629.69)</f>
        <v>1629.69</v>
      </c>
      <c r="D31" s="2">
        <f>IFERROR(__xludf.DUMMYFUNCTION("""COMPUTED_VALUE"""),45335.66666666667)</f>
        <v>45335.66667</v>
      </c>
      <c r="E31" s="1">
        <f>IFERROR(__xludf.DUMMYFUNCTION("""COMPUTED_VALUE"""),1629.96)</f>
        <v>1629.96</v>
      </c>
      <c r="G31" s="2">
        <f>IFERROR(__xludf.DUMMYFUNCTION("""COMPUTED_VALUE"""),45335.66666666667)</f>
        <v>45335.66667</v>
      </c>
      <c r="H31" s="1">
        <f>IFERROR(__xludf.DUMMYFUNCTION("""COMPUTED_VALUE"""),1611.93)</f>
        <v>1611.93</v>
      </c>
      <c r="J31" s="2">
        <f>IFERROR(__xludf.DUMMYFUNCTION("""COMPUTED_VALUE"""),45335.66666666667)</f>
        <v>45335.66667</v>
      </c>
      <c r="K31" s="1">
        <f>IFERROR(__xludf.DUMMYFUNCTION("""COMPUTED_VALUE"""),1623.34)</f>
        <v>1623.34</v>
      </c>
      <c r="M31" s="2">
        <f>IFERROR(__xludf.DUMMYFUNCTION("""COMPUTED_VALUE"""),45335.66666666667)</f>
        <v>45335.66667</v>
      </c>
      <c r="N31" s="1">
        <f>IFERROR(__xludf.DUMMYFUNCTION("""COMPUTED_VALUE"""),0.0)</f>
        <v>0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IFERROR(__xludf.DUMMYFUNCTION("""COMPUTED_VALUE"""),1632.66)</f>
        <v>1632.66</v>
      </c>
      <c r="D32" s="2">
        <f>IFERROR(__xludf.DUMMYFUNCTION("""COMPUTED_VALUE"""),45336.66666666667)</f>
        <v>45336.66667</v>
      </c>
      <c r="E32" s="1">
        <f>IFERROR(__xludf.DUMMYFUNCTION("""COMPUTED_VALUE"""),1642.66)</f>
        <v>1642.66</v>
      </c>
      <c r="G32" s="2">
        <f>IFERROR(__xludf.DUMMYFUNCTION("""COMPUTED_VALUE"""),45336.66666666667)</f>
        <v>45336.66667</v>
      </c>
      <c r="H32" s="1">
        <f>IFERROR(__xludf.DUMMYFUNCTION("""COMPUTED_VALUE"""),1629.27)</f>
        <v>1629.27</v>
      </c>
      <c r="J32" s="2">
        <f>IFERROR(__xludf.DUMMYFUNCTION("""COMPUTED_VALUE"""),45336.66666666667)</f>
        <v>45336.66667</v>
      </c>
      <c r="K32" s="1">
        <f>IFERROR(__xludf.DUMMYFUNCTION("""COMPUTED_VALUE"""),1642.12)</f>
        <v>1642.12</v>
      </c>
      <c r="M32" s="2">
        <f>IFERROR(__xludf.DUMMYFUNCTION("""COMPUTED_VALUE"""),45336.66666666667)</f>
        <v>45336.66667</v>
      </c>
      <c r="N32" s="1">
        <f>IFERROR(__xludf.DUMMYFUNCTION("""COMPUTED_VALUE"""),0.0)</f>
        <v>0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IFERROR(__xludf.DUMMYFUNCTION("""COMPUTED_VALUE"""),1647.96)</f>
        <v>1647.96</v>
      </c>
      <c r="D33" s="2">
        <f>IFERROR(__xludf.DUMMYFUNCTION("""COMPUTED_VALUE"""),45337.66666666667)</f>
        <v>45337.66667</v>
      </c>
      <c r="E33" s="1">
        <f>IFERROR(__xludf.DUMMYFUNCTION("""COMPUTED_VALUE"""),1662.52)</f>
        <v>1662.52</v>
      </c>
      <c r="G33" s="2">
        <f>IFERROR(__xludf.DUMMYFUNCTION("""COMPUTED_VALUE"""),45337.66666666667)</f>
        <v>45337.66667</v>
      </c>
      <c r="H33" s="1">
        <f>IFERROR(__xludf.DUMMYFUNCTION("""COMPUTED_VALUE"""),1647.2)</f>
        <v>1647.2</v>
      </c>
      <c r="J33" s="2">
        <f>IFERROR(__xludf.DUMMYFUNCTION("""COMPUTED_VALUE"""),45337.66666666667)</f>
        <v>45337.66667</v>
      </c>
      <c r="K33" s="1">
        <f>IFERROR(__xludf.DUMMYFUNCTION("""COMPUTED_VALUE"""),1660.57)</f>
        <v>1660.57</v>
      </c>
      <c r="M33" s="2">
        <f>IFERROR(__xludf.DUMMYFUNCTION("""COMPUTED_VALUE"""),45337.66666666667)</f>
        <v>45337.66667</v>
      </c>
      <c r="N33" s="1">
        <f>IFERROR(__xludf.DUMMYFUNCTION("""COMPUTED_VALUE"""),0.0)</f>
        <v>0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IFERROR(__xludf.DUMMYFUNCTION("""COMPUTED_VALUE"""),1657.1)</f>
        <v>1657.1</v>
      </c>
      <c r="D34" s="2">
        <f>IFERROR(__xludf.DUMMYFUNCTION("""COMPUTED_VALUE"""),45338.66666666667)</f>
        <v>45338.66667</v>
      </c>
      <c r="E34" s="1">
        <f>IFERROR(__xludf.DUMMYFUNCTION("""COMPUTED_VALUE"""),1663.62)</f>
        <v>1663.62</v>
      </c>
      <c r="G34" s="2">
        <f>IFERROR(__xludf.DUMMYFUNCTION("""COMPUTED_VALUE"""),45338.66666666667)</f>
        <v>45338.66667</v>
      </c>
      <c r="H34" s="1">
        <f>IFERROR(__xludf.DUMMYFUNCTION("""COMPUTED_VALUE"""),1650.6)</f>
        <v>1650.6</v>
      </c>
      <c r="J34" s="2">
        <f>IFERROR(__xludf.DUMMYFUNCTION("""COMPUTED_VALUE"""),45338.66666666667)</f>
        <v>45338.66667</v>
      </c>
      <c r="K34" s="1">
        <f>IFERROR(__xludf.DUMMYFUNCTION("""COMPUTED_VALUE"""),1652.04)</f>
        <v>1652.04</v>
      </c>
      <c r="M34" s="2">
        <f>IFERROR(__xludf.DUMMYFUNCTION("""COMPUTED_VALUE"""),45338.66666666667)</f>
        <v>45338.66667</v>
      </c>
      <c r="N34" s="1">
        <f>IFERROR(__xludf.DUMMYFUNCTION("""COMPUTED_VALUE"""),0.0)</f>
        <v>0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IFERROR(__xludf.DUMMYFUNCTION("""COMPUTED_VALUE"""),1644.51)</f>
        <v>1644.51</v>
      </c>
      <c r="D35" s="2">
        <f>IFERROR(__xludf.DUMMYFUNCTION("""COMPUTED_VALUE"""),45342.66666666667)</f>
        <v>45342.66667</v>
      </c>
      <c r="E35" s="1">
        <f>IFERROR(__xludf.DUMMYFUNCTION("""COMPUTED_VALUE"""),1646.57)</f>
        <v>1646.57</v>
      </c>
      <c r="G35" s="2">
        <f>IFERROR(__xludf.DUMMYFUNCTION("""COMPUTED_VALUE"""),45342.66666666667)</f>
        <v>45342.66667</v>
      </c>
      <c r="H35" s="1">
        <f>IFERROR(__xludf.DUMMYFUNCTION("""COMPUTED_VALUE"""),1640.23)</f>
        <v>1640.23</v>
      </c>
      <c r="J35" s="2">
        <f>IFERROR(__xludf.DUMMYFUNCTION("""COMPUTED_VALUE"""),45342.66666666667)</f>
        <v>45342.66667</v>
      </c>
      <c r="K35" s="1">
        <f>IFERROR(__xludf.DUMMYFUNCTION("""COMPUTED_VALUE"""),1643.65)</f>
        <v>1643.65</v>
      </c>
      <c r="M35" s="2">
        <f>IFERROR(__xludf.DUMMYFUNCTION("""COMPUTED_VALUE"""),45342.66666666667)</f>
        <v>45342.66667</v>
      </c>
      <c r="N35" s="1">
        <f>IFERROR(__xludf.DUMMYFUNCTION("""COMPUTED_VALUE"""),0.0)</f>
        <v>0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IFERROR(__xludf.DUMMYFUNCTION("""COMPUTED_VALUE"""),1638.58)</f>
        <v>1638.58</v>
      </c>
      <c r="D36" s="2">
        <f>IFERROR(__xludf.DUMMYFUNCTION("""COMPUTED_VALUE"""),45343.66666666667)</f>
        <v>45343.66667</v>
      </c>
      <c r="E36" s="1">
        <f>IFERROR(__xludf.DUMMYFUNCTION("""COMPUTED_VALUE"""),1647.14)</f>
        <v>1647.14</v>
      </c>
      <c r="G36" s="2">
        <f>IFERROR(__xludf.DUMMYFUNCTION("""COMPUTED_VALUE"""),45343.66666666667)</f>
        <v>45343.66667</v>
      </c>
      <c r="H36" s="1">
        <f>IFERROR(__xludf.DUMMYFUNCTION("""COMPUTED_VALUE"""),1635.38)</f>
        <v>1635.38</v>
      </c>
      <c r="J36" s="2">
        <f>IFERROR(__xludf.DUMMYFUNCTION("""COMPUTED_VALUE"""),45343.66666666667)</f>
        <v>45343.66667</v>
      </c>
      <c r="K36" s="1">
        <f>IFERROR(__xludf.DUMMYFUNCTION("""COMPUTED_VALUE"""),1646.56)</f>
        <v>1646.56</v>
      </c>
      <c r="M36" s="2">
        <f>IFERROR(__xludf.DUMMYFUNCTION("""COMPUTED_VALUE"""),45343.66666666667)</f>
        <v>45343.66667</v>
      </c>
      <c r="N36" s="1">
        <f>IFERROR(__xludf.DUMMYFUNCTION("""COMPUTED_VALUE"""),0.0)</f>
        <v>0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IFERROR(__xludf.DUMMYFUNCTION("""COMPUTED_VALUE"""),1656.81)</f>
        <v>1656.81</v>
      </c>
      <c r="D37" s="2">
        <f>IFERROR(__xludf.DUMMYFUNCTION("""COMPUTED_VALUE"""),45344.66666666667)</f>
        <v>45344.66667</v>
      </c>
      <c r="E37" s="1">
        <f>IFERROR(__xludf.DUMMYFUNCTION("""COMPUTED_VALUE"""),1670.39)</f>
        <v>1670.39</v>
      </c>
      <c r="G37" s="2">
        <f>IFERROR(__xludf.DUMMYFUNCTION("""COMPUTED_VALUE"""),45344.66666666667)</f>
        <v>45344.66667</v>
      </c>
      <c r="H37" s="1">
        <f>IFERROR(__xludf.DUMMYFUNCTION("""COMPUTED_VALUE"""),1654.19)</f>
        <v>1654.19</v>
      </c>
      <c r="J37" s="2">
        <f>IFERROR(__xludf.DUMMYFUNCTION("""COMPUTED_VALUE"""),45344.66666666667)</f>
        <v>45344.66667</v>
      </c>
      <c r="K37" s="1">
        <f>IFERROR(__xludf.DUMMYFUNCTION("""COMPUTED_VALUE"""),1666.8)</f>
        <v>1666.8</v>
      </c>
      <c r="M37" s="2">
        <f>IFERROR(__xludf.DUMMYFUNCTION("""COMPUTED_VALUE"""),45344.66666666667)</f>
        <v>45344.66667</v>
      </c>
      <c r="N37" s="1">
        <f>IFERROR(__xludf.DUMMYFUNCTION("""COMPUTED_VALUE"""),0.0)</f>
        <v>0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IFERROR(__xludf.DUMMYFUNCTION("""COMPUTED_VALUE"""),1669.53)</f>
        <v>1669.53</v>
      </c>
      <c r="D38" s="2">
        <f>IFERROR(__xludf.DUMMYFUNCTION("""COMPUTED_VALUE"""),45345.66666666667)</f>
        <v>45345.66667</v>
      </c>
      <c r="E38" s="1">
        <f>IFERROR(__xludf.DUMMYFUNCTION("""COMPUTED_VALUE"""),1675.5)</f>
        <v>1675.5</v>
      </c>
      <c r="G38" s="2">
        <f>IFERROR(__xludf.DUMMYFUNCTION("""COMPUTED_VALUE"""),45345.66666666667)</f>
        <v>45345.66667</v>
      </c>
      <c r="H38" s="1">
        <f>IFERROR(__xludf.DUMMYFUNCTION("""COMPUTED_VALUE"""),1668.9)</f>
        <v>1668.9</v>
      </c>
      <c r="J38" s="2">
        <f>IFERROR(__xludf.DUMMYFUNCTION("""COMPUTED_VALUE"""),45345.66666666667)</f>
        <v>45345.66667</v>
      </c>
      <c r="K38" s="1">
        <f>IFERROR(__xludf.DUMMYFUNCTION("""COMPUTED_VALUE"""),1671.78)</f>
        <v>1671.78</v>
      </c>
      <c r="M38" s="2">
        <f>IFERROR(__xludf.DUMMYFUNCTION("""COMPUTED_VALUE"""),45345.66666666667)</f>
        <v>45345.66667</v>
      </c>
      <c r="N38" s="1">
        <f>IFERROR(__xludf.DUMMYFUNCTION("""COMPUTED_VALUE"""),0.0)</f>
        <v>0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IFERROR(__xludf.DUMMYFUNCTION("""COMPUTED_VALUE"""),1670.72)</f>
        <v>1670.72</v>
      </c>
      <c r="D39" s="2">
        <f>IFERROR(__xludf.DUMMYFUNCTION("""COMPUTED_VALUE"""),45348.66666666667)</f>
        <v>45348.66667</v>
      </c>
      <c r="E39" s="1">
        <f>IFERROR(__xludf.DUMMYFUNCTION("""COMPUTED_VALUE"""),1677.03)</f>
        <v>1677.03</v>
      </c>
      <c r="G39" s="2">
        <f>IFERROR(__xludf.DUMMYFUNCTION("""COMPUTED_VALUE"""),45348.66666666667)</f>
        <v>45348.66667</v>
      </c>
      <c r="H39" s="1">
        <f>IFERROR(__xludf.DUMMYFUNCTION("""COMPUTED_VALUE"""),1666.93)</f>
        <v>1666.93</v>
      </c>
      <c r="J39" s="2">
        <f>IFERROR(__xludf.DUMMYFUNCTION("""COMPUTED_VALUE"""),45348.66666666667)</f>
        <v>45348.66667</v>
      </c>
      <c r="K39" s="1">
        <f>IFERROR(__xludf.DUMMYFUNCTION("""COMPUTED_VALUE"""),1667.74)</f>
        <v>1667.74</v>
      </c>
      <c r="M39" s="2">
        <f>IFERROR(__xludf.DUMMYFUNCTION("""COMPUTED_VALUE"""),45348.66666666667)</f>
        <v>45348.66667</v>
      </c>
      <c r="N39" s="1">
        <f>IFERROR(__xludf.DUMMYFUNCTION("""COMPUTED_VALUE"""),0.0)</f>
        <v>0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IFERROR(__xludf.DUMMYFUNCTION("""COMPUTED_VALUE"""),1673.45)</f>
        <v>1673.45</v>
      </c>
      <c r="D40" s="2">
        <f>IFERROR(__xludf.DUMMYFUNCTION("""COMPUTED_VALUE"""),45349.66666666667)</f>
        <v>45349.66667</v>
      </c>
      <c r="E40" s="1">
        <f>IFERROR(__xludf.DUMMYFUNCTION("""COMPUTED_VALUE"""),1676.68)</f>
        <v>1676.68</v>
      </c>
      <c r="G40" s="2">
        <f>IFERROR(__xludf.DUMMYFUNCTION("""COMPUTED_VALUE"""),45349.66666666667)</f>
        <v>45349.66667</v>
      </c>
      <c r="H40" s="1">
        <f>IFERROR(__xludf.DUMMYFUNCTION("""COMPUTED_VALUE"""),1671.23)</f>
        <v>1671.23</v>
      </c>
      <c r="J40" s="2">
        <f>IFERROR(__xludf.DUMMYFUNCTION("""COMPUTED_VALUE"""),45349.66666666667)</f>
        <v>45349.66667</v>
      </c>
      <c r="K40" s="1">
        <f>IFERROR(__xludf.DUMMYFUNCTION("""COMPUTED_VALUE"""),1675.99)</f>
        <v>1675.99</v>
      </c>
      <c r="M40" s="2">
        <f>IFERROR(__xludf.DUMMYFUNCTION("""COMPUTED_VALUE"""),45349.66666666667)</f>
        <v>45349.66667</v>
      </c>
      <c r="N40" s="1">
        <f>IFERROR(__xludf.DUMMYFUNCTION("""COMPUTED_VALUE"""),0.0)</f>
        <v>0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IFERROR(__xludf.DUMMYFUNCTION("""COMPUTED_VALUE"""),1672.91)</f>
        <v>1672.91</v>
      </c>
      <c r="D41" s="2">
        <f>IFERROR(__xludf.DUMMYFUNCTION("""COMPUTED_VALUE"""),45350.66666666667)</f>
        <v>45350.66667</v>
      </c>
      <c r="E41" s="1">
        <f>IFERROR(__xludf.DUMMYFUNCTION("""COMPUTED_VALUE"""),1681.12)</f>
        <v>1681.12</v>
      </c>
      <c r="G41" s="2">
        <f>IFERROR(__xludf.DUMMYFUNCTION("""COMPUTED_VALUE"""),45350.66666666667)</f>
        <v>45350.66667</v>
      </c>
      <c r="H41" s="1">
        <f>IFERROR(__xludf.DUMMYFUNCTION("""COMPUTED_VALUE"""),1670.65)</f>
        <v>1670.65</v>
      </c>
      <c r="J41" s="2">
        <f>IFERROR(__xludf.DUMMYFUNCTION("""COMPUTED_VALUE"""),45350.66666666667)</f>
        <v>45350.66667</v>
      </c>
      <c r="K41" s="1">
        <f>IFERROR(__xludf.DUMMYFUNCTION("""COMPUTED_VALUE"""),1677.07)</f>
        <v>1677.07</v>
      </c>
      <c r="M41" s="2">
        <f>IFERROR(__xludf.DUMMYFUNCTION("""COMPUTED_VALUE"""),45350.66666666667)</f>
        <v>45350.66667</v>
      </c>
      <c r="N41" s="1">
        <f>IFERROR(__xludf.DUMMYFUNCTION("""COMPUTED_VALUE"""),0.0)</f>
        <v>0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IFERROR(__xludf.DUMMYFUNCTION("""COMPUTED_VALUE"""),1684.24)</f>
        <v>1684.24</v>
      </c>
      <c r="D42" s="2">
        <f>IFERROR(__xludf.DUMMYFUNCTION("""COMPUTED_VALUE"""),45351.66666666667)</f>
        <v>45351.66667</v>
      </c>
      <c r="E42" s="1">
        <f>IFERROR(__xludf.DUMMYFUNCTION("""COMPUTED_VALUE"""),1688.19)</f>
        <v>1688.19</v>
      </c>
      <c r="G42" s="2">
        <f>IFERROR(__xludf.DUMMYFUNCTION("""COMPUTED_VALUE"""),45351.66666666667)</f>
        <v>45351.66667</v>
      </c>
      <c r="H42" s="1">
        <f>IFERROR(__xludf.DUMMYFUNCTION("""COMPUTED_VALUE"""),1676.05)</f>
        <v>1676.05</v>
      </c>
      <c r="J42" s="2">
        <f>IFERROR(__xludf.DUMMYFUNCTION("""COMPUTED_VALUE"""),45351.66666666667)</f>
        <v>45351.66667</v>
      </c>
      <c r="K42" s="1">
        <f>IFERROR(__xludf.DUMMYFUNCTION("""COMPUTED_VALUE"""),1685.9)</f>
        <v>1685.9</v>
      </c>
      <c r="M42" s="2">
        <f>IFERROR(__xludf.DUMMYFUNCTION("""COMPUTED_VALUE"""),45351.66666666667)</f>
        <v>45351.66667</v>
      </c>
      <c r="N42" s="1">
        <f>IFERROR(__xludf.DUMMYFUNCTION("""COMPUTED_VALUE"""),0.0)</f>
        <v>0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IFERROR(__xludf.DUMMYFUNCTION("""COMPUTED_VALUE"""),1686.11)</f>
        <v>1686.11</v>
      </c>
      <c r="D43" s="2">
        <f>IFERROR(__xludf.DUMMYFUNCTION("""COMPUTED_VALUE"""),45352.66666666667)</f>
        <v>45352.66667</v>
      </c>
      <c r="E43" s="1">
        <f>IFERROR(__xludf.DUMMYFUNCTION("""COMPUTED_VALUE"""),1696.84)</f>
        <v>1696.84</v>
      </c>
      <c r="G43" s="2">
        <f>IFERROR(__xludf.DUMMYFUNCTION("""COMPUTED_VALUE"""),45352.66666666667)</f>
        <v>45352.66667</v>
      </c>
      <c r="H43" s="1">
        <f>IFERROR(__xludf.DUMMYFUNCTION("""COMPUTED_VALUE"""),1679.15)</f>
        <v>1679.15</v>
      </c>
      <c r="J43" s="2">
        <f>IFERROR(__xludf.DUMMYFUNCTION("""COMPUTED_VALUE"""),45352.66666666667)</f>
        <v>45352.66667</v>
      </c>
      <c r="K43" s="1">
        <f>IFERROR(__xludf.DUMMYFUNCTION("""COMPUTED_VALUE"""),1696.01)</f>
        <v>1696.01</v>
      </c>
      <c r="M43" s="2">
        <f>IFERROR(__xludf.DUMMYFUNCTION("""COMPUTED_VALUE"""),45352.66666666667)</f>
        <v>45352.66667</v>
      </c>
      <c r="N43" s="1">
        <f>IFERROR(__xludf.DUMMYFUNCTION("""COMPUTED_VALUE"""),0.0)</f>
        <v>0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IFERROR(__xludf.DUMMYFUNCTION("""COMPUTED_VALUE"""),1696.27)</f>
        <v>1696.27</v>
      </c>
      <c r="D44" s="2">
        <f>IFERROR(__xludf.DUMMYFUNCTION("""COMPUTED_VALUE"""),45355.66666666667)</f>
        <v>45355.66667</v>
      </c>
      <c r="E44" s="1">
        <f>IFERROR(__xludf.DUMMYFUNCTION("""COMPUTED_VALUE"""),1706.34)</f>
        <v>1706.34</v>
      </c>
      <c r="G44" s="2">
        <f>IFERROR(__xludf.DUMMYFUNCTION("""COMPUTED_VALUE"""),45355.66666666667)</f>
        <v>45355.66667</v>
      </c>
      <c r="H44" s="1">
        <f>IFERROR(__xludf.DUMMYFUNCTION("""COMPUTED_VALUE"""),1696.11)</f>
        <v>1696.11</v>
      </c>
      <c r="J44" s="2">
        <f>IFERROR(__xludf.DUMMYFUNCTION("""COMPUTED_VALUE"""),45355.66666666667)</f>
        <v>45355.66667</v>
      </c>
      <c r="K44" s="1">
        <f>IFERROR(__xludf.DUMMYFUNCTION("""COMPUTED_VALUE"""),1702.29)</f>
        <v>1702.29</v>
      </c>
      <c r="M44" s="2">
        <f>IFERROR(__xludf.DUMMYFUNCTION("""COMPUTED_VALUE"""),45355.66666666667)</f>
        <v>45355.66667</v>
      </c>
      <c r="N44" s="1">
        <f>IFERROR(__xludf.DUMMYFUNCTION("""COMPUTED_VALUE"""),0.0)</f>
        <v>0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IFERROR(__xludf.DUMMYFUNCTION("""COMPUTED_VALUE"""),1696.62)</f>
        <v>1696.62</v>
      </c>
      <c r="D45" s="2">
        <f>IFERROR(__xludf.DUMMYFUNCTION("""COMPUTED_VALUE"""),45356.66666666667)</f>
        <v>45356.66667</v>
      </c>
      <c r="E45" s="1">
        <f>IFERROR(__xludf.DUMMYFUNCTION("""COMPUTED_VALUE"""),1702.88)</f>
        <v>1702.88</v>
      </c>
      <c r="G45" s="2">
        <f>IFERROR(__xludf.DUMMYFUNCTION("""COMPUTED_VALUE"""),45356.66666666667)</f>
        <v>45356.66667</v>
      </c>
      <c r="H45" s="1">
        <f>IFERROR(__xludf.DUMMYFUNCTION("""COMPUTED_VALUE"""),1682.24)</f>
        <v>1682.24</v>
      </c>
      <c r="J45" s="2">
        <f>IFERROR(__xludf.DUMMYFUNCTION("""COMPUTED_VALUE"""),45356.66666666667)</f>
        <v>45356.66667</v>
      </c>
      <c r="K45" s="1">
        <f>IFERROR(__xludf.DUMMYFUNCTION("""COMPUTED_VALUE"""),1688.64)</f>
        <v>1688.64</v>
      </c>
      <c r="M45" s="2">
        <f>IFERROR(__xludf.DUMMYFUNCTION("""COMPUTED_VALUE"""),45356.66666666667)</f>
        <v>45356.66667</v>
      </c>
      <c r="N45" s="1">
        <f>IFERROR(__xludf.DUMMYFUNCTION("""COMPUTED_VALUE"""),0.0)</f>
        <v>0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IFERROR(__xludf.DUMMYFUNCTION("""COMPUTED_VALUE"""),1703.12)</f>
        <v>1703.12</v>
      </c>
      <c r="D46" s="2">
        <f>IFERROR(__xludf.DUMMYFUNCTION("""COMPUTED_VALUE"""),45357.66666666667)</f>
        <v>45357.66667</v>
      </c>
      <c r="E46" s="1">
        <f>IFERROR(__xludf.DUMMYFUNCTION("""COMPUTED_VALUE"""),1708.31)</f>
        <v>1708.31</v>
      </c>
      <c r="G46" s="2">
        <f>IFERROR(__xludf.DUMMYFUNCTION("""COMPUTED_VALUE"""),45357.66666666667)</f>
        <v>45357.66667</v>
      </c>
      <c r="H46" s="1">
        <f>IFERROR(__xludf.DUMMYFUNCTION("""COMPUTED_VALUE"""),1698.36)</f>
        <v>1698.36</v>
      </c>
      <c r="J46" s="2">
        <f>IFERROR(__xludf.DUMMYFUNCTION("""COMPUTED_VALUE"""),45357.66666666667)</f>
        <v>45357.66667</v>
      </c>
      <c r="K46" s="1">
        <f>IFERROR(__xludf.DUMMYFUNCTION("""COMPUTED_VALUE"""),1702.66)</f>
        <v>1702.66</v>
      </c>
      <c r="M46" s="2">
        <f>IFERROR(__xludf.DUMMYFUNCTION("""COMPUTED_VALUE"""),45357.66666666667)</f>
        <v>45357.66667</v>
      </c>
      <c r="N46" s="1">
        <f>IFERROR(__xludf.DUMMYFUNCTION("""COMPUTED_VALUE"""),0.0)</f>
        <v>0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IFERROR(__xludf.DUMMYFUNCTION("""COMPUTED_VALUE"""),1712.57)</f>
        <v>1712.57</v>
      </c>
      <c r="D47" s="2">
        <f>IFERROR(__xludf.DUMMYFUNCTION("""COMPUTED_VALUE"""),45358.66666666667)</f>
        <v>45358.66667</v>
      </c>
      <c r="E47" s="1">
        <f>IFERROR(__xludf.DUMMYFUNCTION("""COMPUTED_VALUE"""),1718.71)</f>
        <v>1718.71</v>
      </c>
      <c r="G47" s="2">
        <f>IFERROR(__xludf.DUMMYFUNCTION("""COMPUTED_VALUE"""),45358.66666666667)</f>
        <v>45358.66667</v>
      </c>
      <c r="H47" s="1">
        <f>IFERROR(__xludf.DUMMYFUNCTION("""COMPUTED_VALUE"""),1711.57)</f>
        <v>1711.57</v>
      </c>
      <c r="J47" s="2">
        <f>IFERROR(__xludf.DUMMYFUNCTION("""COMPUTED_VALUE"""),45358.66666666667)</f>
        <v>45358.66667</v>
      </c>
      <c r="K47" s="1">
        <f>IFERROR(__xludf.DUMMYFUNCTION("""COMPUTED_VALUE"""),1716.79)</f>
        <v>1716.79</v>
      </c>
      <c r="M47" s="2">
        <f>IFERROR(__xludf.DUMMYFUNCTION("""COMPUTED_VALUE"""),45358.66666666667)</f>
        <v>45358.66667</v>
      </c>
      <c r="N47" s="1">
        <f>IFERROR(__xludf.DUMMYFUNCTION("""COMPUTED_VALUE"""),0.0)</f>
        <v>0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IFERROR(__xludf.DUMMYFUNCTION("""COMPUTED_VALUE"""),1719.02)</f>
        <v>1719.02</v>
      </c>
      <c r="D48" s="2">
        <f>IFERROR(__xludf.DUMMYFUNCTION("""COMPUTED_VALUE"""),45359.66666666667)</f>
        <v>45359.66667</v>
      </c>
      <c r="E48" s="1">
        <f>IFERROR(__xludf.DUMMYFUNCTION("""COMPUTED_VALUE"""),1724.76)</f>
        <v>1724.76</v>
      </c>
      <c r="G48" s="2">
        <f>IFERROR(__xludf.DUMMYFUNCTION("""COMPUTED_VALUE"""),45359.66666666667)</f>
        <v>45359.66667</v>
      </c>
      <c r="H48" s="1">
        <f>IFERROR(__xludf.DUMMYFUNCTION("""COMPUTED_VALUE"""),1708.17)</f>
        <v>1708.17</v>
      </c>
      <c r="J48" s="2">
        <f>IFERROR(__xludf.DUMMYFUNCTION("""COMPUTED_VALUE"""),45359.66666666667)</f>
        <v>45359.66667</v>
      </c>
      <c r="K48" s="1">
        <f>IFERROR(__xludf.DUMMYFUNCTION("""COMPUTED_VALUE"""),1710.94)</f>
        <v>1710.94</v>
      </c>
      <c r="M48" s="2">
        <f>IFERROR(__xludf.DUMMYFUNCTION("""COMPUTED_VALUE"""),45359.66666666667)</f>
        <v>45359.66667</v>
      </c>
      <c r="N48" s="1">
        <f>IFERROR(__xludf.DUMMYFUNCTION("""COMPUTED_VALUE"""),0.0)</f>
        <v>0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IFERROR(__xludf.DUMMYFUNCTION("""COMPUTED_VALUE"""),1707.05)</f>
        <v>1707.05</v>
      </c>
      <c r="D49" s="2">
        <f>IFERROR(__xludf.DUMMYFUNCTION("""COMPUTED_VALUE"""),45362.66666666667)</f>
        <v>45362.66667</v>
      </c>
      <c r="E49" s="1">
        <f>IFERROR(__xludf.DUMMYFUNCTION("""COMPUTED_VALUE"""),1714.22)</f>
        <v>1714.22</v>
      </c>
      <c r="G49" s="2">
        <f>IFERROR(__xludf.DUMMYFUNCTION("""COMPUTED_VALUE"""),45362.66666666667)</f>
        <v>45362.66667</v>
      </c>
      <c r="H49" s="1">
        <f>IFERROR(__xludf.DUMMYFUNCTION("""COMPUTED_VALUE"""),1701.16)</f>
        <v>1701.16</v>
      </c>
      <c r="J49" s="2">
        <f>IFERROR(__xludf.DUMMYFUNCTION("""COMPUTED_VALUE"""),45362.66666666667)</f>
        <v>45362.66667</v>
      </c>
      <c r="K49" s="1">
        <f>IFERROR(__xludf.DUMMYFUNCTION("""COMPUTED_VALUE"""),1712.92)</f>
        <v>1712.92</v>
      </c>
      <c r="M49" s="2">
        <f>IFERROR(__xludf.DUMMYFUNCTION("""COMPUTED_VALUE"""),45362.66666666667)</f>
        <v>45362.66667</v>
      </c>
      <c r="N49" s="1">
        <f>IFERROR(__xludf.DUMMYFUNCTION("""COMPUTED_VALUE"""),0.0)</f>
        <v>0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IFERROR(__xludf.DUMMYFUNCTION("""COMPUTED_VALUE"""),1714.31)</f>
        <v>1714.31</v>
      </c>
      <c r="D50" s="2">
        <f>IFERROR(__xludf.DUMMYFUNCTION("""COMPUTED_VALUE"""),45363.66666666667)</f>
        <v>45363.66667</v>
      </c>
      <c r="E50" s="1">
        <f>IFERROR(__xludf.DUMMYFUNCTION("""COMPUTED_VALUE"""),1719.83)</f>
        <v>1719.83</v>
      </c>
      <c r="G50" s="2">
        <f>IFERROR(__xludf.DUMMYFUNCTION("""COMPUTED_VALUE"""),45363.66666666667)</f>
        <v>45363.66667</v>
      </c>
      <c r="H50" s="1">
        <f>IFERROR(__xludf.DUMMYFUNCTION("""COMPUTED_VALUE"""),1707.39)</f>
        <v>1707.39</v>
      </c>
      <c r="J50" s="2">
        <f>IFERROR(__xludf.DUMMYFUNCTION("""COMPUTED_VALUE"""),45363.66666666667)</f>
        <v>45363.66667</v>
      </c>
      <c r="K50" s="1">
        <f>IFERROR(__xludf.DUMMYFUNCTION("""COMPUTED_VALUE"""),1717.62)</f>
        <v>1717.62</v>
      </c>
      <c r="M50" s="2">
        <f>IFERROR(__xludf.DUMMYFUNCTION("""COMPUTED_VALUE"""),45363.66666666667)</f>
        <v>45363.66667</v>
      </c>
      <c r="N50" s="1">
        <f>IFERROR(__xludf.DUMMYFUNCTION("""COMPUTED_VALUE"""),0.0)</f>
        <v>0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IFERROR(__xludf.DUMMYFUNCTION("""COMPUTED_VALUE"""),1718.3)</f>
        <v>1718.3</v>
      </c>
      <c r="D51" s="2">
        <f>IFERROR(__xludf.DUMMYFUNCTION("""COMPUTED_VALUE"""),45364.66666666667)</f>
        <v>45364.66667</v>
      </c>
      <c r="E51" s="1">
        <f>IFERROR(__xludf.DUMMYFUNCTION("""COMPUTED_VALUE"""),1724.86)</f>
        <v>1724.86</v>
      </c>
      <c r="G51" s="2">
        <f>IFERROR(__xludf.DUMMYFUNCTION("""COMPUTED_VALUE"""),45364.66666666667)</f>
        <v>45364.66667</v>
      </c>
      <c r="H51" s="1">
        <f>IFERROR(__xludf.DUMMYFUNCTION("""COMPUTED_VALUE"""),1714.58)</f>
        <v>1714.58</v>
      </c>
      <c r="J51" s="2">
        <f>IFERROR(__xludf.DUMMYFUNCTION("""COMPUTED_VALUE"""),45364.66666666667)</f>
        <v>45364.66667</v>
      </c>
      <c r="K51" s="1">
        <f>IFERROR(__xludf.DUMMYFUNCTION("""COMPUTED_VALUE"""),1718.3)</f>
        <v>1718.3</v>
      </c>
      <c r="M51" s="2">
        <f>IFERROR(__xludf.DUMMYFUNCTION("""COMPUTED_VALUE"""),45364.66666666667)</f>
        <v>45364.66667</v>
      </c>
      <c r="N51" s="1">
        <f>IFERROR(__xludf.DUMMYFUNCTION("""COMPUTED_VALUE"""),0.0)</f>
        <v>0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IFERROR(__xludf.DUMMYFUNCTION("""COMPUTED_VALUE"""),1717.31)</f>
        <v>1717.31</v>
      </c>
      <c r="D52" s="2">
        <f>IFERROR(__xludf.DUMMYFUNCTION("""COMPUTED_VALUE"""),45365.66666666667)</f>
        <v>45365.66667</v>
      </c>
      <c r="E52" s="1">
        <f>IFERROR(__xludf.DUMMYFUNCTION("""COMPUTED_VALUE"""),1719.12)</f>
        <v>1719.12</v>
      </c>
      <c r="G52" s="2">
        <f>IFERROR(__xludf.DUMMYFUNCTION("""COMPUTED_VALUE"""),45365.66666666667)</f>
        <v>45365.66667</v>
      </c>
      <c r="H52" s="1">
        <f>IFERROR(__xludf.DUMMYFUNCTION("""COMPUTED_VALUE"""),1692.53)</f>
        <v>1692.53</v>
      </c>
      <c r="J52" s="2">
        <f>IFERROR(__xludf.DUMMYFUNCTION("""COMPUTED_VALUE"""),45365.66666666667)</f>
        <v>45365.66667</v>
      </c>
      <c r="K52" s="1">
        <f>IFERROR(__xludf.DUMMYFUNCTION("""COMPUTED_VALUE"""),1702.59)</f>
        <v>1702.59</v>
      </c>
      <c r="M52" s="2">
        <f>IFERROR(__xludf.DUMMYFUNCTION("""COMPUTED_VALUE"""),45365.66666666667)</f>
        <v>45365.66667</v>
      </c>
      <c r="N52" s="1">
        <f>IFERROR(__xludf.DUMMYFUNCTION("""COMPUTED_VALUE"""),0.0)</f>
        <v>0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IFERROR(__xludf.DUMMYFUNCTION("""COMPUTED_VALUE"""),1692.49)</f>
        <v>1692.49</v>
      </c>
      <c r="D53" s="2">
        <f>IFERROR(__xludf.DUMMYFUNCTION("""COMPUTED_VALUE"""),45366.66666666667)</f>
        <v>45366.66667</v>
      </c>
      <c r="E53" s="1">
        <f>IFERROR(__xludf.DUMMYFUNCTION("""COMPUTED_VALUE"""),1708.09)</f>
        <v>1708.09</v>
      </c>
      <c r="G53" s="2">
        <f>IFERROR(__xludf.DUMMYFUNCTION("""COMPUTED_VALUE"""),45366.66666666667)</f>
        <v>45366.66667</v>
      </c>
      <c r="H53" s="1">
        <f>IFERROR(__xludf.DUMMYFUNCTION("""COMPUTED_VALUE"""),1692.49)</f>
        <v>1692.49</v>
      </c>
      <c r="J53" s="2">
        <f>IFERROR(__xludf.DUMMYFUNCTION("""COMPUTED_VALUE"""),45366.66666666667)</f>
        <v>45366.66667</v>
      </c>
      <c r="K53" s="1">
        <f>IFERROR(__xludf.DUMMYFUNCTION("""COMPUTED_VALUE"""),1701.32)</f>
        <v>1701.32</v>
      </c>
      <c r="M53" s="2">
        <f>IFERROR(__xludf.DUMMYFUNCTION("""COMPUTED_VALUE"""),45366.66666666667)</f>
        <v>45366.66667</v>
      </c>
      <c r="N53" s="1">
        <f>IFERROR(__xludf.DUMMYFUNCTION("""COMPUTED_VALUE"""),0.0)</f>
        <v>0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IFERROR(__xludf.DUMMYFUNCTION("""COMPUTED_VALUE"""),1706.5)</f>
        <v>1706.5</v>
      </c>
      <c r="D54" s="2">
        <f>IFERROR(__xludf.DUMMYFUNCTION("""COMPUTED_VALUE"""),45369.66666666667)</f>
        <v>45369.66667</v>
      </c>
      <c r="E54" s="1">
        <f>IFERROR(__xludf.DUMMYFUNCTION("""COMPUTED_VALUE"""),1711.6)</f>
        <v>1711.6</v>
      </c>
      <c r="G54" s="2">
        <f>IFERROR(__xludf.DUMMYFUNCTION("""COMPUTED_VALUE"""),45369.66666666667)</f>
        <v>45369.66667</v>
      </c>
      <c r="H54" s="1">
        <f>IFERROR(__xludf.DUMMYFUNCTION("""COMPUTED_VALUE"""),1701.55)</f>
        <v>1701.55</v>
      </c>
      <c r="J54" s="2">
        <f>IFERROR(__xludf.DUMMYFUNCTION("""COMPUTED_VALUE"""),45369.66666666667)</f>
        <v>45369.66667</v>
      </c>
      <c r="K54" s="1">
        <f>IFERROR(__xludf.DUMMYFUNCTION("""COMPUTED_VALUE"""),1705.83)</f>
        <v>1705.83</v>
      </c>
      <c r="M54" s="2">
        <f>IFERROR(__xludf.DUMMYFUNCTION("""COMPUTED_VALUE"""),45369.66666666667)</f>
        <v>45369.66667</v>
      </c>
      <c r="N54" s="1">
        <f>IFERROR(__xludf.DUMMYFUNCTION("""COMPUTED_VALUE"""),0.0)</f>
        <v>0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IFERROR(__xludf.DUMMYFUNCTION("""COMPUTED_VALUE"""),1704.64)</f>
        <v>1704.64</v>
      </c>
      <c r="D55" s="2">
        <f>IFERROR(__xludf.DUMMYFUNCTION("""COMPUTED_VALUE"""),45370.66666666667)</f>
        <v>45370.66667</v>
      </c>
      <c r="E55" s="1">
        <f>IFERROR(__xludf.DUMMYFUNCTION("""COMPUTED_VALUE"""),1716.94)</f>
        <v>1716.94</v>
      </c>
      <c r="G55" s="2">
        <f>IFERROR(__xludf.DUMMYFUNCTION("""COMPUTED_VALUE"""),45370.66666666667)</f>
        <v>45370.66667</v>
      </c>
      <c r="H55" s="1">
        <f>IFERROR(__xludf.DUMMYFUNCTION("""COMPUTED_VALUE"""),1702.99)</f>
        <v>1702.99</v>
      </c>
      <c r="J55" s="2">
        <f>IFERROR(__xludf.DUMMYFUNCTION("""COMPUTED_VALUE"""),45370.66666666667)</f>
        <v>45370.66667</v>
      </c>
      <c r="K55" s="1">
        <f>IFERROR(__xludf.DUMMYFUNCTION("""COMPUTED_VALUE"""),1716.39)</f>
        <v>1716.39</v>
      </c>
      <c r="M55" s="2">
        <f>IFERROR(__xludf.DUMMYFUNCTION("""COMPUTED_VALUE"""),45370.66666666667)</f>
        <v>45370.66667</v>
      </c>
      <c r="N55" s="1">
        <f>IFERROR(__xludf.DUMMYFUNCTION("""COMPUTED_VALUE"""),0.0)</f>
        <v>0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IFERROR(__xludf.DUMMYFUNCTION("""COMPUTED_VALUE"""),1715.39)</f>
        <v>1715.39</v>
      </c>
      <c r="D56" s="2">
        <f>IFERROR(__xludf.DUMMYFUNCTION("""COMPUTED_VALUE"""),45371.66666666667)</f>
        <v>45371.66667</v>
      </c>
      <c r="E56" s="1">
        <f>IFERROR(__xludf.DUMMYFUNCTION("""COMPUTED_VALUE"""),1734.98)</f>
        <v>1734.98</v>
      </c>
      <c r="G56" s="2">
        <f>IFERROR(__xludf.DUMMYFUNCTION("""COMPUTED_VALUE"""),45371.66666666667)</f>
        <v>45371.66667</v>
      </c>
      <c r="H56" s="1">
        <f>IFERROR(__xludf.DUMMYFUNCTION("""COMPUTED_VALUE"""),1714.43)</f>
        <v>1714.43</v>
      </c>
      <c r="J56" s="2">
        <f>IFERROR(__xludf.DUMMYFUNCTION("""COMPUTED_VALUE"""),45371.66666666667)</f>
        <v>45371.66667</v>
      </c>
      <c r="K56" s="1">
        <f>IFERROR(__xludf.DUMMYFUNCTION("""COMPUTED_VALUE"""),1733.03)</f>
        <v>1733.03</v>
      </c>
      <c r="M56" s="2">
        <f>IFERROR(__xludf.DUMMYFUNCTION("""COMPUTED_VALUE"""),45371.66666666667)</f>
        <v>45371.66667</v>
      </c>
      <c r="N56" s="1">
        <f>IFERROR(__xludf.DUMMYFUNCTION("""COMPUTED_VALUE"""),0.0)</f>
        <v>0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IFERROR(__xludf.DUMMYFUNCTION("""COMPUTED_VALUE"""),1741.43)</f>
        <v>1741.43</v>
      </c>
      <c r="D57" s="2">
        <f>IFERROR(__xludf.DUMMYFUNCTION("""COMPUTED_VALUE"""),45372.66666666667)</f>
        <v>45372.66667</v>
      </c>
      <c r="E57" s="1">
        <f>IFERROR(__xludf.DUMMYFUNCTION("""COMPUTED_VALUE"""),1750.99)</f>
        <v>1750.99</v>
      </c>
      <c r="G57" s="2">
        <f>IFERROR(__xludf.DUMMYFUNCTION("""COMPUTED_VALUE"""),45372.66666666667)</f>
        <v>45372.66667</v>
      </c>
      <c r="H57" s="1">
        <f>IFERROR(__xludf.DUMMYFUNCTION("""COMPUTED_VALUE"""),1740.28)</f>
        <v>1740.28</v>
      </c>
      <c r="J57" s="2">
        <f>IFERROR(__xludf.DUMMYFUNCTION("""COMPUTED_VALUE"""),45372.66666666667)</f>
        <v>45372.66667</v>
      </c>
      <c r="K57" s="1">
        <f>IFERROR(__xludf.DUMMYFUNCTION("""COMPUTED_VALUE"""),1746.4)</f>
        <v>1746.4</v>
      </c>
      <c r="M57" s="2">
        <f>IFERROR(__xludf.DUMMYFUNCTION("""COMPUTED_VALUE"""),45372.66666666667)</f>
        <v>45372.66667</v>
      </c>
      <c r="N57" s="1">
        <f>IFERROR(__xludf.DUMMYFUNCTION("""COMPUTED_VALUE"""),0.0)</f>
        <v>0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IFERROR(__xludf.DUMMYFUNCTION("""COMPUTED_VALUE"""),1745.67)</f>
        <v>1745.67</v>
      </c>
      <c r="D58" s="2">
        <f>IFERROR(__xludf.DUMMYFUNCTION("""COMPUTED_VALUE"""),45373.66666666667)</f>
        <v>45373.66667</v>
      </c>
      <c r="E58" s="1">
        <f>IFERROR(__xludf.DUMMYFUNCTION("""COMPUTED_VALUE"""),1746.77)</f>
        <v>1746.77</v>
      </c>
      <c r="G58" s="2">
        <f>IFERROR(__xludf.DUMMYFUNCTION("""COMPUTED_VALUE"""),45373.66666666667)</f>
        <v>45373.66667</v>
      </c>
      <c r="H58" s="1">
        <f>IFERROR(__xludf.DUMMYFUNCTION("""COMPUTED_VALUE"""),1733.51)</f>
        <v>1733.51</v>
      </c>
      <c r="J58" s="2">
        <f>IFERROR(__xludf.DUMMYFUNCTION("""COMPUTED_VALUE"""),45373.66666666667)</f>
        <v>45373.66667</v>
      </c>
      <c r="K58" s="1">
        <f>IFERROR(__xludf.DUMMYFUNCTION("""COMPUTED_VALUE"""),1734.36)</f>
        <v>1734.36</v>
      </c>
      <c r="M58" s="2">
        <f>IFERROR(__xludf.DUMMYFUNCTION("""COMPUTED_VALUE"""),45373.66666666667)</f>
        <v>45373.66667</v>
      </c>
      <c r="N58" s="1">
        <f>IFERROR(__xludf.DUMMYFUNCTION("""COMPUTED_VALUE"""),0.0)</f>
        <v>0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IFERROR(__xludf.DUMMYFUNCTION("""COMPUTED_VALUE"""),1734.61)</f>
        <v>1734.61</v>
      </c>
      <c r="D59" s="2">
        <f>IFERROR(__xludf.DUMMYFUNCTION("""COMPUTED_VALUE"""),45376.66666666667)</f>
        <v>45376.66667</v>
      </c>
      <c r="E59" s="1">
        <f>IFERROR(__xludf.DUMMYFUNCTION("""COMPUTED_VALUE"""),1737.76)</f>
        <v>1737.76</v>
      </c>
      <c r="G59" s="2">
        <f>IFERROR(__xludf.DUMMYFUNCTION("""COMPUTED_VALUE"""),45376.66666666667)</f>
        <v>45376.66667</v>
      </c>
      <c r="H59" s="1">
        <f>IFERROR(__xludf.DUMMYFUNCTION("""COMPUTED_VALUE"""),1731.07)</f>
        <v>1731.07</v>
      </c>
      <c r="J59" s="2">
        <f>IFERROR(__xludf.DUMMYFUNCTION("""COMPUTED_VALUE"""),45376.66666666667)</f>
        <v>45376.66667</v>
      </c>
      <c r="K59" s="1">
        <f>IFERROR(__xludf.DUMMYFUNCTION("""COMPUTED_VALUE"""),1731.41)</f>
        <v>1731.41</v>
      </c>
      <c r="M59" s="2">
        <f>IFERROR(__xludf.DUMMYFUNCTION("""COMPUTED_VALUE"""),45376.66666666667)</f>
        <v>45376.66667</v>
      </c>
      <c r="N59" s="1">
        <f>IFERROR(__xludf.DUMMYFUNCTION("""COMPUTED_VALUE"""),0.0)</f>
        <v>0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IFERROR(__xludf.DUMMYFUNCTION("""COMPUTED_VALUE"""),1735.57)</f>
        <v>1735.57</v>
      </c>
      <c r="D60" s="2">
        <f>IFERROR(__xludf.DUMMYFUNCTION("""COMPUTED_VALUE"""),45377.66666666667)</f>
        <v>45377.66667</v>
      </c>
      <c r="E60" s="1">
        <f>IFERROR(__xludf.DUMMYFUNCTION("""COMPUTED_VALUE"""),1738.83)</f>
        <v>1738.83</v>
      </c>
      <c r="G60" s="2">
        <f>IFERROR(__xludf.DUMMYFUNCTION("""COMPUTED_VALUE"""),45377.66666666667)</f>
        <v>45377.66667</v>
      </c>
      <c r="H60" s="1">
        <f>IFERROR(__xludf.DUMMYFUNCTION("""COMPUTED_VALUE"""),1730.73)</f>
        <v>1730.73</v>
      </c>
      <c r="J60" s="2">
        <f>IFERROR(__xludf.DUMMYFUNCTION("""COMPUTED_VALUE"""),45377.66666666667)</f>
        <v>45377.66667</v>
      </c>
      <c r="K60" s="1">
        <f>IFERROR(__xludf.DUMMYFUNCTION("""COMPUTED_VALUE"""),1730.86)</f>
        <v>1730.86</v>
      </c>
      <c r="M60" s="2">
        <f>IFERROR(__xludf.DUMMYFUNCTION("""COMPUTED_VALUE"""),45377.66666666667)</f>
        <v>45377.66667</v>
      </c>
      <c r="N60" s="1">
        <f>IFERROR(__xludf.DUMMYFUNCTION("""COMPUTED_VALUE"""),0.0)</f>
        <v>0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IFERROR(__xludf.DUMMYFUNCTION("""COMPUTED_VALUE"""),1741.97)</f>
        <v>1741.97</v>
      </c>
      <c r="D61" s="2">
        <f>IFERROR(__xludf.DUMMYFUNCTION("""COMPUTED_VALUE"""),45378.66666666667)</f>
        <v>45378.66667</v>
      </c>
      <c r="E61" s="1">
        <f>IFERROR(__xludf.DUMMYFUNCTION("""COMPUTED_VALUE"""),1752.94)</f>
        <v>1752.94</v>
      </c>
      <c r="G61" s="2">
        <f>IFERROR(__xludf.DUMMYFUNCTION("""COMPUTED_VALUE"""),45378.66666666667)</f>
        <v>45378.66667</v>
      </c>
      <c r="H61" s="1">
        <f>IFERROR(__xludf.DUMMYFUNCTION("""COMPUTED_VALUE"""),1740.12)</f>
        <v>1740.12</v>
      </c>
      <c r="J61" s="2">
        <f>IFERROR(__xludf.DUMMYFUNCTION("""COMPUTED_VALUE"""),45378.66666666667)</f>
        <v>45378.66667</v>
      </c>
      <c r="K61" s="1">
        <f>IFERROR(__xludf.DUMMYFUNCTION("""COMPUTED_VALUE"""),1752.77)</f>
        <v>1752.77</v>
      </c>
      <c r="M61" s="2">
        <f>IFERROR(__xludf.DUMMYFUNCTION("""COMPUTED_VALUE"""),45378.66666666667)</f>
        <v>45378.66667</v>
      </c>
      <c r="N61" s="1">
        <f>IFERROR(__xludf.DUMMYFUNCTION("""COMPUTED_VALUE"""),0.0)</f>
        <v>0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IFERROR(__xludf.DUMMYFUNCTION("""COMPUTED_VALUE"""),1756.88)</f>
        <v>1756.88</v>
      </c>
      <c r="D62" s="2">
        <f>IFERROR(__xludf.DUMMYFUNCTION("""COMPUTED_VALUE"""),45379.66666666667)</f>
        <v>45379.66667</v>
      </c>
      <c r="E62" s="1">
        <f>IFERROR(__xludf.DUMMYFUNCTION("""COMPUTED_VALUE"""),1762.76)</f>
        <v>1762.76</v>
      </c>
      <c r="G62" s="2">
        <f>IFERROR(__xludf.DUMMYFUNCTION("""COMPUTED_VALUE"""),45379.66666666667)</f>
        <v>45379.66667</v>
      </c>
      <c r="H62" s="1">
        <f>IFERROR(__xludf.DUMMYFUNCTION("""COMPUTED_VALUE"""),1755.87)</f>
        <v>1755.87</v>
      </c>
      <c r="J62" s="2">
        <f>IFERROR(__xludf.DUMMYFUNCTION("""COMPUTED_VALUE"""),45379.66666666667)</f>
        <v>45379.66667</v>
      </c>
      <c r="K62" s="1">
        <f>IFERROR(__xludf.DUMMYFUNCTION("""COMPUTED_VALUE"""),1759.44)</f>
        <v>1759.44</v>
      </c>
      <c r="M62" s="2">
        <f>IFERROR(__xludf.DUMMYFUNCTION("""COMPUTED_VALUE"""),45379.66666666667)</f>
        <v>45379.66667</v>
      </c>
      <c r="N62" s="1">
        <f>IFERROR(__xludf.DUMMYFUNCTION("""COMPUTED_VALUE"""),0.0)</f>
        <v>0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IFERROR(__xludf.DUMMYFUNCTION("""COMPUTED_VALUE"""),1759.9)</f>
        <v>1759.9</v>
      </c>
      <c r="D63" s="2">
        <f>IFERROR(__xludf.DUMMYFUNCTION("""COMPUTED_VALUE"""),45383.66666666667)</f>
        <v>45383.66667</v>
      </c>
      <c r="E63" s="1">
        <f>IFERROR(__xludf.DUMMYFUNCTION("""COMPUTED_VALUE"""),1760.49)</f>
        <v>1760.49</v>
      </c>
      <c r="G63" s="2">
        <f>IFERROR(__xludf.DUMMYFUNCTION("""COMPUTED_VALUE"""),45383.66666666667)</f>
        <v>45383.66667</v>
      </c>
      <c r="H63" s="1">
        <f>IFERROR(__xludf.DUMMYFUNCTION("""COMPUTED_VALUE"""),1746.96)</f>
        <v>1746.96</v>
      </c>
      <c r="J63" s="2">
        <f>IFERROR(__xludf.DUMMYFUNCTION("""COMPUTED_VALUE"""),45383.66666666667)</f>
        <v>45383.66667</v>
      </c>
      <c r="K63" s="1">
        <f>IFERROR(__xludf.DUMMYFUNCTION("""COMPUTED_VALUE"""),1749.11)</f>
        <v>1749.11</v>
      </c>
      <c r="M63" s="2">
        <f>IFERROR(__xludf.DUMMYFUNCTION("""COMPUTED_VALUE"""),45383.66666666667)</f>
        <v>45383.66667</v>
      </c>
      <c r="N63" s="1">
        <f>IFERROR(__xludf.DUMMYFUNCTION("""COMPUTED_VALUE"""),0.0)</f>
        <v>0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IFERROR(__xludf.DUMMYFUNCTION("""COMPUTED_VALUE"""),1738.84)</f>
        <v>1738.84</v>
      </c>
      <c r="D64" s="2">
        <f>IFERROR(__xludf.DUMMYFUNCTION("""COMPUTED_VALUE"""),45384.66666666667)</f>
        <v>45384.66667</v>
      </c>
      <c r="E64" s="1">
        <f>IFERROR(__xludf.DUMMYFUNCTION("""COMPUTED_VALUE"""),1738.84)</f>
        <v>1738.84</v>
      </c>
      <c r="G64" s="2">
        <f>IFERROR(__xludf.DUMMYFUNCTION("""COMPUTED_VALUE"""),45384.66666666667)</f>
        <v>45384.66667</v>
      </c>
      <c r="H64" s="1">
        <f>IFERROR(__xludf.DUMMYFUNCTION("""COMPUTED_VALUE"""),1731.67)</f>
        <v>1731.67</v>
      </c>
      <c r="J64" s="2">
        <f>IFERROR(__xludf.DUMMYFUNCTION("""COMPUTED_VALUE"""),45384.66666666667)</f>
        <v>45384.66667</v>
      </c>
      <c r="K64" s="1">
        <f>IFERROR(__xludf.DUMMYFUNCTION("""COMPUTED_VALUE"""),1737.21)</f>
        <v>1737.21</v>
      </c>
      <c r="M64" s="2">
        <f>IFERROR(__xludf.DUMMYFUNCTION("""COMPUTED_VALUE"""),45384.66666666667)</f>
        <v>45384.66667</v>
      </c>
      <c r="N64" s="1">
        <f>IFERROR(__xludf.DUMMYFUNCTION("""COMPUTED_VALUE"""),0.0)</f>
        <v>0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IFERROR(__xludf.DUMMYFUNCTION("""COMPUTED_VALUE"""),1735.42)</f>
        <v>1735.42</v>
      </c>
      <c r="D65" s="2">
        <f>IFERROR(__xludf.DUMMYFUNCTION("""COMPUTED_VALUE"""),45385.66666666667)</f>
        <v>45385.66667</v>
      </c>
      <c r="E65" s="1">
        <f>IFERROR(__xludf.DUMMYFUNCTION("""COMPUTED_VALUE"""),1746.31)</f>
        <v>1746.31</v>
      </c>
      <c r="G65" s="2">
        <f>IFERROR(__xludf.DUMMYFUNCTION("""COMPUTED_VALUE"""),45385.66666666667)</f>
        <v>45385.66667</v>
      </c>
      <c r="H65" s="1">
        <f>IFERROR(__xludf.DUMMYFUNCTION("""COMPUTED_VALUE"""),1735.42)</f>
        <v>1735.42</v>
      </c>
      <c r="J65" s="2">
        <f>IFERROR(__xludf.DUMMYFUNCTION("""COMPUTED_VALUE"""),45385.66666666667)</f>
        <v>45385.66667</v>
      </c>
      <c r="K65" s="1">
        <f>IFERROR(__xludf.DUMMYFUNCTION("""COMPUTED_VALUE"""),1742.5)</f>
        <v>1742.5</v>
      </c>
      <c r="M65" s="2">
        <f>IFERROR(__xludf.DUMMYFUNCTION("""COMPUTED_VALUE"""),45385.66666666667)</f>
        <v>45385.66667</v>
      </c>
      <c r="N65" s="1">
        <f>IFERROR(__xludf.DUMMYFUNCTION("""COMPUTED_VALUE"""),0.0)</f>
        <v>0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IFERROR(__xludf.DUMMYFUNCTION("""COMPUTED_VALUE"""),1755.78)</f>
        <v>1755.78</v>
      </c>
      <c r="D66" s="2">
        <f>IFERROR(__xludf.DUMMYFUNCTION("""COMPUTED_VALUE"""),45386.66666666667)</f>
        <v>45386.66667</v>
      </c>
      <c r="E66" s="1">
        <f>IFERROR(__xludf.DUMMYFUNCTION("""COMPUTED_VALUE"""),1759.61)</f>
        <v>1759.61</v>
      </c>
      <c r="G66" s="2">
        <f>IFERROR(__xludf.DUMMYFUNCTION("""COMPUTED_VALUE"""),45386.66666666667)</f>
        <v>45386.66667</v>
      </c>
      <c r="H66" s="1">
        <f>IFERROR(__xludf.DUMMYFUNCTION("""COMPUTED_VALUE"""),1721.9)</f>
        <v>1721.9</v>
      </c>
      <c r="J66" s="2">
        <f>IFERROR(__xludf.DUMMYFUNCTION("""COMPUTED_VALUE"""),45386.66666666667)</f>
        <v>45386.66667</v>
      </c>
      <c r="K66" s="1">
        <f>IFERROR(__xludf.DUMMYFUNCTION("""COMPUTED_VALUE"""),1724.53)</f>
        <v>1724.53</v>
      </c>
      <c r="M66" s="2">
        <f>IFERROR(__xludf.DUMMYFUNCTION("""COMPUTED_VALUE"""),45386.66666666667)</f>
        <v>45386.66667</v>
      </c>
      <c r="N66" s="1">
        <f>IFERROR(__xludf.DUMMYFUNCTION("""COMPUTED_VALUE"""),0.0)</f>
        <v>0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IFERROR(__xludf.DUMMYFUNCTION("""COMPUTED_VALUE"""),1726.24)</f>
        <v>1726.24</v>
      </c>
      <c r="D67" s="2">
        <f>IFERROR(__xludf.DUMMYFUNCTION("""COMPUTED_VALUE"""),45387.66666666667)</f>
        <v>45387.66667</v>
      </c>
      <c r="E67" s="1">
        <f>IFERROR(__xludf.DUMMYFUNCTION("""COMPUTED_VALUE"""),1745.39)</f>
        <v>1745.39</v>
      </c>
      <c r="G67" s="2">
        <f>IFERROR(__xludf.DUMMYFUNCTION("""COMPUTED_VALUE"""),45387.66666666667)</f>
        <v>45387.66667</v>
      </c>
      <c r="H67" s="1">
        <f>IFERROR(__xludf.DUMMYFUNCTION("""COMPUTED_VALUE"""),1725.39)</f>
        <v>1725.39</v>
      </c>
      <c r="J67" s="2">
        <f>IFERROR(__xludf.DUMMYFUNCTION("""COMPUTED_VALUE"""),45387.66666666667)</f>
        <v>45387.66667</v>
      </c>
      <c r="K67" s="1">
        <f>IFERROR(__xludf.DUMMYFUNCTION("""COMPUTED_VALUE"""),1741.89)</f>
        <v>1741.89</v>
      </c>
      <c r="M67" s="2">
        <f>IFERROR(__xludf.DUMMYFUNCTION("""COMPUTED_VALUE"""),45387.66666666667)</f>
        <v>45387.66667</v>
      </c>
      <c r="N67" s="1">
        <f>IFERROR(__xludf.DUMMYFUNCTION("""COMPUTED_VALUE"""),0.0)</f>
        <v>0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IFERROR(__xludf.DUMMYFUNCTION("""COMPUTED_VALUE"""),1744.81)</f>
        <v>1744.81</v>
      </c>
      <c r="D68" s="2">
        <f>IFERROR(__xludf.DUMMYFUNCTION("""COMPUTED_VALUE"""),45390.66666666667)</f>
        <v>45390.66667</v>
      </c>
      <c r="E68" s="1">
        <f>IFERROR(__xludf.DUMMYFUNCTION("""COMPUTED_VALUE"""),1750.37)</f>
        <v>1750.37</v>
      </c>
      <c r="G68" s="2">
        <f>IFERROR(__xludf.DUMMYFUNCTION("""COMPUTED_VALUE"""),45390.66666666667)</f>
        <v>45390.66667</v>
      </c>
      <c r="H68" s="1">
        <f>IFERROR(__xludf.DUMMYFUNCTION("""COMPUTED_VALUE"""),1741.64)</f>
        <v>1741.64</v>
      </c>
      <c r="J68" s="2">
        <f>IFERROR(__xludf.DUMMYFUNCTION("""COMPUTED_VALUE"""),45390.66666666667)</f>
        <v>45390.66667</v>
      </c>
      <c r="K68" s="1">
        <f>IFERROR(__xludf.DUMMYFUNCTION("""COMPUTED_VALUE"""),1745.28)</f>
        <v>1745.28</v>
      </c>
      <c r="M68" s="2">
        <f>IFERROR(__xludf.DUMMYFUNCTION("""COMPUTED_VALUE"""),45390.66666666667)</f>
        <v>45390.66667</v>
      </c>
      <c r="N68" s="1">
        <f>IFERROR(__xludf.DUMMYFUNCTION("""COMPUTED_VALUE"""),0.0)</f>
        <v>0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IFERROR(__xludf.DUMMYFUNCTION("""COMPUTED_VALUE"""),1750.88)</f>
        <v>1750.88</v>
      </c>
      <c r="D69" s="2">
        <f>IFERROR(__xludf.DUMMYFUNCTION("""COMPUTED_VALUE"""),45391.66666666667)</f>
        <v>45391.66667</v>
      </c>
      <c r="E69" s="1">
        <f>IFERROR(__xludf.DUMMYFUNCTION("""COMPUTED_VALUE"""),1754.97)</f>
        <v>1754.97</v>
      </c>
      <c r="G69" s="2">
        <f>IFERROR(__xludf.DUMMYFUNCTION("""COMPUTED_VALUE"""),45391.66666666667)</f>
        <v>45391.66667</v>
      </c>
      <c r="H69" s="1">
        <f>IFERROR(__xludf.DUMMYFUNCTION("""COMPUTED_VALUE"""),1732.99)</f>
        <v>1732.99</v>
      </c>
      <c r="J69" s="2">
        <f>IFERROR(__xludf.DUMMYFUNCTION("""COMPUTED_VALUE"""),45391.66666666667)</f>
        <v>45391.66667</v>
      </c>
      <c r="K69" s="1">
        <f>IFERROR(__xludf.DUMMYFUNCTION("""COMPUTED_VALUE"""),1748.18)</f>
        <v>1748.18</v>
      </c>
      <c r="M69" s="2">
        <f>IFERROR(__xludf.DUMMYFUNCTION("""COMPUTED_VALUE"""),45391.66666666667)</f>
        <v>45391.66667</v>
      </c>
      <c r="N69" s="1">
        <f>IFERROR(__xludf.DUMMYFUNCTION("""COMPUTED_VALUE"""),0.0)</f>
        <v>0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IFERROR(__xludf.DUMMYFUNCTION("""COMPUTED_VALUE"""),1724.37)</f>
        <v>1724.37</v>
      </c>
      <c r="D70" s="2">
        <f>IFERROR(__xludf.DUMMYFUNCTION("""COMPUTED_VALUE"""),45392.66666666667)</f>
        <v>45392.66667</v>
      </c>
      <c r="E70" s="1">
        <f>IFERROR(__xludf.DUMMYFUNCTION("""COMPUTED_VALUE"""),1733.47)</f>
        <v>1733.47</v>
      </c>
      <c r="G70" s="2">
        <f>IFERROR(__xludf.DUMMYFUNCTION("""COMPUTED_VALUE"""),45392.66666666667)</f>
        <v>45392.66667</v>
      </c>
      <c r="H70" s="1">
        <f>IFERROR(__xludf.DUMMYFUNCTION("""COMPUTED_VALUE"""),1717.17)</f>
        <v>1717.17</v>
      </c>
      <c r="J70" s="2">
        <f>IFERROR(__xludf.DUMMYFUNCTION("""COMPUTED_VALUE"""),45392.66666666667)</f>
        <v>45392.66667</v>
      </c>
      <c r="K70" s="1">
        <f>IFERROR(__xludf.DUMMYFUNCTION("""COMPUTED_VALUE"""),1723.77)</f>
        <v>1723.77</v>
      </c>
      <c r="M70" s="2">
        <f>IFERROR(__xludf.DUMMYFUNCTION("""COMPUTED_VALUE"""),45392.66666666667)</f>
        <v>45392.66667</v>
      </c>
      <c r="N70" s="1">
        <f>IFERROR(__xludf.DUMMYFUNCTION("""COMPUTED_VALUE"""),0.0)</f>
        <v>0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IFERROR(__xludf.DUMMYFUNCTION("""COMPUTED_VALUE"""),1727.79)</f>
        <v>1727.79</v>
      </c>
      <c r="D71" s="2">
        <f>IFERROR(__xludf.DUMMYFUNCTION("""COMPUTED_VALUE"""),45393.66666666667)</f>
        <v>45393.66667</v>
      </c>
      <c r="E71" s="1">
        <f>IFERROR(__xludf.DUMMYFUNCTION("""COMPUTED_VALUE"""),1731.34)</f>
        <v>1731.34</v>
      </c>
      <c r="G71" s="2">
        <f>IFERROR(__xludf.DUMMYFUNCTION("""COMPUTED_VALUE"""),45393.66666666667)</f>
        <v>45393.66667</v>
      </c>
      <c r="H71" s="1">
        <f>IFERROR(__xludf.DUMMYFUNCTION("""COMPUTED_VALUE"""),1712.52)</f>
        <v>1712.52</v>
      </c>
      <c r="J71" s="2">
        <f>IFERROR(__xludf.DUMMYFUNCTION("""COMPUTED_VALUE"""),45393.66666666667)</f>
        <v>45393.66667</v>
      </c>
      <c r="K71" s="1">
        <f>IFERROR(__xludf.DUMMYFUNCTION("""COMPUTED_VALUE"""),1725.43)</f>
        <v>1725.43</v>
      </c>
      <c r="M71" s="2">
        <f>IFERROR(__xludf.DUMMYFUNCTION("""COMPUTED_VALUE"""),45393.66666666667)</f>
        <v>45393.66667</v>
      </c>
      <c r="N71" s="1">
        <f>IFERROR(__xludf.DUMMYFUNCTION("""COMPUTED_VALUE"""),0.0)</f>
        <v>0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IFERROR(__xludf.DUMMYFUNCTION("""COMPUTED_VALUE"""),1715.46)</f>
        <v>1715.46</v>
      </c>
      <c r="D72" s="2">
        <f>IFERROR(__xludf.DUMMYFUNCTION("""COMPUTED_VALUE"""),45394.66666666667)</f>
        <v>45394.66667</v>
      </c>
      <c r="E72" s="1">
        <f>IFERROR(__xludf.DUMMYFUNCTION("""COMPUTED_VALUE"""),1718.29)</f>
        <v>1718.29</v>
      </c>
      <c r="G72" s="2">
        <f>IFERROR(__xludf.DUMMYFUNCTION("""COMPUTED_VALUE"""),45394.66666666667)</f>
        <v>45394.66667</v>
      </c>
      <c r="H72" s="1">
        <f>IFERROR(__xludf.DUMMYFUNCTION("""COMPUTED_VALUE"""),1692.48)</f>
        <v>1692.48</v>
      </c>
      <c r="J72" s="2">
        <f>IFERROR(__xludf.DUMMYFUNCTION("""COMPUTED_VALUE"""),45394.66666666667)</f>
        <v>45394.66667</v>
      </c>
      <c r="K72" s="1">
        <f>IFERROR(__xludf.DUMMYFUNCTION("""COMPUTED_VALUE"""),1697.41)</f>
        <v>1697.41</v>
      </c>
      <c r="M72" s="2">
        <f>IFERROR(__xludf.DUMMYFUNCTION("""COMPUTED_VALUE"""),45394.66666666667)</f>
        <v>45394.66667</v>
      </c>
      <c r="N72" s="1">
        <f>IFERROR(__xludf.DUMMYFUNCTION("""COMPUTED_VALUE"""),0.0)</f>
        <v>0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IFERROR(__xludf.DUMMYFUNCTION("""COMPUTED_VALUE"""),1713.5)</f>
        <v>1713.5</v>
      </c>
      <c r="D73" s="2">
        <f>IFERROR(__xludf.DUMMYFUNCTION("""COMPUTED_VALUE"""),45397.66666666667)</f>
        <v>45397.66667</v>
      </c>
      <c r="E73" s="1">
        <f>IFERROR(__xludf.DUMMYFUNCTION("""COMPUTED_VALUE"""),1716.01)</f>
        <v>1716.01</v>
      </c>
      <c r="G73" s="2">
        <f>IFERROR(__xludf.DUMMYFUNCTION("""COMPUTED_VALUE"""),45397.66666666667)</f>
        <v>45397.66667</v>
      </c>
      <c r="H73" s="1">
        <f>IFERROR(__xludf.DUMMYFUNCTION("""COMPUTED_VALUE"""),1674.09)</f>
        <v>1674.09</v>
      </c>
      <c r="J73" s="2">
        <f>IFERROR(__xludf.DUMMYFUNCTION("""COMPUTED_VALUE"""),45397.66666666667)</f>
        <v>45397.66667</v>
      </c>
      <c r="K73" s="1">
        <f>IFERROR(__xludf.DUMMYFUNCTION("""COMPUTED_VALUE"""),1678.89)</f>
        <v>1678.89</v>
      </c>
      <c r="M73" s="2">
        <f>IFERROR(__xludf.DUMMYFUNCTION("""COMPUTED_VALUE"""),45397.66666666667)</f>
        <v>45397.66667</v>
      </c>
      <c r="N73" s="1">
        <f>IFERROR(__xludf.DUMMYFUNCTION("""COMPUTED_VALUE"""),0.0)</f>
        <v>0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IFERROR(__xludf.DUMMYFUNCTION("""COMPUTED_VALUE"""),1675.83)</f>
        <v>1675.83</v>
      </c>
      <c r="D74" s="2">
        <f>IFERROR(__xludf.DUMMYFUNCTION("""COMPUTED_VALUE"""),45398.66666666667)</f>
        <v>45398.66667</v>
      </c>
      <c r="E74" s="1">
        <f>IFERROR(__xludf.DUMMYFUNCTION("""COMPUTED_VALUE"""),1678.09)</f>
        <v>1678.09</v>
      </c>
      <c r="G74" s="2">
        <f>IFERROR(__xludf.DUMMYFUNCTION("""COMPUTED_VALUE"""),45398.66666666667)</f>
        <v>45398.66667</v>
      </c>
      <c r="H74" s="1">
        <f>IFERROR(__xludf.DUMMYFUNCTION("""COMPUTED_VALUE"""),1663.51)</f>
        <v>1663.51</v>
      </c>
      <c r="J74" s="2">
        <f>IFERROR(__xludf.DUMMYFUNCTION("""COMPUTED_VALUE"""),45398.66666666667)</f>
        <v>45398.66667</v>
      </c>
      <c r="K74" s="1">
        <f>IFERROR(__xludf.DUMMYFUNCTION("""COMPUTED_VALUE"""),1670.07)</f>
        <v>1670.07</v>
      </c>
      <c r="M74" s="2">
        <f>IFERROR(__xludf.DUMMYFUNCTION("""COMPUTED_VALUE"""),45398.66666666667)</f>
        <v>45398.66667</v>
      </c>
      <c r="N74" s="1">
        <f>IFERROR(__xludf.DUMMYFUNCTION("""COMPUTED_VALUE"""),0.0)</f>
        <v>0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IFERROR(__xludf.DUMMYFUNCTION("""COMPUTED_VALUE"""),1677.11)</f>
        <v>1677.11</v>
      </c>
      <c r="D75" s="2">
        <f>IFERROR(__xludf.DUMMYFUNCTION("""COMPUTED_VALUE"""),45399.66666666667)</f>
        <v>45399.66667</v>
      </c>
      <c r="E75" s="1">
        <f>IFERROR(__xludf.DUMMYFUNCTION("""COMPUTED_VALUE"""),1678.22)</f>
        <v>1678.22</v>
      </c>
      <c r="G75" s="2">
        <f>IFERROR(__xludf.DUMMYFUNCTION("""COMPUTED_VALUE"""),45399.66666666667)</f>
        <v>45399.66667</v>
      </c>
      <c r="H75" s="1">
        <f>IFERROR(__xludf.DUMMYFUNCTION("""COMPUTED_VALUE"""),1658.37)</f>
        <v>1658.37</v>
      </c>
      <c r="J75" s="2">
        <f>IFERROR(__xludf.DUMMYFUNCTION("""COMPUTED_VALUE"""),45399.66666666667)</f>
        <v>45399.66667</v>
      </c>
      <c r="K75" s="1">
        <f>IFERROR(__xludf.DUMMYFUNCTION("""COMPUTED_VALUE"""),1663.65)</f>
        <v>1663.65</v>
      </c>
      <c r="M75" s="2">
        <f>IFERROR(__xludf.DUMMYFUNCTION("""COMPUTED_VALUE"""),45399.66666666667)</f>
        <v>45399.66667</v>
      </c>
      <c r="N75" s="1">
        <f>IFERROR(__xludf.DUMMYFUNCTION("""COMPUTED_VALUE"""),0.0)</f>
        <v>0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IFERROR(__xludf.DUMMYFUNCTION("""COMPUTED_VALUE"""),1670.73)</f>
        <v>1670.73</v>
      </c>
      <c r="D76" s="2">
        <f>IFERROR(__xludf.DUMMYFUNCTION("""COMPUTED_VALUE"""),45400.66666666667)</f>
        <v>45400.66667</v>
      </c>
      <c r="E76" s="1">
        <f>IFERROR(__xludf.DUMMYFUNCTION("""COMPUTED_VALUE"""),1676.6)</f>
        <v>1676.6</v>
      </c>
      <c r="G76" s="2">
        <f>IFERROR(__xludf.DUMMYFUNCTION("""COMPUTED_VALUE"""),45400.66666666667)</f>
        <v>45400.66667</v>
      </c>
      <c r="H76" s="1">
        <f>IFERROR(__xludf.DUMMYFUNCTION("""COMPUTED_VALUE"""),1657.53)</f>
        <v>1657.53</v>
      </c>
      <c r="J76" s="2">
        <f>IFERROR(__xludf.DUMMYFUNCTION("""COMPUTED_VALUE"""),45400.66666666667)</f>
        <v>45400.66667</v>
      </c>
      <c r="K76" s="1">
        <f>IFERROR(__xludf.DUMMYFUNCTION("""COMPUTED_VALUE"""),1661.78)</f>
        <v>1661.78</v>
      </c>
      <c r="M76" s="2">
        <f>IFERROR(__xludf.DUMMYFUNCTION("""COMPUTED_VALUE"""),45400.66666666667)</f>
        <v>45400.66667</v>
      </c>
      <c r="N76" s="1">
        <f>IFERROR(__xludf.DUMMYFUNCTION("""COMPUTED_VALUE"""),0.0)</f>
        <v>0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IFERROR(__xludf.DUMMYFUNCTION("""COMPUTED_VALUE"""),1664.98)</f>
        <v>1664.98</v>
      </c>
      <c r="D77" s="2">
        <f>IFERROR(__xludf.DUMMYFUNCTION("""COMPUTED_VALUE"""),45401.66666666667)</f>
        <v>45401.66667</v>
      </c>
      <c r="E77" s="1">
        <f>IFERROR(__xludf.DUMMYFUNCTION("""COMPUTED_VALUE"""),1672.35)</f>
        <v>1672.35</v>
      </c>
      <c r="G77" s="2">
        <f>IFERROR(__xludf.DUMMYFUNCTION("""COMPUTED_VALUE"""),45401.66666666667)</f>
        <v>45401.66667</v>
      </c>
      <c r="H77" s="1">
        <f>IFERROR(__xludf.DUMMYFUNCTION("""COMPUTED_VALUE"""),1658.31)</f>
        <v>1658.31</v>
      </c>
      <c r="J77" s="2">
        <f>IFERROR(__xludf.DUMMYFUNCTION("""COMPUTED_VALUE"""),45401.66666666667)</f>
        <v>45401.66667</v>
      </c>
      <c r="K77" s="1">
        <f>IFERROR(__xludf.DUMMYFUNCTION("""COMPUTED_VALUE"""),1663.47)</f>
        <v>1663.47</v>
      </c>
      <c r="M77" s="2">
        <f>IFERROR(__xludf.DUMMYFUNCTION("""COMPUTED_VALUE"""),45401.66666666667)</f>
        <v>45401.66667</v>
      </c>
      <c r="N77" s="1">
        <f>IFERROR(__xludf.DUMMYFUNCTION("""COMPUTED_VALUE"""),0.0)</f>
        <v>0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IFERROR(__xludf.DUMMYFUNCTION("""COMPUTED_VALUE"""),1669.53)</f>
        <v>1669.53</v>
      </c>
      <c r="D78" s="2">
        <f>IFERROR(__xludf.DUMMYFUNCTION("""COMPUTED_VALUE"""),45404.66666666667)</f>
        <v>45404.66667</v>
      </c>
      <c r="E78" s="1">
        <f>IFERROR(__xludf.DUMMYFUNCTION("""COMPUTED_VALUE"""),1686.44)</f>
        <v>1686.44</v>
      </c>
      <c r="G78" s="2">
        <f>IFERROR(__xludf.DUMMYFUNCTION("""COMPUTED_VALUE"""),45404.66666666667)</f>
        <v>45404.66667</v>
      </c>
      <c r="H78" s="1">
        <f>IFERROR(__xludf.DUMMYFUNCTION("""COMPUTED_VALUE"""),1661.16)</f>
        <v>1661.16</v>
      </c>
      <c r="J78" s="2">
        <f>IFERROR(__xludf.DUMMYFUNCTION("""COMPUTED_VALUE"""),45404.66666666667)</f>
        <v>45404.66667</v>
      </c>
      <c r="K78" s="1">
        <f>IFERROR(__xludf.DUMMYFUNCTION("""COMPUTED_VALUE"""),1677.39)</f>
        <v>1677.39</v>
      </c>
      <c r="M78" s="2">
        <f>IFERROR(__xludf.DUMMYFUNCTION("""COMPUTED_VALUE"""),45404.66666666667)</f>
        <v>45404.66667</v>
      </c>
      <c r="N78" s="1">
        <f>IFERROR(__xludf.DUMMYFUNCTION("""COMPUTED_VALUE"""),0.0)</f>
        <v>0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IFERROR(__xludf.DUMMYFUNCTION("""COMPUTED_VALUE"""),1681.32)</f>
        <v>1681.32</v>
      </c>
      <c r="D79" s="2">
        <f>IFERROR(__xludf.DUMMYFUNCTION("""COMPUTED_VALUE"""),45405.66666666667)</f>
        <v>45405.66667</v>
      </c>
      <c r="E79" s="1">
        <f>IFERROR(__xludf.DUMMYFUNCTION("""COMPUTED_VALUE"""),1697.3)</f>
        <v>1697.3</v>
      </c>
      <c r="G79" s="2">
        <f>IFERROR(__xludf.DUMMYFUNCTION("""COMPUTED_VALUE"""),45405.66666666667)</f>
        <v>45405.66667</v>
      </c>
      <c r="H79" s="1">
        <f>IFERROR(__xludf.DUMMYFUNCTION("""COMPUTED_VALUE"""),1679.81)</f>
        <v>1679.81</v>
      </c>
      <c r="J79" s="2">
        <f>IFERROR(__xludf.DUMMYFUNCTION("""COMPUTED_VALUE"""),45405.66666666667)</f>
        <v>45405.66667</v>
      </c>
      <c r="K79" s="1">
        <f>IFERROR(__xludf.DUMMYFUNCTION("""COMPUTED_VALUE"""),1693.52)</f>
        <v>1693.52</v>
      </c>
      <c r="M79" s="2">
        <f>IFERROR(__xludf.DUMMYFUNCTION("""COMPUTED_VALUE"""),45405.66666666667)</f>
        <v>45405.66667</v>
      </c>
      <c r="N79" s="1">
        <f>IFERROR(__xludf.DUMMYFUNCTION("""COMPUTED_VALUE"""),0.0)</f>
        <v>0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IFERROR(__xludf.DUMMYFUNCTION("""COMPUTED_VALUE"""),1691.33)</f>
        <v>1691.33</v>
      </c>
      <c r="D80" s="2">
        <f>IFERROR(__xludf.DUMMYFUNCTION("""COMPUTED_VALUE"""),45406.66666666667)</f>
        <v>45406.66667</v>
      </c>
      <c r="E80" s="1">
        <f>IFERROR(__xludf.DUMMYFUNCTION("""COMPUTED_VALUE"""),1700.18)</f>
        <v>1700.18</v>
      </c>
      <c r="G80" s="2">
        <f>IFERROR(__xludf.DUMMYFUNCTION("""COMPUTED_VALUE"""),45406.66666666667)</f>
        <v>45406.66667</v>
      </c>
      <c r="H80" s="1">
        <f>IFERROR(__xludf.DUMMYFUNCTION("""COMPUTED_VALUE"""),1686.75)</f>
        <v>1686.75</v>
      </c>
      <c r="J80" s="2">
        <f>IFERROR(__xludf.DUMMYFUNCTION("""COMPUTED_VALUE"""),45406.66666666667)</f>
        <v>45406.66667</v>
      </c>
      <c r="K80" s="1">
        <f>IFERROR(__xludf.DUMMYFUNCTION("""COMPUTED_VALUE"""),1696.1)</f>
        <v>1696.1</v>
      </c>
      <c r="M80" s="2">
        <f>IFERROR(__xludf.DUMMYFUNCTION("""COMPUTED_VALUE"""),45406.66666666667)</f>
        <v>45406.66667</v>
      </c>
      <c r="N80" s="1">
        <f>IFERROR(__xludf.DUMMYFUNCTION("""COMPUTED_VALUE"""),0.0)</f>
        <v>0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IFERROR(__xludf.DUMMYFUNCTION("""COMPUTED_VALUE"""),1687.71)</f>
        <v>1687.71</v>
      </c>
      <c r="D81" s="2">
        <f>IFERROR(__xludf.DUMMYFUNCTION("""COMPUTED_VALUE"""),45407.66666666667)</f>
        <v>45407.66667</v>
      </c>
      <c r="E81" s="1">
        <f>IFERROR(__xludf.DUMMYFUNCTION("""COMPUTED_VALUE"""),1700.52)</f>
        <v>1700.52</v>
      </c>
      <c r="G81" s="2">
        <f>IFERROR(__xludf.DUMMYFUNCTION("""COMPUTED_VALUE"""),45407.66666666667)</f>
        <v>45407.66667</v>
      </c>
      <c r="H81" s="1">
        <f>IFERROR(__xludf.DUMMYFUNCTION("""COMPUTED_VALUE"""),1674.23)</f>
        <v>1674.23</v>
      </c>
      <c r="J81" s="2">
        <f>IFERROR(__xludf.DUMMYFUNCTION("""COMPUTED_VALUE"""),45407.66666666667)</f>
        <v>45407.66667</v>
      </c>
      <c r="K81" s="1">
        <f>IFERROR(__xludf.DUMMYFUNCTION("""COMPUTED_VALUE"""),1696.6)</f>
        <v>1696.6</v>
      </c>
      <c r="M81" s="2">
        <f>IFERROR(__xludf.DUMMYFUNCTION("""COMPUTED_VALUE"""),45407.66666666667)</f>
        <v>45407.66667</v>
      </c>
      <c r="N81" s="1">
        <f>IFERROR(__xludf.DUMMYFUNCTION("""COMPUTED_VALUE"""),0.0)</f>
        <v>0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IFERROR(__xludf.DUMMYFUNCTION("""COMPUTED_VALUE"""),1695.28)</f>
        <v>1695.28</v>
      </c>
      <c r="D82" s="2">
        <f>IFERROR(__xludf.DUMMYFUNCTION("""COMPUTED_VALUE"""),45408.66666666667)</f>
        <v>45408.66667</v>
      </c>
      <c r="E82" s="1">
        <f>IFERROR(__xludf.DUMMYFUNCTION("""COMPUTED_VALUE"""),1704.94)</f>
        <v>1704.94</v>
      </c>
      <c r="G82" s="2">
        <f>IFERROR(__xludf.DUMMYFUNCTION("""COMPUTED_VALUE"""),45408.66666666667)</f>
        <v>45408.66667</v>
      </c>
      <c r="H82" s="1">
        <f>IFERROR(__xludf.DUMMYFUNCTION("""COMPUTED_VALUE"""),1694.23)</f>
        <v>1694.23</v>
      </c>
      <c r="J82" s="2">
        <f>IFERROR(__xludf.DUMMYFUNCTION("""COMPUTED_VALUE"""),45408.66666666667)</f>
        <v>45408.66667</v>
      </c>
      <c r="K82" s="1">
        <f>IFERROR(__xludf.DUMMYFUNCTION("""COMPUTED_VALUE"""),1699.5)</f>
        <v>1699.5</v>
      </c>
      <c r="M82" s="2">
        <f>IFERROR(__xludf.DUMMYFUNCTION("""COMPUTED_VALUE"""),45408.66666666667)</f>
        <v>45408.66667</v>
      </c>
      <c r="N82" s="1">
        <f>IFERROR(__xludf.DUMMYFUNCTION("""COMPUTED_VALUE"""),0.0)</f>
        <v>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IFERROR(__xludf.DUMMYFUNCTION("""COMPUTED_VALUE"""),1703.34)</f>
        <v>1703.34</v>
      </c>
      <c r="D83" s="2">
        <f>IFERROR(__xludf.DUMMYFUNCTION("""COMPUTED_VALUE"""),45411.66666666667)</f>
        <v>45411.66667</v>
      </c>
      <c r="E83" s="1">
        <f>IFERROR(__xludf.DUMMYFUNCTION("""COMPUTED_VALUE"""),1710.31)</f>
        <v>1710.31</v>
      </c>
      <c r="G83" s="2">
        <f>IFERROR(__xludf.DUMMYFUNCTION("""COMPUTED_VALUE"""),45411.66666666667)</f>
        <v>45411.66667</v>
      </c>
      <c r="H83" s="1">
        <f>IFERROR(__xludf.DUMMYFUNCTION("""COMPUTED_VALUE"""),1700.7)</f>
        <v>1700.7</v>
      </c>
      <c r="J83" s="2">
        <f>IFERROR(__xludf.DUMMYFUNCTION("""COMPUTED_VALUE"""),45411.66666666667)</f>
        <v>45411.66667</v>
      </c>
      <c r="K83" s="1">
        <f>IFERROR(__xludf.DUMMYFUNCTION("""COMPUTED_VALUE"""),1709.13)</f>
        <v>1709.13</v>
      </c>
      <c r="M83" s="2">
        <f>IFERROR(__xludf.DUMMYFUNCTION("""COMPUTED_VALUE"""),45411.66666666667)</f>
        <v>45411.66667</v>
      </c>
      <c r="N83" s="1">
        <f>IFERROR(__xludf.DUMMYFUNCTION("""COMPUTED_VALUE"""),0.0)</f>
        <v>0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IFERROR(__xludf.DUMMYFUNCTION("""COMPUTED_VALUE"""),1698.59)</f>
        <v>1698.59</v>
      </c>
      <c r="D84" s="2">
        <f>IFERROR(__xludf.DUMMYFUNCTION("""COMPUTED_VALUE"""),45412.66666666667)</f>
        <v>45412.66667</v>
      </c>
      <c r="E84" s="1">
        <f>IFERROR(__xludf.DUMMYFUNCTION("""COMPUTED_VALUE"""),1701.3)</f>
        <v>1701.3</v>
      </c>
      <c r="G84" s="2">
        <f>IFERROR(__xludf.DUMMYFUNCTION("""COMPUTED_VALUE"""),45412.66666666667)</f>
        <v>45412.66667</v>
      </c>
      <c r="H84" s="1">
        <f>IFERROR(__xludf.DUMMYFUNCTION("""COMPUTED_VALUE"""),1678.57)</f>
        <v>1678.57</v>
      </c>
      <c r="J84" s="2">
        <f>IFERROR(__xludf.DUMMYFUNCTION("""COMPUTED_VALUE"""),45412.66666666667)</f>
        <v>45412.66667</v>
      </c>
      <c r="K84" s="1">
        <f>IFERROR(__xludf.DUMMYFUNCTION("""COMPUTED_VALUE"""),1678.78)</f>
        <v>1678.78</v>
      </c>
      <c r="M84" s="2">
        <f>IFERROR(__xludf.DUMMYFUNCTION("""COMPUTED_VALUE"""),45412.66666666667)</f>
        <v>45412.66667</v>
      </c>
      <c r="N84" s="1">
        <f>IFERROR(__xludf.DUMMYFUNCTION("""COMPUTED_VALUE"""),0.0)</f>
        <v>0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IFERROR(__xludf.DUMMYFUNCTION("""COMPUTED_VALUE"""),1673.49)</f>
        <v>1673.49</v>
      </c>
      <c r="D85" s="2">
        <f>IFERROR(__xludf.DUMMYFUNCTION("""COMPUTED_VALUE"""),45413.66666666667)</f>
        <v>45413.66667</v>
      </c>
      <c r="E85" s="1">
        <f>IFERROR(__xludf.DUMMYFUNCTION("""COMPUTED_VALUE"""),1698.03)</f>
        <v>1698.03</v>
      </c>
      <c r="G85" s="2">
        <f>IFERROR(__xludf.DUMMYFUNCTION("""COMPUTED_VALUE"""),45413.66666666667)</f>
        <v>45413.66667</v>
      </c>
      <c r="H85" s="1">
        <f>IFERROR(__xludf.DUMMYFUNCTION("""COMPUTED_VALUE"""),1669.54)</f>
        <v>1669.54</v>
      </c>
      <c r="J85" s="2">
        <f>IFERROR(__xludf.DUMMYFUNCTION("""COMPUTED_VALUE"""),45413.66666666667)</f>
        <v>45413.66667</v>
      </c>
      <c r="K85" s="1">
        <f>IFERROR(__xludf.DUMMYFUNCTION("""COMPUTED_VALUE"""),1674.9)</f>
        <v>1674.9</v>
      </c>
      <c r="M85" s="2">
        <f>IFERROR(__xludf.DUMMYFUNCTION("""COMPUTED_VALUE"""),45413.66666666667)</f>
        <v>45413.66667</v>
      </c>
      <c r="N85" s="1">
        <f>IFERROR(__xludf.DUMMYFUNCTION("""COMPUTED_VALUE"""),0.0)</f>
        <v>0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IFERROR(__xludf.DUMMYFUNCTION("""COMPUTED_VALUE"""),1684.41)</f>
        <v>1684.41</v>
      </c>
      <c r="D86" s="2">
        <f>IFERROR(__xludf.DUMMYFUNCTION("""COMPUTED_VALUE"""),45414.66666666667)</f>
        <v>45414.66667</v>
      </c>
      <c r="E86" s="1">
        <f>IFERROR(__xludf.DUMMYFUNCTION("""COMPUTED_VALUE"""),1691.43)</f>
        <v>1691.43</v>
      </c>
      <c r="G86" s="2">
        <f>IFERROR(__xludf.DUMMYFUNCTION("""COMPUTED_VALUE"""),45414.66666666667)</f>
        <v>45414.66667</v>
      </c>
      <c r="H86" s="1">
        <f>IFERROR(__xludf.DUMMYFUNCTION("""COMPUTED_VALUE"""),1669.0)</f>
        <v>1669</v>
      </c>
      <c r="J86" s="2">
        <f>IFERROR(__xludf.DUMMYFUNCTION("""COMPUTED_VALUE"""),45414.66666666667)</f>
        <v>45414.66667</v>
      </c>
      <c r="K86" s="1">
        <f>IFERROR(__xludf.DUMMYFUNCTION("""COMPUTED_VALUE"""),1687.29)</f>
        <v>1687.29</v>
      </c>
      <c r="M86" s="2">
        <f>IFERROR(__xludf.DUMMYFUNCTION("""COMPUTED_VALUE"""),45414.66666666667)</f>
        <v>45414.66667</v>
      </c>
      <c r="N86" s="1">
        <f>IFERROR(__xludf.DUMMYFUNCTION("""COMPUTED_VALUE"""),0.0)</f>
        <v>0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IFERROR(__xludf.DUMMYFUNCTION("""COMPUTED_VALUE"""),1701.25)</f>
        <v>1701.25</v>
      </c>
      <c r="D87" s="2">
        <f>IFERROR(__xludf.DUMMYFUNCTION("""COMPUTED_VALUE"""),45415.66666666667)</f>
        <v>45415.66667</v>
      </c>
      <c r="E87" s="1">
        <f>IFERROR(__xludf.DUMMYFUNCTION("""COMPUTED_VALUE"""),1704.89)</f>
        <v>1704.89</v>
      </c>
      <c r="G87" s="2">
        <f>IFERROR(__xludf.DUMMYFUNCTION("""COMPUTED_VALUE"""),45415.66666666667)</f>
        <v>45415.66667</v>
      </c>
      <c r="H87" s="1">
        <f>IFERROR(__xludf.DUMMYFUNCTION("""COMPUTED_VALUE"""),1689.88)</f>
        <v>1689.88</v>
      </c>
      <c r="J87" s="2">
        <f>IFERROR(__xludf.DUMMYFUNCTION("""COMPUTED_VALUE"""),45415.66666666667)</f>
        <v>45415.66667</v>
      </c>
      <c r="K87" s="1">
        <f>IFERROR(__xludf.DUMMYFUNCTION("""COMPUTED_VALUE"""),1696.56)</f>
        <v>1696.56</v>
      </c>
      <c r="M87" s="2">
        <f>IFERROR(__xludf.DUMMYFUNCTION("""COMPUTED_VALUE"""),45415.66666666667)</f>
        <v>45415.66667</v>
      </c>
      <c r="N87" s="1">
        <f>IFERROR(__xludf.DUMMYFUNCTION("""COMPUTED_VALUE"""),0.0)</f>
        <v>0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IFERROR(__xludf.DUMMYFUNCTION("""COMPUTED_VALUE"""),1705.75)</f>
        <v>1705.75</v>
      </c>
      <c r="D88" s="2">
        <f>IFERROR(__xludf.DUMMYFUNCTION("""COMPUTED_VALUE"""),45418.66666666667)</f>
        <v>45418.66667</v>
      </c>
      <c r="E88" s="1">
        <f>IFERROR(__xludf.DUMMYFUNCTION("""COMPUTED_VALUE"""),1712.55)</f>
        <v>1712.55</v>
      </c>
      <c r="G88" s="2">
        <f>IFERROR(__xludf.DUMMYFUNCTION("""COMPUTED_VALUE"""),45418.66666666667)</f>
        <v>45418.66667</v>
      </c>
      <c r="H88" s="1">
        <f>IFERROR(__xludf.DUMMYFUNCTION("""COMPUTED_VALUE"""),1702.42)</f>
        <v>1702.42</v>
      </c>
      <c r="J88" s="2">
        <f>IFERROR(__xludf.DUMMYFUNCTION("""COMPUTED_VALUE"""),45418.66666666667)</f>
        <v>45418.66667</v>
      </c>
      <c r="K88" s="1">
        <f>IFERROR(__xludf.DUMMYFUNCTION("""COMPUTED_VALUE"""),1712.43)</f>
        <v>1712.43</v>
      </c>
      <c r="M88" s="2">
        <f>IFERROR(__xludf.DUMMYFUNCTION("""COMPUTED_VALUE"""),45418.66666666667)</f>
        <v>45418.66667</v>
      </c>
      <c r="N88" s="1">
        <f>IFERROR(__xludf.DUMMYFUNCTION("""COMPUTED_VALUE"""),0.0)</f>
        <v>0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IFERROR(__xludf.DUMMYFUNCTION("""COMPUTED_VALUE"""),1715.11)</f>
        <v>1715.11</v>
      </c>
      <c r="D89" s="2">
        <f>IFERROR(__xludf.DUMMYFUNCTION("""COMPUTED_VALUE"""),45419.66666666667)</f>
        <v>45419.66667</v>
      </c>
      <c r="E89" s="1">
        <f>IFERROR(__xludf.DUMMYFUNCTION("""COMPUTED_VALUE"""),1719.25)</f>
        <v>1719.25</v>
      </c>
      <c r="G89" s="2">
        <f>IFERROR(__xludf.DUMMYFUNCTION("""COMPUTED_VALUE"""),45419.66666666667)</f>
        <v>45419.66667</v>
      </c>
      <c r="H89" s="1">
        <f>IFERROR(__xludf.DUMMYFUNCTION("""COMPUTED_VALUE"""),1713.14)</f>
        <v>1713.14</v>
      </c>
      <c r="J89" s="2">
        <f>IFERROR(__xludf.DUMMYFUNCTION("""COMPUTED_VALUE"""),45419.66666666667)</f>
        <v>45419.66667</v>
      </c>
      <c r="K89" s="1">
        <f>IFERROR(__xludf.DUMMYFUNCTION("""COMPUTED_VALUE"""),1714.83)</f>
        <v>1714.83</v>
      </c>
      <c r="M89" s="2">
        <f>IFERROR(__xludf.DUMMYFUNCTION("""COMPUTED_VALUE"""),45419.66666666667)</f>
        <v>45419.66667</v>
      </c>
      <c r="N89" s="1">
        <f>IFERROR(__xludf.DUMMYFUNCTION("""COMPUTED_VALUE"""),0.0)</f>
        <v>0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IFERROR(__xludf.DUMMYFUNCTION("""COMPUTED_VALUE"""),1709.22)</f>
        <v>1709.22</v>
      </c>
      <c r="D90" s="2">
        <f>IFERROR(__xludf.DUMMYFUNCTION("""COMPUTED_VALUE"""),45420.66666666667)</f>
        <v>45420.66667</v>
      </c>
      <c r="E90" s="1">
        <f>IFERROR(__xludf.DUMMYFUNCTION("""COMPUTED_VALUE"""),1715.09)</f>
        <v>1715.09</v>
      </c>
      <c r="G90" s="2">
        <f>IFERROR(__xludf.DUMMYFUNCTION("""COMPUTED_VALUE"""),45420.66666666667)</f>
        <v>45420.66667</v>
      </c>
      <c r="H90" s="1">
        <f>IFERROR(__xludf.DUMMYFUNCTION("""COMPUTED_VALUE"""),1706.84)</f>
        <v>1706.84</v>
      </c>
      <c r="J90" s="2">
        <f>IFERROR(__xludf.DUMMYFUNCTION("""COMPUTED_VALUE"""),45420.66666666667)</f>
        <v>45420.66667</v>
      </c>
      <c r="K90" s="1">
        <f>IFERROR(__xludf.DUMMYFUNCTION("""COMPUTED_VALUE"""),1713.31)</f>
        <v>1713.31</v>
      </c>
      <c r="M90" s="2">
        <f>IFERROR(__xludf.DUMMYFUNCTION("""COMPUTED_VALUE"""),45420.66666666667)</f>
        <v>45420.66667</v>
      </c>
      <c r="N90" s="1">
        <f>IFERROR(__xludf.DUMMYFUNCTION("""COMPUTED_VALUE"""),0.0)</f>
        <v>0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IFERROR(__xludf.DUMMYFUNCTION("""COMPUTED_VALUE"""),1713.41)</f>
        <v>1713.41</v>
      </c>
      <c r="D91" s="2">
        <f>IFERROR(__xludf.DUMMYFUNCTION("""COMPUTED_VALUE"""),45421.66666666667)</f>
        <v>45421.66667</v>
      </c>
      <c r="E91" s="1">
        <f>IFERROR(__xludf.DUMMYFUNCTION("""COMPUTED_VALUE"""),1727.41)</f>
        <v>1727.41</v>
      </c>
      <c r="G91" s="2">
        <f>IFERROR(__xludf.DUMMYFUNCTION("""COMPUTED_VALUE"""),45421.66666666667)</f>
        <v>45421.66667</v>
      </c>
      <c r="H91" s="1">
        <f>IFERROR(__xludf.DUMMYFUNCTION("""COMPUTED_VALUE"""),1711.72)</f>
        <v>1711.72</v>
      </c>
      <c r="J91" s="2">
        <f>IFERROR(__xludf.DUMMYFUNCTION("""COMPUTED_VALUE"""),45421.66666666667)</f>
        <v>45421.66667</v>
      </c>
      <c r="K91" s="1">
        <f>IFERROR(__xludf.DUMMYFUNCTION("""COMPUTED_VALUE"""),1727.08)</f>
        <v>1727.08</v>
      </c>
      <c r="M91" s="2">
        <f>IFERROR(__xludf.DUMMYFUNCTION("""COMPUTED_VALUE"""),45421.66666666667)</f>
        <v>45421.66667</v>
      </c>
      <c r="N91" s="1">
        <f>IFERROR(__xludf.DUMMYFUNCTION("""COMPUTED_VALUE"""),0.0)</f>
        <v>0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IFERROR(__xludf.DUMMYFUNCTION("""COMPUTED_VALUE"""),1732.52)</f>
        <v>1732.52</v>
      </c>
      <c r="D92" s="2">
        <f>IFERROR(__xludf.DUMMYFUNCTION("""COMPUTED_VALUE"""),45422.66666666667)</f>
        <v>45422.66667</v>
      </c>
      <c r="E92" s="1">
        <f>IFERROR(__xludf.DUMMYFUNCTION("""COMPUTED_VALUE"""),1735.38)</f>
        <v>1735.38</v>
      </c>
      <c r="G92" s="2">
        <f>IFERROR(__xludf.DUMMYFUNCTION("""COMPUTED_VALUE"""),45422.66666666667)</f>
        <v>45422.66667</v>
      </c>
      <c r="H92" s="1">
        <f>IFERROR(__xludf.DUMMYFUNCTION("""COMPUTED_VALUE"""),1727.59)</f>
        <v>1727.59</v>
      </c>
      <c r="J92" s="2">
        <f>IFERROR(__xludf.DUMMYFUNCTION("""COMPUTED_VALUE"""),45422.66666666667)</f>
        <v>45422.66667</v>
      </c>
      <c r="K92" s="1">
        <f>IFERROR(__xludf.DUMMYFUNCTION("""COMPUTED_VALUE"""),1730.27)</f>
        <v>1730.27</v>
      </c>
      <c r="M92" s="2">
        <f>IFERROR(__xludf.DUMMYFUNCTION("""COMPUTED_VALUE"""),45422.66666666667)</f>
        <v>45422.66667</v>
      </c>
      <c r="N92" s="1">
        <f>IFERROR(__xludf.DUMMYFUNCTION("""COMPUTED_VALUE"""),0.0)</f>
        <v>0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IFERROR(__xludf.DUMMYFUNCTION("""COMPUTED_VALUE"""),1736.07)</f>
        <v>1736.07</v>
      </c>
      <c r="D93" s="2">
        <f>IFERROR(__xludf.DUMMYFUNCTION("""COMPUTED_VALUE"""),45425.66666666667)</f>
        <v>45425.66667</v>
      </c>
      <c r="E93" s="1">
        <f>IFERROR(__xludf.DUMMYFUNCTION("""COMPUTED_VALUE"""),1739.59)</f>
        <v>1739.59</v>
      </c>
      <c r="G93" s="2">
        <f>IFERROR(__xludf.DUMMYFUNCTION("""COMPUTED_VALUE"""),45425.66666666667)</f>
        <v>45425.66667</v>
      </c>
      <c r="H93" s="1">
        <f>IFERROR(__xludf.DUMMYFUNCTION("""COMPUTED_VALUE"""),1724.62)</f>
        <v>1724.62</v>
      </c>
      <c r="J93" s="2">
        <f>IFERROR(__xludf.DUMMYFUNCTION("""COMPUTED_VALUE"""),45425.66666666667)</f>
        <v>45425.66667</v>
      </c>
      <c r="K93" s="1">
        <f>IFERROR(__xludf.DUMMYFUNCTION("""COMPUTED_VALUE"""),1725.17)</f>
        <v>1725.17</v>
      </c>
      <c r="M93" s="2">
        <f>IFERROR(__xludf.DUMMYFUNCTION("""COMPUTED_VALUE"""),45425.66666666667)</f>
        <v>45425.66667</v>
      </c>
      <c r="N93" s="1">
        <f>IFERROR(__xludf.DUMMYFUNCTION("""COMPUTED_VALUE"""),0.0)</f>
        <v>0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IFERROR(__xludf.DUMMYFUNCTION("""COMPUTED_VALUE"""),1729.73)</f>
        <v>1729.73</v>
      </c>
      <c r="D94" s="2">
        <f>IFERROR(__xludf.DUMMYFUNCTION("""COMPUTED_VALUE"""),45426.66666666667)</f>
        <v>45426.66667</v>
      </c>
      <c r="E94" s="1">
        <f>IFERROR(__xludf.DUMMYFUNCTION("""COMPUTED_VALUE"""),1734.98)</f>
        <v>1734.98</v>
      </c>
      <c r="G94" s="2">
        <f>IFERROR(__xludf.DUMMYFUNCTION("""COMPUTED_VALUE"""),45426.66666666667)</f>
        <v>45426.66667</v>
      </c>
      <c r="H94" s="1">
        <f>IFERROR(__xludf.DUMMYFUNCTION("""COMPUTED_VALUE"""),1724.97)</f>
        <v>1724.97</v>
      </c>
      <c r="J94" s="2">
        <f>IFERROR(__xludf.DUMMYFUNCTION("""COMPUTED_VALUE"""),45426.66666666667)</f>
        <v>45426.66667</v>
      </c>
      <c r="K94" s="1">
        <f>IFERROR(__xludf.DUMMYFUNCTION("""COMPUTED_VALUE"""),1732.21)</f>
        <v>1732.21</v>
      </c>
      <c r="M94" s="2">
        <f>IFERROR(__xludf.DUMMYFUNCTION("""COMPUTED_VALUE"""),45426.66666666667)</f>
        <v>45426.66667</v>
      </c>
      <c r="N94" s="1">
        <f>IFERROR(__xludf.DUMMYFUNCTION("""COMPUTED_VALUE"""),0.0)</f>
        <v>0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IFERROR(__xludf.DUMMYFUNCTION("""COMPUTED_VALUE"""),1742.54)</f>
        <v>1742.54</v>
      </c>
      <c r="D95" s="2">
        <f>IFERROR(__xludf.DUMMYFUNCTION("""COMPUTED_VALUE"""),45427.66666666667)</f>
        <v>45427.66667</v>
      </c>
      <c r="E95" s="1">
        <f>IFERROR(__xludf.DUMMYFUNCTION("""COMPUTED_VALUE"""),1750.27)</f>
        <v>1750.27</v>
      </c>
      <c r="G95" s="2">
        <f>IFERROR(__xludf.DUMMYFUNCTION("""COMPUTED_VALUE"""),45427.66666666667)</f>
        <v>45427.66667</v>
      </c>
      <c r="H95" s="1">
        <f>IFERROR(__xludf.DUMMYFUNCTION("""COMPUTED_VALUE"""),1739.97)</f>
        <v>1739.97</v>
      </c>
      <c r="J95" s="2">
        <f>IFERROR(__xludf.DUMMYFUNCTION("""COMPUTED_VALUE"""),45427.66666666667)</f>
        <v>45427.66667</v>
      </c>
      <c r="K95" s="1">
        <f>IFERROR(__xludf.DUMMYFUNCTION("""COMPUTED_VALUE"""),1749.28)</f>
        <v>1749.28</v>
      </c>
      <c r="M95" s="2">
        <f>IFERROR(__xludf.DUMMYFUNCTION("""COMPUTED_VALUE"""),45427.66666666667)</f>
        <v>45427.66667</v>
      </c>
      <c r="N95" s="1">
        <f>IFERROR(__xludf.DUMMYFUNCTION("""COMPUTED_VALUE"""),0.0)</f>
        <v>0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IFERROR(__xludf.DUMMYFUNCTION("""COMPUTED_VALUE"""),1749.25)</f>
        <v>1749.25</v>
      </c>
      <c r="D96" s="2">
        <f>IFERROR(__xludf.DUMMYFUNCTION("""COMPUTED_VALUE"""),45428.66666666667)</f>
        <v>45428.66667</v>
      </c>
      <c r="E96" s="1">
        <f>IFERROR(__xludf.DUMMYFUNCTION("""COMPUTED_VALUE"""),1751.48)</f>
        <v>1751.48</v>
      </c>
      <c r="G96" s="2">
        <f>IFERROR(__xludf.DUMMYFUNCTION("""COMPUTED_VALUE"""),45428.66666666667)</f>
        <v>45428.66667</v>
      </c>
      <c r="H96" s="1">
        <f>IFERROR(__xludf.DUMMYFUNCTION("""COMPUTED_VALUE"""),1743.65)</f>
        <v>1743.65</v>
      </c>
      <c r="J96" s="2">
        <f>IFERROR(__xludf.DUMMYFUNCTION("""COMPUTED_VALUE"""),45428.66666666667)</f>
        <v>45428.66667</v>
      </c>
      <c r="K96" s="1">
        <f>IFERROR(__xludf.DUMMYFUNCTION("""COMPUTED_VALUE"""),1743.76)</f>
        <v>1743.76</v>
      </c>
      <c r="M96" s="2">
        <f>IFERROR(__xludf.DUMMYFUNCTION("""COMPUTED_VALUE"""),45428.66666666667)</f>
        <v>45428.66667</v>
      </c>
      <c r="N96" s="1">
        <f>IFERROR(__xludf.DUMMYFUNCTION("""COMPUTED_VALUE"""),0.0)</f>
        <v>0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IFERROR(__xludf.DUMMYFUNCTION("""COMPUTED_VALUE"""),1748.48)</f>
        <v>1748.48</v>
      </c>
      <c r="D97" s="2">
        <f>IFERROR(__xludf.DUMMYFUNCTION("""COMPUTED_VALUE"""),45429.66666666667)</f>
        <v>45429.66667</v>
      </c>
      <c r="E97" s="1">
        <f>IFERROR(__xludf.DUMMYFUNCTION("""COMPUTED_VALUE"""),1748.57)</f>
        <v>1748.57</v>
      </c>
      <c r="G97" s="2">
        <f>IFERROR(__xludf.DUMMYFUNCTION("""COMPUTED_VALUE"""),45429.66666666667)</f>
        <v>45429.66667</v>
      </c>
      <c r="H97" s="1">
        <f>IFERROR(__xludf.DUMMYFUNCTION("""COMPUTED_VALUE"""),1742.93)</f>
        <v>1742.93</v>
      </c>
      <c r="J97" s="2">
        <f>IFERROR(__xludf.DUMMYFUNCTION("""COMPUTED_VALUE"""),45429.66666666667)</f>
        <v>45429.66667</v>
      </c>
      <c r="K97" s="1">
        <f>IFERROR(__xludf.DUMMYFUNCTION("""COMPUTED_VALUE"""),1748.37)</f>
        <v>1748.37</v>
      </c>
      <c r="M97" s="2">
        <f>IFERROR(__xludf.DUMMYFUNCTION("""COMPUTED_VALUE"""),45429.66666666667)</f>
        <v>45429.66667</v>
      </c>
      <c r="N97" s="1">
        <f>IFERROR(__xludf.DUMMYFUNCTION("""COMPUTED_VALUE"""),0.0)</f>
        <v>0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IFERROR(__xludf.DUMMYFUNCTION("""COMPUTED_VALUE"""),1748.75)</f>
        <v>1748.75</v>
      </c>
      <c r="D98" s="2">
        <f>IFERROR(__xludf.DUMMYFUNCTION("""COMPUTED_VALUE"""),45432.66666666667)</f>
        <v>45432.66667</v>
      </c>
      <c r="E98" s="1">
        <f>IFERROR(__xludf.DUMMYFUNCTION("""COMPUTED_VALUE"""),1752.44)</f>
        <v>1752.44</v>
      </c>
      <c r="G98" s="2">
        <f>IFERROR(__xludf.DUMMYFUNCTION("""COMPUTED_VALUE"""),45432.66666666667)</f>
        <v>45432.66667</v>
      </c>
      <c r="H98" s="1">
        <f>IFERROR(__xludf.DUMMYFUNCTION("""COMPUTED_VALUE"""),1744.9)</f>
        <v>1744.9</v>
      </c>
      <c r="J98" s="2">
        <f>IFERROR(__xludf.DUMMYFUNCTION("""COMPUTED_VALUE"""),45432.66666666667)</f>
        <v>45432.66667</v>
      </c>
      <c r="K98" s="1">
        <f>IFERROR(__xludf.DUMMYFUNCTION("""COMPUTED_VALUE"""),1747.76)</f>
        <v>1747.76</v>
      </c>
      <c r="M98" s="2">
        <f>IFERROR(__xludf.DUMMYFUNCTION("""COMPUTED_VALUE"""),45432.66666666667)</f>
        <v>45432.66667</v>
      </c>
      <c r="N98" s="1">
        <f>IFERROR(__xludf.DUMMYFUNCTION("""COMPUTED_VALUE"""),0.0)</f>
        <v>0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IFERROR(__xludf.DUMMYFUNCTION("""COMPUTED_VALUE"""),1743.94)</f>
        <v>1743.94</v>
      </c>
      <c r="D99" s="2">
        <f>IFERROR(__xludf.DUMMYFUNCTION("""COMPUTED_VALUE"""),45433.66666666667)</f>
        <v>45433.66667</v>
      </c>
      <c r="E99" s="1">
        <f>IFERROR(__xludf.DUMMYFUNCTION("""COMPUTED_VALUE"""),1746.41)</f>
        <v>1746.41</v>
      </c>
      <c r="G99" s="2">
        <f>IFERROR(__xludf.DUMMYFUNCTION("""COMPUTED_VALUE"""),45433.66666666667)</f>
        <v>45433.66667</v>
      </c>
      <c r="H99" s="1">
        <f>IFERROR(__xludf.DUMMYFUNCTION("""COMPUTED_VALUE"""),1740.68)</f>
        <v>1740.68</v>
      </c>
      <c r="J99" s="2">
        <f>IFERROR(__xludf.DUMMYFUNCTION("""COMPUTED_VALUE"""),45433.66666666667)</f>
        <v>45433.66667</v>
      </c>
      <c r="K99" s="1">
        <f>IFERROR(__xludf.DUMMYFUNCTION("""COMPUTED_VALUE"""),1745.36)</f>
        <v>1745.36</v>
      </c>
      <c r="M99" s="2">
        <f>IFERROR(__xludf.DUMMYFUNCTION("""COMPUTED_VALUE"""),45433.66666666667)</f>
        <v>45433.66667</v>
      </c>
      <c r="N99" s="1">
        <f>IFERROR(__xludf.DUMMYFUNCTION("""COMPUTED_VALUE"""),0.0)</f>
        <v>0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IFERROR(__xludf.DUMMYFUNCTION("""COMPUTED_VALUE"""),1742.13)</f>
        <v>1742.13</v>
      </c>
      <c r="D100" s="2">
        <f>IFERROR(__xludf.DUMMYFUNCTION("""COMPUTED_VALUE"""),45434.66666666667)</f>
        <v>45434.66667</v>
      </c>
      <c r="E100" s="1">
        <f>IFERROR(__xludf.DUMMYFUNCTION("""COMPUTED_VALUE"""),1745.03)</f>
        <v>1745.03</v>
      </c>
      <c r="G100" s="2">
        <f>IFERROR(__xludf.DUMMYFUNCTION("""COMPUTED_VALUE"""),45434.66666666667)</f>
        <v>45434.66667</v>
      </c>
      <c r="H100" s="1">
        <f>IFERROR(__xludf.DUMMYFUNCTION("""COMPUTED_VALUE"""),1732.19)</f>
        <v>1732.19</v>
      </c>
      <c r="J100" s="2">
        <f>IFERROR(__xludf.DUMMYFUNCTION("""COMPUTED_VALUE"""),45434.66666666667)</f>
        <v>45434.66667</v>
      </c>
      <c r="K100" s="1">
        <f>IFERROR(__xludf.DUMMYFUNCTION("""COMPUTED_VALUE"""),1737.56)</f>
        <v>1737.56</v>
      </c>
      <c r="M100" s="2">
        <f>IFERROR(__xludf.DUMMYFUNCTION("""COMPUTED_VALUE"""),45434.66666666667)</f>
        <v>45434.66667</v>
      </c>
      <c r="N100" s="1">
        <f>IFERROR(__xludf.DUMMYFUNCTION("""COMPUTED_VALUE"""),0.0)</f>
        <v>0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IFERROR(__xludf.DUMMYFUNCTION("""COMPUTED_VALUE"""),1740.8)</f>
        <v>1740.8</v>
      </c>
      <c r="D101" s="2">
        <f>IFERROR(__xludf.DUMMYFUNCTION("""COMPUTED_VALUE"""),45435.66666666667)</f>
        <v>45435.66667</v>
      </c>
      <c r="E101" s="1">
        <f>IFERROR(__xludf.DUMMYFUNCTION("""COMPUTED_VALUE"""),1740.8)</f>
        <v>1740.8</v>
      </c>
      <c r="G101" s="2">
        <f>IFERROR(__xludf.DUMMYFUNCTION("""COMPUTED_VALUE"""),45435.66666666667)</f>
        <v>45435.66667</v>
      </c>
      <c r="H101" s="1">
        <f>IFERROR(__xludf.DUMMYFUNCTION("""COMPUTED_VALUE"""),1712.76)</f>
        <v>1712.76</v>
      </c>
      <c r="J101" s="2">
        <f>IFERROR(__xludf.DUMMYFUNCTION("""COMPUTED_VALUE"""),45435.66666666667)</f>
        <v>45435.66667</v>
      </c>
      <c r="K101" s="1">
        <f>IFERROR(__xludf.DUMMYFUNCTION("""COMPUTED_VALUE"""),1714.54)</f>
        <v>1714.54</v>
      </c>
      <c r="M101" s="2">
        <f>IFERROR(__xludf.DUMMYFUNCTION("""COMPUTED_VALUE"""),45435.66666666667)</f>
        <v>45435.66667</v>
      </c>
      <c r="N101" s="1">
        <f>IFERROR(__xludf.DUMMYFUNCTION("""COMPUTED_VALUE"""),0.0)</f>
        <v>0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IFERROR(__xludf.DUMMYFUNCTION("""COMPUTED_VALUE"""),1721.58)</f>
        <v>1721.58</v>
      </c>
      <c r="D102" s="2">
        <f>IFERROR(__xludf.DUMMYFUNCTION("""COMPUTED_VALUE"""),45436.66666666667)</f>
        <v>45436.66667</v>
      </c>
      <c r="E102" s="1">
        <f>IFERROR(__xludf.DUMMYFUNCTION("""COMPUTED_VALUE"""),1730.21)</f>
        <v>1730.21</v>
      </c>
      <c r="G102" s="2">
        <f>IFERROR(__xludf.DUMMYFUNCTION("""COMPUTED_VALUE"""),45436.66666666667)</f>
        <v>45436.66667</v>
      </c>
      <c r="H102" s="1">
        <f>IFERROR(__xludf.DUMMYFUNCTION("""COMPUTED_VALUE"""),1719.83)</f>
        <v>1719.83</v>
      </c>
      <c r="J102" s="2">
        <f>IFERROR(__xludf.DUMMYFUNCTION("""COMPUTED_VALUE"""),45436.66666666667)</f>
        <v>45436.66667</v>
      </c>
      <c r="K102" s="1">
        <f>IFERROR(__xludf.DUMMYFUNCTION("""COMPUTED_VALUE"""),1726.94)</f>
        <v>1726.94</v>
      </c>
      <c r="M102" s="2">
        <f>IFERROR(__xludf.DUMMYFUNCTION("""COMPUTED_VALUE"""),45436.66666666667)</f>
        <v>45436.66667</v>
      </c>
      <c r="N102" s="1">
        <f>IFERROR(__xludf.DUMMYFUNCTION("""COMPUTED_VALUE"""),0.0)</f>
        <v>0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IFERROR(__xludf.DUMMYFUNCTION("""COMPUTED_VALUE"""),1727.57)</f>
        <v>1727.57</v>
      </c>
      <c r="D103" s="2">
        <f>IFERROR(__xludf.DUMMYFUNCTION("""COMPUTED_VALUE"""),45440.66666666667)</f>
        <v>45440.66667</v>
      </c>
      <c r="E103" s="1">
        <f>IFERROR(__xludf.DUMMYFUNCTION("""COMPUTED_VALUE"""),1728.56)</f>
        <v>1728.56</v>
      </c>
      <c r="G103" s="2">
        <f>IFERROR(__xludf.DUMMYFUNCTION("""COMPUTED_VALUE"""),45440.66666666667)</f>
        <v>45440.66667</v>
      </c>
      <c r="H103" s="1">
        <f>IFERROR(__xludf.DUMMYFUNCTION("""COMPUTED_VALUE"""),1707.42)</f>
        <v>1707.42</v>
      </c>
      <c r="J103" s="2">
        <f>IFERROR(__xludf.DUMMYFUNCTION("""COMPUTED_VALUE"""),45440.66666666667)</f>
        <v>45440.66667</v>
      </c>
      <c r="K103" s="1">
        <f>IFERROR(__xludf.DUMMYFUNCTION("""COMPUTED_VALUE"""),1711.76)</f>
        <v>1711.76</v>
      </c>
      <c r="M103" s="2">
        <f>IFERROR(__xludf.DUMMYFUNCTION("""COMPUTED_VALUE"""),45440.66666666667)</f>
        <v>45440.66667</v>
      </c>
      <c r="N103" s="1">
        <f>IFERROR(__xludf.DUMMYFUNCTION("""COMPUTED_VALUE"""),0.0)</f>
        <v>0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IFERROR(__xludf.DUMMYFUNCTION("""COMPUTED_VALUE"""),1696.8)</f>
        <v>1696.8</v>
      </c>
      <c r="D104" s="2">
        <f>IFERROR(__xludf.DUMMYFUNCTION("""COMPUTED_VALUE"""),45441.66666666667)</f>
        <v>45441.66667</v>
      </c>
      <c r="E104" s="1">
        <f>IFERROR(__xludf.DUMMYFUNCTION("""COMPUTED_VALUE"""),1696.8)</f>
        <v>1696.8</v>
      </c>
      <c r="G104" s="2">
        <f>IFERROR(__xludf.DUMMYFUNCTION("""COMPUTED_VALUE"""),45441.66666666667)</f>
        <v>45441.66667</v>
      </c>
      <c r="H104" s="1">
        <f>IFERROR(__xludf.DUMMYFUNCTION("""COMPUTED_VALUE"""),1691.09)</f>
        <v>1691.09</v>
      </c>
      <c r="J104" s="2">
        <f>IFERROR(__xludf.DUMMYFUNCTION("""COMPUTED_VALUE"""),45441.66666666667)</f>
        <v>45441.66667</v>
      </c>
      <c r="K104" s="1">
        <f>IFERROR(__xludf.DUMMYFUNCTION("""COMPUTED_VALUE"""),1691.93)</f>
        <v>1691.93</v>
      </c>
      <c r="M104" s="2">
        <f>IFERROR(__xludf.DUMMYFUNCTION("""COMPUTED_VALUE"""),45441.66666666667)</f>
        <v>45441.66667</v>
      </c>
      <c r="N104" s="1">
        <f>IFERROR(__xludf.DUMMYFUNCTION("""COMPUTED_VALUE"""),0.0)</f>
        <v>0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IFERROR(__xludf.DUMMYFUNCTION("""COMPUTED_VALUE"""),1693.45)</f>
        <v>1693.45</v>
      </c>
      <c r="D105" s="2">
        <f>IFERROR(__xludf.DUMMYFUNCTION("""COMPUTED_VALUE"""),45442.66666666667)</f>
        <v>45442.66667</v>
      </c>
      <c r="E105" s="1">
        <f>IFERROR(__xludf.DUMMYFUNCTION("""COMPUTED_VALUE"""),1699.88)</f>
        <v>1699.88</v>
      </c>
      <c r="G105" s="2">
        <f>IFERROR(__xludf.DUMMYFUNCTION("""COMPUTED_VALUE"""),45442.66666666667)</f>
        <v>45442.66667</v>
      </c>
      <c r="H105" s="1">
        <f>IFERROR(__xludf.DUMMYFUNCTION("""COMPUTED_VALUE"""),1690.8)</f>
        <v>1690.8</v>
      </c>
      <c r="J105" s="2">
        <f>IFERROR(__xludf.DUMMYFUNCTION("""COMPUTED_VALUE"""),45442.66666666667)</f>
        <v>45442.66667</v>
      </c>
      <c r="K105" s="1">
        <f>IFERROR(__xludf.DUMMYFUNCTION("""COMPUTED_VALUE"""),1696.62)</f>
        <v>1696.62</v>
      </c>
      <c r="M105" s="2">
        <f>IFERROR(__xludf.DUMMYFUNCTION("""COMPUTED_VALUE"""),45442.66666666667)</f>
        <v>45442.66667</v>
      </c>
      <c r="N105" s="1">
        <f>IFERROR(__xludf.DUMMYFUNCTION("""COMPUTED_VALUE"""),0.0)</f>
        <v>0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IFERROR(__xludf.DUMMYFUNCTION("""COMPUTED_VALUE"""),1697.84)</f>
        <v>1697.84</v>
      </c>
      <c r="D106" s="2">
        <f>IFERROR(__xludf.DUMMYFUNCTION("""COMPUTED_VALUE"""),45443.66666666667)</f>
        <v>45443.66667</v>
      </c>
      <c r="E106" s="1">
        <f>IFERROR(__xludf.DUMMYFUNCTION("""COMPUTED_VALUE"""),1710.61)</f>
        <v>1710.61</v>
      </c>
      <c r="G106" s="2">
        <f>IFERROR(__xludf.DUMMYFUNCTION("""COMPUTED_VALUE"""),45443.66666666667)</f>
        <v>45443.66667</v>
      </c>
      <c r="H106" s="1">
        <f>IFERROR(__xludf.DUMMYFUNCTION("""COMPUTED_VALUE"""),1685.0)</f>
        <v>1685</v>
      </c>
      <c r="J106" s="2">
        <f>IFERROR(__xludf.DUMMYFUNCTION("""COMPUTED_VALUE"""),45443.66666666667)</f>
        <v>45443.66667</v>
      </c>
      <c r="K106" s="1">
        <f>IFERROR(__xludf.DUMMYFUNCTION("""COMPUTED_VALUE"""),1710.22)</f>
        <v>1710.22</v>
      </c>
      <c r="M106" s="2">
        <f>IFERROR(__xludf.DUMMYFUNCTION("""COMPUTED_VALUE"""),45443.66666666667)</f>
        <v>45443.66667</v>
      </c>
      <c r="N106" s="1">
        <f>IFERROR(__xludf.DUMMYFUNCTION("""COMPUTED_VALUE"""),0.0)</f>
        <v>0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IFERROR(__xludf.DUMMYFUNCTION("""COMPUTED_VALUE"""),1712.91)</f>
        <v>1712.91</v>
      </c>
      <c r="D107" s="2">
        <f>IFERROR(__xludf.DUMMYFUNCTION("""COMPUTED_VALUE"""),45446.66666666667)</f>
        <v>45446.66667</v>
      </c>
      <c r="E107" s="1">
        <f>IFERROR(__xludf.DUMMYFUNCTION("""COMPUTED_VALUE"""),1713.38)</f>
        <v>1713.38</v>
      </c>
      <c r="G107" s="2">
        <f>IFERROR(__xludf.DUMMYFUNCTION("""COMPUTED_VALUE"""),45446.66666666667)</f>
        <v>45446.66667</v>
      </c>
      <c r="H107" s="1">
        <f>IFERROR(__xludf.DUMMYFUNCTION("""COMPUTED_VALUE"""),1683.68)</f>
        <v>1683.68</v>
      </c>
      <c r="J107" s="2">
        <f>IFERROR(__xludf.DUMMYFUNCTION("""COMPUTED_VALUE"""),45446.66666666667)</f>
        <v>45446.66667</v>
      </c>
      <c r="K107" s="1">
        <f>IFERROR(__xludf.DUMMYFUNCTION("""COMPUTED_VALUE"""),1697.77)</f>
        <v>1697.77</v>
      </c>
      <c r="M107" s="2">
        <f>IFERROR(__xludf.DUMMYFUNCTION("""COMPUTED_VALUE"""),45446.66666666667)</f>
        <v>45446.66667</v>
      </c>
      <c r="N107" s="1">
        <f>IFERROR(__xludf.DUMMYFUNCTION("""COMPUTED_VALUE"""),0.0)</f>
        <v>0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IFERROR(__xludf.DUMMYFUNCTION("""COMPUTED_VALUE"""),1691.52)</f>
        <v>1691.52</v>
      </c>
      <c r="D108" s="2">
        <f>IFERROR(__xludf.DUMMYFUNCTION("""COMPUTED_VALUE"""),45447.66666666667)</f>
        <v>45447.66667</v>
      </c>
      <c r="E108" s="1">
        <f>IFERROR(__xludf.DUMMYFUNCTION("""COMPUTED_VALUE"""),1697.71)</f>
        <v>1697.71</v>
      </c>
      <c r="G108" s="2">
        <f>IFERROR(__xludf.DUMMYFUNCTION("""COMPUTED_VALUE"""),45447.66666666667)</f>
        <v>45447.66667</v>
      </c>
      <c r="H108" s="1">
        <f>IFERROR(__xludf.DUMMYFUNCTION("""COMPUTED_VALUE"""),1686.82)</f>
        <v>1686.82</v>
      </c>
      <c r="J108" s="2">
        <f>IFERROR(__xludf.DUMMYFUNCTION("""COMPUTED_VALUE"""),45447.66666666667)</f>
        <v>45447.66667</v>
      </c>
      <c r="K108" s="1">
        <f>IFERROR(__xludf.DUMMYFUNCTION("""COMPUTED_VALUE"""),1693.76)</f>
        <v>1693.76</v>
      </c>
      <c r="M108" s="2">
        <f>IFERROR(__xludf.DUMMYFUNCTION("""COMPUTED_VALUE"""),45447.66666666667)</f>
        <v>45447.66667</v>
      </c>
      <c r="N108" s="1">
        <f>IFERROR(__xludf.DUMMYFUNCTION("""COMPUTED_VALUE"""),0.0)</f>
        <v>0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IFERROR(__xludf.DUMMYFUNCTION("""COMPUTED_VALUE"""),1700.24)</f>
        <v>1700.24</v>
      </c>
      <c r="D109" s="2">
        <f>IFERROR(__xludf.DUMMYFUNCTION("""COMPUTED_VALUE"""),45448.66666666667)</f>
        <v>45448.66667</v>
      </c>
      <c r="E109" s="1">
        <f>IFERROR(__xludf.DUMMYFUNCTION("""COMPUTED_VALUE"""),1707.42)</f>
        <v>1707.42</v>
      </c>
      <c r="G109" s="2">
        <f>IFERROR(__xludf.DUMMYFUNCTION("""COMPUTED_VALUE"""),45448.66666666667)</f>
        <v>45448.66667</v>
      </c>
      <c r="H109" s="1">
        <f>IFERROR(__xludf.DUMMYFUNCTION("""COMPUTED_VALUE"""),1691.32)</f>
        <v>1691.32</v>
      </c>
      <c r="J109" s="2">
        <f>IFERROR(__xludf.DUMMYFUNCTION("""COMPUTED_VALUE"""),45448.66666666667)</f>
        <v>45448.66667</v>
      </c>
      <c r="K109" s="1">
        <f>IFERROR(__xludf.DUMMYFUNCTION("""COMPUTED_VALUE"""),1707.39)</f>
        <v>1707.39</v>
      </c>
      <c r="M109" s="2">
        <f>IFERROR(__xludf.DUMMYFUNCTION("""COMPUTED_VALUE"""),45448.66666666667)</f>
        <v>45448.66667</v>
      </c>
      <c r="N109" s="1">
        <f>IFERROR(__xludf.DUMMYFUNCTION("""COMPUTED_VALUE"""),0.0)</f>
        <v>0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IFERROR(__xludf.DUMMYFUNCTION("""COMPUTED_VALUE"""),1705.44)</f>
        <v>1705.44</v>
      </c>
      <c r="D110" s="2">
        <f>IFERROR(__xludf.DUMMYFUNCTION("""COMPUTED_VALUE"""),45449.66666666667)</f>
        <v>45449.66667</v>
      </c>
      <c r="E110" s="1">
        <f>IFERROR(__xludf.DUMMYFUNCTION("""COMPUTED_VALUE"""),1709.87)</f>
        <v>1709.87</v>
      </c>
      <c r="G110" s="2">
        <f>IFERROR(__xludf.DUMMYFUNCTION("""COMPUTED_VALUE"""),45449.66666666667)</f>
        <v>45449.66667</v>
      </c>
      <c r="H110" s="1">
        <f>IFERROR(__xludf.DUMMYFUNCTION("""COMPUTED_VALUE"""),1699.23)</f>
        <v>1699.23</v>
      </c>
      <c r="J110" s="2">
        <f>IFERROR(__xludf.DUMMYFUNCTION("""COMPUTED_VALUE"""),45449.66666666667)</f>
        <v>45449.66667</v>
      </c>
      <c r="K110" s="1">
        <f>IFERROR(__xludf.DUMMYFUNCTION("""COMPUTED_VALUE"""),1702.59)</f>
        <v>1702.59</v>
      </c>
      <c r="M110" s="2">
        <f>IFERROR(__xludf.DUMMYFUNCTION("""COMPUTED_VALUE"""),45449.66666666667)</f>
        <v>45449.66667</v>
      </c>
      <c r="N110" s="1">
        <f>IFERROR(__xludf.DUMMYFUNCTION("""COMPUTED_VALUE"""),0.0)</f>
        <v>0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IFERROR(__xludf.DUMMYFUNCTION("""COMPUTED_VALUE"""),1694.5)</f>
        <v>1694.5</v>
      </c>
      <c r="D111" s="2">
        <f>IFERROR(__xludf.DUMMYFUNCTION("""COMPUTED_VALUE"""),45450.66666666667)</f>
        <v>45450.66667</v>
      </c>
      <c r="E111" s="1">
        <f>IFERROR(__xludf.DUMMYFUNCTION("""COMPUTED_VALUE"""),1706.49)</f>
        <v>1706.49</v>
      </c>
      <c r="G111" s="2">
        <f>IFERROR(__xludf.DUMMYFUNCTION("""COMPUTED_VALUE"""),45450.66666666667)</f>
        <v>45450.66667</v>
      </c>
      <c r="H111" s="1">
        <f>IFERROR(__xludf.DUMMYFUNCTION("""COMPUTED_VALUE"""),1690.8)</f>
        <v>1690.8</v>
      </c>
      <c r="J111" s="2">
        <f>IFERROR(__xludf.DUMMYFUNCTION("""COMPUTED_VALUE"""),45450.66666666667)</f>
        <v>45450.66667</v>
      </c>
      <c r="K111" s="1">
        <f>IFERROR(__xludf.DUMMYFUNCTION("""COMPUTED_VALUE"""),1695.27)</f>
        <v>1695.27</v>
      </c>
      <c r="M111" s="2">
        <f>IFERROR(__xludf.DUMMYFUNCTION("""COMPUTED_VALUE"""),45450.66666666667)</f>
        <v>45450.66667</v>
      </c>
      <c r="N111" s="1">
        <f>IFERROR(__xludf.DUMMYFUNCTION("""COMPUTED_VALUE"""),0.0)</f>
        <v>0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IFERROR(__xludf.DUMMYFUNCTION("""COMPUTED_VALUE"""),1691.19)</f>
        <v>1691.19</v>
      </c>
      <c r="D112" s="2">
        <f>IFERROR(__xludf.DUMMYFUNCTION("""COMPUTED_VALUE"""),45453.66666666667)</f>
        <v>45453.66667</v>
      </c>
      <c r="E112" s="1">
        <f>IFERROR(__xludf.DUMMYFUNCTION("""COMPUTED_VALUE"""),1706.07)</f>
        <v>1706.07</v>
      </c>
      <c r="G112" s="2">
        <f>IFERROR(__xludf.DUMMYFUNCTION("""COMPUTED_VALUE"""),45453.66666666667)</f>
        <v>45453.66667</v>
      </c>
      <c r="H112" s="1">
        <f>IFERROR(__xludf.DUMMYFUNCTION("""COMPUTED_VALUE"""),1690.84)</f>
        <v>1690.84</v>
      </c>
      <c r="J112" s="2">
        <f>IFERROR(__xludf.DUMMYFUNCTION("""COMPUTED_VALUE"""),45453.66666666667)</f>
        <v>45453.66667</v>
      </c>
      <c r="K112" s="1">
        <f>IFERROR(__xludf.DUMMYFUNCTION("""COMPUTED_VALUE"""),1703.68)</f>
        <v>1703.68</v>
      </c>
      <c r="M112" s="2">
        <f>IFERROR(__xludf.DUMMYFUNCTION("""COMPUTED_VALUE"""),45453.66666666667)</f>
        <v>45453.66667</v>
      </c>
      <c r="N112" s="1">
        <f>IFERROR(__xludf.DUMMYFUNCTION("""COMPUTED_VALUE"""),0.0)</f>
        <v>0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IFERROR(__xludf.DUMMYFUNCTION("""COMPUTED_VALUE"""),1696.84)</f>
        <v>1696.84</v>
      </c>
      <c r="D113" s="2">
        <f>IFERROR(__xludf.DUMMYFUNCTION("""COMPUTED_VALUE"""),45454.66666666667)</f>
        <v>45454.66667</v>
      </c>
      <c r="E113" s="1">
        <f>IFERROR(__xludf.DUMMYFUNCTION("""COMPUTED_VALUE"""),1700.79)</f>
        <v>1700.79</v>
      </c>
      <c r="G113" s="2">
        <f>IFERROR(__xludf.DUMMYFUNCTION("""COMPUTED_VALUE"""),45454.66666666667)</f>
        <v>45454.66667</v>
      </c>
      <c r="H113" s="1">
        <f>IFERROR(__xludf.DUMMYFUNCTION("""COMPUTED_VALUE"""),1686.78)</f>
        <v>1686.78</v>
      </c>
      <c r="J113" s="2">
        <f>IFERROR(__xludf.DUMMYFUNCTION("""COMPUTED_VALUE"""),45454.66666666667)</f>
        <v>45454.66667</v>
      </c>
      <c r="K113" s="1">
        <f>IFERROR(__xludf.DUMMYFUNCTION("""COMPUTED_VALUE"""),1699.16)</f>
        <v>1699.16</v>
      </c>
      <c r="M113" s="2">
        <f>IFERROR(__xludf.DUMMYFUNCTION("""COMPUTED_VALUE"""),45454.66666666667)</f>
        <v>45454.66667</v>
      </c>
      <c r="N113" s="1">
        <f>IFERROR(__xludf.DUMMYFUNCTION("""COMPUTED_VALUE"""),0.0)</f>
        <v>0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IFERROR(__xludf.DUMMYFUNCTION("""COMPUTED_VALUE"""),1715.84)</f>
        <v>1715.84</v>
      </c>
      <c r="D114" s="2">
        <f>IFERROR(__xludf.DUMMYFUNCTION("""COMPUTED_VALUE"""),45455.66666666667)</f>
        <v>45455.66667</v>
      </c>
      <c r="E114" s="1">
        <f>IFERROR(__xludf.DUMMYFUNCTION("""COMPUTED_VALUE"""),1719.54)</f>
        <v>1719.54</v>
      </c>
      <c r="G114" s="2">
        <f>IFERROR(__xludf.DUMMYFUNCTION("""COMPUTED_VALUE"""),45455.66666666667)</f>
        <v>45455.66667</v>
      </c>
      <c r="H114" s="1">
        <f>IFERROR(__xludf.DUMMYFUNCTION("""COMPUTED_VALUE"""),1705.4)</f>
        <v>1705.4</v>
      </c>
      <c r="J114" s="2">
        <f>IFERROR(__xludf.DUMMYFUNCTION("""COMPUTED_VALUE"""),45455.66666666667)</f>
        <v>45455.66667</v>
      </c>
      <c r="K114" s="1">
        <f>IFERROR(__xludf.DUMMYFUNCTION("""COMPUTED_VALUE"""),1709.9)</f>
        <v>1709.9</v>
      </c>
      <c r="M114" s="2">
        <f>IFERROR(__xludf.DUMMYFUNCTION("""COMPUTED_VALUE"""),45455.66666666667)</f>
        <v>45455.66667</v>
      </c>
      <c r="N114" s="1">
        <f>IFERROR(__xludf.DUMMYFUNCTION("""COMPUTED_VALUE"""),0.0)</f>
        <v>0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IFERROR(__xludf.DUMMYFUNCTION("""COMPUTED_VALUE"""),1707.44)</f>
        <v>1707.44</v>
      </c>
      <c r="D115" s="2">
        <f>IFERROR(__xludf.DUMMYFUNCTION("""COMPUTED_VALUE"""),45456.66666666667)</f>
        <v>45456.66667</v>
      </c>
      <c r="E115" s="1">
        <f>IFERROR(__xludf.DUMMYFUNCTION("""COMPUTED_VALUE"""),1708.32)</f>
        <v>1708.32</v>
      </c>
      <c r="G115" s="2">
        <f>IFERROR(__xludf.DUMMYFUNCTION("""COMPUTED_VALUE"""),45456.66666666667)</f>
        <v>45456.66667</v>
      </c>
      <c r="H115" s="1">
        <f>IFERROR(__xludf.DUMMYFUNCTION("""COMPUTED_VALUE"""),1694.78)</f>
        <v>1694.78</v>
      </c>
      <c r="J115" s="2">
        <f>IFERROR(__xludf.DUMMYFUNCTION("""COMPUTED_VALUE"""),45456.66666666667)</f>
        <v>45456.66667</v>
      </c>
      <c r="K115" s="1">
        <f>IFERROR(__xludf.DUMMYFUNCTION("""COMPUTED_VALUE"""),1704.56)</f>
        <v>1704.56</v>
      </c>
      <c r="M115" s="2">
        <f>IFERROR(__xludf.DUMMYFUNCTION("""COMPUTED_VALUE"""),45456.66666666667)</f>
        <v>45456.66667</v>
      </c>
      <c r="N115" s="1">
        <f>IFERROR(__xludf.DUMMYFUNCTION("""COMPUTED_VALUE"""),0.0)</f>
        <v>0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IFERROR(__xludf.DUMMYFUNCTION("""COMPUTED_VALUE"""),1694.17)</f>
        <v>1694.17</v>
      </c>
      <c r="D116" s="2">
        <f>IFERROR(__xludf.DUMMYFUNCTION("""COMPUTED_VALUE"""),45457.66666666667)</f>
        <v>45457.66667</v>
      </c>
      <c r="E116" s="1">
        <f>IFERROR(__xludf.DUMMYFUNCTION("""COMPUTED_VALUE"""),1694.73)</f>
        <v>1694.73</v>
      </c>
      <c r="G116" s="2">
        <f>IFERROR(__xludf.DUMMYFUNCTION("""COMPUTED_VALUE"""),45457.66666666667)</f>
        <v>45457.66667</v>
      </c>
      <c r="H116" s="1">
        <f>IFERROR(__xludf.DUMMYFUNCTION("""COMPUTED_VALUE"""),1681.34)</f>
        <v>1681.34</v>
      </c>
      <c r="J116" s="2">
        <f>IFERROR(__xludf.DUMMYFUNCTION("""COMPUTED_VALUE"""),45457.66666666667)</f>
        <v>45457.66667</v>
      </c>
      <c r="K116" s="1">
        <f>IFERROR(__xludf.DUMMYFUNCTION("""COMPUTED_VALUE"""),1693.19)</f>
        <v>1693.19</v>
      </c>
      <c r="M116" s="2">
        <f>IFERROR(__xludf.DUMMYFUNCTION("""COMPUTED_VALUE"""),45457.66666666667)</f>
        <v>45457.66667</v>
      </c>
      <c r="N116" s="1">
        <f>IFERROR(__xludf.DUMMYFUNCTION("""COMPUTED_VALUE"""),0.0)</f>
        <v>0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IFERROR(__xludf.DUMMYFUNCTION("""COMPUTED_VALUE"""),1688.6)</f>
        <v>1688.6</v>
      </c>
      <c r="D117" s="2">
        <f>IFERROR(__xludf.DUMMYFUNCTION("""COMPUTED_VALUE"""),45460.66666666667)</f>
        <v>45460.66667</v>
      </c>
      <c r="E117" s="1">
        <f>IFERROR(__xludf.DUMMYFUNCTION("""COMPUTED_VALUE"""),1709.4)</f>
        <v>1709.4</v>
      </c>
      <c r="G117" s="2">
        <f>IFERROR(__xludf.DUMMYFUNCTION("""COMPUTED_VALUE"""),45460.66666666667)</f>
        <v>45460.66667</v>
      </c>
      <c r="H117" s="1">
        <f>IFERROR(__xludf.DUMMYFUNCTION("""COMPUTED_VALUE"""),1685.93)</f>
        <v>1685.93</v>
      </c>
      <c r="J117" s="2">
        <f>IFERROR(__xludf.DUMMYFUNCTION("""COMPUTED_VALUE"""),45460.66666666667)</f>
        <v>45460.66667</v>
      </c>
      <c r="K117" s="1">
        <f>IFERROR(__xludf.DUMMYFUNCTION("""COMPUTED_VALUE"""),1706.81)</f>
        <v>1706.81</v>
      </c>
      <c r="M117" s="2">
        <f>IFERROR(__xludf.DUMMYFUNCTION("""COMPUTED_VALUE"""),45460.66666666667)</f>
        <v>45460.66667</v>
      </c>
      <c r="N117" s="1">
        <f>IFERROR(__xludf.DUMMYFUNCTION("""COMPUTED_VALUE"""),0.0)</f>
        <v>0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IFERROR(__xludf.DUMMYFUNCTION("""COMPUTED_VALUE"""),1707.16)</f>
        <v>1707.16</v>
      </c>
      <c r="D118" s="2">
        <f>IFERROR(__xludf.DUMMYFUNCTION("""COMPUTED_VALUE"""),45461.66666666667)</f>
        <v>45461.66667</v>
      </c>
      <c r="E118" s="1">
        <f>IFERROR(__xludf.DUMMYFUNCTION("""COMPUTED_VALUE"""),1714.67)</f>
        <v>1714.67</v>
      </c>
      <c r="G118" s="2">
        <f>IFERROR(__xludf.DUMMYFUNCTION("""COMPUTED_VALUE"""),45461.66666666667)</f>
        <v>45461.66667</v>
      </c>
      <c r="H118" s="1">
        <f>IFERROR(__xludf.DUMMYFUNCTION("""COMPUTED_VALUE"""),1706.98)</f>
        <v>1706.98</v>
      </c>
      <c r="J118" s="2">
        <f>IFERROR(__xludf.DUMMYFUNCTION("""COMPUTED_VALUE"""),45461.66666666667)</f>
        <v>45461.66667</v>
      </c>
      <c r="K118" s="1">
        <f>IFERROR(__xludf.DUMMYFUNCTION("""COMPUTED_VALUE"""),1713.12)</f>
        <v>1713.12</v>
      </c>
      <c r="M118" s="2">
        <f>IFERROR(__xludf.DUMMYFUNCTION("""COMPUTED_VALUE"""),45461.66666666667)</f>
        <v>45461.66667</v>
      </c>
      <c r="N118" s="1">
        <f>IFERROR(__xludf.DUMMYFUNCTION("""COMPUTED_VALUE"""),0.0)</f>
        <v>0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IFERROR(__xludf.DUMMYFUNCTION("""COMPUTED_VALUE"""),1711.87)</f>
        <v>1711.87</v>
      </c>
      <c r="D119" s="2">
        <f>IFERROR(__xludf.DUMMYFUNCTION("""COMPUTED_VALUE"""),45463.66666666667)</f>
        <v>45463.66667</v>
      </c>
      <c r="E119" s="1">
        <f>IFERROR(__xludf.DUMMYFUNCTION("""COMPUTED_VALUE"""),1717.22)</f>
        <v>1717.22</v>
      </c>
      <c r="G119" s="2">
        <f>IFERROR(__xludf.DUMMYFUNCTION("""COMPUTED_VALUE"""),45463.66666666667)</f>
        <v>45463.66667</v>
      </c>
      <c r="H119" s="1">
        <f>IFERROR(__xludf.DUMMYFUNCTION("""COMPUTED_VALUE"""),1707.77)</f>
        <v>1707.77</v>
      </c>
      <c r="J119" s="2">
        <f>IFERROR(__xludf.DUMMYFUNCTION("""COMPUTED_VALUE"""),45463.66666666667)</f>
        <v>45463.66667</v>
      </c>
      <c r="K119" s="1">
        <f>IFERROR(__xludf.DUMMYFUNCTION("""COMPUTED_VALUE"""),1711.23)</f>
        <v>1711.23</v>
      </c>
      <c r="M119" s="2">
        <f>IFERROR(__xludf.DUMMYFUNCTION("""COMPUTED_VALUE"""),45463.66666666667)</f>
        <v>45463.66667</v>
      </c>
      <c r="N119" s="1">
        <f>IFERROR(__xludf.DUMMYFUNCTION("""COMPUTED_VALUE"""),0.0)</f>
        <v>0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IFERROR(__xludf.DUMMYFUNCTION("""COMPUTED_VALUE"""),1713.0)</f>
        <v>1713</v>
      </c>
      <c r="D120" s="2">
        <f>IFERROR(__xludf.DUMMYFUNCTION("""COMPUTED_VALUE"""),45464.66666666667)</f>
        <v>45464.66667</v>
      </c>
      <c r="E120" s="1">
        <f>IFERROR(__xludf.DUMMYFUNCTION("""COMPUTED_VALUE"""),1713.0)</f>
        <v>1713</v>
      </c>
      <c r="G120" s="2">
        <f>IFERROR(__xludf.DUMMYFUNCTION("""COMPUTED_VALUE"""),45464.66666666667)</f>
        <v>45464.66667</v>
      </c>
      <c r="H120" s="1">
        <f>IFERROR(__xludf.DUMMYFUNCTION("""COMPUTED_VALUE"""),1700.04)</f>
        <v>1700.04</v>
      </c>
      <c r="J120" s="2">
        <f>IFERROR(__xludf.DUMMYFUNCTION("""COMPUTED_VALUE"""),45464.66666666667)</f>
        <v>45464.66667</v>
      </c>
      <c r="K120" s="1">
        <f>IFERROR(__xludf.DUMMYFUNCTION("""COMPUTED_VALUE"""),1710.78)</f>
        <v>1710.78</v>
      </c>
      <c r="M120" s="2">
        <f>IFERROR(__xludf.DUMMYFUNCTION("""COMPUTED_VALUE"""),45464.66666666667)</f>
        <v>45464.66667</v>
      </c>
      <c r="N120" s="1">
        <f>IFERROR(__xludf.DUMMYFUNCTION("""COMPUTED_VALUE"""),0.0)</f>
        <v>0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IFERROR(__xludf.DUMMYFUNCTION("""COMPUTED_VALUE"""),1712.29)</f>
        <v>1712.29</v>
      </c>
      <c r="D121" s="2">
        <f>IFERROR(__xludf.DUMMYFUNCTION("""COMPUTED_VALUE"""),45467.66666666667)</f>
        <v>45467.66667</v>
      </c>
      <c r="E121" s="1">
        <f>IFERROR(__xludf.DUMMYFUNCTION("""COMPUTED_VALUE"""),1726.27)</f>
        <v>1726.27</v>
      </c>
      <c r="G121" s="2">
        <f>IFERROR(__xludf.DUMMYFUNCTION("""COMPUTED_VALUE"""),45467.66666666667)</f>
        <v>45467.66667</v>
      </c>
      <c r="H121" s="1">
        <f>IFERROR(__xludf.DUMMYFUNCTION("""COMPUTED_VALUE"""),1710.85)</f>
        <v>1710.85</v>
      </c>
      <c r="J121" s="2">
        <f>IFERROR(__xludf.DUMMYFUNCTION("""COMPUTED_VALUE"""),45467.66666666667)</f>
        <v>45467.66667</v>
      </c>
      <c r="K121" s="1">
        <f>IFERROR(__xludf.DUMMYFUNCTION("""COMPUTED_VALUE"""),1718.13)</f>
        <v>1718.13</v>
      </c>
      <c r="M121" s="2">
        <f>IFERROR(__xludf.DUMMYFUNCTION("""COMPUTED_VALUE"""),45467.66666666667)</f>
        <v>45467.66667</v>
      </c>
      <c r="N121" s="1">
        <f>IFERROR(__xludf.DUMMYFUNCTION("""COMPUTED_VALUE"""),0.0)</f>
        <v>0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IFERROR(__xludf.DUMMYFUNCTION("""COMPUTED_VALUE"""),1717.42)</f>
        <v>1717.42</v>
      </c>
      <c r="D122" s="2">
        <f>IFERROR(__xludf.DUMMYFUNCTION("""COMPUTED_VALUE"""),45468.66666666667)</f>
        <v>45468.66667</v>
      </c>
      <c r="E122" s="1">
        <f>IFERROR(__xludf.DUMMYFUNCTION("""COMPUTED_VALUE"""),1717.42)</f>
        <v>1717.42</v>
      </c>
      <c r="G122" s="2">
        <f>IFERROR(__xludf.DUMMYFUNCTION("""COMPUTED_VALUE"""),45468.66666666667)</f>
        <v>45468.66667</v>
      </c>
      <c r="H122" s="1">
        <f>IFERROR(__xludf.DUMMYFUNCTION("""COMPUTED_VALUE"""),1704.02)</f>
        <v>1704.02</v>
      </c>
      <c r="J122" s="2">
        <f>IFERROR(__xludf.DUMMYFUNCTION("""COMPUTED_VALUE"""),45468.66666666667)</f>
        <v>45468.66667</v>
      </c>
      <c r="K122" s="1">
        <f>IFERROR(__xludf.DUMMYFUNCTION("""COMPUTED_VALUE"""),1710.22)</f>
        <v>1710.22</v>
      </c>
      <c r="M122" s="2">
        <f>IFERROR(__xludf.DUMMYFUNCTION("""COMPUTED_VALUE"""),45468.66666666667)</f>
        <v>45468.66667</v>
      </c>
      <c r="N122" s="1">
        <f>IFERROR(__xludf.DUMMYFUNCTION("""COMPUTED_VALUE"""),0.0)</f>
        <v>0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IFERROR(__xludf.DUMMYFUNCTION("""COMPUTED_VALUE"""),1703.11)</f>
        <v>1703.11</v>
      </c>
      <c r="D123" s="2">
        <f>IFERROR(__xludf.DUMMYFUNCTION("""COMPUTED_VALUE"""),45469.66666666667)</f>
        <v>45469.66667</v>
      </c>
      <c r="E123" s="1">
        <f>IFERROR(__xludf.DUMMYFUNCTION("""COMPUTED_VALUE"""),1703.11)</f>
        <v>1703.11</v>
      </c>
      <c r="G123" s="2">
        <f>IFERROR(__xludf.DUMMYFUNCTION("""COMPUTED_VALUE"""),45469.66666666667)</f>
        <v>45469.66667</v>
      </c>
      <c r="H123" s="1">
        <f>IFERROR(__xludf.DUMMYFUNCTION("""COMPUTED_VALUE"""),1694.78)</f>
        <v>1694.78</v>
      </c>
      <c r="J123" s="2">
        <f>IFERROR(__xludf.DUMMYFUNCTION("""COMPUTED_VALUE"""),45469.66666666667)</f>
        <v>45469.66667</v>
      </c>
      <c r="K123" s="1">
        <f>IFERROR(__xludf.DUMMYFUNCTION("""COMPUTED_VALUE"""),1699.57)</f>
        <v>1699.57</v>
      </c>
      <c r="M123" s="2">
        <f>IFERROR(__xludf.DUMMYFUNCTION("""COMPUTED_VALUE"""),45469.66666666667)</f>
        <v>45469.66667</v>
      </c>
      <c r="N123" s="1">
        <f>IFERROR(__xludf.DUMMYFUNCTION("""COMPUTED_VALUE"""),0.0)</f>
        <v>0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IFERROR(__xludf.DUMMYFUNCTION("""COMPUTED_VALUE"""),1699.4)</f>
        <v>1699.4</v>
      </c>
      <c r="D124" s="2">
        <f>IFERROR(__xludf.DUMMYFUNCTION("""COMPUTED_VALUE"""),45470.66666666667)</f>
        <v>45470.66667</v>
      </c>
      <c r="E124" s="1">
        <f>IFERROR(__xludf.DUMMYFUNCTION("""COMPUTED_VALUE"""),1703.83)</f>
        <v>1703.83</v>
      </c>
      <c r="G124" s="2">
        <f>IFERROR(__xludf.DUMMYFUNCTION("""COMPUTED_VALUE"""),45470.66666666667)</f>
        <v>45470.66667</v>
      </c>
      <c r="H124" s="1">
        <f>IFERROR(__xludf.DUMMYFUNCTION("""COMPUTED_VALUE"""),1697.9)</f>
        <v>1697.9</v>
      </c>
      <c r="J124" s="2">
        <f>IFERROR(__xludf.DUMMYFUNCTION("""COMPUTED_VALUE"""),45470.66666666667)</f>
        <v>45470.66667</v>
      </c>
      <c r="K124" s="1">
        <f>IFERROR(__xludf.DUMMYFUNCTION("""COMPUTED_VALUE"""),1703.64)</f>
        <v>1703.64</v>
      </c>
      <c r="M124" s="2">
        <f>IFERROR(__xludf.DUMMYFUNCTION("""COMPUTED_VALUE"""),45470.66666666667)</f>
        <v>45470.66667</v>
      </c>
      <c r="N124" s="1">
        <f>IFERROR(__xludf.DUMMYFUNCTION("""COMPUTED_VALUE"""),0.0)</f>
        <v>0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IFERROR(__xludf.DUMMYFUNCTION("""COMPUTED_VALUE"""),1707.64)</f>
        <v>1707.64</v>
      </c>
      <c r="D125" s="2">
        <f>IFERROR(__xludf.DUMMYFUNCTION("""COMPUTED_VALUE"""),45471.66666666667)</f>
        <v>45471.66667</v>
      </c>
      <c r="E125" s="1">
        <f>IFERROR(__xludf.DUMMYFUNCTION("""COMPUTED_VALUE"""),1714.39)</f>
        <v>1714.39</v>
      </c>
      <c r="G125" s="2">
        <f>IFERROR(__xludf.DUMMYFUNCTION("""COMPUTED_VALUE"""),45471.66666666667)</f>
        <v>45471.66667</v>
      </c>
      <c r="H125" s="1">
        <f>IFERROR(__xludf.DUMMYFUNCTION("""COMPUTED_VALUE"""),1697.97)</f>
        <v>1697.97</v>
      </c>
      <c r="J125" s="2">
        <f>IFERROR(__xludf.DUMMYFUNCTION("""COMPUTED_VALUE"""),45471.66666666667)</f>
        <v>45471.66667</v>
      </c>
      <c r="K125" s="1">
        <f>IFERROR(__xludf.DUMMYFUNCTION("""COMPUTED_VALUE"""),1704.95)</f>
        <v>1704.95</v>
      </c>
      <c r="M125" s="2">
        <f>IFERROR(__xludf.DUMMYFUNCTION("""COMPUTED_VALUE"""),45471.66666666667)</f>
        <v>45471.66667</v>
      </c>
      <c r="N125" s="1">
        <f>IFERROR(__xludf.DUMMYFUNCTION("""COMPUTED_VALUE"""),0.0)</f>
        <v>0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IFERROR(__xludf.DUMMYFUNCTION("""COMPUTED_VALUE"""),1709.54)</f>
        <v>1709.54</v>
      </c>
      <c r="D126" s="2">
        <f>IFERROR(__xludf.DUMMYFUNCTION("""COMPUTED_VALUE"""),45474.66666666667)</f>
        <v>45474.66667</v>
      </c>
      <c r="E126" s="1">
        <f>IFERROR(__xludf.DUMMYFUNCTION("""COMPUTED_VALUE"""),1711.18)</f>
        <v>1711.18</v>
      </c>
      <c r="G126" s="2">
        <f>IFERROR(__xludf.DUMMYFUNCTION("""COMPUTED_VALUE"""),45474.66666666667)</f>
        <v>45474.66667</v>
      </c>
      <c r="H126" s="1">
        <f>IFERROR(__xludf.DUMMYFUNCTION("""COMPUTED_VALUE"""),1690.76)</f>
        <v>1690.76</v>
      </c>
      <c r="J126" s="2">
        <f>IFERROR(__xludf.DUMMYFUNCTION("""COMPUTED_VALUE"""),45474.66666666667)</f>
        <v>45474.66667</v>
      </c>
      <c r="K126" s="1">
        <f>IFERROR(__xludf.DUMMYFUNCTION("""COMPUTED_VALUE"""),1693.16)</f>
        <v>1693.16</v>
      </c>
      <c r="M126" s="2">
        <f>IFERROR(__xludf.DUMMYFUNCTION("""COMPUTED_VALUE"""),45474.66666666667)</f>
        <v>45474.66667</v>
      </c>
      <c r="N126" s="1">
        <f>IFERROR(__xludf.DUMMYFUNCTION("""COMPUTED_VALUE"""),0.0)</f>
        <v>0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IFERROR(__xludf.DUMMYFUNCTION("""COMPUTED_VALUE"""),1691.99)</f>
        <v>1691.99</v>
      </c>
      <c r="D127" s="2">
        <f>IFERROR(__xludf.DUMMYFUNCTION("""COMPUTED_VALUE"""),45475.66666666667)</f>
        <v>45475.66667</v>
      </c>
      <c r="E127" s="1">
        <f>IFERROR(__xludf.DUMMYFUNCTION("""COMPUTED_VALUE"""),1700.82)</f>
        <v>1700.82</v>
      </c>
      <c r="G127" s="2">
        <f>IFERROR(__xludf.DUMMYFUNCTION("""COMPUTED_VALUE"""),45475.66666666667)</f>
        <v>45475.66667</v>
      </c>
      <c r="H127" s="1">
        <f>IFERROR(__xludf.DUMMYFUNCTION("""COMPUTED_VALUE"""),1691.75)</f>
        <v>1691.75</v>
      </c>
      <c r="J127" s="2">
        <f>IFERROR(__xludf.DUMMYFUNCTION("""COMPUTED_VALUE"""),45475.66666666667)</f>
        <v>45475.66667</v>
      </c>
      <c r="K127" s="1">
        <f>IFERROR(__xludf.DUMMYFUNCTION("""COMPUTED_VALUE"""),1700.69)</f>
        <v>1700.69</v>
      </c>
      <c r="M127" s="2">
        <f>IFERROR(__xludf.DUMMYFUNCTION("""COMPUTED_VALUE"""),45475.66666666667)</f>
        <v>45475.66667</v>
      </c>
      <c r="N127" s="1">
        <f>IFERROR(__xludf.DUMMYFUNCTION("""COMPUTED_VALUE"""),0.0)</f>
        <v>0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IFERROR(__xludf.DUMMYFUNCTION("""COMPUTED_VALUE"""),1702.29)</f>
        <v>1702.29</v>
      </c>
      <c r="D128" s="2">
        <f>IFERROR(__xludf.DUMMYFUNCTION("""COMPUTED_VALUE"""),45476.54166666667)</f>
        <v>45476.54167</v>
      </c>
      <c r="E128" s="1">
        <f>IFERROR(__xludf.DUMMYFUNCTION("""COMPUTED_VALUE"""),1708.76)</f>
        <v>1708.76</v>
      </c>
      <c r="G128" s="2">
        <f>IFERROR(__xludf.DUMMYFUNCTION("""COMPUTED_VALUE"""),45476.54166666667)</f>
        <v>45476.54167</v>
      </c>
      <c r="H128" s="1">
        <f>IFERROR(__xludf.DUMMYFUNCTION("""COMPUTED_VALUE"""),1699.8)</f>
        <v>1699.8</v>
      </c>
      <c r="J128" s="2">
        <f>IFERROR(__xludf.DUMMYFUNCTION("""COMPUTED_VALUE"""),45476.54166666667)</f>
        <v>45476.54167</v>
      </c>
      <c r="K128" s="1">
        <f>IFERROR(__xludf.DUMMYFUNCTION("""COMPUTED_VALUE"""),1702.79)</f>
        <v>1702.79</v>
      </c>
      <c r="M128" s="2">
        <f>IFERROR(__xludf.DUMMYFUNCTION("""COMPUTED_VALUE"""),45476.54166666667)</f>
        <v>45476.54167</v>
      </c>
      <c r="N128" s="1">
        <f>IFERROR(__xludf.DUMMYFUNCTION("""COMPUTED_VALUE"""),0.0)</f>
        <v>0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IFERROR(__xludf.DUMMYFUNCTION("""COMPUTED_VALUE"""),1700.95)</f>
        <v>1700.95</v>
      </c>
      <c r="D129" s="2">
        <f>IFERROR(__xludf.DUMMYFUNCTION("""COMPUTED_VALUE"""),45478.66666666667)</f>
        <v>45478.66667</v>
      </c>
      <c r="E129" s="1">
        <f>IFERROR(__xludf.DUMMYFUNCTION("""COMPUTED_VALUE"""),1704.24)</f>
        <v>1704.24</v>
      </c>
      <c r="G129" s="2">
        <f>IFERROR(__xludf.DUMMYFUNCTION("""COMPUTED_VALUE"""),45478.66666666667)</f>
        <v>45478.66667</v>
      </c>
      <c r="H129" s="1">
        <f>IFERROR(__xludf.DUMMYFUNCTION("""COMPUTED_VALUE"""),1692.24)</f>
        <v>1692.24</v>
      </c>
      <c r="J129" s="2">
        <f>IFERROR(__xludf.DUMMYFUNCTION("""COMPUTED_VALUE"""),45478.66666666667)</f>
        <v>45478.66667</v>
      </c>
      <c r="K129" s="1">
        <f>IFERROR(__xludf.DUMMYFUNCTION("""COMPUTED_VALUE"""),1702.86)</f>
        <v>1702.86</v>
      </c>
      <c r="M129" s="2">
        <f>IFERROR(__xludf.DUMMYFUNCTION("""COMPUTED_VALUE"""),45478.66666666667)</f>
        <v>45478.66667</v>
      </c>
      <c r="N129" s="1">
        <f>IFERROR(__xludf.DUMMYFUNCTION("""COMPUTED_VALUE"""),0.0)</f>
        <v>0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IFERROR(__xludf.DUMMYFUNCTION("""COMPUTED_VALUE"""),1706.22)</f>
        <v>1706.22</v>
      </c>
      <c r="D130" s="2">
        <f>IFERROR(__xludf.DUMMYFUNCTION("""COMPUTED_VALUE"""),45481.66666666667)</f>
        <v>45481.66667</v>
      </c>
      <c r="E130" s="1">
        <f>IFERROR(__xludf.DUMMYFUNCTION("""COMPUTED_VALUE"""),1709.66)</f>
        <v>1709.66</v>
      </c>
      <c r="G130" s="2">
        <f>IFERROR(__xludf.DUMMYFUNCTION("""COMPUTED_VALUE"""),45481.66666666667)</f>
        <v>45481.66667</v>
      </c>
      <c r="H130" s="1">
        <f>IFERROR(__xludf.DUMMYFUNCTION("""COMPUTED_VALUE"""),1698.96)</f>
        <v>1698.96</v>
      </c>
      <c r="J130" s="2">
        <f>IFERROR(__xludf.DUMMYFUNCTION("""COMPUTED_VALUE"""),45481.66666666667)</f>
        <v>45481.66667</v>
      </c>
      <c r="K130" s="1">
        <f>IFERROR(__xludf.DUMMYFUNCTION("""COMPUTED_VALUE"""),1703.31)</f>
        <v>1703.31</v>
      </c>
      <c r="M130" s="2">
        <f>IFERROR(__xludf.DUMMYFUNCTION("""COMPUTED_VALUE"""),45481.66666666667)</f>
        <v>45481.66667</v>
      </c>
      <c r="N130" s="1">
        <f>IFERROR(__xludf.DUMMYFUNCTION("""COMPUTED_VALUE"""),0.0)</f>
        <v>0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IFERROR(__xludf.DUMMYFUNCTION("""COMPUTED_VALUE"""),1701.76)</f>
        <v>1701.76</v>
      </c>
      <c r="D131" s="2">
        <f>IFERROR(__xludf.DUMMYFUNCTION("""COMPUTED_VALUE"""),45482.66666666667)</f>
        <v>45482.66667</v>
      </c>
      <c r="E131" s="1">
        <f>IFERROR(__xludf.DUMMYFUNCTION("""COMPUTED_VALUE"""),1707.81)</f>
        <v>1707.81</v>
      </c>
      <c r="G131" s="2">
        <f>IFERROR(__xludf.DUMMYFUNCTION("""COMPUTED_VALUE"""),45482.66666666667)</f>
        <v>45482.66667</v>
      </c>
      <c r="H131" s="1">
        <f>IFERROR(__xludf.DUMMYFUNCTION("""COMPUTED_VALUE"""),1697.51)</f>
        <v>1697.51</v>
      </c>
      <c r="J131" s="2">
        <f>IFERROR(__xludf.DUMMYFUNCTION("""COMPUTED_VALUE"""),45482.66666666667)</f>
        <v>45482.66667</v>
      </c>
      <c r="K131" s="1">
        <f>IFERROR(__xludf.DUMMYFUNCTION("""COMPUTED_VALUE"""),1698.11)</f>
        <v>1698.11</v>
      </c>
      <c r="M131" s="2">
        <f>IFERROR(__xludf.DUMMYFUNCTION("""COMPUTED_VALUE"""),45482.66666666667)</f>
        <v>45482.66667</v>
      </c>
      <c r="N131" s="1">
        <f>IFERROR(__xludf.DUMMYFUNCTION("""COMPUTED_VALUE"""),0.0)</f>
        <v>0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IFERROR(__xludf.DUMMYFUNCTION("""COMPUTED_VALUE"""),1702.35)</f>
        <v>1702.35</v>
      </c>
      <c r="D132" s="2">
        <f>IFERROR(__xludf.DUMMYFUNCTION("""COMPUTED_VALUE"""),45483.66666666667)</f>
        <v>45483.66667</v>
      </c>
      <c r="E132" s="1">
        <f>IFERROR(__xludf.DUMMYFUNCTION("""COMPUTED_VALUE"""),1713.17)</f>
        <v>1713.17</v>
      </c>
      <c r="G132" s="2">
        <f>IFERROR(__xludf.DUMMYFUNCTION("""COMPUTED_VALUE"""),45483.66666666667)</f>
        <v>45483.66667</v>
      </c>
      <c r="H132" s="1">
        <f>IFERROR(__xludf.DUMMYFUNCTION("""COMPUTED_VALUE"""),1698.55)</f>
        <v>1698.55</v>
      </c>
      <c r="J132" s="2">
        <f>IFERROR(__xludf.DUMMYFUNCTION("""COMPUTED_VALUE"""),45483.66666666667)</f>
        <v>45483.66667</v>
      </c>
      <c r="K132" s="1">
        <f>IFERROR(__xludf.DUMMYFUNCTION("""COMPUTED_VALUE"""),1712.74)</f>
        <v>1712.74</v>
      </c>
      <c r="M132" s="2">
        <f>IFERROR(__xludf.DUMMYFUNCTION("""COMPUTED_VALUE"""),45483.66666666667)</f>
        <v>45483.66667</v>
      </c>
      <c r="N132" s="1">
        <f>IFERROR(__xludf.DUMMYFUNCTION("""COMPUTED_VALUE"""),0.0)</f>
        <v>0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IFERROR(__xludf.DUMMYFUNCTION("""COMPUTED_VALUE"""),1719.94)</f>
        <v>1719.94</v>
      </c>
      <c r="D133" s="2">
        <f>IFERROR(__xludf.DUMMYFUNCTION("""COMPUTED_VALUE"""),45484.66666666667)</f>
        <v>45484.66667</v>
      </c>
      <c r="E133" s="1">
        <f>IFERROR(__xludf.DUMMYFUNCTION("""COMPUTED_VALUE"""),1733.82)</f>
        <v>1733.82</v>
      </c>
      <c r="G133" s="2">
        <f>IFERROR(__xludf.DUMMYFUNCTION("""COMPUTED_VALUE"""),45484.66666666667)</f>
        <v>45484.66667</v>
      </c>
      <c r="H133" s="1">
        <f>IFERROR(__xludf.DUMMYFUNCTION("""COMPUTED_VALUE"""),1719.52)</f>
        <v>1719.52</v>
      </c>
      <c r="J133" s="2">
        <f>IFERROR(__xludf.DUMMYFUNCTION("""COMPUTED_VALUE"""),45484.66666666667)</f>
        <v>45484.66667</v>
      </c>
      <c r="K133" s="1">
        <f>IFERROR(__xludf.DUMMYFUNCTION("""COMPUTED_VALUE"""),1731.38)</f>
        <v>1731.38</v>
      </c>
      <c r="M133" s="2">
        <f>IFERROR(__xludf.DUMMYFUNCTION("""COMPUTED_VALUE"""),45484.66666666667)</f>
        <v>45484.66667</v>
      </c>
      <c r="N133" s="1">
        <f>IFERROR(__xludf.DUMMYFUNCTION("""COMPUTED_VALUE"""),0.0)</f>
        <v>0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IFERROR(__xludf.DUMMYFUNCTION("""COMPUTED_VALUE"""),1738.56)</f>
        <v>1738.56</v>
      </c>
      <c r="D134" s="2">
        <f>IFERROR(__xludf.DUMMYFUNCTION("""COMPUTED_VALUE"""),45485.66666666667)</f>
        <v>45485.66667</v>
      </c>
      <c r="E134" s="1">
        <f>IFERROR(__xludf.DUMMYFUNCTION("""COMPUTED_VALUE"""),1754.37)</f>
        <v>1754.37</v>
      </c>
      <c r="G134" s="2">
        <f>IFERROR(__xludf.DUMMYFUNCTION("""COMPUTED_VALUE"""),45485.66666666667)</f>
        <v>45485.66667</v>
      </c>
      <c r="H134" s="1">
        <f>IFERROR(__xludf.DUMMYFUNCTION("""COMPUTED_VALUE"""),1737.41)</f>
        <v>1737.41</v>
      </c>
      <c r="J134" s="2">
        <f>IFERROR(__xludf.DUMMYFUNCTION("""COMPUTED_VALUE"""),45485.66666666667)</f>
        <v>45485.66667</v>
      </c>
      <c r="K134" s="1">
        <f>IFERROR(__xludf.DUMMYFUNCTION("""COMPUTED_VALUE"""),1745.43)</f>
        <v>1745.43</v>
      </c>
      <c r="M134" s="2">
        <f>IFERROR(__xludf.DUMMYFUNCTION("""COMPUTED_VALUE"""),45485.66666666667)</f>
        <v>45485.66667</v>
      </c>
      <c r="N134" s="1">
        <f>IFERROR(__xludf.DUMMYFUNCTION("""COMPUTED_VALUE"""),0.0)</f>
        <v>0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IFERROR(__xludf.DUMMYFUNCTION("""COMPUTED_VALUE"""),1748.25)</f>
        <v>1748.25</v>
      </c>
      <c r="D135" s="2">
        <f>IFERROR(__xludf.DUMMYFUNCTION("""COMPUTED_VALUE"""),45488.66666666667)</f>
        <v>45488.66667</v>
      </c>
      <c r="E135" s="1">
        <f>IFERROR(__xludf.DUMMYFUNCTION("""COMPUTED_VALUE"""),1758.85)</f>
        <v>1758.85</v>
      </c>
      <c r="G135" s="2">
        <f>IFERROR(__xludf.DUMMYFUNCTION("""COMPUTED_VALUE"""),45488.66666666667)</f>
        <v>45488.66667</v>
      </c>
      <c r="H135" s="1">
        <f>IFERROR(__xludf.DUMMYFUNCTION("""COMPUTED_VALUE"""),1743.56)</f>
        <v>1743.56</v>
      </c>
      <c r="J135" s="2">
        <f>IFERROR(__xludf.DUMMYFUNCTION("""COMPUTED_VALUE"""),45488.66666666667)</f>
        <v>45488.66667</v>
      </c>
      <c r="K135" s="1">
        <f>IFERROR(__xludf.DUMMYFUNCTION("""COMPUTED_VALUE"""),1750.21)</f>
        <v>1750.21</v>
      </c>
      <c r="M135" s="2">
        <f>IFERROR(__xludf.DUMMYFUNCTION("""COMPUTED_VALUE"""),45488.66666666667)</f>
        <v>45488.66667</v>
      </c>
      <c r="N135" s="1">
        <f>IFERROR(__xludf.DUMMYFUNCTION("""COMPUTED_VALUE"""),0.0)</f>
        <v>0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IFERROR(__xludf.DUMMYFUNCTION("""COMPUTED_VALUE"""),1755.94)</f>
        <v>1755.94</v>
      </c>
      <c r="D136" s="2">
        <f>IFERROR(__xludf.DUMMYFUNCTION("""COMPUTED_VALUE"""),45489.66666666667)</f>
        <v>45489.66667</v>
      </c>
      <c r="E136" s="1">
        <f>IFERROR(__xludf.DUMMYFUNCTION("""COMPUTED_VALUE"""),1778.59)</f>
        <v>1778.59</v>
      </c>
      <c r="G136" s="2">
        <f>IFERROR(__xludf.DUMMYFUNCTION("""COMPUTED_VALUE"""),45489.66666666667)</f>
        <v>45489.66667</v>
      </c>
      <c r="H136" s="1">
        <f>IFERROR(__xludf.DUMMYFUNCTION("""COMPUTED_VALUE"""),1754.11)</f>
        <v>1754.11</v>
      </c>
      <c r="J136" s="2">
        <f>IFERROR(__xludf.DUMMYFUNCTION("""COMPUTED_VALUE"""),45489.66666666667)</f>
        <v>45489.66667</v>
      </c>
      <c r="K136" s="1">
        <f>IFERROR(__xludf.DUMMYFUNCTION("""COMPUTED_VALUE"""),1778.17)</f>
        <v>1778.17</v>
      </c>
      <c r="M136" s="2">
        <f>IFERROR(__xludf.DUMMYFUNCTION("""COMPUTED_VALUE"""),45489.66666666667)</f>
        <v>45489.66667</v>
      </c>
      <c r="N136" s="1">
        <f>IFERROR(__xludf.DUMMYFUNCTION("""COMPUTED_VALUE"""),0.0)</f>
        <v>0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IFERROR(__xludf.DUMMYFUNCTION("""COMPUTED_VALUE"""),1769.0)</f>
        <v>1769</v>
      </c>
      <c r="D137" s="2">
        <f>IFERROR(__xludf.DUMMYFUNCTION("""COMPUTED_VALUE"""),45490.66666666667)</f>
        <v>45490.66667</v>
      </c>
      <c r="E137" s="1">
        <f>IFERROR(__xludf.DUMMYFUNCTION("""COMPUTED_VALUE"""),1777.22)</f>
        <v>1777.22</v>
      </c>
      <c r="G137" s="2">
        <f>IFERROR(__xludf.DUMMYFUNCTION("""COMPUTED_VALUE"""),45490.66666666667)</f>
        <v>45490.66667</v>
      </c>
      <c r="H137" s="1">
        <f>IFERROR(__xludf.DUMMYFUNCTION("""COMPUTED_VALUE"""),1760.93)</f>
        <v>1760.93</v>
      </c>
      <c r="J137" s="2">
        <f>IFERROR(__xludf.DUMMYFUNCTION("""COMPUTED_VALUE"""),45490.66666666667)</f>
        <v>45490.66667</v>
      </c>
      <c r="K137" s="1">
        <f>IFERROR(__xludf.DUMMYFUNCTION("""COMPUTED_VALUE"""),1761.0)</f>
        <v>1761</v>
      </c>
      <c r="M137" s="2">
        <f>IFERROR(__xludf.DUMMYFUNCTION("""COMPUTED_VALUE"""),45490.66666666667)</f>
        <v>45490.66667</v>
      </c>
      <c r="N137" s="1">
        <f>IFERROR(__xludf.DUMMYFUNCTION("""COMPUTED_VALUE"""),0.0)</f>
        <v>0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IFERROR(__xludf.DUMMYFUNCTION("""COMPUTED_VALUE"""),1761.48)</f>
        <v>1761.48</v>
      </c>
      <c r="D138" s="2">
        <f>IFERROR(__xludf.DUMMYFUNCTION("""COMPUTED_VALUE"""),45491.66666666667)</f>
        <v>45491.66667</v>
      </c>
      <c r="E138" s="1">
        <f>IFERROR(__xludf.DUMMYFUNCTION("""COMPUTED_VALUE"""),1777.75)</f>
        <v>1777.75</v>
      </c>
      <c r="G138" s="2">
        <f>IFERROR(__xludf.DUMMYFUNCTION("""COMPUTED_VALUE"""),45491.66666666667)</f>
        <v>45491.66667</v>
      </c>
      <c r="H138" s="1">
        <f>IFERROR(__xludf.DUMMYFUNCTION("""COMPUTED_VALUE"""),1744.03)</f>
        <v>1744.03</v>
      </c>
      <c r="J138" s="2">
        <f>IFERROR(__xludf.DUMMYFUNCTION("""COMPUTED_VALUE"""),45491.66666666667)</f>
        <v>45491.66667</v>
      </c>
      <c r="K138" s="1">
        <f>IFERROR(__xludf.DUMMYFUNCTION("""COMPUTED_VALUE"""),1748.17)</f>
        <v>1748.17</v>
      </c>
      <c r="M138" s="2">
        <f>IFERROR(__xludf.DUMMYFUNCTION("""COMPUTED_VALUE"""),45491.66666666667)</f>
        <v>45491.66667</v>
      </c>
      <c r="N138" s="1">
        <f>IFERROR(__xludf.DUMMYFUNCTION("""COMPUTED_VALUE"""),0.0)</f>
        <v>0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IFERROR(__xludf.DUMMYFUNCTION("""COMPUTED_VALUE"""),1750.0)</f>
        <v>1750</v>
      </c>
      <c r="D139" s="2">
        <f>IFERROR(__xludf.DUMMYFUNCTION("""COMPUTED_VALUE"""),45492.66666666667)</f>
        <v>45492.66667</v>
      </c>
      <c r="E139" s="1">
        <f>IFERROR(__xludf.DUMMYFUNCTION("""COMPUTED_VALUE"""),1750.24)</f>
        <v>1750.24</v>
      </c>
      <c r="G139" s="2">
        <f>IFERROR(__xludf.DUMMYFUNCTION("""COMPUTED_VALUE"""),45492.66666666667)</f>
        <v>45492.66667</v>
      </c>
      <c r="H139" s="1">
        <f>IFERROR(__xludf.DUMMYFUNCTION("""COMPUTED_VALUE"""),1733.1)</f>
        <v>1733.1</v>
      </c>
      <c r="J139" s="2">
        <f>IFERROR(__xludf.DUMMYFUNCTION("""COMPUTED_VALUE"""),45492.66666666667)</f>
        <v>45492.66667</v>
      </c>
      <c r="K139" s="1">
        <f>IFERROR(__xludf.DUMMYFUNCTION("""COMPUTED_VALUE"""),1736.47)</f>
        <v>1736.47</v>
      </c>
      <c r="M139" s="2">
        <f>IFERROR(__xludf.DUMMYFUNCTION("""COMPUTED_VALUE"""),45492.66666666667)</f>
        <v>45492.66667</v>
      </c>
      <c r="N139" s="1">
        <f>IFERROR(__xludf.DUMMYFUNCTION("""COMPUTED_VALUE"""),0.0)</f>
        <v>0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IFERROR(__xludf.DUMMYFUNCTION("""COMPUTED_VALUE"""),1743.38)</f>
        <v>1743.38</v>
      </c>
      <c r="D140" s="2">
        <f>IFERROR(__xludf.DUMMYFUNCTION("""COMPUTED_VALUE"""),45495.66666666667)</f>
        <v>45495.66667</v>
      </c>
      <c r="E140" s="1">
        <f>IFERROR(__xludf.DUMMYFUNCTION("""COMPUTED_VALUE"""),1753.47)</f>
        <v>1753.47</v>
      </c>
      <c r="G140" s="2">
        <f>IFERROR(__xludf.DUMMYFUNCTION("""COMPUTED_VALUE"""),45495.66666666667)</f>
        <v>45495.66667</v>
      </c>
      <c r="H140" s="1">
        <f>IFERROR(__xludf.DUMMYFUNCTION("""COMPUTED_VALUE"""),1732.49)</f>
        <v>1732.49</v>
      </c>
      <c r="J140" s="2">
        <f>IFERROR(__xludf.DUMMYFUNCTION("""COMPUTED_VALUE"""),45495.66666666667)</f>
        <v>45495.66667</v>
      </c>
      <c r="K140" s="1">
        <f>IFERROR(__xludf.DUMMYFUNCTION("""COMPUTED_VALUE"""),1753.13)</f>
        <v>1753.13</v>
      </c>
      <c r="M140" s="2">
        <f>IFERROR(__xludf.DUMMYFUNCTION("""COMPUTED_VALUE"""),45495.66666666667)</f>
        <v>45495.66667</v>
      </c>
      <c r="N140" s="1">
        <f>IFERROR(__xludf.DUMMYFUNCTION("""COMPUTED_VALUE"""),0.0)</f>
        <v>0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IFERROR(__xludf.DUMMYFUNCTION("""COMPUTED_VALUE"""),1749.27)</f>
        <v>1749.27</v>
      </c>
      <c r="D141" s="2">
        <f>IFERROR(__xludf.DUMMYFUNCTION("""COMPUTED_VALUE"""),45496.66666666667)</f>
        <v>45496.66667</v>
      </c>
      <c r="E141" s="1">
        <f>IFERROR(__xludf.DUMMYFUNCTION("""COMPUTED_VALUE"""),1754.79)</f>
        <v>1754.79</v>
      </c>
      <c r="G141" s="2">
        <f>IFERROR(__xludf.DUMMYFUNCTION("""COMPUTED_VALUE"""),45496.66666666667)</f>
        <v>45496.66667</v>
      </c>
      <c r="H141" s="1">
        <f>IFERROR(__xludf.DUMMYFUNCTION("""COMPUTED_VALUE"""),1743.94)</f>
        <v>1743.94</v>
      </c>
      <c r="J141" s="2">
        <f>IFERROR(__xludf.DUMMYFUNCTION("""COMPUTED_VALUE"""),45496.66666666667)</f>
        <v>45496.66667</v>
      </c>
      <c r="K141" s="1">
        <f>IFERROR(__xludf.DUMMYFUNCTION("""COMPUTED_VALUE"""),1744.96)</f>
        <v>1744.96</v>
      </c>
      <c r="M141" s="2">
        <f>IFERROR(__xludf.DUMMYFUNCTION("""COMPUTED_VALUE"""),45496.66666666667)</f>
        <v>45496.66667</v>
      </c>
      <c r="N141" s="1">
        <f>IFERROR(__xludf.DUMMYFUNCTION("""COMPUTED_VALUE"""),0.0)</f>
        <v>0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IFERROR(__xludf.DUMMYFUNCTION("""COMPUTED_VALUE"""),1739.06)</f>
        <v>1739.06</v>
      </c>
      <c r="D142" s="2">
        <f>IFERROR(__xludf.DUMMYFUNCTION("""COMPUTED_VALUE"""),45497.66666666667)</f>
        <v>45497.66667</v>
      </c>
      <c r="E142" s="1">
        <f>IFERROR(__xludf.DUMMYFUNCTION("""COMPUTED_VALUE"""),1742.67)</f>
        <v>1742.67</v>
      </c>
      <c r="G142" s="2">
        <f>IFERROR(__xludf.DUMMYFUNCTION("""COMPUTED_VALUE"""),45497.66666666667)</f>
        <v>45497.66667</v>
      </c>
      <c r="H142" s="1">
        <f>IFERROR(__xludf.DUMMYFUNCTION("""COMPUTED_VALUE"""),1717.49)</f>
        <v>1717.49</v>
      </c>
      <c r="J142" s="2">
        <f>IFERROR(__xludf.DUMMYFUNCTION("""COMPUTED_VALUE"""),45497.66666666667)</f>
        <v>45497.66667</v>
      </c>
      <c r="K142" s="1">
        <f>IFERROR(__xludf.DUMMYFUNCTION("""COMPUTED_VALUE"""),1718.47)</f>
        <v>1718.47</v>
      </c>
      <c r="M142" s="2">
        <f>IFERROR(__xludf.DUMMYFUNCTION("""COMPUTED_VALUE"""),45497.66666666667)</f>
        <v>45497.66667</v>
      </c>
      <c r="N142" s="1">
        <f>IFERROR(__xludf.DUMMYFUNCTION("""COMPUTED_VALUE"""),0.0)</f>
        <v>0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IFERROR(__xludf.DUMMYFUNCTION("""COMPUTED_VALUE"""),1719.47)</f>
        <v>1719.47</v>
      </c>
      <c r="D143" s="2">
        <f>IFERROR(__xludf.DUMMYFUNCTION("""COMPUTED_VALUE"""),45498.66666666667)</f>
        <v>45498.66667</v>
      </c>
      <c r="E143" s="1">
        <f>IFERROR(__xludf.DUMMYFUNCTION("""COMPUTED_VALUE"""),1745.6)</f>
        <v>1745.6</v>
      </c>
      <c r="G143" s="2">
        <f>IFERROR(__xludf.DUMMYFUNCTION("""COMPUTED_VALUE"""),45498.66666666667)</f>
        <v>45498.66667</v>
      </c>
      <c r="H143" s="1">
        <f>IFERROR(__xludf.DUMMYFUNCTION("""COMPUTED_VALUE"""),1715.83)</f>
        <v>1715.83</v>
      </c>
      <c r="J143" s="2">
        <f>IFERROR(__xludf.DUMMYFUNCTION("""COMPUTED_VALUE"""),45498.66666666667)</f>
        <v>45498.66667</v>
      </c>
      <c r="K143" s="1">
        <f>IFERROR(__xludf.DUMMYFUNCTION("""COMPUTED_VALUE"""),1720.93)</f>
        <v>1720.93</v>
      </c>
      <c r="M143" s="2">
        <f>IFERROR(__xludf.DUMMYFUNCTION("""COMPUTED_VALUE"""),45498.66666666667)</f>
        <v>45498.66667</v>
      </c>
      <c r="N143" s="1">
        <f>IFERROR(__xludf.DUMMYFUNCTION("""COMPUTED_VALUE"""),0.0)</f>
        <v>0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IFERROR(__xludf.DUMMYFUNCTION("""COMPUTED_VALUE"""),1730.01)</f>
        <v>1730.01</v>
      </c>
      <c r="D144" s="2">
        <f>IFERROR(__xludf.DUMMYFUNCTION("""COMPUTED_VALUE"""),45499.66666666667)</f>
        <v>45499.66667</v>
      </c>
      <c r="E144" s="1">
        <f>IFERROR(__xludf.DUMMYFUNCTION("""COMPUTED_VALUE"""),1746.69)</f>
        <v>1746.69</v>
      </c>
      <c r="G144" s="2">
        <f>IFERROR(__xludf.DUMMYFUNCTION("""COMPUTED_VALUE"""),45499.66666666667)</f>
        <v>45499.66667</v>
      </c>
      <c r="H144" s="1">
        <f>IFERROR(__xludf.DUMMYFUNCTION("""COMPUTED_VALUE"""),1728.43)</f>
        <v>1728.43</v>
      </c>
      <c r="J144" s="2">
        <f>IFERROR(__xludf.DUMMYFUNCTION("""COMPUTED_VALUE"""),45499.66666666667)</f>
        <v>45499.66667</v>
      </c>
      <c r="K144" s="1">
        <f>IFERROR(__xludf.DUMMYFUNCTION("""COMPUTED_VALUE"""),1740.49)</f>
        <v>1740.49</v>
      </c>
      <c r="M144" s="2">
        <f>IFERROR(__xludf.DUMMYFUNCTION("""COMPUTED_VALUE"""),45499.66666666667)</f>
        <v>45499.66667</v>
      </c>
      <c r="N144" s="1">
        <f>IFERROR(__xludf.DUMMYFUNCTION("""COMPUTED_VALUE"""),0.0)</f>
        <v>0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IFERROR(__xludf.DUMMYFUNCTION("""COMPUTED_VALUE"""),1745.63)</f>
        <v>1745.63</v>
      </c>
      <c r="D145" s="2">
        <f>IFERROR(__xludf.DUMMYFUNCTION("""COMPUTED_VALUE"""),45502.66666666667)</f>
        <v>45502.66667</v>
      </c>
      <c r="E145" s="1">
        <f>IFERROR(__xludf.DUMMYFUNCTION("""COMPUTED_VALUE"""),1748.31)</f>
        <v>1748.31</v>
      </c>
      <c r="G145" s="2">
        <f>IFERROR(__xludf.DUMMYFUNCTION("""COMPUTED_VALUE"""),45502.66666666667)</f>
        <v>45502.66667</v>
      </c>
      <c r="H145" s="1">
        <f>IFERROR(__xludf.DUMMYFUNCTION("""COMPUTED_VALUE"""),1736.35)</f>
        <v>1736.35</v>
      </c>
      <c r="J145" s="2">
        <f>IFERROR(__xludf.DUMMYFUNCTION("""COMPUTED_VALUE"""),45502.66666666667)</f>
        <v>45502.66667</v>
      </c>
      <c r="K145" s="1">
        <f>IFERROR(__xludf.DUMMYFUNCTION("""COMPUTED_VALUE"""),1743.86)</f>
        <v>1743.86</v>
      </c>
      <c r="M145" s="2">
        <f>IFERROR(__xludf.DUMMYFUNCTION("""COMPUTED_VALUE"""),45502.66666666667)</f>
        <v>45502.66667</v>
      </c>
      <c r="N145" s="1">
        <f>IFERROR(__xludf.DUMMYFUNCTION("""COMPUTED_VALUE"""),0.0)</f>
        <v>0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IFERROR(__xludf.DUMMYFUNCTION("""COMPUTED_VALUE"""),1748.13)</f>
        <v>1748.13</v>
      </c>
      <c r="D146" s="2">
        <f>IFERROR(__xludf.DUMMYFUNCTION("""COMPUTED_VALUE"""),45503.66666666667)</f>
        <v>45503.66667</v>
      </c>
      <c r="E146" s="1">
        <f>IFERROR(__xludf.DUMMYFUNCTION("""COMPUTED_VALUE"""),1756.87)</f>
        <v>1756.87</v>
      </c>
      <c r="G146" s="2">
        <f>IFERROR(__xludf.DUMMYFUNCTION("""COMPUTED_VALUE"""),45503.66666666667)</f>
        <v>45503.66667</v>
      </c>
      <c r="H146" s="1">
        <f>IFERROR(__xludf.DUMMYFUNCTION("""COMPUTED_VALUE"""),1740.49)</f>
        <v>1740.49</v>
      </c>
      <c r="J146" s="2">
        <f>IFERROR(__xludf.DUMMYFUNCTION("""COMPUTED_VALUE"""),45503.66666666667)</f>
        <v>45503.66667</v>
      </c>
      <c r="K146" s="1">
        <f>IFERROR(__xludf.DUMMYFUNCTION("""COMPUTED_VALUE"""),1749.5)</f>
        <v>1749.5</v>
      </c>
      <c r="M146" s="2">
        <f>IFERROR(__xludf.DUMMYFUNCTION("""COMPUTED_VALUE"""),45503.66666666667)</f>
        <v>45503.66667</v>
      </c>
      <c r="N146" s="1">
        <f>IFERROR(__xludf.DUMMYFUNCTION("""COMPUTED_VALUE"""),0.0)</f>
        <v>0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IFERROR(__xludf.DUMMYFUNCTION("""COMPUTED_VALUE"""),1765.12)</f>
        <v>1765.12</v>
      </c>
      <c r="D147" s="2">
        <f>IFERROR(__xludf.DUMMYFUNCTION("""COMPUTED_VALUE"""),45504.66666666667)</f>
        <v>45504.66667</v>
      </c>
      <c r="E147" s="1">
        <f>IFERROR(__xludf.DUMMYFUNCTION("""COMPUTED_VALUE"""),1776.45)</f>
        <v>1776.45</v>
      </c>
      <c r="G147" s="2">
        <f>IFERROR(__xludf.DUMMYFUNCTION("""COMPUTED_VALUE"""),45504.66666666667)</f>
        <v>45504.66667</v>
      </c>
      <c r="H147" s="1">
        <f>IFERROR(__xludf.DUMMYFUNCTION("""COMPUTED_VALUE"""),1757.32)</f>
        <v>1757.32</v>
      </c>
      <c r="J147" s="2">
        <f>IFERROR(__xludf.DUMMYFUNCTION("""COMPUTED_VALUE"""),45504.66666666667)</f>
        <v>45504.66667</v>
      </c>
      <c r="K147" s="1">
        <f>IFERROR(__xludf.DUMMYFUNCTION("""COMPUTED_VALUE"""),1761.81)</f>
        <v>1761.81</v>
      </c>
      <c r="M147" s="2">
        <f>IFERROR(__xludf.DUMMYFUNCTION("""COMPUTED_VALUE"""),45504.66666666667)</f>
        <v>45504.66667</v>
      </c>
      <c r="N147" s="1">
        <f>IFERROR(__xludf.DUMMYFUNCTION("""COMPUTED_VALUE"""),0.0)</f>
        <v>0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IFERROR(__xludf.DUMMYFUNCTION("""COMPUTED_VALUE"""),1760.82)</f>
        <v>1760.82</v>
      </c>
      <c r="D148" s="2">
        <f>IFERROR(__xludf.DUMMYFUNCTION("""COMPUTED_VALUE"""),45505.66666666667)</f>
        <v>45505.66667</v>
      </c>
      <c r="E148" s="1">
        <f>IFERROR(__xludf.DUMMYFUNCTION("""COMPUTED_VALUE"""),1770.3)</f>
        <v>1770.3</v>
      </c>
      <c r="G148" s="2">
        <f>IFERROR(__xludf.DUMMYFUNCTION("""COMPUTED_VALUE"""),45505.66666666667)</f>
        <v>45505.66667</v>
      </c>
      <c r="H148" s="1">
        <f>IFERROR(__xludf.DUMMYFUNCTION("""COMPUTED_VALUE"""),1725.67)</f>
        <v>1725.67</v>
      </c>
      <c r="J148" s="2">
        <f>IFERROR(__xludf.DUMMYFUNCTION("""COMPUTED_VALUE"""),45505.66666666667)</f>
        <v>45505.66667</v>
      </c>
      <c r="K148" s="1">
        <f>IFERROR(__xludf.DUMMYFUNCTION("""COMPUTED_VALUE"""),1736.66)</f>
        <v>1736.66</v>
      </c>
      <c r="M148" s="2">
        <f>IFERROR(__xludf.DUMMYFUNCTION("""COMPUTED_VALUE"""),45505.66666666667)</f>
        <v>45505.66667</v>
      </c>
      <c r="N148" s="1">
        <f>IFERROR(__xludf.DUMMYFUNCTION("""COMPUTED_VALUE"""),0.0)</f>
        <v>0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IFERROR(__xludf.DUMMYFUNCTION("""COMPUTED_VALUE"""),1719.3)</f>
        <v>1719.3</v>
      </c>
      <c r="D149" s="2">
        <f>IFERROR(__xludf.DUMMYFUNCTION("""COMPUTED_VALUE"""),45506.66666666667)</f>
        <v>45506.66667</v>
      </c>
      <c r="E149" s="1">
        <f>IFERROR(__xludf.DUMMYFUNCTION("""COMPUTED_VALUE"""),1719.39)</f>
        <v>1719.39</v>
      </c>
      <c r="G149" s="2">
        <f>IFERROR(__xludf.DUMMYFUNCTION("""COMPUTED_VALUE"""),45506.66666666667)</f>
        <v>45506.66667</v>
      </c>
      <c r="H149" s="1">
        <f>IFERROR(__xludf.DUMMYFUNCTION("""COMPUTED_VALUE"""),1682.08)</f>
        <v>1682.08</v>
      </c>
      <c r="J149" s="2">
        <f>IFERROR(__xludf.DUMMYFUNCTION("""COMPUTED_VALUE"""),45506.66666666667)</f>
        <v>45506.66667</v>
      </c>
      <c r="K149" s="1">
        <f>IFERROR(__xludf.DUMMYFUNCTION("""COMPUTED_VALUE"""),1699.94)</f>
        <v>1699.94</v>
      </c>
      <c r="M149" s="2">
        <f>IFERROR(__xludf.DUMMYFUNCTION("""COMPUTED_VALUE"""),45506.66666666667)</f>
        <v>45506.66667</v>
      </c>
      <c r="N149" s="1">
        <f>IFERROR(__xludf.DUMMYFUNCTION("""COMPUTED_VALUE"""),0.0)</f>
        <v>0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IFERROR(__xludf.DUMMYFUNCTION("""COMPUTED_VALUE"""),1667.63)</f>
        <v>1667.63</v>
      </c>
      <c r="D150" s="2">
        <f>IFERROR(__xludf.DUMMYFUNCTION("""COMPUTED_VALUE"""),45509.66666666667)</f>
        <v>45509.66667</v>
      </c>
      <c r="E150" s="1">
        <f>IFERROR(__xludf.DUMMYFUNCTION("""COMPUTED_VALUE"""),1680.12)</f>
        <v>1680.12</v>
      </c>
      <c r="G150" s="2">
        <f>IFERROR(__xludf.DUMMYFUNCTION("""COMPUTED_VALUE"""),45509.66666666667)</f>
        <v>45509.66667</v>
      </c>
      <c r="H150" s="1">
        <f>IFERROR(__xludf.DUMMYFUNCTION("""COMPUTED_VALUE"""),1646.36)</f>
        <v>1646.36</v>
      </c>
      <c r="J150" s="2">
        <f>IFERROR(__xludf.DUMMYFUNCTION("""COMPUTED_VALUE"""),45509.66666666667)</f>
        <v>45509.66667</v>
      </c>
      <c r="K150" s="1">
        <f>IFERROR(__xludf.DUMMYFUNCTION("""COMPUTED_VALUE"""),1661.78)</f>
        <v>1661.78</v>
      </c>
      <c r="M150" s="2">
        <f>IFERROR(__xludf.DUMMYFUNCTION("""COMPUTED_VALUE"""),45509.66666666667)</f>
        <v>45509.66667</v>
      </c>
      <c r="N150" s="1">
        <f>IFERROR(__xludf.DUMMYFUNCTION("""COMPUTED_VALUE"""),0.0)</f>
        <v>0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IFERROR(__xludf.DUMMYFUNCTION("""COMPUTED_VALUE"""),1670.01)</f>
        <v>1670.01</v>
      </c>
      <c r="D151" s="2">
        <f>IFERROR(__xludf.DUMMYFUNCTION("""COMPUTED_VALUE"""),45510.66666666667)</f>
        <v>45510.66667</v>
      </c>
      <c r="E151" s="1">
        <f>IFERROR(__xludf.DUMMYFUNCTION("""COMPUTED_VALUE"""),1704.45)</f>
        <v>1704.45</v>
      </c>
      <c r="G151" s="2">
        <f>IFERROR(__xludf.DUMMYFUNCTION("""COMPUTED_VALUE"""),45510.66666666667)</f>
        <v>45510.66667</v>
      </c>
      <c r="H151" s="1">
        <f>IFERROR(__xludf.DUMMYFUNCTION("""COMPUTED_VALUE"""),1668.69)</f>
        <v>1668.69</v>
      </c>
      <c r="J151" s="2">
        <f>IFERROR(__xludf.DUMMYFUNCTION("""COMPUTED_VALUE"""),45510.66666666667)</f>
        <v>45510.66667</v>
      </c>
      <c r="K151" s="1">
        <f>IFERROR(__xludf.DUMMYFUNCTION("""COMPUTED_VALUE"""),1683.79)</f>
        <v>1683.79</v>
      </c>
      <c r="M151" s="2">
        <f>IFERROR(__xludf.DUMMYFUNCTION("""COMPUTED_VALUE"""),45510.66666666667)</f>
        <v>45510.66667</v>
      </c>
      <c r="N151" s="1">
        <f>IFERROR(__xludf.DUMMYFUNCTION("""COMPUTED_VALUE"""),0.0)</f>
        <v>0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IFERROR(__xludf.DUMMYFUNCTION("""COMPUTED_VALUE"""),1700.0)</f>
        <v>1700</v>
      </c>
      <c r="D152" s="2">
        <f>IFERROR(__xludf.DUMMYFUNCTION("""COMPUTED_VALUE"""),45511.66666666667)</f>
        <v>45511.66667</v>
      </c>
      <c r="E152" s="1">
        <f>IFERROR(__xludf.DUMMYFUNCTION("""COMPUTED_VALUE"""),1711.1)</f>
        <v>1711.1</v>
      </c>
      <c r="G152" s="2">
        <f>IFERROR(__xludf.DUMMYFUNCTION("""COMPUTED_VALUE"""),45511.66666666667)</f>
        <v>45511.66667</v>
      </c>
      <c r="H152" s="1">
        <f>IFERROR(__xludf.DUMMYFUNCTION("""COMPUTED_VALUE"""),1671.64)</f>
        <v>1671.64</v>
      </c>
      <c r="J152" s="2">
        <f>IFERROR(__xludf.DUMMYFUNCTION("""COMPUTED_VALUE"""),45511.66666666667)</f>
        <v>45511.66667</v>
      </c>
      <c r="K152" s="1">
        <f>IFERROR(__xludf.DUMMYFUNCTION("""COMPUTED_VALUE"""),1672.21)</f>
        <v>1672.21</v>
      </c>
      <c r="M152" s="2">
        <f>IFERROR(__xludf.DUMMYFUNCTION("""COMPUTED_VALUE"""),45511.66666666667)</f>
        <v>45511.66667</v>
      </c>
      <c r="N152" s="1">
        <f>IFERROR(__xludf.DUMMYFUNCTION("""COMPUTED_VALUE"""),0.0)</f>
        <v>0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IFERROR(__xludf.DUMMYFUNCTION("""COMPUTED_VALUE"""),1681.24)</f>
        <v>1681.24</v>
      </c>
      <c r="D153" s="2">
        <f>IFERROR(__xludf.DUMMYFUNCTION("""COMPUTED_VALUE"""),45512.66666666667)</f>
        <v>45512.66667</v>
      </c>
      <c r="E153" s="1">
        <f>IFERROR(__xludf.DUMMYFUNCTION("""COMPUTED_VALUE"""),1707.6)</f>
        <v>1707.6</v>
      </c>
      <c r="G153" s="2">
        <f>IFERROR(__xludf.DUMMYFUNCTION("""COMPUTED_VALUE"""),45512.66666666667)</f>
        <v>45512.66667</v>
      </c>
      <c r="H153" s="1">
        <f>IFERROR(__xludf.DUMMYFUNCTION("""COMPUTED_VALUE"""),1681.24)</f>
        <v>1681.24</v>
      </c>
      <c r="J153" s="2">
        <f>IFERROR(__xludf.DUMMYFUNCTION("""COMPUTED_VALUE"""),45512.66666666667)</f>
        <v>45512.66667</v>
      </c>
      <c r="K153" s="1">
        <f>IFERROR(__xludf.DUMMYFUNCTION("""COMPUTED_VALUE"""),1706.08)</f>
        <v>1706.08</v>
      </c>
      <c r="M153" s="2">
        <f>IFERROR(__xludf.DUMMYFUNCTION("""COMPUTED_VALUE"""),45512.66666666667)</f>
        <v>45512.66667</v>
      </c>
      <c r="N153" s="1">
        <f>IFERROR(__xludf.DUMMYFUNCTION("""COMPUTED_VALUE"""),0.0)</f>
        <v>0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IFERROR(__xludf.DUMMYFUNCTION("""COMPUTED_VALUE"""),1706.4)</f>
        <v>1706.4</v>
      </c>
      <c r="D154" s="2">
        <f>IFERROR(__xludf.DUMMYFUNCTION("""COMPUTED_VALUE"""),45513.66666666667)</f>
        <v>45513.66667</v>
      </c>
      <c r="E154" s="1">
        <f>IFERROR(__xludf.DUMMYFUNCTION("""COMPUTED_VALUE"""),1714.15)</f>
        <v>1714.15</v>
      </c>
      <c r="G154" s="2">
        <f>IFERROR(__xludf.DUMMYFUNCTION("""COMPUTED_VALUE"""),45513.66666666667)</f>
        <v>45513.66667</v>
      </c>
      <c r="H154" s="1">
        <f>IFERROR(__xludf.DUMMYFUNCTION("""COMPUTED_VALUE"""),1694.8)</f>
        <v>1694.8</v>
      </c>
      <c r="J154" s="2">
        <f>IFERROR(__xludf.DUMMYFUNCTION("""COMPUTED_VALUE"""),45513.66666666667)</f>
        <v>45513.66667</v>
      </c>
      <c r="K154" s="1">
        <f>IFERROR(__xludf.DUMMYFUNCTION("""COMPUTED_VALUE"""),1710.53)</f>
        <v>1710.53</v>
      </c>
      <c r="M154" s="2">
        <f>IFERROR(__xludf.DUMMYFUNCTION("""COMPUTED_VALUE"""),45513.66666666667)</f>
        <v>45513.66667</v>
      </c>
      <c r="N154" s="1">
        <f>IFERROR(__xludf.DUMMYFUNCTION("""COMPUTED_VALUE"""),0.0)</f>
        <v>0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IFERROR(__xludf.DUMMYFUNCTION("""COMPUTED_VALUE"""),1711.27)</f>
        <v>1711.27</v>
      </c>
      <c r="D155" s="2">
        <f>IFERROR(__xludf.DUMMYFUNCTION("""COMPUTED_VALUE"""),45516.66666666667)</f>
        <v>45516.66667</v>
      </c>
      <c r="E155" s="1">
        <f>IFERROR(__xludf.DUMMYFUNCTION("""COMPUTED_VALUE"""),1712.19)</f>
        <v>1712.19</v>
      </c>
      <c r="G155" s="2">
        <f>IFERROR(__xludf.DUMMYFUNCTION("""COMPUTED_VALUE"""),45516.66666666667)</f>
        <v>45516.66667</v>
      </c>
      <c r="H155" s="1">
        <f>IFERROR(__xludf.DUMMYFUNCTION("""COMPUTED_VALUE"""),1698.6)</f>
        <v>1698.6</v>
      </c>
      <c r="J155" s="2">
        <f>IFERROR(__xludf.DUMMYFUNCTION("""COMPUTED_VALUE"""),45516.66666666667)</f>
        <v>45516.66667</v>
      </c>
      <c r="K155" s="1">
        <f>IFERROR(__xludf.DUMMYFUNCTION("""COMPUTED_VALUE"""),1701.72)</f>
        <v>1701.72</v>
      </c>
      <c r="M155" s="2">
        <f>IFERROR(__xludf.DUMMYFUNCTION("""COMPUTED_VALUE"""),45516.66666666667)</f>
        <v>45516.66667</v>
      </c>
      <c r="N155" s="1">
        <f>IFERROR(__xludf.DUMMYFUNCTION("""COMPUTED_VALUE"""),0.0)</f>
        <v>0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IFERROR(__xludf.DUMMYFUNCTION("""COMPUTED_VALUE"""),1707.23)</f>
        <v>1707.23</v>
      </c>
      <c r="D156" s="2">
        <f>IFERROR(__xludf.DUMMYFUNCTION("""COMPUTED_VALUE"""),45517.66666666667)</f>
        <v>45517.66667</v>
      </c>
      <c r="E156" s="1">
        <f>IFERROR(__xludf.DUMMYFUNCTION("""COMPUTED_VALUE"""),1721.3)</f>
        <v>1721.3</v>
      </c>
      <c r="G156" s="2">
        <f>IFERROR(__xludf.DUMMYFUNCTION("""COMPUTED_VALUE"""),45517.66666666667)</f>
        <v>45517.66667</v>
      </c>
      <c r="H156" s="1">
        <f>IFERROR(__xludf.DUMMYFUNCTION("""COMPUTED_VALUE"""),1703.44)</f>
        <v>1703.44</v>
      </c>
      <c r="J156" s="2">
        <f>IFERROR(__xludf.DUMMYFUNCTION("""COMPUTED_VALUE"""),45517.66666666667)</f>
        <v>45517.66667</v>
      </c>
      <c r="K156" s="1">
        <f>IFERROR(__xludf.DUMMYFUNCTION("""COMPUTED_VALUE"""),1719.49)</f>
        <v>1719.49</v>
      </c>
      <c r="M156" s="2">
        <f>IFERROR(__xludf.DUMMYFUNCTION("""COMPUTED_VALUE"""),45517.66666666667)</f>
        <v>45517.66667</v>
      </c>
      <c r="N156" s="1">
        <f>IFERROR(__xludf.DUMMYFUNCTION("""COMPUTED_VALUE"""),0.0)</f>
        <v>0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IFERROR(__xludf.DUMMYFUNCTION("""COMPUTED_VALUE"""),1722.33)</f>
        <v>1722.33</v>
      </c>
      <c r="D157" s="2">
        <f>IFERROR(__xludf.DUMMYFUNCTION("""COMPUTED_VALUE"""),45518.66666666667)</f>
        <v>45518.66667</v>
      </c>
      <c r="E157" s="1">
        <f>IFERROR(__xludf.DUMMYFUNCTION("""COMPUTED_VALUE"""),1729.09)</f>
        <v>1729.09</v>
      </c>
      <c r="G157" s="2">
        <f>IFERROR(__xludf.DUMMYFUNCTION("""COMPUTED_VALUE"""),45518.66666666667)</f>
        <v>45518.66667</v>
      </c>
      <c r="H157" s="1">
        <f>IFERROR(__xludf.DUMMYFUNCTION("""COMPUTED_VALUE"""),1719.03)</f>
        <v>1719.03</v>
      </c>
      <c r="J157" s="2">
        <f>IFERROR(__xludf.DUMMYFUNCTION("""COMPUTED_VALUE"""),45518.66666666667)</f>
        <v>45518.66667</v>
      </c>
      <c r="K157" s="1">
        <f>IFERROR(__xludf.DUMMYFUNCTION("""COMPUTED_VALUE"""),1725.49)</f>
        <v>1725.49</v>
      </c>
      <c r="M157" s="2">
        <f>IFERROR(__xludf.DUMMYFUNCTION("""COMPUTED_VALUE"""),45518.66666666667)</f>
        <v>45518.66667</v>
      </c>
      <c r="N157" s="1">
        <f>IFERROR(__xludf.DUMMYFUNCTION("""COMPUTED_VALUE"""),0.0)</f>
        <v>0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IFERROR(__xludf.DUMMYFUNCTION("""COMPUTED_VALUE"""),1741.3)</f>
        <v>1741.3</v>
      </c>
      <c r="D158" s="2">
        <f>IFERROR(__xludf.DUMMYFUNCTION("""COMPUTED_VALUE"""),45519.66666666667)</f>
        <v>45519.66667</v>
      </c>
      <c r="E158" s="1">
        <f>IFERROR(__xludf.DUMMYFUNCTION("""COMPUTED_VALUE"""),1751.59)</f>
        <v>1751.59</v>
      </c>
      <c r="G158" s="2">
        <f>IFERROR(__xludf.DUMMYFUNCTION("""COMPUTED_VALUE"""),45519.66666666667)</f>
        <v>45519.66667</v>
      </c>
      <c r="H158" s="1">
        <f>IFERROR(__xludf.DUMMYFUNCTION("""COMPUTED_VALUE"""),1738.78)</f>
        <v>1738.78</v>
      </c>
      <c r="J158" s="2">
        <f>IFERROR(__xludf.DUMMYFUNCTION("""COMPUTED_VALUE"""),45519.66666666667)</f>
        <v>45519.66667</v>
      </c>
      <c r="K158" s="1">
        <f>IFERROR(__xludf.DUMMYFUNCTION("""COMPUTED_VALUE"""),1749.37)</f>
        <v>1749.37</v>
      </c>
      <c r="M158" s="2">
        <f>IFERROR(__xludf.DUMMYFUNCTION("""COMPUTED_VALUE"""),45519.66666666667)</f>
        <v>45519.66667</v>
      </c>
      <c r="N158" s="1">
        <f>IFERROR(__xludf.DUMMYFUNCTION("""COMPUTED_VALUE"""),0.0)</f>
        <v>0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IFERROR(__xludf.DUMMYFUNCTION("""COMPUTED_VALUE"""),1747.24)</f>
        <v>1747.24</v>
      </c>
      <c r="D159" s="2">
        <f>IFERROR(__xludf.DUMMYFUNCTION("""COMPUTED_VALUE"""),45520.66666666667)</f>
        <v>45520.66667</v>
      </c>
      <c r="E159" s="1">
        <f>IFERROR(__xludf.DUMMYFUNCTION("""COMPUTED_VALUE"""),1754.82)</f>
        <v>1754.82</v>
      </c>
      <c r="G159" s="2">
        <f>IFERROR(__xludf.DUMMYFUNCTION("""COMPUTED_VALUE"""),45520.66666666667)</f>
        <v>45520.66667</v>
      </c>
      <c r="H159" s="1">
        <f>IFERROR(__xludf.DUMMYFUNCTION("""COMPUTED_VALUE"""),1745.57)</f>
        <v>1745.57</v>
      </c>
      <c r="J159" s="2">
        <f>IFERROR(__xludf.DUMMYFUNCTION("""COMPUTED_VALUE"""),45520.66666666667)</f>
        <v>45520.66667</v>
      </c>
      <c r="K159" s="1">
        <f>IFERROR(__xludf.DUMMYFUNCTION("""COMPUTED_VALUE"""),1753.68)</f>
        <v>1753.68</v>
      </c>
      <c r="M159" s="2">
        <f>IFERROR(__xludf.DUMMYFUNCTION("""COMPUTED_VALUE"""),45520.66666666667)</f>
        <v>45520.66667</v>
      </c>
      <c r="N159" s="1">
        <f>IFERROR(__xludf.DUMMYFUNCTION("""COMPUTED_VALUE"""),0.0)</f>
        <v>0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IFERROR(__xludf.DUMMYFUNCTION("""COMPUTED_VALUE"""),1755.36)</f>
        <v>1755.36</v>
      </c>
      <c r="D160" s="2">
        <f>IFERROR(__xludf.DUMMYFUNCTION("""COMPUTED_VALUE"""),45523.66666666667)</f>
        <v>45523.66667</v>
      </c>
      <c r="E160" s="1">
        <f>IFERROR(__xludf.DUMMYFUNCTION("""COMPUTED_VALUE"""),1767.72)</f>
        <v>1767.72</v>
      </c>
      <c r="G160" s="2">
        <f>IFERROR(__xludf.DUMMYFUNCTION("""COMPUTED_VALUE"""),45523.66666666667)</f>
        <v>45523.66667</v>
      </c>
      <c r="H160" s="1">
        <f>IFERROR(__xludf.DUMMYFUNCTION("""COMPUTED_VALUE"""),1754.77)</f>
        <v>1754.77</v>
      </c>
      <c r="J160" s="2">
        <f>IFERROR(__xludf.DUMMYFUNCTION("""COMPUTED_VALUE"""),45523.66666666667)</f>
        <v>45523.66667</v>
      </c>
      <c r="K160" s="1">
        <f>IFERROR(__xludf.DUMMYFUNCTION("""COMPUTED_VALUE"""),1767.7)</f>
        <v>1767.7</v>
      </c>
      <c r="M160" s="2">
        <f>IFERROR(__xludf.DUMMYFUNCTION("""COMPUTED_VALUE"""),45523.66666666667)</f>
        <v>45523.66667</v>
      </c>
      <c r="N160" s="1">
        <f>IFERROR(__xludf.DUMMYFUNCTION("""COMPUTED_VALUE"""),0.0)</f>
        <v>0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IFERROR(__xludf.DUMMYFUNCTION("""COMPUTED_VALUE"""),1766.25)</f>
        <v>1766.25</v>
      </c>
      <c r="D161" s="2">
        <f>IFERROR(__xludf.DUMMYFUNCTION("""COMPUTED_VALUE"""),45524.66666666667)</f>
        <v>45524.66667</v>
      </c>
      <c r="E161" s="1">
        <f>IFERROR(__xludf.DUMMYFUNCTION("""COMPUTED_VALUE"""),1768.03)</f>
        <v>1768.03</v>
      </c>
      <c r="G161" s="2">
        <f>IFERROR(__xludf.DUMMYFUNCTION("""COMPUTED_VALUE"""),45524.66666666667)</f>
        <v>45524.66667</v>
      </c>
      <c r="H161" s="1">
        <f>IFERROR(__xludf.DUMMYFUNCTION("""COMPUTED_VALUE"""),1755.88)</f>
        <v>1755.88</v>
      </c>
      <c r="J161" s="2">
        <f>IFERROR(__xludf.DUMMYFUNCTION("""COMPUTED_VALUE"""),45524.66666666667)</f>
        <v>45524.66667</v>
      </c>
      <c r="K161" s="1">
        <f>IFERROR(__xludf.DUMMYFUNCTION("""COMPUTED_VALUE"""),1758.33)</f>
        <v>1758.33</v>
      </c>
      <c r="M161" s="2">
        <f>IFERROR(__xludf.DUMMYFUNCTION("""COMPUTED_VALUE"""),45524.66666666667)</f>
        <v>45524.66667</v>
      </c>
      <c r="N161" s="1">
        <f>IFERROR(__xludf.DUMMYFUNCTION("""COMPUTED_VALUE"""),0.0)</f>
        <v>0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IFERROR(__xludf.DUMMYFUNCTION("""COMPUTED_VALUE"""),1764.36)</f>
        <v>1764.36</v>
      </c>
      <c r="D162" s="2">
        <f>IFERROR(__xludf.DUMMYFUNCTION("""COMPUTED_VALUE"""),45525.66666666667)</f>
        <v>45525.66667</v>
      </c>
      <c r="E162" s="1">
        <f>IFERROR(__xludf.DUMMYFUNCTION("""COMPUTED_VALUE"""),1774.57)</f>
        <v>1774.57</v>
      </c>
      <c r="G162" s="2">
        <f>IFERROR(__xludf.DUMMYFUNCTION("""COMPUTED_VALUE"""),45525.66666666667)</f>
        <v>45525.66667</v>
      </c>
      <c r="H162" s="1">
        <f>IFERROR(__xludf.DUMMYFUNCTION("""COMPUTED_VALUE"""),1761.9)</f>
        <v>1761.9</v>
      </c>
      <c r="J162" s="2">
        <f>IFERROR(__xludf.DUMMYFUNCTION("""COMPUTED_VALUE"""),45525.66666666667)</f>
        <v>45525.66667</v>
      </c>
      <c r="K162" s="1">
        <f>IFERROR(__xludf.DUMMYFUNCTION("""COMPUTED_VALUE"""),1774.44)</f>
        <v>1774.44</v>
      </c>
      <c r="M162" s="2">
        <f>IFERROR(__xludf.DUMMYFUNCTION("""COMPUTED_VALUE"""),45525.66666666667)</f>
        <v>45525.66667</v>
      </c>
      <c r="N162" s="1">
        <f>IFERROR(__xludf.DUMMYFUNCTION("""COMPUTED_VALUE"""),0.0)</f>
        <v>0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IFERROR(__xludf.DUMMYFUNCTION("""COMPUTED_VALUE"""),1776.14)</f>
        <v>1776.14</v>
      </c>
      <c r="D163" s="2">
        <f>IFERROR(__xludf.DUMMYFUNCTION("""COMPUTED_VALUE"""),45526.66666666667)</f>
        <v>45526.66667</v>
      </c>
      <c r="E163" s="1">
        <f>IFERROR(__xludf.DUMMYFUNCTION("""COMPUTED_VALUE"""),1779.57)</f>
        <v>1779.57</v>
      </c>
      <c r="G163" s="2">
        <f>IFERROR(__xludf.DUMMYFUNCTION("""COMPUTED_VALUE"""),45526.66666666667)</f>
        <v>45526.66667</v>
      </c>
      <c r="H163" s="1">
        <f>IFERROR(__xludf.DUMMYFUNCTION("""COMPUTED_VALUE"""),1764.98)</f>
        <v>1764.98</v>
      </c>
      <c r="J163" s="2">
        <f>IFERROR(__xludf.DUMMYFUNCTION("""COMPUTED_VALUE"""),45526.66666666667)</f>
        <v>45526.66667</v>
      </c>
      <c r="K163" s="1">
        <f>IFERROR(__xludf.DUMMYFUNCTION("""COMPUTED_VALUE"""),1767.81)</f>
        <v>1767.81</v>
      </c>
      <c r="M163" s="2">
        <f>IFERROR(__xludf.DUMMYFUNCTION("""COMPUTED_VALUE"""),45526.66666666667)</f>
        <v>45526.66667</v>
      </c>
      <c r="N163" s="1">
        <f>IFERROR(__xludf.DUMMYFUNCTION("""COMPUTED_VALUE"""),0.0)</f>
        <v>0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IFERROR(__xludf.DUMMYFUNCTION("""COMPUTED_VALUE"""),1778.19)</f>
        <v>1778.19</v>
      </c>
      <c r="D164" s="2">
        <f>IFERROR(__xludf.DUMMYFUNCTION("""COMPUTED_VALUE"""),45527.66666666667)</f>
        <v>45527.66667</v>
      </c>
      <c r="E164" s="1">
        <f>IFERROR(__xludf.DUMMYFUNCTION("""COMPUTED_VALUE"""),1792.33)</f>
        <v>1792.33</v>
      </c>
      <c r="G164" s="2">
        <f>IFERROR(__xludf.DUMMYFUNCTION("""COMPUTED_VALUE"""),45527.66666666667)</f>
        <v>45527.66667</v>
      </c>
      <c r="H164" s="1">
        <f>IFERROR(__xludf.DUMMYFUNCTION("""COMPUTED_VALUE"""),1774.55)</f>
        <v>1774.55</v>
      </c>
      <c r="J164" s="2">
        <f>IFERROR(__xludf.DUMMYFUNCTION("""COMPUTED_VALUE"""),45527.66666666667)</f>
        <v>45527.66667</v>
      </c>
      <c r="K164" s="1">
        <f>IFERROR(__xludf.DUMMYFUNCTION("""COMPUTED_VALUE"""),1789.65)</f>
        <v>1789.65</v>
      </c>
      <c r="M164" s="2">
        <f>IFERROR(__xludf.DUMMYFUNCTION("""COMPUTED_VALUE"""),45527.66666666667)</f>
        <v>45527.66667</v>
      </c>
      <c r="N164" s="1">
        <f>IFERROR(__xludf.DUMMYFUNCTION("""COMPUTED_VALUE"""),0.0)</f>
        <v>0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IFERROR(__xludf.DUMMYFUNCTION("""COMPUTED_VALUE"""),1794.34)</f>
        <v>1794.34</v>
      </c>
      <c r="D165" s="2">
        <f>IFERROR(__xludf.DUMMYFUNCTION("""COMPUTED_VALUE"""),45530.66666666667)</f>
        <v>45530.66667</v>
      </c>
      <c r="E165" s="1">
        <f>IFERROR(__xludf.DUMMYFUNCTION("""COMPUTED_VALUE"""),1799.23)</f>
        <v>1799.23</v>
      </c>
      <c r="G165" s="2">
        <f>IFERROR(__xludf.DUMMYFUNCTION("""COMPUTED_VALUE"""),45530.66666666667)</f>
        <v>45530.66667</v>
      </c>
      <c r="H165" s="1">
        <f>IFERROR(__xludf.DUMMYFUNCTION("""COMPUTED_VALUE"""),1784.99)</f>
        <v>1784.99</v>
      </c>
      <c r="J165" s="2">
        <f>IFERROR(__xludf.DUMMYFUNCTION("""COMPUTED_VALUE"""),45530.66666666667)</f>
        <v>45530.66667</v>
      </c>
      <c r="K165" s="1">
        <f>IFERROR(__xludf.DUMMYFUNCTION("""COMPUTED_VALUE"""),1786.74)</f>
        <v>1786.74</v>
      </c>
      <c r="M165" s="2">
        <f>IFERROR(__xludf.DUMMYFUNCTION("""COMPUTED_VALUE"""),45530.66666666667)</f>
        <v>45530.66667</v>
      </c>
      <c r="N165" s="1">
        <f>IFERROR(__xludf.DUMMYFUNCTION("""COMPUTED_VALUE"""),0.0)</f>
        <v>0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IFERROR(__xludf.DUMMYFUNCTION("""COMPUTED_VALUE"""),1782.06)</f>
        <v>1782.06</v>
      </c>
      <c r="D166" s="2">
        <f>IFERROR(__xludf.DUMMYFUNCTION("""COMPUTED_VALUE"""),45531.66666666667)</f>
        <v>45531.66667</v>
      </c>
      <c r="E166" s="1">
        <f>IFERROR(__xludf.DUMMYFUNCTION("""COMPUTED_VALUE"""),1787.86)</f>
        <v>1787.86</v>
      </c>
      <c r="G166" s="2">
        <f>IFERROR(__xludf.DUMMYFUNCTION("""COMPUTED_VALUE"""),45531.66666666667)</f>
        <v>45531.66667</v>
      </c>
      <c r="H166" s="1">
        <f>IFERROR(__xludf.DUMMYFUNCTION("""COMPUTED_VALUE"""),1780.38)</f>
        <v>1780.38</v>
      </c>
      <c r="J166" s="2">
        <f>IFERROR(__xludf.DUMMYFUNCTION("""COMPUTED_VALUE"""),45531.66666666667)</f>
        <v>45531.66667</v>
      </c>
      <c r="K166" s="1">
        <f>IFERROR(__xludf.DUMMYFUNCTION("""COMPUTED_VALUE"""),1786.94)</f>
        <v>1786.94</v>
      </c>
      <c r="M166" s="2">
        <f>IFERROR(__xludf.DUMMYFUNCTION("""COMPUTED_VALUE"""),45531.66666666667)</f>
        <v>45531.66667</v>
      </c>
      <c r="N166" s="1">
        <f>IFERROR(__xludf.DUMMYFUNCTION("""COMPUTED_VALUE"""),0.0)</f>
        <v>0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IFERROR(__xludf.DUMMYFUNCTION("""COMPUTED_VALUE"""),1785.02)</f>
        <v>1785.02</v>
      </c>
      <c r="D167" s="2">
        <f>IFERROR(__xludf.DUMMYFUNCTION("""COMPUTED_VALUE"""),45532.66666666667)</f>
        <v>45532.66667</v>
      </c>
      <c r="E167" s="1">
        <f>IFERROR(__xludf.DUMMYFUNCTION("""COMPUTED_VALUE"""),1789.18)</f>
        <v>1789.18</v>
      </c>
      <c r="G167" s="2">
        <f>IFERROR(__xludf.DUMMYFUNCTION("""COMPUTED_VALUE"""),45532.66666666667)</f>
        <v>45532.66667</v>
      </c>
      <c r="H167" s="1">
        <f>IFERROR(__xludf.DUMMYFUNCTION("""COMPUTED_VALUE"""),1773.33)</f>
        <v>1773.33</v>
      </c>
      <c r="J167" s="2">
        <f>IFERROR(__xludf.DUMMYFUNCTION("""COMPUTED_VALUE"""),45532.66666666667)</f>
        <v>45532.66667</v>
      </c>
      <c r="K167" s="1">
        <f>IFERROR(__xludf.DUMMYFUNCTION("""COMPUTED_VALUE"""),1780.96)</f>
        <v>1780.96</v>
      </c>
      <c r="M167" s="2">
        <f>IFERROR(__xludf.DUMMYFUNCTION("""COMPUTED_VALUE"""),45532.66666666667)</f>
        <v>45532.66667</v>
      </c>
      <c r="N167" s="1">
        <f>IFERROR(__xludf.DUMMYFUNCTION("""COMPUTED_VALUE"""),0.0)</f>
        <v>0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IFERROR(__xludf.DUMMYFUNCTION("""COMPUTED_VALUE"""),1788.37)</f>
        <v>1788.37</v>
      </c>
      <c r="D168" s="2">
        <f>IFERROR(__xludf.DUMMYFUNCTION("""COMPUTED_VALUE"""),45533.66666666667)</f>
        <v>45533.66667</v>
      </c>
      <c r="E168" s="1">
        <f>IFERROR(__xludf.DUMMYFUNCTION("""COMPUTED_VALUE"""),1802.05)</f>
        <v>1802.05</v>
      </c>
      <c r="G168" s="2">
        <f>IFERROR(__xludf.DUMMYFUNCTION("""COMPUTED_VALUE"""),45533.66666666667)</f>
        <v>45533.66667</v>
      </c>
      <c r="H168" s="1">
        <f>IFERROR(__xludf.DUMMYFUNCTION("""COMPUTED_VALUE"""),1780.76)</f>
        <v>1780.76</v>
      </c>
      <c r="J168" s="2">
        <f>IFERROR(__xludf.DUMMYFUNCTION("""COMPUTED_VALUE"""),45533.66666666667)</f>
        <v>45533.66667</v>
      </c>
      <c r="K168" s="1">
        <f>IFERROR(__xludf.DUMMYFUNCTION("""COMPUTED_VALUE"""),1790.02)</f>
        <v>1790.02</v>
      </c>
      <c r="M168" s="2">
        <f>IFERROR(__xludf.DUMMYFUNCTION("""COMPUTED_VALUE"""),45533.66666666667)</f>
        <v>45533.66667</v>
      </c>
      <c r="N168" s="1">
        <f>IFERROR(__xludf.DUMMYFUNCTION("""COMPUTED_VALUE"""),0.0)</f>
        <v>0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IFERROR(__xludf.DUMMYFUNCTION("""COMPUTED_VALUE"""),1796.87)</f>
        <v>1796.87</v>
      </c>
      <c r="D169" s="2">
        <f>IFERROR(__xludf.DUMMYFUNCTION("""COMPUTED_VALUE"""),45534.66666666667)</f>
        <v>45534.66667</v>
      </c>
      <c r="E169" s="1">
        <f>IFERROR(__xludf.DUMMYFUNCTION("""COMPUTED_VALUE"""),1807.13)</f>
        <v>1807.13</v>
      </c>
      <c r="G169" s="2">
        <f>IFERROR(__xludf.DUMMYFUNCTION("""COMPUTED_VALUE"""),45534.66666666667)</f>
        <v>45534.66667</v>
      </c>
      <c r="H169" s="1">
        <f>IFERROR(__xludf.DUMMYFUNCTION("""COMPUTED_VALUE"""),1786.05)</f>
        <v>1786.05</v>
      </c>
      <c r="J169" s="2">
        <f>IFERROR(__xludf.DUMMYFUNCTION("""COMPUTED_VALUE"""),45534.66666666667)</f>
        <v>45534.66667</v>
      </c>
      <c r="K169" s="1">
        <f>IFERROR(__xludf.DUMMYFUNCTION("""COMPUTED_VALUE"""),1806.28)</f>
        <v>1806.28</v>
      </c>
      <c r="M169" s="2">
        <f>IFERROR(__xludf.DUMMYFUNCTION("""COMPUTED_VALUE"""),45534.66666666667)</f>
        <v>45534.66667</v>
      </c>
      <c r="N169" s="1">
        <f>IFERROR(__xludf.DUMMYFUNCTION("""COMPUTED_VALUE"""),0.0)</f>
        <v>0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IFERROR(__xludf.DUMMYFUNCTION("""COMPUTED_VALUE"""),1796.51)</f>
        <v>1796.51</v>
      </c>
      <c r="D170" s="2">
        <f>IFERROR(__xludf.DUMMYFUNCTION("""COMPUTED_VALUE"""),45538.66666666667)</f>
        <v>45538.66667</v>
      </c>
      <c r="E170" s="1">
        <f>IFERROR(__xludf.DUMMYFUNCTION("""COMPUTED_VALUE"""),1798.95)</f>
        <v>1798.95</v>
      </c>
      <c r="G170" s="2">
        <f>IFERROR(__xludf.DUMMYFUNCTION("""COMPUTED_VALUE"""),45538.66666666667)</f>
        <v>45538.66667</v>
      </c>
      <c r="H170" s="1">
        <f>IFERROR(__xludf.DUMMYFUNCTION("""COMPUTED_VALUE"""),1768.94)</f>
        <v>1768.94</v>
      </c>
      <c r="J170" s="2">
        <f>IFERROR(__xludf.DUMMYFUNCTION("""COMPUTED_VALUE"""),45538.66666666667)</f>
        <v>45538.66667</v>
      </c>
      <c r="K170" s="1">
        <f>IFERROR(__xludf.DUMMYFUNCTION("""COMPUTED_VALUE"""),1775.75)</f>
        <v>1775.75</v>
      </c>
      <c r="M170" s="2">
        <f>IFERROR(__xludf.DUMMYFUNCTION("""COMPUTED_VALUE"""),45538.66666666667)</f>
        <v>45538.66667</v>
      </c>
      <c r="N170" s="1">
        <f>IFERROR(__xludf.DUMMYFUNCTION("""COMPUTED_VALUE"""),0.0)</f>
        <v>0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IFERROR(__xludf.DUMMYFUNCTION("""COMPUTED_VALUE"""),1771.57)</f>
        <v>1771.57</v>
      </c>
      <c r="D171" s="2">
        <f>IFERROR(__xludf.DUMMYFUNCTION("""COMPUTED_VALUE"""),45539.66666666667)</f>
        <v>45539.66667</v>
      </c>
      <c r="E171" s="1">
        <f>IFERROR(__xludf.DUMMYFUNCTION("""COMPUTED_VALUE"""),1780.66)</f>
        <v>1780.66</v>
      </c>
      <c r="G171" s="2">
        <f>IFERROR(__xludf.DUMMYFUNCTION("""COMPUTED_VALUE"""),45539.66666666667)</f>
        <v>45539.66667</v>
      </c>
      <c r="H171" s="1">
        <f>IFERROR(__xludf.DUMMYFUNCTION("""COMPUTED_VALUE"""),1765.74)</f>
        <v>1765.74</v>
      </c>
      <c r="J171" s="2">
        <f>IFERROR(__xludf.DUMMYFUNCTION("""COMPUTED_VALUE"""),45539.66666666667)</f>
        <v>45539.66667</v>
      </c>
      <c r="K171" s="1">
        <f>IFERROR(__xludf.DUMMYFUNCTION("""COMPUTED_VALUE"""),1771.29)</f>
        <v>1771.29</v>
      </c>
      <c r="M171" s="2">
        <f>IFERROR(__xludf.DUMMYFUNCTION("""COMPUTED_VALUE"""),45539.66666666667)</f>
        <v>45539.66667</v>
      </c>
      <c r="N171" s="1">
        <f>IFERROR(__xludf.DUMMYFUNCTION("""COMPUTED_VALUE"""),0.0)</f>
        <v>0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IFERROR(__xludf.DUMMYFUNCTION("""COMPUTED_VALUE"""),1771.61)</f>
        <v>1771.61</v>
      </c>
      <c r="D172" s="2">
        <f>IFERROR(__xludf.DUMMYFUNCTION("""COMPUTED_VALUE"""),45540.66666666667)</f>
        <v>45540.66667</v>
      </c>
      <c r="E172" s="1">
        <f>IFERROR(__xludf.DUMMYFUNCTION("""COMPUTED_VALUE"""),1771.78)</f>
        <v>1771.78</v>
      </c>
      <c r="G172" s="2">
        <f>IFERROR(__xludf.DUMMYFUNCTION("""COMPUTED_VALUE"""),45540.66666666667)</f>
        <v>45540.66667</v>
      </c>
      <c r="H172" s="1">
        <f>IFERROR(__xludf.DUMMYFUNCTION("""COMPUTED_VALUE"""),1751.68)</f>
        <v>1751.68</v>
      </c>
      <c r="J172" s="2">
        <f>IFERROR(__xludf.DUMMYFUNCTION("""COMPUTED_VALUE"""),45540.66666666667)</f>
        <v>45540.66667</v>
      </c>
      <c r="K172" s="1">
        <f>IFERROR(__xludf.DUMMYFUNCTION("""COMPUTED_VALUE"""),1759.95)</f>
        <v>1759.95</v>
      </c>
      <c r="M172" s="2">
        <f>IFERROR(__xludf.DUMMYFUNCTION("""COMPUTED_VALUE"""),45540.66666666667)</f>
        <v>45540.66667</v>
      </c>
      <c r="N172" s="1">
        <f>IFERROR(__xludf.DUMMYFUNCTION("""COMPUTED_VALUE"""),0.0)</f>
        <v>0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IFERROR(__xludf.DUMMYFUNCTION("""COMPUTED_VALUE"""),1761.68)</f>
        <v>1761.68</v>
      </c>
      <c r="D173" s="2">
        <f>IFERROR(__xludf.DUMMYFUNCTION("""COMPUTED_VALUE"""),45541.66666666667)</f>
        <v>45541.66667</v>
      </c>
      <c r="E173" s="1">
        <f>IFERROR(__xludf.DUMMYFUNCTION("""COMPUTED_VALUE"""),1769.86)</f>
        <v>1769.86</v>
      </c>
      <c r="G173" s="2">
        <f>IFERROR(__xludf.DUMMYFUNCTION("""COMPUTED_VALUE"""),45541.66666666667)</f>
        <v>45541.66667</v>
      </c>
      <c r="H173" s="1">
        <f>IFERROR(__xludf.DUMMYFUNCTION("""COMPUTED_VALUE"""),1735.99)</f>
        <v>1735.99</v>
      </c>
      <c r="J173" s="2">
        <f>IFERROR(__xludf.DUMMYFUNCTION("""COMPUTED_VALUE"""),45541.66666666667)</f>
        <v>45541.66667</v>
      </c>
      <c r="K173" s="1">
        <f>IFERROR(__xludf.DUMMYFUNCTION("""COMPUTED_VALUE"""),1738.39)</f>
        <v>1738.39</v>
      </c>
      <c r="M173" s="2">
        <f>IFERROR(__xludf.DUMMYFUNCTION("""COMPUTED_VALUE"""),45541.66666666667)</f>
        <v>45541.66667</v>
      </c>
      <c r="N173" s="1">
        <f>IFERROR(__xludf.DUMMYFUNCTION("""COMPUTED_VALUE"""),0.0)</f>
        <v>0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IFERROR(__xludf.DUMMYFUNCTION("""COMPUTED_VALUE"""),1748.23)</f>
        <v>1748.23</v>
      </c>
      <c r="D174" s="2">
        <f>IFERROR(__xludf.DUMMYFUNCTION("""COMPUTED_VALUE"""),45544.66666666667)</f>
        <v>45544.66667</v>
      </c>
      <c r="E174" s="1">
        <f>IFERROR(__xludf.DUMMYFUNCTION("""COMPUTED_VALUE"""),1765.13)</f>
        <v>1765.13</v>
      </c>
      <c r="G174" s="2">
        <f>IFERROR(__xludf.DUMMYFUNCTION("""COMPUTED_VALUE"""),45544.66666666667)</f>
        <v>45544.66667</v>
      </c>
      <c r="H174" s="1">
        <f>IFERROR(__xludf.DUMMYFUNCTION("""COMPUTED_VALUE"""),1747.65)</f>
        <v>1747.65</v>
      </c>
      <c r="J174" s="2">
        <f>IFERROR(__xludf.DUMMYFUNCTION("""COMPUTED_VALUE"""),45544.66666666667)</f>
        <v>45544.66667</v>
      </c>
      <c r="K174" s="1">
        <f>IFERROR(__xludf.DUMMYFUNCTION("""COMPUTED_VALUE"""),1757.58)</f>
        <v>1757.58</v>
      </c>
      <c r="M174" s="2">
        <f>IFERROR(__xludf.DUMMYFUNCTION("""COMPUTED_VALUE"""),45544.66666666667)</f>
        <v>45544.66667</v>
      </c>
      <c r="N174" s="1">
        <f>IFERROR(__xludf.DUMMYFUNCTION("""COMPUTED_VALUE"""),0.0)</f>
        <v>0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IFERROR(__xludf.DUMMYFUNCTION("""COMPUTED_VALUE"""),1760.31)</f>
        <v>1760.31</v>
      </c>
      <c r="D175" s="2">
        <f>IFERROR(__xludf.DUMMYFUNCTION("""COMPUTED_VALUE"""),45545.66666666667)</f>
        <v>45545.66667</v>
      </c>
      <c r="E175" s="1">
        <f>IFERROR(__xludf.DUMMYFUNCTION("""COMPUTED_VALUE"""),1760.65)</f>
        <v>1760.65</v>
      </c>
      <c r="G175" s="2">
        <f>IFERROR(__xludf.DUMMYFUNCTION("""COMPUTED_VALUE"""),45545.66666666667)</f>
        <v>45545.66667</v>
      </c>
      <c r="H175" s="1">
        <f>IFERROR(__xludf.DUMMYFUNCTION("""COMPUTED_VALUE"""),1744.82)</f>
        <v>1744.82</v>
      </c>
      <c r="J175" s="2">
        <f>IFERROR(__xludf.DUMMYFUNCTION("""COMPUTED_VALUE"""),45545.66666666667)</f>
        <v>45545.66667</v>
      </c>
      <c r="K175" s="1">
        <f>IFERROR(__xludf.DUMMYFUNCTION("""COMPUTED_VALUE"""),1759.27)</f>
        <v>1759.27</v>
      </c>
      <c r="M175" s="2">
        <f>IFERROR(__xludf.DUMMYFUNCTION("""COMPUTED_VALUE"""),45545.66666666667)</f>
        <v>45545.66667</v>
      </c>
      <c r="N175" s="1">
        <f>IFERROR(__xludf.DUMMYFUNCTION("""COMPUTED_VALUE"""),0.0)</f>
        <v>0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IFERROR(__xludf.DUMMYFUNCTION("""COMPUTED_VALUE"""),1754.67)</f>
        <v>1754.67</v>
      </c>
      <c r="D176" s="2">
        <f>IFERROR(__xludf.DUMMYFUNCTION("""COMPUTED_VALUE"""),45546.66666666667)</f>
        <v>45546.66667</v>
      </c>
      <c r="E176" s="1">
        <f>IFERROR(__xludf.DUMMYFUNCTION("""COMPUTED_VALUE"""),1765.47)</f>
        <v>1765.47</v>
      </c>
      <c r="G176" s="2">
        <f>IFERROR(__xludf.DUMMYFUNCTION("""COMPUTED_VALUE"""),45546.66666666667)</f>
        <v>45546.66667</v>
      </c>
      <c r="H176" s="1">
        <f>IFERROR(__xludf.DUMMYFUNCTION("""COMPUTED_VALUE"""),1725.95)</f>
        <v>1725.95</v>
      </c>
      <c r="J176" s="2">
        <f>IFERROR(__xludf.DUMMYFUNCTION("""COMPUTED_VALUE"""),45546.66666666667)</f>
        <v>45546.66667</v>
      </c>
      <c r="K176" s="1">
        <f>IFERROR(__xludf.DUMMYFUNCTION("""COMPUTED_VALUE"""),1764.27)</f>
        <v>1764.27</v>
      </c>
      <c r="M176" s="2">
        <f>IFERROR(__xludf.DUMMYFUNCTION("""COMPUTED_VALUE"""),45546.66666666667)</f>
        <v>45546.66667</v>
      </c>
      <c r="N176" s="1">
        <f>IFERROR(__xludf.DUMMYFUNCTION("""COMPUTED_VALUE"""),0.0)</f>
        <v>0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IFERROR(__xludf.DUMMYFUNCTION("""COMPUTED_VALUE"""),1764.13)</f>
        <v>1764.13</v>
      </c>
      <c r="D177" s="2">
        <f>IFERROR(__xludf.DUMMYFUNCTION("""COMPUTED_VALUE"""),45547.66666666667)</f>
        <v>45547.66667</v>
      </c>
      <c r="E177" s="1">
        <f>IFERROR(__xludf.DUMMYFUNCTION("""COMPUTED_VALUE"""),1777.15)</f>
        <v>1777.15</v>
      </c>
      <c r="G177" s="2">
        <f>IFERROR(__xludf.DUMMYFUNCTION("""COMPUTED_VALUE"""),45547.66666666667)</f>
        <v>45547.66667</v>
      </c>
      <c r="H177" s="1">
        <f>IFERROR(__xludf.DUMMYFUNCTION("""COMPUTED_VALUE"""),1756.65)</f>
        <v>1756.65</v>
      </c>
      <c r="J177" s="2">
        <f>IFERROR(__xludf.DUMMYFUNCTION("""COMPUTED_VALUE"""),45547.66666666667)</f>
        <v>45547.66667</v>
      </c>
      <c r="K177" s="1">
        <f>IFERROR(__xludf.DUMMYFUNCTION("""COMPUTED_VALUE"""),1775.76)</f>
        <v>1775.76</v>
      </c>
      <c r="M177" s="2">
        <f>IFERROR(__xludf.DUMMYFUNCTION("""COMPUTED_VALUE"""),45547.66666666667)</f>
        <v>45547.66667</v>
      </c>
      <c r="N177" s="1">
        <f>IFERROR(__xludf.DUMMYFUNCTION("""COMPUTED_VALUE"""),0.0)</f>
        <v>0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IFERROR(__xludf.DUMMYFUNCTION("""COMPUTED_VALUE"""),1781.92)</f>
        <v>1781.92</v>
      </c>
      <c r="D178" s="2">
        <f>IFERROR(__xludf.DUMMYFUNCTION("""COMPUTED_VALUE"""),45548.66666666667)</f>
        <v>45548.66667</v>
      </c>
      <c r="E178" s="1">
        <f>IFERROR(__xludf.DUMMYFUNCTION("""COMPUTED_VALUE"""),1795.88)</f>
        <v>1795.88</v>
      </c>
      <c r="G178" s="2">
        <f>IFERROR(__xludf.DUMMYFUNCTION("""COMPUTED_VALUE"""),45548.66666666667)</f>
        <v>45548.66667</v>
      </c>
      <c r="H178" s="1">
        <f>IFERROR(__xludf.DUMMYFUNCTION("""COMPUTED_VALUE"""),1781.82)</f>
        <v>1781.82</v>
      </c>
      <c r="J178" s="2">
        <f>IFERROR(__xludf.DUMMYFUNCTION("""COMPUTED_VALUE"""),45548.66666666667)</f>
        <v>45548.66667</v>
      </c>
      <c r="K178" s="1">
        <f>IFERROR(__xludf.DUMMYFUNCTION("""COMPUTED_VALUE"""),1792.57)</f>
        <v>1792.57</v>
      </c>
      <c r="M178" s="2">
        <f>IFERROR(__xludf.DUMMYFUNCTION("""COMPUTED_VALUE"""),45548.66666666667)</f>
        <v>45548.66667</v>
      </c>
      <c r="N178" s="1">
        <f>IFERROR(__xludf.DUMMYFUNCTION("""COMPUTED_VALUE"""),0.0)</f>
        <v>0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IFERROR(__xludf.DUMMYFUNCTION("""COMPUTED_VALUE"""),1799.33)</f>
        <v>1799.33</v>
      </c>
      <c r="D179" s="2">
        <f>IFERROR(__xludf.DUMMYFUNCTION("""COMPUTED_VALUE"""),45551.66666666667)</f>
        <v>45551.66667</v>
      </c>
      <c r="E179" s="1">
        <f>IFERROR(__xludf.DUMMYFUNCTION("""COMPUTED_VALUE"""),1806.74)</f>
        <v>1806.74</v>
      </c>
      <c r="G179" s="2">
        <f>IFERROR(__xludf.DUMMYFUNCTION("""COMPUTED_VALUE"""),45551.66666666667)</f>
        <v>45551.66667</v>
      </c>
      <c r="H179" s="1">
        <f>IFERROR(__xludf.DUMMYFUNCTION("""COMPUTED_VALUE"""),1794.62)</f>
        <v>1794.62</v>
      </c>
      <c r="J179" s="2">
        <f>IFERROR(__xludf.DUMMYFUNCTION("""COMPUTED_VALUE"""),45551.66666666667)</f>
        <v>45551.66667</v>
      </c>
      <c r="K179" s="1">
        <f>IFERROR(__xludf.DUMMYFUNCTION("""COMPUTED_VALUE"""),1804.35)</f>
        <v>1804.35</v>
      </c>
      <c r="M179" s="2">
        <f>IFERROR(__xludf.DUMMYFUNCTION("""COMPUTED_VALUE"""),45551.66666666667)</f>
        <v>45551.66667</v>
      </c>
      <c r="N179" s="1">
        <f>IFERROR(__xludf.DUMMYFUNCTION("""COMPUTED_VALUE"""),0.0)</f>
        <v>0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IFERROR(__xludf.DUMMYFUNCTION("""COMPUTED_VALUE"""),1809.39)</f>
        <v>1809.39</v>
      </c>
      <c r="D180" s="2">
        <f>IFERROR(__xludf.DUMMYFUNCTION("""COMPUTED_VALUE"""),45552.66666666667)</f>
        <v>45552.66667</v>
      </c>
      <c r="E180" s="1">
        <f>IFERROR(__xludf.DUMMYFUNCTION("""COMPUTED_VALUE"""),1818.49)</f>
        <v>1818.49</v>
      </c>
      <c r="G180" s="2">
        <f>IFERROR(__xludf.DUMMYFUNCTION("""COMPUTED_VALUE"""),45552.66666666667)</f>
        <v>45552.66667</v>
      </c>
      <c r="H180" s="1">
        <f>IFERROR(__xludf.DUMMYFUNCTION("""COMPUTED_VALUE"""),1804.31)</f>
        <v>1804.31</v>
      </c>
      <c r="J180" s="2">
        <f>IFERROR(__xludf.DUMMYFUNCTION("""COMPUTED_VALUE"""),45552.66666666667)</f>
        <v>45552.66667</v>
      </c>
      <c r="K180" s="1">
        <f>IFERROR(__xludf.DUMMYFUNCTION("""COMPUTED_VALUE"""),1809.0)</f>
        <v>1809</v>
      </c>
      <c r="M180" s="2">
        <f>IFERROR(__xludf.DUMMYFUNCTION("""COMPUTED_VALUE"""),45552.66666666667)</f>
        <v>45552.66667</v>
      </c>
      <c r="N180" s="1">
        <f>IFERROR(__xludf.DUMMYFUNCTION("""COMPUTED_VALUE"""),0.0)</f>
        <v>0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IFERROR(__xludf.DUMMYFUNCTION("""COMPUTED_VALUE"""),1810.82)</f>
        <v>1810.82</v>
      </c>
      <c r="D181" s="2">
        <f>IFERROR(__xludf.DUMMYFUNCTION("""COMPUTED_VALUE"""),45553.66666666667)</f>
        <v>45553.66667</v>
      </c>
      <c r="E181" s="1">
        <f>IFERROR(__xludf.DUMMYFUNCTION("""COMPUTED_VALUE"""),1825.92)</f>
        <v>1825.92</v>
      </c>
      <c r="G181" s="2">
        <f>IFERROR(__xludf.DUMMYFUNCTION("""COMPUTED_VALUE"""),45553.66666666667)</f>
        <v>45553.66667</v>
      </c>
      <c r="H181" s="1">
        <f>IFERROR(__xludf.DUMMYFUNCTION("""COMPUTED_VALUE"""),1802.9)</f>
        <v>1802.9</v>
      </c>
      <c r="J181" s="2">
        <f>IFERROR(__xludf.DUMMYFUNCTION("""COMPUTED_VALUE"""),45553.66666666667)</f>
        <v>45553.66667</v>
      </c>
      <c r="K181" s="1">
        <f>IFERROR(__xludf.DUMMYFUNCTION("""COMPUTED_VALUE"""),1804.02)</f>
        <v>1804.02</v>
      </c>
      <c r="M181" s="2">
        <f>IFERROR(__xludf.DUMMYFUNCTION("""COMPUTED_VALUE"""),45553.66666666667)</f>
        <v>45553.66667</v>
      </c>
      <c r="N181" s="1">
        <f>IFERROR(__xludf.DUMMYFUNCTION("""COMPUTED_VALUE"""),0.0)</f>
        <v>0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IFERROR(__xludf.DUMMYFUNCTION("""COMPUTED_VALUE"""),1829.96)</f>
        <v>1829.96</v>
      </c>
      <c r="D182" s="2">
        <f>IFERROR(__xludf.DUMMYFUNCTION("""COMPUTED_VALUE"""),45554.66666666667)</f>
        <v>45554.66667</v>
      </c>
      <c r="E182" s="1">
        <f>IFERROR(__xludf.DUMMYFUNCTION("""COMPUTED_VALUE"""),1832.74)</f>
        <v>1832.74</v>
      </c>
      <c r="G182" s="2">
        <f>IFERROR(__xludf.DUMMYFUNCTION("""COMPUTED_VALUE"""),45554.66666666667)</f>
        <v>45554.66667</v>
      </c>
      <c r="H182" s="1">
        <f>IFERROR(__xludf.DUMMYFUNCTION("""COMPUTED_VALUE"""),1819.35)</f>
        <v>1819.35</v>
      </c>
      <c r="J182" s="2">
        <f>IFERROR(__xludf.DUMMYFUNCTION("""COMPUTED_VALUE"""),45554.66666666667)</f>
        <v>45554.66667</v>
      </c>
      <c r="K182" s="1">
        <f>IFERROR(__xludf.DUMMYFUNCTION("""COMPUTED_VALUE"""),1828.16)</f>
        <v>1828.16</v>
      </c>
      <c r="M182" s="2">
        <f>IFERROR(__xludf.DUMMYFUNCTION("""COMPUTED_VALUE"""),45554.66666666667)</f>
        <v>45554.66667</v>
      </c>
      <c r="N182" s="1">
        <f>IFERROR(__xludf.DUMMYFUNCTION("""COMPUTED_VALUE"""),0.0)</f>
        <v>0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IFERROR(__xludf.DUMMYFUNCTION("""COMPUTED_VALUE"""),1823.74)</f>
        <v>1823.74</v>
      </c>
      <c r="D183" s="2">
        <f>IFERROR(__xludf.DUMMYFUNCTION("""COMPUTED_VALUE"""),45555.66666666667)</f>
        <v>45555.66667</v>
      </c>
      <c r="E183" s="1">
        <f>IFERROR(__xludf.DUMMYFUNCTION("""COMPUTED_VALUE"""),1824.86)</f>
        <v>1824.86</v>
      </c>
      <c r="G183" s="2">
        <f>IFERROR(__xludf.DUMMYFUNCTION("""COMPUTED_VALUE"""),45555.66666666667)</f>
        <v>45555.66667</v>
      </c>
      <c r="H183" s="1">
        <f>IFERROR(__xludf.DUMMYFUNCTION("""COMPUTED_VALUE"""),1814.09)</f>
        <v>1814.09</v>
      </c>
      <c r="J183" s="2">
        <f>IFERROR(__xludf.DUMMYFUNCTION("""COMPUTED_VALUE"""),45555.66666666667)</f>
        <v>45555.66667</v>
      </c>
      <c r="K183" s="1">
        <f>IFERROR(__xludf.DUMMYFUNCTION("""COMPUTED_VALUE"""),1824.22)</f>
        <v>1824.22</v>
      </c>
      <c r="M183" s="2">
        <f>IFERROR(__xludf.DUMMYFUNCTION("""COMPUTED_VALUE"""),45555.66666666667)</f>
        <v>45555.66667</v>
      </c>
      <c r="N183" s="1">
        <f>IFERROR(__xludf.DUMMYFUNCTION("""COMPUTED_VALUE"""),0.0)</f>
        <v>0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IFERROR(__xludf.DUMMYFUNCTION("""COMPUTED_VALUE"""),1828.7)</f>
        <v>1828.7</v>
      </c>
      <c r="D184" s="2">
        <f>IFERROR(__xludf.DUMMYFUNCTION("""COMPUTED_VALUE"""),45558.66666666667)</f>
        <v>45558.66667</v>
      </c>
      <c r="E184" s="1">
        <f>IFERROR(__xludf.DUMMYFUNCTION("""COMPUTED_VALUE"""),1833.66)</f>
        <v>1833.66</v>
      </c>
      <c r="G184" s="2">
        <f>IFERROR(__xludf.DUMMYFUNCTION("""COMPUTED_VALUE"""),45558.66666666667)</f>
        <v>45558.66667</v>
      </c>
      <c r="H184" s="1">
        <f>IFERROR(__xludf.DUMMYFUNCTION("""COMPUTED_VALUE"""),1826.78)</f>
        <v>1826.78</v>
      </c>
      <c r="J184" s="2">
        <f>IFERROR(__xludf.DUMMYFUNCTION("""COMPUTED_VALUE"""),45558.66666666667)</f>
        <v>45558.66667</v>
      </c>
      <c r="K184" s="1">
        <f>IFERROR(__xludf.DUMMYFUNCTION("""COMPUTED_VALUE"""),1832.95)</f>
        <v>1832.95</v>
      </c>
      <c r="M184" s="2">
        <f>IFERROR(__xludf.DUMMYFUNCTION("""COMPUTED_VALUE"""),45558.66666666667)</f>
        <v>45558.66667</v>
      </c>
      <c r="N184" s="1">
        <f>IFERROR(__xludf.DUMMYFUNCTION("""COMPUTED_VALUE"""),0.0)</f>
        <v>0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IFERROR(__xludf.DUMMYFUNCTION("""COMPUTED_VALUE"""),1836.21)</f>
        <v>1836.21</v>
      </c>
      <c r="D185" s="2">
        <f>IFERROR(__xludf.DUMMYFUNCTION("""COMPUTED_VALUE"""),45559.66666666667)</f>
        <v>45559.66667</v>
      </c>
      <c r="E185" s="1">
        <f>IFERROR(__xludf.DUMMYFUNCTION("""COMPUTED_VALUE"""),1836.87)</f>
        <v>1836.87</v>
      </c>
      <c r="G185" s="2">
        <f>IFERROR(__xludf.DUMMYFUNCTION("""COMPUTED_VALUE"""),45559.66666666667)</f>
        <v>45559.66667</v>
      </c>
      <c r="H185" s="1">
        <f>IFERROR(__xludf.DUMMYFUNCTION("""COMPUTED_VALUE"""),1830.43)</f>
        <v>1830.43</v>
      </c>
      <c r="J185" s="2">
        <f>IFERROR(__xludf.DUMMYFUNCTION("""COMPUTED_VALUE"""),45559.66666666667)</f>
        <v>45559.66667</v>
      </c>
      <c r="K185" s="1">
        <f>IFERROR(__xludf.DUMMYFUNCTION("""COMPUTED_VALUE"""),1833.64)</f>
        <v>1833.64</v>
      </c>
      <c r="M185" s="2">
        <f>IFERROR(__xludf.DUMMYFUNCTION("""COMPUTED_VALUE"""),45559.66666666667)</f>
        <v>45559.66667</v>
      </c>
      <c r="N185" s="1">
        <f>IFERROR(__xludf.DUMMYFUNCTION("""COMPUTED_VALUE"""),0.0)</f>
        <v>0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IFERROR(__xludf.DUMMYFUNCTION("""COMPUTED_VALUE"""),1837.01)</f>
        <v>1837.01</v>
      </c>
      <c r="D186" s="2">
        <f>IFERROR(__xludf.DUMMYFUNCTION("""COMPUTED_VALUE"""),45560.66666666667)</f>
        <v>45560.66667</v>
      </c>
      <c r="E186" s="1">
        <f>IFERROR(__xludf.DUMMYFUNCTION("""COMPUTED_VALUE"""),1837.21)</f>
        <v>1837.21</v>
      </c>
      <c r="G186" s="2">
        <f>IFERROR(__xludf.DUMMYFUNCTION("""COMPUTED_VALUE"""),45560.66666666667)</f>
        <v>45560.66667</v>
      </c>
      <c r="H186" s="1">
        <f>IFERROR(__xludf.DUMMYFUNCTION("""COMPUTED_VALUE"""),1820.79)</f>
        <v>1820.79</v>
      </c>
      <c r="J186" s="2">
        <f>IFERROR(__xludf.DUMMYFUNCTION("""COMPUTED_VALUE"""),45560.66666666667)</f>
        <v>45560.66667</v>
      </c>
      <c r="K186" s="1">
        <f>IFERROR(__xludf.DUMMYFUNCTION("""COMPUTED_VALUE"""),1823.54)</f>
        <v>1823.54</v>
      </c>
      <c r="M186" s="2">
        <f>IFERROR(__xludf.DUMMYFUNCTION("""COMPUTED_VALUE"""),45560.66666666667)</f>
        <v>45560.66667</v>
      </c>
      <c r="N186" s="1">
        <f>IFERROR(__xludf.DUMMYFUNCTION("""COMPUTED_VALUE"""),0.0)</f>
        <v>0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IFERROR(__xludf.DUMMYFUNCTION("""COMPUTED_VALUE"""),1833.39)</f>
        <v>1833.39</v>
      </c>
      <c r="D187" s="2">
        <f>IFERROR(__xludf.DUMMYFUNCTION("""COMPUTED_VALUE"""),45561.66666666667)</f>
        <v>45561.66667</v>
      </c>
      <c r="E187" s="1">
        <f>IFERROR(__xludf.DUMMYFUNCTION("""COMPUTED_VALUE"""),1840.65)</f>
        <v>1840.65</v>
      </c>
      <c r="G187" s="2">
        <f>IFERROR(__xludf.DUMMYFUNCTION("""COMPUTED_VALUE"""),45561.66666666667)</f>
        <v>45561.66667</v>
      </c>
      <c r="H187" s="1">
        <f>IFERROR(__xludf.DUMMYFUNCTION("""COMPUTED_VALUE"""),1830.39)</f>
        <v>1830.39</v>
      </c>
      <c r="J187" s="2">
        <f>IFERROR(__xludf.DUMMYFUNCTION("""COMPUTED_VALUE"""),45561.66666666667)</f>
        <v>45561.66667</v>
      </c>
      <c r="K187" s="1">
        <f>IFERROR(__xludf.DUMMYFUNCTION("""COMPUTED_VALUE"""),1834.81)</f>
        <v>1834.81</v>
      </c>
      <c r="M187" s="2">
        <f>IFERROR(__xludf.DUMMYFUNCTION("""COMPUTED_VALUE"""),45561.66666666667)</f>
        <v>45561.66667</v>
      </c>
      <c r="N187" s="1">
        <f>IFERROR(__xludf.DUMMYFUNCTION("""COMPUTED_VALUE"""),0.0)</f>
        <v>0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IFERROR(__xludf.DUMMYFUNCTION("""COMPUTED_VALUE"""),1840.78)</f>
        <v>1840.78</v>
      </c>
      <c r="D188" s="2">
        <f>IFERROR(__xludf.DUMMYFUNCTION("""COMPUTED_VALUE"""),45562.66666666667)</f>
        <v>45562.66667</v>
      </c>
      <c r="E188" s="1">
        <f>IFERROR(__xludf.DUMMYFUNCTION("""COMPUTED_VALUE"""),1847.8)</f>
        <v>1847.8</v>
      </c>
      <c r="G188" s="2">
        <f>IFERROR(__xludf.DUMMYFUNCTION("""COMPUTED_VALUE"""),45562.66666666667)</f>
        <v>45562.66667</v>
      </c>
      <c r="H188" s="1">
        <f>IFERROR(__xludf.DUMMYFUNCTION("""COMPUTED_VALUE"""),1837.2)</f>
        <v>1837.2</v>
      </c>
      <c r="J188" s="2">
        <f>IFERROR(__xludf.DUMMYFUNCTION("""COMPUTED_VALUE"""),45562.66666666667)</f>
        <v>45562.66667</v>
      </c>
      <c r="K188" s="1">
        <f>IFERROR(__xludf.DUMMYFUNCTION("""COMPUTED_VALUE"""),1839.93)</f>
        <v>1839.93</v>
      </c>
      <c r="M188" s="2">
        <f>IFERROR(__xludf.DUMMYFUNCTION("""COMPUTED_VALUE"""),45562.66666666667)</f>
        <v>45562.66667</v>
      </c>
      <c r="N188" s="1">
        <f>IFERROR(__xludf.DUMMYFUNCTION("""COMPUTED_VALUE"""),0.0)</f>
        <v>0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IFERROR(__xludf.DUMMYFUNCTION("""COMPUTED_VALUE"""),1836.06)</f>
        <v>1836.06</v>
      </c>
      <c r="D189" s="2">
        <f>IFERROR(__xludf.DUMMYFUNCTION("""COMPUTED_VALUE"""),45565.66666666667)</f>
        <v>45565.66667</v>
      </c>
      <c r="E189" s="1">
        <f>IFERROR(__xludf.DUMMYFUNCTION("""COMPUTED_VALUE"""),1843.71)</f>
        <v>1843.71</v>
      </c>
      <c r="G189" s="2">
        <f>IFERROR(__xludf.DUMMYFUNCTION("""COMPUTED_VALUE"""),45565.66666666667)</f>
        <v>45565.66667</v>
      </c>
      <c r="H189" s="1">
        <f>IFERROR(__xludf.DUMMYFUNCTION("""COMPUTED_VALUE"""),1826.11)</f>
        <v>1826.11</v>
      </c>
      <c r="J189" s="2">
        <f>IFERROR(__xludf.DUMMYFUNCTION("""COMPUTED_VALUE"""),45565.66666666667)</f>
        <v>45565.66667</v>
      </c>
      <c r="K189" s="1">
        <f>IFERROR(__xludf.DUMMYFUNCTION("""COMPUTED_VALUE"""),1842.89)</f>
        <v>1842.89</v>
      </c>
      <c r="M189" s="2">
        <f>IFERROR(__xludf.DUMMYFUNCTION("""COMPUTED_VALUE"""),45565.66666666667)</f>
        <v>45565.66667</v>
      </c>
      <c r="N189" s="1">
        <f>IFERROR(__xludf.DUMMYFUNCTION("""COMPUTED_VALUE"""),0.0)</f>
        <v>0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IFERROR(__xludf.DUMMYFUNCTION("""COMPUTED_VALUE"""),1842.44)</f>
        <v>1842.44</v>
      </c>
      <c r="D190" s="2">
        <f>IFERROR(__xludf.DUMMYFUNCTION("""COMPUTED_VALUE"""),45566.66666666667)</f>
        <v>45566.66667</v>
      </c>
      <c r="E190" s="1">
        <f>IFERROR(__xludf.DUMMYFUNCTION("""COMPUTED_VALUE"""),1842.8)</f>
        <v>1842.8</v>
      </c>
      <c r="G190" s="2">
        <f>IFERROR(__xludf.DUMMYFUNCTION("""COMPUTED_VALUE"""),45566.66666666667)</f>
        <v>45566.66667</v>
      </c>
      <c r="H190" s="1">
        <f>IFERROR(__xludf.DUMMYFUNCTION("""COMPUTED_VALUE"""),1824.7)</f>
        <v>1824.7</v>
      </c>
      <c r="J190" s="2">
        <f>IFERROR(__xludf.DUMMYFUNCTION("""COMPUTED_VALUE"""),45566.66666666667)</f>
        <v>45566.66667</v>
      </c>
      <c r="K190" s="1">
        <f>IFERROR(__xludf.DUMMYFUNCTION("""COMPUTED_VALUE"""),1832.93)</f>
        <v>1832.93</v>
      </c>
      <c r="M190" s="2">
        <f>IFERROR(__xludf.DUMMYFUNCTION("""COMPUTED_VALUE"""),45566.66666666667)</f>
        <v>45566.66667</v>
      </c>
      <c r="N190" s="1">
        <f>IFERROR(__xludf.DUMMYFUNCTION("""COMPUTED_VALUE"""),0.0)</f>
        <v>0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IFERROR(__xludf.DUMMYFUNCTION("""COMPUTED_VALUE"""),1826.77)</f>
        <v>1826.77</v>
      </c>
      <c r="D191" s="2">
        <f>IFERROR(__xludf.DUMMYFUNCTION("""COMPUTED_VALUE"""),45567.66666666667)</f>
        <v>45567.66667</v>
      </c>
      <c r="E191" s="1">
        <f>IFERROR(__xludf.DUMMYFUNCTION("""COMPUTED_VALUE"""),1835.6)</f>
        <v>1835.6</v>
      </c>
      <c r="G191" s="2">
        <f>IFERROR(__xludf.DUMMYFUNCTION("""COMPUTED_VALUE"""),45567.66666666667)</f>
        <v>45567.66667</v>
      </c>
      <c r="H191" s="1">
        <f>IFERROR(__xludf.DUMMYFUNCTION("""COMPUTED_VALUE"""),1823.23)</f>
        <v>1823.23</v>
      </c>
      <c r="J191" s="2">
        <f>IFERROR(__xludf.DUMMYFUNCTION("""COMPUTED_VALUE"""),45567.66666666667)</f>
        <v>45567.66667</v>
      </c>
      <c r="K191" s="1">
        <f>IFERROR(__xludf.DUMMYFUNCTION("""COMPUTED_VALUE"""),1831.97)</f>
        <v>1831.97</v>
      </c>
      <c r="M191" s="2">
        <f>IFERROR(__xludf.DUMMYFUNCTION("""COMPUTED_VALUE"""),45567.66666666667)</f>
        <v>45567.66667</v>
      </c>
      <c r="N191" s="1">
        <f>IFERROR(__xludf.DUMMYFUNCTION("""COMPUTED_VALUE"""),0.0)</f>
        <v>0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IFERROR(__xludf.DUMMYFUNCTION("""COMPUTED_VALUE"""),1825.97)</f>
        <v>1825.97</v>
      </c>
      <c r="D192" s="2">
        <f>IFERROR(__xludf.DUMMYFUNCTION("""COMPUTED_VALUE"""),45568.66666666667)</f>
        <v>45568.66667</v>
      </c>
      <c r="E192" s="1">
        <f>IFERROR(__xludf.DUMMYFUNCTION("""COMPUTED_VALUE"""),1829.3)</f>
        <v>1829.3</v>
      </c>
      <c r="G192" s="2">
        <f>IFERROR(__xludf.DUMMYFUNCTION("""COMPUTED_VALUE"""),45568.66666666667)</f>
        <v>45568.66667</v>
      </c>
      <c r="H192" s="1">
        <f>IFERROR(__xludf.DUMMYFUNCTION("""COMPUTED_VALUE"""),1818.44)</f>
        <v>1818.44</v>
      </c>
      <c r="J192" s="2">
        <f>IFERROR(__xludf.DUMMYFUNCTION("""COMPUTED_VALUE"""),45568.66666666667)</f>
        <v>45568.66667</v>
      </c>
      <c r="K192" s="1">
        <f>IFERROR(__xludf.DUMMYFUNCTION("""COMPUTED_VALUE"""),1825.87)</f>
        <v>1825.87</v>
      </c>
      <c r="M192" s="2">
        <f>IFERROR(__xludf.DUMMYFUNCTION("""COMPUTED_VALUE"""),45568.66666666667)</f>
        <v>45568.66667</v>
      </c>
      <c r="N192" s="1">
        <f>IFERROR(__xludf.DUMMYFUNCTION("""COMPUTED_VALUE"""),0.0)</f>
        <v>0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IFERROR(__xludf.DUMMYFUNCTION("""COMPUTED_VALUE"""),1837.05)</f>
        <v>1837.05</v>
      </c>
      <c r="D193" s="2">
        <f>IFERROR(__xludf.DUMMYFUNCTION("""COMPUTED_VALUE"""),45569.66666666667)</f>
        <v>45569.66667</v>
      </c>
      <c r="E193" s="1">
        <f>IFERROR(__xludf.DUMMYFUNCTION("""COMPUTED_VALUE"""),1841.18)</f>
        <v>1841.18</v>
      </c>
      <c r="G193" s="2">
        <f>IFERROR(__xludf.DUMMYFUNCTION("""COMPUTED_VALUE"""),45569.66666666667)</f>
        <v>45569.66667</v>
      </c>
      <c r="H193" s="1">
        <f>IFERROR(__xludf.DUMMYFUNCTION("""COMPUTED_VALUE"""),1825.77)</f>
        <v>1825.77</v>
      </c>
      <c r="J193" s="2">
        <f>IFERROR(__xludf.DUMMYFUNCTION("""COMPUTED_VALUE"""),45569.66666666667)</f>
        <v>45569.66667</v>
      </c>
      <c r="K193" s="1">
        <f>IFERROR(__xludf.DUMMYFUNCTION("""COMPUTED_VALUE"""),1840.79)</f>
        <v>1840.79</v>
      </c>
      <c r="M193" s="2">
        <f>IFERROR(__xludf.DUMMYFUNCTION("""COMPUTED_VALUE"""),45569.66666666667)</f>
        <v>45569.66667</v>
      </c>
      <c r="N193" s="1">
        <f>IFERROR(__xludf.DUMMYFUNCTION("""COMPUTED_VALUE"""),0.0)</f>
        <v>0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IFERROR(__xludf.DUMMYFUNCTION("""COMPUTED_VALUE"""),1833.82)</f>
        <v>1833.82</v>
      </c>
      <c r="D194" s="2">
        <f>IFERROR(__xludf.DUMMYFUNCTION("""COMPUTED_VALUE"""),45572.66666666667)</f>
        <v>45572.66667</v>
      </c>
      <c r="E194" s="1">
        <f>IFERROR(__xludf.DUMMYFUNCTION("""COMPUTED_VALUE"""),1834.11)</f>
        <v>1834.11</v>
      </c>
      <c r="G194" s="2">
        <f>IFERROR(__xludf.DUMMYFUNCTION("""COMPUTED_VALUE"""),45572.66666666667)</f>
        <v>45572.66667</v>
      </c>
      <c r="H194" s="1">
        <f>IFERROR(__xludf.DUMMYFUNCTION("""COMPUTED_VALUE"""),1819.36)</f>
        <v>1819.36</v>
      </c>
      <c r="J194" s="2">
        <f>IFERROR(__xludf.DUMMYFUNCTION("""COMPUTED_VALUE"""),45572.66666666667)</f>
        <v>45572.66667</v>
      </c>
      <c r="K194" s="1">
        <f>IFERROR(__xludf.DUMMYFUNCTION("""COMPUTED_VALUE"""),1826.09)</f>
        <v>1826.09</v>
      </c>
      <c r="M194" s="2">
        <f>IFERROR(__xludf.DUMMYFUNCTION("""COMPUTED_VALUE"""),45572.66666666667)</f>
        <v>45572.66667</v>
      </c>
      <c r="N194" s="1">
        <f>IFERROR(__xludf.DUMMYFUNCTION("""COMPUTED_VALUE"""),0.0)</f>
        <v>0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IFERROR(__xludf.DUMMYFUNCTION("""COMPUTED_VALUE"""),1828.36)</f>
        <v>1828.36</v>
      </c>
      <c r="D195" s="2">
        <f>IFERROR(__xludf.DUMMYFUNCTION("""COMPUTED_VALUE"""),45573.66666666667)</f>
        <v>45573.66667</v>
      </c>
      <c r="E195" s="1">
        <f>IFERROR(__xludf.DUMMYFUNCTION("""COMPUTED_VALUE"""),1834.26)</f>
        <v>1834.26</v>
      </c>
      <c r="G195" s="2">
        <f>IFERROR(__xludf.DUMMYFUNCTION("""COMPUTED_VALUE"""),45573.66666666667)</f>
        <v>45573.66667</v>
      </c>
      <c r="H195" s="1">
        <f>IFERROR(__xludf.DUMMYFUNCTION("""COMPUTED_VALUE"""),1823.63)</f>
        <v>1823.63</v>
      </c>
      <c r="J195" s="2">
        <f>IFERROR(__xludf.DUMMYFUNCTION("""COMPUTED_VALUE"""),45573.66666666667)</f>
        <v>45573.66667</v>
      </c>
      <c r="K195" s="1">
        <f>IFERROR(__xludf.DUMMYFUNCTION("""COMPUTED_VALUE"""),1832.4)</f>
        <v>1832.4</v>
      </c>
      <c r="M195" s="2">
        <f>IFERROR(__xludf.DUMMYFUNCTION("""COMPUTED_VALUE"""),45573.66666666667)</f>
        <v>45573.66667</v>
      </c>
      <c r="N195" s="1">
        <f>IFERROR(__xludf.DUMMYFUNCTION("""COMPUTED_VALUE"""),0.0)</f>
        <v>0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IFERROR(__xludf.DUMMYFUNCTION("""COMPUTED_VALUE"""),1831.75)</f>
        <v>1831.75</v>
      </c>
      <c r="D196" s="2">
        <f>IFERROR(__xludf.DUMMYFUNCTION("""COMPUTED_VALUE"""),45574.66666666667)</f>
        <v>45574.66667</v>
      </c>
      <c r="E196" s="1">
        <f>IFERROR(__xludf.DUMMYFUNCTION("""COMPUTED_VALUE"""),1847.72)</f>
        <v>1847.72</v>
      </c>
      <c r="G196" s="2">
        <f>IFERROR(__xludf.DUMMYFUNCTION("""COMPUTED_VALUE"""),45574.66666666667)</f>
        <v>45574.66667</v>
      </c>
      <c r="H196" s="1">
        <f>IFERROR(__xludf.DUMMYFUNCTION("""COMPUTED_VALUE"""),1829.97)</f>
        <v>1829.97</v>
      </c>
      <c r="J196" s="2">
        <f>IFERROR(__xludf.DUMMYFUNCTION("""COMPUTED_VALUE"""),45574.66666666667)</f>
        <v>45574.66667</v>
      </c>
      <c r="K196" s="1">
        <f>IFERROR(__xludf.DUMMYFUNCTION("""COMPUTED_VALUE"""),1846.28)</f>
        <v>1846.28</v>
      </c>
      <c r="M196" s="2">
        <f>IFERROR(__xludf.DUMMYFUNCTION("""COMPUTED_VALUE"""),45574.66666666667)</f>
        <v>45574.66667</v>
      </c>
      <c r="N196" s="1">
        <f>IFERROR(__xludf.DUMMYFUNCTION("""COMPUTED_VALUE"""),0.0)</f>
        <v>0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IFERROR(__xludf.DUMMYFUNCTION("""COMPUTED_VALUE"""),1841.98)</f>
        <v>1841.98</v>
      </c>
      <c r="D197" s="2">
        <f>IFERROR(__xludf.DUMMYFUNCTION("""COMPUTED_VALUE"""),45575.66666666667)</f>
        <v>45575.66667</v>
      </c>
      <c r="E197" s="1">
        <f>IFERROR(__xludf.DUMMYFUNCTION("""COMPUTED_VALUE"""),1848.32)</f>
        <v>1848.32</v>
      </c>
      <c r="G197" s="2">
        <f>IFERROR(__xludf.DUMMYFUNCTION("""COMPUTED_VALUE"""),45575.66666666667)</f>
        <v>45575.66667</v>
      </c>
      <c r="H197" s="1">
        <f>IFERROR(__xludf.DUMMYFUNCTION("""COMPUTED_VALUE"""),1839.16)</f>
        <v>1839.16</v>
      </c>
      <c r="J197" s="2">
        <f>IFERROR(__xludf.DUMMYFUNCTION("""COMPUTED_VALUE"""),45575.66666666667)</f>
        <v>45575.66667</v>
      </c>
      <c r="K197" s="1">
        <f>IFERROR(__xludf.DUMMYFUNCTION("""COMPUTED_VALUE"""),1843.38)</f>
        <v>1843.38</v>
      </c>
      <c r="M197" s="2">
        <f>IFERROR(__xludf.DUMMYFUNCTION("""COMPUTED_VALUE"""),45575.66666666667)</f>
        <v>45575.66667</v>
      </c>
      <c r="N197" s="1">
        <f>IFERROR(__xludf.DUMMYFUNCTION("""COMPUTED_VALUE"""),0.0)</f>
        <v>0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IFERROR(__xludf.DUMMYFUNCTION("""COMPUTED_VALUE"""),1846.31)</f>
        <v>1846.31</v>
      </c>
      <c r="D198" s="2">
        <f>IFERROR(__xludf.DUMMYFUNCTION("""COMPUTED_VALUE"""),45576.66666666667)</f>
        <v>45576.66667</v>
      </c>
      <c r="E198" s="1">
        <f>IFERROR(__xludf.DUMMYFUNCTION("""COMPUTED_VALUE"""),1865.38)</f>
        <v>1865.38</v>
      </c>
      <c r="G198" s="2">
        <f>IFERROR(__xludf.DUMMYFUNCTION("""COMPUTED_VALUE"""),45576.66666666667)</f>
        <v>45576.66667</v>
      </c>
      <c r="H198" s="1">
        <f>IFERROR(__xludf.DUMMYFUNCTION("""COMPUTED_VALUE"""),1846.31)</f>
        <v>1846.31</v>
      </c>
      <c r="J198" s="2">
        <f>IFERROR(__xludf.DUMMYFUNCTION("""COMPUTED_VALUE"""),45576.66666666667)</f>
        <v>45576.66667</v>
      </c>
      <c r="K198" s="1">
        <f>IFERROR(__xludf.DUMMYFUNCTION("""COMPUTED_VALUE"""),1862.97)</f>
        <v>1862.97</v>
      </c>
      <c r="M198" s="2">
        <f>IFERROR(__xludf.DUMMYFUNCTION("""COMPUTED_VALUE"""),45576.66666666667)</f>
        <v>45576.66667</v>
      </c>
      <c r="N198" s="1">
        <f>IFERROR(__xludf.DUMMYFUNCTION("""COMPUTED_VALUE"""),0.0)</f>
        <v>0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IFERROR(__xludf.DUMMYFUNCTION("""COMPUTED_VALUE"""),1864.69)</f>
        <v>1864.69</v>
      </c>
      <c r="D199" s="2">
        <f>IFERROR(__xludf.DUMMYFUNCTION("""COMPUTED_VALUE"""),45579.66666666667)</f>
        <v>45579.66667</v>
      </c>
      <c r="E199" s="1">
        <f>IFERROR(__xludf.DUMMYFUNCTION("""COMPUTED_VALUE"""),1878.5)</f>
        <v>1878.5</v>
      </c>
      <c r="G199" s="2">
        <f>IFERROR(__xludf.DUMMYFUNCTION("""COMPUTED_VALUE"""),45579.66666666667)</f>
        <v>45579.66667</v>
      </c>
      <c r="H199" s="1">
        <f>IFERROR(__xludf.DUMMYFUNCTION("""COMPUTED_VALUE"""),1861.56)</f>
        <v>1861.56</v>
      </c>
      <c r="J199" s="2">
        <f>IFERROR(__xludf.DUMMYFUNCTION("""COMPUTED_VALUE"""),45579.66666666667)</f>
        <v>45579.66667</v>
      </c>
      <c r="K199" s="1">
        <f>IFERROR(__xludf.DUMMYFUNCTION("""COMPUTED_VALUE"""),1877.07)</f>
        <v>1877.07</v>
      </c>
      <c r="M199" s="2">
        <f>IFERROR(__xludf.DUMMYFUNCTION("""COMPUTED_VALUE"""),45579.66666666667)</f>
        <v>45579.66667</v>
      </c>
      <c r="N199" s="1">
        <f>IFERROR(__xludf.DUMMYFUNCTION("""COMPUTED_VALUE"""),0.0)</f>
        <v>0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IFERROR(__xludf.DUMMYFUNCTION("""COMPUTED_VALUE"""),1878.36)</f>
        <v>1878.36</v>
      </c>
      <c r="D200" s="2">
        <f>IFERROR(__xludf.DUMMYFUNCTION("""COMPUTED_VALUE"""),45580.66666666667)</f>
        <v>45580.66667</v>
      </c>
      <c r="E200" s="1">
        <f>IFERROR(__xludf.DUMMYFUNCTION("""COMPUTED_VALUE"""),1885.66)</f>
        <v>1885.66</v>
      </c>
      <c r="G200" s="2">
        <f>IFERROR(__xludf.DUMMYFUNCTION("""COMPUTED_VALUE"""),45580.66666666667)</f>
        <v>45580.66667</v>
      </c>
      <c r="H200" s="1">
        <f>IFERROR(__xludf.DUMMYFUNCTION("""COMPUTED_VALUE"""),1868.41)</f>
        <v>1868.41</v>
      </c>
      <c r="J200" s="2">
        <f>IFERROR(__xludf.DUMMYFUNCTION("""COMPUTED_VALUE"""),45580.66666666667)</f>
        <v>45580.66667</v>
      </c>
      <c r="K200" s="1">
        <f>IFERROR(__xludf.DUMMYFUNCTION("""COMPUTED_VALUE"""),1869.43)</f>
        <v>1869.43</v>
      </c>
      <c r="M200" s="2">
        <f>IFERROR(__xludf.DUMMYFUNCTION("""COMPUTED_VALUE"""),45580.66666666667)</f>
        <v>45580.66667</v>
      </c>
      <c r="N200" s="1">
        <f>IFERROR(__xludf.DUMMYFUNCTION("""COMPUTED_VALUE"""),0.0)</f>
        <v>0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IFERROR(__xludf.DUMMYFUNCTION("""COMPUTED_VALUE"""),1873.23)</f>
        <v>1873.23</v>
      </c>
      <c r="D201" s="2">
        <f>IFERROR(__xludf.DUMMYFUNCTION("""COMPUTED_VALUE"""),45581.66666666667)</f>
        <v>45581.66667</v>
      </c>
      <c r="E201" s="1">
        <f>IFERROR(__xludf.DUMMYFUNCTION("""COMPUTED_VALUE"""),1883.04)</f>
        <v>1883.04</v>
      </c>
      <c r="G201" s="2">
        <f>IFERROR(__xludf.DUMMYFUNCTION("""COMPUTED_VALUE"""),45581.66666666667)</f>
        <v>45581.66667</v>
      </c>
      <c r="H201" s="1">
        <f>IFERROR(__xludf.DUMMYFUNCTION("""COMPUTED_VALUE"""),1872.24)</f>
        <v>1872.24</v>
      </c>
      <c r="J201" s="2">
        <f>IFERROR(__xludf.DUMMYFUNCTION("""COMPUTED_VALUE"""),45581.66666666667)</f>
        <v>45581.66667</v>
      </c>
      <c r="K201" s="1">
        <f>IFERROR(__xludf.DUMMYFUNCTION("""COMPUTED_VALUE"""),1881.29)</f>
        <v>1881.29</v>
      </c>
      <c r="M201" s="2">
        <f>IFERROR(__xludf.DUMMYFUNCTION("""COMPUTED_VALUE"""),45581.66666666667)</f>
        <v>45581.66667</v>
      </c>
      <c r="N201" s="1">
        <f>IFERROR(__xludf.DUMMYFUNCTION("""COMPUTED_VALUE"""),0.0)</f>
        <v>0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IFERROR(__xludf.DUMMYFUNCTION("""COMPUTED_VALUE"""),1887.58)</f>
        <v>1887.58</v>
      </c>
      <c r="D202" s="2">
        <f>IFERROR(__xludf.DUMMYFUNCTION("""COMPUTED_VALUE"""),45582.66666666667)</f>
        <v>45582.66667</v>
      </c>
      <c r="E202" s="1">
        <f>IFERROR(__xludf.DUMMYFUNCTION("""COMPUTED_VALUE"""),1888.0)</f>
        <v>1888</v>
      </c>
      <c r="G202" s="2">
        <f>IFERROR(__xludf.DUMMYFUNCTION("""COMPUTED_VALUE"""),45582.66666666667)</f>
        <v>45582.66667</v>
      </c>
      <c r="H202" s="1">
        <f>IFERROR(__xludf.DUMMYFUNCTION("""COMPUTED_VALUE"""),1878.3)</f>
        <v>1878.3</v>
      </c>
      <c r="J202" s="2">
        <f>IFERROR(__xludf.DUMMYFUNCTION("""COMPUTED_VALUE"""),45582.66666666667)</f>
        <v>45582.66667</v>
      </c>
      <c r="K202" s="1">
        <f>IFERROR(__xludf.DUMMYFUNCTION("""COMPUTED_VALUE"""),1880.82)</f>
        <v>1880.82</v>
      </c>
      <c r="M202" s="2">
        <f>IFERROR(__xludf.DUMMYFUNCTION("""COMPUTED_VALUE"""),45582.66666666667)</f>
        <v>45582.66667</v>
      </c>
      <c r="N202" s="1">
        <f>IFERROR(__xludf.DUMMYFUNCTION("""COMPUTED_VALUE"""),0.0)</f>
        <v>0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IFERROR(__xludf.DUMMYFUNCTION("""COMPUTED_VALUE"""),1885.36)</f>
        <v>1885.36</v>
      </c>
      <c r="D203" s="2">
        <f>IFERROR(__xludf.DUMMYFUNCTION("""COMPUTED_VALUE"""),45583.66666666667)</f>
        <v>45583.66667</v>
      </c>
      <c r="E203" s="1">
        <f>IFERROR(__xludf.DUMMYFUNCTION("""COMPUTED_VALUE"""),1887.95)</f>
        <v>1887.95</v>
      </c>
      <c r="G203" s="2">
        <f>IFERROR(__xludf.DUMMYFUNCTION("""COMPUTED_VALUE"""),45583.66666666667)</f>
        <v>45583.66667</v>
      </c>
      <c r="H203" s="1">
        <f>IFERROR(__xludf.DUMMYFUNCTION("""COMPUTED_VALUE"""),1877.14)</f>
        <v>1877.14</v>
      </c>
      <c r="J203" s="2">
        <f>IFERROR(__xludf.DUMMYFUNCTION("""COMPUTED_VALUE"""),45583.66666666667)</f>
        <v>45583.66667</v>
      </c>
      <c r="K203" s="1">
        <f>IFERROR(__xludf.DUMMYFUNCTION("""COMPUTED_VALUE"""),1886.65)</f>
        <v>1886.65</v>
      </c>
      <c r="M203" s="2">
        <f>IFERROR(__xludf.DUMMYFUNCTION("""COMPUTED_VALUE"""),45583.66666666667)</f>
        <v>45583.66667</v>
      </c>
      <c r="N203" s="1">
        <f>IFERROR(__xludf.DUMMYFUNCTION("""COMPUTED_VALUE"""),0.0)</f>
        <v>0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IFERROR(__xludf.DUMMYFUNCTION("""COMPUTED_VALUE"""),1885.05)</f>
        <v>1885.05</v>
      </c>
      <c r="D204" s="2">
        <f>IFERROR(__xludf.DUMMYFUNCTION("""COMPUTED_VALUE"""),45586.66666666667)</f>
        <v>45586.66667</v>
      </c>
      <c r="E204" s="1">
        <f>IFERROR(__xludf.DUMMYFUNCTION("""COMPUTED_VALUE"""),1887.52)</f>
        <v>1887.52</v>
      </c>
      <c r="G204" s="2">
        <f>IFERROR(__xludf.DUMMYFUNCTION("""COMPUTED_VALUE"""),45586.66666666667)</f>
        <v>45586.66667</v>
      </c>
      <c r="H204" s="1">
        <f>IFERROR(__xludf.DUMMYFUNCTION("""COMPUTED_VALUE"""),1868.27)</f>
        <v>1868.27</v>
      </c>
      <c r="J204" s="2">
        <f>IFERROR(__xludf.DUMMYFUNCTION("""COMPUTED_VALUE"""),45586.66666666667)</f>
        <v>45586.66667</v>
      </c>
      <c r="K204" s="1">
        <f>IFERROR(__xludf.DUMMYFUNCTION("""COMPUTED_VALUE"""),1873.17)</f>
        <v>1873.17</v>
      </c>
      <c r="M204" s="2">
        <f>IFERROR(__xludf.DUMMYFUNCTION("""COMPUTED_VALUE"""),45586.66666666667)</f>
        <v>45586.66667</v>
      </c>
      <c r="N204" s="1">
        <f>IFERROR(__xludf.DUMMYFUNCTION("""COMPUTED_VALUE"""),0.0)</f>
        <v>0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IFERROR(__xludf.DUMMYFUNCTION("""COMPUTED_VALUE"""),1865.15)</f>
        <v>1865.15</v>
      </c>
      <c r="D205" s="2">
        <f>IFERROR(__xludf.DUMMYFUNCTION("""COMPUTED_VALUE"""),45587.66666666667)</f>
        <v>45587.66667</v>
      </c>
      <c r="E205" s="1">
        <f>IFERROR(__xludf.DUMMYFUNCTION("""COMPUTED_VALUE"""),1868.52)</f>
        <v>1868.52</v>
      </c>
      <c r="G205" s="2">
        <f>IFERROR(__xludf.DUMMYFUNCTION("""COMPUTED_VALUE"""),45587.66666666667)</f>
        <v>45587.66667</v>
      </c>
      <c r="H205" s="1">
        <f>IFERROR(__xludf.DUMMYFUNCTION("""COMPUTED_VALUE"""),1857.19)</f>
        <v>1857.19</v>
      </c>
      <c r="J205" s="2">
        <f>IFERROR(__xludf.DUMMYFUNCTION("""COMPUTED_VALUE"""),45587.66666666667)</f>
        <v>45587.66667</v>
      </c>
      <c r="K205" s="1">
        <f>IFERROR(__xludf.DUMMYFUNCTION("""COMPUTED_VALUE"""),1865.52)</f>
        <v>1865.52</v>
      </c>
      <c r="M205" s="2">
        <f>IFERROR(__xludf.DUMMYFUNCTION("""COMPUTED_VALUE"""),45587.66666666667)</f>
        <v>45587.66667</v>
      </c>
      <c r="N205" s="1">
        <f>IFERROR(__xludf.DUMMYFUNCTION("""COMPUTED_VALUE"""),0.0)</f>
        <v>0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IFERROR(__xludf.DUMMYFUNCTION("""COMPUTED_VALUE"""),1860.52)</f>
        <v>1860.52</v>
      </c>
      <c r="D206" s="2">
        <f>IFERROR(__xludf.DUMMYFUNCTION("""COMPUTED_VALUE"""),45588.66666666667)</f>
        <v>45588.66667</v>
      </c>
      <c r="E206" s="1">
        <f>IFERROR(__xludf.DUMMYFUNCTION("""COMPUTED_VALUE"""),1865.58)</f>
        <v>1865.58</v>
      </c>
      <c r="G206" s="2">
        <f>IFERROR(__xludf.DUMMYFUNCTION("""COMPUTED_VALUE"""),45588.66666666667)</f>
        <v>45588.66667</v>
      </c>
      <c r="H206" s="1">
        <f>IFERROR(__xludf.DUMMYFUNCTION("""COMPUTED_VALUE"""),1847.57)</f>
        <v>1847.57</v>
      </c>
      <c r="J206" s="2">
        <f>IFERROR(__xludf.DUMMYFUNCTION("""COMPUTED_VALUE"""),45588.66666666667)</f>
        <v>45588.66667</v>
      </c>
      <c r="K206" s="1">
        <f>IFERROR(__xludf.DUMMYFUNCTION("""COMPUTED_VALUE"""),1858.19)</f>
        <v>1858.19</v>
      </c>
      <c r="M206" s="2">
        <f>IFERROR(__xludf.DUMMYFUNCTION("""COMPUTED_VALUE"""),45588.66666666667)</f>
        <v>45588.66667</v>
      </c>
      <c r="N206" s="1">
        <f>IFERROR(__xludf.DUMMYFUNCTION("""COMPUTED_VALUE"""),0.0)</f>
        <v>0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IFERROR(__xludf.DUMMYFUNCTION("""COMPUTED_VALUE"""),1863.82)</f>
        <v>1863.82</v>
      </c>
      <c r="D207" s="2">
        <f>IFERROR(__xludf.DUMMYFUNCTION("""COMPUTED_VALUE"""),45589.66666666667)</f>
        <v>45589.66667</v>
      </c>
      <c r="E207" s="1">
        <f>IFERROR(__xludf.DUMMYFUNCTION("""COMPUTED_VALUE"""),1865.51)</f>
        <v>1865.51</v>
      </c>
      <c r="G207" s="2">
        <f>IFERROR(__xludf.DUMMYFUNCTION("""COMPUTED_VALUE"""),45589.66666666667)</f>
        <v>45589.66667</v>
      </c>
      <c r="H207" s="1">
        <f>IFERROR(__xludf.DUMMYFUNCTION("""COMPUTED_VALUE"""),1853.67)</f>
        <v>1853.67</v>
      </c>
      <c r="J207" s="2">
        <f>IFERROR(__xludf.DUMMYFUNCTION("""COMPUTED_VALUE"""),45589.66666666667)</f>
        <v>45589.66667</v>
      </c>
      <c r="K207" s="1">
        <f>IFERROR(__xludf.DUMMYFUNCTION("""COMPUTED_VALUE"""),1858.31)</f>
        <v>1858.31</v>
      </c>
      <c r="M207" s="2">
        <f>IFERROR(__xludf.DUMMYFUNCTION("""COMPUTED_VALUE"""),45589.66666666667)</f>
        <v>45589.66667</v>
      </c>
      <c r="N207" s="1">
        <f>IFERROR(__xludf.DUMMYFUNCTION("""COMPUTED_VALUE"""),0.0)</f>
        <v>0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IFERROR(__xludf.DUMMYFUNCTION("""COMPUTED_VALUE"""),1868.4)</f>
        <v>1868.4</v>
      </c>
      <c r="D208" s="2">
        <f>IFERROR(__xludf.DUMMYFUNCTION("""COMPUTED_VALUE"""),45590.66666666667)</f>
        <v>45590.66667</v>
      </c>
      <c r="E208" s="1">
        <f>IFERROR(__xludf.DUMMYFUNCTION("""COMPUTED_VALUE"""),1871.06)</f>
        <v>1871.06</v>
      </c>
      <c r="G208" s="2">
        <f>IFERROR(__xludf.DUMMYFUNCTION("""COMPUTED_VALUE"""),45590.66666666667)</f>
        <v>45590.66667</v>
      </c>
      <c r="H208" s="1">
        <f>IFERROR(__xludf.DUMMYFUNCTION("""COMPUTED_VALUE"""),1849.41)</f>
        <v>1849.41</v>
      </c>
      <c r="J208" s="2">
        <f>IFERROR(__xludf.DUMMYFUNCTION("""COMPUTED_VALUE"""),45590.66666666667)</f>
        <v>45590.66667</v>
      </c>
      <c r="K208" s="1">
        <f>IFERROR(__xludf.DUMMYFUNCTION("""COMPUTED_VALUE"""),1851.36)</f>
        <v>1851.36</v>
      </c>
      <c r="M208" s="2">
        <f>IFERROR(__xludf.DUMMYFUNCTION("""COMPUTED_VALUE"""),45590.66666666667)</f>
        <v>45590.66667</v>
      </c>
      <c r="N208" s="1">
        <f>IFERROR(__xludf.DUMMYFUNCTION("""COMPUTED_VALUE"""),0.0)</f>
        <v>0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IFERROR(__xludf.DUMMYFUNCTION("""COMPUTED_VALUE"""),1858.96)</f>
        <v>1858.96</v>
      </c>
      <c r="D209" s="2">
        <f>IFERROR(__xludf.DUMMYFUNCTION("""COMPUTED_VALUE"""),45593.66666666667)</f>
        <v>45593.66667</v>
      </c>
      <c r="E209" s="1">
        <f>IFERROR(__xludf.DUMMYFUNCTION("""COMPUTED_VALUE"""),1865.38)</f>
        <v>1865.38</v>
      </c>
      <c r="G209" s="2">
        <f>IFERROR(__xludf.DUMMYFUNCTION("""COMPUTED_VALUE"""),45593.66666666667)</f>
        <v>45593.66667</v>
      </c>
      <c r="H209" s="1">
        <f>IFERROR(__xludf.DUMMYFUNCTION("""COMPUTED_VALUE"""),1857.73)</f>
        <v>1857.73</v>
      </c>
      <c r="J209" s="2">
        <f>IFERROR(__xludf.DUMMYFUNCTION("""COMPUTED_VALUE"""),45593.66666666667)</f>
        <v>45593.66667</v>
      </c>
      <c r="K209" s="1">
        <f>IFERROR(__xludf.DUMMYFUNCTION("""COMPUTED_VALUE"""),1860.51)</f>
        <v>1860.51</v>
      </c>
      <c r="M209" s="2">
        <f>IFERROR(__xludf.DUMMYFUNCTION("""COMPUTED_VALUE"""),45593.66666666667)</f>
        <v>45593.66667</v>
      </c>
      <c r="N209" s="1">
        <f>IFERROR(__xludf.DUMMYFUNCTION("""COMPUTED_VALUE"""),0.0)</f>
        <v>0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IFERROR(__xludf.DUMMYFUNCTION("""COMPUTED_VALUE"""),1854.53)</f>
        <v>1854.53</v>
      </c>
      <c r="D210" s="2">
        <f>IFERROR(__xludf.DUMMYFUNCTION("""COMPUTED_VALUE"""),45594.66666666667)</f>
        <v>45594.66667</v>
      </c>
      <c r="E210" s="1">
        <f>IFERROR(__xludf.DUMMYFUNCTION("""COMPUTED_VALUE"""),1861.28)</f>
        <v>1861.28</v>
      </c>
      <c r="G210" s="2">
        <f>IFERROR(__xludf.DUMMYFUNCTION("""COMPUTED_VALUE"""),45594.66666666667)</f>
        <v>45594.66667</v>
      </c>
      <c r="H210" s="1">
        <f>IFERROR(__xludf.DUMMYFUNCTION("""COMPUTED_VALUE"""),1849.67)</f>
        <v>1849.67</v>
      </c>
      <c r="J210" s="2">
        <f>IFERROR(__xludf.DUMMYFUNCTION("""COMPUTED_VALUE"""),45594.66666666667)</f>
        <v>45594.66667</v>
      </c>
      <c r="K210" s="1">
        <f>IFERROR(__xludf.DUMMYFUNCTION("""COMPUTED_VALUE"""),1855.19)</f>
        <v>1855.19</v>
      </c>
      <c r="M210" s="2">
        <f>IFERROR(__xludf.DUMMYFUNCTION("""COMPUTED_VALUE"""),45594.66666666667)</f>
        <v>45594.66667</v>
      </c>
      <c r="N210" s="1">
        <f>IFERROR(__xludf.DUMMYFUNCTION("""COMPUTED_VALUE"""),0.0)</f>
        <v>0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IFERROR(__xludf.DUMMYFUNCTION("""COMPUTED_VALUE"""),1850.35)</f>
        <v>1850.35</v>
      </c>
      <c r="D211" s="2">
        <f>IFERROR(__xludf.DUMMYFUNCTION("""COMPUTED_VALUE"""),45595.66666666667)</f>
        <v>45595.66667</v>
      </c>
      <c r="E211" s="1">
        <f>IFERROR(__xludf.DUMMYFUNCTION("""COMPUTED_VALUE"""),1863.49)</f>
        <v>1863.49</v>
      </c>
      <c r="G211" s="2">
        <f>IFERROR(__xludf.DUMMYFUNCTION("""COMPUTED_VALUE"""),45595.66666666667)</f>
        <v>45595.66667</v>
      </c>
      <c r="H211" s="1">
        <f>IFERROR(__xludf.DUMMYFUNCTION("""COMPUTED_VALUE"""),1850.35)</f>
        <v>1850.35</v>
      </c>
      <c r="J211" s="2">
        <f>IFERROR(__xludf.DUMMYFUNCTION("""COMPUTED_VALUE"""),45595.66666666667)</f>
        <v>45595.66667</v>
      </c>
      <c r="K211" s="1">
        <f>IFERROR(__xludf.DUMMYFUNCTION("""COMPUTED_VALUE"""),1851.89)</f>
        <v>1851.89</v>
      </c>
      <c r="M211" s="2">
        <f>IFERROR(__xludf.DUMMYFUNCTION("""COMPUTED_VALUE"""),45595.66666666667)</f>
        <v>45595.66667</v>
      </c>
      <c r="N211" s="1">
        <f>IFERROR(__xludf.DUMMYFUNCTION("""COMPUTED_VALUE"""),0.0)</f>
        <v>0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IFERROR(__xludf.DUMMYFUNCTION("""COMPUTED_VALUE"""),1843.66)</f>
        <v>1843.66</v>
      </c>
      <c r="D212" s="2">
        <f>IFERROR(__xludf.DUMMYFUNCTION("""COMPUTED_VALUE"""),45596.66666666667)</f>
        <v>45596.66667</v>
      </c>
      <c r="E212" s="1">
        <f>IFERROR(__xludf.DUMMYFUNCTION("""COMPUTED_VALUE"""),1847.19)</f>
        <v>1847.19</v>
      </c>
      <c r="G212" s="2">
        <f>IFERROR(__xludf.DUMMYFUNCTION("""COMPUTED_VALUE"""),45596.66666666667)</f>
        <v>45596.66667</v>
      </c>
      <c r="H212" s="1">
        <f>IFERROR(__xludf.DUMMYFUNCTION("""COMPUTED_VALUE"""),1829.26)</f>
        <v>1829.26</v>
      </c>
      <c r="J212" s="2">
        <f>IFERROR(__xludf.DUMMYFUNCTION("""COMPUTED_VALUE"""),45596.66666666667)</f>
        <v>45596.66667</v>
      </c>
      <c r="K212" s="1">
        <f>IFERROR(__xludf.DUMMYFUNCTION("""COMPUTED_VALUE"""),1829.27)</f>
        <v>1829.27</v>
      </c>
      <c r="M212" s="2">
        <f>IFERROR(__xludf.DUMMYFUNCTION("""COMPUTED_VALUE"""),45596.66666666667)</f>
        <v>45596.66667</v>
      </c>
      <c r="N212" s="1">
        <f>IFERROR(__xludf.DUMMYFUNCTION("""COMPUTED_VALUE"""),0.0)</f>
        <v>0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IFERROR(__xludf.DUMMYFUNCTION("""COMPUTED_VALUE"""),1836.54)</f>
        <v>1836.54</v>
      </c>
      <c r="D213" s="2">
        <f>IFERROR(__xludf.DUMMYFUNCTION("""COMPUTED_VALUE"""),45597.66666666667)</f>
        <v>45597.66667</v>
      </c>
      <c r="E213" s="1">
        <f>IFERROR(__xludf.DUMMYFUNCTION("""COMPUTED_VALUE"""),1850.06)</f>
        <v>1850.06</v>
      </c>
      <c r="G213" s="2">
        <f>IFERROR(__xludf.DUMMYFUNCTION("""COMPUTED_VALUE"""),45597.66666666667)</f>
        <v>45597.66667</v>
      </c>
      <c r="H213" s="1">
        <f>IFERROR(__xludf.DUMMYFUNCTION("""COMPUTED_VALUE"""),1830.83)</f>
        <v>1830.83</v>
      </c>
      <c r="J213" s="2">
        <f>IFERROR(__xludf.DUMMYFUNCTION("""COMPUTED_VALUE"""),45597.66666666667)</f>
        <v>45597.66667</v>
      </c>
      <c r="K213" s="1">
        <f>IFERROR(__xludf.DUMMYFUNCTION("""COMPUTED_VALUE"""),1831.74)</f>
        <v>1831.74</v>
      </c>
      <c r="M213" s="2">
        <f>IFERROR(__xludf.DUMMYFUNCTION("""COMPUTED_VALUE"""),45597.66666666667)</f>
        <v>45597.66667</v>
      </c>
      <c r="N213" s="1">
        <f>IFERROR(__xludf.DUMMYFUNCTION("""COMPUTED_VALUE"""),0.0)</f>
        <v>0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IFERROR(__xludf.DUMMYFUNCTION("""COMPUTED_VALUE"""),1830.43)</f>
        <v>1830.43</v>
      </c>
      <c r="D214" s="2">
        <f>IFERROR(__xludf.DUMMYFUNCTION("""COMPUTED_VALUE"""),45600.66666666667)</f>
        <v>45600.66667</v>
      </c>
      <c r="E214" s="1">
        <f>IFERROR(__xludf.DUMMYFUNCTION("""COMPUTED_VALUE"""),1840.12)</f>
        <v>1840.12</v>
      </c>
      <c r="G214" s="2">
        <f>IFERROR(__xludf.DUMMYFUNCTION("""COMPUTED_VALUE"""),45600.66666666667)</f>
        <v>45600.66667</v>
      </c>
      <c r="H214" s="1">
        <f>IFERROR(__xludf.DUMMYFUNCTION("""COMPUTED_VALUE"""),1825.73)</f>
        <v>1825.73</v>
      </c>
      <c r="J214" s="2">
        <f>IFERROR(__xludf.DUMMYFUNCTION("""COMPUTED_VALUE"""),45600.66666666667)</f>
        <v>45600.66667</v>
      </c>
      <c r="K214" s="1">
        <f>IFERROR(__xludf.DUMMYFUNCTION("""COMPUTED_VALUE"""),1831.82)</f>
        <v>1831.82</v>
      </c>
      <c r="M214" s="2">
        <f>IFERROR(__xludf.DUMMYFUNCTION("""COMPUTED_VALUE"""),45600.66666666667)</f>
        <v>45600.66667</v>
      </c>
      <c r="N214" s="1">
        <f>IFERROR(__xludf.DUMMYFUNCTION("""COMPUTED_VALUE"""),0.0)</f>
        <v>0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IFERROR(__xludf.DUMMYFUNCTION("""COMPUTED_VALUE"""),1835.92)</f>
        <v>1835.92</v>
      </c>
      <c r="D215" s="2">
        <f>IFERROR(__xludf.DUMMYFUNCTION("""COMPUTED_VALUE"""),45601.66666666667)</f>
        <v>45601.66667</v>
      </c>
      <c r="E215" s="1">
        <f>IFERROR(__xludf.DUMMYFUNCTION("""COMPUTED_VALUE"""),1860.77)</f>
        <v>1860.77</v>
      </c>
      <c r="G215" s="2">
        <f>IFERROR(__xludf.DUMMYFUNCTION("""COMPUTED_VALUE"""),45601.66666666667)</f>
        <v>45601.66667</v>
      </c>
      <c r="H215" s="1">
        <f>IFERROR(__xludf.DUMMYFUNCTION("""COMPUTED_VALUE"""),1835.13)</f>
        <v>1835.13</v>
      </c>
      <c r="J215" s="2">
        <f>IFERROR(__xludf.DUMMYFUNCTION("""COMPUTED_VALUE"""),45601.66666666667)</f>
        <v>45601.66667</v>
      </c>
      <c r="K215" s="1">
        <f>IFERROR(__xludf.DUMMYFUNCTION("""COMPUTED_VALUE"""),1860.67)</f>
        <v>1860.67</v>
      </c>
      <c r="M215" s="2">
        <f>IFERROR(__xludf.DUMMYFUNCTION("""COMPUTED_VALUE"""),45601.66666666667)</f>
        <v>45601.66667</v>
      </c>
      <c r="N215" s="1">
        <f>IFERROR(__xludf.DUMMYFUNCTION("""COMPUTED_VALUE"""),0.0)</f>
        <v>0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IFERROR(__xludf.DUMMYFUNCTION("""COMPUTED_VALUE"""),1896.99)</f>
        <v>1896.99</v>
      </c>
      <c r="D216" s="2">
        <f>IFERROR(__xludf.DUMMYFUNCTION("""COMPUTED_VALUE"""),45602.66666666667)</f>
        <v>45602.66667</v>
      </c>
      <c r="E216" s="1">
        <f>IFERROR(__xludf.DUMMYFUNCTION("""COMPUTED_VALUE"""),1916.59)</f>
        <v>1916.59</v>
      </c>
      <c r="G216" s="2">
        <f>IFERROR(__xludf.DUMMYFUNCTION("""COMPUTED_VALUE"""),45602.66666666667)</f>
        <v>45602.66667</v>
      </c>
      <c r="H216" s="1">
        <f>IFERROR(__xludf.DUMMYFUNCTION("""COMPUTED_VALUE"""),1894.18)</f>
        <v>1894.18</v>
      </c>
      <c r="J216" s="2">
        <f>IFERROR(__xludf.DUMMYFUNCTION("""COMPUTED_VALUE"""),45602.66666666667)</f>
        <v>45602.66667</v>
      </c>
      <c r="K216" s="1">
        <f>IFERROR(__xludf.DUMMYFUNCTION("""COMPUTED_VALUE"""),1915.0)</f>
        <v>1915</v>
      </c>
      <c r="M216" s="2">
        <f>IFERROR(__xludf.DUMMYFUNCTION("""COMPUTED_VALUE"""),45602.66666666667)</f>
        <v>45602.66667</v>
      </c>
      <c r="N216" s="1">
        <f>IFERROR(__xludf.DUMMYFUNCTION("""COMPUTED_VALUE"""),0.0)</f>
        <v>0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IFERROR(__xludf.DUMMYFUNCTION("""COMPUTED_VALUE"""),1920.23)</f>
        <v>1920.23</v>
      </c>
      <c r="D217" s="2">
        <f>IFERROR(__xludf.DUMMYFUNCTION("""COMPUTED_VALUE"""),45603.66666666667)</f>
        <v>45603.66667</v>
      </c>
      <c r="E217" s="1">
        <f>IFERROR(__xludf.DUMMYFUNCTION("""COMPUTED_VALUE"""),1926.74)</f>
        <v>1926.74</v>
      </c>
      <c r="G217" s="2">
        <f>IFERROR(__xludf.DUMMYFUNCTION("""COMPUTED_VALUE"""),45603.66666666667)</f>
        <v>45603.66667</v>
      </c>
      <c r="H217" s="1">
        <f>IFERROR(__xludf.DUMMYFUNCTION("""COMPUTED_VALUE"""),1916.52)</f>
        <v>1916.52</v>
      </c>
      <c r="J217" s="2">
        <f>IFERROR(__xludf.DUMMYFUNCTION("""COMPUTED_VALUE"""),45603.66666666667)</f>
        <v>45603.66667</v>
      </c>
      <c r="K217" s="1">
        <f>IFERROR(__xludf.DUMMYFUNCTION("""COMPUTED_VALUE"""),1921.88)</f>
        <v>1921.88</v>
      </c>
      <c r="M217" s="2">
        <f>IFERROR(__xludf.DUMMYFUNCTION("""COMPUTED_VALUE"""),45603.66666666667)</f>
        <v>45603.66667</v>
      </c>
      <c r="N217" s="1">
        <f>IFERROR(__xludf.DUMMYFUNCTION("""COMPUTED_VALUE"""),0.0)</f>
        <v>0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IFERROR(__xludf.DUMMYFUNCTION("""COMPUTED_VALUE"""),1920.48)</f>
        <v>1920.48</v>
      </c>
      <c r="D218" s="2">
        <f>IFERROR(__xludf.DUMMYFUNCTION("""COMPUTED_VALUE"""),45604.66666666667)</f>
        <v>45604.66667</v>
      </c>
      <c r="E218" s="1">
        <f>IFERROR(__xludf.DUMMYFUNCTION("""COMPUTED_VALUE"""),1939.39)</f>
        <v>1939.39</v>
      </c>
      <c r="G218" s="2">
        <f>IFERROR(__xludf.DUMMYFUNCTION("""COMPUTED_VALUE"""),45604.66666666667)</f>
        <v>45604.66667</v>
      </c>
      <c r="H218" s="1">
        <f>IFERROR(__xludf.DUMMYFUNCTION("""COMPUTED_VALUE"""),1920.48)</f>
        <v>1920.48</v>
      </c>
      <c r="J218" s="2">
        <f>IFERROR(__xludf.DUMMYFUNCTION("""COMPUTED_VALUE"""),45604.66666666667)</f>
        <v>45604.66667</v>
      </c>
      <c r="K218" s="1">
        <f>IFERROR(__xludf.DUMMYFUNCTION("""COMPUTED_VALUE"""),1935.16)</f>
        <v>1935.16</v>
      </c>
      <c r="M218" s="2">
        <f>IFERROR(__xludf.DUMMYFUNCTION("""COMPUTED_VALUE"""),45604.66666666667)</f>
        <v>45604.66667</v>
      </c>
      <c r="N218" s="1">
        <f>IFERROR(__xludf.DUMMYFUNCTION("""COMPUTED_VALUE"""),0.0)</f>
        <v>0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IFERROR(__xludf.DUMMYFUNCTION("""COMPUTED_VALUE"""),1943.56)</f>
        <v>1943.56</v>
      </c>
      <c r="D219" s="2">
        <f>IFERROR(__xludf.DUMMYFUNCTION("""COMPUTED_VALUE"""),45607.66666666667)</f>
        <v>45607.66667</v>
      </c>
      <c r="E219" s="1">
        <f>IFERROR(__xludf.DUMMYFUNCTION("""COMPUTED_VALUE"""),1956.88)</f>
        <v>1956.88</v>
      </c>
      <c r="G219" s="2">
        <f>IFERROR(__xludf.DUMMYFUNCTION("""COMPUTED_VALUE"""),45607.66666666667)</f>
        <v>45607.66667</v>
      </c>
      <c r="H219" s="1">
        <f>IFERROR(__xludf.DUMMYFUNCTION("""COMPUTED_VALUE"""),1942.69)</f>
        <v>1942.69</v>
      </c>
      <c r="J219" s="2">
        <f>IFERROR(__xludf.DUMMYFUNCTION("""COMPUTED_VALUE"""),45607.66666666667)</f>
        <v>45607.66667</v>
      </c>
      <c r="K219" s="1">
        <f>IFERROR(__xludf.DUMMYFUNCTION("""COMPUTED_VALUE"""),1950.8)</f>
        <v>1950.8</v>
      </c>
      <c r="M219" s="2">
        <f>IFERROR(__xludf.DUMMYFUNCTION("""COMPUTED_VALUE"""),45607.66666666667)</f>
        <v>45607.66667</v>
      </c>
      <c r="N219" s="1">
        <f>IFERROR(__xludf.DUMMYFUNCTION("""COMPUTED_VALUE"""),0.0)</f>
        <v>0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IFERROR(__xludf.DUMMYFUNCTION("""COMPUTED_VALUE"""),1945.14)</f>
        <v>1945.14</v>
      </c>
      <c r="D220" s="2">
        <f>IFERROR(__xludf.DUMMYFUNCTION("""COMPUTED_VALUE"""),45608.66666666667)</f>
        <v>45608.66667</v>
      </c>
      <c r="E220" s="1">
        <f>IFERROR(__xludf.DUMMYFUNCTION("""COMPUTED_VALUE"""),1950.19)</f>
        <v>1950.19</v>
      </c>
      <c r="G220" s="2">
        <f>IFERROR(__xludf.DUMMYFUNCTION("""COMPUTED_VALUE"""),45608.66666666667)</f>
        <v>45608.66667</v>
      </c>
      <c r="H220" s="1">
        <f>IFERROR(__xludf.DUMMYFUNCTION("""COMPUTED_VALUE"""),1931.59)</f>
        <v>1931.59</v>
      </c>
      <c r="J220" s="2">
        <f>IFERROR(__xludf.DUMMYFUNCTION("""COMPUTED_VALUE"""),45608.66666666667)</f>
        <v>45608.66667</v>
      </c>
      <c r="K220" s="1">
        <f>IFERROR(__xludf.DUMMYFUNCTION("""COMPUTED_VALUE"""),1938.3)</f>
        <v>1938.3</v>
      </c>
      <c r="M220" s="2">
        <f>IFERROR(__xludf.DUMMYFUNCTION("""COMPUTED_VALUE"""),45608.66666666667)</f>
        <v>45608.66667</v>
      </c>
      <c r="N220" s="1">
        <f>IFERROR(__xludf.DUMMYFUNCTION("""COMPUTED_VALUE"""),0.0)</f>
        <v>0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IFERROR(__xludf.DUMMYFUNCTION("""COMPUTED_VALUE"""),1943.14)</f>
        <v>1943.14</v>
      </c>
      <c r="D221" s="2">
        <f>IFERROR(__xludf.DUMMYFUNCTION("""COMPUTED_VALUE"""),45609.66666666667)</f>
        <v>45609.66667</v>
      </c>
      <c r="E221" s="1">
        <f>IFERROR(__xludf.DUMMYFUNCTION("""COMPUTED_VALUE"""),1952.31)</f>
        <v>1952.31</v>
      </c>
      <c r="G221" s="2">
        <f>IFERROR(__xludf.DUMMYFUNCTION("""COMPUTED_VALUE"""),45609.66666666667)</f>
        <v>45609.66667</v>
      </c>
      <c r="H221" s="1">
        <f>IFERROR(__xludf.DUMMYFUNCTION("""COMPUTED_VALUE"""),1938.22)</f>
        <v>1938.22</v>
      </c>
      <c r="J221" s="2">
        <f>IFERROR(__xludf.DUMMYFUNCTION("""COMPUTED_VALUE"""),45609.66666666667)</f>
        <v>45609.66667</v>
      </c>
      <c r="K221" s="1">
        <f>IFERROR(__xludf.DUMMYFUNCTION("""COMPUTED_VALUE"""),1939.86)</f>
        <v>1939.86</v>
      </c>
      <c r="M221" s="2">
        <f>IFERROR(__xludf.DUMMYFUNCTION("""COMPUTED_VALUE"""),45609.66666666667)</f>
        <v>45609.66667</v>
      </c>
      <c r="N221" s="1">
        <f>IFERROR(__xludf.DUMMYFUNCTION("""COMPUTED_VALUE"""),0.0)</f>
        <v>0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IFERROR(__xludf.DUMMYFUNCTION("""COMPUTED_VALUE"""),1939.8)</f>
        <v>1939.8</v>
      </c>
      <c r="D222" s="2">
        <f>IFERROR(__xludf.DUMMYFUNCTION("""COMPUTED_VALUE"""),45610.66666666667)</f>
        <v>45610.66667</v>
      </c>
      <c r="E222" s="1">
        <f>IFERROR(__xludf.DUMMYFUNCTION("""COMPUTED_VALUE"""),1941.95)</f>
        <v>1941.95</v>
      </c>
      <c r="G222" s="2">
        <f>IFERROR(__xludf.DUMMYFUNCTION("""COMPUTED_VALUE"""),45610.66666666667)</f>
        <v>45610.66667</v>
      </c>
      <c r="H222" s="1">
        <f>IFERROR(__xludf.DUMMYFUNCTION("""COMPUTED_VALUE"""),1922.18)</f>
        <v>1922.18</v>
      </c>
      <c r="J222" s="2">
        <f>IFERROR(__xludf.DUMMYFUNCTION("""COMPUTED_VALUE"""),45610.66666666667)</f>
        <v>45610.66667</v>
      </c>
      <c r="K222" s="1">
        <f>IFERROR(__xludf.DUMMYFUNCTION("""COMPUTED_VALUE"""),1923.19)</f>
        <v>1923.19</v>
      </c>
      <c r="M222" s="2">
        <f>IFERROR(__xludf.DUMMYFUNCTION("""COMPUTED_VALUE"""),45610.66666666667)</f>
        <v>45610.66667</v>
      </c>
      <c r="N222" s="1">
        <f>IFERROR(__xludf.DUMMYFUNCTION("""COMPUTED_VALUE"""),0.0)</f>
        <v>0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IFERROR(__xludf.DUMMYFUNCTION("""COMPUTED_VALUE"""),1917.55)</f>
        <v>1917.55</v>
      </c>
      <c r="D223" s="2">
        <f>IFERROR(__xludf.DUMMYFUNCTION("""COMPUTED_VALUE"""),45611.66666666667)</f>
        <v>45611.66667</v>
      </c>
      <c r="E223" s="1">
        <f>IFERROR(__xludf.DUMMYFUNCTION("""COMPUTED_VALUE"""),1922.88)</f>
        <v>1922.88</v>
      </c>
      <c r="G223" s="2">
        <f>IFERROR(__xludf.DUMMYFUNCTION("""COMPUTED_VALUE"""),45611.66666666667)</f>
        <v>45611.66667</v>
      </c>
      <c r="H223" s="1">
        <f>IFERROR(__xludf.DUMMYFUNCTION("""COMPUTED_VALUE"""),1905.89)</f>
        <v>1905.89</v>
      </c>
      <c r="J223" s="2">
        <f>IFERROR(__xludf.DUMMYFUNCTION("""COMPUTED_VALUE"""),45611.66666666667)</f>
        <v>45611.66667</v>
      </c>
      <c r="K223" s="1">
        <f>IFERROR(__xludf.DUMMYFUNCTION("""COMPUTED_VALUE"""),1910.55)</f>
        <v>1910.55</v>
      </c>
      <c r="M223" s="2">
        <f>IFERROR(__xludf.DUMMYFUNCTION("""COMPUTED_VALUE"""),45611.66666666667)</f>
        <v>45611.66667</v>
      </c>
      <c r="N223" s="1">
        <f>IFERROR(__xludf.DUMMYFUNCTION("""COMPUTED_VALUE"""),0.0)</f>
        <v>0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IFERROR(__xludf.DUMMYFUNCTION("""COMPUTED_VALUE"""),1910.44)</f>
        <v>1910.44</v>
      </c>
      <c r="D224" s="2">
        <f>IFERROR(__xludf.DUMMYFUNCTION("""COMPUTED_VALUE"""),45614.66666666667)</f>
        <v>45614.66667</v>
      </c>
      <c r="E224" s="1">
        <f>IFERROR(__xludf.DUMMYFUNCTION("""COMPUTED_VALUE"""),1924.04)</f>
        <v>1924.04</v>
      </c>
      <c r="G224" s="2">
        <f>IFERROR(__xludf.DUMMYFUNCTION("""COMPUTED_VALUE"""),45614.66666666667)</f>
        <v>45614.66667</v>
      </c>
      <c r="H224" s="1">
        <f>IFERROR(__xludf.DUMMYFUNCTION("""COMPUTED_VALUE"""),1909.25)</f>
        <v>1909.25</v>
      </c>
      <c r="J224" s="2">
        <f>IFERROR(__xludf.DUMMYFUNCTION("""COMPUTED_VALUE"""),45614.66666666667)</f>
        <v>45614.66667</v>
      </c>
      <c r="K224" s="1">
        <f>IFERROR(__xludf.DUMMYFUNCTION("""COMPUTED_VALUE"""),1919.91)</f>
        <v>1919.91</v>
      </c>
      <c r="M224" s="2">
        <f>IFERROR(__xludf.DUMMYFUNCTION("""COMPUTED_VALUE"""),45614.66666666667)</f>
        <v>45614.66667</v>
      </c>
      <c r="N224" s="1">
        <f>IFERROR(__xludf.DUMMYFUNCTION("""COMPUTED_VALUE"""),0.0)</f>
        <v>0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IFERROR(__xludf.DUMMYFUNCTION("""COMPUTED_VALUE"""),1905.7)</f>
        <v>1905.7</v>
      </c>
      <c r="D225" s="2">
        <f>IFERROR(__xludf.DUMMYFUNCTION("""COMPUTED_VALUE"""),45615.66666666667)</f>
        <v>45615.66667</v>
      </c>
      <c r="E225" s="1">
        <f>IFERROR(__xludf.DUMMYFUNCTION("""COMPUTED_VALUE"""),1924.79)</f>
        <v>1924.79</v>
      </c>
      <c r="G225" s="2">
        <f>IFERROR(__xludf.DUMMYFUNCTION("""COMPUTED_VALUE"""),45615.66666666667)</f>
        <v>45615.66667</v>
      </c>
      <c r="H225" s="1">
        <f>IFERROR(__xludf.DUMMYFUNCTION("""COMPUTED_VALUE"""),1903.07)</f>
        <v>1903.07</v>
      </c>
      <c r="J225" s="2">
        <f>IFERROR(__xludf.DUMMYFUNCTION("""COMPUTED_VALUE"""),45615.66666666667)</f>
        <v>45615.66667</v>
      </c>
      <c r="K225" s="1">
        <f>IFERROR(__xludf.DUMMYFUNCTION("""COMPUTED_VALUE"""),1922.26)</f>
        <v>1922.26</v>
      </c>
      <c r="M225" s="2">
        <f>IFERROR(__xludf.DUMMYFUNCTION("""COMPUTED_VALUE"""),45615.66666666667)</f>
        <v>45615.66667</v>
      </c>
      <c r="N225" s="1">
        <f>IFERROR(__xludf.DUMMYFUNCTION("""COMPUTED_VALUE"""),0.0)</f>
        <v>0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IFERROR(__xludf.DUMMYFUNCTION("""COMPUTED_VALUE"""),1923.59)</f>
        <v>1923.59</v>
      </c>
      <c r="D226" s="2">
        <f>IFERROR(__xludf.DUMMYFUNCTION("""COMPUTED_VALUE"""),45616.66666666667)</f>
        <v>45616.66667</v>
      </c>
      <c r="E226" s="1">
        <f>IFERROR(__xludf.DUMMYFUNCTION("""COMPUTED_VALUE"""),1927.45)</f>
        <v>1927.45</v>
      </c>
      <c r="G226" s="2">
        <f>IFERROR(__xludf.DUMMYFUNCTION("""COMPUTED_VALUE"""),45616.66666666667)</f>
        <v>45616.66667</v>
      </c>
      <c r="H226" s="1">
        <f>IFERROR(__xludf.DUMMYFUNCTION("""COMPUTED_VALUE"""),1911.65)</f>
        <v>1911.65</v>
      </c>
      <c r="J226" s="2">
        <f>IFERROR(__xludf.DUMMYFUNCTION("""COMPUTED_VALUE"""),45616.66666666667)</f>
        <v>45616.66667</v>
      </c>
      <c r="K226" s="1">
        <f>IFERROR(__xludf.DUMMYFUNCTION("""COMPUTED_VALUE"""),1926.54)</f>
        <v>1926.54</v>
      </c>
      <c r="M226" s="2">
        <f>IFERROR(__xludf.DUMMYFUNCTION("""COMPUTED_VALUE"""),45616.66666666667)</f>
        <v>45616.66667</v>
      </c>
      <c r="N226" s="1">
        <f>IFERROR(__xludf.DUMMYFUNCTION("""COMPUTED_VALUE"""),0.0)</f>
        <v>0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IFERROR(__xludf.DUMMYFUNCTION("""COMPUTED_VALUE"""),1935.71)</f>
        <v>1935.71</v>
      </c>
      <c r="D227" s="2">
        <f>IFERROR(__xludf.DUMMYFUNCTION("""COMPUTED_VALUE"""),45617.66666666667)</f>
        <v>45617.66667</v>
      </c>
      <c r="E227" s="1">
        <f>IFERROR(__xludf.DUMMYFUNCTION("""COMPUTED_VALUE"""),1957.25)</f>
        <v>1957.25</v>
      </c>
      <c r="G227" s="2">
        <f>IFERROR(__xludf.DUMMYFUNCTION("""COMPUTED_VALUE"""),45617.66666666667)</f>
        <v>45617.66667</v>
      </c>
      <c r="H227" s="1">
        <f>IFERROR(__xludf.DUMMYFUNCTION("""COMPUTED_VALUE"""),1929.28)</f>
        <v>1929.28</v>
      </c>
      <c r="J227" s="2">
        <f>IFERROR(__xludf.DUMMYFUNCTION("""COMPUTED_VALUE"""),45617.66666666667)</f>
        <v>45617.66667</v>
      </c>
      <c r="K227" s="1">
        <f>IFERROR(__xludf.DUMMYFUNCTION("""COMPUTED_VALUE"""),1953.05)</f>
        <v>1953.05</v>
      </c>
      <c r="M227" s="2">
        <f>IFERROR(__xludf.DUMMYFUNCTION("""COMPUTED_VALUE"""),45617.66666666667)</f>
        <v>45617.66667</v>
      </c>
      <c r="N227" s="1">
        <f>IFERROR(__xludf.DUMMYFUNCTION("""COMPUTED_VALUE"""),0.0)</f>
        <v>0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IFERROR(__xludf.DUMMYFUNCTION("""COMPUTED_VALUE"""),1957.59)</f>
        <v>1957.59</v>
      </c>
      <c r="D228" s="2">
        <f>IFERROR(__xludf.DUMMYFUNCTION("""COMPUTED_VALUE"""),45618.66666666667)</f>
        <v>45618.66667</v>
      </c>
      <c r="E228" s="1">
        <f>IFERROR(__xludf.DUMMYFUNCTION("""COMPUTED_VALUE"""),1974.95)</f>
        <v>1974.95</v>
      </c>
      <c r="G228" s="2">
        <f>IFERROR(__xludf.DUMMYFUNCTION("""COMPUTED_VALUE"""),45618.66666666667)</f>
        <v>45618.66667</v>
      </c>
      <c r="H228" s="1">
        <f>IFERROR(__xludf.DUMMYFUNCTION("""COMPUTED_VALUE"""),1957.59)</f>
        <v>1957.59</v>
      </c>
      <c r="J228" s="2">
        <f>IFERROR(__xludf.DUMMYFUNCTION("""COMPUTED_VALUE"""),45618.66666666667)</f>
        <v>45618.66667</v>
      </c>
      <c r="K228" s="1">
        <f>IFERROR(__xludf.DUMMYFUNCTION("""COMPUTED_VALUE"""),1973.54)</f>
        <v>1973.54</v>
      </c>
      <c r="M228" s="2">
        <f>IFERROR(__xludf.DUMMYFUNCTION("""COMPUTED_VALUE"""),45618.66666666667)</f>
        <v>45618.66667</v>
      </c>
      <c r="N228" s="1">
        <f>IFERROR(__xludf.DUMMYFUNCTION("""COMPUTED_VALUE"""),0.0)</f>
        <v>0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IFERROR(__xludf.DUMMYFUNCTION("""COMPUTED_VALUE"""),1987.83)</f>
        <v>1987.83</v>
      </c>
      <c r="D229" s="2">
        <f>IFERROR(__xludf.DUMMYFUNCTION("""COMPUTED_VALUE"""),45621.66666666667)</f>
        <v>45621.66667</v>
      </c>
      <c r="E229" s="1">
        <f>IFERROR(__xludf.DUMMYFUNCTION("""COMPUTED_VALUE"""),1996.45)</f>
        <v>1996.45</v>
      </c>
      <c r="G229" s="2">
        <f>IFERROR(__xludf.DUMMYFUNCTION("""COMPUTED_VALUE"""),45621.66666666667)</f>
        <v>45621.66667</v>
      </c>
      <c r="H229" s="1">
        <f>IFERROR(__xludf.DUMMYFUNCTION("""COMPUTED_VALUE"""),1983.21)</f>
        <v>1983.21</v>
      </c>
      <c r="J229" s="2">
        <f>IFERROR(__xludf.DUMMYFUNCTION("""COMPUTED_VALUE"""),45621.66666666667)</f>
        <v>45621.66667</v>
      </c>
      <c r="K229" s="1">
        <f>IFERROR(__xludf.DUMMYFUNCTION("""COMPUTED_VALUE"""),1987.02)</f>
        <v>1987.02</v>
      </c>
      <c r="M229" s="2">
        <f>IFERROR(__xludf.DUMMYFUNCTION("""COMPUTED_VALUE"""),45621.66666666667)</f>
        <v>45621.66667</v>
      </c>
      <c r="N229" s="1">
        <f>IFERROR(__xludf.DUMMYFUNCTION("""COMPUTED_VALUE"""),0.0)</f>
        <v>0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IFERROR(__xludf.DUMMYFUNCTION("""COMPUTED_VALUE"""),1985.94)</f>
        <v>1985.94</v>
      </c>
      <c r="D230" s="2">
        <f>IFERROR(__xludf.DUMMYFUNCTION("""COMPUTED_VALUE"""),45622.66666666667)</f>
        <v>45622.66667</v>
      </c>
      <c r="E230" s="1">
        <f>IFERROR(__xludf.DUMMYFUNCTION("""COMPUTED_VALUE"""),1989.24)</f>
        <v>1989.24</v>
      </c>
      <c r="G230" s="2">
        <f>IFERROR(__xludf.DUMMYFUNCTION("""COMPUTED_VALUE"""),45622.66666666667)</f>
        <v>45622.66667</v>
      </c>
      <c r="H230" s="1">
        <f>IFERROR(__xludf.DUMMYFUNCTION("""COMPUTED_VALUE"""),1979.2)</f>
        <v>1979.2</v>
      </c>
      <c r="J230" s="2">
        <f>IFERROR(__xludf.DUMMYFUNCTION("""COMPUTED_VALUE"""),45622.66666666667)</f>
        <v>45622.66667</v>
      </c>
      <c r="K230" s="1">
        <f>IFERROR(__xludf.DUMMYFUNCTION("""COMPUTED_VALUE"""),1988.0)</f>
        <v>1988</v>
      </c>
      <c r="M230" s="2">
        <f>IFERROR(__xludf.DUMMYFUNCTION("""COMPUTED_VALUE"""),45622.66666666667)</f>
        <v>45622.66667</v>
      </c>
      <c r="N230" s="1">
        <f>IFERROR(__xludf.DUMMYFUNCTION("""COMPUTED_VALUE"""),0.0)</f>
        <v>0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IFERROR(__xludf.DUMMYFUNCTION("""COMPUTED_VALUE"""),1989.37)</f>
        <v>1989.37</v>
      </c>
      <c r="D231" s="2">
        <f>IFERROR(__xludf.DUMMYFUNCTION("""COMPUTED_VALUE"""),45623.66666666667)</f>
        <v>45623.66667</v>
      </c>
      <c r="E231" s="1">
        <f>IFERROR(__xludf.DUMMYFUNCTION("""COMPUTED_VALUE"""),1993.9)</f>
        <v>1993.9</v>
      </c>
      <c r="G231" s="2">
        <f>IFERROR(__xludf.DUMMYFUNCTION("""COMPUTED_VALUE"""),45623.66666666667)</f>
        <v>45623.66667</v>
      </c>
      <c r="H231" s="1">
        <f>IFERROR(__xludf.DUMMYFUNCTION("""COMPUTED_VALUE"""),1980.81)</f>
        <v>1980.81</v>
      </c>
      <c r="J231" s="2">
        <f>IFERROR(__xludf.DUMMYFUNCTION("""COMPUTED_VALUE"""),45623.66666666667)</f>
        <v>45623.66667</v>
      </c>
      <c r="K231" s="1">
        <f>IFERROR(__xludf.DUMMYFUNCTION("""COMPUTED_VALUE"""),1983.53)</f>
        <v>1983.53</v>
      </c>
      <c r="M231" s="2">
        <f>IFERROR(__xludf.DUMMYFUNCTION("""COMPUTED_VALUE"""),45623.66666666667)</f>
        <v>45623.66667</v>
      </c>
      <c r="N231" s="1">
        <f>IFERROR(__xludf.DUMMYFUNCTION("""COMPUTED_VALUE"""),0.0)</f>
        <v>0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IFERROR(__xludf.DUMMYFUNCTION("""COMPUTED_VALUE"""),1987.0)</f>
        <v>1987</v>
      </c>
      <c r="D232" s="2">
        <f>IFERROR(__xludf.DUMMYFUNCTION("""COMPUTED_VALUE"""),45625.54166666667)</f>
        <v>45625.54167</v>
      </c>
      <c r="E232" s="1">
        <f>IFERROR(__xludf.DUMMYFUNCTION("""COMPUTED_VALUE"""),1993.52)</f>
        <v>1993.52</v>
      </c>
      <c r="G232" s="2">
        <f>IFERROR(__xludf.DUMMYFUNCTION("""COMPUTED_VALUE"""),45625.54166666667)</f>
        <v>45625.54167</v>
      </c>
      <c r="H232" s="1">
        <f>IFERROR(__xludf.DUMMYFUNCTION("""COMPUTED_VALUE"""),1986.5)</f>
        <v>1986.5</v>
      </c>
      <c r="J232" s="2">
        <f>IFERROR(__xludf.DUMMYFUNCTION("""COMPUTED_VALUE"""),45625.54166666667)</f>
        <v>45625.54167</v>
      </c>
      <c r="K232" s="1">
        <f>IFERROR(__xludf.DUMMYFUNCTION("""COMPUTED_VALUE"""),1987.27)</f>
        <v>1987.27</v>
      </c>
      <c r="M232" s="2">
        <f>IFERROR(__xludf.DUMMYFUNCTION("""COMPUTED_VALUE"""),45625.54166666667)</f>
        <v>45625.54167</v>
      </c>
      <c r="N232" s="1">
        <f>IFERROR(__xludf.DUMMYFUNCTION("""COMPUTED_VALUE"""),0.0)</f>
        <v>0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IFERROR(__xludf.DUMMYFUNCTION("""COMPUTED_VALUE"""),1989.53)</f>
        <v>1989.53</v>
      </c>
      <c r="D233" s="2">
        <f>IFERROR(__xludf.DUMMYFUNCTION("""COMPUTED_VALUE"""),45628.66666666667)</f>
        <v>45628.66667</v>
      </c>
      <c r="E233" s="1">
        <f>IFERROR(__xludf.DUMMYFUNCTION("""COMPUTED_VALUE"""),1989.76)</f>
        <v>1989.76</v>
      </c>
      <c r="G233" s="2">
        <f>IFERROR(__xludf.DUMMYFUNCTION("""COMPUTED_VALUE"""),45628.66666666667)</f>
        <v>45628.66667</v>
      </c>
      <c r="H233" s="1">
        <f>IFERROR(__xludf.DUMMYFUNCTION("""COMPUTED_VALUE"""),1975.63)</f>
        <v>1975.63</v>
      </c>
      <c r="J233" s="2">
        <f>IFERROR(__xludf.DUMMYFUNCTION("""COMPUTED_VALUE"""),45628.66666666667)</f>
        <v>45628.66667</v>
      </c>
      <c r="K233" s="1">
        <f>IFERROR(__xludf.DUMMYFUNCTION("""COMPUTED_VALUE"""),1979.95)</f>
        <v>1979.95</v>
      </c>
      <c r="M233" s="2">
        <f>IFERROR(__xludf.DUMMYFUNCTION("""COMPUTED_VALUE"""),45628.66666666667)</f>
        <v>45628.66667</v>
      </c>
      <c r="N233" s="1">
        <f>IFERROR(__xludf.DUMMYFUNCTION("""COMPUTED_VALUE"""),0.0)</f>
        <v>0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IFERROR(__xludf.DUMMYFUNCTION("""COMPUTED_VALUE"""),1981.41)</f>
        <v>1981.41</v>
      </c>
      <c r="D234" s="2">
        <f>IFERROR(__xludf.DUMMYFUNCTION("""COMPUTED_VALUE"""),45629.66666666667)</f>
        <v>45629.66667</v>
      </c>
      <c r="E234" s="1">
        <f>IFERROR(__xludf.DUMMYFUNCTION("""COMPUTED_VALUE"""),1982.39)</f>
        <v>1982.39</v>
      </c>
      <c r="G234" s="2">
        <f>IFERROR(__xludf.DUMMYFUNCTION("""COMPUTED_VALUE"""),45629.66666666667)</f>
        <v>45629.66667</v>
      </c>
      <c r="H234" s="1">
        <f>IFERROR(__xludf.DUMMYFUNCTION("""COMPUTED_VALUE"""),1971.64)</f>
        <v>1971.64</v>
      </c>
      <c r="J234" s="2">
        <f>IFERROR(__xludf.DUMMYFUNCTION("""COMPUTED_VALUE"""),45629.66666666667)</f>
        <v>45629.66667</v>
      </c>
      <c r="K234" s="1">
        <f>IFERROR(__xludf.DUMMYFUNCTION("""COMPUTED_VALUE"""),1975.04)</f>
        <v>1975.04</v>
      </c>
      <c r="M234" s="2">
        <f>IFERROR(__xludf.DUMMYFUNCTION("""COMPUTED_VALUE"""),45629.66666666667)</f>
        <v>45629.66667</v>
      </c>
      <c r="N234" s="1">
        <f>IFERROR(__xludf.DUMMYFUNCTION("""COMPUTED_VALUE"""),0.0)</f>
        <v>0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IFERROR(__xludf.DUMMYFUNCTION("""COMPUTED_VALUE"""),1980.11)</f>
        <v>1980.11</v>
      </c>
      <c r="D235" s="2">
        <f>IFERROR(__xludf.DUMMYFUNCTION("""COMPUTED_VALUE"""),45630.66666666667)</f>
        <v>45630.66667</v>
      </c>
      <c r="E235" s="1">
        <f>IFERROR(__xludf.DUMMYFUNCTION("""COMPUTED_VALUE"""),1985.27)</f>
        <v>1985.27</v>
      </c>
      <c r="G235" s="2">
        <f>IFERROR(__xludf.DUMMYFUNCTION("""COMPUTED_VALUE"""),45630.66666666667)</f>
        <v>45630.66667</v>
      </c>
      <c r="H235" s="1">
        <f>IFERROR(__xludf.DUMMYFUNCTION("""COMPUTED_VALUE"""),1976.51)</f>
        <v>1976.51</v>
      </c>
      <c r="J235" s="2">
        <f>IFERROR(__xludf.DUMMYFUNCTION("""COMPUTED_VALUE"""),45630.66666666667)</f>
        <v>45630.66667</v>
      </c>
      <c r="K235" s="1">
        <f>IFERROR(__xludf.DUMMYFUNCTION("""COMPUTED_VALUE"""),1985.26)</f>
        <v>1985.26</v>
      </c>
      <c r="M235" s="2">
        <f>IFERROR(__xludf.DUMMYFUNCTION("""COMPUTED_VALUE"""),45630.66666666667)</f>
        <v>45630.66667</v>
      </c>
      <c r="N235" s="1">
        <f>IFERROR(__xludf.DUMMYFUNCTION("""COMPUTED_VALUE"""),0.0)</f>
        <v>0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IFERROR(__xludf.DUMMYFUNCTION("""COMPUTED_VALUE"""),1983.77)</f>
        <v>1983.77</v>
      </c>
      <c r="D236" s="2">
        <f>IFERROR(__xludf.DUMMYFUNCTION("""COMPUTED_VALUE"""),45631.66666666667)</f>
        <v>45631.66667</v>
      </c>
      <c r="E236" s="1">
        <f>IFERROR(__xludf.DUMMYFUNCTION("""COMPUTED_VALUE"""),1988.16)</f>
        <v>1988.16</v>
      </c>
      <c r="G236" s="2">
        <f>IFERROR(__xludf.DUMMYFUNCTION("""COMPUTED_VALUE"""),45631.66666666667)</f>
        <v>45631.66667</v>
      </c>
      <c r="H236" s="1">
        <f>IFERROR(__xludf.DUMMYFUNCTION("""COMPUTED_VALUE"""),1976.44)</f>
        <v>1976.44</v>
      </c>
      <c r="J236" s="2">
        <f>IFERROR(__xludf.DUMMYFUNCTION("""COMPUTED_VALUE"""),45631.66666666667)</f>
        <v>45631.66667</v>
      </c>
      <c r="K236" s="1">
        <f>IFERROR(__xludf.DUMMYFUNCTION("""COMPUTED_VALUE"""),1977.01)</f>
        <v>1977.01</v>
      </c>
      <c r="M236" s="2">
        <f>IFERROR(__xludf.DUMMYFUNCTION("""COMPUTED_VALUE"""),45631.66666666667)</f>
        <v>45631.66667</v>
      </c>
      <c r="N236" s="1">
        <f>IFERROR(__xludf.DUMMYFUNCTION("""COMPUTED_VALUE"""),0.0)</f>
        <v>0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IFERROR(__xludf.DUMMYFUNCTION("""COMPUTED_VALUE"""),1984.36)</f>
        <v>1984.36</v>
      </c>
      <c r="D237" s="2">
        <f>IFERROR(__xludf.DUMMYFUNCTION("""COMPUTED_VALUE"""),45632.66666666667)</f>
        <v>45632.66667</v>
      </c>
      <c r="E237" s="1">
        <f>IFERROR(__xludf.DUMMYFUNCTION("""COMPUTED_VALUE"""),1989.17)</f>
        <v>1989.17</v>
      </c>
      <c r="G237" s="2">
        <f>IFERROR(__xludf.DUMMYFUNCTION("""COMPUTED_VALUE"""),45632.66666666667)</f>
        <v>45632.66667</v>
      </c>
      <c r="H237" s="1">
        <f>IFERROR(__xludf.DUMMYFUNCTION("""COMPUTED_VALUE"""),1977.73)</f>
        <v>1977.73</v>
      </c>
      <c r="J237" s="2">
        <f>IFERROR(__xludf.DUMMYFUNCTION("""COMPUTED_VALUE"""),45632.66666666667)</f>
        <v>45632.66667</v>
      </c>
      <c r="K237" s="1">
        <f>IFERROR(__xludf.DUMMYFUNCTION("""COMPUTED_VALUE"""),1979.79)</f>
        <v>1979.79</v>
      </c>
      <c r="M237" s="2">
        <f>IFERROR(__xludf.DUMMYFUNCTION("""COMPUTED_VALUE"""),45632.66666666667)</f>
        <v>45632.66667</v>
      </c>
      <c r="N237" s="1">
        <f>IFERROR(__xludf.DUMMYFUNCTION("""COMPUTED_VALUE"""),0.0)</f>
        <v>0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IFERROR(__xludf.DUMMYFUNCTION("""COMPUTED_VALUE"""),1981.5)</f>
        <v>1981.5</v>
      </c>
      <c r="D238" s="2">
        <f>IFERROR(__xludf.DUMMYFUNCTION("""COMPUTED_VALUE"""),45635.66666666667)</f>
        <v>45635.66667</v>
      </c>
      <c r="E238" s="1">
        <f>IFERROR(__xludf.DUMMYFUNCTION("""COMPUTED_VALUE"""),1983.35)</f>
        <v>1983.35</v>
      </c>
      <c r="G238" s="2">
        <f>IFERROR(__xludf.DUMMYFUNCTION("""COMPUTED_VALUE"""),45635.66666666667)</f>
        <v>45635.66667</v>
      </c>
      <c r="H238" s="1">
        <f>IFERROR(__xludf.DUMMYFUNCTION("""COMPUTED_VALUE"""),1958.13)</f>
        <v>1958.13</v>
      </c>
      <c r="J238" s="2">
        <f>IFERROR(__xludf.DUMMYFUNCTION("""COMPUTED_VALUE"""),45635.66666666667)</f>
        <v>45635.66667</v>
      </c>
      <c r="K238" s="1">
        <f>IFERROR(__xludf.DUMMYFUNCTION("""COMPUTED_VALUE"""),1958.56)</f>
        <v>1958.56</v>
      </c>
      <c r="M238" s="2">
        <f>IFERROR(__xludf.DUMMYFUNCTION("""COMPUTED_VALUE"""),45635.66666666667)</f>
        <v>45635.66667</v>
      </c>
      <c r="N238" s="1">
        <f>IFERROR(__xludf.DUMMYFUNCTION("""COMPUTED_VALUE"""),0.0)</f>
        <v>0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IFERROR(__xludf.DUMMYFUNCTION("""COMPUTED_VALUE"""),1956.28)</f>
        <v>1956.28</v>
      </c>
      <c r="D239" s="2">
        <f>IFERROR(__xludf.DUMMYFUNCTION("""COMPUTED_VALUE"""),45636.66666666667)</f>
        <v>45636.66667</v>
      </c>
      <c r="E239" s="1">
        <f>IFERROR(__xludf.DUMMYFUNCTION("""COMPUTED_VALUE"""),1956.28)</f>
        <v>1956.28</v>
      </c>
      <c r="G239" s="2">
        <f>IFERROR(__xludf.DUMMYFUNCTION("""COMPUTED_VALUE"""),45636.66666666667)</f>
        <v>45636.66667</v>
      </c>
      <c r="H239" s="1">
        <f>IFERROR(__xludf.DUMMYFUNCTION("""COMPUTED_VALUE"""),1937.56)</f>
        <v>1937.56</v>
      </c>
      <c r="J239" s="2">
        <f>IFERROR(__xludf.DUMMYFUNCTION("""COMPUTED_VALUE"""),45636.66666666667)</f>
        <v>45636.66667</v>
      </c>
      <c r="K239" s="1">
        <f>IFERROR(__xludf.DUMMYFUNCTION("""COMPUTED_VALUE"""),1939.42)</f>
        <v>1939.42</v>
      </c>
      <c r="M239" s="2">
        <f>IFERROR(__xludf.DUMMYFUNCTION("""COMPUTED_VALUE"""),45636.66666666667)</f>
        <v>45636.66667</v>
      </c>
      <c r="N239" s="1">
        <f>IFERROR(__xludf.DUMMYFUNCTION("""COMPUTED_VALUE"""),0.0)</f>
        <v>0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IFERROR(__xludf.DUMMYFUNCTION("""COMPUTED_VALUE"""),1948.85)</f>
        <v>1948.85</v>
      </c>
      <c r="D240" s="2">
        <f>IFERROR(__xludf.DUMMYFUNCTION("""COMPUTED_VALUE"""),45637.66666666667)</f>
        <v>45637.66667</v>
      </c>
      <c r="E240" s="1">
        <f>IFERROR(__xludf.DUMMYFUNCTION("""COMPUTED_VALUE"""),1950.0)</f>
        <v>1950</v>
      </c>
      <c r="G240" s="2">
        <f>IFERROR(__xludf.DUMMYFUNCTION("""COMPUTED_VALUE"""),45637.66666666667)</f>
        <v>45637.66667</v>
      </c>
      <c r="H240" s="1">
        <f>IFERROR(__xludf.DUMMYFUNCTION("""COMPUTED_VALUE"""),1942.82)</f>
        <v>1942.82</v>
      </c>
      <c r="J240" s="2">
        <f>IFERROR(__xludf.DUMMYFUNCTION("""COMPUTED_VALUE"""),45637.66666666667)</f>
        <v>45637.66667</v>
      </c>
      <c r="K240" s="1">
        <f>IFERROR(__xludf.DUMMYFUNCTION("""COMPUTED_VALUE"""),1945.17)</f>
        <v>1945.17</v>
      </c>
      <c r="M240" s="2">
        <f>IFERROR(__xludf.DUMMYFUNCTION("""COMPUTED_VALUE"""),45637.66666666667)</f>
        <v>45637.66667</v>
      </c>
      <c r="N240" s="1">
        <f>IFERROR(__xludf.DUMMYFUNCTION("""COMPUTED_VALUE"""),0.0)</f>
        <v>0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IFERROR(__xludf.DUMMYFUNCTION("""COMPUTED_VALUE"""),1945.43)</f>
        <v>1945.43</v>
      </c>
      <c r="D241" s="2">
        <f>IFERROR(__xludf.DUMMYFUNCTION("""COMPUTED_VALUE"""),45638.66666666667)</f>
        <v>45638.66667</v>
      </c>
      <c r="E241" s="1">
        <f>IFERROR(__xludf.DUMMYFUNCTION("""COMPUTED_VALUE"""),1947.68)</f>
        <v>1947.68</v>
      </c>
      <c r="G241" s="2">
        <f>IFERROR(__xludf.DUMMYFUNCTION("""COMPUTED_VALUE"""),45638.66666666667)</f>
        <v>45638.66667</v>
      </c>
      <c r="H241" s="1">
        <f>IFERROR(__xludf.DUMMYFUNCTION("""COMPUTED_VALUE"""),1938.43)</f>
        <v>1938.43</v>
      </c>
      <c r="J241" s="2">
        <f>IFERROR(__xludf.DUMMYFUNCTION("""COMPUTED_VALUE"""),45638.66666666667)</f>
        <v>45638.66667</v>
      </c>
      <c r="K241" s="1">
        <f>IFERROR(__xludf.DUMMYFUNCTION("""COMPUTED_VALUE"""),1938.45)</f>
        <v>1938.45</v>
      </c>
      <c r="M241" s="2">
        <f>IFERROR(__xludf.DUMMYFUNCTION("""COMPUTED_VALUE"""),45638.66666666667)</f>
        <v>45638.66667</v>
      </c>
      <c r="N241" s="1">
        <f>IFERROR(__xludf.DUMMYFUNCTION("""COMPUTED_VALUE"""),0.0)</f>
        <v>0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IFERROR(__xludf.DUMMYFUNCTION("""COMPUTED_VALUE"""),1938.83)</f>
        <v>1938.83</v>
      </c>
      <c r="D242" s="2">
        <f>IFERROR(__xludf.DUMMYFUNCTION("""COMPUTED_VALUE"""),45639.66666666667)</f>
        <v>45639.66667</v>
      </c>
      <c r="E242" s="1">
        <f>IFERROR(__xludf.DUMMYFUNCTION("""COMPUTED_VALUE"""),1938.88)</f>
        <v>1938.88</v>
      </c>
      <c r="G242" s="2">
        <f>IFERROR(__xludf.DUMMYFUNCTION("""COMPUTED_VALUE"""),45639.66666666667)</f>
        <v>45639.66667</v>
      </c>
      <c r="H242" s="1">
        <f>IFERROR(__xludf.DUMMYFUNCTION("""COMPUTED_VALUE"""),1927.69)</f>
        <v>1927.69</v>
      </c>
      <c r="J242" s="2">
        <f>IFERROR(__xludf.DUMMYFUNCTION("""COMPUTED_VALUE"""),45639.66666666667)</f>
        <v>45639.66667</v>
      </c>
      <c r="K242" s="1">
        <f>IFERROR(__xludf.DUMMYFUNCTION("""COMPUTED_VALUE"""),1930.99)</f>
        <v>1930.99</v>
      </c>
      <c r="M242" s="2">
        <f>IFERROR(__xludf.DUMMYFUNCTION("""COMPUTED_VALUE"""),45639.66666666667)</f>
        <v>45639.66667</v>
      </c>
      <c r="N242" s="1">
        <f>IFERROR(__xludf.DUMMYFUNCTION("""COMPUTED_VALUE"""),0.0)</f>
        <v>0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IFERROR(__xludf.DUMMYFUNCTION("""COMPUTED_VALUE"""),1930.55)</f>
        <v>1930.55</v>
      </c>
      <c r="D243" s="2">
        <f>IFERROR(__xludf.DUMMYFUNCTION("""COMPUTED_VALUE"""),45642.66666666667)</f>
        <v>45642.66667</v>
      </c>
      <c r="E243" s="1">
        <f>IFERROR(__xludf.DUMMYFUNCTION("""COMPUTED_VALUE"""),1937.89)</f>
        <v>1937.89</v>
      </c>
      <c r="G243" s="2">
        <f>IFERROR(__xludf.DUMMYFUNCTION("""COMPUTED_VALUE"""),45642.66666666667)</f>
        <v>45642.66667</v>
      </c>
      <c r="H243" s="1">
        <f>IFERROR(__xludf.DUMMYFUNCTION("""COMPUTED_VALUE"""),1925.68)</f>
        <v>1925.68</v>
      </c>
      <c r="J243" s="2">
        <f>IFERROR(__xludf.DUMMYFUNCTION("""COMPUTED_VALUE"""),45642.66666666667)</f>
        <v>45642.66667</v>
      </c>
      <c r="K243" s="1">
        <f>IFERROR(__xludf.DUMMYFUNCTION("""COMPUTED_VALUE"""),1926.71)</f>
        <v>1926.71</v>
      </c>
      <c r="M243" s="2">
        <f>IFERROR(__xludf.DUMMYFUNCTION("""COMPUTED_VALUE"""),45642.66666666667)</f>
        <v>45642.66667</v>
      </c>
      <c r="N243" s="1">
        <f>IFERROR(__xludf.DUMMYFUNCTION("""COMPUTED_VALUE"""),0.0)</f>
        <v>0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IFERROR(__xludf.DUMMYFUNCTION("""COMPUTED_VALUE"""),1916.26)</f>
        <v>1916.26</v>
      </c>
      <c r="D244" s="2">
        <f>IFERROR(__xludf.DUMMYFUNCTION("""COMPUTED_VALUE"""),45643.66666666667)</f>
        <v>45643.66667</v>
      </c>
      <c r="E244" s="1">
        <f>IFERROR(__xludf.DUMMYFUNCTION("""COMPUTED_VALUE"""),1919.6)</f>
        <v>1919.6</v>
      </c>
      <c r="G244" s="2">
        <f>IFERROR(__xludf.DUMMYFUNCTION("""COMPUTED_VALUE"""),45643.66666666667)</f>
        <v>45643.66667</v>
      </c>
      <c r="H244" s="1">
        <f>IFERROR(__xludf.DUMMYFUNCTION("""COMPUTED_VALUE"""),1906.62)</f>
        <v>1906.62</v>
      </c>
      <c r="J244" s="2">
        <f>IFERROR(__xludf.DUMMYFUNCTION("""COMPUTED_VALUE"""),45643.66666666667)</f>
        <v>45643.66667</v>
      </c>
      <c r="K244" s="1">
        <f>IFERROR(__xludf.DUMMYFUNCTION("""COMPUTED_VALUE"""),1909.16)</f>
        <v>1909.16</v>
      </c>
      <c r="M244" s="2">
        <f>IFERROR(__xludf.DUMMYFUNCTION("""COMPUTED_VALUE"""),45643.66666666667)</f>
        <v>45643.66667</v>
      </c>
      <c r="N244" s="1">
        <f>IFERROR(__xludf.DUMMYFUNCTION("""COMPUTED_VALUE"""),0.0)</f>
        <v>0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IFERROR(__xludf.DUMMYFUNCTION("""COMPUTED_VALUE"""),1908.14)</f>
        <v>1908.14</v>
      </c>
      <c r="D245" s="2">
        <f>IFERROR(__xludf.DUMMYFUNCTION("""COMPUTED_VALUE"""),45644.66666666667)</f>
        <v>45644.66667</v>
      </c>
      <c r="E245" s="1">
        <f>IFERROR(__xludf.DUMMYFUNCTION("""COMPUTED_VALUE"""),1910.83)</f>
        <v>1910.83</v>
      </c>
      <c r="G245" s="2">
        <f>IFERROR(__xludf.DUMMYFUNCTION("""COMPUTED_VALUE"""),45644.66666666667)</f>
        <v>45644.66667</v>
      </c>
      <c r="H245" s="1">
        <f>IFERROR(__xludf.DUMMYFUNCTION("""COMPUTED_VALUE"""),1845.8)</f>
        <v>1845.8</v>
      </c>
      <c r="J245" s="2">
        <f>IFERROR(__xludf.DUMMYFUNCTION("""COMPUTED_VALUE"""),45644.66666666667)</f>
        <v>45644.66667</v>
      </c>
      <c r="K245" s="1">
        <f>IFERROR(__xludf.DUMMYFUNCTION("""COMPUTED_VALUE"""),1846.45)</f>
        <v>1846.45</v>
      </c>
      <c r="M245" s="2">
        <f>IFERROR(__xludf.DUMMYFUNCTION("""COMPUTED_VALUE"""),45644.66666666667)</f>
        <v>45644.66667</v>
      </c>
      <c r="N245" s="1">
        <f>IFERROR(__xludf.DUMMYFUNCTION("""COMPUTED_VALUE"""),0.0)</f>
        <v>0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IFERROR(__xludf.DUMMYFUNCTION("""COMPUTED_VALUE"""),1858.27)</f>
        <v>1858.27</v>
      </c>
      <c r="D246" s="2">
        <f>IFERROR(__xludf.DUMMYFUNCTION("""COMPUTED_VALUE"""),45645.66666666667)</f>
        <v>45645.66667</v>
      </c>
      <c r="E246" s="1">
        <f>IFERROR(__xludf.DUMMYFUNCTION("""COMPUTED_VALUE"""),1869.85)</f>
        <v>1869.85</v>
      </c>
      <c r="G246" s="2">
        <f>IFERROR(__xludf.DUMMYFUNCTION("""COMPUTED_VALUE"""),45645.66666666667)</f>
        <v>45645.66667</v>
      </c>
      <c r="H246" s="1">
        <f>IFERROR(__xludf.DUMMYFUNCTION("""COMPUTED_VALUE"""),1843.38)</f>
        <v>1843.38</v>
      </c>
      <c r="J246" s="2">
        <f>IFERROR(__xludf.DUMMYFUNCTION("""COMPUTED_VALUE"""),45645.66666666667)</f>
        <v>45645.66667</v>
      </c>
      <c r="K246" s="1">
        <f>IFERROR(__xludf.DUMMYFUNCTION("""COMPUTED_VALUE"""),1843.62)</f>
        <v>1843.62</v>
      </c>
      <c r="M246" s="2">
        <f>IFERROR(__xludf.DUMMYFUNCTION("""COMPUTED_VALUE"""),45645.66666666667)</f>
        <v>45645.66667</v>
      </c>
      <c r="N246" s="1">
        <f>IFERROR(__xludf.DUMMYFUNCTION("""COMPUTED_VALUE"""),0.0)</f>
        <v>0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IFERROR(__xludf.DUMMYFUNCTION("""COMPUTED_VALUE"""),1835.47)</f>
        <v>1835.47</v>
      </c>
      <c r="D247" s="2">
        <f>IFERROR(__xludf.DUMMYFUNCTION("""COMPUTED_VALUE"""),45646.66666666667)</f>
        <v>45646.66667</v>
      </c>
      <c r="E247" s="1">
        <f>IFERROR(__xludf.DUMMYFUNCTION("""COMPUTED_VALUE"""),1882.46)</f>
        <v>1882.46</v>
      </c>
      <c r="G247" s="2">
        <f>IFERROR(__xludf.DUMMYFUNCTION("""COMPUTED_VALUE"""),45646.66666666667)</f>
        <v>45646.66667</v>
      </c>
      <c r="H247" s="1">
        <f>IFERROR(__xludf.DUMMYFUNCTION("""COMPUTED_VALUE"""),1834.71)</f>
        <v>1834.71</v>
      </c>
      <c r="J247" s="2">
        <f>IFERROR(__xludf.DUMMYFUNCTION("""COMPUTED_VALUE"""),45646.66666666667)</f>
        <v>45646.66667</v>
      </c>
      <c r="K247" s="1">
        <f>IFERROR(__xludf.DUMMYFUNCTION("""COMPUTED_VALUE"""),1871.84)</f>
        <v>1871.84</v>
      </c>
      <c r="M247" s="2">
        <f>IFERROR(__xludf.DUMMYFUNCTION("""COMPUTED_VALUE"""),45646.66666666667)</f>
        <v>45646.66667</v>
      </c>
      <c r="N247" s="1">
        <f>IFERROR(__xludf.DUMMYFUNCTION("""COMPUTED_VALUE"""),0.0)</f>
        <v>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IFERROR(__xludf.DUMMYFUNCTION("""COMPUTED_VALUE"""),1866.24)</f>
        <v>1866.24</v>
      </c>
      <c r="D248" s="2">
        <f>IFERROR(__xludf.DUMMYFUNCTION("""COMPUTED_VALUE"""),45649.66666666667)</f>
        <v>45649.66667</v>
      </c>
      <c r="E248" s="1">
        <f>IFERROR(__xludf.DUMMYFUNCTION("""COMPUTED_VALUE"""),1873.94)</f>
        <v>1873.94</v>
      </c>
      <c r="G248" s="2">
        <f>IFERROR(__xludf.DUMMYFUNCTION("""COMPUTED_VALUE"""),45649.66666666667)</f>
        <v>45649.66667</v>
      </c>
      <c r="H248" s="1">
        <f>IFERROR(__xludf.DUMMYFUNCTION("""COMPUTED_VALUE"""),1854.29)</f>
        <v>1854.29</v>
      </c>
      <c r="J248" s="2">
        <f>IFERROR(__xludf.DUMMYFUNCTION("""COMPUTED_VALUE"""),45649.66666666667)</f>
        <v>45649.66667</v>
      </c>
      <c r="K248" s="1">
        <f>IFERROR(__xludf.DUMMYFUNCTION("""COMPUTED_VALUE"""),1872.59)</f>
        <v>1872.59</v>
      </c>
      <c r="M248" s="2">
        <f>IFERROR(__xludf.DUMMYFUNCTION("""COMPUTED_VALUE"""),45649.66666666667)</f>
        <v>45649.66667</v>
      </c>
      <c r="N248" s="1">
        <f>IFERROR(__xludf.DUMMYFUNCTION("""COMPUTED_VALUE"""),0.0)</f>
        <v>0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IFERROR(__xludf.DUMMYFUNCTION("""COMPUTED_VALUE"""),1873.69)</f>
        <v>1873.69</v>
      </c>
      <c r="D249" s="2">
        <f>IFERROR(__xludf.DUMMYFUNCTION("""COMPUTED_VALUE"""),45650.54166666667)</f>
        <v>45650.54167</v>
      </c>
      <c r="E249" s="1">
        <f>IFERROR(__xludf.DUMMYFUNCTION("""COMPUTED_VALUE"""),1888.73)</f>
        <v>1888.73</v>
      </c>
      <c r="G249" s="2">
        <f>IFERROR(__xludf.DUMMYFUNCTION("""COMPUTED_VALUE"""),45650.54166666667)</f>
        <v>45650.54167</v>
      </c>
      <c r="H249" s="1">
        <f>IFERROR(__xludf.DUMMYFUNCTION("""COMPUTED_VALUE"""),1871.51)</f>
        <v>1871.51</v>
      </c>
      <c r="J249" s="2">
        <f>IFERROR(__xludf.DUMMYFUNCTION("""COMPUTED_VALUE"""),45650.54166666667)</f>
        <v>45650.54167</v>
      </c>
      <c r="K249" s="1">
        <f>IFERROR(__xludf.DUMMYFUNCTION("""COMPUTED_VALUE"""),1888.55)</f>
        <v>1888.55</v>
      </c>
      <c r="M249" s="2">
        <f>IFERROR(__xludf.DUMMYFUNCTION("""COMPUTED_VALUE"""),45650.54166666667)</f>
        <v>45650.54167</v>
      </c>
      <c r="N249" s="1">
        <f>IFERROR(__xludf.DUMMYFUNCTION("""COMPUTED_VALUE"""),0.0)</f>
        <v>0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IFERROR(__xludf.DUMMYFUNCTION("""COMPUTED_VALUE"""),1880.89)</f>
        <v>1880.89</v>
      </c>
      <c r="D250" s="2">
        <f>IFERROR(__xludf.DUMMYFUNCTION("""COMPUTED_VALUE"""),45652.66666666667)</f>
        <v>45652.66667</v>
      </c>
      <c r="E250" s="1">
        <f>IFERROR(__xludf.DUMMYFUNCTION("""COMPUTED_VALUE"""),1891.36)</f>
        <v>1891.36</v>
      </c>
      <c r="G250" s="2">
        <f>IFERROR(__xludf.DUMMYFUNCTION("""COMPUTED_VALUE"""),45652.66666666667)</f>
        <v>45652.66667</v>
      </c>
      <c r="H250" s="1">
        <f>IFERROR(__xludf.DUMMYFUNCTION("""COMPUTED_VALUE"""),1879.21)</f>
        <v>1879.21</v>
      </c>
      <c r="J250" s="2">
        <f>IFERROR(__xludf.DUMMYFUNCTION("""COMPUTED_VALUE"""),45652.66666666667)</f>
        <v>45652.66667</v>
      </c>
      <c r="K250" s="1">
        <f>IFERROR(__xludf.DUMMYFUNCTION("""COMPUTED_VALUE"""),1888.61)</f>
        <v>1888.61</v>
      </c>
      <c r="M250" s="2">
        <f>IFERROR(__xludf.DUMMYFUNCTION("""COMPUTED_VALUE"""),45652.66666666667)</f>
        <v>45652.66667</v>
      </c>
      <c r="N250" s="1">
        <f>IFERROR(__xludf.DUMMYFUNCTION("""COMPUTED_VALUE"""),0.0)</f>
        <v>0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IFERROR(__xludf.DUMMYFUNCTION("""COMPUTED_VALUE"""),1876.73)</f>
        <v>1876.73</v>
      </c>
      <c r="D251" s="2">
        <f>IFERROR(__xludf.DUMMYFUNCTION("""COMPUTED_VALUE"""),45653.66666666667)</f>
        <v>45653.66667</v>
      </c>
      <c r="E251" s="1">
        <f>IFERROR(__xludf.DUMMYFUNCTION("""COMPUTED_VALUE"""),1885.62)</f>
        <v>1885.62</v>
      </c>
      <c r="G251" s="2">
        <f>IFERROR(__xludf.DUMMYFUNCTION("""COMPUTED_VALUE"""),45653.66666666667)</f>
        <v>45653.66667</v>
      </c>
      <c r="H251" s="1">
        <f>IFERROR(__xludf.DUMMYFUNCTION("""COMPUTED_VALUE"""),1862.34)</f>
        <v>1862.34</v>
      </c>
      <c r="J251" s="2">
        <f>IFERROR(__xludf.DUMMYFUNCTION("""COMPUTED_VALUE"""),45653.66666666667)</f>
        <v>45653.66667</v>
      </c>
      <c r="K251" s="1">
        <f>IFERROR(__xludf.DUMMYFUNCTION("""COMPUTED_VALUE"""),1871.74)</f>
        <v>1871.74</v>
      </c>
      <c r="M251" s="2">
        <f>IFERROR(__xludf.DUMMYFUNCTION("""COMPUTED_VALUE"""),45653.66666666667)</f>
        <v>45653.66667</v>
      </c>
      <c r="N251" s="1">
        <f>IFERROR(__xludf.DUMMYFUNCTION("""COMPUTED_VALUE"""),0.0)</f>
        <v>0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IFERROR(__xludf.DUMMYFUNCTION("""COMPUTED_VALUE"""),1855.94)</f>
        <v>1855.94</v>
      </c>
      <c r="D252" s="2">
        <f>IFERROR(__xludf.DUMMYFUNCTION("""COMPUTED_VALUE"""),45656.66666666667)</f>
        <v>45656.66667</v>
      </c>
      <c r="E252" s="1">
        <f>IFERROR(__xludf.DUMMYFUNCTION("""COMPUTED_VALUE"""),1862.12)</f>
        <v>1862.12</v>
      </c>
      <c r="G252" s="2">
        <f>IFERROR(__xludf.DUMMYFUNCTION("""COMPUTED_VALUE"""),45656.66666666667)</f>
        <v>45656.66667</v>
      </c>
      <c r="H252" s="1">
        <f>IFERROR(__xludf.DUMMYFUNCTION("""COMPUTED_VALUE"""),1838.12)</f>
        <v>1838.12</v>
      </c>
      <c r="J252" s="2">
        <f>IFERROR(__xludf.DUMMYFUNCTION("""COMPUTED_VALUE"""),45656.66666666667)</f>
        <v>45656.66667</v>
      </c>
      <c r="K252" s="1">
        <f>IFERROR(__xludf.DUMMYFUNCTION("""COMPUTED_VALUE"""),1853.94)</f>
        <v>1853.94</v>
      </c>
      <c r="M252" s="2">
        <f>IFERROR(__xludf.DUMMYFUNCTION("""COMPUTED_VALUE"""),45656.66666666667)</f>
        <v>45656.66667</v>
      </c>
      <c r="N252" s="1">
        <f>IFERROR(__xludf.DUMMYFUNCTION("""COMPUTED_VALUE"""),0.0)</f>
        <v>0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IFERROR(__xludf.DUMMYFUNCTION("""COMPUTED_VALUE"""),1859.43)</f>
        <v>1859.43</v>
      </c>
      <c r="D253" s="2">
        <f>IFERROR(__xludf.DUMMYFUNCTION("""COMPUTED_VALUE"""),45657.66666666667)</f>
        <v>45657.66667</v>
      </c>
      <c r="E253" s="1">
        <f>IFERROR(__xludf.DUMMYFUNCTION("""COMPUTED_VALUE"""),1863.42)</f>
        <v>1863.42</v>
      </c>
      <c r="G253" s="2">
        <f>IFERROR(__xludf.DUMMYFUNCTION("""COMPUTED_VALUE"""),45657.66666666667)</f>
        <v>45657.66667</v>
      </c>
      <c r="H253" s="1">
        <f>IFERROR(__xludf.DUMMYFUNCTION("""COMPUTED_VALUE"""),1846.45)</f>
        <v>1846.45</v>
      </c>
      <c r="J253" s="2">
        <f>IFERROR(__xludf.DUMMYFUNCTION("""COMPUTED_VALUE"""),45657.66666666667)</f>
        <v>45657.66667</v>
      </c>
      <c r="K253" s="1">
        <f>IFERROR(__xludf.DUMMYFUNCTION("""COMPUTED_VALUE"""),1852.41)</f>
        <v>1852.41</v>
      </c>
      <c r="M253" s="2">
        <f>IFERROR(__xludf.DUMMYFUNCTION("""COMPUTED_VALUE"""),45657.66666666667)</f>
        <v>45657.66667</v>
      </c>
      <c r="N253" s="1">
        <f>IFERROR(__xludf.DUMMYFUNCTION("""COMPUTED_VALUE"""),0.0)</f>
        <v>0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IFERROR(__xludf.DUMMYFUNCTION("""COMPUTED_VALUE"""),1864.24)</f>
        <v>1864.24</v>
      </c>
      <c r="D254" s="2">
        <f>IFERROR(__xludf.DUMMYFUNCTION("""COMPUTED_VALUE"""),45659.66666666667)</f>
        <v>45659.66667</v>
      </c>
      <c r="E254" s="1">
        <f>IFERROR(__xludf.DUMMYFUNCTION("""COMPUTED_VALUE"""),1868.93)</f>
        <v>1868.93</v>
      </c>
      <c r="G254" s="2">
        <f>IFERROR(__xludf.DUMMYFUNCTION("""COMPUTED_VALUE"""),45659.66666666667)</f>
        <v>45659.66667</v>
      </c>
      <c r="H254" s="1">
        <f>IFERROR(__xludf.DUMMYFUNCTION("""COMPUTED_VALUE"""),1840.84)</f>
        <v>1840.84</v>
      </c>
      <c r="J254" s="2">
        <f>IFERROR(__xludf.DUMMYFUNCTION("""COMPUTED_VALUE"""),45659.66666666667)</f>
        <v>45659.66667</v>
      </c>
      <c r="K254" s="1">
        <f>IFERROR(__xludf.DUMMYFUNCTION("""COMPUTED_VALUE"""),1850.76)</f>
        <v>1850.76</v>
      </c>
      <c r="M254" s="2">
        <f>IFERROR(__xludf.DUMMYFUNCTION("""COMPUTED_VALUE"""),45659.66666666667)</f>
        <v>45659.66667</v>
      </c>
      <c r="N254" s="1">
        <f>IFERROR(__xludf.DUMMYFUNCTION("""COMPUTED_VALUE"""),0.0)</f>
        <v>0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IFERROR(__xludf.DUMMYFUNCTION("""COMPUTED_VALUE"""),1857.7)</f>
        <v>1857.7</v>
      </c>
      <c r="D255" s="2">
        <f>IFERROR(__xludf.DUMMYFUNCTION("""COMPUTED_VALUE"""),45660.66666666667)</f>
        <v>45660.66667</v>
      </c>
      <c r="E255" s="1">
        <f>IFERROR(__xludf.DUMMYFUNCTION("""COMPUTED_VALUE"""),1875.57)</f>
        <v>1875.57</v>
      </c>
      <c r="G255" s="2">
        <f>IFERROR(__xludf.DUMMYFUNCTION("""COMPUTED_VALUE"""),45660.66666666667)</f>
        <v>45660.66667</v>
      </c>
      <c r="H255" s="1">
        <f>IFERROR(__xludf.DUMMYFUNCTION("""COMPUTED_VALUE"""),1852.56)</f>
        <v>1852.56</v>
      </c>
      <c r="J255" s="2">
        <f>IFERROR(__xludf.DUMMYFUNCTION("""COMPUTED_VALUE"""),45660.66666666667)</f>
        <v>45660.66667</v>
      </c>
      <c r="K255" s="1">
        <f>IFERROR(__xludf.DUMMYFUNCTION("""COMPUTED_VALUE"""),1873.33)</f>
        <v>1873.33</v>
      </c>
      <c r="M255" s="2">
        <f>IFERROR(__xludf.DUMMYFUNCTION("""COMPUTED_VALUE"""),45660.66666666667)</f>
        <v>45660.66667</v>
      </c>
      <c r="N255" s="1">
        <f>IFERROR(__xludf.DUMMYFUNCTION("""COMPUTED_VALUE"""),0.0)</f>
        <v>0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IFERROR(__xludf.DUMMYFUNCTION("""COMPUTED_VALUE"""),1881.75)</f>
        <v>1881.75</v>
      </c>
      <c r="D256" s="2">
        <f>IFERROR(__xludf.DUMMYFUNCTION("""COMPUTED_VALUE"""),45663.66666666667)</f>
        <v>45663.66667</v>
      </c>
      <c r="E256" s="1">
        <f>IFERROR(__xludf.DUMMYFUNCTION("""COMPUTED_VALUE"""),1890.99)</f>
        <v>1890.99</v>
      </c>
      <c r="G256" s="2">
        <f>IFERROR(__xludf.DUMMYFUNCTION("""COMPUTED_VALUE"""),45663.66666666667)</f>
        <v>45663.66667</v>
      </c>
      <c r="H256" s="1">
        <f>IFERROR(__xludf.DUMMYFUNCTION("""COMPUTED_VALUE"""),1870.22)</f>
        <v>1870.22</v>
      </c>
      <c r="J256" s="2">
        <f>IFERROR(__xludf.DUMMYFUNCTION("""COMPUTED_VALUE"""),45663.66666666667)</f>
        <v>45663.66667</v>
      </c>
      <c r="K256" s="1">
        <f>IFERROR(__xludf.DUMMYFUNCTION("""COMPUTED_VALUE"""),1872.41)</f>
        <v>1872.41</v>
      </c>
      <c r="M256" s="2">
        <f>IFERROR(__xludf.DUMMYFUNCTION("""COMPUTED_VALUE"""),45663.66666666667)</f>
        <v>45663.66667</v>
      </c>
      <c r="N256" s="1">
        <f>IFERROR(__xludf.DUMMYFUNCTION("""COMPUTED_VALUE"""),0.0)</f>
        <v>0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IFERROR(__xludf.DUMMYFUNCTION("""COMPUTED_VALUE"""),1877.76)</f>
        <v>1877.76</v>
      </c>
      <c r="D257" s="2">
        <f>IFERROR(__xludf.DUMMYFUNCTION("""COMPUTED_VALUE"""),45664.66666666667)</f>
        <v>45664.66667</v>
      </c>
      <c r="E257" s="1">
        <f>IFERROR(__xludf.DUMMYFUNCTION("""COMPUTED_VALUE"""),1881.23)</f>
        <v>1881.23</v>
      </c>
      <c r="G257" s="2">
        <f>IFERROR(__xludf.DUMMYFUNCTION("""COMPUTED_VALUE"""),45664.66666666667)</f>
        <v>45664.66667</v>
      </c>
      <c r="H257" s="1">
        <f>IFERROR(__xludf.DUMMYFUNCTION("""COMPUTED_VALUE"""),1852.82)</f>
        <v>1852.82</v>
      </c>
      <c r="J257" s="2">
        <f>IFERROR(__xludf.DUMMYFUNCTION("""COMPUTED_VALUE"""),45664.66666666667)</f>
        <v>45664.66667</v>
      </c>
      <c r="K257" s="1">
        <f>IFERROR(__xludf.DUMMYFUNCTION("""COMPUTED_VALUE"""),1859.7)</f>
        <v>1859.7</v>
      </c>
      <c r="M257" s="2">
        <f>IFERROR(__xludf.DUMMYFUNCTION("""COMPUTED_VALUE"""),45664.66666666667)</f>
        <v>45664.66667</v>
      </c>
      <c r="N257" s="1">
        <f>IFERROR(__xludf.DUMMYFUNCTION("""COMPUTED_VALUE"""),0.0)</f>
        <v>0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IFERROR(__xludf.DUMMYFUNCTION("""COMPUTED_VALUE"""),1855.86)</f>
        <v>1855.86</v>
      </c>
      <c r="D258" s="2">
        <f>IFERROR(__xludf.DUMMYFUNCTION("""COMPUTED_VALUE"""),45665.66666666667)</f>
        <v>45665.66667</v>
      </c>
      <c r="E258" s="1">
        <f>IFERROR(__xludf.DUMMYFUNCTION("""COMPUTED_VALUE"""),1865.08)</f>
        <v>1865.08</v>
      </c>
      <c r="G258" s="2">
        <f>IFERROR(__xludf.DUMMYFUNCTION("""COMPUTED_VALUE"""),45665.66666666667)</f>
        <v>45665.66667</v>
      </c>
      <c r="H258" s="1">
        <f>IFERROR(__xludf.DUMMYFUNCTION("""COMPUTED_VALUE"""),1845.25)</f>
        <v>1845.25</v>
      </c>
      <c r="J258" s="2">
        <f>IFERROR(__xludf.DUMMYFUNCTION("""COMPUTED_VALUE"""),45665.66666666667)</f>
        <v>45665.66667</v>
      </c>
      <c r="K258" s="1">
        <f>IFERROR(__xludf.DUMMYFUNCTION("""COMPUTED_VALUE"""),1864.93)</f>
        <v>1864.93</v>
      </c>
      <c r="M258" s="2">
        <f>IFERROR(__xludf.DUMMYFUNCTION("""COMPUTED_VALUE"""),45665.66666666667)</f>
        <v>45665.66667</v>
      </c>
      <c r="N258" s="1">
        <f>IFERROR(__xludf.DUMMYFUNCTION("""COMPUTED_VALUE"""),0.0)</f>
        <v>0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IFERROR(__xludf.DUMMYFUNCTION("""COMPUTED_VALUE"""),1850.28)</f>
        <v>1850.28</v>
      </c>
      <c r="D259" s="2">
        <f>IFERROR(__xludf.DUMMYFUNCTION("""COMPUTED_VALUE"""),45667.66666666667)</f>
        <v>45667.66667</v>
      </c>
      <c r="E259" s="1">
        <f>IFERROR(__xludf.DUMMYFUNCTION("""COMPUTED_VALUE"""),1853.34)</f>
        <v>1853.34</v>
      </c>
      <c r="G259" s="2">
        <f>IFERROR(__xludf.DUMMYFUNCTION("""COMPUTED_VALUE"""),45667.66666666667)</f>
        <v>45667.66667</v>
      </c>
      <c r="H259" s="1">
        <f>IFERROR(__xludf.DUMMYFUNCTION("""COMPUTED_VALUE"""),1831.93)</f>
        <v>1831.93</v>
      </c>
      <c r="J259" s="2">
        <f>IFERROR(__xludf.DUMMYFUNCTION("""COMPUTED_VALUE"""),45667.66666666667)</f>
        <v>45667.66667</v>
      </c>
      <c r="K259" s="1">
        <f>IFERROR(__xludf.DUMMYFUNCTION("""COMPUTED_VALUE"""),1835.36)</f>
        <v>1835.36</v>
      </c>
      <c r="M259" s="2">
        <f>IFERROR(__xludf.DUMMYFUNCTION("""COMPUTED_VALUE"""),45667.66666666667)</f>
        <v>45667.66667</v>
      </c>
      <c r="N259" s="1">
        <f>IFERROR(__xludf.DUMMYFUNCTION("""COMPUTED_VALUE"""),0.0)</f>
        <v>0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IFERROR(__xludf.DUMMYFUNCTION("""COMPUTED_VALUE"""),1824.57)</f>
        <v>1824.57</v>
      </c>
      <c r="D260" s="2">
        <f>IFERROR(__xludf.DUMMYFUNCTION("""COMPUTED_VALUE"""),45670.66666666667)</f>
        <v>45670.66667</v>
      </c>
      <c r="E260" s="1">
        <f>IFERROR(__xludf.DUMMYFUNCTION("""COMPUTED_VALUE"""),1844.61)</f>
        <v>1844.61</v>
      </c>
      <c r="G260" s="2">
        <f>IFERROR(__xludf.DUMMYFUNCTION("""COMPUTED_VALUE"""),45670.66666666667)</f>
        <v>45670.66667</v>
      </c>
      <c r="H260" s="1">
        <f>IFERROR(__xludf.DUMMYFUNCTION("""COMPUTED_VALUE"""),1822.26)</f>
        <v>1822.26</v>
      </c>
      <c r="J260" s="2">
        <f>IFERROR(__xludf.DUMMYFUNCTION("""COMPUTED_VALUE"""),45670.66666666667)</f>
        <v>45670.66667</v>
      </c>
      <c r="K260" s="1">
        <f>IFERROR(__xludf.DUMMYFUNCTION("""COMPUTED_VALUE"""),1844.29)</f>
        <v>1844.29</v>
      </c>
      <c r="M260" s="2">
        <f>IFERROR(__xludf.DUMMYFUNCTION("""COMPUTED_VALUE"""),45670.66666666667)</f>
        <v>45670.66667</v>
      </c>
      <c r="N260" s="1">
        <f>IFERROR(__xludf.DUMMYFUNCTION("""COMPUTED_VALUE"""),0.0)</f>
        <v>0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IFERROR(__xludf.DUMMYFUNCTION("""COMPUTED_VALUE"""),1853.85)</f>
        <v>1853.85</v>
      </c>
      <c r="D261" s="2">
        <f>IFERROR(__xludf.DUMMYFUNCTION("""COMPUTED_VALUE"""),45671.66666666667)</f>
        <v>45671.66667</v>
      </c>
      <c r="E261" s="1">
        <f>IFERROR(__xludf.DUMMYFUNCTION("""COMPUTED_VALUE"""),1866.72)</f>
        <v>1866.72</v>
      </c>
      <c r="G261" s="2">
        <f>IFERROR(__xludf.DUMMYFUNCTION("""COMPUTED_VALUE"""),45671.66666666667)</f>
        <v>45671.66667</v>
      </c>
      <c r="H261" s="1">
        <f>IFERROR(__xludf.DUMMYFUNCTION("""COMPUTED_VALUE"""),1849.09)</f>
        <v>1849.09</v>
      </c>
      <c r="J261" s="2">
        <f>IFERROR(__xludf.DUMMYFUNCTION("""COMPUTED_VALUE"""),45671.66666666667)</f>
        <v>45671.66667</v>
      </c>
      <c r="K261" s="1">
        <f>IFERROR(__xludf.DUMMYFUNCTION("""COMPUTED_VALUE"""),1862.04)</f>
        <v>1862.04</v>
      </c>
      <c r="M261" s="2">
        <f>IFERROR(__xludf.DUMMYFUNCTION("""COMPUTED_VALUE"""),45671.66666666667)</f>
        <v>45671.66667</v>
      </c>
      <c r="N261" s="1">
        <f>IFERROR(__xludf.DUMMYFUNCTION("""COMPUTED_VALUE"""),0.0)</f>
        <v>0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IFERROR(__xludf.DUMMYFUNCTION("""COMPUTED_VALUE"""),1891.25)</f>
        <v>1891.25</v>
      </c>
      <c r="D262" s="2">
        <f>IFERROR(__xludf.DUMMYFUNCTION("""COMPUTED_VALUE"""),45672.66666666667)</f>
        <v>45672.66667</v>
      </c>
      <c r="E262" s="1">
        <f>IFERROR(__xludf.DUMMYFUNCTION("""COMPUTED_VALUE"""),1895.54)</f>
        <v>1895.54</v>
      </c>
      <c r="G262" s="2">
        <f>IFERROR(__xludf.DUMMYFUNCTION("""COMPUTED_VALUE"""),45672.66666666667)</f>
        <v>45672.66667</v>
      </c>
      <c r="H262" s="1">
        <f>IFERROR(__xludf.DUMMYFUNCTION("""COMPUTED_VALUE"""),1879.52)</f>
        <v>1879.52</v>
      </c>
      <c r="J262" s="2">
        <f>IFERROR(__xludf.DUMMYFUNCTION("""COMPUTED_VALUE"""),45672.66666666667)</f>
        <v>45672.66667</v>
      </c>
      <c r="K262" s="1">
        <f>IFERROR(__xludf.DUMMYFUNCTION("""COMPUTED_VALUE"""),1883.17)</f>
        <v>1883.17</v>
      </c>
      <c r="M262" s="2">
        <f>IFERROR(__xludf.DUMMYFUNCTION("""COMPUTED_VALUE"""),45672.66666666667)</f>
        <v>45672.66667</v>
      </c>
      <c r="N262" s="1">
        <f>IFERROR(__xludf.DUMMYFUNCTION("""COMPUTED_VALUE"""),0.0)</f>
        <v>0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IFERROR(__xludf.DUMMYFUNCTION("""COMPUTED_VALUE"""),1885.36)</f>
        <v>1885.36</v>
      </c>
      <c r="D263" s="2">
        <f>IFERROR(__xludf.DUMMYFUNCTION("""COMPUTED_VALUE"""),45673.66666666667)</f>
        <v>45673.66667</v>
      </c>
      <c r="E263" s="1">
        <f>IFERROR(__xludf.DUMMYFUNCTION("""COMPUTED_VALUE"""),1903.68)</f>
        <v>1903.68</v>
      </c>
      <c r="G263" s="2">
        <f>IFERROR(__xludf.DUMMYFUNCTION("""COMPUTED_VALUE"""),45673.66666666667)</f>
        <v>45673.66667</v>
      </c>
      <c r="H263" s="1">
        <f>IFERROR(__xludf.DUMMYFUNCTION("""COMPUTED_VALUE"""),1881.11)</f>
        <v>1881.11</v>
      </c>
      <c r="J263" s="2">
        <f>IFERROR(__xludf.DUMMYFUNCTION("""COMPUTED_VALUE"""),45673.66666666667)</f>
        <v>45673.66667</v>
      </c>
      <c r="K263" s="1">
        <f>IFERROR(__xludf.DUMMYFUNCTION("""COMPUTED_VALUE"""),1900.95)</f>
        <v>1900.95</v>
      </c>
      <c r="M263" s="2">
        <f>IFERROR(__xludf.DUMMYFUNCTION("""COMPUTED_VALUE"""),45673.66666666667)</f>
        <v>45673.66667</v>
      </c>
      <c r="N263" s="1">
        <f>IFERROR(__xludf.DUMMYFUNCTION("""COMPUTED_VALUE"""),0.0)</f>
        <v>0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IFERROR(__xludf.DUMMYFUNCTION("""COMPUTED_VALUE"""),1913.82)</f>
        <v>1913.82</v>
      </c>
      <c r="D264" s="2">
        <f>IFERROR(__xludf.DUMMYFUNCTION("""COMPUTED_VALUE"""),45674.66666666667)</f>
        <v>45674.66667</v>
      </c>
      <c r="E264" s="1">
        <f>IFERROR(__xludf.DUMMYFUNCTION("""COMPUTED_VALUE"""),1918.85)</f>
        <v>1918.85</v>
      </c>
      <c r="G264" s="2">
        <f>IFERROR(__xludf.DUMMYFUNCTION("""COMPUTED_VALUE"""),45674.66666666667)</f>
        <v>45674.66667</v>
      </c>
      <c r="H264" s="1">
        <f>IFERROR(__xludf.DUMMYFUNCTION("""COMPUTED_VALUE"""),1908.62)</f>
        <v>1908.62</v>
      </c>
      <c r="J264" s="2">
        <f>IFERROR(__xludf.DUMMYFUNCTION("""COMPUTED_VALUE"""),45674.66666666667)</f>
        <v>45674.66667</v>
      </c>
      <c r="K264" s="1">
        <f>IFERROR(__xludf.DUMMYFUNCTION("""COMPUTED_VALUE"""),1912.62)</f>
        <v>1912.62</v>
      </c>
      <c r="M264" s="2">
        <f>IFERROR(__xludf.DUMMYFUNCTION("""COMPUTED_VALUE"""),45674.66666666667)</f>
        <v>45674.66667</v>
      </c>
      <c r="N264" s="1">
        <f>IFERROR(__xludf.DUMMYFUNCTION("""COMPUTED_VALUE"""),0.0)</f>
        <v>0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IFERROR(__xludf.DUMMYFUNCTION("""COMPUTED_VALUE"""),1925.69)</f>
        <v>1925.69</v>
      </c>
      <c r="D265" s="2">
        <f>IFERROR(__xludf.DUMMYFUNCTION("""COMPUTED_VALUE"""),45678.66666666667)</f>
        <v>45678.66667</v>
      </c>
      <c r="E265" s="1">
        <f>IFERROR(__xludf.DUMMYFUNCTION("""COMPUTED_VALUE"""),1937.83)</f>
        <v>1937.83</v>
      </c>
      <c r="G265" s="2">
        <f>IFERROR(__xludf.DUMMYFUNCTION("""COMPUTED_VALUE"""),45678.66666666667)</f>
        <v>45678.66667</v>
      </c>
      <c r="H265" s="1">
        <f>IFERROR(__xludf.DUMMYFUNCTION("""COMPUTED_VALUE"""),1925.0)</f>
        <v>1925</v>
      </c>
      <c r="J265" s="2">
        <f>IFERROR(__xludf.DUMMYFUNCTION("""COMPUTED_VALUE"""),45678.66666666667)</f>
        <v>45678.66667</v>
      </c>
      <c r="K265" s="1">
        <f>IFERROR(__xludf.DUMMYFUNCTION("""COMPUTED_VALUE"""),1936.23)</f>
        <v>1936.23</v>
      </c>
      <c r="M265" s="2">
        <f>IFERROR(__xludf.DUMMYFUNCTION("""COMPUTED_VALUE"""),45678.66666666667)</f>
        <v>45678.66667</v>
      </c>
      <c r="N265" s="1">
        <f>IFERROR(__xludf.DUMMYFUNCTION("""COMPUTED_VALUE"""),0.0)</f>
        <v>0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IFERROR(__xludf.DUMMYFUNCTION("""COMPUTED_VALUE"""),1940.66)</f>
        <v>1940.66</v>
      </c>
      <c r="D266" s="2">
        <f>IFERROR(__xludf.DUMMYFUNCTION("""COMPUTED_VALUE"""),45679.66666666667)</f>
        <v>45679.66667</v>
      </c>
      <c r="E266" s="1">
        <f>IFERROR(__xludf.DUMMYFUNCTION("""COMPUTED_VALUE"""),1941.46)</f>
        <v>1941.46</v>
      </c>
      <c r="G266" s="2">
        <f>IFERROR(__xludf.DUMMYFUNCTION("""COMPUTED_VALUE"""),45679.66666666667)</f>
        <v>45679.66667</v>
      </c>
      <c r="H266" s="1">
        <f>IFERROR(__xludf.DUMMYFUNCTION("""COMPUTED_VALUE"""),1932.78)</f>
        <v>1932.78</v>
      </c>
      <c r="J266" s="2">
        <f>IFERROR(__xludf.DUMMYFUNCTION("""COMPUTED_VALUE"""),45679.66666666667)</f>
        <v>45679.66667</v>
      </c>
      <c r="K266" s="1">
        <f>IFERROR(__xludf.DUMMYFUNCTION("""COMPUTED_VALUE"""),1933.48)</f>
        <v>1933.48</v>
      </c>
      <c r="M266" s="2">
        <f>IFERROR(__xludf.DUMMYFUNCTION("""COMPUTED_VALUE"""),45679.66666666667)</f>
        <v>45679.66667</v>
      </c>
      <c r="N266" s="1">
        <f>IFERROR(__xludf.DUMMYFUNCTION("""COMPUTED_VALUE"""),0.0)</f>
        <v>0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IFERROR(__xludf.DUMMYFUNCTION("""COMPUTED_VALUE"""),1932.26)</f>
        <v>1932.26</v>
      </c>
      <c r="D267" s="2">
        <f>IFERROR(__xludf.DUMMYFUNCTION("""COMPUTED_VALUE"""),45680.66666666667)</f>
        <v>45680.66667</v>
      </c>
      <c r="E267" s="1">
        <f>IFERROR(__xludf.DUMMYFUNCTION("""COMPUTED_VALUE"""),1942.67)</f>
        <v>1942.67</v>
      </c>
      <c r="G267" s="2">
        <f>IFERROR(__xludf.DUMMYFUNCTION("""COMPUTED_VALUE"""),45680.66666666667)</f>
        <v>45680.66667</v>
      </c>
      <c r="H267" s="1">
        <f>IFERROR(__xludf.DUMMYFUNCTION("""COMPUTED_VALUE"""),1926.92)</f>
        <v>1926.92</v>
      </c>
      <c r="J267" s="2">
        <f>IFERROR(__xludf.DUMMYFUNCTION("""COMPUTED_VALUE"""),45680.66666666667)</f>
        <v>45680.66667</v>
      </c>
      <c r="K267" s="1">
        <f>IFERROR(__xludf.DUMMYFUNCTION("""COMPUTED_VALUE"""),1941.64)</f>
        <v>1941.64</v>
      </c>
      <c r="M267" s="2">
        <f>IFERROR(__xludf.DUMMYFUNCTION("""COMPUTED_VALUE"""),45680.66666666667)</f>
        <v>45680.66667</v>
      </c>
      <c r="N267" s="1">
        <f>IFERROR(__xludf.DUMMYFUNCTION("""COMPUTED_VALUE"""),0.0)</f>
        <v>0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IFERROR(__xludf.DUMMYFUNCTION("""COMPUTED_VALUE"""),1941.4)</f>
        <v>1941.4</v>
      </c>
      <c r="D268" s="2">
        <f>IFERROR(__xludf.DUMMYFUNCTION("""COMPUTED_VALUE"""),45681.66666666667)</f>
        <v>45681.66667</v>
      </c>
      <c r="E268" s="1">
        <f>IFERROR(__xludf.DUMMYFUNCTION("""COMPUTED_VALUE"""),1947.22)</f>
        <v>1947.22</v>
      </c>
      <c r="G268" s="2">
        <f>IFERROR(__xludf.DUMMYFUNCTION("""COMPUTED_VALUE"""),45681.66666666667)</f>
        <v>45681.66667</v>
      </c>
      <c r="H268" s="1">
        <f>IFERROR(__xludf.DUMMYFUNCTION("""COMPUTED_VALUE"""),1936.56)</f>
        <v>1936.56</v>
      </c>
      <c r="J268" s="2">
        <f>IFERROR(__xludf.DUMMYFUNCTION("""COMPUTED_VALUE"""),45681.66666666667)</f>
        <v>45681.66667</v>
      </c>
      <c r="K268" s="1">
        <f>IFERROR(__xludf.DUMMYFUNCTION("""COMPUTED_VALUE"""),1939.71)</f>
        <v>1939.71</v>
      </c>
      <c r="M268" s="2">
        <f>IFERROR(__xludf.DUMMYFUNCTION("""COMPUTED_VALUE"""),45681.66666666667)</f>
        <v>45681.66667</v>
      </c>
      <c r="N268" s="1">
        <f>IFERROR(__xludf.DUMMYFUNCTION("""COMPUTED_VALUE"""),0.0)</f>
        <v>0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IFERROR(__xludf.DUMMYFUNCTION("""COMPUTED_VALUE"""),1919.24)</f>
        <v>1919.24</v>
      </c>
      <c r="D269" s="2">
        <f>IFERROR(__xludf.DUMMYFUNCTION("""COMPUTED_VALUE"""),45684.66666666667)</f>
        <v>45684.66667</v>
      </c>
      <c r="E269" s="1">
        <f>IFERROR(__xludf.DUMMYFUNCTION("""COMPUTED_VALUE"""),1925.27)</f>
        <v>1925.27</v>
      </c>
      <c r="G269" s="2">
        <f>IFERROR(__xludf.DUMMYFUNCTION("""COMPUTED_VALUE"""),45684.66666666667)</f>
        <v>45684.66667</v>
      </c>
      <c r="H269" s="1">
        <f>IFERROR(__xludf.DUMMYFUNCTION("""COMPUTED_VALUE"""),1911.39)</f>
        <v>1911.39</v>
      </c>
      <c r="J269" s="2">
        <f>IFERROR(__xludf.DUMMYFUNCTION("""COMPUTED_VALUE"""),45684.66666666667)</f>
        <v>45684.66667</v>
      </c>
      <c r="K269" s="1">
        <f>IFERROR(__xludf.DUMMYFUNCTION("""COMPUTED_VALUE"""),1922.22)</f>
        <v>1922.22</v>
      </c>
      <c r="M269" s="2">
        <f>IFERROR(__xludf.DUMMYFUNCTION("""COMPUTED_VALUE"""),45684.66666666667)</f>
        <v>45684.66667</v>
      </c>
      <c r="N269" s="1">
        <f>IFERROR(__xludf.DUMMYFUNCTION("""COMPUTED_VALUE"""),0.0)</f>
        <v>0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IFERROR(__xludf.DUMMYFUNCTION("""COMPUTED_VALUE"""),1922.01)</f>
        <v>1922.01</v>
      </c>
      <c r="D270" s="2">
        <f>IFERROR(__xludf.DUMMYFUNCTION("""COMPUTED_VALUE"""),45685.66666666667)</f>
        <v>45685.66667</v>
      </c>
      <c r="E270" s="1">
        <f>IFERROR(__xludf.DUMMYFUNCTION("""COMPUTED_VALUE"""),1930.72)</f>
        <v>1930.72</v>
      </c>
      <c r="G270" s="2">
        <f>IFERROR(__xludf.DUMMYFUNCTION("""COMPUTED_VALUE"""),45685.66666666667)</f>
        <v>45685.66667</v>
      </c>
      <c r="H270" s="1">
        <f>IFERROR(__xludf.DUMMYFUNCTION("""COMPUTED_VALUE"""),1912.12)</f>
        <v>1912.12</v>
      </c>
      <c r="J270" s="2">
        <f>IFERROR(__xludf.DUMMYFUNCTION("""COMPUTED_VALUE"""),45685.66666666667)</f>
        <v>45685.66667</v>
      </c>
      <c r="K270" s="1">
        <f>IFERROR(__xludf.DUMMYFUNCTION("""COMPUTED_VALUE"""),1924.47)</f>
        <v>1924.47</v>
      </c>
      <c r="M270" s="2">
        <f>IFERROR(__xludf.DUMMYFUNCTION("""COMPUTED_VALUE"""),45685.66666666667)</f>
        <v>45685.66667</v>
      </c>
      <c r="N270" s="1">
        <f>IFERROR(__xludf.DUMMYFUNCTION("""COMPUTED_VALUE"""),0.0)</f>
        <v>0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IFERROR(__xludf.DUMMYFUNCTION("""COMPUTED_VALUE"""),1923.47)</f>
        <v>1923.47</v>
      </c>
      <c r="D271" s="2">
        <f>IFERROR(__xludf.DUMMYFUNCTION("""COMPUTED_VALUE"""),45686.66666666667)</f>
        <v>45686.66667</v>
      </c>
      <c r="E271" s="1">
        <f>IFERROR(__xludf.DUMMYFUNCTION("""COMPUTED_VALUE"""),1930.47)</f>
        <v>1930.47</v>
      </c>
      <c r="G271" s="2">
        <f>IFERROR(__xludf.DUMMYFUNCTION("""COMPUTED_VALUE"""),45686.66666666667)</f>
        <v>45686.66667</v>
      </c>
      <c r="H271" s="1">
        <f>IFERROR(__xludf.DUMMYFUNCTION("""COMPUTED_VALUE"""),1913.94)</f>
        <v>1913.94</v>
      </c>
      <c r="J271" s="2">
        <f>IFERROR(__xludf.DUMMYFUNCTION("""COMPUTED_VALUE"""),45686.66666666667)</f>
        <v>45686.66667</v>
      </c>
      <c r="K271" s="1">
        <f>IFERROR(__xludf.DUMMYFUNCTION("""COMPUTED_VALUE"""),1919.29)</f>
        <v>1919.29</v>
      </c>
      <c r="M271" s="2">
        <f>IFERROR(__xludf.DUMMYFUNCTION("""COMPUTED_VALUE"""),45686.66666666667)</f>
        <v>45686.66667</v>
      </c>
      <c r="N271" s="1">
        <f>IFERROR(__xludf.DUMMYFUNCTION("""COMPUTED_VALUE"""),0.0)</f>
        <v>0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IFERROR(__xludf.DUMMYFUNCTION("""COMPUTED_VALUE"""),1934.43)</f>
        <v>1934.43</v>
      </c>
      <c r="D272" s="2">
        <f>IFERROR(__xludf.DUMMYFUNCTION("""COMPUTED_VALUE"""),45687.66666666667)</f>
        <v>45687.66667</v>
      </c>
      <c r="E272" s="1">
        <f>IFERROR(__xludf.DUMMYFUNCTION("""COMPUTED_VALUE"""),1948.74)</f>
        <v>1948.74</v>
      </c>
      <c r="G272" s="2">
        <f>IFERROR(__xludf.DUMMYFUNCTION("""COMPUTED_VALUE"""),45687.66666666667)</f>
        <v>45687.66667</v>
      </c>
      <c r="H272" s="1">
        <f>IFERROR(__xludf.DUMMYFUNCTION("""COMPUTED_VALUE"""),1930.81)</f>
        <v>1930.81</v>
      </c>
      <c r="J272" s="2">
        <f>IFERROR(__xludf.DUMMYFUNCTION("""COMPUTED_VALUE"""),45687.66666666667)</f>
        <v>45687.66667</v>
      </c>
      <c r="K272" s="1">
        <f>IFERROR(__xludf.DUMMYFUNCTION("""COMPUTED_VALUE"""),1942.78)</f>
        <v>1942.78</v>
      </c>
      <c r="M272" s="2">
        <f>IFERROR(__xludf.DUMMYFUNCTION("""COMPUTED_VALUE"""),45687.66666666667)</f>
        <v>45687.66667</v>
      </c>
      <c r="N272" s="1">
        <f>IFERROR(__xludf.DUMMYFUNCTION("""COMPUTED_VALUE"""),0.0)</f>
        <v>0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IFERROR(__xludf.DUMMYFUNCTION("""COMPUTED_VALUE"""),1946.06)</f>
        <v>1946.06</v>
      </c>
      <c r="D273" s="2">
        <f>IFERROR(__xludf.DUMMYFUNCTION("""COMPUTED_VALUE"""),45688.66666666667)</f>
        <v>45688.66667</v>
      </c>
      <c r="E273" s="1">
        <f>IFERROR(__xludf.DUMMYFUNCTION("""COMPUTED_VALUE"""),1951.85)</f>
        <v>1951.85</v>
      </c>
      <c r="G273" s="2">
        <f>IFERROR(__xludf.DUMMYFUNCTION("""COMPUTED_VALUE"""),45688.66666666667)</f>
        <v>45688.66667</v>
      </c>
      <c r="H273" s="1">
        <f>IFERROR(__xludf.DUMMYFUNCTION("""COMPUTED_VALUE"""),1928.19)</f>
        <v>1928.19</v>
      </c>
      <c r="J273" s="2">
        <f>IFERROR(__xludf.DUMMYFUNCTION("""COMPUTED_VALUE"""),45688.66666666667)</f>
        <v>45688.66667</v>
      </c>
      <c r="K273" s="1">
        <f>IFERROR(__xludf.DUMMYFUNCTION("""COMPUTED_VALUE"""),1930.2)</f>
        <v>1930.2</v>
      </c>
      <c r="M273" s="2">
        <f>IFERROR(__xludf.DUMMYFUNCTION("""COMPUTED_VALUE"""),45688.66666666667)</f>
        <v>45688.66667</v>
      </c>
      <c r="N273" s="1">
        <f>IFERROR(__xludf.DUMMYFUNCTION("""COMPUTED_VALUE"""),0.0)</f>
        <v>0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IFERROR(__xludf.DUMMYFUNCTION("""COMPUTED_VALUE"""),1905.12)</f>
        <v>1905.12</v>
      </c>
      <c r="D274" s="2">
        <f>IFERROR(__xludf.DUMMYFUNCTION("""COMPUTED_VALUE"""),45691.66666666667)</f>
        <v>45691.66667</v>
      </c>
      <c r="E274" s="1">
        <f>IFERROR(__xludf.DUMMYFUNCTION("""COMPUTED_VALUE"""),1929.22)</f>
        <v>1929.22</v>
      </c>
      <c r="G274" s="2">
        <f>IFERROR(__xludf.DUMMYFUNCTION("""COMPUTED_VALUE"""),45691.66666666667)</f>
        <v>45691.66667</v>
      </c>
      <c r="H274" s="1">
        <f>IFERROR(__xludf.DUMMYFUNCTION("""COMPUTED_VALUE"""),1893.25)</f>
        <v>1893.25</v>
      </c>
      <c r="J274" s="2">
        <f>IFERROR(__xludf.DUMMYFUNCTION("""COMPUTED_VALUE"""),45691.66666666667)</f>
        <v>45691.66667</v>
      </c>
      <c r="K274" s="1">
        <f>IFERROR(__xludf.DUMMYFUNCTION("""COMPUTED_VALUE"""),1921.46)</f>
        <v>1921.46</v>
      </c>
      <c r="M274" s="2">
        <f>IFERROR(__xludf.DUMMYFUNCTION("""COMPUTED_VALUE"""),45691.66666666667)</f>
        <v>45691.66667</v>
      </c>
      <c r="N274" s="1">
        <f>IFERROR(__xludf.DUMMYFUNCTION("""COMPUTED_VALUE"""),0.0)</f>
        <v>0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IFERROR(__xludf.DUMMYFUNCTION("""COMPUTED_VALUE"""),1922.2)</f>
        <v>1922.2</v>
      </c>
      <c r="D275" s="2">
        <f>IFERROR(__xludf.DUMMYFUNCTION("""COMPUTED_VALUE"""),45692.66666666667)</f>
        <v>45692.66667</v>
      </c>
      <c r="E275" s="1">
        <f>IFERROR(__xludf.DUMMYFUNCTION("""COMPUTED_VALUE"""),1935.18)</f>
        <v>1935.18</v>
      </c>
      <c r="G275" s="2">
        <f>IFERROR(__xludf.DUMMYFUNCTION("""COMPUTED_VALUE"""),45692.66666666667)</f>
        <v>45692.66667</v>
      </c>
      <c r="H275" s="1">
        <f>IFERROR(__xludf.DUMMYFUNCTION("""COMPUTED_VALUE"""),1922.2)</f>
        <v>1922.2</v>
      </c>
      <c r="J275" s="2">
        <f>IFERROR(__xludf.DUMMYFUNCTION("""COMPUTED_VALUE"""),45692.66666666667)</f>
        <v>45692.66667</v>
      </c>
      <c r="K275" s="1">
        <f>IFERROR(__xludf.DUMMYFUNCTION("""COMPUTED_VALUE"""),1929.66)</f>
        <v>1929.66</v>
      </c>
      <c r="M275" s="2">
        <f>IFERROR(__xludf.DUMMYFUNCTION("""COMPUTED_VALUE"""),45692.66666666667)</f>
        <v>45692.66667</v>
      </c>
      <c r="N275" s="1">
        <f>IFERROR(__xludf.DUMMYFUNCTION("""COMPUTED_VALUE"""),0.0)</f>
        <v>0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IFERROR(__xludf.DUMMYFUNCTION("""COMPUTED_VALUE"""),1937.07)</f>
        <v>1937.07</v>
      </c>
      <c r="D276" s="2">
        <f>IFERROR(__xludf.DUMMYFUNCTION("""COMPUTED_VALUE"""),45693.66666666667)</f>
        <v>45693.66667</v>
      </c>
      <c r="E276" s="1">
        <f>IFERROR(__xludf.DUMMYFUNCTION("""COMPUTED_VALUE"""),1944.41)</f>
        <v>1944.41</v>
      </c>
      <c r="G276" s="2">
        <f>IFERROR(__xludf.DUMMYFUNCTION("""COMPUTED_VALUE"""),45693.66666666667)</f>
        <v>45693.66667</v>
      </c>
      <c r="H276" s="1">
        <f>IFERROR(__xludf.DUMMYFUNCTION("""COMPUTED_VALUE"""),1924.94)</f>
        <v>1924.94</v>
      </c>
      <c r="J276" s="2">
        <f>IFERROR(__xludf.DUMMYFUNCTION("""COMPUTED_VALUE"""),45693.66666666667)</f>
        <v>45693.66667</v>
      </c>
      <c r="K276" s="1">
        <f>IFERROR(__xludf.DUMMYFUNCTION("""COMPUTED_VALUE"""),1943.5)</f>
        <v>1943.5</v>
      </c>
      <c r="M276" s="2">
        <f>IFERROR(__xludf.DUMMYFUNCTION("""COMPUTED_VALUE"""),45693.66666666667)</f>
        <v>45693.66667</v>
      </c>
      <c r="N276" s="1">
        <f>IFERROR(__xludf.DUMMYFUNCTION("""COMPUTED_VALUE"""),0.0)</f>
        <v>0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IFERROR(__xludf.DUMMYFUNCTION("""COMPUTED_VALUE"""),1947.01)</f>
        <v>1947.01</v>
      </c>
      <c r="D277" s="2">
        <f>IFERROR(__xludf.DUMMYFUNCTION("""COMPUTED_VALUE"""),45694.66666666667)</f>
        <v>45694.66667</v>
      </c>
      <c r="E277" s="1">
        <f>IFERROR(__xludf.DUMMYFUNCTION("""COMPUTED_VALUE"""),1948.06)</f>
        <v>1948.06</v>
      </c>
      <c r="G277" s="2">
        <f>IFERROR(__xludf.DUMMYFUNCTION("""COMPUTED_VALUE"""),45694.66666666667)</f>
        <v>45694.66667</v>
      </c>
      <c r="H277" s="1">
        <f>IFERROR(__xludf.DUMMYFUNCTION("""COMPUTED_VALUE"""),1933.02)</f>
        <v>1933.02</v>
      </c>
      <c r="J277" s="2">
        <f>IFERROR(__xludf.DUMMYFUNCTION("""COMPUTED_VALUE"""),45694.66666666667)</f>
        <v>45694.66667</v>
      </c>
      <c r="K277" s="1">
        <f>IFERROR(__xludf.DUMMYFUNCTION("""COMPUTED_VALUE"""),1946.81)</f>
        <v>1946.81</v>
      </c>
      <c r="M277" s="2">
        <f>IFERROR(__xludf.DUMMYFUNCTION("""COMPUTED_VALUE"""),45694.66666666667)</f>
        <v>45694.66667</v>
      </c>
      <c r="N277" s="1">
        <f>IFERROR(__xludf.DUMMYFUNCTION("""COMPUTED_VALUE"""),0.0)</f>
        <v>0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IFERROR(__xludf.DUMMYFUNCTION("""COMPUTED_VALUE"""),1954.69)</f>
        <v>1954.69</v>
      </c>
      <c r="D278" s="2">
        <f>IFERROR(__xludf.DUMMYFUNCTION("""COMPUTED_VALUE"""),45695.66666666667)</f>
        <v>45695.66667</v>
      </c>
      <c r="E278" s="1">
        <f>IFERROR(__xludf.DUMMYFUNCTION("""COMPUTED_VALUE"""),1958.26)</f>
        <v>1958.26</v>
      </c>
      <c r="G278" s="2">
        <f>IFERROR(__xludf.DUMMYFUNCTION("""COMPUTED_VALUE"""),45695.66666666667)</f>
        <v>45695.66667</v>
      </c>
      <c r="H278" s="1">
        <f>IFERROR(__xludf.DUMMYFUNCTION("""COMPUTED_VALUE"""),1937.5)</f>
        <v>1937.5</v>
      </c>
      <c r="J278" s="2">
        <f>IFERROR(__xludf.DUMMYFUNCTION("""COMPUTED_VALUE"""),45695.66666666667)</f>
        <v>45695.66667</v>
      </c>
      <c r="K278" s="1">
        <f>IFERROR(__xludf.DUMMYFUNCTION("""COMPUTED_VALUE"""),1939.17)</f>
        <v>1939.17</v>
      </c>
      <c r="M278" s="2">
        <f>IFERROR(__xludf.DUMMYFUNCTION("""COMPUTED_VALUE"""),45695.66666666667)</f>
        <v>45695.66667</v>
      </c>
      <c r="N278" s="1">
        <f>IFERROR(__xludf.DUMMYFUNCTION("""COMPUTED_VALUE"""),0.0)</f>
        <v>0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IFERROR(__xludf.DUMMYFUNCTION("""COMPUTED_VALUE"""),1948.24)</f>
        <v>1948.24</v>
      </c>
      <c r="D279" s="2">
        <f>IFERROR(__xludf.DUMMYFUNCTION("""COMPUTED_VALUE"""),45698.66666666667)</f>
        <v>45698.66667</v>
      </c>
      <c r="E279" s="1">
        <f>IFERROR(__xludf.DUMMYFUNCTION("""COMPUTED_VALUE"""),1952.36)</f>
        <v>1952.36</v>
      </c>
      <c r="G279" s="2">
        <f>IFERROR(__xludf.DUMMYFUNCTION("""COMPUTED_VALUE"""),45698.66666666667)</f>
        <v>45698.66667</v>
      </c>
      <c r="H279" s="1">
        <f>IFERROR(__xludf.DUMMYFUNCTION("""COMPUTED_VALUE"""),1940.69)</f>
        <v>1940.69</v>
      </c>
      <c r="J279" s="2">
        <f>IFERROR(__xludf.DUMMYFUNCTION("""COMPUTED_VALUE"""),45698.66666666667)</f>
        <v>45698.66667</v>
      </c>
      <c r="K279" s="1">
        <f>IFERROR(__xludf.DUMMYFUNCTION("""COMPUTED_VALUE"""),1951.17)</f>
        <v>1951.17</v>
      </c>
      <c r="M279" s="2">
        <f>IFERROR(__xludf.DUMMYFUNCTION("""COMPUTED_VALUE"""),45698.66666666667)</f>
        <v>45698.66667</v>
      </c>
      <c r="N279" s="1">
        <f>IFERROR(__xludf.DUMMYFUNCTION("""COMPUTED_VALUE"""),0.0)</f>
        <v>0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IFERROR(__xludf.DUMMYFUNCTION("""COMPUTED_VALUE"""),1941.75)</f>
        <v>1941.75</v>
      </c>
      <c r="D280" s="2">
        <f>IFERROR(__xludf.DUMMYFUNCTION("""COMPUTED_VALUE"""),45699.66666666667)</f>
        <v>45699.66667</v>
      </c>
      <c r="E280" s="1">
        <f>IFERROR(__xludf.DUMMYFUNCTION("""COMPUTED_VALUE"""),1944.57)</f>
        <v>1944.57</v>
      </c>
      <c r="G280" s="2">
        <f>IFERROR(__xludf.DUMMYFUNCTION("""COMPUTED_VALUE"""),45699.66666666667)</f>
        <v>45699.66667</v>
      </c>
      <c r="H280" s="1">
        <f>IFERROR(__xludf.DUMMYFUNCTION("""COMPUTED_VALUE"""),1937.01)</f>
        <v>1937.01</v>
      </c>
      <c r="J280" s="2">
        <f>IFERROR(__xludf.DUMMYFUNCTION("""COMPUTED_VALUE"""),45699.66666666667)</f>
        <v>45699.66667</v>
      </c>
      <c r="K280" s="1">
        <f>IFERROR(__xludf.DUMMYFUNCTION("""COMPUTED_VALUE"""),1943.7)</f>
        <v>1943.7</v>
      </c>
      <c r="M280" s="2">
        <f>IFERROR(__xludf.DUMMYFUNCTION("""COMPUTED_VALUE"""),45699.66666666667)</f>
        <v>45699.66667</v>
      </c>
      <c r="N280" s="1">
        <f>IFERROR(__xludf.DUMMYFUNCTION("""COMPUTED_VALUE"""),0.0)</f>
        <v>0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IFERROR(__xludf.DUMMYFUNCTION("""COMPUTED_VALUE"""),1923.4)</f>
        <v>1923.4</v>
      </c>
      <c r="D281" s="2">
        <f>IFERROR(__xludf.DUMMYFUNCTION("""COMPUTED_VALUE"""),45700.66666666667)</f>
        <v>45700.66667</v>
      </c>
      <c r="E281" s="1">
        <f>IFERROR(__xludf.DUMMYFUNCTION("""COMPUTED_VALUE"""),1938.5)</f>
        <v>1938.5</v>
      </c>
      <c r="G281" s="2">
        <f>IFERROR(__xludf.DUMMYFUNCTION("""COMPUTED_VALUE"""),45700.66666666667)</f>
        <v>45700.66667</v>
      </c>
      <c r="H281" s="1">
        <f>IFERROR(__xludf.DUMMYFUNCTION("""COMPUTED_VALUE"""),1920.94)</f>
        <v>1920.94</v>
      </c>
      <c r="J281" s="2">
        <f>IFERROR(__xludf.DUMMYFUNCTION("""COMPUTED_VALUE"""),45700.66666666667)</f>
        <v>45700.66667</v>
      </c>
      <c r="K281" s="1">
        <f>IFERROR(__xludf.DUMMYFUNCTION("""COMPUTED_VALUE"""),1935.08)</f>
        <v>1935.08</v>
      </c>
      <c r="M281" s="2">
        <f>IFERROR(__xludf.DUMMYFUNCTION("""COMPUTED_VALUE"""),45700.66666666667)</f>
        <v>45700.66667</v>
      </c>
      <c r="N281" s="1">
        <f>IFERROR(__xludf.DUMMYFUNCTION("""COMPUTED_VALUE"""),0.0)</f>
        <v>0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IFERROR(__xludf.DUMMYFUNCTION("""COMPUTED_VALUE"""),1940.2)</f>
        <v>1940.2</v>
      </c>
      <c r="D282" s="2">
        <f>IFERROR(__xludf.DUMMYFUNCTION("""COMPUTED_VALUE"""),45701.66666666667)</f>
        <v>45701.66667</v>
      </c>
      <c r="E282" s="1">
        <f>IFERROR(__xludf.DUMMYFUNCTION("""COMPUTED_VALUE"""),1951.89)</f>
        <v>1951.89</v>
      </c>
      <c r="G282" s="2">
        <f>IFERROR(__xludf.DUMMYFUNCTION("""COMPUTED_VALUE"""),45701.66666666667)</f>
        <v>45701.66667</v>
      </c>
      <c r="H282" s="1">
        <f>IFERROR(__xludf.DUMMYFUNCTION("""COMPUTED_VALUE"""),1935.7)</f>
        <v>1935.7</v>
      </c>
      <c r="J282" s="2">
        <f>IFERROR(__xludf.DUMMYFUNCTION("""COMPUTED_VALUE"""),45701.66666666667)</f>
        <v>45701.66667</v>
      </c>
      <c r="K282" s="1">
        <f>IFERROR(__xludf.DUMMYFUNCTION("""COMPUTED_VALUE"""),1951.04)</f>
        <v>1951.04</v>
      </c>
      <c r="M282" s="2">
        <f>IFERROR(__xludf.DUMMYFUNCTION("""COMPUTED_VALUE"""),45701.66666666667)</f>
        <v>45701.66667</v>
      </c>
      <c r="N282" s="1">
        <f>IFERROR(__xludf.DUMMYFUNCTION("""COMPUTED_VALUE"""),0.0)</f>
        <v>0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IFERROR(__xludf.DUMMYFUNCTION("""COMPUTED_VALUE"""),1954.58)</f>
        <v>1954.58</v>
      </c>
      <c r="D283" s="2">
        <f>IFERROR(__xludf.DUMMYFUNCTION("""COMPUTED_VALUE"""),45702.66666666667)</f>
        <v>45702.66667</v>
      </c>
      <c r="E283" s="1">
        <f>IFERROR(__xludf.DUMMYFUNCTION("""COMPUTED_VALUE"""),1957.2)</f>
        <v>1957.2</v>
      </c>
      <c r="G283" s="2">
        <f>IFERROR(__xludf.DUMMYFUNCTION("""COMPUTED_VALUE"""),45702.66666666667)</f>
        <v>45702.66667</v>
      </c>
      <c r="H283" s="1">
        <f>IFERROR(__xludf.DUMMYFUNCTION("""COMPUTED_VALUE"""),1949.45)</f>
        <v>1949.45</v>
      </c>
      <c r="J283" s="2">
        <f>IFERROR(__xludf.DUMMYFUNCTION("""COMPUTED_VALUE"""),45702.66666666667)</f>
        <v>45702.66667</v>
      </c>
      <c r="K283" s="1">
        <f>IFERROR(__xludf.DUMMYFUNCTION("""COMPUTED_VALUE"""),1949.72)</f>
        <v>1949.72</v>
      </c>
      <c r="M283" s="2">
        <f>IFERROR(__xludf.DUMMYFUNCTION("""COMPUTED_VALUE"""),45702.66666666667)</f>
        <v>45702.66667</v>
      </c>
      <c r="N283" s="1">
        <f>IFERROR(__xludf.DUMMYFUNCTION("""COMPUTED_VALUE"""),0.0)</f>
        <v>0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IFERROR(__xludf.DUMMYFUNCTION("""COMPUTED_VALUE"""),1953.76)</f>
        <v>1953.76</v>
      </c>
      <c r="D284" s="2">
        <f>IFERROR(__xludf.DUMMYFUNCTION("""COMPUTED_VALUE"""),45706.66666666667)</f>
        <v>45706.66667</v>
      </c>
      <c r="E284" s="1">
        <f>IFERROR(__xludf.DUMMYFUNCTION("""COMPUTED_VALUE"""),1961.9)</f>
        <v>1961.9</v>
      </c>
      <c r="G284" s="2">
        <f>IFERROR(__xludf.DUMMYFUNCTION("""COMPUTED_VALUE"""),45706.66666666667)</f>
        <v>45706.66667</v>
      </c>
      <c r="H284" s="1">
        <f>IFERROR(__xludf.DUMMYFUNCTION("""COMPUTED_VALUE"""),1950.21)</f>
        <v>1950.21</v>
      </c>
      <c r="J284" s="2">
        <f>IFERROR(__xludf.DUMMYFUNCTION("""COMPUTED_VALUE"""),45706.66666666667)</f>
        <v>45706.66667</v>
      </c>
      <c r="K284" s="1">
        <f>IFERROR(__xludf.DUMMYFUNCTION("""COMPUTED_VALUE"""),1961.9)</f>
        <v>1961.9</v>
      </c>
      <c r="M284" s="2">
        <f>IFERROR(__xludf.DUMMYFUNCTION("""COMPUTED_VALUE"""),45706.66666666667)</f>
        <v>45706.66667</v>
      </c>
      <c r="N284" s="1">
        <f>IFERROR(__xludf.DUMMYFUNCTION("""COMPUTED_VALUE"""),0.0)</f>
        <v>0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IFERROR(__xludf.DUMMYFUNCTION("""COMPUTED_VALUE"""),1957.5)</f>
        <v>1957.5</v>
      </c>
      <c r="D285" s="2">
        <f>IFERROR(__xludf.DUMMYFUNCTION("""COMPUTED_VALUE"""),45707.66666666667)</f>
        <v>45707.66667</v>
      </c>
      <c r="E285" s="1">
        <f>IFERROR(__xludf.DUMMYFUNCTION("""COMPUTED_VALUE"""),1965.6)</f>
        <v>1965.6</v>
      </c>
      <c r="G285" s="2">
        <f>IFERROR(__xludf.DUMMYFUNCTION("""COMPUTED_VALUE"""),45707.66666666667)</f>
        <v>45707.66667</v>
      </c>
      <c r="H285" s="1">
        <f>IFERROR(__xludf.DUMMYFUNCTION("""COMPUTED_VALUE"""),1953.16)</f>
        <v>1953.16</v>
      </c>
      <c r="J285" s="2">
        <f>IFERROR(__xludf.DUMMYFUNCTION("""COMPUTED_VALUE"""),45707.66666666667)</f>
        <v>45707.66667</v>
      </c>
      <c r="K285" s="1">
        <f>IFERROR(__xludf.DUMMYFUNCTION("""COMPUTED_VALUE"""),1960.22)</f>
        <v>1960.22</v>
      </c>
      <c r="M285" s="2">
        <f>IFERROR(__xludf.DUMMYFUNCTION("""COMPUTED_VALUE"""),45707.66666666667)</f>
        <v>45707.66667</v>
      </c>
      <c r="N285" s="1">
        <f>IFERROR(__xludf.DUMMYFUNCTION("""COMPUTED_VALUE"""),0.0)</f>
        <v>0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IFERROR(__xludf.DUMMYFUNCTION("""COMPUTED_VALUE"""),1951.94)</f>
        <v>1951.94</v>
      </c>
      <c r="D286" s="2">
        <f>IFERROR(__xludf.DUMMYFUNCTION("""COMPUTED_VALUE"""),45708.66666666667)</f>
        <v>45708.66667</v>
      </c>
      <c r="E286" s="1">
        <f>IFERROR(__xludf.DUMMYFUNCTION("""COMPUTED_VALUE"""),1952.46)</f>
        <v>1952.46</v>
      </c>
      <c r="G286" s="2">
        <f>IFERROR(__xludf.DUMMYFUNCTION("""COMPUTED_VALUE"""),45708.66666666667)</f>
        <v>45708.66667</v>
      </c>
      <c r="H286" s="1">
        <f>IFERROR(__xludf.DUMMYFUNCTION("""COMPUTED_VALUE"""),1930.7)</f>
        <v>1930.7</v>
      </c>
      <c r="J286" s="2">
        <f>IFERROR(__xludf.DUMMYFUNCTION("""COMPUTED_VALUE"""),45708.66666666667)</f>
        <v>45708.66667</v>
      </c>
      <c r="K286" s="1">
        <f>IFERROR(__xludf.DUMMYFUNCTION("""COMPUTED_VALUE"""),1946.5)</f>
        <v>1946.5</v>
      </c>
      <c r="M286" s="2">
        <f>IFERROR(__xludf.DUMMYFUNCTION("""COMPUTED_VALUE"""),45708.66666666667)</f>
        <v>45708.66667</v>
      </c>
      <c r="N286" s="1">
        <f>IFERROR(__xludf.DUMMYFUNCTION("""COMPUTED_VALUE"""),0.0)</f>
        <v>0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IFERROR(__xludf.DUMMYFUNCTION("""COMPUTED_VALUE"""),1947.63)</f>
        <v>1947.63</v>
      </c>
      <c r="D287" s="2">
        <f>IFERROR(__xludf.DUMMYFUNCTION("""COMPUTED_VALUE"""),45709.66666666667)</f>
        <v>45709.66667</v>
      </c>
      <c r="E287" s="1">
        <f>IFERROR(__xludf.DUMMYFUNCTION("""COMPUTED_VALUE"""),1947.63)</f>
        <v>1947.63</v>
      </c>
      <c r="G287" s="2">
        <f>IFERROR(__xludf.DUMMYFUNCTION("""COMPUTED_VALUE"""),45709.66666666667)</f>
        <v>45709.66667</v>
      </c>
      <c r="H287" s="1">
        <f>IFERROR(__xludf.DUMMYFUNCTION("""COMPUTED_VALUE"""),1902.94)</f>
        <v>1902.94</v>
      </c>
      <c r="J287" s="2">
        <f>IFERROR(__xludf.DUMMYFUNCTION("""COMPUTED_VALUE"""),45709.66666666667)</f>
        <v>45709.66667</v>
      </c>
      <c r="K287" s="1">
        <f>IFERROR(__xludf.DUMMYFUNCTION("""COMPUTED_VALUE"""),1907.59)</f>
        <v>1907.59</v>
      </c>
      <c r="M287" s="2">
        <f>IFERROR(__xludf.DUMMYFUNCTION("""COMPUTED_VALUE"""),45709.66666666667)</f>
        <v>45709.66667</v>
      </c>
      <c r="N287" s="1">
        <f>IFERROR(__xludf.DUMMYFUNCTION("""COMPUTED_VALUE"""),0.0)</f>
        <v>0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IFERROR(__xludf.DUMMYFUNCTION("""COMPUTED_VALUE"""),1909.95)</f>
        <v>1909.95</v>
      </c>
      <c r="D288" s="2">
        <f>IFERROR(__xludf.DUMMYFUNCTION("""COMPUTED_VALUE"""),45712.66666666667)</f>
        <v>45712.66667</v>
      </c>
      <c r="E288" s="1">
        <f>IFERROR(__xludf.DUMMYFUNCTION("""COMPUTED_VALUE"""),1910.59)</f>
        <v>1910.59</v>
      </c>
      <c r="G288" s="2">
        <f>IFERROR(__xludf.DUMMYFUNCTION("""COMPUTED_VALUE"""),45712.66666666667)</f>
        <v>45712.66667</v>
      </c>
      <c r="H288" s="1">
        <f>IFERROR(__xludf.DUMMYFUNCTION("""COMPUTED_VALUE"""),1890.33)</f>
        <v>1890.33</v>
      </c>
      <c r="J288" s="2">
        <f>IFERROR(__xludf.DUMMYFUNCTION("""COMPUTED_VALUE"""),45712.66666666667)</f>
        <v>45712.66667</v>
      </c>
      <c r="K288" s="1">
        <f>IFERROR(__xludf.DUMMYFUNCTION("""COMPUTED_VALUE"""),1899.8)</f>
        <v>1899.8</v>
      </c>
      <c r="M288" s="2">
        <f>IFERROR(__xludf.DUMMYFUNCTION("""COMPUTED_VALUE"""),45712.66666666667)</f>
        <v>45712.66667</v>
      </c>
      <c r="N288" s="1">
        <f>IFERROR(__xludf.DUMMYFUNCTION("""COMPUTED_VALUE"""),0.0)</f>
        <v>0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IFERROR(__xludf.DUMMYFUNCTION("""COMPUTED_VALUE"""),1900.56)</f>
        <v>1900.56</v>
      </c>
      <c r="D289" s="2">
        <f>IFERROR(__xludf.DUMMYFUNCTION("""COMPUTED_VALUE"""),45713.66666666667)</f>
        <v>45713.66667</v>
      </c>
      <c r="E289" s="1">
        <f>IFERROR(__xludf.DUMMYFUNCTION("""COMPUTED_VALUE"""),1902.67)</f>
        <v>1902.67</v>
      </c>
      <c r="G289" s="2">
        <f>IFERROR(__xludf.DUMMYFUNCTION("""COMPUTED_VALUE"""),45713.66666666667)</f>
        <v>45713.66667</v>
      </c>
      <c r="H289" s="1">
        <f>IFERROR(__xludf.DUMMYFUNCTION("""COMPUTED_VALUE"""),1877.31)</f>
        <v>1877.31</v>
      </c>
      <c r="J289" s="2">
        <f>IFERROR(__xludf.DUMMYFUNCTION("""COMPUTED_VALUE"""),45713.66666666667)</f>
        <v>45713.66667</v>
      </c>
      <c r="K289" s="1">
        <f>IFERROR(__xludf.DUMMYFUNCTION("""COMPUTED_VALUE"""),1892.83)</f>
        <v>1892.83</v>
      </c>
      <c r="M289" s="2">
        <f>IFERROR(__xludf.DUMMYFUNCTION("""COMPUTED_VALUE"""),45713.66666666667)</f>
        <v>45713.66667</v>
      </c>
      <c r="N289" s="1">
        <f>IFERROR(__xludf.DUMMYFUNCTION("""COMPUTED_VALUE"""),0.0)</f>
        <v>0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IFERROR(__xludf.DUMMYFUNCTION("""COMPUTED_VALUE"""),1897.92)</f>
        <v>1897.92</v>
      </c>
      <c r="D290" s="2">
        <f>IFERROR(__xludf.DUMMYFUNCTION("""COMPUTED_VALUE"""),45714.66666666667)</f>
        <v>45714.66667</v>
      </c>
      <c r="E290" s="1">
        <f>IFERROR(__xludf.DUMMYFUNCTION("""COMPUTED_VALUE"""),1909.95)</f>
        <v>1909.95</v>
      </c>
      <c r="G290" s="2">
        <f>IFERROR(__xludf.DUMMYFUNCTION("""COMPUTED_VALUE"""),45714.66666666667)</f>
        <v>45714.66667</v>
      </c>
      <c r="H290" s="1">
        <f>IFERROR(__xludf.DUMMYFUNCTION("""COMPUTED_VALUE"""),1887.61)</f>
        <v>1887.61</v>
      </c>
      <c r="J290" s="2">
        <f>IFERROR(__xludf.DUMMYFUNCTION("""COMPUTED_VALUE"""),45714.66666666667)</f>
        <v>45714.66667</v>
      </c>
      <c r="K290" s="1">
        <f>IFERROR(__xludf.DUMMYFUNCTION("""COMPUTED_VALUE"""),1891.7)</f>
        <v>1891.7</v>
      </c>
      <c r="M290" s="2">
        <f>IFERROR(__xludf.DUMMYFUNCTION("""COMPUTED_VALUE"""),45714.66666666667)</f>
        <v>45714.66667</v>
      </c>
      <c r="N290" s="1">
        <f>IFERROR(__xludf.DUMMYFUNCTION("""COMPUTED_VALUE"""),0.0)</f>
        <v>0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IFERROR(__xludf.DUMMYFUNCTION("""COMPUTED_VALUE"""),1898.05)</f>
        <v>1898.05</v>
      </c>
      <c r="D291" s="2">
        <f>IFERROR(__xludf.DUMMYFUNCTION("""COMPUTED_VALUE"""),45715.66666666667)</f>
        <v>45715.66667</v>
      </c>
      <c r="E291" s="1">
        <f>IFERROR(__xludf.DUMMYFUNCTION("""COMPUTED_VALUE"""),1904.66)</f>
        <v>1904.66</v>
      </c>
      <c r="G291" s="2">
        <f>IFERROR(__xludf.DUMMYFUNCTION("""COMPUTED_VALUE"""),45715.66666666667)</f>
        <v>45715.66667</v>
      </c>
      <c r="H291" s="1">
        <f>IFERROR(__xludf.DUMMYFUNCTION("""COMPUTED_VALUE"""),1875.63)</f>
        <v>1875.63</v>
      </c>
      <c r="J291" s="2">
        <f>IFERROR(__xludf.DUMMYFUNCTION("""COMPUTED_VALUE"""),45715.66666666667)</f>
        <v>45715.66667</v>
      </c>
      <c r="K291" s="1">
        <f>IFERROR(__xludf.DUMMYFUNCTION("""COMPUTED_VALUE"""),1876.19)</f>
        <v>1876.19</v>
      </c>
      <c r="M291" s="2">
        <f>IFERROR(__xludf.DUMMYFUNCTION("""COMPUTED_VALUE"""),45715.66666666667)</f>
        <v>45715.66667</v>
      </c>
      <c r="N291" s="1">
        <f>IFERROR(__xludf.DUMMYFUNCTION("""COMPUTED_VALUE"""),0.0)</f>
        <v>0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IFERROR(__xludf.DUMMYFUNCTION("""COMPUTED_VALUE"""),1878.07)</f>
        <v>1878.07</v>
      </c>
      <c r="D292" s="2">
        <f>IFERROR(__xludf.DUMMYFUNCTION("""COMPUTED_VALUE"""),45716.66666666667)</f>
        <v>45716.66667</v>
      </c>
      <c r="E292" s="1">
        <f>IFERROR(__xludf.DUMMYFUNCTION("""COMPUTED_VALUE"""),1904.01)</f>
        <v>1904.01</v>
      </c>
      <c r="G292" s="2">
        <f>IFERROR(__xludf.DUMMYFUNCTION("""COMPUTED_VALUE"""),45716.66666666667)</f>
        <v>45716.66667</v>
      </c>
      <c r="H292" s="1">
        <f>IFERROR(__xludf.DUMMYFUNCTION("""COMPUTED_VALUE"""),1872.36)</f>
        <v>1872.36</v>
      </c>
      <c r="J292" s="2">
        <f>IFERROR(__xludf.DUMMYFUNCTION("""COMPUTED_VALUE"""),45716.66666666667)</f>
        <v>45716.66667</v>
      </c>
      <c r="K292" s="1">
        <f>IFERROR(__xludf.DUMMYFUNCTION("""COMPUTED_VALUE"""),1903.13)</f>
        <v>1903.13</v>
      </c>
      <c r="M292" s="2">
        <f>IFERROR(__xludf.DUMMYFUNCTION("""COMPUTED_VALUE"""),45716.66666666667)</f>
        <v>45716.66667</v>
      </c>
      <c r="N292" s="1">
        <f>IFERROR(__xludf.DUMMYFUNCTION("""COMPUTED_VALUE"""),0.0)</f>
        <v>0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IFERROR(__xludf.DUMMYFUNCTION("""COMPUTED_VALUE"""),1912.33)</f>
        <v>1912.33</v>
      </c>
      <c r="D293" s="2">
        <f>IFERROR(__xludf.DUMMYFUNCTION("""COMPUTED_VALUE"""),45719.66666666667)</f>
        <v>45719.66667</v>
      </c>
      <c r="E293" s="1">
        <f>IFERROR(__xludf.DUMMYFUNCTION("""COMPUTED_VALUE"""),1917.56)</f>
        <v>1917.56</v>
      </c>
      <c r="G293" s="2">
        <f>IFERROR(__xludf.DUMMYFUNCTION("""COMPUTED_VALUE"""),45719.66666666667)</f>
        <v>45719.66667</v>
      </c>
      <c r="H293" s="1">
        <f>IFERROR(__xludf.DUMMYFUNCTION("""COMPUTED_VALUE"""),1868.35)</f>
        <v>1868.35</v>
      </c>
      <c r="J293" s="2">
        <f>IFERROR(__xludf.DUMMYFUNCTION("""COMPUTED_VALUE"""),45719.66666666667)</f>
        <v>45719.66667</v>
      </c>
      <c r="K293" s="1">
        <f>IFERROR(__xludf.DUMMYFUNCTION("""COMPUTED_VALUE"""),1878.57)</f>
        <v>1878.57</v>
      </c>
      <c r="M293" s="2">
        <f>IFERROR(__xludf.DUMMYFUNCTION("""COMPUTED_VALUE"""),45719.66666666667)</f>
        <v>45719.66667</v>
      </c>
      <c r="N293" s="1">
        <f>IFERROR(__xludf.DUMMYFUNCTION("""COMPUTED_VALUE"""),0.0)</f>
        <v>0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IFERROR(__xludf.DUMMYFUNCTION("""COMPUTED_VALUE"""),1865.1)</f>
        <v>1865.1</v>
      </c>
      <c r="D294" s="2">
        <f>IFERROR(__xludf.DUMMYFUNCTION("""COMPUTED_VALUE"""),45720.66666666667)</f>
        <v>45720.66667</v>
      </c>
      <c r="E294" s="1">
        <f>IFERROR(__xludf.DUMMYFUNCTION("""COMPUTED_VALUE"""),1877.4)</f>
        <v>1877.4</v>
      </c>
      <c r="G294" s="2">
        <f>IFERROR(__xludf.DUMMYFUNCTION("""COMPUTED_VALUE"""),45720.66666666667)</f>
        <v>45720.66667</v>
      </c>
      <c r="H294" s="1">
        <f>IFERROR(__xludf.DUMMYFUNCTION("""COMPUTED_VALUE"""),1833.89)</f>
        <v>1833.89</v>
      </c>
      <c r="J294" s="2">
        <f>IFERROR(__xludf.DUMMYFUNCTION("""COMPUTED_VALUE"""),45720.66666666667)</f>
        <v>45720.66667</v>
      </c>
      <c r="K294" s="1">
        <f>IFERROR(__xludf.DUMMYFUNCTION("""COMPUTED_VALUE"""),1848.37)</f>
        <v>1848.37</v>
      </c>
      <c r="M294" s="2">
        <f>IFERROR(__xludf.DUMMYFUNCTION("""COMPUTED_VALUE"""),45720.66666666667)</f>
        <v>45720.66667</v>
      </c>
      <c r="N294" s="1">
        <f>IFERROR(__xludf.DUMMYFUNCTION("""COMPUTED_VALUE"""),0.0)</f>
        <v>0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IFERROR(__xludf.DUMMYFUNCTION("""COMPUTED_VALUE"""),1845.93)</f>
        <v>1845.93</v>
      </c>
      <c r="D295" s="2">
        <f>IFERROR(__xludf.DUMMYFUNCTION("""COMPUTED_VALUE"""),45721.66666666667)</f>
        <v>45721.66667</v>
      </c>
      <c r="E295" s="1">
        <f>IFERROR(__xludf.DUMMYFUNCTION("""COMPUTED_VALUE"""),1870.98)</f>
        <v>1870.98</v>
      </c>
      <c r="G295" s="2">
        <f>IFERROR(__xludf.DUMMYFUNCTION("""COMPUTED_VALUE"""),45721.66666666667)</f>
        <v>45721.66667</v>
      </c>
      <c r="H295" s="1">
        <f>IFERROR(__xludf.DUMMYFUNCTION("""COMPUTED_VALUE"""),1836.6)</f>
        <v>1836.6</v>
      </c>
      <c r="J295" s="2">
        <f>IFERROR(__xludf.DUMMYFUNCTION("""COMPUTED_VALUE"""),45721.66666666667)</f>
        <v>45721.66667</v>
      </c>
      <c r="K295" s="1">
        <f>IFERROR(__xludf.DUMMYFUNCTION("""COMPUTED_VALUE"""),1866.22)</f>
        <v>1866.22</v>
      </c>
      <c r="M295" s="2">
        <f>IFERROR(__xludf.DUMMYFUNCTION("""COMPUTED_VALUE"""),45721.66666666667)</f>
        <v>45721.66667</v>
      </c>
      <c r="N295" s="1">
        <f>IFERROR(__xludf.DUMMYFUNCTION("""COMPUTED_VALUE"""),0.0)</f>
        <v>0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IFERROR(__xludf.DUMMYFUNCTION("""COMPUTED_VALUE"""),1844.59)</f>
        <v>1844.59</v>
      </c>
      <c r="D296" s="2">
        <f>IFERROR(__xludf.DUMMYFUNCTION("""COMPUTED_VALUE"""),45722.66666666667)</f>
        <v>45722.66667</v>
      </c>
      <c r="E296" s="1">
        <f>IFERROR(__xludf.DUMMYFUNCTION("""COMPUTED_VALUE"""),1853.38)</f>
        <v>1853.38</v>
      </c>
      <c r="G296" s="2">
        <f>IFERROR(__xludf.DUMMYFUNCTION("""COMPUTED_VALUE"""),45722.66666666667)</f>
        <v>45722.66667</v>
      </c>
      <c r="H296" s="1">
        <f>IFERROR(__xludf.DUMMYFUNCTION("""COMPUTED_VALUE"""),1822.33)</f>
        <v>1822.33</v>
      </c>
      <c r="J296" s="2">
        <f>IFERROR(__xludf.DUMMYFUNCTION("""COMPUTED_VALUE"""),45722.66666666667)</f>
        <v>45722.66667</v>
      </c>
      <c r="K296" s="1">
        <f>IFERROR(__xludf.DUMMYFUNCTION("""COMPUTED_VALUE"""),1827.68)</f>
        <v>1827.68</v>
      </c>
      <c r="M296" s="2">
        <f>IFERROR(__xludf.DUMMYFUNCTION("""COMPUTED_VALUE"""),45722.66666666667)</f>
        <v>45722.66667</v>
      </c>
      <c r="N296" s="1">
        <f>IFERROR(__xludf.DUMMYFUNCTION("""COMPUTED_VALUE"""),0.0)</f>
        <v>0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IFERROR(__xludf.DUMMYFUNCTION("""COMPUTED_VALUE"""),1821.28)</f>
        <v>1821.28</v>
      </c>
      <c r="D297" s="2">
        <f>IFERROR(__xludf.DUMMYFUNCTION("""COMPUTED_VALUE"""),45723.66666666667)</f>
        <v>45723.66667</v>
      </c>
      <c r="E297" s="1">
        <f>IFERROR(__xludf.DUMMYFUNCTION("""COMPUTED_VALUE"""),1841.57)</f>
        <v>1841.57</v>
      </c>
      <c r="G297" s="2">
        <f>IFERROR(__xludf.DUMMYFUNCTION("""COMPUTED_VALUE"""),45723.66666666667)</f>
        <v>45723.66667</v>
      </c>
      <c r="H297" s="1">
        <f>IFERROR(__xludf.DUMMYFUNCTION("""COMPUTED_VALUE"""),1802.73)</f>
        <v>1802.73</v>
      </c>
      <c r="J297" s="2">
        <f>IFERROR(__xludf.DUMMYFUNCTION("""COMPUTED_VALUE"""),45723.66666666667)</f>
        <v>45723.66667</v>
      </c>
      <c r="K297" s="1">
        <f>IFERROR(__xludf.DUMMYFUNCTION("""COMPUTED_VALUE"""),1837.69)</f>
        <v>1837.69</v>
      </c>
      <c r="M297" s="2">
        <f>IFERROR(__xludf.DUMMYFUNCTION("""COMPUTED_VALUE"""),45723.66666666667)</f>
        <v>45723.66667</v>
      </c>
      <c r="N297" s="1">
        <f>IFERROR(__xludf.DUMMYFUNCTION("""COMPUTED_VALUE"""),0.0)</f>
        <v>0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IFERROR(__xludf.DUMMYFUNCTION("""COMPUTED_VALUE"""),1820.12)</f>
        <v>1820.12</v>
      </c>
      <c r="D298" s="2">
        <f>IFERROR(__xludf.DUMMYFUNCTION("""COMPUTED_VALUE"""),45726.66666666667)</f>
        <v>45726.66667</v>
      </c>
      <c r="E298" s="1">
        <f>IFERROR(__xludf.DUMMYFUNCTION("""COMPUTED_VALUE"""),1823.94)</f>
        <v>1823.94</v>
      </c>
      <c r="G298" s="2">
        <f>IFERROR(__xludf.DUMMYFUNCTION("""COMPUTED_VALUE"""),45726.66666666667)</f>
        <v>45726.66667</v>
      </c>
      <c r="H298" s="1">
        <f>IFERROR(__xludf.DUMMYFUNCTION("""COMPUTED_VALUE"""),1785.12)</f>
        <v>1785.12</v>
      </c>
      <c r="J298" s="2">
        <f>IFERROR(__xludf.DUMMYFUNCTION("""COMPUTED_VALUE"""),45726.66666666667)</f>
        <v>45726.66667</v>
      </c>
      <c r="K298" s="1">
        <f>IFERROR(__xludf.DUMMYFUNCTION("""COMPUTED_VALUE"""),1799.63)</f>
        <v>1799.63</v>
      </c>
      <c r="M298" s="2">
        <f>IFERROR(__xludf.DUMMYFUNCTION("""COMPUTED_VALUE"""),45726.66666666667)</f>
        <v>45726.66667</v>
      </c>
      <c r="N298" s="1">
        <f>IFERROR(__xludf.DUMMYFUNCTION("""COMPUTED_VALUE"""),0.0)</f>
        <v>0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IFERROR(__xludf.DUMMYFUNCTION("""COMPUTED_VALUE"""),1800.44)</f>
        <v>1800.44</v>
      </c>
      <c r="D299" s="2">
        <f>IFERROR(__xludf.DUMMYFUNCTION("""COMPUTED_VALUE"""),45727.66666666667)</f>
        <v>45727.66667</v>
      </c>
      <c r="E299" s="1">
        <f>IFERROR(__xludf.DUMMYFUNCTION("""COMPUTED_VALUE"""),1805.89)</f>
        <v>1805.89</v>
      </c>
      <c r="G299" s="2">
        <f>IFERROR(__xludf.DUMMYFUNCTION("""COMPUTED_VALUE"""),45727.66666666667)</f>
        <v>45727.66667</v>
      </c>
      <c r="H299" s="1">
        <f>IFERROR(__xludf.DUMMYFUNCTION("""COMPUTED_VALUE"""),1774.98)</f>
        <v>1774.98</v>
      </c>
      <c r="J299" s="2">
        <f>IFERROR(__xludf.DUMMYFUNCTION("""COMPUTED_VALUE"""),45727.66666666667)</f>
        <v>45727.66667</v>
      </c>
      <c r="K299" s="1">
        <f>IFERROR(__xludf.DUMMYFUNCTION("""COMPUTED_VALUE"""),1785.97)</f>
        <v>1785.97</v>
      </c>
      <c r="M299" s="2">
        <f>IFERROR(__xludf.DUMMYFUNCTION("""COMPUTED_VALUE"""),45727.66666666667)</f>
        <v>45727.66667</v>
      </c>
      <c r="N299" s="1">
        <f>IFERROR(__xludf.DUMMYFUNCTION("""COMPUTED_VALUE"""),0.0)</f>
        <v>0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IFERROR(__xludf.DUMMYFUNCTION("""COMPUTED_VALUE"""),1799.13)</f>
        <v>1799.13</v>
      </c>
      <c r="D300" s="2">
        <f>IFERROR(__xludf.DUMMYFUNCTION("""COMPUTED_VALUE"""),45728.66666666667)</f>
        <v>45728.66667</v>
      </c>
      <c r="E300" s="1">
        <f>IFERROR(__xludf.DUMMYFUNCTION("""COMPUTED_VALUE"""),1806.03)</f>
        <v>1806.03</v>
      </c>
      <c r="G300" s="2">
        <f>IFERROR(__xludf.DUMMYFUNCTION("""COMPUTED_VALUE"""),45728.66666666667)</f>
        <v>45728.66667</v>
      </c>
      <c r="H300" s="1">
        <f>IFERROR(__xludf.DUMMYFUNCTION("""COMPUTED_VALUE"""),1772.61)</f>
        <v>1772.61</v>
      </c>
      <c r="J300" s="2">
        <f>IFERROR(__xludf.DUMMYFUNCTION("""COMPUTED_VALUE"""),45728.66666666667)</f>
        <v>45728.66667</v>
      </c>
      <c r="K300" s="1">
        <f>IFERROR(__xludf.DUMMYFUNCTION("""COMPUTED_VALUE"""),1786.49)</f>
        <v>1786.49</v>
      </c>
      <c r="M300" s="2">
        <f>IFERROR(__xludf.DUMMYFUNCTION("""COMPUTED_VALUE"""),45728.66666666667)</f>
        <v>45728.66667</v>
      </c>
      <c r="N300" s="1">
        <f>IFERROR(__xludf.DUMMYFUNCTION("""COMPUTED_VALUE"""),0.0)</f>
        <v>0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IFERROR(__xludf.DUMMYFUNCTION("""COMPUTED_VALUE"""),1783.87)</f>
        <v>1783.87</v>
      </c>
      <c r="D301" s="2">
        <f>IFERROR(__xludf.DUMMYFUNCTION("""COMPUTED_VALUE"""),45729.66666666667)</f>
        <v>45729.66667</v>
      </c>
      <c r="E301" s="1">
        <f>IFERROR(__xludf.DUMMYFUNCTION("""COMPUTED_VALUE"""),1787.99)</f>
        <v>1787.99</v>
      </c>
      <c r="G301" s="2">
        <f>IFERROR(__xludf.DUMMYFUNCTION("""COMPUTED_VALUE"""),45729.66666666667)</f>
        <v>45729.66667</v>
      </c>
      <c r="H301" s="1">
        <f>IFERROR(__xludf.DUMMYFUNCTION("""COMPUTED_VALUE"""),1756.81)</f>
        <v>1756.81</v>
      </c>
      <c r="J301" s="2">
        <f>IFERROR(__xludf.DUMMYFUNCTION("""COMPUTED_VALUE"""),45729.66666666667)</f>
        <v>45729.66667</v>
      </c>
      <c r="K301" s="1">
        <f>IFERROR(__xludf.DUMMYFUNCTION("""COMPUTED_VALUE"""),1764.23)</f>
        <v>1764.23</v>
      </c>
      <c r="M301" s="2">
        <f>IFERROR(__xludf.DUMMYFUNCTION("""COMPUTED_VALUE"""),45729.66666666667)</f>
        <v>45729.66667</v>
      </c>
      <c r="N301" s="1">
        <f>IFERROR(__xludf.DUMMYFUNCTION("""COMPUTED_VALUE"""),0.0)</f>
        <v>0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IFERROR(__xludf.DUMMYFUNCTION("""COMPUTED_VALUE"""),1779.71)</f>
        <v>1779.71</v>
      </c>
      <c r="D302" s="2">
        <f>IFERROR(__xludf.DUMMYFUNCTION("""COMPUTED_VALUE"""),45730.66666666667)</f>
        <v>45730.66667</v>
      </c>
      <c r="E302" s="1">
        <f>IFERROR(__xludf.DUMMYFUNCTION("""COMPUTED_VALUE"""),1806.1)</f>
        <v>1806.1</v>
      </c>
      <c r="G302" s="2">
        <f>IFERROR(__xludf.DUMMYFUNCTION("""COMPUTED_VALUE"""),45730.66666666667)</f>
        <v>45730.66667</v>
      </c>
      <c r="H302" s="1">
        <f>IFERROR(__xludf.DUMMYFUNCTION("""COMPUTED_VALUE"""),1777.35)</f>
        <v>1777.35</v>
      </c>
      <c r="J302" s="2">
        <f>IFERROR(__xludf.DUMMYFUNCTION("""COMPUTED_VALUE"""),45730.66666666667)</f>
        <v>45730.66667</v>
      </c>
      <c r="K302" s="1">
        <f>IFERROR(__xludf.DUMMYFUNCTION("""COMPUTED_VALUE"""),1804.22)</f>
        <v>1804.22</v>
      </c>
      <c r="M302" s="2">
        <f>IFERROR(__xludf.DUMMYFUNCTION("""COMPUTED_VALUE"""),45730.66666666667)</f>
        <v>45730.66667</v>
      </c>
      <c r="N302" s="1">
        <f>IFERROR(__xludf.DUMMYFUNCTION("""COMPUTED_VALUE"""),0.0)</f>
        <v>0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IFERROR(__xludf.DUMMYFUNCTION("""COMPUTED_VALUE"""),1803.35)</f>
        <v>1803.35</v>
      </c>
      <c r="D303" s="2">
        <f>IFERROR(__xludf.DUMMYFUNCTION("""COMPUTED_VALUE"""),45733.66666666667)</f>
        <v>45733.66667</v>
      </c>
      <c r="E303" s="1">
        <f>IFERROR(__xludf.DUMMYFUNCTION("""COMPUTED_VALUE"""),1838.1)</f>
        <v>1838.1</v>
      </c>
      <c r="G303" s="2">
        <f>IFERROR(__xludf.DUMMYFUNCTION("""COMPUTED_VALUE"""),45733.66666666667)</f>
        <v>45733.66667</v>
      </c>
      <c r="H303" s="1">
        <f>IFERROR(__xludf.DUMMYFUNCTION("""COMPUTED_VALUE"""),1803.35)</f>
        <v>1803.35</v>
      </c>
      <c r="J303" s="2">
        <f>IFERROR(__xludf.DUMMYFUNCTION("""COMPUTED_VALUE"""),45733.66666666667)</f>
        <v>45733.66667</v>
      </c>
      <c r="K303" s="1">
        <f>IFERROR(__xludf.DUMMYFUNCTION("""COMPUTED_VALUE"""),1830.98)</f>
        <v>1830.98</v>
      </c>
      <c r="M303" s="2">
        <f>IFERROR(__xludf.DUMMYFUNCTION("""COMPUTED_VALUE"""),45733.66666666667)</f>
        <v>45733.66667</v>
      </c>
      <c r="N303" s="1">
        <f>IFERROR(__xludf.DUMMYFUNCTION("""COMPUTED_VALUE"""),0.0)</f>
        <v>0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IFERROR(__xludf.DUMMYFUNCTION("""COMPUTED_VALUE"""),1826.26)</f>
        <v>1826.26</v>
      </c>
      <c r="D304" s="2">
        <f>IFERROR(__xludf.DUMMYFUNCTION("""COMPUTED_VALUE"""),45734.66666666667)</f>
        <v>45734.66667</v>
      </c>
      <c r="E304" s="1">
        <f>IFERROR(__xludf.DUMMYFUNCTION("""COMPUTED_VALUE"""),1826.26)</f>
        <v>1826.26</v>
      </c>
      <c r="G304" s="2">
        <f>IFERROR(__xludf.DUMMYFUNCTION("""COMPUTED_VALUE"""),45734.66666666667)</f>
        <v>45734.66667</v>
      </c>
      <c r="H304" s="1">
        <f>IFERROR(__xludf.DUMMYFUNCTION("""COMPUTED_VALUE"""),1808.69)</f>
        <v>1808.69</v>
      </c>
      <c r="J304" s="2">
        <f>IFERROR(__xludf.DUMMYFUNCTION("""COMPUTED_VALUE"""),45734.66666666667)</f>
        <v>45734.66667</v>
      </c>
      <c r="K304" s="1">
        <f>IFERROR(__xludf.DUMMYFUNCTION("""COMPUTED_VALUE"""),1816.2)</f>
        <v>1816.2</v>
      </c>
      <c r="M304" s="2">
        <f>IFERROR(__xludf.DUMMYFUNCTION("""COMPUTED_VALUE"""),45734.66666666667)</f>
        <v>45734.66667</v>
      </c>
      <c r="N304" s="1">
        <f>IFERROR(__xludf.DUMMYFUNCTION("""COMPUTED_VALUE"""),0.0)</f>
        <v>0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IFERROR(__xludf.DUMMYFUNCTION("""COMPUTED_VALUE"""),1818.82)</f>
        <v>1818.82</v>
      </c>
      <c r="D305" s="2">
        <f>IFERROR(__xludf.DUMMYFUNCTION("""COMPUTED_VALUE"""),45735.66666666667)</f>
        <v>45735.66667</v>
      </c>
      <c r="E305" s="1">
        <f>IFERROR(__xludf.DUMMYFUNCTION("""COMPUTED_VALUE"""),1847.88)</f>
        <v>1847.88</v>
      </c>
      <c r="G305" s="2">
        <f>IFERROR(__xludf.DUMMYFUNCTION("""COMPUTED_VALUE"""),45735.66666666667)</f>
        <v>45735.66667</v>
      </c>
      <c r="H305" s="1">
        <f>IFERROR(__xludf.DUMMYFUNCTION("""COMPUTED_VALUE"""),1818.21)</f>
        <v>1818.21</v>
      </c>
      <c r="J305" s="2">
        <f>IFERROR(__xludf.DUMMYFUNCTION("""COMPUTED_VALUE"""),45735.66666666667)</f>
        <v>45735.66667</v>
      </c>
      <c r="K305" s="1">
        <f>IFERROR(__xludf.DUMMYFUNCTION("""COMPUTED_VALUE"""),1837.19)</f>
        <v>1837.19</v>
      </c>
      <c r="M305" s="2">
        <f>IFERROR(__xludf.DUMMYFUNCTION("""COMPUTED_VALUE"""),45735.66666666667)</f>
        <v>45735.66667</v>
      </c>
      <c r="N305" s="1">
        <f>IFERROR(__xludf.DUMMYFUNCTION("""COMPUTED_VALUE"""),0.0)</f>
        <v>0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IFERROR(__xludf.DUMMYFUNCTION("""COMPUTED_VALUE"""),1827.35)</f>
        <v>1827.35</v>
      </c>
      <c r="D306" s="2">
        <f>IFERROR(__xludf.DUMMYFUNCTION("""COMPUTED_VALUE"""),45736.66666666667)</f>
        <v>45736.66667</v>
      </c>
      <c r="E306" s="1">
        <f>IFERROR(__xludf.DUMMYFUNCTION("""COMPUTED_VALUE"""),1844.89)</f>
        <v>1844.89</v>
      </c>
      <c r="G306" s="2">
        <f>IFERROR(__xludf.DUMMYFUNCTION("""COMPUTED_VALUE"""),45736.66666666667)</f>
        <v>45736.66667</v>
      </c>
      <c r="H306" s="1">
        <f>IFERROR(__xludf.DUMMYFUNCTION("""COMPUTED_VALUE"""),1826.35)</f>
        <v>1826.35</v>
      </c>
      <c r="J306" s="2">
        <f>IFERROR(__xludf.DUMMYFUNCTION("""COMPUTED_VALUE"""),45736.66666666667)</f>
        <v>45736.66667</v>
      </c>
      <c r="K306" s="1">
        <f>IFERROR(__xludf.DUMMYFUNCTION("""COMPUTED_VALUE"""),1832.82)</f>
        <v>1832.82</v>
      </c>
      <c r="M306" s="2">
        <f>IFERROR(__xludf.DUMMYFUNCTION("""COMPUTED_VALUE"""),45736.66666666667)</f>
        <v>45736.66667</v>
      </c>
      <c r="N306" s="1">
        <f>IFERROR(__xludf.DUMMYFUNCTION("""COMPUTED_VALUE"""),0.0)</f>
        <v>0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IFERROR(__xludf.DUMMYFUNCTION("""COMPUTED_VALUE"""),1819.41)</f>
        <v>1819.41</v>
      </c>
      <c r="D307" s="2">
        <f>IFERROR(__xludf.DUMMYFUNCTION("""COMPUTED_VALUE"""),45737.66666666667)</f>
        <v>45737.66667</v>
      </c>
      <c r="E307" s="1">
        <f>IFERROR(__xludf.DUMMYFUNCTION("""COMPUTED_VALUE"""),1830.18)</f>
        <v>1830.18</v>
      </c>
      <c r="G307" s="2">
        <f>IFERROR(__xludf.DUMMYFUNCTION("""COMPUTED_VALUE"""),45737.66666666667)</f>
        <v>45737.66667</v>
      </c>
      <c r="H307" s="1">
        <f>IFERROR(__xludf.DUMMYFUNCTION("""COMPUTED_VALUE"""),1808.32)</f>
        <v>1808.32</v>
      </c>
      <c r="J307" s="2">
        <f>IFERROR(__xludf.DUMMYFUNCTION("""COMPUTED_VALUE"""),45737.66666666667)</f>
        <v>45737.66667</v>
      </c>
      <c r="K307" s="1">
        <f>IFERROR(__xludf.DUMMYFUNCTION("""COMPUTED_VALUE"""),1827.75)</f>
        <v>1827.75</v>
      </c>
      <c r="M307" s="2">
        <f>IFERROR(__xludf.DUMMYFUNCTION("""COMPUTED_VALUE"""),45737.66666666667)</f>
        <v>45737.66667</v>
      </c>
      <c r="N307" s="1">
        <f>IFERROR(__xludf.DUMMYFUNCTION("""COMPUTED_VALUE"""),0.0)</f>
        <v>0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IFERROR(__xludf.DUMMYFUNCTION("""COMPUTED_VALUE"""),1845.29)</f>
        <v>1845.29</v>
      </c>
      <c r="D308" s="2">
        <f>IFERROR(__xludf.DUMMYFUNCTION("""COMPUTED_VALUE"""),45740.66666666667)</f>
        <v>45740.66667</v>
      </c>
      <c r="E308" s="1">
        <f>IFERROR(__xludf.DUMMYFUNCTION("""COMPUTED_VALUE"""),1865.12)</f>
        <v>1865.12</v>
      </c>
      <c r="G308" s="2">
        <f>IFERROR(__xludf.DUMMYFUNCTION("""COMPUTED_VALUE"""),45740.66666666667)</f>
        <v>45740.66667</v>
      </c>
      <c r="H308" s="1">
        <f>IFERROR(__xludf.DUMMYFUNCTION("""COMPUTED_VALUE"""),1845.29)</f>
        <v>1845.29</v>
      </c>
      <c r="J308" s="2">
        <f>IFERROR(__xludf.DUMMYFUNCTION("""COMPUTED_VALUE"""),45740.66666666667)</f>
        <v>45740.66667</v>
      </c>
      <c r="K308" s="1">
        <f>IFERROR(__xludf.DUMMYFUNCTION("""COMPUTED_VALUE"""),1862.57)</f>
        <v>1862.57</v>
      </c>
      <c r="M308" s="2">
        <f>IFERROR(__xludf.DUMMYFUNCTION("""COMPUTED_VALUE"""),45740.66666666667)</f>
        <v>45740.66667</v>
      </c>
      <c r="N308" s="1">
        <f>IFERROR(__xludf.DUMMYFUNCTION("""COMPUTED_VALUE"""),0.0)</f>
        <v>0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IFERROR(__xludf.DUMMYFUNCTION("""COMPUTED_VALUE"""),1865.33)</f>
        <v>1865.33</v>
      </c>
      <c r="D309" s="2">
        <f>IFERROR(__xludf.DUMMYFUNCTION("""COMPUTED_VALUE"""),45741.66666666667)</f>
        <v>45741.66667</v>
      </c>
      <c r="E309" s="1">
        <f>IFERROR(__xludf.DUMMYFUNCTION("""COMPUTED_VALUE"""),1868.81)</f>
        <v>1868.81</v>
      </c>
      <c r="G309" s="2">
        <f>IFERROR(__xludf.DUMMYFUNCTION("""COMPUTED_VALUE"""),45741.66666666667)</f>
        <v>45741.66667</v>
      </c>
      <c r="H309" s="1">
        <f>IFERROR(__xludf.DUMMYFUNCTION("""COMPUTED_VALUE"""),1852.73)</f>
        <v>1852.73</v>
      </c>
      <c r="J309" s="2">
        <f>IFERROR(__xludf.DUMMYFUNCTION("""COMPUTED_VALUE"""),45741.66666666667)</f>
        <v>45741.66667</v>
      </c>
      <c r="K309" s="1">
        <f>IFERROR(__xludf.DUMMYFUNCTION("""COMPUTED_VALUE"""),1860.73)</f>
        <v>1860.73</v>
      </c>
      <c r="M309" s="2">
        <f>IFERROR(__xludf.DUMMYFUNCTION("""COMPUTED_VALUE"""),45741.66666666667)</f>
        <v>45741.66667</v>
      </c>
      <c r="N309" s="1">
        <f>IFERROR(__xludf.DUMMYFUNCTION("""COMPUTED_VALUE"""),0.0)</f>
        <v>0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IFERROR(__xludf.DUMMYFUNCTION("""COMPUTED_VALUE"""),1863.55)</f>
        <v>1863.55</v>
      </c>
      <c r="D310" s="2">
        <f>IFERROR(__xludf.DUMMYFUNCTION("""COMPUTED_VALUE"""),45742.66666666667)</f>
        <v>45742.66667</v>
      </c>
      <c r="E310" s="1">
        <f>IFERROR(__xludf.DUMMYFUNCTION("""COMPUTED_VALUE"""),1870.07)</f>
        <v>1870.07</v>
      </c>
      <c r="G310" s="2">
        <f>IFERROR(__xludf.DUMMYFUNCTION("""COMPUTED_VALUE"""),45742.66666666667)</f>
        <v>45742.66667</v>
      </c>
      <c r="H310" s="1">
        <f>IFERROR(__xludf.DUMMYFUNCTION("""COMPUTED_VALUE"""),1844.26)</f>
        <v>1844.26</v>
      </c>
      <c r="J310" s="2">
        <f>IFERROR(__xludf.DUMMYFUNCTION("""COMPUTED_VALUE"""),45742.66666666667)</f>
        <v>45742.66667</v>
      </c>
      <c r="K310" s="1">
        <f>IFERROR(__xludf.DUMMYFUNCTION("""COMPUTED_VALUE"""),1849.92)</f>
        <v>1849.92</v>
      </c>
      <c r="M310" s="2">
        <f>IFERROR(__xludf.DUMMYFUNCTION("""COMPUTED_VALUE"""),45742.66666666667)</f>
        <v>45742.66667</v>
      </c>
      <c r="N310" s="1">
        <f>IFERROR(__xludf.DUMMYFUNCTION("""COMPUTED_VALUE"""),0.0)</f>
        <v>0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IFERROR(__xludf.DUMMYFUNCTION("""COMPUTED_VALUE"""),1844.58)</f>
        <v>1844.58</v>
      </c>
      <c r="D311" s="2">
        <f>IFERROR(__xludf.DUMMYFUNCTION("""COMPUTED_VALUE"""),45743.66666666667)</f>
        <v>45743.66667</v>
      </c>
      <c r="E311" s="1">
        <f>IFERROR(__xludf.DUMMYFUNCTION("""COMPUTED_VALUE"""),1854.45)</f>
        <v>1854.45</v>
      </c>
      <c r="G311" s="2">
        <f>IFERROR(__xludf.DUMMYFUNCTION("""COMPUTED_VALUE"""),45743.66666666667)</f>
        <v>45743.66667</v>
      </c>
      <c r="H311" s="1">
        <f>IFERROR(__xludf.DUMMYFUNCTION("""COMPUTED_VALUE"""),1831.89)</f>
        <v>1831.89</v>
      </c>
      <c r="J311" s="2">
        <f>IFERROR(__xludf.DUMMYFUNCTION("""COMPUTED_VALUE"""),45743.66666666667)</f>
        <v>45743.66667</v>
      </c>
      <c r="K311" s="1">
        <f>IFERROR(__xludf.DUMMYFUNCTION("""COMPUTED_VALUE"""),1838.71)</f>
        <v>1838.71</v>
      </c>
      <c r="M311" s="2">
        <f>IFERROR(__xludf.DUMMYFUNCTION("""COMPUTED_VALUE"""),45743.66666666667)</f>
        <v>45743.66667</v>
      </c>
      <c r="N311" s="1">
        <f>IFERROR(__xludf.DUMMYFUNCTION("""COMPUTED_VALUE"""),0.0)</f>
        <v>0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IFERROR(__xludf.DUMMYFUNCTION("""COMPUTED_VALUE"""),1836.68)</f>
        <v>1836.68</v>
      </c>
      <c r="D312" s="2">
        <f>IFERROR(__xludf.DUMMYFUNCTION("""COMPUTED_VALUE"""),45744.66666666667)</f>
        <v>45744.66667</v>
      </c>
      <c r="E312" s="1">
        <f>IFERROR(__xludf.DUMMYFUNCTION("""COMPUTED_VALUE"""),1837.58)</f>
        <v>1837.58</v>
      </c>
      <c r="G312" s="2">
        <f>IFERROR(__xludf.DUMMYFUNCTION("""COMPUTED_VALUE"""),45744.66666666667)</f>
        <v>45744.66667</v>
      </c>
      <c r="H312" s="1">
        <f>IFERROR(__xludf.DUMMYFUNCTION("""COMPUTED_VALUE"""),1804.12)</f>
        <v>1804.12</v>
      </c>
      <c r="J312" s="2">
        <f>IFERROR(__xludf.DUMMYFUNCTION("""COMPUTED_VALUE"""),45744.66666666667)</f>
        <v>45744.66667</v>
      </c>
      <c r="K312" s="1">
        <f>IFERROR(__xludf.DUMMYFUNCTION("""COMPUTED_VALUE"""),1809.25)</f>
        <v>1809.25</v>
      </c>
      <c r="M312" s="2">
        <f>IFERROR(__xludf.DUMMYFUNCTION("""COMPUTED_VALUE"""),45744.66666666667)</f>
        <v>45744.66667</v>
      </c>
      <c r="N312" s="1">
        <f>IFERROR(__xludf.DUMMYFUNCTION("""COMPUTED_VALUE"""),0.0)</f>
        <v>0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IFERROR(__xludf.DUMMYFUNCTION("""COMPUTED_VALUE"""),1795.29)</f>
        <v>1795.29</v>
      </c>
      <c r="D313" s="2">
        <f>IFERROR(__xludf.DUMMYFUNCTION("""COMPUTED_VALUE"""),45747.66666666667)</f>
        <v>45747.66667</v>
      </c>
      <c r="E313" s="1">
        <f>IFERROR(__xludf.DUMMYFUNCTION("""COMPUTED_VALUE"""),1827.63)</f>
        <v>1827.63</v>
      </c>
      <c r="G313" s="2">
        <f>IFERROR(__xludf.DUMMYFUNCTION("""COMPUTED_VALUE"""),45747.66666666667)</f>
        <v>45747.66667</v>
      </c>
      <c r="H313" s="1">
        <f>IFERROR(__xludf.DUMMYFUNCTION("""COMPUTED_VALUE"""),1786.05)</f>
        <v>1786.05</v>
      </c>
      <c r="J313" s="2">
        <f>IFERROR(__xludf.DUMMYFUNCTION("""COMPUTED_VALUE"""),45747.66666666667)</f>
        <v>45747.66667</v>
      </c>
      <c r="K313" s="1">
        <f>IFERROR(__xludf.DUMMYFUNCTION("""COMPUTED_VALUE"""),1820.52)</f>
        <v>1820.52</v>
      </c>
      <c r="M313" s="2">
        <f>IFERROR(__xludf.DUMMYFUNCTION("""COMPUTED_VALUE"""),45747.66666666667)</f>
        <v>45747.66667</v>
      </c>
      <c r="N313" s="1">
        <f>IFERROR(__xludf.DUMMYFUNCTION("""COMPUTED_VALUE"""),0.0)</f>
        <v>0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IFERROR(__xludf.DUMMYFUNCTION("""COMPUTED_VALUE"""),1817.84)</f>
        <v>1817.84</v>
      </c>
      <c r="D314" s="2">
        <f>IFERROR(__xludf.DUMMYFUNCTION("""COMPUTED_VALUE"""),45748.66666666667)</f>
        <v>45748.66667</v>
      </c>
      <c r="E314" s="1">
        <f>IFERROR(__xludf.DUMMYFUNCTION("""COMPUTED_VALUE"""),1830.37)</f>
        <v>1830.37</v>
      </c>
      <c r="G314" s="2">
        <f>IFERROR(__xludf.DUMMYFUNCTION("""COMPUTED_VALUE"""),45748.66666666667)</f>
        <v>45748.66667</v>
      </c>
      <c r="H314" s="1">
        <f>IFERROR(__xludf.DUMMYFUNCTION("""COMPUTED_VALUE"""),1800.65)</f>
        <v>1800.65</v>
      </c>
      <c r="J314" s="2">
        <f>IFERROR(__xludf.DUMMYFUNCTION("""COMPUTED_VALUE"""),45748.66666666667)</f>
        <v>45748.66667</v>
      </c>
      <c r="K314" s="1">
        <f>IFERROR(__xludf.DUMMYFUNCTION("""COMPUTED_VALUE"""),1827.04)</f>
        <v>1827.04</v>
      </c>
      <c r="M314" s="2">
        <f>IFERROR(__xludf.DUMMYFUNCTION("""COMPUTED_VALUE"""),45748.66666666667)</f>
        <v>45748.66667</v>
      </c>
      <c r="N314" s="1">
        <f>IFERROR(__xludf.DUMMYFUNCTION("""COMPUTED_VALUE"""),0.0)</f>
        <v>0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IFERROR(__xludf.DUMMYFUNCTION("""COMPUTED_VALUE"""),1811.29)</f>
        <v>1811.29</v>
      </c>
      <c r="D315" s="2">
        <f>IFERROR(__xludf.DUMMYFUNCTION("""COMPUTED_VALUE"""),45749.66666666667)</f>
        <v>45749.66667</v>
      </c>
      <c r="E315" s="1">
        <f>IFERROR(__xludf.DUMMYFUNCTION("""COMPUTED_VALUE"""),1853.0)</f>
        <v>1853</v>
      </c>
      <c r="G315" s="2">
        <f>IFERROR(__xludf.DUMMYFUNCTION("""COMPUTED_VALUE"""),45749.66666666667)</f>
        <v>45749.66667</v>
      </c>
      <c r="H315" s="1">
        <f>IFERROR(__xludf.DUMMYFUNCTION("""COMPUTED_VALUE"""),1811.29)</f>
        <v>1811.29</v>
      </c>
      <c r="J315" s="2">
        <f>IFERROR(__xludf.DUMMYFUNCTION("""COMPUTED_VALUE"""),45749.66666666667)</f>
        <v>45749.66667</v>
      </c>
      <c r="K315" s="1">
        <f>IFERROR(__xludf.DUMMYFUNCTION("""COMPUTED_VALUE"""),1847.43)</f>
        <v>1847.43</v>
      </c>
      <c r="M315" s="2">
        <f>IFERROR(__xludf.DUMMYFUNCTION("""COMPUTED_VALUE"""),45749.66666666667)</f>
        <v>45749.66667</v>
      </c>
      <c r="N315" s="1">
        <f>IFERROR(__xludf.DUMMYFUNCTION("""COMPUTED_VALUE"""),0.0)</f>
        <v>0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IFERROR(__xludf.DUMMYFUNCTION("""COMPUTED_VALUE"""),1802.11)</f>
        <v>1802.11</v>
      </c>
      <c r="D316" s="2">
        <f>IFERROR(__xludf.DUMMYFUNCTION("""COMPUTED_VALUE"""),45750.66666666667)</f>
        <v>45750.66667</v>
      </c>
      <c r="E316" s="1">
        <f>IFERROR(__xludf.DUMMYFUNCTION("""COMPUTED_VALUE"""),1802.11)</f>
        <v>1802.11</v>
      </c>
      <c r="G316" s="2">
        <f>IFERROR(__xludf.DUMMYFUNCTION("""COMPUTED_VALUE"""),45750.66666666667)</f>
        <v>45750.66667</v>
      </c>
      <c r="H316" s="1">
        <f>IFERROR(__xludf.DUMMYFUNCTION("""COMPUTED_VALUE"""),1755.58)</f>
        <v>1755.58</v>
      </c>
      <c r="J316" s="2">
        <f>IFERROR(__xludf.DUMMYFUNCTION("""COMPUTED_VALUE"""),45750.66666666667)</f>
        <v>45750.66667</v>
      </c>
      <c r="K316" s="1">
        <f>IFERROR(__xludf.DUMMYFUNCTION("""COMPUTED_VALUE"""),1756.7)</f>
        <v>1756.7</v>
      </c>
      <c r="M316" s="2">
        <f>IFERROR(__xludf.DUMMYFUNCTION("""COMPUTED_VALUE"""),45750.66666666667)</f>
        <v>45750.66667</v>
      </c>
      <c r="N316" s="1">
        <f>IFERROR(__xludf.DUMMYFUNCTION("""COMPUTED_VALUE"""),0.0)</f>
        <v>0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IFERROR(__xludf.DUMMYFUNCTION("""COMPUTED_VALUE"""),1722.04)</f>
        <v>1722.04</v>
      </c>
      <c r="D317" s="2">
        <f>IFERROR(__xludf.DUMMYFUNCTION("""COMPUTED_VALUE"""),45751.66666666667)</f>
        <v>45751.66667</v>
      </c>
      <c r="E317" s="1">
        <f>IFERROR(__xludf.DUMMYFUNCTION("""COMPUTED_VALUE"""),1722.04)</f>
        <v>1722.04</v>
      </c>
      <c r="G317" s="2">
        <f>IFERROR(__xludf.DUMMYFUNCTION("""COMPUTED_VALUE"""),45751.66666666667)</f>
        <v>45751.66667</v>
      </c>
      <c r="H317" s="1">
        <f>IFERROR(__xludf.DUMMYFUNCTION("""COMPUTED_VALUE"""),1643.01)</f>
        <v>1643.01</v>
      </c>
      <c r="J317" s="2">
        <f>IFERROR(__xludf.DUMMYFUNCTION("""COMPUTED_VALUE"""),45751.66666666667)</f>
        <v>45751.66667</v>
      </c>
      <c r="K317" s="1">
        <f>IFERROR(__xludf.DUMMYFUNCTION("""COMPUTED_VALUE"""),1646.34)</f>
        <v>1646.34</v>
      </c>
      <c r="M317" s="2">
        <f>IFERROR(__xludf.DUMMYFUNCTION("""COMPUTED_VALUE"""),45751.66666666667)</f>
        <v>45751.66667</v>
      </c>
      <c r="N317" s="1">
        <f>IFERROR(__xludf.DUMMYFUNCTION("""COMPUTED_VALUE"""),0.0)</f>
        <v>0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IFERROR(__xludf.DUMMYFUNCTION("""COMPUTED_VALUE"""),1604.3)</f>
        <v>1604.3</v>
      </c>
      <c r="D318" s="2">
        <f>IFERROR(__xludf.DUMMYFUNCTION("""COMPUTED_VALUE"""),45754.66666666667)</f>
        <v>45754.66667</v>
      </c>
      <c r="E318" s="1">
        <f>IFERROR(__xludf.DUMMYFUNCTION("""COMPUTED_VALUE"""),1698.64)</f>
        <v>1698.64</v>
      </c>
      <c r="G318" s="2">
        <f>IFERROR(__xludf.DUMMYFUNCTION("""COMPUTED_VALUE"""),45754.66666666667)</f>
        <v>45754.66667</v>
      </c>
      <c r="H318" s="1">
        <f>IFERROR(__xludf.DUMMYFUNCTION("""COMPUTED_VALUE"""),1571.41)</f>
        <v>1571.41</v>
      </c>
      <c r="J318" s="2">
        <f>IFERROR(__xludf.DUMMYFUNCTION("""COMPUTED_VALUE"""),45754.66666666667)</f>
        <v>45754.66667</v>
      </c>
      <c r="K318" s="1">
        <f>IFERROR(__xludf.DUMMYFUNCTION("""COMPUTED_VALUE"""),1637.86)</f>
        <v>1637.86</v>
      </c>
      <c r="M318" s="2">
        <f>IFERROR(__xludf.DUMMYFUNCTION("""COMPUTED_VALUE"""),45754.66666666667)</f>
        <v>45754.66667</v>
      </c>
      <c r="N318" s="1">
        <f>IFERROR(__xludf.DUMMYFUNCTION("""COMPUTED_VALUE"""),0.0)</f>
        <v>0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IFERROR(__xludf.DUMMYFUNCTION("""COMPUTED_VALUE"""),1679.78)</f>
        <v>1679.78</v>
      </c>
      <c r="D319" s="2">
        <f>IFERROR(__xludf.DUMMYFUNCTION("""COMPUTED_VALUE"""),45755.66666666667)</f>
        <v>45755.66667</v>
      </c>
      <c r="E319" s="1">
        <f>IFERROR(__xludf.DUMMYFUNCTION("""COMPUTED_VALUE"""),1694.69)</f>
        <v>1694.69</v>
      </c>
      <c r="G319" s="2">
        <f>IFERROR(__xludf.DUMMYFUNCTION("""COMPUTED_VALUE"""),45755.66666666667)</f>
        <v>45755.66667</v>
      </c>
      <c r="H319" s="1">
        <f>IFERROR(__xludf.DUMMYFUNCTION("""COMPUTED_VALUE"""),1590.09)</f>
        <v>1590.09</v>
      </c>
      <c r="J319" s="2">
        <f>IFERROR(__xludf.DUMMYFUNCTION("""COMPUTED_VALUE"""),45755.66666666667)</f>
        <v>45755.66667</v>
      </c>
      <c r="K319" s="1">
        <f>IFERROR(__xludf.DUMMYFUNCTION("""COMPUTED_VALUE"""),1612.57)</f>
        <v>1612.57</v>
      </c>
      <c r="M319" s="2">
        <f>IFERROR(__xludf.DUMMYFUNCTION("""COMPUTED_VALUE"""),45755.66666666667)</f>
        <v>45755.66667</v>
      </c>
      <c r="N319" s="1">
        <f>IFERROR(__xludf.DUMMYFUNCTION("""COMPUTED_VALUE"""),0.0)</f>
        <v>0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IFERROR(__xludf.DUMMYFUNCTION("""COMPUTED_VALUE"""),1598.4)</f>
        <v>1598.4</v>
      </c>
      <c r="D320" s="2">
        <f>IFERROR(__xludf.DUMMYFUNCTION("""COMPUTED_VALUE"""),45756.66666666667)</f>
        <v>45756.66667</v>
      </c>
      <c r="E320" s="1">
        <f>IFERROR(__xludf.DUMMYFUNCTION("""COMPUTED_VALUE"""),1756.83)</f>
        <v>1756.83</v>
      </c>
      <c r="G320" s="2">
        <f>IFERROR(__xludf.DUMMYFUNCTION("""COMPUTED_VALUE"""),45756.66666666667)</f>
        <v>45756.66667</v>
      </c>
      <c r="H320" s="1">
        <f>IFERROR(__xludf.DUMMYFUNCTION("""COMPUTED_VALUE"""),1590.01)</f>
        <v>1590.01</v>
      </c>
      <c r="J320" s="2">
        <f>IFERROR(__xludf.DUMMYFUNCTION("""COMPUTED_VALUE"""),45756.66666666667)</f>
        <v>45756.66667</v>
      </c>
      <c r="K320" s="1">
        <f>IFERROR(__xludf.DUMMYFUNCTION("""COMPUTED_VALUE"""),1747.51)</f>
        <v>1747.51</v>
      </c>
      <c r="M320" s="2">
        <f>IFERROR(__xludf.DUMMYFUNCTION("""COMPUTED_VALUE"""),45756.66666666667)</f>
        <v>45756.66667</v>
      </c>
      <c r="N320" s="1">
        <f>IFERROR(__xludf.DUMMYFUNCTION("""COMPUTED_VALUE"""),0.0)</f>
        <v>0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IFERROR(__xludf.DUMMYFUNCTION("""COMPUTED_VALUE"""),1717.85)</f>
        <v>1717.85</v>
      </c>
      <c r="D321" s="2">
        <f>IFERROR(__xludf.DUMMYFUNCTION("""COMPUTED_VALUE"""),45757.66666666667)</f>
        <v>45757.66667</v>
      </c>
      <c r="E321" s="1">
        <f>IFERROR(__xludf.DUMMYFUNCTION("""COMPUTED_VALUE"""),1717.85)</f>
        <v>1717.85</v>
      </c>
      <c r="G321" s="2">
        <f>IFERROR(__xludf.DUMMYFUNCTION("""COMPUTED_VALUE"""),45757.66666666667)</f>
        <v>45757.66667</v>
      </c>
      <c r="H321" s="1">
        <f>IFERROR(__xludf.DUMMYFUNCTION("""COMPUTED_VALUE"""),1649.81)</f>
        <v>1649.81</v>
      </c>
      <c r="J321" s="2">
        <f>IFERROR(__xludf.DUMMYFUNCTION("""COMPUTED_VALUE"""),45757.66666666667)</f>
        <v>45757.66667</v>
      </c>
      <c r="K321" s="1">
        <f>IFERROR(__xludf.DUMMYFUNCTION("""COMPUTED_VALUE"""),1694.98)</f>
        <v>1694.98</v>
      </c>
      <c r="M321" s="2">
        <f>IFERROR(__xludf.DUMMYFUNCTION("""COMPUTED_VALUE"""),45757.66666666667)</f>
        <v>45757.66667</v>
      </c>
      <c r="N321" s="1">
        <f>IFERROR(__xludf.DUMMYFUNCTION("""COMPUTED_VALUE"""),0.0)</f>
        <v>0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IFERROR(__xludf.DUMMYFUNCTION("""COMPUTED_VALUE"""),1691.3)</f>
        <v>1691.3</v>
      </c>
      <c r="D322" s="2">
        <f>IFERROR(__xludf.DUMMYFUNCTION("""COMPUTED_VALUE"""),45758.66666666667)</f>
        <v>45758.66667</v>
      </c>
      <c r="E322" s="1">
        <f>IFERROR(__xludf.DUMMYFUNCTION("""COMPUTED_VALUE"""),1725.61)</f>
        <v>1725.61</v>
      </c>
      <c r="G322" s="2">
        <f>IFERROR(__xludf.DUMMYFUNCTION("""COMPUTED_VALUE"""),45758.66666666667)</f>
        <v>45758.66667</v>
      </c>
      <c r="H322" s="1">
        <f>IFERROR(__xludf.DUMMYFUNCTION("""COMPUTED_VALUE"""),1672.93)</f>
        <v>1672.93</v>
      </c>
      <c r="J322" s="2">
        <f>IFERROR(__xludf.DUMMYFUNCTION("""COMPUTED_VALUE"""),45758.66666666667)</f>
        <v>45758.66667</v>
      </c>
      <c r="K322" s="1">
        <f>IFERROR(__xludf.DUMMYFUNCTION("""COMPUTED_VALUE"""),1720.35)</f>
        <v>1720.35</v>
      </c>
      <c r="M322" s="2">
        <f>IFERROR(__xludf.DUMMYFUNCTION("""COMPUTED_VALUE"""),45758.66666666667)</f>
        <v>45758.66667</v>
      </c>
      <c r="N322" s="1">
        <f>IFERROR(__xludf.DUMMYFUNCTION("""COMPUTED_VALUE"""),0.0)</f>
        <v>0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IFERROR(__xludf.DUMMYFUNCTION("""COMPUTED_VALUE"""),1744.36)</f>
        <v>1744.36</v>
      </c>
      <c r="D323" s="2">
        <f>IFERROR(__xludf.DUMMYFUNCTION("""COMPUTED_VALUE"""),45761.66666666667)</f>
        <v>45761.66667</v>
      </c>
      <c r="E323" s="1">
        <f>IFERROR(__xludf.DUMMYFUNCTION("""COMPUTED_VALUE"""),1750.79)</f>
        <v>1750.79</v>
      </c>
      <c r="G323" s="2">
        <f>IFERROR(__xludf.DUMMYFUNCTION("""COMPUTED_VALUE"""),45761.66666666667)</f>
        <v>45761.66667</v>
      </c>
      <c r="H323" s="1">
        <f>IFERROR(__xludf.DUMMYFUNCTION("""COMPUTED_VALUE"""),1723.71)</f>
        <v>1723.71</v>
      </c>
      <c r="J323" s="2">
        <f>IFERROR(__xludf.DUMMYFUNCTION("""COMPUTED_VALUE"""),45761.66666666667)</f>
        <v>45761.66667</v>
      </c>
      <c r="K323" s="1">
        <f>IFERROR(__xludf.DUMMYFUNCTION("""COMPUTED_VALUE"""),1740.97)</f>
        <v>1740.97</v>
      </c>
      <c r="M323" s="2">
        <f>IFERROR(__xludf.DUMMYFUNCTION("""COMPUTED_VALUE"""),45761.66666666667)</f>
        <v>45761.66667</v>
      </c>
      <c r="N323" s="1">
        <f>IFERROR(__xludf.DUMMYFUNCTION("""COMPUTED_VALUE"""),0.0)</f>
        <v>0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IFERROR(__xludf.DUMMYFUNCTION("""COMPUTED_VALUE"""),1743.54)</f>
        <v>1743.54</v>
      </c>
      <c r="D324" s="2">
        <f>IFERROR(__xludf.DUMMYFUNCTION("""COMPUTED_VALUE"""),45762.66666666667)</f>
        <v>45762.66667</v>
      </c>
      <c r="E324" s="1">
        <f>IFERROR(__xludf.DUMMYFUNCTION("""COMPUTED_VALUE"""),1758.26)</f>
        <v>1758.26</v>
      </c>
      <c r="G324" s="2">
        <f>IFERROR(__xludf.DUMMYFUNCTION("""COMPUTED_VALUE"""),45762.66666666667)</f>
        <v>45762.66667</v>
      </c>
      <c r="H324" s="1">
        <f>IFERROR(__xludf.DUMMYFUNCTION("""COMPUTED_VALUE"""),1739.98)</f>
        <v>1739.98</v>
      </c>
      <c r="J324" s="2">
        <f>IFERROR(__xludf.DUMMYFUNCTION("""COMPUTED_VALUE"""),45762.66666666667)</f>
        <v>45762.66667</v>
      </c>
      <c r="K324" s="1">
        <f>IFERROR(__xludf.DUMMYFUNCTION("""COMPUTED_VALUE"""),1742.75)</f>
        <v>1742.75</v>
      </c>
      <c r="M324" s="2">
        <f>IFERROR(__xludf.DUMMYFUNCTION("""COMPUTED_VALUE"""),45762.66666666667)</f>
        <v>45762.66667</v>
      </c>
      <c r="N324" s="1">
        <f>IFERROR(__xludf.DUMMYFUNCTION("""COMPUTED_VALUE"""),0.0)</f>
        <v>0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IFERROR(__xludf.DUMMYFUNCTION("""COMPUTED_VALUE"""),1734.17)</f>
        <v>1734.17</v>
      </c>
      <c r="D325" s="2">
        <f>IFERROR(__xludf.DUMMYFUNCTION("""COMPUTED_VALUE"""),45763.66666666667)</f>
        <v>45763.66667</v>
      </c>
      <c r="E325" s="1">
        <f>IFERROR(__xludf.DUMMYFUNCTION("""COMPUTED_VALUE"""),1747.21)</f>
        <v>1747.21</v>
      </c>
      <c r="G325" s="2">
        <f>IFERROR(__xludf.DUMMYFUNCTION("""COMPUTED_VALUE"""),45763.66666666667)</f>
        <v>45763.66667</v>
      </c>
      <c r="H325" s="1">
        <f>IFERROR(__xludf.DUMMYFUNCTION("""COMPUTED_VALUE"""),1706.06)</f>
        <v>1706.06</v>
      </c>
      <c r="J325" s="2">
        <f>IFERROR(__xludf.DUMMYFUNCTION("""COMPUTED_VALUE"""),45763.66666666667)</f>
        <v>45763.66667</v>
      </c>
      <c r="K325" s="1">
        <f>IFERROR(__xludf.DUMMYFUNCTION("""COMPUTED_VALUE"""),1720.18)</f>
        <v>1720.18</v>
      </c>
      <c r="M325" s="2">
        <f>IFERROR(__xludf.DUMMYFUNCTION("""COMPUTED_VALUE"""),45763.66666666667)</f>
        <v>45763.66667</v>
      </c>
      <c r="N325" s="1">
        <f>IFERROR(__xludf.DUMMYFUNCTION("""COMPUTED_VALUE"""),0.0)</f>
        <v>0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IFERROR(__xludf.DUMMYFUNCTION("""COMPUTED_VALUE"""),1727.65)</f>
        <v>1727.65</v>
      </c>
      <c r="D326" s="2">
        <f>IFERROR(__xludf.DUMMYFUNCTION("""COMPUTED_VALUE"""),45764.66666666667)</f>
        <v>45764.66667</v>
      </c>
      <c r="E326" s="1">
        <f>IFERROR(__xludf.DUMMYFUNCTION("""COMPUTED_VALUE"""),1747.41)</f>
        <v>1747.41</v>
      </c>
      <c r="G326" s="2">
        <f>IFERROR(__xludf.DUMMYFUNCTION("""COMPUTED_VALUE"""),45764.66666666667)</f>
        <v>45764.66667</v>
      </c>
      <c r="H326" s="1">
        <f>IFERROR(__xludf.DUMMYFUNCTION("""COMPUTED_VALUE"""),1723.87)</f>
        <v>1723.87</v>
      </c>
      <c r="J326" s="2">
        <f>IFERROR(__xludf.DUMMYFUNCTION("""COMPUTED_VALUE"""),45764.66666666667)</f>
        <v>45764.66667</v>
      </c>
      <c r="K326" s="1">
        <f>IFERROR(__xludf.DUMMYFUNCTION("""COMPUTED_VALUE"""),1734.38)</f>
        <v>1734.38</v>
      </c>
      <c r="M326" s="2">
        <f>IFERROR(__xludf.DUMMYFUNCTION("""COMPUTED_VALUE"""),45764.66666666667)</f>
        <v>45764.66667</v>
      </c>
      <c r="N326" s="1">
        <f>IFERROR(__xludf.DUMMYFUNCTION("""COMPUTED_VALUE"""),0.0)</f>
        <v>0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IFERROR(__xludf.DUMMYFUNCTION("""COMPUTED_VALUE"""),1722.09)</f>
        <v>1722.09</v>
      </c>
      <c r="D327" s="2">
        <f>IFERROR(__xludf.DUMMYFUNCTION("""COMPUTED_VALUE"""),45768.66666666667)</f>
        <v>45768.66667</v>
      </c>
      <c r="E327" s="1">
        <f>IFERROR(__xludf.DUMMYFUNCTION("""COMPUTED_VALUE"""),1724.04)</f>
        <v>1724.04</v>
      </c>
      <c r="G327" s="2">
        <f>IFERROR(__xludf.DUMMYFUNCTION("""COMPUTED_VALUE"""),45768.66666666667)</f>
        <v>45768.66667</v>
      </c>
      <c r="H327" s="1">
        <f>IFERROR(__xludf.DUMMYFUNCTION("""COMPUTED_VALUE"""),1677.99)</f>
        <v>1677.99</v>
      </c>
      <c r="J327" s="2">
        <f>IFERROR(__xludf.DUMMYFUNCTION("""COMPUTED_VALUE"""),45768.66666666667)</f>
        <v>45768.66667</v>
      </c>
      <c r="K327" s="1">
        <f>IFERROR(__xludf.DUMMYFUNCTION("""COMPUTED_VALUE"""),1695.75)</f>
        <v>1695.75</v>
      </c>
      <c r="M327" s="2">
        <f>IFERROR(__xludf.DUMMYFUNCTION("""COMPUTED_VALUE"""),45768.66666666667)</f>
        <v>45768.66667</v>
      </c>
      <c r="N327" s="1">
        <f>IFERROR(__xludf.DUMMYFUNCTION("""COMPUTED_VALUE"""),0.0)</f>
        <v>0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IFERROR(__xludf.DUMMYFUNCTION("""COMPUTED_VALUE"""),1715.6)</f>
        <v>1715.6</v>
      </c>
      <c r="D328" s="2">
        <f>IFERROR(__xludf.DUMMYFUNCTION("""COMPUTED_VALUE"""),45769.66666666667)</f>
        <v>45769.66667</v>
      </c>
      <c r="E328" s="1">
        <f>IFERROR(__xludf.DUMMYFUNCTION("""COMPUTED_VALUE"""),1745.69)</f>
        <v>1745.69</v>
      </c>
      <c r="G328" s="2">
        <f>IFERROR(__xludf.DUMMYFUNCTION("""COMPUTED_VALUE"""),45769.66666666667)</f>
        <v>45769.66667</v>
      </c>
      <c r="H328" s="1">
        <f>IFERROR(__xludf.DUMMYFUNCTION("""COMPUTED_VALUE"""),1713.62)</f>
        <v>1713.62</v>
      </c>
      <c r="J328" s="2">
        <f>IFERROR(__xludf.DUMMYFUNCTION("""COMPUTED_VALUE"""),45769.66666666667)</f>
        <v>45769.66667</v>
      </c>
      <c r="K328" s="1">
        <f>IFERROR(__xludf.DUMMYFUNCTION("""COMPUTED_VALUE"""),1740.65)</f>
        <v>1740.65</v>
      </c>
      <c r="M328" s="2">
        <f>IFERROR(__xludf.DUMMYFUNCTION("""COMPUTED_VALUE"""),45769.66666666667)</f>
        <v>45769.66667</v>
      </c>
      <c r="N328" s="1">
        <f>IFERROR(__xludf.DUMMYFUNCTION("""COMPUTED_VALUE"""),0.0)</f>
        <v>0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IFERROR(__xludf.DUMMYFUNCTION("""COMPUTED_VALUE"""),1770.2)</f>
        <v>1770.2</v>
      </c>
      <c r="D329" s="2">
        <f>IFERROR(__xludf.DUMMYFUNCTION("""COMPUTED_VALUE"""),45770.66666666667)</f>
        <v>45770.66667</v>
      </c>
      <c r="E329" s="1">
        <f>IFERROR(__xludf.DUMMYFUNCTION("""COMPUTED_VALUE"""),1800.66)</f>
        <v>1800.66</v>
      </c>
      <c r="G329" s="2">
        <f>IFERROR(__xludf.DUMMYFUNCTION("""COMPUTED_VALUE"""),45770.66666666667)</f>
        <v>45770.66667</v>
      </c>
      <c r="H329" s="1">
        <f>IFERROR(__xludf.DUMMYFUNCTION("""COMPUTED_VALUE"""),1757.58)</f>
        <v>1757.58</v>
      </c>
      <c r="J329" s="2">
        <f>IFERROR(__xludf.DUMMYFUNCTION("""COMPUTED_VALUE"""),45770.66666666667)</f>
        <v>45770.66667</v>
      </c>
      <c r="K329" s="1">
        <f>IFERROR(__xludf.DUMMYFUNCTION("""COMPUTED_VALUE"""),1763.33)</f>
        <v>1763.33</v>
      </c>
      <c r="M329" s="2">
        <f>IFERROR(__xludf.DUMMYFUNCTION("""COMPUTED_VALUE"""),45770.66666666667)</f>
        <v>45770.66667</v>
      </c>
      <c r="N329" s="1">
        <f>IFERROR(__xludf.DUMMYFUNCTION("""COMPUTED_VALUE"""),0.0)</f>
        <v>0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IFERROR(__xludf.DUMMYFUNCTION("""COMPUTED_VALUE"""),1765.13)</f>
        <v>1765.13</v>
      </c>
      <c r="D330" s="2">
        <f>IFERROR(__xludf.DUMMYFUNCTION("""COMPUTED_VALUE"""),45771.66666666667)</f>
        <v>45771.66667</v>
      </c>
      <c r="E330" s="1">
        <f>IFERROR(__xludf.DUMMYFUNCTION("""COMPUTED_VALUE"""),1803.27)</f>
        <v>1803.27</v>
      </c>
      <c r="G330" s="2">
        <f>IFERROR(__xludf.DUMMYFUNCTION("""COMPUTED_VALUE"""),45771.66666666667)</f>
        <v>45771.66667</v>
      </c>
      <c r="H330" s="1">
        <f>IFERROR(__xludf.DUMMYFUNCTION("""COMPUTED_VALUE"""),1763.0)</f>
        <v>1763</v>
      </c>
      <c r="J330" s="2">
        <f>IFERROR(__xludf.DUMMYFUNCTION("""COMPUTED_VALUE"""),45771.66666666667)</f>
        <v>45771.66667</v>
      </c>
      <c r="K330" s="1">
        <f>IFERROR(__xludf.DUMMYFUNCTION("""COMPUTED_VALUE"""),1800.57)</f>
        <v>1800.57</v>
      </c>
      <c r="M330" s="2">
        <f>IFERROR(__xludf.DUMMYFUNCTION("""COMPUTED_VALUE"""),45771.66666666667)</f>
        <v>45771.66667</v>
      </c>
      <c r="N330" s="1">
        <f>IFERROR(__xludf.DUMMYFUNCTION("""COMPUTED_VALUE"""),0.0)</f>
        <v>0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IFERROR(__xludf.DUMMYFUNCTION("""COMPUTED_VALUE"""),1796.54)</f>
        <v>1796.54</v>
      </c>
      <c r="D331" s="2">
        <f>IFERROR(__xludf.DUMMYFUNCTION("""COMPUTED_VALUE"""),45772.66666666667)</f>
        <v>45772.66667</v>
      </c>
      <c r="E331" s="1">
        <f>IFERROR(__xludf.DUMMYFUNCTION("""COMPUTED_VALUE"""),1803.21)</f>
        <v>1803.21</v>
      </c>
      <c r="G331" s="2">
        <f>IFERROR(__xludf.DUMMYFUNCTION("""COMPUTED_VALUE"""),45772.66666666667)</f>
        <v>45772.66667</v>
      </c>
      <c r="H331" s="1">
        <f>IFERROR(__xludf.DUMMYFUNCTION("""COMPUTED_VALUE"""),1786.56)</f>
        <v>1786.56</v>
      </c>
      <c r="J331" s="2">
        <f>IFERROR(__xludf.DUMMYFUNCTION("""COMPUTED_VALUE"""),45772.66666666667)</f>
        <v>45772.66667</v>
      </c>
      <c r="K331" s="1">
        <f>IFERROR(__xludf.DUMMYFUNCTION("""COMPUTED_VALUE"""),1801.96)</f>
        <v>1801.96</v>
      </c>
      <c r="M331" s="2">
        <f>IFERROR(__xludf.DUMMYFUNCTION("""COMPUTED_VALUE"""),45772.66666666667)</f>
        <v>45772.66667</v>
      </c>
      <c r="N331" s="1">
        <f>IFERROR(__xludf.DUMMYFUNCTION("""COMPUTED_VALUE"""),0.0)</f>
        <v>0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IFERROR(__xludf.DUMMYFUNCTION("""COMPUTED_VALUE"""),1804.51)</f>
        <v>1804.51</v>
      </c>
      <c r="D332" s="2">
        <f>IFERROR(__xludf.DUMMYFUNCTION("""COMPUTED_VALUE"""),45775.66666666667)</f>
        <v>45775.66667</v>
      </c>
      <c r="E332" s="1">
        <f>IFERROR(__xludf.DUMMYFUNCTION("""COMPUTED_VALUE"""),1813.95)</f>
        <v>1813.95</v>
      </c>
      <c r="G332" s="2">
        <f>IFERROR(__xludf.DUMMYFUNCTION("""COMPUTED_VALUE"""),45775.66666666667)</f>
        <v>45775.66667</v>
      </c>
      <c r="H332" s="1">
        <f>IFERROR(__xludf.DUMMYFUNCTION("""COMPUTED_VALUE"""),1791.47)</f>
        <v>1791.47</v>
      </c>
      <c r="J332" s="2">
        <f>IFERROR(__xludf.DUMMYFUNCTION("""COMPUTED_VALUE"""),45775.66666666667)</f>
        <v>45775.66667</v>
      </c>
      <c r="K332" s="1">
        <f>IFERROR(__xludf.DUMMYFUNCTION("""COMPUTED_VALUE"""),1808.47)</f>
        <v>1808.47</v>
      </c>
      <c r="M332" s="2">
        <f>IFERROR(__xludf.DUMMYFUNCTION("""COMPUTED_VALUE"""),45775.66666666667)</f>
        <v>45775.66667</v>
      </c>
      <c r="N332" s="1">
        <f>IFERROR(__xludf.DUMMYFUNCTION("""COMPUTED_VALUE"""),0.0)</f>
        <v>0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IFERROR(__xludf.DUMMYFUNCTION("""COMPUTED_VALUE"""),1803.23)</f>
        <v>1803.23</v>
      </c>
      <c r="D333" s="2">
        <f>IFERROR(__xludf.DUMMYFUNCTION("""COMPUTED_VALUE"""),45776.66666666667)</f>
        <v>45776.66667</v>
      </c>
      <c r="E333" s="1">
        <f>IFERROR(__xludf.DUMMYFUNCTION("""COMPUTED_VALUE"""),1824.16)</f>
        <v>1824.16</v>
      </c>
      <c r="G333" s="2">
        <f>IFERROR(__xludf.DUMMYFUNCTION("""COMPUTED_VALUE"""),45776.66666666667)</f>
        <v>45776.66667</v>
      </c>
      <c r="H333" s="1">
        <f>IFERROR(__xludf.DUMMYFUNCTION("""COMPUTED_VALUE"""),1800.36)</f>
        <v>1800.36</v>
      </c>
      <c r="J333" s="2">
        <f>IFERROR(__xludf.DUMMYFUNCTION("""COMPUTED_VALUE"""),45776.66666666667)</f>
        <v>45776.66667</v>
      </c>
      <c r="K333" s="1">
        <f>IFERROR(__xludf.DUMMYFUNCTION("""COMPUTED_VALUE"""),1820.81)</f>
        <v>1820.81</v>
      </c>
      <c r="M333" s="2">
        <f>IFERROR(__xludf.DUMMYFUNCTION("""COMPUTED_VALUE"""),45776.66666666667)</f>
        <v>45776.66667</v>
      </c>
      <c r="N333" s="1">
        <f>IFERROR(__xludf.DUMMYFUNCTION("""COMPUTED_VALUE"""),0.0)</f>
        <v>0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IFERROR(__xludf.DUMMYFUNCTION("""COMPUTED_VALUE"""),1799.77)</f>
        <v>1799.77</v>
      </c>
      <c r="D334" s="2">
        <f>IFERROR(__xludf.DUMMYFUNCTION("""COMPUTED_VALUE"""),45777.66666666667)</f>
        <v>45777.66667</v>
      </c>
      <c r="E334" s="1">
        <f>IFERROR(__xludf.DUMMYFUNCTION("""COMPUTED_VALUE"""),1826.58)</f>
        <v>1826.58</v>
      </c>
      <c r="G334" s="2">
        <f>IFERROR(__xludf.DUMMYFUNCTION("""COMPUTED_VALUE"""),45777.66666666667)</f>
        <v>45777.66667</v>
      </c>
      <c r="H334" s="1">
        <f>IFERROR(__xludf.DUMMYFUNCTION("""COMPUTED_VALUE"""),1780.78)</f>
        <v>1780.78</v>
      </c>
      <c r="J334" s="2">
        <f>IFERROR(__xludf.DUMMYFUNCTION("""COMPUTED_VALUE"""),45777.66666666667)</f>
        <v>45777.66667</v>
      </c>
      <c r="K334" s="1">
        <f>IFERROR(__xludf.DUMMYFUNCTION("""COMPUTED_VALUE"""),1823.12)</f>
        <v>1823.12</v>
      </c>
      <c r="M334" s="2">
        <f>IFERROR(__xludf.DUMMYFUNCTION("""COMPUTED_VALUE"""),45777.66666666667)</f>
        <v>45777.66667</v>
      </c>
      <c r="N334" s="1">
        <f>IFERROR(__xludf.DUMMYFUNCTION("""COMPUTED_VALUE"""),0.0)</f>
        <v>0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IFERROR(__xludf.DUMMYFUNCTION("""COMPUTED_VALUE"""),1831.32)</f>
        <v>1831.32</v>
      </c>
      <c r="D335" s="2">
        <f>IFERROR(__xludf.DUMMYFUNCTION("""COMPUTED_VALUE"""),45778.66666666667)</f>
        <v>45778.66667</v>
      </c>
      <c r="E335" s="1">
        <f>IFERROR(__xludf.DUMMYFUNCTION("""COMPUTED_VALUE"""),1843.88)</f>
        <v>1843.88</v>
      </c>
      <c r="G335" s="2">
        <f>IFERROR(__xludf.DUMMYFUNCTION("""COMPUTED_VALUE"""),45778.66666666667)</f>
        <v>45778.66667</v>
      </c>
      <c r="H335" s="1">
        <f>IFERROR(__xludf.DUMMYFUNCTION("""COMPUTED_VALUE"""),1819.86)</f>
        <v>1819.86</v>
      </c>
      <c r="J335" s="2">
        <f>IFERROR(__xludf.DUMMYFUNCTION("""COMPUTED_VALUE"""),45778.66666666667)</f>
        <v>45778.66667</v>
      </c>
      <c r="K335" s="1">
        <f>IFERROR(__xludf.DUMMYFUNCTION("""COMPUTED_VALUE"""),1827.06)</f>
        <v>1827.06</v>
      </c>
      <c r="M335" s="2">
        <f>IFERROR(__xludf.DUMMYFUNCTION("""COMPUTED_VALUE"""),45778.66666666667)</f>
        <v>45778.66667</v>
      </c>
      <c r="N335" s="1">
        <f>IFERROR(__xludf.DUMMYFUNCTION("""COMPUTED_VALUE"""),0.0)</f>
        <v>0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IFERROR(__xludf.DUMMYFUNCTION("""COMPUTED_VALUE"""),1844.82)</f>
        <v>1844.82</v>
      </c>
      <c r="D336" s="2">
        <f>IFERROR(__xludf.DUMMYFUNCTION("""COMPUTED_VALUE"""),45779.66666666667)</f>
        <v>45779.66667</v>
      </c>
      <c r="E336" s="1">
        <f>IFERROR(__xludf.DUMMYFUNCTION("""COMPUTED_VALUE"""),1862.8)</f>
        <v>1862.8</v>
      </c>
      <c r="G336" s="2">
        <f>IFERROR(__xludf.DUMMYFUNCTION("""COMPUTED_VALUE"""),45779.66666666667)</f>
        <v>45779.66667</v>
      </c>
      <c r="H336" s="1">
        <f>IFERROR(__xludf.DUMMYFUNCTION("""COMPUTED_VALUE"""),1844.82)</f>
        <v>1844.82</v>
      </c>
      <c r="J336" s="2">
        <f>IFERROR(__xludf.DUMMYFUNCTION("""COMPUTED_VALUE"""),45779.66666666667)</f>
        <v>45779.66667</v>
      </c>
      <c r="K336" s="1">
        <f>IFERROR(__xludf.DUMMYFUNCTION("""COMPUTED_VALUE"""),1859.55)</f>
        <v>1859.55</v>
      </c>
      <c r="M336" s="2">
        <f>IFERROR(__xludf.DUMMYFUNCTION("""COMPUTED_VALUE"""),45779.66666666667)</f>
        <v>45779.66667</v>
      </c>
      <c r="N336" s="1">
        <f>IFERROR(__xludf.DUMMYFUNCTION("""COMPUTED_VALUE"""),0.0)</f>
        <v>0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IFERROR(__xludf.DUMMYFUNCTION("""COMPUTED_VALUE"""),1850.66)</f>
        <v>1850.66</v>
      </c>
      <c r="D337" s="2">
        <f>IFERROR(__xludf.DUMMYFUNCTION("""COMPUTED_VALUE"""),45782.66666666667)</f>
        <v>45782.66667</v>
      </c>
      <c r="E337" s="1">
        <f>IFERROR(__xludf.DUMMYFUNCTION("""COMPUTED_VALUE"""),1866.59)</f>
        <v>1866.59</v>
      </c>
      <c r="G337" s="2">
        <f>IFERROR(__xludf.DUMMYFUNCTION("""COMPUTED_VALUE"""),45782.66666666667)</f>
        <v>45782.66667</v>
      </c>
      <c r="H337" s="1">
        <f>IFERROR(__xludf.DUMMYFUNCTION("""COMPUTED_VALUE"""),1845.58)</f>
        <v>1845.58</v>
      </c>
      <c r="J337" s="2">
        <f>IFERROR(__xludf.DUMMYFUNCTION("""COMPUTED_VALUE"""),45782.66666666667)</f>
        <v>45782.66667</v>
      </c>
      <c r="K337" s="1">
        <f>IFERROR(__xludf.DUMMYFUNCTION("""COMPUTED_VALUE"""),1856.21)</f>
        <v>1856.21</v>
      </c>
      <c r="M337" s="2">
        <f>IFERROR(__xludf.DUMMYFUNCTION("""COMPUTED_VALUE"""),45782.66666666667)</f>
        <v>45782.66667</v>
      </c>
      <c r="N337" s="1">
        <f>IFERROR(__xludf.DUMMYFUNCTION("""COMPUTED_VALUE"""),0.0)</f>
        <v>0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IFERROR(__xludf.DUMMYFUNCTION("""COMPUTED_VALUE"""),1837.94)</f>
        <v>1837.94</v>
      </c>
      <c r="D338" s="2">
        <f>IFERROR(__xludf.DUMMYFUNCTION("""COMPUTED_VALUE"""),45783.66666666667)</f>
        <v>45783.66667</v>
      </c>
      <c r="E338" s="1">
        <f>IFERROR(__xludf.DUMMYFUNCTION("""COMPUTED_VALUE"""),1852.26)</f>
        <v>1852.26</v>
      </c>
      <c r="G338" s="2">
        <f>IFERROR(__xludf.DUMMYFUNCTION("""COMPUTED_VALUE"""),45783.66666666667)</f>
        <v>45783.66667</v>
      </c>
      <c r="H338" s="1">
        <f>IFERROR(__xludf.DUMMYFUNCTION("""COMPUTED_VALUE"""),1831.32)</f>
        <v>1831.32</v>
      </c>
      <c r="J338" s="2">
        <f>IFERROR(__xludf.DUMMYFUNCTION("""COMPUTED_VALUE"""),45783.66666666667)</f>
        <v>45783.66667</v>
      </c>
      <c r="K338" s="1">
        <f>IFERROR(__xludf.DUMMYFUNCTION("""COMPUTED_VALUE"""),1840.54)</f>
        <v>1840.54</v>
      </c>
      <c r="M338" s="2">
        <f>IFERROR(__xludf.DUMMYFUNCTION("""COMPUTED_VALUE"""),45783.66666666667)</f>
        <v>45783.66667</v>
      </c>
      <c r="N338" s="1">
        <f>IFERROR(__xludf.DUMMYFUNCTION("""COMPUTED_VALUE"""),0.0)</f>
        <v>0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IFERROR(__xludf.DUMMYFUNCTION("""COMPUTED_VALUE"""),1841.02)</f>
        <v>1841.02</v>
      </c>
      <c r="D339" s="2">
        <f>IFERROR(__xludf.DUMMYFUNCTION("""COMPUTED_VALUE"""),45784.66666666667)</f>
        <v>45784.66667</v>
      </c>
      <c r="E339" s="1">
        <f>IFERROR(__xludf.DUMMYFUNCTION("""COMPUTED_VALUE"""),1855.46)</f>
        <v>1855.46</v>
      </c>
      <c r="G339" s="2">
        <f>IFERROR(__xludf.DUMMYFUNCTION("""COMPUTED_VALUE"""),45784.66666666667)</f>
        <v>45784.66667</v>
      </c>
      <c r="H339" s="1">
        <f>IFERROR(__xludf.DUMMYFUNCTION("""COMPUTED_VALUE"""),1837.44)</f>
        <v>1837.44</v>
      </c>
      <c r="J339" s="2">
        <f>IFERROR(__xludf.DUMMYFUNCTION("""COMPUTED_VALUE"""),45784.66666666667)</f>
        <v>45784.66667</v>
      </c>
      <c r="K339" s="1">
        <f>IFERROR(__xludf.DUMMYFUNCTION("""COMPUTED_VALUE"""),1849.52)</f>
        <v>1849.52</v>
      </c>
      <c r="M339" s="2">
        <f>IFERROR(__xludf.DUMMYFUNCTION("""COMPUTED_VALUE"""),45784.66666666667)</f>
        <v>45784.66667</v>
      </c>
      <c r="N339" s="1">
        <f>IFERROR(__xludf.DUMMYFUNCTION("""COMPUTED_VALUE"""),0.0)</f>
        <v>0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IFERROR(__xludf.DUMMYFUNCTION("""COMPUTED_VALUE"""),1859.94)</f>
        <v>1859.94</v>
      </c>
      <c r="D340" s="2">
        <f>IFERROR(__xludf.DUMMYFUNCTION("""COMPUTED_VALUE"""),45785.66666666667)</f>
        <v>45785.66667</v>
      </c>
      <c r="E340" s="1">
        <f>IFERROR(__xludf.DUMMYFUNCTION("""COMPUTED_VALUE"""),1884.27)</f>
        <v>1884.27</v>
      </c>
      <c r="G340" s="2">
        <f>IFERROR(__xludf.DUMMYFUNCTION("""COMPUTED_VALUE"""),45785.66666666667)</f>
        <v>45785.66667</v>
      </c>
      <c r="H340" s="1">
        <f>IFERROR(__xludf.DUMMYFUNCTION("""COMPUTED_VALUE"""),1858.94)</f>
        <v>1858.94</v>
      </c>
      <c r="J340" s="2">
        <f>IFERROR(__xludf.DUMMYFUNCTION("""COMPUTED_VALUE"""),45785.66666666667)</f>
        <v>45785.66667</v>
      </c>
      <c r="K340" s="1">
        <f>IFERROR(__xludf.DUMMYFUNCTION("""COMPUTED_VALUE"""),1865.58)</f>
        <v>1865.58</v>
      </c>
      <c r="M340" s="2">
        <f>IFERROR(__xludf.DUMMYFUNCTION("""COMPUTED_VALUE"""),45785.66666666667)</f>
        <v>45785.66667</v>
      </c>
      <c r="N340" s="1">
        <f>IFERROR(__xludf.DUMMYFUNCTION("""COMPUTED_VALUE"""),0.0)</f>
        <v>0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IFERROR(__xludf.DUMMYFUNCTION("""COMPUTED_VALUE"""),1872.19)</f>
        <v>1872.19</v>
      </c>
      <c r="D341" s="2">
        <f>IFERROR(__xludf.DUMMYFUNCTION("""COMPUTED_VALUE"""),45786.66666666667)</f>
        <v>45786.66667</v>
      </c>
      <c r="E341" s="1">
        <f>IFERROR(__xludf.DUMMYFUNCTION("""COMPUTED_VALUE"""),1873.54)</f>
        <v>1873.54</v>
      </c>
      <c r="G341" s="2">
        <f>IFERROR(__xludf.DUMMYFUNCTION("""COMPUTED_VALUE"""),45786.66666666667)</f>
        <v>45786.66667</v>
      </c>
      <c r="H341" s="1">
        <f>IFERROR(__xludf.DUMMYFUNCTION("""COMPUTED_VALUE"""),1858.74)</f>
        <v>1858.74</v>
      </c>
      <c r="J341" s="2">
        <f>IFERROR(__xludf.DUMMYFUNCTION("""COMPUTED_VALUE"""),45786.66666666667)</f>
        <v>45786.66667</v>
      </c>
      <c r="K341" s="1">
        <f>IFERROR(__xludf.DUMMYFUNCTION("""COMPUTED_VALUE"""),1864.48)</f>
        <v>1864.48</v>
      </c>
      <c r="M341" s="2">
        <f>IFERROR(__xludf.DUMMYFUNCTION("""COMPUTED_VALUE"""),45786.66666666667)</f>
        <v>45786.66667</v>
      </c>
      <c r="N341" s="1">
        <f>IFERROR(__xludf.DUMMYFUNCTION("""COMPUTED_VALUE"""),0.0)</f>
        <v>0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IFERROR(__xludf.DUMMYFUNCTION("""COMPUTED_VALUE"""),1903.27)</f>
        <v>1903.27</v>
      </c>
      <c r="D342" s="2">
        <f>IFERROR(__xludf.DUMMYFUNCTION("""COMPUTED_VALUE"""),45789.66666666667)</f>
        <v>45789.66667</v>
      </c>
      <c r="E342" s="1">
        <f>IFERROR(__xludf.DUMMYFUNCTION("""COMPUTED_VALUE"""),1911.11)</f>
        <v>1911.11</v>
      </c>
      <c r="G342" s="2">
        <f>IFERROR(__xludf.DUMMYFUNCTION("""COMPUTED_VALUE"""),45789.66666666667)</f>
        <v>45789.66667</v>
      </c>
      <c r="H342" s="1">
        <f>IFERROR(__xludf.DUMMYFUNCTION("""COMPUTED_VALUE"""),1895.56)</f>
        <v>1895.56</v>
      </c>
      <c r="J342" s="2">
        <f>IFERROR(__xludf.DUMMYFUNCTION("""COMPUTED_VALUE"""),45789.66666666667)</f>
        <v>45789.66667</v>
      </c>
      <c r="K342" s="1">
        <f>IFERROR(__xludf.DUMMYFUNCTION("""COMPUTED_VALUE"""),1910.33)</f>
        <v>1910.33</v>
      </c>
      <c r="M342" s="2">
        <f>IFERROR(__xludf.DUMMYFUNCTION("""COMPUTED_VALUE"""),45789.66666666667)</f>
        <v>45789.66667</v>
      </c>
      <c r="N342" s="1">
        <f>IFERROR(__xludf.DUMMYFUNCTION("""COMPUTED_VALUE"""),0.0)</f>
        <v>0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IFERROR(__xludf.DUMMYFUNCTION("""COMPUTED_VALUE"""),1913.92)</f>
        <v>1913.92</v>
      </c>
      <c r="D343" s="2">
        <f>IFERROR(__xludf.DUMMYFUNCTION("""COMPUTED_VALUE"""),45790.66666666667)</f>
        <v>45790.66667</v>
      </c>
      <c r="E343" s="1">
        <f>IFERROR(__xludf.DUMMYFUNCTION("""COMPUTED_VALUE"""),1932.39)</f>
        <v>1932.39</v>
      </c>
      <c r="G343" s="2">
        <f>IFERROR(__xludf.DUMMYFUNCTION("""COMPUTED_VALUE"""),45790.66666666667)</f>
        <v>45790.66667</v>
      </c>
      <c r="H343" s="1">
        <f>IFERROR(__xludf.DUMMYFUNCTION("""COMPUTED_VALUE"""),1911.98)</f>
        <v>1911.98</v>
      </c>
      <c r="J343" s="2">
        <f>IFERROR(__xludf.DUMMYFUNCTION("""COMPUTED_VALUE"""),45790.66666666667)</f>
        <v>45790.66667</v>
      </c>
      <c r="K343" s="1">
        <f>IFERROR(__xludf.DUMMYFUNCTION("""COMPUTED_VALUE"""),1922.03)</f>
        <v>1922.03</v>
      </c>
      <c r="M343" s="2">
        <f>IFERROR(__xludf.DUMMYFUNCTION("""COMPUTED_VALUE"""),45790.66666666667)</f>
        <v>45790.66667</v>
      </c>
      <c r="N343" s="1">
        <f>IFERROR(__xludf.DUMMYFUNCTION("""COMPUTED_VALUE"""),0.0)</f>
        <v>0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IFERROR(__xludf.DUMMYFUNCTION("""COMPUTED_VALUE"""),1921.21)</f>
        <v>1921.21</v>
      </c>
      <c r="D344" s="2">
        <f>IFERROR(__xludf.DUMMYFUNCTION("""COMPUTED_VALUE"""),45791.66666666667)</f>
        <v>45791.66667</v>
      </c>
      <c r="E344" s="1">
        <f>IFERROR(__xludf.DUMMYFUNCTION("""COMPUTED_VALUE"""),1922.14)</f>
        <v>1922.14</v>
      </c>
      <c r="G344" s="2">
        <f>IFERROR(__xludf.DUMMYFUNCTION("""COMPUTED_VALUE"""),45791.66666666667)</f>
        <v>45791.66667</v>
      </c>
      <c r="H344" s="1">
        <f>IFERROR(__xludf.DUMMYFUNCTION("""COMPUTED_VALUE"""),1908.64)</f>
        <v>1908.64</v>
      </c>
      <c r="J344" s="2">
        <f>IFERROR(__xludf.DUMMYFUNCTION("""COMPUTED_VALUE"""),45791.66666666667)</f>
        <v>45791.66667</v>
      </c>
      <c r="K344" s="1">
        <f>IFERROR(__xludf.DUMMYFUNCTION("""COMPUTED_VALUE"""),1914.58)</f>
        <v>1914.58</v>
      </c>
      <c r="M344" s="2">
        <f>IFERROR(__xludf.DUMMYFUNCTION("""COMPUTED_VALUE"""),45791.66666666667)</f>
        <v>45791.66667</v>
      </c>
      <c r="N344" s="1">
        <f>IFERROR(__xludf.DUMMYFUNCTION("""COMPUTED_VALUE"""),0.0)</f>
        <v>0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IFERROR(__xludf.DUMMYFUNCTION("""COMPUTED_VALUE"""),1909.13)</f>
        <v>1909.13</v>
      </c>
      <c r="D345" s="2">
        <f>IFERROR(__xludf.DUMMYFUNCTION("""COMPUTED_VALUE"""),45792.66666666667)</f>
        <v>45792.66667</v>
      </c>
      <c r="E345" s="1">
        <f>IFERROR(__xludf.DUMMYFUNCTION("""COMPUTED_VALUE"""),1929.24)</f>
        <v>1929.24</v>
      </c>
      <c r="G345" s="2">
        <f>IFERROR(__xludf.DUMMYFUNCTION("""COMPUTED_VALUE"""),45792.66666666667)</f>
        <v>45792.66667</v>
      </c>
      <c r="H345" s="1">
        <f>IFERROR(__xludf.DUMMYFUNCTION("""COMPUTED_VALUE"""),1908.81)</f>
        <v>1908.81</v>
      </c>
      <c r="J345" s="2">
        <f>IFERROR(__xludf.DUMMYFUNCTION("""COMPUTED_VALUE"""),45792.66666666667)</f>
        <v>45792.66667</v>
      </c>
      <c r="K345" s="1">
        <f>IFERROR(__xludf.DUMMYFUNCTION("""COMPUTED_VALUE"""),1928.62)</f>
        <v>1928.62</v>
      </c>
      <c r="M345" s="2">
        <f>IFERROR(__xludf.DUMMYFUNCTION("""COMPUTED_VALUE"""),45792.66666666667)</f>
        <v>45792.66667</v>
      </c>
      <c r="N345" s="1">
        <f>IFERROR(__xludf.DUMMYFUNCTION("""COMPUTED_VALUE"""),0.0)</f>
        <v>0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IFERROR(__xludf.DUMMYFUNCTION("""COMPUTED_VALUE"""),1932.15)</f>
        <v>1932.15</v>
      </c>
      <c r="D346" s="2">
        <f>IFERROR(__xludf.DUMMYFUNCTION("""COMPUTED_VALUE"""),45793.66666666667)</f>
        <v>45793.66667</v>
      </c>
      <c r="E346" s="1">
        <f>IFERROR(__xludf.DUMMYFUNCTION("""COMPUTED_VALUE"""),1948.37)</f>
        <v>1948.37</v>
      </c>
      <c r="G346" s="2">
        <f>IFERROR(__xludf.DUMMYFUNCTION("""COMPUTED_VALUE"""),45793.66666666667)</f>
        <v>45793.66667</v>
      </c>
      <c r="H346" s="1">
        <f>IFERROR(__xludf.DUMMYFUNCTION("""COMPUTED_VALUE"""),1926.91)</f>
        <v>1926.91</v>
      </c>
      <c r="J346" s="2">
        <f>IFERROR(__xludf.DUMMYFUNCTION("""COMPUTED_VALUE"""),45793.66666666667)</f>
        <v>45793.66667</v>
      </c>
      <c r="K346" s="1">
        <f>IFERROR(__xludf.DUMMYFUNCTION("""COMPUTED_VALUE"""),1948.33)</f>
        <v>1948.33</v>
      </c>
      <c r="M346" s="2">
        <f>IFERROR(__xludf.DUMMYFUNCTION("""COMPUTED_VALUE"""),45793.66666666667)</f>
        <v>45793.66667</v>
      </c>
      <c r="N346" s="1">
        <f>IFERROR(__xludf.DUMMYFUNCTION("""COMPUTED_VALUE"""),0.0)</f>
        <v>0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IFERROR(__xludf.DUMMYFUNCTION("""COMPUTED_VALUE"""),1930.38)</f>
        <v>1930.38</v>
      </c>
      <c r="D347" s="2">
        <f>IFERROR(__xludf.DUMMYFUNCTION("""COMPUTED_VALUE"""),45796.66666666667)</f>
        <v>45796.66667</v>
      </c>
      <c r="E347" s="1">
        <f>IFERROR(__xludf.DUMMYFUNCTION("""COMPUTED_VALUE"""),1951.31)</f>
        <v>1951.31</v>
      </c>
      <c r="G347" s="2">
        <f>IFERROR(__xludf.DUMMYFUNCTION("""COMPUTED_VALUE"""),45796.66666666667)</f>
        <v>45796.66667</v>
      </c>
      <c r="H347" s="1">
        <f>IFERROR(__xludf.DUMMYFUNCTION("""COMPUTED_VALUE"""),1928.31)</f>
        <v>1928.31</v>
      </c>
      <c r="J347" s="2">
        <f>IFERROR(__xludf.DUMMYFUNCTION("""COMPUTED_VALUE"""),45796.66666666667)</f>
        <v>45796.66667</v>
      </c>
      <c r="K347" s="1">
        <f>IFERROR(__xludf.DUMMYFUNCTION("""COMPUTED_VALUE"""),1949.04)</f>
        <v>1949.04</v>
      </c>
      <c r="M347" s="2">
        <f>IFERROR(__xludf.DUMMYFUNCTION("""COMPUTED_VALUE"""),45796.66666666667)</f>
        <v>45796.66667</v>
      </c>
      <c r="N347" s="1">
        <f>IFERROR(__xludf.DUMMYFUNCTION("""COMPUTED_VALUE"""),0.0)</f>
        <v>0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IFERROR(__xludf.DUMMYFUNCTION("""COMPUTED_VALUE"""),1943.47)</f>
        <v>1943.47</v>
      </c>
      <c r="D348" s="2">
        <f>IFERROR(__xludf.DUMMYFUNCTION("""COMPUTED_VALUE"""),45797.66666666667)</f>
        <v>45797.66667</v>
      </c>
      <c r="E348" s="1">
        <f>IFERROR(__xludf.DUMMYFUNCTION("""COMPUTED_VALUE"""),1948.53)</f>
        <v>1948.53</v>
      </c>
      <c r="G348" s="2">
        <f>IFERROR(__xludf.DUMMYFUNCTION("""COMPUTED_VALUE"""),45797.66666666667)</f>
        <v>45797.66667</v>
      </c>
      <c r="H348" s="1">
        <f>IFERROR(__xludf.DUMMYFUNCTION("""COMPUTED_VALUE"""),1934.45)</f>
        <v>1934.45</v>
      </c>
      <c r="J348" s="2">
        <f>IFERROR(__xludf.DUMMYFUNCTION("""COMPUTED_VALUE"""),45797.66666666667)</f>
        <v>45797.66667</v>
      </c>
      <c r="K348" s="1">
        <f>IFERROR(__xludf.DUMMYFUNCTION("""COMPUTED_VALUE"""),1940.92)</f>
        <v>1940.92</v>
      </c>
      <c r="M348" s="2">
        <f>IFERROR(__xludf.DUMMYFUNCTION("""COMPUTED_VALUE"""),45797.66666666667)</f>
        <v>45797.66667</v>
      </c>
      <c r="N348" s="1">
        <f>IFERROR(__xludf.DUMMYFUNCTION("""COMPUTED_VALUE"""),0.0)</f>
        <v>0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IFERROR(__xludf.DUMMYFUNCTION("""COMPUTED_VALUE"""),1928.41)</f>
        <v>1928.41</v>
      </c>
      <c r="D349" s="2">
        <f>IFERROR(__xludf.DUMMYFUNCTION("""COMPUTED_VALUE"""),45798.66666666667)</f>
        <v>45798.66667</v>
      </c>
      <c r="E349" s="1">
        <f>IFERROR(__xludf.DUMMYFUNCTION("""COMPUTED_VALUE"""),1930.83)</f>
        <v>1930.83</v>
      </c>
      <c r="G349" s="2">
        <f>IFERROR(__xludf.DUMMYFUNCTION("""COMPUTED_VALUE"""),45798.66666666667)</f>
        <v>45798.66667</v>
      </c>
      <c r="H349" s="1">
        <f>IFERROR(__xludf.DUMMYFUNCTION("""COMPUTED_VALUE"""),1899.3)</f>
        <v>1899.3</v>
      </c>
      <c r="J349" s="2">
        <f>IFERROR(__xludf.DUMMYFUNCTION("""COMPUTED_VALUE"""),45798.66666666667)</f>
        <v>45798.66667</v>
      </c>
      <c r="K349" s="1">
        <f>IFERROR(__xludf.DUMMYFUNCTION("""COMPUTED_VALUE"""),1901.21)</f>
        <v>1901.21</v>
      </c>
      <c r="M349" s="2">
        <f>IFERROR(__xludf.DUMMYFUNCTION("""COMPUTED_VALUE"""),45798.66666666667)</f>
        <v>45798.66667</v>
      </c>
      <c r="N349" s="1">
        <f>IFERROR(__xludf.DUMMYFUNCTION("""COMPUTED_VALUE"""),0.0)</f>
        <v>0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IFERROR(__xludf.DUMMYFUNCTION("""COMPUTED_VALUE"""),1899.14)</f>
        <v>1899.14</v>
      </c>
      <c r="D350" s="2">
        <f>IFERROR(__xludf.DUMMYFUNCTION("""COMPUTED_VALUE"""),45799.66666666667)</f>
        <v>45799.66667</v>
      </c>
      <c r="E350" s="1">
        <f>IFERROR(__xludf.DUMMYFUNCTION("""COMPUTED_VALUE"""),1911.72)</f>
        <v>1911.72</v>
      </c>
      <c r="G350" s="2">
        <f>IFERROR(__xludf.DUMMYFUNCTION("""COMPUTED_VALUE"""),45799.66666666667)</f>
        <v>45799.66667</v>
      </c>
      <c r="H350" s="1">
        <f>IFERROR(__xludf.DUMMYFUNCTION("""COMPUTED_VALUE"""),1890.82)</f>
        <v>1890.82</v>
      </c>
      <c r="J350" s="2">
        <f>IFERROR(__xludf.DUMMYFUNCTION("""COMPUTED_VALUE"""),45799.66666666667)</f>
        <v>45799.66667</v>
      </c>
      <c r="K350" s="1">
        <f>IFERROR(__xludf.DUMMYFUNCTION("""COMPUTED_VALUE"""),1900.43)</f>
        <v>1900.43</v>
      </c>
      <c r="M350" s="2">
        <f>IFERROR(__xludf.DUMMYFUNCTION("""COMPUTED_VALUE"""),45799.66666666667)</f>
        <v>45799.66667</v>
      </c>
      <c r="N350" s="1">
        <f>IFERROR(__xludf.DUMMYFUNCTION("""COMPUTED_VALUE"""),0.0)</f>
        <v>0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IFERROR(__xludf.DUMMYFUNCTION("""COMPUTED_VALUE"""),1882.09)</f>
        <v>1882.09</v>
      </c>
      <c r="D351" s="2">
        <f>IFERROR(__xludf.DUMMYFUNCTION("""COMPUTED_VALUE"""),45800.66666666667)</f>
        <v>45800.66667</v>
      </c>
      <c r="E351" s="1">
        <f>IFERROR(__xludf.DUMMYFUNCTION("""COMPUTED_VALUE"""),1903.8)</f>
        <v>1903.8</v>
      </c>
      <c r="G351" s="2">
        <f>IFERROR(__xludf.DUMMYFUNCTION("""COMPUTED_VALUE"""),45800.66666666667)</f>
        <v>45800.66667</v>
      </c>
      <c r="H351" s="1">
        <f>IFERROR(__xludf.DUMMYFUNCTION("""COMPUTED_VALUE"""),1882.09)</f>
        <v>1882.09</v>
      </c>
      <c r="J351" s="2">
        <f>IFERROR(__xludf.DUMMYFUNCTION("""COMPUTED_VALUE"""),45800.66666666667)</f>
        <v>45800.66667</v>
      </c>
      <c r="K351" s="1">
        <f>IFERROR(__xludf.DUMMYFUNCTION("""COMPUTED_VALUE"""),1898.01)</f>
        <v>1898.01</v>
      </c>
      <c r="M351" s="2">
        <f>IFERROR(__xludf.DUMMYFUNCTION("""COMPUTED_VALUE"""),45800.66666666667)</f>
        <v>45800.66667</v>
      </c>
      <c r="N351" s="1">
        <f>IFERROR(__xludf.DUMMYFUNCTION("""COMPUTED_VALUE"""),0.0)</f>
        <v>0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IFERROR(__xludf.DUMMYFUNCTION("""COMPUTED_VALUE"""),1917.05)</f>
        <v>1917.05</v>
      </c>
      <c r="D352" s="2">
        <f>IFERROR(__xludf.DUMMYFUNCTION("""COMPUTED_VALUE"""),45804.66666666667)</f>
        <v>45804.66667</v>
      </c>
      <c r="E352" s="1">
        <f>IFERROR(__xludf.DUMMYFUNCTION("""COMPUTED_VALUE"""),1931.72)</f>
        <v>1931.72</v>
      </c>
      <c r="G352" s="2">
        <f>IFERROR(__xludf.DUMMYFUNCTION("""COMPUTED_VALUE"""),45804.66666666667)</f>
        <v>45804.66667</v>
      </c>
      <c r="H352" s="1">
        <f>IFERROR(__xludf.DUMMYFUNCTION("""COMPUTED_VALUE"""),1911.05)</f>
        <v>1911.05</v>
      </c>
      <c r="J352" s="2">
        <f>IFERROR(__xludf.DUMMYFUNCTION("""COMPUTED_VALUE"""),45804.66666666667)</f>
        <v>45804.66667</v>
      </c>
      <c r="K352" s="1">
        <f>IFERROR(__xludf.DUMMYFUNCTION("""COMPUTED_VALUE"""),1930.16)</f>
        <v>1930.16</v>
      </c>
      <c r="M352" s="2">
        <f>IFERROR(__xludf.DUMMYFUNCTION("""COMPUTED_VALUE"""),45804.66666666667)</f>
        <v>45804.66667</v>
      </c>
      <c r="N352" s="1">
        <f>IFERROR(__xludf.DUMMYFUNCTION("""COMPUTED_VALUE"""),0.0)</f>
        <v>0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IFERROR(__xludf.DUMMYFUNCTION("""COMPUTED_VALUE"""),1931.15)</f>
        <v>1931.15</v>
      </c>
      <c r="D353" s="2">
        <f>IFERROR(__xludf.DUMMYFUNCTION("""COMPUTED_VALUE"""),45805.66666666667)</f>
        <v>45805.66667</v>
      </c>
      <c r="E353" s="1">
        <f>IFERROR(__xludf.DUMMYFUNCTION("""COMPUTED_VALUE"""),1932.87)</f>
        <v>1932.87</v>
      </c>
      <c r="G353" s="2">
        <f>IFERROR(__xludf.DUMMYFUNCTION("""COMPUTED_VALUE"""),45805.66666666667)</f>
        <v>45805.66667</v>
      </c>
      <c r="H353" s="1">
        <f>IFERROR(__xludf.DUMMYFUNCTION("""COMPUTED_VALUE"""),1913.54)</f>
        <v>1913.54</v>
      </c>
      <c r="J353" s="2">
        <f>IFERROR(__xludf.DUMMYFUNCTION("""COMPUTED_VALUE"""),45805.66666666667)</f>
        <v>45805.66667</v>
      </c>
      <c r="K353" s="1">
        <f>IFERROR(__xludf.DUMMYFUNCTION("""COMPUTED_VALUE"""),1915.48)</f>
        <v>1915.48</v>
      </c>
      <c r="M353" s="2">
        <f>IFERROR(__xludf.DUMMYFUNCTION("""COMPUTED_VALUE"""),45805.66666666667)</f>
        <v>45805.66667</v>
      </c>
      <c r="N353" s="1">
        <f>IFERROR(__xludf.DUMMYFUNCTION("""COMPUTED_VALUE"""),0.0)</f>
        <v>0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IFERROR(__xludf.DUMMYFUNCTION("""COMPUTED_VALUE"""),1923.63)</f>
        <v>1923.63</v>
      </c>
      <c r="D354" s="2">
        <f>IFERROR(__xludf.DUMMYFUNCTION("""COMPUTED_VALUE"""),45806.66666666667)</f>
        <v>45806.66667</v>
      </c>
      <c r="E354" s="1">
        <f>IFERROR(__xludf.DUMMYFUNCTION("""COMPUTED_VALUE"""),1925.05)</f>
        <v>1925.05</v>
      </c>
      <c r="G354" s="2">
        <f>IFERROR(__xludf.DUMMYFUNCTION("""COMPUTED_VALUE"""),45806.66666666667)</f>
        <v>45806.66667</v>
      </c>
      <c r="H354" s="1">
        <f>IFERROR(__xludf.DUMMYFUNCTION("""COMPUTED_VALUE"""),1904.62)</f>
        <v>1904.62</v>
      </c>
      <c r="J354" s="2">
        <f>IFERROR(__xludf.DUMMYFUNCTION("""COMPUTED_VALUE"""),45806.66666666667)</f>
        <v>45806.66667</v>
      </c>
      <c r="K354" s="1">
        <f>IFERROR(__xludf.DUMMYFUNCTION("""COMPUTED_VALUE"""),1918.84)</f>
        <v>1918.84</v>
      </c>
      <c r="M354" s="2">
        <f>IFERROR(__xludf.DUMMYFUNCTION("""COMPUTED_VALUE"""),45806.66666666667)</f>
        <v>45806.66667</v>
      </c>
      <c r="N354" s="1">
        <f>IFERROR(__xludf.DUMMYFUNCTION("""COMPUTED_VALUE"""),0.0)</f>
        <v>0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IFERROR(__xludf.DUMMYFUNCTION("""COMPUTED_VALUE"""),1914.95)</f>
        <v>1914.95</v>
      </c>
      <c r="D355" s="2">
        <f>IFERROR(__xludf.DUMMYFUNCTION("""COMPUTED_VALUE"""),45807.66666666667)</f>
        <v>45807.66667</v>
      </c>
      <c r="E355" s="1">
        <f>IFERROR(__xludf.DUMMYFUNCTION("""COMPUTED_VALUE"""),1928.18)</f>
        <v>1928.18</v>
      </c>
      <c r="G355" s="2">
        <f>IFERROR(__xludf.DUMMYFUNCTION("""COMPUTED_VALUE"""),45807.66666666667)</f>
        <v>45807.66667</v>
      </c>
      <c r="H355" s="1">
        <f>IFERROR(__xludf.DUMMYFUNCTION("""COMPUTED_VALUE"""),1904.36)</f>
        <v>1904.36</v>
      </c>
      <c r="J355" s="2">
        <f>IFERROR(__xludf.DUMMYFUNCTION("""COMPUTED_VALUE"""),45807.66666666667)</f>
        <v>45807.66667</v>
      </c>
      <c r="K355" s="1">
        <f>IFERROR(__xludf.DUMMYFUNCTION("""COMPUTED_VALUE"""),1926.34)</f>
        <v>1926.34</v>
      </c>
      <c r="M355" s="2">
        <f>IFERROR(__xludf.DUMMYFUNCTION("""COMPUTED_VALUE"""),45807.66666666667)</f>
        <v>45807.66667</v>
      </c>
      <c r="N355" s="1">
        <f>IFERROR(__xludf.DUMMYFUNCTION("""COMPUTED_VALUE"""),0.0)</f>
        <v>0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IFERROR(__xludf.DUMMYFUNCTION("""COMPUTED_VALUE"""),1920.17)</f>
        <v>1920.17</v>
      </c>
      <c r="D356" s="2">
        <f>IFERROR(__xludf.DUMMYFUNCTION("""COMPUTED_VALUE"""),45810.66666666667)</f>
        <v>45810.66667</v>
      </c>
      <c r="E356" s="1">
        <f>IFERROR(__xludf.DUMMYFUNCTION("""COMPUTED_VALUE"""),1930.31)</f>
        <v>1930.31</v>
      </c>
      <c r="G356" s="2">
        <f>IFERROR(__xludf.DUMMYFUNCTION("""COMPUTED_VALUE"""),45810.66666666667)</f>
        <v>45810.66667</v>
      </c>
      <c r="H356" s="1">
        <f>IFERROR(__xludf.DUMMYFUNCTION("""COMPUTED_VALUE"""),1901.15)</f>
        <v>1901.15</v>
      </c>
      <c r="J356" s="2">
        <f>IFERROR(__xludf.DUMMYFUNCTION("""COMPUTED_VALUE"""),45810.66666666667)</f>
        <v>45810.66667</v>
      </c>
      <c r="K356" s="1">
        <f>IFERROR(__xludf.DUMMYFUNCTION("""COMPUTED_VALUE"""),1930.2)</f>
        <v>1930.2</v>
      </c>
      <c r="M356" s="2">
        <f>IFERROR(__xludf.DUMMYFUNCTION("""COMPUTED_VALUE"""),45810.66666666667)</f>
        <v>45810.66667</v>
      </c>
      <c r="N356" s="1">
        <f>IFERROR(__xludf.DUMMYFUNCTION("""COMPUTED_VALUE"""),0.0)</f>
        <v>0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IFERROR(__xludf.DUMMYFUNCTION("""COMPUTED_VALUE"""),1932.13)</f>
        <v>1932.13</v>
      </c>
      <c r="D357" s="2">
        <f>IFERROR(__xludf.DUMMYFUNCTION("""COMPUTED_VALUE"""),45811.66666666667)</f>
        <v>45811.66667</v>
      </c>
      <c r="E357" s="1">
        <f>IFERROR(__xludf.DUMMYFUNCTION("""COMPUTED_VALUE"""),1946.09)</f>
        <v>1946.09</v>
      </c>
      <c r="G357" s="2">
        <f>IFERROR(__xludf.DUMMYFUNCTION("""COMPUTED_VALUE"""),45811.66666666667)</f>
        <v>45811.66667</v>
      </c>
      <c r="H357" s="1">
        <f>IFERROR(__xludf.DUMMYFUNCTION("""COMPUTED_VALUE"""),1925.01)</f>
        <v>1925.01</v>
      </c>
      <c r="J357" s="2">
        <f>IFERROR(__xludf.DUMMYFUNCTION("""COMPUTED_VALUE"""),45811.66666666667)</f>
        <v>45811.66667</v>
      </c>
      <c r="K357" s="1">
        <f>IFERROR(__xludf.DUMMYFUNCTION("""COMPUTED_VALUE"""),1944.5)</f>
        <v>1944.5</v>
      </c>
      <c r="M357" s="2">
        <f>IFERROR(__xludf.DUMMYFUNCTION("""COMPUTED_VALUE"""),45811.66666666667)</f>
        <v>45811.66667</v>
      </c>
      <c r="N357" s="1">
        <f>IFERROR(__xludf.DUMMYFUNCTION("""COMPUTED_VALUE"""),0.0)</f>
        <v>0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IFERROR(__xludf.DUMMYFUNCTION("""COMPUTED_VALUE"""),1944.21)</f>
        <v>1944.21</v>
      </c>
      <c r="D358" s="2">
        <f>IFERROR(__xludf.DUMMYFUNCTION("""COMPUTED_VALUE"""),45812.66666666667)</f>
        <v>45812.66667</v>
      </c>
      <c r="E358" s="1">
        <f>IFERROR(__xludf.DUMMYFUNCTION("""COMPUTED_VALUE"""),1946.95)</f>
        <v>1946.95</v>
      </c>
      <c r="G358" s="2">
        <f>IFERROR(__xludf.DUMMYFUNCTION("""COMPUTED_VALUE"""),45812.66666666667)</f>
        <v>45812.66667</v>
      </c>
      <c r="H358" s="1">
        <f>IFERROR(__xludf.DUMMYFUNCTION("""COMPUTED_VALUE"""),1937.27)</f>
        <v>1937.27</v>
      </c>
      <c r="J358" s="2">
        <f>IFERROR(__xludf.DUMMYFUNCTION("""COMPUTED_VALUE"""),45812.66666666667)</f>
        <v>45812.66667</v>
      </c>
      <c r="K358" s="1">
        <f>IFERROR(__xludf.DUMMYFUNCTION("""COMPUTED_VALUE"""),1937.28)</f>
        <v>1937.28</v>
      </c>
      <c r="M358" s="2">
        <f>IFERROR(__xludf.DUMMYFUNCTION("""COMPUTED_VALUE"""),45812.66666666667)</f>
        <v>45812.66667</v>
      </c>
      <c r="N358" s="1">
        <f>IFERROR(__xludf.DUMMYFUNCTION("""COMPUTED_VALUE"""),0.0)</f>
        <v>0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IFERROR(__xludf.DUMMYFUNCTION("""COMPUTED_VALUE"""),1941.94)</f>
        <v>1941.94</v>
      </c>
      <c r="D359" s="2">
        <f>IFERROR(__xludf.DUMMYFUNCTION("""COMPUTED_VALUE"""),45813.66666666667)</f>
        <v>45813.66667</v>
      </c>
      <c r="E359" s="1">
        <f>IFERROR(__xludf.DUMMYFUNCTION("""COMPUTED_VALUE"""),1946.81)</f>
        <v>1946.81</v>
      </c>
      <c r="G359" s="2">
        <f>IFERROR(__xludf.DUMMYFUNCTION("""COMPUTED_VALUE"""),45813.66666666667)</f>
        <v>45813.66667</v>
      </c>
      <c r="H359" s="1">
        <f>IFERROR(__xludf.DUMMYFUNCTION("""COMPUTED_VALUE"""),1926.18)</f>
        <v>1926.18</v>
      </c>
      <c r="J359" s="2">
        <f>IFERROR(__xludf.DUMMYFUNCTION("""COMPUTED_VALUE"""),45813.66666666667)</f>
        <v>45813.66667</v>
      </c>
      <c r="K359" s="1">
        <f>IFERROR(__xludf.DUMMYFUNCTION("""COMPUTED_VALUE"""),1931.59)</f>
        <v>1931.59</v>
      </c>
      <c r="M359" s="2">
        <f>IFERROR(__xludf.DUMMYFUNCTION("""COMPUTED_VALUE"""),45813.66666666667)</f>
        <v>45813.66667</v>
      </c>
      <c r="N359" s="1">
        <f>IFERROR(__xludf.DUMMYFUNCTION("""COMPUTED_VALUE"""),0.0)</f>
        <v>0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IFERROR(__xludf.DUMMYFUNCTION("""COMPUTED_VALUE"""),1945.9)</f>
        <v>1945.9</v>
      </c>
      <c r="D360" s="2">
        <f>IFERROR(__xludf.DUMMYFUNCTION("""COMPUTED_VALUE"""),45814.66666666667)</f>
        <v>45814.66667</v>
      </c>
      <c r="E360" s="1">
        <f>IFERROR(__xludf.DUMMYFUNCTION("""COMPUTED_VALUE"""),1950.48)</f>
        <v>1950.48</v>
      </c>
      <c r="G360" s="2">
        <f>IFERROR(__xludf.DUMMYFUNCTION("""COMPUTED_VALUE"""),45814.66666666667)</f>
        <v>45814.66667</v>
      </c>
      <c r="H360" s="1">
        <f>IFERROR(__xludf.DUMMYFUNCTION("""COMPUTED_VALUE"""),1940.53)</f>
        <v>1940.53</v>
      </c>
      <c r="J360" s="2">
        <f>IFERROR(__xludf.DUMMYFUNCTION("""COMPUTED_VALUE"""),45814.66666666667)</f>
        <v>45814.66667</v>
      </c>
      <c r="K360" s="1">
        <f>IFERROR(__xludf.DUMMYFUNCTION("""COMPUTED_VALUE"""),1948.48)</f>
        <v>1948.48</v>
      </c>
      <c r="M360" s="2">
        <f>IFERROR(__xludf.DUMMYFUNCTION("""COMPUTED_VALUE"""),45814.66666666667)</f>
        <v>45814.66667</v>
      </c>
      <c r="N360" s="1">
        <f>IFERROR(__xludf.DUMMYFUNCTION("""COMPUTED_VALUE"""),0.0)</f>
        <v>0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IFERROR(__xludf.DUMMYFUNCTION("""COMPUTED_VALUE"""),1951.07)</f>
        <v>1951.07</v>
      </c>
      <c r="D361" s="2">
        <f>IFERROR(__xludf.DUMMYFUNCTION("""COMPUTED_VALUE"""),45817.66666666667)</f>
        <v>45817.66667</v>
      </c>
      <c r="E361" s="1">
        <f>IFERROR(__xludf.DUMMYFUNCTION("""COMPUTED_VALUE"""),1954.42)</f>
        <v>1954.42</v>
      </c>
      <c r="G361" s="2">
        <f>IFERROR(__xludf.DUMMYFUNCTION("""COMPUTED_VALUE"""),45817.66666666667)</f>
        <v>45817.66667</v>
      </c>
      <c r="H361" s="1">
        <f>IFERROR(__xludf.DUMMYFUNCTION("""COMPUTED_VALUE"""),1941.3)</f>
        <v>1941.3</v>
      </c>
      <c r="J361" s="2">
        <f>IFERROR(__xludf.DUMMYFUNCTION("""COMPUTED_VALUE"""),45817.66666666667)</f>
        <v>45817.66667</v>
      </c>
      <c r="K361" s="1">
        <f>IFERROR(__xludf.DUMMYFUNCTION("""COMPUTED_VALUE"""),1944.76)</f>
        <v>1944.76</v>
      </c>
      <c r="M361" s="2">
        <f>IFERROR(__xludf.DUMMYFUNCTION("""COMPUTED_VALUE"""),45817.66666666667)</f>
        <v>45817.66667</v>
      </c>
      <c r="N361" s="1">
        <f>IFERROR(__xludf.DUMMYFUNCTION("""COMPUTED_VALUE"""),0.0)</f>
        <v>0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IFERROR(__xludf.DUMMYFUNCTION("""COMPUTED_VALUE"""),1948.26)</f>
        <v>1948.26</v>
      </c>
      <c r="D362" s="2">
        <f>IFERROR(__xludf.DUMMYFUNCTION("""COMPUTED_VALUE"""),45818.66666666667)</f>
        <v>45818.66667</v>
      </c>
      <c r="E362" s="1">
        <f>IFERROR(__xludf.DUMMYFUNCTION("""COMPUTED_VALUE"""),1951.32)</f>
        <v>1951.32</v>
      </c>
      <c r="G362" s="2">
        <f>IFERROR(__xludf.DUMMYFUNCTION("""COMPUTED_VALUE"""),45818.66666666667)</f>
        <v>45818.66667</v>
      </c>
      <c r="H362" s="1">
        <f>IFERROR(__xludf.DUMMYFUNCTION("""COMPUTED_VALUE"""),1942.03)</f>
        <v>1942.03</v>
      </c>
      <c r="J362" s="2">
        <f>IFERROR(__xludf.DUMMYFUNCTION("""COMPUTED_VALUE"""),45818.66666666667)</f>
        <v>45818.66667</v>
      </c>
      <c r="K362" s="1">
        <f>IFERROR(__xludf.DUMMYFUNCTION("""COMPUTED_VALUE"""),1950.25)</f>
        <v>1950.25</v>
      </c>
      <c r="M362" s="2">
        <f>IFERROR(__xludf.DUMMYFUNCTION("""COMPUTED_VALUE"""),45818.66666666667)</f>
        <v>45818.66667</v>
      </c>
      <c r="N362" s="1">
        <f>IFERROR(__xludf.DUMMYFUNCTION("""COMPUTED_VALUE"""),0.0)</f>
        <v>0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IFERROR(__xludf.DUMMYFUNCTION("""COMPUTED_VALUE"""),1953.33)</f>
        <v>1953.33</v>
      </c>
      <c r="D363" s="2">
        <f>IFERROR(__xludf.DUMMYFUNCTION("""COMPUTED_VALUE"""),45819.66666666667)</f>
        <v>45819.66667</v>
      </c>
      <c r="E363" s="1">
        <f>IFERROR(__xludf.DUMMYFUNCTION("""COMPUTED_VALUE"""),1957.73)</f>
        <v>1957.73</v>
      </c>
      <c r="G363" s="2">
        <f>IFERROR(__xludf.DUMMYFUNCTION("""COMPUTED_VALUE"""),45819.66666666667)</f>
        <v>45819.66667</v>
      </c>
      <c r="H363" s="1">
        <f>IFERROR(__xludf.DUMMYFUNCTION("""COMPUTED_VALUE"""),1942.17)</f>
        <v>1942.17</v>
      </c>
      <c r="J363" s="2">
        <f>IFERROR(__xludf.DUMMYFUNCTION("""COMPUTED_VALUE"""),45819.66666666667)</f>
        <v>45819.66667</v>
      </c>
      <c r="K363" s="1">
        <f>IFERROR(__xludf.DUMMYFUNCTION("""COMPUTED_VALUE"""),1947.85)</f>
        <v>1947.85</v>
      </c>
      <c r="M363" s="2">
        <f>IFERROR(__xludf.DUMMYFUNCTION("""COMPUTED_VALUE"""),45819.66666666667)</f>
        <v>45819.66667</v>
      </c>
      <c r="N363" s="1">
        <f>IFERROR(__xludf.DUMMYFUNCTION("""COMPUTED_VALUE"""),0.0)</f>
        <v>0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IFERROR(__xludf.DUMMYFUNCTION("""COMPUTED_VALUE"""),1942.22)</f>
        <v>1942.22</v>
      </c>
      <c r="D364" s="2">
        <f>IFERROR(__xludf.DUMMYFUNCTION("""COMPUTED_VALUE"""),45820.66666666667)</f>
        <v>45820.66667</v>
      </c>
      <c r="E364" s="1">
        <f>IFERROR(__xludf.DUMMYFUNCTION("""COMPUTED_VALUE"""),1952.97)</f>
        <v>1952.97</v>
      </c>
      <c r="G364" s="2">
        <f>IFERROR(__xludf.DUMMYFUNCTION("""COMPUTED_VALUE"""),45820.66666666667)</f>
        <v>45820.66667</v>
      </c>
      <c r="H364" s="1">
        <f>IFERROR(__xludf.DUMMYFUNCTION("""COMPUTED_VALUE"""),1940.85)</f>
        <v>1940.85</v>
      </c>
      <c r="J364" s="2">
        <f>IFERROR(__xludf.DUMMYFUNCTION("""COMPUTED_VALUE"""),45820.66666666667)</f>
        <v>45820.66667</v>
      </c>
      <c r="K364" s="1">
        <f>IFERROR(__xludf.DUMMYFUNCTION("""COMPUTED_VALUE"""),1952.93)</f>
        <v>1952.93</v>
      </c>
      <c r="M364" s="2">
        <f>IFERROR(__xludf.DUMMYFUNCTION("""COMPUTED_VALUE"""),45820.66666666667)</f>
        <v>45820.66667</v>
      </c>
      <c r="N364" s="1">
        <f>IFERROR(__xludf.DUMMYFUNCTION("""COMPUTED_VALUE"""),0.0)</f>
        <v>0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IFERROR(__xludf.DUMMYFUNCTION("""COMPUTED_VALUE"""),1935.68)</f>
        <v>1935.68</v>
      </c>
      <c r="D365" s="2">
        <f>IFERROR(__xludf.DUMMYFUNCTION("""COMPUTED_VALUE"""),45821.66666666667)</f>
        <v>45821.66667</v>
      </c>
      <c r="E365" s="1">
        <f>IFERROR(__xludf.DUMMYFUNCTION("""COMPUTED_VALUE"""),1947.7)</f>
        <v>1947.7</v>
      </c>
      <c r="G365" s="2">
        <f>IFERROR(__xludf.DUMMYFUNCTION("""COMPUTED_VALUE"""),45821.66666666667)</f>
        <v>45821.66667</v>
      </c>
      <c r="H365" s="1">
        <f>IFERROR(__xludf.DUMMYFUNCTION("""COMPUTED_VALUE"""),1924.3)</f>
        <v>1924.3</v>
      </c>
      <c r="J365" s="2">
        <f>IFERROR(__xludf.DUMMYFUNCTION("""COMPUTED_VALUE"""),45821.66666666667)</f>
        <v>45821.66667</v>
      </c>
      <c r="K365" s="1">
        <f>IFERROR(__xludf.DUMMYFUNCTION("""COMPUTED_VALUE"""),1929.28)</f>
        <v>1929.28</v>
      </c>
      <c r="M365" s="2">
        <f>IFERROR(__xludf.DUMMYFUNCTION("""COMPUTED_VALUE"""),45821.66666666667)</f>
        <v>45821.66667</v>
      </c>
      <c r="N365" s="1">
        <f>IFERROR(__xludf.DUMMYFUNCTION("""COMPUTED_VALUE"""),0.0)</f>
        <v>0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IFERROR(__xludf.DUMMYFUNCTION("""COMPUTED_VALUE"""),1940.99)</f>
        <v>1940.99</v>
      </c>
      <c r="D366" s="2">
        <f>IFERROR(__xludf.DUMMYFUNCTION("""COMPUTED_VALUE"""),45824.66666666667)</f>
        <v>45824.66667</v>
      </c>
      <c r="E366" s="1">
        <f>IFERROR(__xludf.DUMMYFUNCTION("""COMPUTED_VALUE"""),1955.96)</f>
        <v>1955.96</v>
      </c>
      <c r="G366" s="2">
        <f>IFERROR(__xludf.DUMMYFUNCTION("""COMPUTED_VALUE"""),45824.66666666667)</f>
        <v>45824.66667</v>
      </c>
      <c r="H366" s="1">
        <f>IFERROR(__xludf.DUMMYFUNCTION("""COMPUTED_VALUE"""),1940.84)</f>
        <v>1940.84</v>
      </c>
      <c r="J366" s="2">
        <f>IFERROR(__xludf.DUMMYFUNCTION("""COMPUTED_VALUE"""),45824.66666666667)</f>
        <v>45824.66667</v>
      </c>
      <c r="K366" s="1">
        <f>IFERROR(__xludf.DUMMYFUNCTION("""COMPUTED_VALUE"""),1947.72)</f>
        <v>1947.72</v>
      </c>
      <c r="M366" s="2">
        <f>IFERROR(__xludf.DUMMYFUNCTION("""COMPUTED_VALUE"""),45824.66666666667)</f>
        <v>45824.66667</v>
      </c>
      <c r="N366" s="1">
        <f>IFERROR(__xludf.DUMMYFUNCTION("""COMPUTED_VALUE"""),0.0)</f>
        <v>0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IFERROR(__xludf.DUMMYFUNCTION("""COMPUTED_VALUE"""),1941.8)</f>
        <v>1941.8</v>
      </c>
      <c r="D367" s="2">
        <f>IFERROR(__xludf.DUMMYFUNCTION("""COMPUTED_VALUE"""),45825.66666666667)</f>
        <v>45825.66667</v>
      </c>
      <c r="E367" s="1">
        <f>IFERROR(__xludf.DUMMYFUNCTION("""COMPUTED_VALUE"""),1946.88)</f>
        <v>1946.88</v>
      </c>
      <c r="G367" s="2">
        <f>IFERROR(__xludf.DUMMYFUNCTION("""COMPUTED_VALUE"""),45825.66666666667)</f>
        <v>45825.66667</v>
      </c>
      <c r="H367" s="1">
        <f>IFERROR(__xludf.DUMMYFUNCTION("""COMPUTED_VALUE"""),1929.14)</f>
        <v>1929.14</v>
      </c>
      <c r="J367" s="2">
        <f>IFERROR(__xludf.DUMMYFUNCTION("""COMPUTED_VALUE"""),45825.66666666667)</f>
        <v>45825.66667</v>
      </c>
      <c r="K367" s="1">
        <f>IFERROR(__xludf.DUMMYFUNCTION("""COMPUTED_VALUE"""),1933.53)</f>
        <v>1933.53</v>
      </c>
      <c r="M367" s="2">
        <f>IFERROR(__xludf.DUMMYFUNCTION("""COMPUTED_VALUE"""),45825.66666666667)</f>
        <v>45825.66667</v>
      </c>
      <c r="N367" s="1">
        <f>IFERROR(__xludf.DUMMYFUNCTION("""COMPUTED_VALUE"""),0.0)</f>
        <v>0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IFERROR(__xludf.DUMMYFUNCTION("""COMPUTED_VALUE"""),1934.99)</f>
        <v>1934.99</v>
      </c>
      <c r="D368" s="2">
        <f>IFERROR(__xludf.DUMMYFUNCTION("""COMPUTED_VALUE"""),45826.66666666667)</f>
        <v>45826.66667</v>
      </c>
      <c r="E368" s="1">
        <f>IFERROR(__xludf.DUMMYFUNCTION("""COMPUTED_VALUE"""),1949.5)</f>
        <v>1949.5</v>
      </c>
      <c r="G368" s="2">
        <f>IFERROR(__xludf.DUMMYFUNCTION("""COMPUTED_VALUE"""),45826.66666666667)</f>
        <v>45826.66667</v>
      </c>
      <c r="H368" s="1">
        <f>IFERROR(__xludf.DUMMYFUNCTION("""COMPUTED_VALUE"""),1934.42)</f>
        <v>1934.42</v>
      </c>
      <c r="J368" s="2">
        <f>IFERROR(__xludf.DUMMYFUNCTION("""COMPUTED_VALUE"""),45826.66666666667)</f>
        <v>45826.66667</v>
      </c>
      <c r="K368" s="1">
        <f>IFERROR(__xludf.DUMMYFUNCTION("""COMPUTED_VALUE"""),1938.12)</f>
        <v>1938.12</v>
      </c>
      <c r="M368" s="2">
        <f>IFERROR(__xludf.DUMMYFUNCTION("""COMPUTED_VALUE"""),45826.66666666667)</f>
        <v>45826.66667</v>
      </c>
      <c r="N368" s="1">
        <f>IFERROR(__xludf.DUMMYFUNCTION("""COMPUTED_VALUE"""),0.0)</f>
        <v>0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IFERROR(__xludf.DUMMYFUNCTION("""COMPUTED_VALUE"""),1948.46)</f>
        <v>1948.46</v>
      </c>
      <c r="D369" s="2">
        <f>IFERROR(__xludf.DUMMYFUNCTION("""COMPUTED_VALUE"""),45828.66666666667)</f>
        <v>45828.66667</v>
      </c>
      <c r="E369" s="1">
        <f>IFERROR(__xludf.DUMMYFUNCTION("""COMPUTED_VALUE"""),1952.99)</f>
        <v>1952.99</v>
      </c>
      <c r="G369" s="2">
        <f>IFERROR(__xludf.DUMMYFUNCTION("""COMPUTED_VALUE"""),45828.66666666667)</f>
        <v>45828.66667</v>
      </c>
      <c r="H369" s="1">
        <f>IFERROR(__xludf.DUMMYFUNCTION("""COMPUTED_VALUE"""),1935.01)</f>
        <v>1935.01</v>
      </c>
      <c r="J369" s="2">
        <f>IFERROR(__xludf.DUMMYFUNCTION("""COMPUTED_VALUE"""),45828.66666666667)</f>
        <v>45828.66667</v>
      </c>
      <c r="K369" s="1">
        <f>IFERROR(__xludf.DUMMYFUNCTION("""COMPUTED_VALUE"""),1939.75)</f>
        <v>1939.75</v>
      </c>
      <c r="M369" s="2">
        <f>IFERROR(__xludf.DUMMYFUNCTION("""COMPUTED_VALUE"""),45828.66666666667)</f>
        <v>45828.66667</v>
      </c>
      <c r="N369" s="1">
        <f>IFERROR(__xludf.DUMMYFUNCTION("""COMPUTED_VALUE"""),0.0)</f>
        <v>0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IFERROR(__xludf.DUMMYFUNCTION("""COMPUTED_VALUE"""),1940.18)</f>
        <v>1940.18</v>
      </c>
      <c r="D370" s="2">
        <f>IFERROR(__xludf.DUMMYFUNCTION("""COMPUTED_VALUE"""),45831.66666666667)</f>
        <v>45831.66667</v>
      </c>
      <c r="E370" s="1">
        <f>IFERROR(__xludf.DUMMYFUNCTION("""COMPUTED_VALUE"""),1960.41)</f>
        <v>1960.41</v>
      </c>
      <c r="G370" s="2">
        <f>IFERROR(__xludf.DUMMYFUNCTION("""COMPUTED_VALUE"""),45831.66666666667)</f>
        <v>45831.66667</v>
      </c>
      <c r="H370" s="1">
        <f>IFERROR(__xludf.DUMMYFUNCTION("""COMPUTED_VALUE"""),1930.66)</f>
        <v>1930.66</v>
      </c>
      <c r="J370" s="2">
        <f>IFERROR(__xludf.DUMMYFUNCTION("""COMPUTED_VALUE"""),45831.66666666667)</f>
        <v>45831.66667</v>
      </c>
      <c r="K370" s="1">
        <f>IFERROR(__xludf.DUMMYFUNCTION("""COMPUTED_VALUE"""),1959.47)</f>
        <v>1959.47</v>
      </c>
      <c r="M370" s="2">
        <f>IFERROR(__xludf.DUMMYFUNCTION("""COMPUTED_VALUE"""),45831.66666666667)</f>
        <v>45831.66667</v>
      </c>
      <c r="N370" s="1">
        <f>IFERROR(__xludf.DUMMYFUNCTION("""COMPUTED_VALUE"""),0.0)</f>
        <v>0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IFERROR(__xludf.DUMMYFUNCTION("""COMPUTED_VALUE"""),1967.97)</f>
        <v>1967.97</v>
      </c>
      <c r="D371" s="2">
        <f>IFERROR(__xludf.DUMMYFUNCTION("""COMPUTED_VALUE"""),45832.66666666667)</f>
        <v>45832.66667</v>
      </c>
      <c r="E371" s="1">
        <f>IFERROR(__xludf.DUMMYFUNCTION("""COMPUTED_VALUE"""),1982.73)</f>
        <v>1982.73</v>
      </c>
      <c r="G371" s="2">
        <f>IFERROR(__xludf.DUMMYFUNCTION("""COMPUTED_VALUE"""),45832.66666666667)</f>
        <v>45832.66667</v>
      </c>
      <c r="H371" s="1">
        <f>IFERROR(__xludf.DUMMYFUNCTION("""COMPUTED_VALUE"""),1964.31)</f>
        <v>1964.31</v>
      </c>
      <c r="J371" s="2">
        <f>IFERROR(__xludf.DUMMYFUNCTION("""COMPUTED_VALUE"""),45832.66666666667)</f>
        <v>45832.66667</v>
      </c>
      <c r="K371" s="1">
        <f>IFERROR(__xludf.DUMMYFUNCTION("""COMPUTED_VALUE"""),1979.47)</f>
        <v>1979.47</v>
      </c>
      <c r="M371" s="2">
        <f>IFERROR(__xludf.DUMMYFUNCTION("""COMPUTED_VALUE"""),45832.66666666667)</f>
        <v>45832.66667</v>
      </c>
      <c r="N371" s="1">
        <f>IFERROR(__xludf.DUMMYFUNCTION("""COMPUTED_VALUE"""),0.0)</f>
        <v>0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IFERROR(__xludf.DUMMYFUNCTION("""COMPUTED_VALUE"""),1980.36)</f>
        <v>1980.36</v>
      </c>
      <c r="D372" s="2">
        <f>IFERROR(__xludf.DUMMYFUNCTION("""COMPUTED_VALUE"""),45833.66666666667)</f>
        <v>45833.66667</v>
      </c>
      <c r="E372" s="1">
        <f>IFERROR(__xludf.DUMMYFUNCTION("""COMPUTED_VALUE"""),1980.36)</f>
        <v>1980.36</v>
      </c>
      <c r="G372" s="2">
        <f>IFERROR(__xludf.DUMMYFUNCTION("""COMPUTED_VALUE"""),45833.66666666667)</f>
        <v>45833.66667</v>
      </c>
      <c r="H372" s="1">
        <f>IFERROR(__xludf.DUMMYFUNCTION("""COMPUTED_VALUE"""),1962.61)</f>
        <v>1962.61</v>
      </c>
      <c r="J372" s="2">
        <f>IFERROR(__xludf.DUMMYFUNCTION("""COMPUTED_VALUE"""),45833.66666666667)</f>
        <v>45833.66667</v>
      </c>
      <c r="K372" s="1">
        <f>IFERROR(__xludf.DUMMYFUNCTION("""COMPUTED_VALUE"""),1963.92)</f>
        <v>1963.92</v>
      </c>
      <c r="M372" s="2">
        <f>IFERROR(__xludf.DUMMYFUNCTION("""COMPUTED_VALUE"""),45833.66666666667)</f>
        <v>45833.66667</v>
      </c>
      <c r="N372" s="1">
        <f>IFERROR(__xludf.DUMMYFUNCTION("""COMPUTED_VALUE"""),0.0)</f>
        <v>0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IFERROR(__xludf.DUMMYFUNCTION("""COMPUTED_VALUE"""),1971.85)</f>
        <v>1971.85</v>
      </c>
      <c r="D373" s="2">
        <f>IFERROR(__xludf.DUMMYFUNCTION("""COMPUTED_VALUE"""),45834.66666666667)</f>
        <v>45834.66667</v>
      </c>
      <c r="E373" s="1">
        <f>IFERROR(__xludf.DUMMYFUNCTION("""COMPUTED_VALUE"""),1981.93)</f>
        <v>1981.93</v>
      </c>
      <c r="G373" s="2">
        <f>IFERROR(__xludf.DUMMYFUNCTION("""COMPUTED_VALUE"""),45834.66666666667)</f>
        <v>45834.66667</v>
      </c>
      <c r="H373" s="1">
        <f>IFERROR(__xludf.DUMMYFUNCTION("""COMPUTED_VALUE"""),1969.34)</f>
        <v>1969.34</v>
      </c>
      <c r="J373" s="2">
        <f>IFERROR(__xludf.DUMMYFUNCTION("""COMPUTED_VALUE"""),45834.66666666667)</f>
        <v>45834.66667</v>
      </c>
      <c r="K373" s="1">
        <f>IFERROR(__xludf.DUMMYFUNCTION("""COMPUTED_VALUE"""),1980.3)</f>
        <v>1980.3</v>
      </c>
      <c r="M373" s="2">
        <f>IFERROR(__xludf.DUMMYFUNCTION("""COMPUTED_VALUE"""),45834.66666666667)</f>
        <v>45834.66667</v>
      </c>
      <c r="N373" s="1">
        <f>IFERROR(__xludf.DUMMYFUNCTION("""COMPUTED_VALUE"""),0.0)</f>
        <v>0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IFERROR(__xludf.DUMMYFUNCTION("""COMPUTED_VALUE"""),1983.0)</f>
        <v>1983</v>
      </c>
      <c r="D374" s="2">
        <f>IFERROR(__xludf.DUMMYFUNCTION("""COMPUTED_VALUE"""),45835.66666666667)</f>
        <v>45835.66667</v>
      </c>
      <c r="E374" s="1">
        <f>IFERROR(__xludf.DUMMYFUNCTION("""COMPUTED_VALUE"""),1995.27)</f>
        <v>1995.27</v>
      </c>
      <c r="G374" s="2">
        <f>IFERROR(__xludf.DUMMYFUNCTION("""COMPUTED_VALUE"""),45835.66666666667)</f>
        <v>45835.66667</v>
      </c>
      <c r="H374" s="1">
        <f>IFERROR(__xludf.DUMMYFUNCTION("""COMPUTED_VALUE"""),1975.06)</f>
        <v>1975.06</v>
      </c>
      <c r="J374" s="2">
        <f>IFERROR(__xludf.DUMMYFUNCTION("""COMPUTED_VALUE"""),45835.66666666667)</f>
        <v>45835.66667</v>
      </c>
      <c r="K374" s="1">
        <f>IFERROR(__xludf.DUMMYFUNCTION("""COMPUTED_VALUE"""),1982.19)</f>
        <v>1982.19</v>
      </c>
      <c r="M374" s="2">
        <f>IFERROR(__xludf.DUMMYFUNCTION("""COMPUTED_VALUE"""),45835.66666666667)</f>
        <v>45835.66667</v>
      </c>
      <c r="N374" s="1">
        <f>IFERROR(__xludf.DUMMYFUNCTION("""COMPUTED_VALUE"""),0.0)</f>
        <v>0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IFERROR(__xludf.DUMMYFUNCTION("""COMPUTED_VALUE"""),1987.01)</f>
        <v>1987.01</v>
      </c>
      <c r="D375" s="2">
        <f>IFERROR(__xludf.DUMMYFUNCTION("""COMPUTED_VALUE"""),45838.66666666667)</f>
        <v>45838.66667</v>
      </c>
      <c r="E375" s="1">
        <f>IFERROR(__xludf.DUMMYFUNCTION("""COMPUTED_VALUE"""),1999.46)</f>
        <v>1999.46</v>
      </c>
      <c r="G375" s="2">
        <f>IFERROR(__xludf.DUMMYFUNCTION("""COMPUTED_VALUE"""),45838.66666666667)</f>
        <v>45838.66667</v>
      </c>
      <c r="H375" s="1">
        <f>IFERROR(__xludf.DUMMYFUNCTION("""COMPUTED_VALUE"""),1984.28)</f>
        <v>1984.28</v>
      </c>
      <c r="J375" s="2">
        <f>IFERROR(__xludf.DUMMYFUNCTION("""COMPUTED_VALUE"""),45838.66666666667)</f>
        <v>45838.66667</v>
      </c>
      <c r="K375" s="1">
        <f>IFERROR(__xludf.DUMMYFUNCTION("""COMPUTED_VALUE"""),1997.68)</f>
        <v>1997.68</v>
      </c>
      <c r="M375" s="2">
        <f>IFERROR(__xludf.DUMMYFUNCTION("""COMPUTED_VALUE"""),45838.66666666667)</f>
        <v>45838.66667</v>
      </c>
      <c r="N375" s="1">
        <f>IFERROR(__xludf.DUMMYFUNCTION("""COMPUTED_VALUE"""),0.0)</f>
        <v>0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IFERROR(__xludf.DUMMYFUNCTION("""COMPUTED_VALUE"""),1991.78)</f>
        <v>1991.78</v>
      </c>
      <c r="D376" s="2">
        <f>IFERROR(__xludf.DUMMYFUNCTION("""COMPUTED_VALUE"""),45839.66666666667)</f>
        <v>45839.66667</v>
      </c>
      <c r="E376" s="1">
        <f>IFERROR(__xludf.DUMMYFUNCTION("""COMPUTED_VALUE"""),2007.53)</f>
        <v>2007.53</v>
      </c>
      <c r="G376" s="2">
        <f>IFERROR(__xludf.DUMMYFUNCTION("""COMPUTED_VALUE"""),45839.66666666667)</f>
        <v>45839.66667</v>
      </c>
      <c r="H376" s="1">
        <f>IFERROR(__xludf.DUMMYFUNCTION("""COMPUTED_VALUE"""),1991.52)</f>
        <v>1991.52</v>
      </c>
      <c r="J376" s="2">
        <f>IFERROR(__xludf.DUMMYFUNCTION("""COMPUTED_VALUE"""),45839.66666666667)</f>
        <v>45839.66667</v>
      </c>
      <c r="K376" s="1">
        <f>IFERROR(__xludf.DUMMYFUNCTION("""COMPUTED_VALUE"""),2003.41)</f>
        <v>2003.41</v>
      </c>
      <c r="M376" s="2">
        <f>IFERROR(__xludf.DUMMYFUNCTION("""COMPUTED_VALUE"""),45839.66666666667)</f>
        <v>45839.66667</v>
      </c>
      <c r="N376" s="1">
        <f>IFERROR(__xludf.DUMMYFUNCTION("""COMPUTED_VALUE"""),0.0)</f>
        <v>0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IFERROR(__xludf.DUMMYFUNCTION("""COMPUTED_VALUE"""),2000.29)</f>
        <v>2000.29</v>
      </c>
      <c r="D377" s="2">
        <f>IFERROR(__xludf.DUMMYFUNCTION("""COMPUTED_VALUE"""),45840.66666666667)</f>
        <v>45840.66667</v>
      </c>
      <c r="E377" s="1">
        <f>IFERROR(__xludf.DUMMYFUNCTION("""COMPUTED_VALUE"""),2006.92)</f>
        <v>2006.92</v>
      </c>
      <c r="G377" s="2">
        <f>IFERROR(__xludf.DUMMYFUNCTION("""COMPUTED_VALUE"""),45840.66666666667)</f>
        <v>45840.66667</v>
      </c>
      <c r="H377" s="1">
        <f>IFERROR(__xludf.DUMMYFUNCTION("""COMPUTED_VALUE"""),1995.46)</f>
        <v>1995.46</v>
      </c>
      <c r="J377" s="2">
        <f>IFERROR(__xludf.DUMMYFUNCTION("""COMPUTED_VALUE"""),45840.66666666667)</f>
        <v>45840.66667</v>
      </c>
      <c r="K377" s="1">
        <f>IFERROR(__xludf.DUMMYFUNCTION("""COMPUTED_VALUE"""),2006.74)</f>
        <v>2006.74</v>
      </c>
      <c r="M377" s="2">
        <f>IFERROR(__xludf.DUMMYFUNCTION("""COMPUTED_VALUE"""),45840.66666666667)</f>
        <v>45840.66667</v>
      </c>
      <c r="N377" s="1">
        <f>IFERROR(__xludf.DUMMYFUNCTION("""COMPUTED_VALUE"""),0.0)</f>
        <v>0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IFERROR(__xludf.DUMMYFUNCTION("""COMPUTED_VALUE"""),2012.8)</f>
        <v>2012.8</v>
      </c>
      <c r="D378" s="2">
        <f>IFERROR(__xludf.DUMMYFUNCTION("""COMPUTED_VALUE"""),45841.54166666667)</f>
        <v>45841.54167</v>
      </c>
      <c r="E378" s="1">
        <f>IFERROR(__xludf.DUMMYFUNCTION("""COMPUTED_VALUE"""),2024.89)</f>
        <v>2024.89</v>
      </c>
      <c r="G378" s="2">
        <f>IFERROR(__xludf.DUMMYFUNCTION("""COMPUTED_VALUE"""),45841.54166666667)</f>
        <v>45841.54167</v>
      </c>
      <c r="H378" s="1">
        <f>IFERROR(__xludf.DUMMYFUNCTION("""COMPUTED_VALUE"""),2011.62)</f>
        <v>2011.62</v>
      </c>
      <c r="J378" s="2">
        <f>IFERROR(__xludf.DUMMYFUNCTION("""COMPUTED_VALUE"""),45841.54166666667)</f>
        <v>45841.54167</v>
      </c>
      <c r="K378" s="1">
        <f>IFERROR(__xludf.DUMMYFUNCTION("""COMPUTED_VALUE"""),2022.92)</f>
        <v>2022.92</v>
      </c>
      <c r="M378" s="2">
        <f>IFERROR(__xludf.DUMMYFUNCTION("""COMPUTED_VALUE"""),45841.54166666667)</f>
        <v>45841.54167</v>
      </c>
      <c r="N378" s="1">
        <f>IFERROR(__xludf.DUMMYFUNCTION("""COMPUTED_VALUE"""),0.0)</f>
        <v>0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IFERROR(__xludf.DUMMYFUNCTION("""COMPUTED_VALUE"""),2017.86)</f>
        <v>2017.86</v>
      </c>
      <c r="D379" s="2">
        <f>IFERROR(__xludf.DUMMYFUNCTION("""COMPUTED_VALUE"""),45845.66666666667)</f>
        <v>45845.66667</v>
      </c>
      <c r="E379" s="1">
        <f>IFERROR(__xludf.DUMMYFUNCTION("""COMPUTED_VALUE"""),2021.49)</f>
        <v>2021.49</v>
      </c>
      <c r="G379" s="2">
        <f>IFERROR(__xludf.DUMMYFUNCTION("""COMPUTED_VALUE"""),45845.66666666667)</f>
        <v>45845.66667</v>
      </c>
      <c r="H379" s="1">
        <f>IFERROR(__xludf.DUMMYFUNCTION("""COMPUTED_VALUE"""),2001.84)</f>
        <v>2001.84</v>
      </c>
      <c r="J379" s="2">
        <f>IFERROR(__xludf.DUMMYFUNCTION("""COMPUTED_VALUE"""),45845.66666666667)</f>
        <v>45845.66667</v>
      </c>
      <c r="K379" s="1">
        <f>IFERROR(__xludf.DUMMYFUNCTION("""COMPUTED_VALUE"""),2012.86)</f>
        <v>2012.86</v>
      </c>
      <c r="M379" s="2">
        <f>IFERROR(__xludf.DUMMYFUNCTION("""COMPUTED_VALUE"""),45845.66666666667)</f>
        <v>45845.66667</v>
      </c>
      <c r="N379" s="1">
        <f>IFERROR(__xludf.DUMMYFUNCTION("""COMPUTED_VALUE"""),0.0)</f>
        <v>0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IFERROR(__xludf.DUMMYFUNCTION("""COMPUTED_VALUE"""),2013.54)</f>
        <v>2013.54</v>
      </c>
      <c r="D380" s="2">
        <f>IFERROR(__xludf.DUMMYFUNCTION("""COMPUTED_VALUE"""),45846.66666666667)</f>
        <v>45846.66667</v>
      </c>
      <c r="E380" s="1">
        <f>IFERROR(__xludf.DUMMYFUNCTION("""COMPUTED_VALUE"""),2016.33)</f>
        <v>2016.33</v>
      </c>
      <c r="G380" s="2">
        <f>IFERROR(__xludf.DUMMYFUNCTION("""COMPUTED_VALUE"""),45846.66666666667)</f>
        <v>45846.66667</v>
      </c>
      <c r="H380" s="1">
        <f>IFERROR(__xludf.DUMMYFUNCTION("""COMPUTED_VALUE"""),2007.04)</f>
        <v>2007.04</v>
      </c>
      <c r="J380" s="2">
        <f>IFERROR(__xludf.DUMMYFUNCTION("""COMPUTED_VALUE"""),45846.66666666667)</f>
        <v>45846.66667</v>
      </c>
      <c r="K380" s="1">
        <f>IFERROR(__xludf.DUMMYFUNCTION("""COMPUTED_VALUE"""),2012.53)</f>
        <v>2012.53</v>
      </c>
      <c r="M380" s="2">
        <f>IFERROR(__xludf.DUMMYFUNCTION("""COMPUTED_VALUE"""),45846.66666666667)</f>
        <v>45846.66667</v>
      </c>
      <c r="N380" s="1">
        <f>IFERROR(__xludf.DUMMYFUNCTION("""COMPUTED_VALUE"""),0.0)</f>
        <v>0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IFERROR(__xludf.DUMMYFUNCTION("""COMPUTED_VALUE"""),2018.42)</f>
        <v>2018.42</v>
      </c>
      <c r="D381" s="2">
        <f>IFERROR(__xludf.DUMMYFUNCTION("""COMPUTED_VALUE"""),45847.66666666667)</f>
        <v>45847.66667</v>
      </c>
      <c r="E381" s="1">
        <f>IFERROR(__xludf.DUMMYFUNCTION("""COMPUTED_VALUE"""),2021.21)</f>
        <v>2021.21</v>
      </c>
      <c r="G381" s="2">
        <f>IFERROR(__xludf.DUMMYFUNCTION("""COMPUTED_VALUE"""),45847.66666666667)</f>
        <v>45847.66667</v>
      </c>
      <c r="H381" s="1">
        <f>IFERROR(__xludf.DUMMYFUNCTION("""COMPUTED_VALUE"""),2008.21)</f>
        <v>2008.21</v>
      </c>
      <c r="J381" s="2">
        <f>IFERROR(__xludf.DUMMYFUNCTION("""COMPUTED_VALUE"""),45847.66666666667)</f>
        <v>45847.66667</v>
      </c>
      <c r="K381" s="1">
        <f>IFERROR(__xludf.DUMMYFUNCTION("""COMPUTED_VALUE"""),2020.18)</f>
        <v>2020.18</v>
      </c>
      <c r="M381" s="2">
        <f>IFERROR(__xludf.DUMMYFUNCTION("""COMPUTED_VALUE"""),45847.66666666667)</f>
        <v>45847.66667</v>
      </c>
      <c r="N381" s="1">
        <f>IFERROR(__xludf.DUMMYFUNCTION("""COMPUTED_VALUE"""),0.0)</f>
        <v>0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IFERROR(__xludf.DUMMYFUNCTION("""COMPUTED_VALUE"""),2020.94)</f>
        <v>2020.94</v>
      </c>
      <c r="D382" s="2">
        <f>IFERROR(__xludf.DUMMYFUNCTION("""COMPUTED_VALUE"""),45848.66666666667)</f>
        <v>45848.66667</v>
      </c>
      <c r="E382" s="1">
        <f>IFERROR(__xludf.DUMMYFUNCTION("""COMPUTED_VALUE"""),2030.84)</f>
        <v>2030.84</v>
      </c>
      <c r="G382" s="2">
        <f>IFERROR(__xludf.DUMMYFUNCTION("""COMPUTED_VALUE"""),45848.66666666667)</f>
        <v>45848.66667</v>
      </c>
      <c r="H382" s="1">
        <f>IFERROR(__xludf.DUMMYFUNCTION("""COMPUTED_VALUE"""),2017.88)</f>
        <v>2017.88</v>
      </c>
      <c r="J382" s="2">
        <f>IFERROR(__xludf.DUMMYFUNCTION("""COMPUTED_VALUE"""),45848.66666666667)</f>
        <v>45848.66667</v>
      </c>
      <c r="K382" s="1">
        <f>IFERROR(__xludf.DUMMYFUNCTION("""COMPUTED_VALUE"""),2024.5)</f>
        <v>2024.5</v>
      </c>
      <c r="M382" s="2">
        <f>IFERROR(__xludf.DUMMYFUNCTION("""COMPUTED_VALUE"""),45848.66666666667)</f>
        <v>45848.66667</v>
      </c>
      <c r="N382" s="1">
        <f>IFERROR(__xludf.DUMMYFUNCTION("""COMPUTED_VALUE"""),0.0)</f>
        <v>0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IFERROR(__xludf.DUMMYFUNCTION("""COMPUTED_VALUE"""),2013.51)</f>
        <v>2013.51</v>
      </c>
      <c r="D383" s="2">
        <f>IFERROR(__xludf.DUMMYFUNCTION("""COMPUTED_VALUE"""),45849.66666666667)</f>
        <v>45849.66667</v>
      </c>
      <c r="E383" s="1">
        <f>IFERROR(__xludf.DUMMYFUNCTION("""COMPUTED_VALUE"""),2016.74)</f>
        <v>2016.74</v>
      </c>
      <c r="G383" s="2">
        <f>IFERROR(__xludf.DUMMYFUNCTION("""COMPUTED_VALUE"""),45849.66666666667)</f>
        <v>45849.66667</v>
      </c>
      <c r="H383" s="1">
        <f>IFERROR(__xludf.DUMMYFUNCTION("""COMPUTED_VALUE"""),2008.35)</f>
        <v>2008.35</v>
      </c>
      <c r="J383" s="2">
        <f>IFERROR(__xludf.DUMMYFUNCTION("""COMPUTED_VALUE"""),45849.66666666667)</f>
        <v>45849.66667</v>
      </c>
      <c r="K383" s="1">
        <f>IFERROR(__xludf.DUMMYFUNCTION("""COMPUTED_VALUE"""),2011.78)</f>
        <v>2011.78</v>
      </c>
      <c r="M383" s="2">
        <f>IFERROR(__xludf.DUMMYFUNCTION("""COMPUTED_VALUE"""),45849.66666666667)</f>
        <v>45849.66667</v>
      </c>
      <c r="N383" s="1">
        <f>IFERROR(__xludf.DUMMYFUNCTION("""COMPUTED_VALUE"""),0.0)</f>
        <v>0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IFERROR(__xludf.DUMMYFUNCTION("""COMPUTED_VALUE"""),2010.32)</f>
        <v>2010.32</v>
      </c>
      <c r="D384" s="2">
        <f>IFERROR(__xludf.DUMMYFUNCTION("""COMPUTED_VALUE"""),45852.66666666667)</f>
        <v>45852.66667</v>
      </c>
      <c r="E384" s="1">
        <f>IFERROR(__xludf.DUMMYFUNCTION("""COMPUTED_VALUE"""),2024.17)</f>
        <v>2024.17</v>
      </c>
      <c r="G384" s="2">
        <f>IFERROR(__xludf.DUMMYFUNCTION("""COMPUTED_VALUE"""),45852.66666666667)</f>
        <v>45852.66667</v>
      </c>
      <c r="H384" s="1">
        <f>IFERROR(__xludf.DUMMYFUNCTION("""COMPUTED_VALUE"""),2008.23)</f>
        <v>2008.23</v>
      </c>
      <c r="J384" s="2">
        <f>IFERROR(__xludf.DUMMYFUNCTION("""COMPUTED_VALUE"""),45852.66666666667)</f>
        <v>45852.66667</v>
      </c>
      <c r="K384" s="1">
        <f>IFERROR(__xludf.DUMMYFUNCTION("""COMPUTED_VALUE"""),2023.59)</f>
        <v>2023.59</v>
      </c>
      <c r="M384" s="2">
        <f>IFERROR(__xludf.DUMMYFUNCTION("""COMPUTED_VALUE"""),45852.66666666667)</f>
        <v>45852.66667</v>
      </c>
      <c r="N384" s="1">
        <f>IFERROR(__xludf.DUMMYFUNCTION("""COMPUTED_VALUE"""),0.0)</f>
        <v>0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IFERROR(__xludf.DUMMYFUNCTION("""COMPUTED_VALUE"""),2024.62)</f>
        <v>2024.62</v>
      </c>
      <c r="D385" s="2">
        <f>IFERROR(__xludf.DUMMYFUNCTION("""COMPUTED_VALUE"""),45853.66666666667)</f>
        <v>45853.66667</v>
      </c>
      <c r="E385" s="1">
        <f>IFERROR(__xludf.DUMMYFUNCTION("""COMPUTED_VALUE"""),2025.64)</f>
        <v>2025.64</v>
      </c>
      <c r="G385" s="2">
        <f>IFERROR(__xludf.DUMMYFUNCTION("""COMPUTED_VALUE"""),45853.66666666667)</f>
        <v>45853.66667</v>
      </c>
      <c r="H385" s="1">
        <f>IFERROR(__xludf.DUMMYFUNCTION("""COMPUTED_VALUE"""),1997.31)</f>
        <v>1997.31</v>
      </c>
      <c r="J385" s="2">
        <f>IFERROR(__xludf.DUMMYFUNCTION("""COMPUTED_VALUE"""),45853.66666666667)</f>
        <v>45853.66667</v>
      </c>
      <c r="K385" s="1">
        <f>IFERROR(__xludf.DUMMYFUNCTION("""COMPUTED_VALUE"""),1997.65)</f>
        <v>1997.65</v>
      </c>
      <c r="M385" s="2">
        <f>IFERROR(__xludf.DUMMYFUNCTION("""COMPUTED_VALUE"""),45853.66666666667)</f>
        <v>45853.66667</v>
      </c>
      <c r="N385" s="1">
        <f>IFERROR(__xludf.DUMMYFUNCTION("""COMPUTED_VALUE"""),0.0)</f>
        <v>0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IFERROR(__xludf.DUMMYFUNCTION("""COMPUTED_VALUE"""),2003.31)</f>
        <v>2003.31</v>
      </c>
      <c r="D386" s="2">
        <f>IFERROR(__xludf.DUMMYFUNCTION("""COMPUTED_VALUE"""),45854.66666666667)</f>
        <v>45854.66667</v>
      </c>
      <c r="E386" s="1">
        <f>IFERROR(__xludf.DUMMYFUNCTION("""COMPUTED_VALUE"""),2008.9)</f>
        <v>2008.9</v>
      </c>
      <c r="G386" s="2">
        <f>IFERROR(__xludf.DUMMYFUNCTION("""COMPUTED_VALUE"""),45854.66666666667)</f>
        <v>45854.66667</v>
      </c>
      <c r="H386" s="1">
        <f>IFERROR(__xludf.DUMMYFUNCTION("""COMPUTED_VALUE"""),1981.66)</f>
        <v>1981.66</v>
      </c>
      <c r="J386" s="2">
        <f>IFERROR(__xludf.DUMMYFUNCTION("""COMPUTED_VALUE"""),45854.66666666667)</f>
        <v>45854.66667</v>
      </c>
      <c r="K386" s="1">
        <f>IFERROR(__xludf.DUMMYFUNCTION("""COMPUTED_VALUE"""),2006.66)</f>
        <v>2006.66</v>
      </c>
      <c r="M386" s="2">
        <f>IFERROR(__xludf.DUMMYFUNCTION("""COMPUTED_VALUE"""),45854.66666666667)</f>
        <v>45854.66667</v>
      </c>
      <c r="N386" s="1">
        <f>IFERROR(__xludf.DUMMYFUNCTION("""COMPUTED_VALUE"""),0.0)</f>
        <v>0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IFERROR(__xludf.DUMMYFUNCTION("""COMPUTED_VALUE"""),2005.85)</f>
        <v>2005.85</v>
      </c>
      <c r="D387" s="2">
        <f>IFERROR(__xludf.DUMMYFUNCTION("""COMPUTED_VALUE"""),45855.66666666667)</f>
        <v>45855.66667</v>
      </c>
      <c r="E387" s="1">
        <f>IFERROR(__xludf.DUMMYFUNCTION("""COMPUTED_VALUE"""),2027.59)</f>
        <v>2027.59</v>
      </c>
      <c r="G387" s="2">
        <f>IFERROR(__xludf.DUMMYFUNCTION("""COMPUTED_VALUE"""),45855.66666666667)</f>
        <v>45855.66667</v>
      </c>
      <c r="H387" s="1">
        <f>IFERROR(__xludf.DUMMYFUNCTION("""COMPUTED_VALUE"""),2005.85)</f>
        <v>2005.85</v>
      </c>
      <c r="J387" s="2">
        <f>IFERROR(__xludf.DUMMYFUNCTION("""COMPUTED_VALUE"""),45855.66666666667)</f>
        <v>45855.66667</v>
      </c>
      <c r="K387" s="1">
        <f>IFERROR(__xludf.DUMMYFUNCTION("""COMPUTED_VALUE"""),2024.98)</f>
        <v>2024.98</v>
      </c>
      <c r="M387" s="2">
        <f>IFERROR(__xludf.DUMMYFUNCTION("""COMPUTED_VALUE"""),45855.66666666667)</f>
        <v>45855.66667</v>
      </c>
      <c r="N387" s="1">
        <f>IFERROR(__xludf.DUMMYFUNCTION("""COMPUTED_VALUE"""),0.0)</f>
        <v>0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IFERROR(__xludf.DUMMYFUNCTION("""COMPUTED_VALUE"""),2034.14)</f>
        <v>2034.14</v>
      </c>
      <c r="D388" s="2">
        <f>IFERROR(__xludf.DUMMYFUNCTION("""COMPUTED_VALUE"""),45856.66666666667)</f>
        <v>45856.66667</v>
      </c>
      <c r="E388" s="1">
        <f>IFERROR(__xludf.DUMMYFUNCTION("""COMPUTED_VALUE"""),2036.69)</f>
        <v>2036.69</v>
      </c>
      <c r="G388" s="2">
        <f>IFERROR(__xludf.DUMMYFUNCTION("""COMPUTED_VALUE"""),45856.66666666667)</f>
        <v>45856.66667</v>
      </c>
      <c r="H388" s="1">
        <f>IFERROR(__xludf.DUMMYFUNCTION("""COMPUTED_VALUE"""),2026.97)</f>
        <v>2026.97</v>
      </c>
      <c r="J388" s="2">
        <f>IFERROR(__xludf.DUMMYFUNCTION("""COMPUTED_VALUE"""),45856.66666666667)</f>
        <v>45856.66667</v>
      </c>
      <c r="K388" s="1">
        <f>IFERROR(__xludf.DUMMYFUNCTION("""COMPUTED_VALUE"""),2033.74)</f>
        <v>2033.74</v>
      </c>
      <c r="M388" s="2">
        <f>IFERROR(__xludf.DUMMYFUNCTION("""COMPUTED_VALUE"""),45856.66666666667)</f>
        <v>45856.66667</v>
      </c>
      <c r="N388" s="1">
        <f>IFERROR(__xludf.DUMMYFUNCTION("""COMPUTED_VALUE"""),0.0)</f>
        <v>0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IFERROR(__xludf.DUMMYFUNCTION("""COMPUTED_VALUE"""),2037.54)</f>
        <v>2037.54</v>
      </c>
      <c r="D389" s="2">
        <f>IFERROR(__xludf.DUMMYFUNCTION("""COMPUTED_VALUE"""),45859.66666666667)</f>
        <v>45859.66667</v>
      </c>
      <c r="E389" s="1">
        <f>IFERROR(__xludf.DUMMYFUNCTION("""COMPUTED_VALUE"""),2042.13)</f>
        <v>2042.13</v>
      </c>
      <c r="G389" s="2">
        <f>IFERROR(__xludf.DUMMYFUNCTION("""COMPUTED_VALUE"""),45859.66666666667)</f>
        <v>45859.66667</v>
      </c>
      <c r="H389" s="1">
        <f>IFERROR(__xludf.DUMMYFUNCTION("""COMPUTED_VALUE"""),2025.47)</f>
        <v>2025.47</v>
      </c>
      <c r="J389" s="2">
        <f>IFERROR(__xludf.DUMMYFUNCTION("""COMPUTED_VALUE"""),45859.66666666667)</f>
        <v>45859.66667</v>
      </c>
      <c r="K389" s="1">
        <f>IFERROR(__xludf.DUMMYFUNCTION("""COMPUTED_VALUE"""),2025.47)</f>
        <v>2025.47</v>
      </c>
      <c r="M389" s="2">
        <f>IFERROR(__xludf.DUMMYFUNCTION("""COMPUTED_VALUE"""),45859.66666666667)</f>
        <v>45859.66667</v>
      </c>
      <c r="N389" s="1">
        <f>IFERROR(__xludf.DUMMYFUNCTION("""COMPUTED_VALUE"""),0.0)</f>
        <v>0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IFERROR(__xludf.DUMMYFUNCTION("""COMPUTED_VALUE"""),2026.75)</f>
        <v>2026.75</v>
      </c>
      <c r="D390" s="2">
        <f>IFERROR(__xludf.DUMMYFUNCTION("""COMPUTED_VALUE"""),45860.66666666667)</f>
        <v>45860.66667</v>
      </c>
      <c r="E390" s="1">
        <f>IFERROR(__xludf.DUMMYFUNCTION("""COMPUTED_VALUE"""),2042.4)</f>
        <v>2042.4</v>
      </c>
      <c r="G390" s="2">
        <f>IFERROR(__xludf.DUMMYFUNCTION("""COMPUTED_VALUE"""),45860.66666666667)</f>
        <v>45860.66667</v>
      </c>
      <c r="H390" s="1">
        <f>IFERROR(__xludf.DUMMYFUNCTION("""COMPUTED_VALUE"""),2025.82)</f>
        <v>2025.82</v>
      </c>
      <c r="J390" s="2">
        <f>IFERROR(__xludf.DUMMYFUNCTION("""COMPUTED_VALUE"""),45860.66666666667)</f>
        <v>45860.66667</v>
      </c>
      <c r="K390" s="1">
        <f>IFERROR(__xludf.DUMMYFUNCTION("""COMPUTED_VALUE"""),2040.78)</f>
        <v>2040.78</v>
      </c>
      <c r="M390" s="2">
        <f>IFERROR(__xludf.DUMMYFUNCTION("""COMPUTED_VALUE"""),45860.66666666667)</f>
        <v>45860.66667</v>
      </c>
      <c r="N390" s="1">
        <f>IFERROR(__xludf.DUMMYFUNCTION("""COMPUTED_VALUE"""),0.0)</f>
        <v>0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IFERROR(__xludf.DUMMYFUNCTION("""COMPUTED_VALUE"""),2049.79)</f>
        <v>2049.79</v>
      </c>
      <c r="D391" s="2">
        <f>IFERROR(__xludf.DUMMYFUNCTION("""COMPUTED_VALUE"""),45861.66666666667)</f>
        <v>45861.66667</v>
      </c>
      <c r="E391" s="1">
        <f>IFERROR(__xludf.DUMMYFUNCTION("""COMPUTED_VALUE"""),2059.89)</f>
        <v>2059.89</v>
      </c>
      <c r="G391" s="2">
        <f>IFERROR(__xludf.DUMMYFUNCTION("""COMPUTED_VALUE"""),45861.66666666667)</f>
        <v>45861.66667</v>
      </c>
      <c r="H391" s="1">
        <f>IFERROR(__xludf.DUMMYFUNCTION("""COMPUTED_VALUE"""),2048.83)</f>
        <v>2048.83</v>
      </c>
      <c r="J391" s="2">
        <f>IFERROR(__xludf.DUMMYFUNCTION("""COMPUTED_VALUE"""),45861.66666666667)</f>
        <v>45861.66667</v>
      </c>
      <c r="K391" s="1">
        <f>IFERROR(__xludf.DUMMYFUNCTION("""COMPUTED_VALUE"""),2059.39)</f>
        <v>2059.39</v>
      </c>
      <c r="M391" s="2">
        <f>IFERROR(__xludf.DUMMYFUNCTION("""COMPUTED_VALUE"""),45861.66666666667)</f>
        <v>45861.66667</v>
      </c>
      <c r="N391" s="1">
        <f>IFERROR(__xludf.DUMMYFUNCTION("""COMPUTED_VALUE"""),0.0)</f>
        <v>0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IFERROR(__xludf.DUMMYFUNCTION("""COMPUTED_VALUE"""),2058.12)</f>
        <v>2058.12</v>
      </c>
      <c r="D392" s="2">
        <f>IFERROR(__xludf.DUMMYFUNCTION("""COMPUTED_VALUE"""),45862.66666666667)</f>
        <v>45862.66667</v>
      </c>
      <c r="E392" s="1">
        <f>IFERROR(__xludf.DUMMYFUNCTION("""COMPUTED_VALUE"""),2063.84)</f>
        <v>2063.84</v>
      </c>
      <c r="G392" s="2">
        <f>IFERROR(__xludf.DUMMYFUNCTION("""COMPUTED_VALUE"""),45862.66666666667)</f>
        <v>45862.66667</v>
      </c>
      <c r="H392" s="1">
        <f>IFERROR(__xludf.DUMMYFUNCTION("""COMPUTED_VALUE"""),2055.12)</f>
        <v>2055.12</v>
      </c>
      <c r="J392" s="2">
        <f>IFERROR(__xludf.DUMMYFUNCTION("""COMPUTED_VALUE"""),45862.66666666667)</f>
        <v>45862.66667</v>
      </c>
      <c r="K392" s="1">
        <f>IFERROR(__xludf.DUMMYFUNCTION("""COMPUTED_VALUE"""),2055.38)</f>
        <v>2055.38</v>
      </c>
      <c r="M392" s="2">
        <f>IFERROR(__xludf.DUMMYFUNCTION("""COMPUTED_VALUE"""),45862.66666666667)</f>
        <v>45862.66667</v>
      </c>
      <c r="N392" s="1">
        <f>IFERROR(__xludf.DUMMYFUNCTION("""COMPUTED_VALUE"""),0.0)</f>
        <v>0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IFERROR(__xludf.DUMMYFUNCTION("""COMPUTED_VALUE"""),2060.45)</f>
        <v>2060.45</v>
      </c>
      <c r="D393" s="2">
        <f>IFERROR(__xludf.DUMMYFUNCTION("""COMPUTED_VALUE"""),45863.66666666667)</f>
        <v>45863.66667</v>
      </c>
      <c r="E393" s="1">
        <f>IFERROR(__xludf.DUMMYFUNCTION("""COMPUTED_VALUE"""),2072.88)</f>
        <v>2072.88</v>
      </c>
      <c r="G393" s="2">
        <f>IFERROR(__xludf.DUMMYFUNCTION("""COMPUTED_VALUE"""),45863.66666666667)</f>
        <v>45863.66667</v>
      </c>
      <c r="H393" s="1">
        <f>IFERROR(__xludf.DUMMYFUNCTION("""COMPUTED_VALUE"""),2057.17)</f>
        <v>2057.17</v>
      </c>
      <c r="J393" s="2">
        <f>IFERROR(__xludf.DUMMYFUNCTION("""COMPUTED_VALUE"""),45863.66666666667)</f>
        <v>45863.66667</v>
      </c>
      <c r="K393" s="1">
        <f>IFERROR(__xludf.DUMMYFUNCTION("""COMPUTED_VALUE"""),2071.78)</f>
        <v>2071.78</v>
      </c>
      <c r="M393" s="2">
        <f>IFERROR(__xludf.DUMMYFUNCTION("""COMPUTED_VALUE"""),45863.66666666667)</f>
        <v>45863.66667</v>
      </c>
      <c r="N393" s="1">
        <f>IFERROR(__xludf.DUMMYFUNCTION("""COMPUTED_VALUE"""),0.0)</f>
        <v>0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IFERROR(__xludf.DUMMYFUNCTION("""COMPUTED_VALUE"""),2072.15)</f>
        <v>2072.15</v>
      </c>
      <c r="D394" s="2">
        <f>IFERROR(__xludf.DUMMYFUNCTION("""COMPUTED_VALUE"""),45866.66666666667)</f>
        <v>45866.66667</v>
      </c>
      <c r="E394" s="1">
        <f>IFERROR(__xludf.DUMMYFUNCTION("""COMPUTED_VALUE"""),2072.45)</f>
        <v>2072.45</v>
      </c>
      <c r="G394" s="2">
        <f>IFERROR(__xludf.DUMMYFUNCTION("""COMPUTED_VALUE"""),45866.66666666667)</f>
        <v>45866.66667</v>
      </c>
      <c r="H394" s="1">
        <f>IFERROR(__xludf.DUMMYFUNCTION("""COMPUTED_VALUE"""),2058.37)</f>
        <v>2058.37</v>
      </c>
      <c r="J394" s="2">
        <f>IFERROR(__xludf.DUMMYFUNCTION("""COMPUTED_VALUE"""),45866.66666666667)</f>
        <v>45866.66667</v>
      </c>
      <c r="K394" s="1">
        <f>IFERROR(__xludf.DUMMYFUNCTION("""COMPUTED_VALUE"""),2061.52)</f>
        <v>2061.52</v>
      </c>
      <c r="M394" s="2">
        <f>IFERROR(__xludf.DUMMYFUNCTION("""COMPUTED_VALUE"""),45866.66666666667)</f>
        <v>45866.66667</v>
      </c>
      <c r="N394" s="1">
        <f>IFERROR(__xludf.DUMMYFUNCTION("""COMPUTED_VALUE"""),0.0)</f>
        <v>0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IFERROR(__xludf.DUMMYFUNCTION("""COMPUTED_VALUE"""),2068.24)</f>
        <v>2068.24</v>
      </c>
      <c r="D395" s="2">
        <f>IFERROR(__xludf.DUMMYFUNCTION("""COMPUTED_VALUE"""),45867.66666666667)</f>
        <v>45867.66667</v>
      </c>
      <c r="E395" s="1">
        <f>IFERROR(__xludf.DUMMYFUNCTION("""COMPUTED_VALUE"""),2068.76)</f>
        <v>2068.76</v>
      </c>
      <c r="G395" s="2">
        <f>IFERROR(__xludf.DUMMYFUNCTION("""COMPUTED_VALUE"""),45867.66666666667)</f>
        <v>45867.66667</v>
      </c>
      <c r="H395" s="1">
        <f>IFERROR(__xludf.DUMMYFUNCTION("""COMPUTED_VALUE"""),2054.96)</f>
        <v>2054.96</v>
      </c>
      <c r="J395" s="2">
        <f>IFERROR(__xludf.DUMMYFUNCTION("""COMPUTED_VALUE"""),45867.66666666667)</f>
        <v>45867.66667</v>
      </c>
      <c r="K395" s="1">
        <f>IFERROR(__xludf.DUMMYFUNCTION("""COMPUTED_VALUE"""),2060.04)</f>
        <v>2060.04</v>
      </c>
      <c r="M395" s="2">
        <f>IFERROR(__xludf.DUMMYFUNCTION("""COMPUTED_VALUE"""),45867.66666666667)</f>
        <v>45867.66667</v>
      </c>
      <c r="N395" s="1">
        <f>IFERROR(__xludf.DUMMYFUNCTION("""COMPUTED_VALUE"""),0.0)</f>
        <v>0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IFERROR(__xludf.DUMMYFUNCTION("""COMPUTED_VALUE"""),2062.27)</f>
        <v>2062.27</v>
      </c>
      <c r="D396" s="2">
        <f>IFERROR(__xludf.DUMMYFUNCTION("""COMPUTED_VALUE"""),45868.66666666667)</f>
        <v>45868.66667</v>
      </c>
      <c r="E396" s="1">
        <f>IFERROR(__xludf.DUMMYFUNCTION("""COMPUTED_VALUE"""),2067.01)</f>
        <v>2067.01</v>
      </c>
      <c r="G396" s="2">
        <f>IFERROR(__xludf.DUMMYFUNCTION("""COMPUTED_VALUE"""),45868.66666666667)</f>
        <v>45868.66667</v>
      </c>
      <c r="H396" s="1">
        <f>IFERROR(__xludf.DUMMYFUNCTION("""COMPUTED_VALUE"""),2041.38)</f>
        <v>2041.38</v>
      </c>
      <c r="J396" s="2">
        <f>IFERROR(__xludf.DUMMYFUNCTION("""COMPUTED_VALUE"""),45868.66666666667)</f>
        <v>45868.66667</v>
      </c>
      <c r="K396" s="1">
        <f>IFERROR(__xludf.DUMMYFUNCTION("""COMPUTED_VALUE"""),2050.35)</f>
        <v>2050.35</v>
      </c>
      <c r="M396" s="2">
        <f>IFERROR(__xludf.DUMMYFUNCTION("""COMPUTED_VALUE"""),45868.66666666667)</f>
        <v>45868.66667</v>
      </c>
      <c r="N396" s="1">
        <f>IFERROR(__xludf.DUMMYFUNCTION("""COMPUTED_VALUE"""),0.0)</f>
        <v>0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IFERROR(__xludf.DUMMYFUNCTION("""COMPUTED_VALUE"""),2051.57)</f>
        <v>2051.57</v>
      </c>
      <c r="D397" s="2">
        <f>IFERROR(__xludf.DUMMYFUNCTION("""COMPUTED_VALUE"""),45869.66666666667)</f>
        <v>45869.66667</v>
      </c>
      <c r="E397" s="1">
        <f>IFERROR(__xludf.DUMMYFUNCTION("""COMPUTED_VALUE"""),2064.22)</f>
        <v>2064.22</v>
      </c>
      <c r="G397" s="2">
        <f>IFERROR(__xludf.DUMMYFUNCTION("""COMPUTED_VALUE"""),45869.66666666667)</f>
        <v>45869.66667</v>
      </c>
      <c r="H397" s="1">
        <f>IFERROR(__xludf.DUMMYFUNCTION("""COMPUTED_VALUE"""),2039.25)</f>
        <v>2039.25</v>
      </c>
      <c r="J397" s="2">
        <f>IFERROR(__xludf.DUMMYFUNCTION("""COMPUTED_VALUE"""),45869.66666666667)</f>
        <v>45869.66667</v>
      </c>
      <c r="K397" s="1">
        <f>IFERROR(__xludf.DUMMYFUNCTION("""COMPUTED_VALUE"""),2042.51)</f>
        <v>2042.51</v>
      </c>
      <c r="M397" s="2">
        <f>IFERROR(__xludf.DUMMYFUNCTION("""COMPUTED_VALUE"""),45869.66666666667)</f>
        <v>45869.66667</v>
      </c>
      <c r="N397" s="1">
        <f>IFERROR(__xludf.DUMMYFUNCTION("""COMPUTED_VALUE"""),0.0)</f>
        <v>0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IFERROR(__xludf.DUMMYFUNCTION("""COMPUTED_VALUE"""),2024.63)</f>
        <v>2024.63</v>
      </c>
      <c r="D398" s="2">
        <f>IFERROR(__xludf.DUMMYFUNCTION("""COMPUTED_VALUE"""),45870.66666666667)</f>
        <v>45870.66667</v>
      </c>
      <c r="E398" s="1">
        <f>IFERROR(__xludf.DUMMYFUNCTION("""COMPUTED_VALUE"""),2024.63)</f>
        <v>2024.63</v>
      </c>
      <c r="G398" s="2">
        <f>IFERROR(__xludf.DUMMYFUNCTION("""COMPUTED_VALUE"""),45870.66666666667)</f>
        <v>45870.66667</v>
      </c>
      <c r="H398" s="1">
        <f>IFERROR(__xludf.DUMMYFUNCTION("""COMPUTED_VALUE"""),1993.63)</f>
        <v>1993.63</v>
      </c>
      <c r="J398" s="2">
        <f>IFERROR(__xludf.DUMMYFUNCTION("""COMPUTED_VALUE"""),45870.66666666667)</f>
        <v>45870.66667</v>
      </c>
      <c r="K398" s="1">
        <f>IFERROR(__xludf.DUMMYFUNCTION("""COMPUTED_VALUE"""),2014.11)</f>
        <v>2014.11</v>
      </c>
      <c r="M398" s="2">
        <f>IFERROR(__xludf.DUMMYFUNCTION("""COMPUTED_VALUE"""),45870.66666666667)</f>
        <v>45870.66667</v>
      </c>
      <c r="N398" s="1">
        <f>IFERROR(__xludf.DUMMYFUNCTION("""COMPUTED_VALUE"""),0.0)</f>
        <v>0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IFERROR(__xludf.DUMMYFUNCTION("""COMPUTED_VALUE"""),2026.87)</f>
        <v>2026.87</v>
      </c>
      <c r="D399" s="2">
        <f>IFERROR(__xludf.DUMMYFUNCTION("""COMPUTED_VALUE"""),45873.66666666667)</f>
        <v>45873.66667</v>
      </c>
      <c r="E399" s="1">
        <f>IFERROR(__xludf.DUMMYFUNCTION("""COMPUTED_VALUE"""),2046.63)</f>
        <v>2046.63</v>
      </c>
      <c r="G399" s="2">
        <f>IFERROR(__xludf.DUMMYFUNCTION("""COMPUTED_VALUE"""),45873.66666666667)</f>
        <v>45873.66667</v>
      </c>
      <c r="H399" s="1">
        <f>IFERROR(__xludf.DUMMYFUNCTION("""COMPUTED_VALUE"""),2026.27)</f>
        <v>2026.27</v>
      </c>
      <c r="J399" s="2">
        <f>IFERROR(__xludf.DUMMYFUNCTION("""COMPUTED_VALUE"""),45873.66666666667)</f>
        <v>45873.66667</v>
      </c>
      <c r="K399" s="1">
        <f>IFERROR(__xludf.DUMMYFUNCTION("""COMPUTED_VALUE"""),2046.0)</f>
        <v>2046</v>
      </c>
      <c r="M399" s="2">
        <f>IFERROR(__xludf.DUMMYFUNCTION("""COMPUTED_VALUE"""),45873.66666666667)</f>
        <v>45873.66667</v>
      </c>
      <c r="N399" s="1">
        <f>IFERROR(__xludf.DUMMYFUNCTION("""COMPUTED_VALUE"""),0.0)</f>
        <v>0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IFERROR(__xludf.DUMMYFUNCTION("""COMPUTED_VALUE"""),2049.86)</f>
        <v>2049.86</v>
      </c>
      <c r="D400" s="2">
        <f>IFERROR(__xludf.DUMMYFUNCTION("""COMPUTED_VALUE"""),45874.66666666667)</f>
        <v>45874.66667</v>
      </c>
      <c r="E400" s="1">
        <f>IFERROR(__xludf.DUMMYFUNCTION("""COMPUTED_VALUE"""),2052.15)</f>
        <v>2052.15</v>
      </c>
      <c r="G400" s="2">
        <f>IFERROR(__xludf.DUMMYFUNCTION("""COMPUTED_VALUE"""),45874.66666666667)</f>
        <v>45874.66667</v>
      </c>
      <c r="H400" s="1">
        <f>IFERROR(__xludf.DUMMYFUNCTION("""COMPUTED_VALUE"""),2029.38)</f>
        <v>2029.38</v>
      </c>
      <c r="J400" s="2">
        <f>IFERROR(__xludf.DUMMYFUNCTION("""COMPUTED_VALUE"""),45874.66666666667)</f>
        <v>45874.66667</v>
      </c>
      <c r="K400" s="1">
        <f>IFERROR(__xludf.DUMMYFUNCTION("""COMPUTED_VALUE"""),2036.6)</f>
        <v>2036.6</v>
      </c>
      <c r="M400" s="2">
        <f>IFERROR(__xludf.DUMMYFUNCTION("""COMPUTED_VALUE"""),45874.66666666667)</f>
        <v>45874.66667</v>
      </c>
      <c r="N400" s="1">
        <f>IFERROR(__xludf.DUMMYFUNCTION("""COMPUTED_VALUE"""),0.0)</f>
        <v>0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IFERROR(__xludf.DUMMYFUNCTION("""COMPUTED_VALUE"""),2037.87)</f>
        <v>2037.87</v>
      </c>
      <c r="D401" s="2">
        <f>IFERROR(__xludf.DUMMYFUNCTION("""COMPUTED_VALUE"""),45875.66666666667)</f>
        <v>45875.66667</v>
      </c>
      <c r="E401" s="1">
        <f>IFERROR(__xludf.DUMMYFUNCTION("""COMPUTED_VALUE"""),2043.26)</f>
        <v>2043.26</v>
      </c>
      <c r="G401" s="2">
        <f>IFERROR(__xludf.DUMMYFUNCTION("""COMPUTED_VALUE"""),45875.66666666667)</f>
        <v>45875.66667</v>
      </c>
      <c r="H401" s="1">
        <f>IFERROR(__xludf.DUMMYFUNCTION("""COMPUTED_VALUE"""),2030.34)</f>
        <v>2030.34</v>
      </c>
      <c r="J401" s="2">
        <f>IFERROR(__xludf.DUMMYFUNCTION("""COMPUTED_VALUE"""),45875.66666666667)</f>
        <v>45875.66667</v>
      </c>
      <c r="K401" s="1">
        <f>IFERROR(__xludf.DUMMYFUNCTION("""COMPUTED_VALUE"""),2040.68)</f>
        <v>2040.68</v>
      </c>
      <c r="M401" s="2">
        <f>IFERROR(__xludf.DUMMYFUNCTION("""COMPUTED_VALUE"""),45875.66666666667)</f>
        <v>45875.66667</v>
      </c>
      <c r="N401" s="1">
        <f>IFERROR(__xludf.DUMMYFUNCTION("""COMPUTED_VALUE"""),0.0)</f>
        <v>0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IFERROR(__xludf.DUMMYFUNCTION("""COMPUTED_VALUE"""),2052.79)</f>
        <v>2052.79</v>
      </c>
      <c r="D402" s="2">
        <f>IFERROR(__xludf.DUMMYFUNCTION("""COMPUTED_VALUE"""),45876.66666666667)</f>
        <v>45876.66667</v>
      </c>
      <c r="E402" s="1">
        <f>IFERROR(__xludf.DUMMYFUNCTION("""COMPUTED_VALUE"""),2052.98)</f>
        <v>2052.98</v>
      </c>
      <c r="G402" s="2">
        <f>IFERROR(__xludf.DUMMYFUNCTION("""COMPUTED_VALUE"""),45876.66666666667)</f>
        <v>45876.66667</v>
      </c>
      <c r="H402" s="1">
        <f>IFERROR(__xludf.DUMMYFUNCTION("""COMPUTED_VALUE"""),2026.89)</f>
        <v>2026.89</v>
      </c>
      <c r="J402" s="2">
        <f>IFERROR(__xludf.DUMMYFUNCTION("""COMPUTED_VALUE"""),45876.66666666667)</f>
        <v>45876.66667</v>
      </c>
      <c r="K402" s="1">
        <f>IFERROR(__xludf.DUMMYFUNCTION("""COMPUTED_VALUE"""),2035.71)</f>
        <v>2035.71</v>
      </c>
      <c r="M402" s="2">
        <f>IFERROR(__xludf.DUMMYFUNCTION("""COMPUTED_VALUE"""),45876.66666666667)</f>
        <v>45876.66667</v>
      </c>
      <c r="N402" s="1">
        <f>IFERROR(__xludf.DUMMYFUNCTION("""COMPUTED_VALUE"""),0.0)</f>
        <v>0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IFERROR(__xludf.DUMMYFUNCTION("""COMPUTED_VALUE"""),2040.68)</f>
        <v>2040.68</v>
      </c>
      <c r="D403" s="2">
        <f>IFERROR(__xludf.DUMMYFUNCTION("""COMPUTED_VALUE"""),45877.66666666667)</f>
        <v>45877.66667</v>
      </c>
      <c r="E403" s="1">
        <f>IFERROR(__xludf.DUMMYFUNCTION("""COMPUTED_VALUE"""),2043.52)</f>
        <v>2043.52</v>
      </c>
      <c r="G403" s="2">
        <f>IFERROR(__xludf.DUMMYFUNCTION("""COMPUTED_VALUE"""),45877.66666666667)</f>
        <v>45877.66667</v>
      </c>
      <c r="H403" s="1">
        <f>IFERROR(__xludf.DUMMYFUNCTION("""COMPUTED_VALUE"""),2031.79)</f>
        <v>2031.79</v>
      </c>
      <c r="J403" s="2">
        <f>IFERROR(__xludf.DUMMYFUNCTION("""COMPUTED_VALUE"""),45877.66666666667)</f>
        <v>45877.66667</v>
      </c>
      <c r="K403" s="1">
        <f>IFERROR(__xludf.DUMMYFUNCTION("""COMPUTED_VALUE"""),2034.54)</f>
        <v>2034.54</v>
      </c>
      <c r="M403" s="2">
        <f>IFERROR(__xludf.DUMMYFUNCTION("""COMPUTED_VALUE"""),45877.66666666667)</f>
        <v>45877.66667</v>
      </c>
      <c r="N403" s="1">
        <f>IFERROR(__xludf.DUMMYFUNCTION("""COMPUTED_VALUE"""),0.0)</f>
        <v>0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IFERROR(__xludf.DUMMYFUNCTION("""COMPUTED_VALUE"""),2035.44)</f>
        <v>2035.44</v>
      </c>
      <c r="D404" s="2">
        <f>IFERROR(__xludf.DUMMYFUNCTION("""COMPUTED_VALUE"""),45880.66666666667)</f>
        <v>45880.66667</v>
      </c>
      <c r="E404" s="1">
        <f>IFERROR(__xludf.DUMMYFUNCTION("""COMPUTED_VALUE"""),2041.1)</f>
        <v>2041.1</v>
      </c>
      <c r="G404" s="2">
        <f>IFERROR(__xludf.DUMMYFUNCTION("""COMPUTED_VALUE"""),45880.66666666667)</f>
        <v>45880.66667</v>
      </c>
      <c r="H404" s="1">
        <f>IFERROR(__xludf.DUMMYFUNCTION("""COMPUTED_VALUE"""),2023.98)</f>
        <v>2023.98</v>
      </c>
      <c r="J404" s="2">
        <f>IFERROR(__xludf.DUMMYFUNCTION("""COMPUTED_VALUE"""),45880.66666666667)</f>
        <v>45880.66667</v>
      </c>
      <c r="K404" s="1">
        <f>IFERROR(__xludf.DUMMYFUNCTION("""COMPUTED_VALUE"""),2026.52)</f>
        <v>2026.52</v>
      </c>
      <c r="M404" s="2">
        <f>IFERROR(__xludf.DUMMYFUNCTION("""COMPUTED_VALUE"""),45880.66666666667)</f>
        <v>45880.66667</v>
      </c>
      <c r="N404" s="1">
        <f>IFERROR(__xludf.DUMMYFUNCTION("""COMPUTED_VALUE"""),0.0)</f>
        <v>0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IFERROR(__xludf.DUMMYFUNCTION("""COMPUTED_VALUE"""),2032.8)</f>
        <v>2032.8</v>
      </c>
      <c r="D405" s="2">
        <f>IFERROR(__xludf.DUMMYFUNCTION("""COMPUTED_VALUE"""),45881.66666666667)</f>
        <v>45881.66667</v>
      </c>
      <c r="E405" s="1">
        <f>IFERROR(__xludf.DUMMYFUNCTION("""COMPUTED_VALUE"""),2050.44)</f>
        <v>2050.44</v>
      </c>
      <c r="G405" s="2">
        <f>IFERROR(__xludf.DUMMYFUNCTION("""COMPUTED_VALUE"""),45881.66666666667)</f>
        <v>45881.66667</v>
      </c>
      <c r="H405" s="1">
        <f>IFERROR(__xludf.DUMMYFUNCTION("""COMPUTED_VALUE"""),2031.07)</f>
        <v>2031.07</v>
      </c>
      <c r="J405" s="2">
        <f>IFERROR(__xludf.DUMMYFUNCTION("""COMPUTED_VALUE"""),45881.66666666667)</f>
        <v>45881.66667</v>
      </c>
      <c r="K405" s="1">
        <f>IFERROR(__xludf.DUMMYFUNCTION("""COMPUTED_VALUE"""),2050.19)</f>
        <v>2050.19</v>
      </c>
      <c r="M405" s="2">
        <f>IFERROR(__xludf.DUMMYFUNCTION("""COMPUTED_VALUE"""),45881.66666666667)</f>
        <v>45881.66667</v>
      </c>
      <c r="N405" s="1">
        <f>IFERROR(__xludf.DUMMYFUNCTION("""COMPUTED_VALUE"""),0.0)</f>
        <v>0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IFERROR(__xludf.DUMMYFUNCTION("""COMPUTED_VALUE"""),2056.71)</f>
        <v>2056.71</v>
      </c>
      <c r="D406" s="2">
        <f>IFERROR(__xludf.DUMMYFUNCTION("""COMPUTED_VALUE"""),45882.66666666667)</f>
        <v>45882.66667</v>
      </c>
      <c r="E406" s="1">
        <f>IFERROR(__xludf.DUMMYFUNCTION("""COMPUTED_VALUE"""),2066.2)</f>
        <v>2066.2</v>
      </c>
      <c r="G406" s="2">
        <f>IFERROR(__xludf.DUMMYFUNCTION("""COMPUTED_VALUE"""),45882.66666666667)</f>
        <v>45882.66667</v>
      </c>
      <c r="H406" s="1">
        <f>IFERROR(__xludf.DUMMYFUNCTION("""COMPUTED_VALUE"""),2047.03)</f>
        <v>2047.03</v>
      </c>
      <c r="J406" s="2">
        <f>IFERROR(__xludf.DUMMYFUNCTION("""COMPUTED_VALUE"""),45882.66666666667)</f>
        <v>45882.66667</v>
      </c>
      <c r="K406" s="1">
        <f>IFERROR(__xludf.DUMMYFUNCTION("""COMPUTED_VALUE"""),2065.58)</f>
        <v>2065.58</v>
      </c>
      <c r="M406" s="2">
        <f>IFERROR(__xludf.DUMMYFUNCTION("""COMPUTED_VALUE"""),45882.66666666667)</f>
        <v>45882.66667</v>
      </c>
      <c r="N406" s="1">
        <f>IFERROR(__xludf.DUMMYFUNCTION("""COMPUTED_VALUE"""),0.0)</f>
        <v>0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IFERROR(__xludf.DUMMYFUNCTION("""COMPUTED_VALUE"""),2053.49)</f>
        <v>2053.49</v>
      </c>
      <c r="D407" s="2">
        <f>IFERROR(__xludf.DUMMYFUNCTION("""COMPUTED_VALUE"""),45883.66666666667)</f>
        <v>45883.66667</v>
      </c>
      <c r="E407" s="1">
        <f>IFERROR(__xludf.DUMMYFUNCTION("""COMPUTED_VALUE"""),2054.71)</f>
        <v>2054.71</v>
      </c>
      <c r="G407" s="2">
        <f>IFERROR(__xludf.DUMMYFUNCTION("""COMPUTED_VALUE"""),45883.66666666667)</f>
        <v>45883.66667</v>
      </c>
      <c r="H407" s="1">
        <f>IFERROR(__xludf.DUMMYFUNCTION("""COMPUTED_VALUE"""),2042.64)</f>
        <v>2042.64</v>
      </c>
      <c r="J407" s="2">
        <f>IFERROR(__xludf.DUMMYFUNCTION("""COMPUTED_VALUE"""),45883.66666666667)</f>
        <v>45883.66667</v>
      </c>
      <c r="K407" s="1">
        <f>IFERROR(__xludf.DUMMYFUNCTION("""COMPUTED_VALUE"""),2051.16)</f>
        <v>2051.16</v>
      </c>
      <c r="M407" s="2">
        <f>IFERROR(__xludf.DUMMYFUNCTION("""COMPUTED_VALUE"""),45883.66666666667)</f>
        <v>45883.66667</v>
      </c>
      <c r="N407" s="1">
        <f>IFERROR(__xludf.DUMMYFUNCTION("""COMPUTED_VALUE"""),0.0)</f>
        <v>0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IFERROR(__xludf.DUMMYFUNCTION("""COMPUTED_VALUE"""),2054.08)</f>
        <v>2054.08</v>
      </c>
      <c r="D408" s="2">
        <f>IFERROR(__xludf.DUMMYFUNCTION("""COMPUTED_VALUE"""),45884.66666666667)</f>
        <v>45884.66667</v>
      </c>
      <c r="E408" s="1">
        <f>IFERROR(__xludf.DUMMYFUNCTION("""COMPUTED_VALUE"""),2054.08)</f>
        <v>2054.08</v>
      </c>
      <c r="G408" s="2">
        <f>IFERROR(__xludf.DUMMYFUNCTION("""COMPUTED_VALUE"""),45884.66666666667)</f>
        <v>45884.66667</v>
      </c>
      <c r="H408" s="1">
        <f>IFERROR(__xludf.DUMMYFUNCTION("""COMPUTED_VALUE"""),2042.52)</f>
        <v>2042.52</v>
      </c>
      <c r="J408" s="2">
        <f>IFERROR(__xludf.DUMMYFUNCTION("""COMPUTED_VALUE"""),45884.66666666667)</f>
        <v>45884.66667</v>
      </c>
      <c r="K408" s="1">
        <f>IFERROR(__xludf.DUMMYFUNCTION("""COMPUTED_VALUE"""),2043.5)</f>
        <v>2043.5</v>
      </c>
      <c r="M408" s="2">
        <f>IFERROR(__xludf.DUMMYFUNCTION("""COMPUTED_VALUE"""),45884.66666666667)</f>
        <v>45884.66667</v>
      </c>
      <c r="N408" s="1">
        <f>IFERROR(__xludf.DUMMYFUNCTION("""COMPUTED_VALUE"""),0.0)</f>
        <v>0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IFERROR(__xludf.DUMMYFUNCTION("""COMPUTED_VALUE"""),2041.63)</f>
        <v>2041.63</v>
      </c>
      <c r="D409" s="2">
        <f>IFERROR(__xludf.DUMMYFUNCTION("""COMPUTED_VALUE"""),45887.66666666667)</f>
        <v>45887.66667</v>
      </c>
      <c r="E409" s="1">
        <f>IFERROR(__xludf.DUMMYFUNCTION("""COMPUTED_VALUE"""),2046.0)</f>
        <v>2046</v>
      </c>
      <c r="G409" s="2">
        <f>IFERROR(__xludf.DUMMYFUNCTION("""COMPUTED_VALUE"""),45887.66666666667)</f>
        <v>45887.66667</v>
      </c>
      <c r="H409" s="1">
        <f>IFERROR(__xludf.DUMMYFUNCTION("""COMPUTED_VALUE"""),2040.75)</f>
        <v>2040.75</v>
      </c>
      <c r="J409" s="2">
        <f>IFERROR(__xludf.DUMMYFUNCTION("""COMPUTED_VALUE"""),45887.66666666667)</f>
        <v>45887.66667</v>
      </c>
      <c r="K409" s="1">
        <f>IFERROR(__xludf.DUMMYFUNCTION("""COMPUTED_VALUE"""),2043.77)</f>
        <v>2043.77</v>
      </c>
      <c r="M409" s="2">
        <f>IFERROR(__xludf.DUMMYFUNCTION("""COMPUTED_VALUE"""),45887.66666666667)</f>
        <v>45887.66667</v>
      </c>
      <c r="N409" s="1">
        <f>IFERROR(__xludf.DUMMYFUNCTION("""COMPUTED_VALUE"""),0.0)</f>
        <v>0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IFERROR(__xludf.DUMMYFUNCTION("""COMPUTED_VALUE"""),2041.88)</f>
        <v>2041.88</v>
      </c>
      <c r="D410" s="2">
        <f>IFERROR(__xludf.DUMMYFUNCTION("""COMPUTED_VALUE"""),45888.66666666667)</f>
        <v>45888.66667</v>
      </c>
      <c r="E410" s="1">
        <f>IFERROR(__xludf.DUMMYFUNCTION("""COMPUTED_VALUE"""),2051.84)</f>
        <v>2051.84</v>
      </c>
      <c r="G410" s="2">
        <f>IFERROR(__xludf.DUMMYFUNCTION("""COMPUTED_VALUE"""),45888.66666666667)</f>
        <v>45888.66667</v>
      </c>
      <c r="H410" s="1">
        <f>IFERROR(__xludf.DUMMYFUNCTION("""COMPUTED_VALUE"""),2034.78)</f>
        <v>2034.78</v>
      </c>
      <c r="J410" s="2">
        <f>IFERROR(__xludf.DUMMYFUNCTION("""COMPUTED_VALUE"""),45888.66666666667)</f>
        <v>45888.66667</v>
      </c>
      <c r="K410" s="1">
        <f>IFERROR(__xludf.DUMMYFUNCTION("""COMPUTED_VALUE"""),2040.02)</f>
        <v>2040.02</v>
      </c>
      <c r="M410" s="2">
        <f>IFERROR(__xludf.DUMMYFUNCTION("""COMPUTED_VALUE"""),45888.66666666667)</f>
        <v>45888.66667</v>
      </c>
      <c r="N410" s="1">
        <f>IFERROR(__xludf.DUMMYFUNCTION("""COMPUTED_VALUE"""),0.0)</f>
        <v>0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IFERROR(__xludf.DUMMYFUNCTION("""COMPUTED_VALUE"""),2036.39)</f>
        <v>2036.39</v>
      </c>
      <c r="D411" s="2">
        <f>IFERROR(__xludf.DUMMYFUNCTION("""COMPUTED_VALUE"""),45889.66666666667)</f>
        <v>45889.66667</v>
      </c>
      <c r="E411" s="1">
        <f>IFERROR(__xludf.DUMMYFUNCTION("""COMPUTED_VALUE"""),2043.95)</f>
        <v>2043.95</v>
      </c>
      <c r="G411" s="2">
        <f>IFERROR(__xludf.DUMMYFUNCTION("""COMPUTED_VALUE"""),45889.66666666667)</f>
        <v>45889.66667</v>
      </c>
      <c r="H411" s="1">
        <f>IFERROR(__xludf.DUMMYFUNCTION("""COMPUTED_VALUE"""),2022.98)</f>
        <v>2022.98</v>
      </c>
      <c r="J411" s="2">
        <f>IFERROR(__xludf.DUMMYFUNCTION("""COMPUTED_VALUE"""),45889.66666666667)</f>
        <v>45889.66667</v>
      </c>
      <c r="K411" s="1">
        <f>IFERROR(__xludf.DUMMYFUNCTION("""COMPUTED_VALUE"""),2040.42)</f>
        <v>2040.42</v>
      </c>
      <c r="M411" s="2">
        <f>IFERROR(__xludf.DUMMYFUNCTION("""COMPUTED_VALUE"""),45889.66666666667)</f>
        <v>45889.66667</v>
      </c>
      <c r="N411" s="1">
        <f>IFERROR(__xludf.DUMMYFUNCTION("""COMPUTED_VALUE"""),0.0)</f>
        <v>0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IFERROR(__xludf.DUMMYFUNCTION("""COMPUTED_VALUE"""),2033.26)</f>
        <v>2033.26</v>
      </c>
      <c r="D412" s="2">
        <f>IFERROR(__xludf.DUMMYFUNCTION("""COMPUTED_VALUE"""),45890.66666666667)</f>
        <v>45890.66667</v>
      </c>
      <c r="E412" s="1">
        <f>IFERROR(__xludf.DUMMYFUNCTION("""COMPUTED_VALUE"""),2039.38)</f>
        <v>2039.38</v>
      </c>
      <c r="G412" s="2">
        <f>IFERROR(__xludf.DUMMYFUNCTION("""COMPUTED_VALUE"""),45890.66666666667)</f>
        <v>45890.66667</v>
      </c>
      <c r="H412" s="1">
        <f>IFERROR(__xludf.DUMMYFUNCTION("""COMPUTED_VALUE"""),2027.9)</f>
        <v>2027.9</v>
      </c>
      <c r="J412" s="2">
        <f>IFERROR(__xludf.DUMMYFUNCTION("""COMPUTED_VALUE"""),45890.66666666667)</f>
        <v>45890.66667</v>
      </c>
      <c r="K412" s="1">
        <f>IFERROR(__xludf.DUMMYFUNCTION("""COMPUTED_VALUE"""),2033.13)</f>
        <v>2033.13</v>
      </c>
      <c r="M412" s="2">
        <f>IFERROR(__xludf.DUMMYFUNCTION("""COMPUTED_VALUE"""),45890.66666666667)</f>
        <v>45890.66667</v>
      </c>
      <c r="N412" s="1">
        <f>IFERROR(__xludf.DUMMYFUNCTION("""COMPUTED_VALUE"""),0.0)</f>
        <v>0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IFERROR(__xludf.DUMMYFUNCTION("""COMPUTED_VALUE"""),2042.01)</f>
        <v>2042.01</v>
      </c>
      <c r="D413" s="2">
        <f>IFERROR(__xludf.DUMMYFUNCTION("""COMPUTED_VALUE"""),45891.66666666667)</f>
        <v>45891.66667</v>
      </c>
      <c r="E413" s="1">
        <f>IFERROR(__xludf.DUMMYFUNCTION("""COMPUTED_VALUE"""),2076.05)</f>
        <v>2076.05</v>
      </c>
      <c r="G413" s="2">
        <f>IFERROR(__xludf.DUMMYFUNCTION("""COMPUTED_VALUE"""),45891.66666666667)</f>
        <v>45891.66667</v>
      </c>
      <c r="H413" s="1">
        <f>IFERROR(__xludf.DUMMYFUNCTION("""COMPUTED_VALUE"""),2041.42)</f>
        <v>2041.42</v>
      </c>
      <c r="J413" s="2">
        <f>IFERROR(__xludf.DUMMYFUNCTION("""COMPUTED_VALUE"""),45891.66666666667)</f>
        <v>45891.66667</v>
      </c>
      <c r="K413" s="1">
        <f>IFERROR(__xludf.DUMMYFUNCTION("""COMPUTED_VALUE"""),2069.2)</f>
        <v>2069.2</v>
      </c>
      <c r="M413" s="2">
        <f>IFERROR(__xludf.DUMMYFUNCTION("""COMPUTED_VALUE"""),45891.66666666667)</f>
        <v>45891.66667</v>
      </c>
      <c r="N413" s="1">
        <f>IFERROR(__xludf.DUMMYFUNCTION("""COMPUTED_VALUE"""),0.0)</f>
        <v>0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IFERROR(__xludf.DUMMYFUNCTION("""COMPUTED_VALUE"""),2064.05)</f>
        <v>2064.05</v>
      </c>
      <c r="D414" s="2">
        <f>IFERROR(__xludf.DUMMYFUNCTION("""COMPUTED_VALUE"""),45894.66666666667)</f>
        <v>45894.66667</v>
      </c>
      <c r="E414" s="1">
        <f>IFERROR(__xludf.DUMMYFUNCTION("""COMPUTED_VALUE"""),2064.26)</f>
        <v>2064.26</v>
      </c>
      <c r="G414" s="2">
        <f>IFERROR(__xludf.DUMMYFUNCTION("""COMPUTED_VALUE"""),45894.66666666667)</f>
        <v>45894.66667</v>
      </c>
      <c r="H414" s="1">
        <f>IFERROR(__xludf.DUMMYFUNCTION("""COMPUTED_VALUE"""),2053.22)</f>
        <v>2053.22</v>
      </c>
      <c r="J414" s="2">
        <f>IFERROR(__xludf.DUMMYFUNCTION("""COMPUTED_VALUE"""),45894.66666666667)</f>
        <v>45894.66667</v>
      </c>
      <c r="K414" s="1">
        <f>IFERROR(__xludf.DUMMYFUNCTION("""COMPUTED_VALUE"""),2053.39)</f>
        <v>2053.39</v>
      </c>
      <c r="M414" s="2">
        <f>IFERROR(__xludf.DUMMYFUNCTION("""COMPUTED_VALUE"""),45894.66666666667)</f>
        <v>45894.66667</v>
      </c>
      <c r="N414" s="1">
        <f>IFERROR(__xludf.DUMMYFUNCTION("""COMPUTED_VALUE"""),0.0)</f>
        <v>0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IFERROR(__xludf.DUMMYFUNCTION("""COMPUTED_VALUE"""),2050.71)</f>
        <v>2050.71</v>
      </c>
      <c r="D415" s="2">
        <f>IFERROR(__xludf.DUMMYFUNCTION("""COMPUTED_VALUE"""),45895.66666666667)</f>
        <v>45895.66667</v>
      </c>
      <c r="E415" s="1">
        <f>IFERROR(__xludf.DUMMYFUNCTION("""COMPUTED_VALUE"""),2062.66)</f>
        <v>2062.66</v>
      </c>
      <c r="G415" s="2">
        <f>IFERROR(__xludf.DUMMYFUNCTION("""COMPUTED_VALUE"""),45895.66666666667)</f>
        <v>45895.66667</v>
      </c>
      <c r="H415" s="1">
        <f>IFERROR(__xludf.DUMMYFUNCTION("""COMPUTED_VALUE"""),2050.67)</f>
        <v>2050.67</v>
      </c>
      <c r="J415" s="2">
        <f>IFERROR(__xludf.DUMMYFUNCTION("""COMPUTED_VALUE"""),45895.66666666667)</f>
        <v>45895.66667</v>
      </c>
      <c r="K415" s="1">
        <f>IFERROR(__xludf.DUMMYFUNCTION("""COMPUTED_VALUE"""),2061.27)</f>
        <v>2061.27</v>
      </c>
      <c r="M415" s="2">
        <f>IFERROR(__xludf.DUMMYFUNCTION("""COMPUTED_VALUE"""),45895.66666666667)</f>
        <v>45895.66667</v>
      </c>
      <c r="N415" s="1">
        <f>IFERROR(__xludf.DUMMYFUNCTION("""COMPUTED_VALUE"""),0.0)</f>
        <v>0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IFERROR(__xludf.DUMMYFUNCTION("""COMPUTED_VALUE"""),2061.94)</f>
        <v>2061.94</v>
      </c>
      <c r="D416" s="2">
        <f>IFERROR(__xludf.DUMMYFUNCTION("""COMPUTED_VALUE"""),45896.66666666667)</f>
        <v>45896.66667</v>
      </c>
      <c r="E416" s="1">
        <f>IFERROR(__xludf.DUMMYFUNCTION("""COMPUTED_VALUE"""),2071.35)</f>
        <v>2071.35</v>
      </c>
      <c r="G416" s="2">
        <f>IFERROR(__xludf.DUMMYFUNCTION("""COMPUTED_VALUE"""),45896.66666666667)</f>
        <v>45896.66667</v>
      </c>
      <c r="H416" s="1">
        <f>IFERROR(__xludf.DUMMYFUNCTION("""COMPUTED_VALUE"""),2061.64)</f>
        <v>2061.64</v>
      </c>
      <c r="J416" s="2">
        <f>IFERROR(__xludf.DUMMYFUNCTION("""COMPUTED_VALUE"""),45896.66666666667)</f>
        <v>45896.66667</v>
      </c>
      <c r="K416" s="1">
        <f>IFERROR(__xludf.DUMMYFUNCTION("""COMPUTED_VALUE"""),2068.03)</f>
        <v>2068.03</v>
      </c>
      <c r="M416" s="2">
        <f>IFERROR(__xludf.DUMMYFUNCTION("""COMPUTED_VALUE"""),45896.66666666667)</f>
        <v>45896.66667</v>
      </c>
      <c r="N416" s="1">
        <f>IFERROR(__xludf.DUMMYFUNCTION("""COMPUTED_VALUE"""),0.0)</f>
        <v>0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IFERROR(__xludf.DUMMYFUNCTION("""COMPUTED_VALUE"""),2071.46)</f>
        <v>2071.46</v>
      </c>
      <c r="D417" s="2">
        <f>IFERROR(__xludf.DUMMYFUNCTION("""COMPUTED_VALUE"""),45897.66666666667)</f>
        <v>45897.66667</v>
      </c>
      <c r="E417" s="1">
        <f>IFERROR(__xludf.DUMMYFUNCTION("""COMPUTED_VALUE"""),2076.98)</f>
        <v>2076.98</v>
      </c>
      <c r="G417" s="2">
        <f>IFERROR(__xludf.DUMMYFUNCTION("""COMPUTED_VALUE"""),45897.66666666667)</f>
        <v>45897.66667</v>
      </c>
      <c r="H417" s="1">
        <f>IFERROR(__xludf.DUMMYFUNCTION("""COMPUTED_VALUE"""),2067.26)</f>
        <v>2067.26</v>
      </c>
      <c r="J417" s="2">
        <f>IFERROR(__xludf.DUMMYFUNCTION("""COMPUTED_VALUE"""),45897.66666666667)</f>
        <v>45897.66667</v>
      </c>
      <c r="K417" s="1">
        <f>IFERROR(__xludf.DUMMYFUNCTION("""COMPUTED_VALUE"""),2075.17)</f>
        <v>2075.17</v>
      </c>
      <c r="M417" s="2">
        <f>IFERROR(__xludf.DUMMYFUNCTION("""COMPUTED_VALUE"""),45897.66666666667)</f>
        <v>45897.66667</v>
      </c>
      <c r="N417" s="1">
        <f>IFERROR(__xludf.DUMMYFUNCTION("""COMPUTED_VALUE"""),0.0)</f>
        <v>0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IFERROR(__xludf.DUMMYFUNCTION("""COMPUTED_VALUE"""),2072.15)</f>
        <v>2072.15</v>
      </c>
      <c r="D418" s="2">
        <f>IFERROR(__xludf.DUMMYFUNCTION("""COMPUTED_VALUE"""),45898.66666666667)</f>
        <v>45898.66667</v>
      </c>
      <c r="E418" s="1">
        <f>IFERROR(__xludf.DUMMYFUNCTION("""COMPUTED_VALUE"""),2075.74)</f>
        <v>2075.74</v>
      </c>
      <c r="G418" s="2">
        <f>IFERROR(__xludf.DUMMYFUNCTION("""COMPUTED_VALUE"""),45898.66666666667)</f>
        <v>45898.66667</v>
      </c>
      <c r="H418" s="1">
        <f>IFERROR(__xludf.DUMMYFUNCTION("""COMPUTED_VALUE"""),2060.0)</f>
        <v>2060</v>
      </c>
      <c r="J418" s="2">
        <f>IFERROR(__xludf.DUMMYFUNCTION("""COMPUTED_VALUE"""),45898.66666666667)</f>
        <v>45898.66667</v>
      </c>
      <c r="K418" s="1">
        <f>IFERROR(__xludf.DUMMYFUNCTION("""COMPUTED_VALUE"""),2065.93)</f>
        <v>2065.93</v>
      </c>
      <c r="M418" s="2">
        <f>IFERROR(__xludf.DUMMYFUNCTION("""COMPUTED_VALUE"""),45898.66666666667)</f>
        <v>45898.66667</v>
      </c>
      <c r="N418" s="1">
        <f>IFERROR(__xludf.DUMMYFUNCTION("""COMPUTED_VALUE"""),0.0)</f>
        <v>0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IFERROR(__xludf.DUMMYFUNCTION("""COMPUTED_VALUE"""),2042.19)</f>
        <v>2042.19</v>
      </c>
      <c r="D419" s="2">
        <f>IFERROR(__xludf.DUMMYFUNCTION("""COMPUTED_VALUE"""),45902.66666666667)</f>
        <v>45902.66667</v>
      </c>
      <c r="E419" s="1">
        <f>IFERROR(__xludf.DUMMYFUNCTION("""COMPUTED_VALUE"""),2050.8)</f>
        <v>2050.8</v>
      </c>
      <c r="G419" s="2">
        <f>IFERROR(__xludf.DUMMYFUNCTION("""COMPUTED_VALUE"""),45902.66666666667)</f>
        <v>45902.66667</v>
      </c>
      <c r="H419" s="1">
        <f>IFERROR(__xludf.DUMMYFUNCTION("""COMPUTED_VALUE"""),2036.31)</f>
        <v>2036.31</v>
      </c>
      <c r="J419" s="2">
        <f>IFERROR(__xludf.DUMMYFUNCTION("""COMPUTED_VALUE"""),45902.66666666667)</f>
        <v>45902.66667</v>
      </c>
      <c r="K419" s="1">
        <f>IFERROR(__xludf.DUMMYFUNCTION("""COMPUTED_VALUE"""),2050.78)</f>
        <v>2050.78</v>
      </c>
      <c r="M419" s="2">
        <f>IFERROR(__xludf.DUMMYFUNCTION("""COMPUTED_VALUE"""),45902.66666666667)</f>
        <v>45902.66667</v>
      </c>
      <c r="N419" s="1">
        <f>IFERROR(__xludf.DUMMYFUNCTION("""COMPUTED_VALUE"""),0.0)</f>
        <v>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IFERROR(__xludf.DUMMYFUNCTION("""COMPUTED_VALUE"""),2048.87)</f>
        <v>2048.87</v>
      </c>
      <c r="D420" s="2">
        <f>IFERROR(__xludf.DUMMYFUNCTION("""COMPUTED_VALUE"""),45903.66666666667)</f>
        <v>45903.66667</v>
      </c>
      <c r="E420" s="1">
        <f>IFERROR(__xludf.DUMMYFUNCTION("""COMPUTED_VALUE"""),2053.02)</f>
        <v>2053.02</v>
      </c>
      <c r="G420" s="2">
        <f>IFERROR(__xludf.DUMMYFUNCTION("""COMPUTED_VALUE"""),45903.66666666667)</f>
        <v>45903.66667</v>
      </c>
      <c r="H420" s="1">
        <f>IFERROR(__xludf.DUMMYFUNCTION("""COMPUTED_VALUE"""),2037.31)</f>
        <v>2037.31</v>
      </c>
      <c r="J420" s="2">
        <f>IFERROR(__xludf.DUMMYFUNCTION("""COMPUTED_VALUE"""),45903.66666666667)</f>
        <v>45903.66667</v>
      </c>
      <c r="K420" s="1">
        <f>IFERROR(__xludf.DUMMYFUNCTION("""COMPUTED_VALUE"""),2047.09)</f>
        <v>2047.09</v>
      </c>
      <c r="M420" s="2">
        <f>IFERROR(__xludf.DUMMYFUNCTION("""COMPUTED_VALUE"""),45903.66666666667)</f>
        <v>45903.66667</v>
      </c>
      <c r="N420" s="1">
        <f>IFERROR(__xludf.DUMMYFUNCTION("""COMPUTED_VALUE"""),0.0)</f>
        <v>0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IFERROR(__xludf.DUMMYFUNCTION("""COMPUTED_VALUE"""),2051.8)</f>
        <v>2051.8</v>
      </c>
      <c r="D421" s="2">
        <f>IFERROR(__xludf.DUMMYFUNCTION("""COMPUTED_VALUE"""),45904.66666666667)</f>
        <v>45904.66667</v>
      </c>
      <c r="E421" s="1">
        <f>IFERROR(__xludf.DUMMYFUNCTION("""COMPUTED_VALUE"""),2063.92)</f>
        <v>2063.92</v>
      </c>
      <c r="G421" s="2">
        <f>IFERROR(__xludf.DUMMYFUNCTION("""COMPUTED_VALUE"""),45904.66666666667)</f>
        <v>45904.66667</v>
      </c>
      <c r="H421" s="1">
        <f>IFERROR(__xludf.DUMMYFUNCTION("""COMPUTED_VALUE"""),2045.78)</f>
        <v>2045.78</v>
      </c>
      <c r="J421" s="2">
        <f>IFERROR(__xludf.DUMMYFUNCTION("""COMPUTED_VALUE"""),45904.66666666667)</f>
        <v>45904.66667</v>
      </c>
      <c r="K421" s="1">
        <f>IFERROR(__xludf.DUMMYFUNCTION("""COMPUTED_VALUE"""),2063.38)</f>
        <v>2063.38</v>
      </c>
      <c r="M421" s="2">
        <f>IFERROR(__xludf.DUMMYFUNCTION("""COMPUTED_VALUE"""),45904.66666666667)</f>
        <v>45904.66667</v>
      </c>
      <c r="N421" s="1">
        <f>IFERROR(__xludf.DUMMYFUNCTION("""COMPUTED_VALUE"""),0.0)</f>
        <v>0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IFERROR(__xludf.DUMMYFUNCTION("""COMPUTED_VALUE"""),2068.51)</f>
        <v>2068.51</v>
      </c>
      <c r="D422" s="2">
        <f>IFERROR(__xludf.DUMMYFUNCTION("""COMPUTED_VALUE"""),45905.66666666667)</f>
        <v>45905.66667</v>
      </c>
      <c r="E422" s="1">
        <f>IFERROR(__xludf.DUMMYFUNCTION("""COMPUTED_VALUE"""),2075.6)</f>
        <v>2075.6</v>
      </c>
      <c r="G422" s="2">
        <f>IFERROR(__xludf.DUMMYFUNCTION("""COMPUTED_VALUE"""),45905.66666666667)</f>
        <v>45905.66667</v>
      </c>
      <c r="H422" s="1">
        <f>IFERROR(__xludf.DUMMYFUNCTION("""COMPUTED_VALUE"""),2041.83)</f>
        <v>2041.83</v>
      </c>
      <c r="J422" s="2">
        <f>IFERROR(__xludf.DUMMYFUNCTION("""COMPUTED_VALUE"""),45905.66666666667)</f>
        <v>45905.66667</v>
      </c>
      <c r="K422" s="1">
        <f>IFERROR(__xludf.DUMMYFUNCTION("""COMPUTED_VALUE"""),2057.06)</f>
        <v>2057.06</v>
      </c>
      <c r="M422" s="2">
        <f>IFERROR(__xludf.DUMMYFUNCTION("""COMPUTED_VALUE"""),45905.66666666667)</f>
        <v>45905.66667</v>
      </c>
      <c r="N422" s="1">
        <f>IFERROR(__xludf.DUMMYFUNCTION("""COMPUTED_VALUE"""),0.0)</f>
        <v>0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IFERROR(__xludf.DUMMYFUNCTION("""COMPUTED_VALUE"""),2062.09)</f>
        <v>2062.09</v>
      </c>
      <c r="D423" s="2">
        <f>IFERROR(__xludf.DUMMYFUNCTION("""COMPUTED_VALUE"""),45908.66666666667)</f>
        <v>45908.66667</v>
      </c>
      <c r="E423" s="1">
        <f>IFERROR(__xludf.DUMMYFUNCTION("""COMPUTED_VALUE"""),2064.23)</f>
        <v>2064.23</v>
      </c>
      <c r="G423" s="2">
        <f>IFERROR(__xludf.DUMMYFUNCTION("""COMPUTED_VALUE"""),45908.66666666667)</f>
        <v>45908.66667</v>
      </c>
      <c r="H423" s="1">
        <f>IFERROR(__xludf.DUMMYFUNCTION("""COMPUTED_VALUE"""),2050.94)</f>
        <v>2050.94</v>
      </c>
      <c r="J423" s="2">
        <f>IFERROR(__xludf.DUMMYFUNCTION("""COMPUTED_VALUE"""),45908.66666666667)</f>
        <v>45908.66667</v>
      </c>
      <c r="K423" s="1">
        <f>IFERROR(__xludf.DUMMYFUNCTION("""COMPUTED_VALUE"""),2063.76)</f>
        <v>2063.76</v>
      </c>
      <c r="M423" s="2">
        <f>IFERROR(__xludf.DUMMYFUNCTION("""COMPUTED_VALUE"""),45908.66666666667)</f>
        <v>45908.66667</v>
      </c>
      <c r="N423" s="1">
        <f>IFERROR(__xludf.DUMMYFUNCTION("""COMPUTED_VALUE"""),0.0)</f>
        <v>0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IFERROR(__xludf.DUMMYFUNCTION("""COMPUTED_VALUE"""),2061.84)</f>
        <v>2061.84</v>
      </c>
      <c r="D424" s="2">
        <f>IFERROR(__xludf.DUMMYFUNCTION("""COMPUTED_VALUE"""),45909.66666666667)</f>
        <v>45909.66667</v>
      </c>
      <c r="E424" s="1">
        <f>IFERROR(__xludf.DUMMYFUNCTION("""COMPUTED_VALUE"""),2067.14)</f>
        <v>2067.14</v>
      </c>
      <c r="G424" s="2">
        <f>IFERROR(__xludf.DUMMYFUNCTION("""COMPUTED_VALUE"""),45909.66666666667)</f>
        <v>45909.66667</v>
      </c>
      <c r="H424" s="1">
        <f>IFERROR(__xludf.DUMMYFUNCTION("""COMPUTED_VALUE"""),2054.51)</f>
        <v>2054.51</v>
      </c>
      <c r="J424" s="2">
        <f>IFERROR(__xludf.DUMMYFUNCTION("""COMPUTED_VALUE"""),45909.66666666667)</f>
        <v>45909.66667</v>
      </c>
      <c r="K424" s="1">
        <f>IFERROR(__xludf.DUMMYFUNCTION("""COMPUTED_VALUE"""),2064.61)</f>
        <v>2064.61</v>
      </c>
      <c r="M424" s="2">
        <f>IFERROR(__xludf.DUMMYFUNCTION("""COMPUTED_VALUE"""),45909.66666666667)</f>
        <v>45909.66667</v>
      </c>
      <c r="N424" s="1">
        <f>IFERROR(__xludf.DUMMYFUNCTION("""COMPUTED_VALUE"""),0.0)</f>
        <v>0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IFERROR(__xludf.DUMMYFUNCTION("""COMPUTED_VALUE"""),2067.69)</f>
        <v>2067.69</v>
      </c>
      <c r="D425" s="2">
        <f>IFERROR(__xludf.DUMMYFUNCTION("""COMPUTED_VALUE"""),45910.66666666667)</f>
        <v>45910.66667</v>
      </c>
      <c r="E425" s="1">
        <f>IFERROR(__xludf.DUMMYFUNCTION("""COMPUTED_VALUE"""),2076.21)</f>
        <v>2076.21</v>
      </c>
      <c r="G425" s="2">
        <f>IFERROR(__xludf.DUMMYFUNCTION("""COMPUTED_VALUE"""),45910.66666666667)</f>
        <v>45910.66667</v>
      </c>
      <c r="H425" s="1">
        <f>IFERROR(__xludf.DUMMYFUNCTION("""COMPUTED_VALUE"""),2059.74)</f>
        <v>2059.74</v>
      </c>
      <c r="J425" s="2">
        <f>IFERROR(__xludf.DUMMYFUNCTION("""COMPUTED_VALUE"""),45910.66666666667)</f>
        <v>45910.66667</v>
      </c>
      <c r="K425" s="1">
        <f>IFERROR(__xludf.DUMMYFUNCTION("""COMPUTED_VALUE"""),2066.07)</f>
        <v>2066.07</v>
      </c>
      <c r="M425" s="2">
        <f>IFERROR(__xludf.DUMMYFUNCTION("""COMPUTED_VALUE"""),45910.66666666667)</f>
        <v>45910.66667</v>
      </c>
      <c r="N425" s="1">
        <f>IFERROR(__xludf.DUMMYFUNCTION("""COMPUTED_VALUE"""),0.0)</f>
        <v>0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IFERROR(__xludf.DUMMYFUNCTION("""COMPUTED_VALUE"""),2069.69)</f>
        <v>2069.69</v>
      </c>
      <c r="D426" s="2">
        <f>IFERROR(__xludf.DUMMYFUNCTION("""COMPUTED_VALUE"""),45911.66666666667)</f>
        <v>45911.66667</v>
      </c>
      <c r="E426" s="1">
        <f>IFERROR(__xludf.DUMMYFUNCTION("""COMPUTED_VALUE"""),2094.3)</f>
        <v>2094.3</v>
      </c>
      <c r="G426" s="2">
        <f>IFERROR(__xludf.DUMMYFUNCTION("""COMPUTED_VALUE"""),45911.66666666667)</f>
        <v>45911.66667</v>
      </c>
      <c r="H426" s="1">
        <f>IFERROR(__xludf.DUMMYFUNCTION("""COMPUTED_VALUE"""),2069.04)</f>
        <v>2069.04</v>
      </c>
      <c r="J426" s="2">
        <f>IFERROR(__xludf.DUMMYFUNCTION("""COMPUTED_VALUE"""),45911.66666666667)</f>
        <v>45911.66667</v>
      </c>
      <c r="K426" s="1">
        <f>IFERROR(__xludf.DUMMYFUNCTION("""COMPUTED_VALUE"""),2091.99)</f>
        <v>2091.99</v>
      </c>
      <c r="M426" s="2">
        <f>IFERROR(__xludf.DUMMYFUNCTION("""COMPUTED_VALUE"""),45911.66666666667)</f>
        <v>45911.66667</v>
      </c>
      <c r="N426" s="1">
        <f>IFERROR(__xludf.DUMMYFUNCTION("""COMPUTED_VALUE"""),0.0)</f>
        <v>0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IFERROR(__xludf.DUMMYFUNCTION("""COMPUTED_VALUE"""),2089.48)</f>
        <v>2089.48</v>
      </c>
      <c r="D427" s="2">
        <f>IFERROR(__xludf.DUMMYFUNCTION("""COMPUTED_VALUE"""),45912.66666666667)</f>
        <v>45912.66667</v>
      </c>
      <c r="E427" s="1">
        <f>IFERROR(__xludf.DUMMYFUNCTION("""COMPUTED_VALUE"""),2093.54)</f>
        <v>2093.54</v>
      </c>
      <c r="G427" s="2">
        <f>IFERROR(__xludf.DUMMYFUNCTION("""COMPUTED_VALUE"""),45912.66666666667)</f>
        <v>45912.66667</v>
      </c>
      <c r="H427" s="1">
        <f>IFERROR(__xludf.DUMMYFUNCTION("""COMPUTED_VALUE"""),2079.86)</f>
        <v>2079.86</v>
      </c>
      <c r="J427" s="2">
        <f>IFERROR(__xludf.DUMMYFUNCTION("""COMPUTED_VALUE"""),45912.66666666667)</f>
        <v>45912.66667</v>
      </c>
      <c r="K427" s="1">
        <f>IFERROR(__xludf.DUMMYFUNCTION("""COMPUTED_VALUE"""),2080.77)</f>
        <v>2080.77</v>
      </c>
      <c r="M427" s="2">
        <f>IFERROR(__xludf.DUMMYFUNCTION("""COMPUTED_VALUE"""),45912.66666666667)</f>
        <v>45912.66667</v>
      </c>
      <c r="N427" s="1">
        <f>IFERROR(__xludf.DUMMYFUNCTION("""COMPUTED_VALUE"""),0.0)</f>
        <v>0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IFERROR(__xludf.DUMMYFUNCTION("""COMPUTED_VALUE"""),2082.47)</f>
        <v>2082.47</v>
      </c>
      <c r="D428" s="2">
        <f>IFERROR(__xludf.DUMMYFUNCTION("""COMPUTED_VALUE"""),45915.66666666667)</f>
        <v>45915.66667</v>
      </c>
      <c r="E428" s="1">
        <f>IFERROR(__xludf.DUMMYFUNCTION("""COMPUTED_VALUE"""),2087.82)</f>
        <v>2087.82</v>
      </c>
      <c r="G428" s="2">
        <f>IFERROR(__xludf.DUMMYFUNCTION("""COMPUTED_VALUE"""),45915.66666666667)</f>
        <v>45915.66667</v>
      </c>
      <c r="H428" s="1">
        <f>IFERROR(__xludf.DUMMYFUNCTION("""COMPUTED_VALUE"""),2076.55)</f>
        <v>2076.55</v>
      </c>
      <c r="J428" s="2">
        <f>IFERROR(__xludf.DUMMYFUNCTION("""COMPUTED_VALUE"""),45915.66666666667)</f>
        <v>45915.66667</v>
      </c>
      <c r="K428" s="1">
        <f>IFERROR(__xludf.DUMMYFUNCTION("""COMPUTED_VALUE"""),2077.94)</f>
        <v>2077.94</v>
      </c>
      <c r="M428" s="2">
        <f>IFERROR(__xludf.DUMMYFUNCTION("""COMPUTED_VALUE"""),45915.66666666667)</f>
        <v>45915.66667</v>
      </c>
      <c r="N428" s="1">
        <f>IFERROR(__xludf.DUMMYFUNCTION("""COMPUTED_VALUE"""),0.0)</f>
        <v>0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IFERROR(__xludf.DUMMYFUNCTION("""COMPUTED_VALUE"""),2078.43)</f>
        <v>2078.43</v>
      </c>
      <c r="D429" s="2">
        <f>IFERROR(__xludf.DUMMYFUNCTION("""COMPUTED_VALUE"""),45916.66666666667)</f>
        <v>45916.66667</v>
      </c>
      <c r="E429" s="1">
        <f>IFERROR(__xludf.DUMMYFUNCTION("""COMPUTED_VALUE"""),2079.5)</f>
        <v>2079.5</v>
      </c>
      <c r="G429" s="2">
        <f>IFERROR(__xludf.DUMMYFUNCTION("""COMPUTED_VALUE"""),45916.66666666667)</f>
        <v>45916.66667</v>
      </c>
      <c r="H429" s="1">
        <f>IFERROR(__xludf.DUMMYFUNCTION("""COMPUTED_VALUE"""),2064.33)</f>
        <v>2064.33</v>
      </c>
      <c r="J429" s="2">
        <f>IFERROR(__xludf.DUMMYFUNCTION("""COMPUTED_VALUE"""),45916.66666666667)</f>
        <v>45916.66667</v>
      </c>
      <c r="K429" s="1">
        <f>IFERROR(__xludf.DUMMYFUNCTION("""COMPUTED_VALUE"""),2069.24)</f>
        <v>2069.24</v>
      </c>
      <c r="M429" s="2">
        <f>IFERROR(__xludf.DUMMYFUNCTION("""COMPUTED_VALUE"""),45916.66666666667)</f>
        <v>45916.66667</v>
      </c>
      <c r="N429" s="1">
        <f>IFERROR(__xludf.DUMMYFUNCTION("""COMPUTED_VALUE"""),0.0)</f>
        <v>0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IFERROR(__xludf.DUMMYFUNCTION("""COMPUTED_VALUE"""),2071.69)</f>
        <v>2071.69</v>
      </c>
      <c r="D430" s="2">
        <f>IFERROR(__xludf.DUMMYFUNCTION("""COMPUTED_VALUE"""),45917.66666666667)</f>
        <v>45917.66667</v>
      </c>
      <c r="E430" s="1">
        <f>IFERROR(__xludf.DUMMYFUNCTION("""COMPUTED_VALUE"""),2087.61)</f>
        <v>2087.61</v>
      </c>
      <c r="G430" s="2">
        <f>IFERROR(__xludf.DUMMYFUNCTION("""COMPUTED_VALUE"""),45917.66666666667)</f>
        <v>45917.66667</v>
      </c>
      <c r="H430" s="1">
        <f>IFERROR(__xludf.DUMMYFUNCTION("""COMPUTED_VALUE"""),2054.97)</f>
        <v>2054.97</v>
      </c>
      <c r="J430" s="2">
        <f>IFERROR(__xludf.DUMMYFUNCTION("""COMPUTED_VALUE"""),45917.66666666667)</f>
        <v>45917.66667</v>
      </c>
      <c r="K430" s="1">
        <f>IFERROR(__xludf.DUMMYFUNCTION("""COMPUTED_VALUE"""),2069.73)</f>
        <v>2069.73</v>
      </c>
      <c r="M430" s="2">
        <f>IFERROR(__xludf.DUMMYFUNCTION("""COMPUTED_VALUE"""),45917.66666666667)</f>
        <v>45917.66667</v>
      </c>
      <c r="N430" s="1">
        <f>IFERROR(__xludf.DUMMYFUNCTION("""COMPUTED_VALUE"""),0.0)</f>
        <v>0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IFERROR(__xludf.DUMMYFUNCTION("""COMPUTED_VALUE"""),2076.9)</f>
        <v>2076.9</v>
      </c>
      <c r="D431" s="2">
        <f>IFERROR(__xludf.DUMMYFUNCTION("""COMPUTED_VALUE"""),45918.66666666667)</f>
        <v>45918.66667</v>
      </c>
      <c r="E431" s="1">
        <f>IFERROR(__xludf.DUMMYFUNCTION("""COMPUTED_VALUE"""),2095.03)</f>
        <v>2095.03</v>
      </c>
      <c r="G431" s="2">
        <f>IFERROR(__xludf.DUMMYFUNCTION("""COMPUTED_VALUE"""),45918.66666666667)</f>
        <v>45918.66667</v>
      </c>
      <c r="H431" s="1">
        <f>IFERROR(__xludf.DUMMYFUNCTION("""COMPUTED_VALUE"""),2074.5)</f>
        <v>2074.5</v>
      </c>
      <c r="J431" s="2">
        <f>IFERROR(__xludf.DUMMYFUNCTION("""COMPUTED_VALUE"""),45918.66666666667)</f>
        <v>45918.66667</v>
      </c>
      <c r="K431" s="1">
        <f>IFERROR(__xludf.DUMMYFUNCTION("""COMPUTED_VALUE"""),2089.43)</f>
        <v>2089.43</v>
      </c>
      <c r="M431" s="2">
        <f>IFERROR(__xludf.DUMMYFUNCTION("""COMPUTED_VALUE"""),45918.66666666667)</f>
        <v>45918.66667</v>
      </c>
      <c r="N431" s="1">
        <f>IFERROR(__xludf.DUMMYFUNCTION("""COMPUTED_VALUE"""),0.0)</f>
        <v>0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IFERROR(__xludf.DUMMYFUNCTION("""COMPUTED_VALUE"""),2094.05)</f>
        <v>2094.05</v>
      </c>
      <c r="D432" s="2">
        <f>IFERROR(__xludf.DUMMYFUNCTION("""COMPUTED_VALUE"""),45919.66666666667)</f>
        <v>45919.66667</v>
      </c>
      <c r="E432" s="1">
        <f>IFERROR(__xludf.DUMMYFUNCTION("""COMPUTED_VALUE"""),2096.25)</f>
        <v>2096.25</v>
      </c>
      <c r="G432" s="2">
        <f>IFERROR(__xludf.DUMMYFUNCTION("""COMPUTED_VALUE"""),45919.66666666667)</f>
        <v>45919.66667</v>
      </c>
      <c r="H432" s="1">
        <f>IFERROR(__xludf.DUMMYFUNCTION("""COMPUTED_VALUE"""),2081.43)</f>
        <v>2081.43</v>
      </c>
      <c r="J432" s="2">
        <f>IFERROR(__xludf.DUMMYFUNCTION("""COMPUTED_VALUE"""),45919.66666666667)</f>
        <v>45919.66667</v>
      </c>
      <c r="K432" s="1">
        <f>IFERROR(__xludf.DUMMYFUNCTION("""COMPUTED_VALUE"""),2091.73)</f>
        <v>2091.73</v>
      </c>
      <c r="M432" s="2">
        <f>IFERROR(__xludf.DUMMYFUNCTION("""COMPUTED_VALUE"""),45919.66666666667)</f>
        <v>45919.66667</v>
      </c>
      <c r="N432" s="1">
        <f>IFERROR(__xludf.DUMMYFUNCTION("""COMPUTED_VALUE"""),0.0)</f>
        <v>0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IFERROR(__xludf.DUMMYFUNCTION("""COMPUTED_VALUE"""),2084.64)</f>
        <v>2084.64</v>
      </c>
      <c r="D433" s="2">
        <f>IFERROR(__xludf.DUMMYFUNCTION("""COMPUTED_VALUE"""),45922.66666666667)</f>
        <v>45922.66667</v>
      </c>
      <c r="E433" s="1">
        <f>IFERROR(__xludf.DUMMYFUNCTION("""COMPUTED_VALUE"""),2096.42)</f>
        <v>2096.42</v>
      </c>
      <c r="G433" s="2">
        <f>IFERROR(__xludf.DUMMYFUNCTION("""COMPUTED_VALUE"""),45922.66666666667)</f>
        <v>45922.66667</v>
      </c>
      <c r="H433" s="1">
        <f>IFERROR(__xludf.DUMMYFUNCTION("""COMPUTED_VALUE"""),2078.96)</f>
        <v>2078.96</v>
      </c>
      <c r="J433" s="2">
        <f>IFERROR(__xludf.DUMMYFUNCTION("""COMPUTED_VALUE"""),45922.66666666667)</f>
        <v>45922.66667</v>
      </c>
      <c r="K433" s="1">
        <f>IFERROR(__xludf.DUMMYFUNCTION("""COMPUTED_VALUE"""),2093.89)</f>
        <v>2093.89</v>
      </c>
      <c r="M433" s="2">
        <f>IFERROR(__xludf.DUMMYFUNCTION("""COMPUTED_VALUE"""),45922.66666666667)</f>
        <v>45922.66667</v>
      </c>
      <c r="N433" s="1">
        <f>IFERROR(__xludf.DUMMYFUNCTION("""COMPUTED_VALUE"""),0.0)</f>
        <v>0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IFERROR(__xludf.DUMMYFUNCTION("""COMPUTED_VALUE"""),2094.5)</f>
        <v>2094.5</v>
      </c>
      <c r="D434" s="2">
        <f>IFERROR(__xludf.DUMMYFUNCTION("""COMPUTED_VALUE"""),45923.66666666667)</f>
        <v>45923.66667</v>
      </c>
      <c r="E434" s="1">
        <f>IFERROR(__xludf.DUMMYFUNCTION("""COMPUTED_VALUE"""),2106.35)</f>
        <v>2106.35</v>
      </c>
      <c r="G434" s="2">
        <f>IFERROR(__xludf.DUMMYFUNCTION("""COMPUTED_VALUE"""),45923.66666666667)</f>
        <v>45923.66667</v>
      </c>
      <c r="H434" s="1">
        <f>IFERROR(__xludf.DUMMYFUNCTION("""COMPUTED_VALUE"""),2090.79)</f>
        <v>2090.79</v>
      </c>
      <c r="J434" s="2">
        <f>IFERROR(__xludf.DUMMYFUNCTION("""COMPUTED_VALUE"""),45923.66666666667)</f>
        <v>45923.66667</v>
      </c>
      <c r="K434" s="1">
        <f>IFERROR(__xludf.DUMMYFUNCTION("""COMPUTED_VALUE"""),2094.23)</f>
        <v>2094.23</v>
      </c>
      <c r="M434" s="2">
        <f>IFERROR(__xludf.DUMMYFUNCTION("""COMPUTED_VALUE"""),45923.66666666667)</f>
        <v>45923.66667</v>
      </c>
      <c r="N434" s="1">
        <f>IFERROR(__xludf.DUMMYFUNCTION("""COMPUTED_VALUE"""),0.0)</f>
        <v>0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IFERROR(__xludf.DUMMYFUNCTION("""COMPUTED_VALUE"""),2096.07)</f>
        <v>2096.07</v>
      </c>
      <c r="D435" s="2">
        <f>IFERROR(__xludf.DUMMYFUNCTION("""COMPUTED_VALUE"""),45924.66666666667)</f>
        <v>45924.66667</v>
      </c>
      <c r="E435" s="1">
        <f>IFERROR(__xludf.DUMMYFUNCTION("""COMPUTED_VALUE"""),2099.65)</f>
        <v>2099.65</v>
      </c>
      <c r="G435" s="2">
        <f>IFERROR(__xludf.DUMMYFUNCTION("""COMPUTED_VALUE"""),45924.66666666667)</f>
        <v>45924.66667</v>
      </c>
      <c r="H435" s="1">
        <f>IFERROR(__xludf.DUMMYFUNCTION("""COMPUTED_VALUE"""),2085.14)</f>
        <v>2085.14</v>
      </c>
      <c r="J435" s="2">
        <f>IFERROR(__xludf.DUMMYFUNCTION("""COMPUTED_VALUE"""),45924.66666666667)</f>
        <v>45924.66667</v>
      </c>
      <c r="K435" s="1">
        <f>IFERROR(__xludf.DUMMYFUNCTION("""COMPUTED_VALUE"""),2085.52)</f>
        <v>2085.52</v>
      </c>
      <c r="M435" s="2">
        <f>IFERROR(__xludf.DUMMYFUNCTION("""COMPUTED_VALUE"""),45924.66666666667)</f>
        <v>45924.66667</v>
      </c>
      <c r="N435" s="1">
        <f>IFERROR(__xludf.DUMMYFUNCTION("""COMPUTED_VALUE"""),0.0)</f>
        <v>0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IFERROR(__xludf.DUMMYFUNCTION("""COMPUTED_VALUE"""),2075.34)</f>
        <v>2075.34</v>
      </c>
      <c r="D436" s="2">
        <f>IFERROR(__xludf.DUMMYFUNCTION("""COMPUTED_VALUE"""),45925.66666666667)</f>
        <v>45925.66667</v>
      </c>
      <c r="E436" s="1">
        <f>IFERROR(__xludf.DUMMYFUNCTION("""COMPUTED_VALUE"""),2076.09)</f>
        <v>2076.09</v>
      </c>
      <c r="G436" s="2">
        <f>IFERROR(__xludf.DUMMYFUNCTION("""COMPUTED_VALUE"""),45925.66666666667)</f>
        <v>45925.66667</v>
      </c>
      <c r="H436" s="1">
        <f>IFERROR(__xludf.DUMMYFUNCTION("""COMPUTED_VALUE"""),2061.14)</f>
        <v>2061.14</v>
      </c>
      <c r="J436" s="2">
        <f>IFERROR(__xludf.DUMMYFUNCTION("""COMPUTED_VALUE"""),45925.66666666667)</f>
        <v>45925.66667</v>
      </c>
      <c r="K436" s="1">
        <f>IFERROR(__xludf.DUMMYFUNCTION("""COMPUTED_VALUE"""),2069.15)</f>
        <v>2069.15</v>
      </c>
      <c r="M436" s="2">
        <f>IFERROR(__xludf.DUMMYFUNCTION("""COMPUTED_VALUE"""),45925.66666666667)</f>
        <v>45925.66667</v>
      </c>
      <c r="N436" s="1">
        <f>IFERROR(__xludf.DUMMYFUNCTION("""COMPUTED_VALUE"""),0.0)</f>
        <v>0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IFERROR(__xludf.DUMMYFUNCTION("""COMPUTED_VALUE"""),2075.3)</f>
        <v>2075.3</v>
      </c>
      <c r="D437" s="2">
        <f>IFERROR(__xludf.DUMMYFUNCTION("""COMPUTED_VALUE"""),45926.66666666667)</f>
        <v>45926.66667</v>
      </c>
      <c r="E437" s="1">
        <f>IFERROR(__xludf.DUMMYFUNCTION("""COMPUTED_VALUE"""),2092.3)</f>
        <v>2092.3</v>
      </c>
      <c r="G437" s="2">
        <f>IFERROR(__xludf.DUMMYFUNCTION("""COMPUTED_VALUE"""),45926.66666666667)</f>
        <v>45926.66667</v>
      </c>
      <c r="H437" s="1">
        <f>IFERROR(__xludf.DUMMYFUNCTION("""COMPUTED_VALUE"""),2074.19)</f>
        <v>2074.19</v>
      </c>
      <c r="J437" s="2">
        <f>IFERROR(__xludf.DUMMYFUNCTION("""COMPUTED_VALUE"""),45926.66666666667)</f>
        <v>45926.66667</v>
      </c>
      <c r="K437" s="1">
        <f>IFERROR(__xludf.DUMMYFUNCTION("""COMPUTED_VALUE"""),2091.43)</f>
        <v>2091.43</v>
      </c>
      <c r="M437" s="2">
        <f>IFERROR(__xludf.DUMMYFUNCTION("""COMPUTED_VALUE"""),45926.66666666667)</f>
        <v>45926.66667</v>
      </c>
      <c r="N437" s="1">
        <f>IFERROR(__xludf.DUMMYFUNCTION("""COMPUTED_VALUE"""),0.0)</f>
        <v>0</v>
      </c>
    </row>
  </sheetData>
  <drawing r:id="rId1"/>
</worksheet>
</file>