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IFERROR(__xludf.DUMMYFUNCTION("GOOGLEFINANCE(""DJUSNC"",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IFERROR(__xludf.DUMMYFUNCTION("GOOGLEFINANCE(""DJUSNC"",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IFERROR(__xludf.DUMMYFUNCTION("GOOGLEFINANCE(""DJUSNC"",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IFERROR(__xludf.DUMMYFUNCTION("GOOGLEFINANCE(""DJUSNC"",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IFERROR(__xludf.DUMMYFUNCTION("GOOGLEFINANCE(""DJUSNC"",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IFERROR(__xludf.DUMMYFUNCTION("""COMPUTED_VALUE"""),876.34)</f>
        <v>876.34</v>
      </c>
      <c r="D2" s="2">
        <f>IFERROR(__xludf.DUMMYFUNCTION("""COMPUTED_VALUE"""),45293.66666666667)</f>
        <v>45293.66667</v>
      </c>
      <c r="E2" s="1">
        <f>IFERROR(__xludf.DUMMYFUNCTION("""COMPUTED_VALUE"""),883.61)</f>
        <v>883.61</v>
      </c>
      <c r="G2" s="2">
        <f>IFERROR(__xludf.DUMMYFUNCTION("""COMPUTED_VALUE"""),45293.66666666667)</f>
        <v>45293.66667</v>
      </c>
      <c r="H2" s="1">
        <f>IFERROR(__xludf.DUMMYFUNCTION("""COMPUTED_VALUE"""),872.47)</f>
        <v>872.47</v>
      </c>
      <c r="J2" s="2">
        <f>IFERROR(__xludf.DUMMYFUNCTION("""COMPUTED_VALUE"""),45293.66666666667)</f>
        <v>45293.66667</v>
      </c>
      <c r="K2" s="1">
        <f>IFERROR(__xludf.DUMMYFUNCTION("""COMPUTED_VALUE"""),881.56)</f>
        <v>881.56</v>
      </c>
      <c r="M2" s="2">
        <f>IFERROR(__xludf.DUMMYFUNCTION("""COMPUTED_VALUE"""),45293.66666666667)</f>
        <v>45293.66667</v>
      </c>
      <c r="N2" s="1">
        <f>IFERROR(__xludf.DUMMYFUNCTION("""COMPUTED_VALUE"""),5.32053705E8)</f>
        <v>532053705</v>
      </c>
    </row>
    <row r="3">
      <c r="A3" s="2">
        <f>IFERROR(__xludf.DUMMYFUNCTION("""COMPUTED_VALUE"""),45294.66666666667)</f>
        <v>45294.66667</v>
      </c>
      <c r="B3" s="1">
        <f>IFERROR(__xludf.DUMMYFUNCTION("""COMPUTED_VALUE"""),877.6)</f>
        <v>877.6</v>
      </c>
      <c r="D3" s="2">
        <f>IFERROR(__xludf.DUMMYFUNCTION("""COMPUTED_VALUE"""),45294.66666666667)</f>
        <v>45294.66667</v>
      </c>
      <c r="E3" s="1">
        <f>IFERROR(__xludf.DUMMYFUNCTION("""COMPUTED_VALUE"""),877.63)</f>
        <v>877.63</v>
      </c>
      <c r="G3" s="2">
        <f>IFERROR(__xludf.DUMMYFUNCTION("""COMPUTED_VALUE"""),45294.66666666667)</f>
        <v>45294.66667</v>
      </c>
      <c r="H3" s="1">
        <f>IFERROR(__xludf.DUMMYFUNCTION("""COMPUTED_VALUE"""),864.9)</f>
        <v>864.9</v>
      </c>
      <c r="J3" s="2">
        <f>IFERROR(__xludf.DUMMYFUNCTION("""COMPUTED_VALUE"""),45294.66666666667)</f>
        <v>45294.66667</v>
      </c>
      <c r="K3" s="1">
        <f>IFERROR(__xludf.DUMMYFUNCTION("""COMPUTED_VALUE"""),865.89)</f>
        <v>865.89</v>
      </c>
      <c r="M3" s="2">
        <f>IFERROR(__xludf.DUMMYFUNCTION("""COMPUTED_VALUE"""),45294.66666666667)</f>
        <v>45294.66667</v>
      </c>
      <c r="N3" s="1">
        <f>IFERROR(__xludf.DUMMYFUNCTION("""COMPUTED_VALUE"""),5.62367424E8)</f>
        <v>562367424</v>
      </c>
    </row>
    <row r="4">
      <c r="A4" s="2">
        <f>IFERROR(__xludf.DUMMYFUNCTION("""COMPUTED_VALUE"""),45295.66666666667)</f>
        <v>45295.66667</v>
      </c>
      <c r="B4" s="1">
        <f>IFERROR(__xludf.DUMMYFUNCTION("""COMPUTED_VALUE"""),866.1)</f>
        <v>866.1</v>
      </c>
      <c r="D4" s="2">
        <f>IFERROR(__xludf.DUMMYFUNCTION("""COMPUTED_VALUE"""),45295.66666666667)</f>
        <v>45295.66667</v>
      </c>
      <c r="E4" s="1">
        <f>IFERROR(__xludf.DUMMYFUNCTION("""COMPUTED_VALUE"""),872.32)</f>
        <v>872.32</v>
      </c>
      <c r="G4" s="2">
        <f>IFERROR(__xludf.DUMMYFUNCTION("""COMPUTED_VALUE"""),45295.66666666667)</f>
        <v>45295.66667</v>
      </c>
      <c r="H4" s="1">
        <f>IFERROR(__xludf.DUMMYFUNCTION("""COMPUTED_VALUE"""),863.52)</f>
        <v>863.52</v>
      </c>
      <c r="J4" s="2">
        <f>IFERROR(__xludf.DUMMYFUNCTION("""COMPUTED_VALUE"""),45295.66666666667)</f>
        <v>45295.66667</v>
      </c>
      <c r="K4" s="1">
        <f>IFERROR(__xludf.DUMMYFUNCTION("""COMPUTED_VALUE"""),863.79)</f>
        <v>863.79</v>
      </c>
      <c r="M4" s="2">
        <f>IFERROR(__xludf.DUMMYFUNCTION("""COMPUTED_VALUE"""),45295.66666666667)</f>
        <v>45295.66667</v>
      </c>
      <c r="N4" s="1">
        <f>IFERROR(__xludf.DUMMYFUNCTION("""COMPUTED_VALUE"""),6.64048137E8)</f>
        <v>664048137</v>
      </c>
    </row>
    <row r="5">
      <c r="A5" s="2">
        <f>IFERROR(__xludf.DUMMYFUNCTION("""COMPUTED_VALUE"""),45296.66666666667)</f>
        <v>45296.66667</v>
      </c>
      <c r="B5" s="1">
        <f>IFERROR(__xludf.DUMMYFUNCTION("""COMPUTED_VALUE"""),862.57)</f>
        <v>862.57</v>
      </c>
      <c r="D5" s="2">
        <f>IFERROR(__xludf.DUMMYFUNCTION("""COMPUTED_VALUE"""),45296.66666666667)</f>
        <v>45296.66667</v>
      </c>
      <c r="E5" s="1">
        <f>IFERROR(__xludf.DUMMYFUNCTION("""COMPUTED_VALUE"""),868.21)</f>
        <v>868.21</v>
      </c>
      <c r="G5" s="2">
        <f>IFERROR(__xludf.DUMMYFUNCTION("""COMPUTED_VALUE"""),45296.66666666667)</f>
        <v>45296.66667</v>
      </c>
      <c r="H5" s="1">
        <f>IFERROR(__xludf.DUMMYFUNCTION("""COMPUTED_VALUE"""),857.7)</f>
        <v>857.7</v>
      </c>
      <c r="J5" s="2">
        <f>IFERROR(__xludf.DUMMYFUNCTION("""COMPUTED_VALUE"""),45296.66666666667)</f>
        <v>45296.66667</v>
      </c>
      <c r="K5" s="1">
        <f>IFERROR(__xludf.DUMMYFUNCTION("""COMPUTED_VALUE"""),861.33)</f>
        <v>861.33</v>
      </c>
      <c r="M5" s="2">
        <f>IFERROR(__xludf.DUMMYFUNCTION("""COMPUTED_VALUE"""),45296.66666666667)</f>
        <v>45296.66667</v>
      </c>
      <c r="N5" s="1">
        <f>IFERROR(__xludf.DUMMYFUNCTION("""COMPUTED_VALUE"""),5.75941787E8)</f>
        <v>575941787</v>
      </c>
    </row>
    <row r="6">
      <c r="A6" s="2">
        <f>IFERROR(__xludf.DUMMYFUNCTION("""COMPUTED_VALUE"""),45299.66666666667)</f>
        <v>45299.66667</v>
      </c>
      <c r="B6" s="1">
        <f>IFERROR(__xludf.DUMMYFUNCTION("""COMPUTED_VALUE"""),861.14)</f>
        <v>861.14</v>
      </c>
      <c r="D6" s="2">
        <f>IFERROR(__xludf.DUMMYFUNCTION("""COMPUTED_VALUE"""),45299.66666666667)</f>
        <v>45299.66667</v>
      </c>
      <c r="E6" s="1">
        <f>IFERROR(__xludf.DUMMYFUNCTION("""COMPUTED_VALUE"""),871.29)</f>
        <v>871.29</v>
      </c>
      <c r="G6" s="2">
        <f>IFERROR(__xludf.DUMMYFUNCTION("""COMPUTED_VALUE"""),45299.66666666667)</f>
        <v>45299.66667</v>
      </c>
      <c r="H6" s="1">
        <f>IFERROR(__xludf.DUMMYFUNCTION("""COMPUTED_VALUE"""),861.14)</f>
        <v>861.14</v>
      </c>
      <c r="J6" s="2">
        <f>IFERROR(__xludf.DUMMYFUNCTION("""COMPUTED_VALUE"""),45299.66666666667)</f>
        <v>45299.66667</v>
      </c>
      <c r="K6" s="1">
        <f>IFERROR(__xludf.DUMMYFUNCTION("""COMPUTED_VALUE"""),870.64)</f>
        <v>870.64</v>
      </c>
      <c r="M6" s="2">
        <f>IFERROR(__xludf.DUMMYFUNCTION("""COMPUTED_VALUE"""),45299.66666666667)</f>
        <v>45299.66667</v>
      </c>
      <c r="N6" s="1">
        <f>IFERROR(__xludf.DUMMYFUNCTION("""COMPUTED_VALUE"""),4.76863802E8)</f>
        <v>476863802</v>
      </c>
    </row>
    <row r="7">
      <c r="A7" s="2">
        <f>IFERROR(__xludf.DUMMYFUNCTION("""COMPUTED_VALUE"""),45300.66666666667)</f>
        <v>45300.66667</v>
      </c>
      <c r="B7" s="1">
        <f>IFERROR(__xludf.DUMMYFUNCTION("""COMPUTED_VALUE"""),866.32)</f>
        <v>866.32</v>
      </c>
      <c r="D7" s="2">
        <f>IFERROR(__xludf.DUMMYFUNCTION("""COMPUTED_VALUE"""),45300.66666666667)</f>
        <v>45300.66667</v>
      </c>
      <c r="E7" s="1">
        <f>IFERROR(__xludf.DUMMYFUNCTION("""COMPUTED_VALUE"""),866.32)</f>
        <v>866.32</v>
      </c>
      <c r="G7" s="2">
        <f>IFERROR(__xludf.DUMMYFUNCTION("""COMPUTED_VALUE"""),45300.66666666667)</f>
        <v>45300.66667</v>
      </c>
      <c r="H7" s="1">
        <f>IFERROR(__xludf.DUMMYFUNCTION("""COMPUTED_VALUE"""),861.21)</f>
        <v>861.21</v>
      </c>
      <c r="J7" s="2">
        <f>IFERROR(__xludf.DUMMYFUNCTION("""COMPUTED_VALUE"""),45300.66666666667)</f>
        <v>45300.66667</v>
      </c>
      <c r="K7" s="1">
        <f>IFERROR(__xludf.DUMMYFUNCTION("""COMPUTED_VALUE"""),865.42)</f>
        <v>865.42</v>
      </c>
      <c r="M7" s="2">
        <f>IFERROR(__xludf.DUMMYFUNCTION("""COMPUTED_VALUE"""),45300.66666666667)</f>
        <v>45300.66667</v>
      </c>
      <c r="N7" s="1">
        <f>IFERROR(__xludf.DUMMYFUNCTION("""COMPUTED_VALUE"""),4.96533543E8)</f>
        <v>496533543</v>
      </c>
    </row>
    <row r="8">
      <c r="A8" s="2">
        <f>IFERROR(__xludf.DUMMYFUNCTION("""COMPUTED_VALUE"""),45301.66666666667)</f>
        <v>45301.66667</v>
      </c>
      <c r="B8" s="1">
        <f>IFERROR(__xludf.DUMMYFUNCTION("""COMPUTED_VALUE"""),866.06)</f>
        <v>866.06</v>
      </c>
      <c r="D8" s="2">
        <f>IFERROR(__xludf.DUMMYFUNCTION("""COMPUTED_VALUE"""),45301.66666666667)</f>
        <v>45301.66667</v>
      </c>
      <c r="E8" s="1">
        <f>IFERROR(__xludf.DUMMYFUNCTION("""COMPUTED_VALUE"""),866.84)</f>
        <v>866.84</v>
      </c>
      <c r="G8" s="2">
        <f>IFERROR(__xludf.DUMMYFUNCTION("""COMPUTED_VALUE"""),45301.66666666667)</f>
        <v>45301.66667</v>
      </c>
      <c r="H8" s="1">
        <f>IFERROR(__xludf.DUMMYFUNCTION("""COMPUTED_VALUE"""),860.93)</f>
        <v>860.93</v>
      </c>
      <c r="J8" s="2">
        <f>IFERROR(__xludf.DUMMYFUNCTION("""COMPUTED_VALUE"""),45301.66666666667)</f>
        <v>45301.66667</v>
      </c>
      <c r="K8" s="1">
        <f>IFERROR(__xludf.DUMMYFUNCTION("""COMPUTED_VALUE"""),864.2)</f>
        <v>864.2</v>
      </c>
      <c r="M8" s="2">
        <f>IFERROR(__xludf.DUMMYFUNCTION("""COMPUTED_VALUE"""),45301.66666666667)</f>
        <v>45301.66667</v>
      </c>
      <c r="N8" s="1">
        <f>IFERROR(__xludf.DUMMYFUNCTION("""COMPUTED_VALUE"""),4.63456582E8)</f>
        <v>463456582</v>
      </c>
    </row>
    <row r="9">
      <c r="A9" s="2">
        <f>IFERROR(__xludf.DUMMYFUNCTION("""COMPUTED_VALUE"""),45302.66666666667)</f>
        <v>45302.66667</v>
      </c>
      <c r="B9" s="1">
        <f>IFERROR(__xludf.DUMMYFUNCTION("""COMPUTED_VALUE"""),861.15)</f>
        <v>861.15</v>
      </c>
      <c r="D9" s="2">
        <f>IFERROR(__xludf.DUMMYFUNCTION("""COMPUTED_VALUE"""),45302.66666666667)</f>
        <v>45302.66667</v>
      </c>
      <c r="E9" s="1">
        <f>IFERROR(__xludf.DUMMYFUNCTION("""COMPUTED_VALUE"""),861.26)</f>
        <v>861.26</v>
      </c>
      <c r="G9" s="2">
        <f>IFERROR(__xludf.DUMMYFUNCTION("""COMPUTED_VALUE"""),45302.66666666667)</f>
        <v>45302.66667</v>
      </c>
      <c r="H9" s="1">
        <f>IFERROR(__xludf.DUMMYFUNCTION("""COMPUTED_VALUE"""),853.17)</f>
        <v>853.17</v>
      </c>
      <c r="J9" s="2">
        <f>IFERROR(__xludf.DUMMYFUNCTION("""COMPUTED_VALUE"""),45302.66666666667)</f>
        <v>45302.66667</v>
      </c>
      <c r="K9" s="1">
        <f>IFERROR(__xludf.DUMMYFUNCTION("""COMPUTED_VALUE"""),860.34)</f>
        <v>860.34</v>
      </c>
      <c r="M9" s="2">
        <f>IFERROR(__xludf.DUMMYFUNCTION("""COMPUTED_VALUE"""),45302.66666666667)</f>
        <v>45302.66667</v>
      </c>
      <c r="N9" s="1">
        <f>IFERROR(__xludf.DUMMYFUNCTION("""COMPUTED_VALUE"""),5.05247163E8)</f>
        <v>505247163</v>
      </c>
    </row>
    <row r="10">
      <c r="A10" s="2">
        <f>IFERROR(__xludf.DUMMYFUNCTION("""COMPUTED_VALUE"""),45303.66666666667)</f>
        <v>45303.66667</v>
      </c>
      <c r="B10" s="1">
        <f>IFERROR(__xludf.DUMMYFUNCTION("""COMPUTED_VALUE"""),857.04)</f>
        <v>857.04</v>
      </c>
      <c r="D10" s="2">
        <f>IFERROR(__xludf.DUMMYFUNCTION("""COMPUTED_VALUE"""),45303.66666666667)</f>
        <v>45303.66667</v>
      </c>
      <c r="E10" s="1">
        <f>IFERROR(__xludf.DUMMYFUNCTION("""COMPUTED_VALUE"""),860.88)</f>
        <v>860.88</v>
      </c>
      <c r="G10" s="2">
        <f>IFERROR(__xludf.DUMMYFUNCTION("""COMPUTED_VALUE"""),45303.66666666667)</f>
        <v>45303.66667</v>
      </c>
      <c r="H10" s="1">
        <f>IFERROR(__xludf.DUMMYFUNCTION("""COMPUTED_VALUE"""),850.02)</f>
        <v>850.02</v>
      </c>
      <c r="J10" s="2">
        <f>IFERROR(__xludf.DUMMYFUNCTION("""COMPUTED_VALUE"""),45303.66666666667)</f>
        <v>45303.66667</v>
      </c>
      <c r="K10" s="1">
        <f>IFERROR(__xludf.DUMMYFUNCTION("""COMPUTED_VALUE"""),852.48)</f>
        <v>852.48</v>
      </c>
      <c r="M10" s="2">
        <f>IFERROR(__xludf.DUMMYFUNCTION("""COMPUTED_VALUE"""),45303.66666666667)</f>
        <v>45303.66667</v>
      </c>
      <c r="N10" s="1">
        <f>IFERROR(__xludf.DUMMYFUNCTION("""COMPUTED_VALUE"""),5.27995497E8)</f>
        <v>527995497</v>
      </c>
    </row>
    <row r="11">
      <c r="A11" s="2">
        <f>IFERROR(__xludf.DUMMYFUNCTION("""COMPUTED_VALUE"""),45307.66666666667)</f>
        <v>45307.66667</v>
      </c>
      <c r="B11" s="1">
        <f>IFERROR(__xludf.DUMMYFUNCTION("""COMPUTED_VALUE"""),849.0)</f>
        <v>849</v>
      </c>
      <c r="D11" s="2">
        <f>IFERROR(__xludf.DUMMYFUNCTION("""COMPUTED_VALUE"""),45307.66666666667)</f>
        <v>45307.66667</v>
      </c>
      <c r="E11" s="1">
        <f>IFERROR(__xludf.DUMMYFUNCTION("""COMPUTED_VALUE"""),853.09)</f>
        <v>853.09</v>
      </c>
      <c r="G11" s="2">
        <f>IFERROR(__xludf.DUMMYFUNCTION("""COMPUTED_VALUE"""),45307.66666666667)</f>
        <v>45307.66667</v>
      </c>
      <c r="H11" s="1">
        <f>IFERROR(__xludf.DUMMYFUNCTION("""COMPUTED_VALUE"""),843.28)</f>
        <v>843.28</v>
      </c>
      <c r="J11" s="2">
        <f>IFERROR(__xludf.DUMMYFUNCTION("""COMPUTED_VALUE"""),45307.66666666667)</f>
        <v>45307.66667</v>
      </c>
      <c r="K11" s="1">
        <f>IFERROR(__xludf.DUMMYFUNCTION("""COMPUTED_VALUE"""),847.72)</f>
        <v>847.72</v>
      </c>
      <c r="M11" s="2">
        <f>IFERROR(__xludf.DUMMYFUNCTION("""COMPUTED_VALUE"""),45307.66666666667)</f>
        <v>45307.66667</v>
      </c>
      <c r="N11" s="1">
        <f>IFERROR(__xludf.DUMMYFUNCTION("""COMPUTED_VALUE"""),5.248572E8)</f>
        <v>524857200</v>
      </c>
    </row>
    <row r="12">
      <c r="A12" s="2">
        <f>IFERROR(__xludf.DUMMYFUNCTION("""COMPUTED_VALUE"""),45308.66666666667)</f>
        <v>45308.66667</v>
      </c>
      <c r="B12" s="1">
        <f>IFERROR(__xludf.DUMMYFUNCTION("""COMPUTED_VALUE"""),841.51)</f>
        <v>841.51</v>
      </c>
      <c r="D12" s="2">
        <f>IFERROR(__xludf.DUMMYFUNCTION("""COMPUTED_VALUE"""),45308.66666666667)</f>
        <v>45308.66667</v>
      </c>
      <c r="E12" s="1">
        <f>IFERROR(__xludf.DUMMYFUNCTION("""COMPUTED_VALUE"""),842.74)</f>
        <v>842.74</v>
      </c>
      <c r="G12" s="2">
        <f>IFERROR(__xludf.DUMMYFUNCTION("""COMPUTED_VALUE"""),45308.66666666667)</f>
        <v>45308.66667</v>
      </c>
      <c r="H12" s="1">
        <f>IFERROR(__xludf.DUMMYFUNCTION("""COMPUTED_VALUE"""),837.31)</f>
        <v>837.31</v>
      </c>
      <c r="J12" s="2">
        <f>IFERROR(__xludf.DUMMYFUNCTION("""COMPUTED_VALUE"""),45308.66666666667)</f>
        <v>45308.66667</v>
      </c>
      <c r="K12" s="1">
        <f>IFERROR(__xludf.DUMMYFUNCTION("""COMPUTED_VALUE"""),842.0)</f>
        <v>842</v>
      </c>
      <c r="M12" s="2">
        <f>IFERROR(__xludf.DUMMYFUNCTION("""COMPUTED_VALUE"""),45308.66666666667)</f>
        <v>45308.66667</v>
      </c>
      <c r="N12" s="1">
        <f>IFERROR(__xludf.DUMMYFUNCTION("""COMPUTED_VALUE"""),5.02696306E8)</f>
        <v>502696306</v>
      </c>
    </row>
    <row r="13">
      <c r="A13" s="2">
        <f>IFERROR(__xludf.DUMMYFUNCTION("""COMPUTED_VALUE"""),45309.66666666667)</f>
        <v>45309.66667</v>
      </c>
      <c r="B13" s="1">
        <f>IFERROR(__xludf.DUMMYFUNCTION("""COMPUTED_VALUE"""),841.44)</f>
        <v>841.44</v>
      </c>
      <c r="D13" s="2">
        <f>IFERROR(__xludf.DUMMYFUNCTION("""COMPUTED_VALUE"""),45309.66666666667)</f>
        <v>45309.66667</v>
      </c>
      <c r="E13" s="1">
        <f>IFERROR(__xludf.DUMMYFUNCTION("""COMPUTED_VALUE"""),841.59)</f>
        <v>841.59</v>
      </c>
      <c r="G13" s="2">
        <f>IFERROR(__xludf.DUMMYFUNCTION("""COMPUTED_VALUE"""),45309.66666666667)</f>
        <v>45309.66667</v>
      </c>
      <c r="H13" s="1">
        <f>IFERROR(__xludf.DUMMYFUNCTION("""COMPUTED_VALUE"""),830.59)</f>
        <v>830.59</v>
      </c>
      <c r="J13" s="2">
        <f>IFERROR(__xludf.DUMMYFUNCTION("""COMPUTED_VALUE"""),45309.66666666667)</f>
        <v>45309.66667</v>
      </c>
      <c r="K13" s="1">
        <f>IFERROR(__xludf.DUMMYFUNCTION("""COMPUTED_VALUE"""),838.22)</f>
        <v>838.22</v>
      </c>
      <c r="M13" s="2">
        <f>IFERROR(__xludf.DUMMYFUNCTION("""COMPUTED_VALUE"""),45309.66666666667)</f>
        <v>45309.66667</v>
      </c>
      <c r="N13" s="1">
        <f>IFERROR(__xludf.DUMMYFUNCTION("""COMPUTED_VALUE"""),5.43354323E8)</f>
        <v>543354323</v>
      </c>
    </row>
    <row r="14">
      <c r="A14" s="2">
        <f>IFERROR(__xludf.DUMMYFUNCTION("""COMPUTED_VALUE"""),45310.66666666667)</f>
        <v>45310.66667</v>
      </c>
      <c r="B14" s="1">
        <f>IFERROR(__xludf.DUMMYFUNCTION("""COMPUTED_VALUE"""),836.98)</f>
        <v>836.98</v>
      </c>
      <c r="D14" s="2">
        <f>IFERROR(__xludf.DUMMYFUNCTION("""COMPUTED_VALUE"""),45310.66666666667)</f>
        <v>45310.66667</v>
      </c>
      <c r="E14" s="1">
        <f>IFERROR(__xludf.DUMMYFUNCTION("""COMPUTED_VALUE"""),840.18)</f>
        <v>840.18</v>
      </c>
      <c r="G14" s="2">
        <f>IFERROR(__xludf.DUMMYFUNCTION("""COMPUTED_VALUE"""),45310.66666666667)</f>
        <v>45310.66667</v>
      </c>
      <c r="H14" s="1">
        <f>IFERROR(__xludf.DUMMYFUNCTION("""COMPUTED_VALUE"""),831.75)</f>
        <v>831.75</v>
      </c>
      <c r="J14" s="2">
        <f>IFERROR(__xludf.DUMMYFUNCTION("""COMPUTED_VALUE"""),45310.66666666667)</f>
        <v>45310.66667</v>
      </c>
      <c r="K14" s="1">
        <f>IFERROR(__xludf.DUMMYFUNCTION("""COMPUTED_VALUE"""),837.79)</f>
        <v>837.79</v>
      </c>
      <c r="M14" s="2">
        <f>IFERROR(__xludf.DUMMYFUNCTION("""COMPUTED_VALUE"""),45310.66666666667)</f>
        <v>45310.66667</v>
      </c>
      <c r="N14" s="1">
        <f>IFERROR(__xludf.DUMMYFUNCTION("""COMPUTED_VALUE"""),5.39663179E8)</f>
        <v>539663179</v>
      </c>
    </row>
    <row r="15">
      <c r="A15" s="2">
        <f>IFERROR(__xludf.DUMMYFUNCTION("""COMPUTED_VALUE"""),45313.66666666667)</f>
        <v>45313.66667</v>
      </c>
      <c r="B15" s="1">
        <f>IFERROR(__xludf.DUMMYFUNCTION("""COMPUTED_VALUE"""),837.85)</f>
        <v>837.85</v>
      </c>
      <c r="D15" s="2">
        <f>IFERROR(__xludf.DUMMYFUNCTION("""COMPUTED_VALUE"""),45313.66666666667)</f>
        <v>45313.66667</v>
      </c>
      <c r="E15" s="1">
        <f>IFERROR(__xludf.DUMMYFUNCTION("""COMPUTED_VALUE"""),841.98)</f>
        <v>841.98</v>
      </c>
      <c r="G15" s="2">
        <f>IFERROR(__xludf.DUMMYFUNCTION("""COMPUTED_VALUE"""),45313.66666666667)</f>
        <v>45313.66667</v>
      </c>
      <c r="H15" s="1">
        <f>IFERROR(__xludf.DUMMYFUNCTION("""COMPUTED_VALUE"""),830.41)</f>
        <v>830.41</v>
      </c>
      <c r="J15" s="2">
        <f>IFERROR(__xludf.DUMMYFUNCTION("""COMPUTED_VALUE"""),45313.66666666667)</f>
        <v>45313.66667</v>
      </c>
      <c r="K15" s="1">
        <f>IFERROR(__xludf.DUMMYFUNCTION("""COMPUTED_VALUE"""),833.6)</f>
        <v>833.6</v>
      </c>
      <c r="M15" s="2">
        <f>IFERROR(__xludf.DUMMYFUNCTION("""COMPUTED_VALUE"""),45313.66666666667)</f>
        <v>45313.66667</v>
      </c>
      <c r="N15" s="1">
        <f>IFERROR(__xludf.DUMMYFUNCTION("""COMPUTED_VALUE"""),6.01572232E8)</f>
        <v>601572232</v>
      </c>
    </row>
    <row r="16">
      <c r="A16" s="2">
        <f>IFERROR(__xludf.DUMMYFUNCTION("""COMPUTED_VALUE"""),45314.66666666667)</f>
        <v>45314.66667</v>
      </c>
      <c r="B16" s="1">
        <f>IFERROR(__xludf.DUMMYFUNCTION("""COMPUTED_VALUE"""),838.52)</f>
        <v>838.52</v>
      </c>
      <c r="D16" s="2">
        <f>IFERROR(__xludf.DUMMYFUNCTION("""COMPUTED_VALUE"""),45314.66666666667)</f>
        <v>45314.66667</v>
      </c>
      <c r="E16" s="1">
        <f>IFERROR(__xludf.DUMMYFUNCTION("""COMPUTED_VALUE"""),844.81)</f>
        <v>844.81</v>
      </c>
      <c r="G16" s="2">
        <f>IFERROR(__xludf.DUMMYFUNCTION("""COMPUTED_VALUE"""),45314.66666666667)</f>
        <v>45314.66667</v>
      </c>
      <c r="H16" s="1">
        <f>IFERROR(__xludf.DUMMYFUNCTION("""COMPUTED_VALUE"""),836.71)</f>
        <v>836.71</v>
      </c>
      <c r="J16" s="2">
        <f>IFERROR(__xludf.DUMMYFUNCTION("""COMPUTED_VALUE"""),45314.66666666667)</f>
        <v>45314.66667</v>
      </c>
      <c r="K16" s="1">
        <f>IFERROR(__xludf.DUMMYFUNCTION("""COMPUTED_VALUE"""),838.99)</f>
        <v>838.99</v>
      </c>
      <c r="M16" s="2">
        <f>IFERROR(__xludf.DUMMYFUNCTION("""COMPUTED_VALUE"""),45314.66666666667)</f>
        <v>45314.66667</v>
      </c>
      <c r="N16" s="1">
        <f>IFERROR(__xludf.DUMMYFUNCTION("""COMPUTED_VALUE"""),5.70206104E8)</f>
        <v>570206104</v>
      </c>
    </row>
    <row r="17">
      <c r="A17" s="2">
        <f>IFERROR(__xludf.DUMMYFUNCTION("""COMPUTED_VALUE"""),45315.66666666667)</f>
        <v>45315.66667</v>
      </c>
      <c r="B17" s="1">
        <f>IFERROR(__xludf.DUMMYFUNCTION("""COMPUTED_VALUE"""),841.08)</f>
        <v>841.08</v>
      </c>
      <c r="D17" s="2">
        <f>IFERROR(__xludf.DUMMYFUNCTION("""COMPUTED_VALUE"""),45315.66666666667)</f>
        <v>45315.66667</v>
      </c>
      <c r="E17" s="1">
        <f>IFERROR(__xludf.DUMMYFUNCTION("""COMPUTED_VALUE"""),841.17)</f>
        <v>841.17</v>
      </c>
      <c r="G17" s="2">
        <f>IFERROR(__xludf.DUMMYFUNCTION("""COMPUTED_VALUE"""),45315.66666666667)</f>
        <v>45315.66667</v>
      </c>
      <c r="H17" s="1">
        <f>IFERROR(__xludf.DUMMYFUNCTION("""COMPUTED_VALUE"""),828.2)</f>
        <v>828.2</v>
      </c>
      <c r="J17" s="2">
        <f>IFERROR(__xludf.DUMMYFUNCTION("""COMPUTED_VALUE"""),45315.66666666667)</f>
        <v>45315.66667</v>
      </c>
      <c r="K17" s="1">
        <f>IFERROR(__xludf.DUMMYFUNCTION("""COMPUTED_VALUE"""),828.66)</f>
        <v>828.66</v>
      </c>
      <c r="M17" s="2">
        <f>IFERROR(__xludf.DUMMYFUNCTION("""COMPUTED_VALUE"""),45315.66666666667)</f>
        <v>45315.66667</v>
      </c>
      <c r="N17" s="1">
        <f>IFERROR(__xludf.DUMMYFUNCTION("""COMPUTED_VALUE"""),5.44392825E8)</f>
        <v>544392825</v>
      </c>
    </row>
    <row r="18">
      <c r="A18" s="2">
        <f>IFERROR(__xludf.DUMMYFUNCTION("""COMPUTED_VALUE"""),45316.66666666667)</f>
        <v>45316.66667</v>
      </c>
      <c r="B18" s="1">
        <f>IFERROR(__xludf.DUMMYFUNCTION("""COMPUTED_VALUE"""),816.75)</f>
        <v>816.75</v>
      </c>
      <c r="D18" s="2">
        <f>IFERROR(__xludf.DUMMYFUNCTION("""COMPUTED_VALUE"""),45316.66666666667)</f>
        <v>45316.66667</v>
      </c>
      <c r="E18" s="1">
        <f>IFERROR(__xludf.DUMMYFUNCTION("""COMPUTED_VALUE"""),820.17)</f>
        <v>820.17</v>
      </c>
      <c r="G18" s="2">
        <f>IFERROR(__xludf.DUMMYFUNCTION("""COMPUTED_VALUE"""),45316.66666666667)</f>
        <v>45316.66667</v>
      </c>
      <c r="H18" s="1">
        <f>IFERROR(__xludf.DUMMYFUNCTION("""COMPUTED_VALUE"""),810.82)</f>
        <v>810.82</v>
      </c>
      <c r="J18" s="2">
        <f>IFERROR(__xludf.DUMMYFUNCTION("""COMPUTED_VALUE"""),45316.66666666667)</f>
        <v>45316.66667</v>
      </c>
      <c r="K18" s="1">
        <f>IFERROR(__xludf.DUMMYFUNCTION("""COMPUTED_VALUE"""),817.56)</f>
        <v>817.56</v>
      </c>
      <c r="M18" s="2">
        <f>IFERROR(__xludf.DUMMYFUNCTION("""COMPUTED_VALUE"""),45316.66666666667)</f>
        <v>45316.66667</v>
      </c>
      <c r="N18" s="1">
        <f>IFERROR(__xludf.DUMMYFUNCTION("""COMPUTED_VALUE"""),6.29128242E8)</f>
        <v>629128242</v>
      </c>
    </row>
    <row r="19">
      <c r="A19" s="2">
        <f>IFERROR(__xludf.DUMMYFUNCTION("""COMPUTED_VALUE"""),45317.66666666667)</f>
        <v>45317.66667</v>
      </c>
      <c r="B19" s="1">
        <f>IFERROR(__xludf.DUMMYFUNCTION("""COMPUTED_VALUE"""),821.06)</f>
        <v>821.06</v>
      </c>
      <c r="D19" s="2">
        <f>IFERROR(__xludf.DUMMYFUNCTION("""COMPUTED_VALUE"""),45317.66666666667)</f>
        <v>45317.66667</v>
      </c>
      <c r="E19" s="1">
        <f>IFERROR(__xludf.DUMMYFUNCTION("""COMPUTED_VALUE"""),824.54)</f>
        <v>824.54</v>
      </c>
      <c r="G19" s="2">
        <f>IFERROR(__xludf.DUMMYFUNCTION("""COMPUTED_VALUE"""),45317.66666666667)</f>
        <v>45317.66667</v>
      </c>
      <c r="H19" s="1">
        <f>IFERROR(__xludf.DUMMYFUNCTION("""COMPUTED_VALUE"""),819.97)</f>
        <v>819.97</v>
      </c>
      <c r="J19" s="2">
        <f>IFERROR(__xludf.DUMMYFUNCTION("""COMPUTED_VALUE"""),45317.66666666667)</f>
        <v>45317.66667</v>
      </c>
      <c r="K19" s="1">
        <f>IFERROR(__xludf.DUMMYFUNCTION("""COMPUTED_VALUE"""),821.7)</f>
        <v>821.7</v>
      </c>
      <c r="M19" s="2">
        <f>IFERROR(__xludf.DUMMYFUNCTION("""COMPUTED_VALUE"""),45317.66666666667)</f>
        <v>45317.66667</v>
      </c>
      <c r="N19" s="1">
        <f>IFERROR(__xludf.DUMMYFUNCTION("""COMPUTED_VALUE"""),4.69357961E8)</f>
        <v>469357961</v>
      </c>
    </row>
    <row r="20">
      <c r="A20" s="2">
        <f>IFERROR(__xludf.DUMMYFUNCTION("""COMPUTED_VALUE"""),45320.66666666667)</f>
        <v>45320.66667</v>
      </c>
      <c r="B20" s="1">
        <f>IFERROR(__xludf.DUMMYFUNCTION("""COMPUTED_VALUE"""),824.1)</f>
        <v>824.1</v>
      </c>
      <c r="D20" s="2">
        <f>IFERROR(__xludf.DUMMYFUNCTION("""COMPUTED_VALUE"""),45320.66666666667)</f>
        <v>45320.66667</v>
      </c>
      <c r="E20" s="1">
        <f>IFERROR(__xludf.DUMMYFUNCTION("""COMPUTED_VALUE"""),832.42)</f>
        <v>832.42</v>
      </c>
      <c r="G20" s="2">
        <f>IFERROR(__xludf.DUMMYFUNCTION("""COMPUTED_VALUE"""),45320.66666666667)</f>
        <v>45320.66667</v>
      </c>
      <c r="H20" s="1">
        <f>IFERROR(__xludf.DUMMYFUNCTION("""COMPUTED_VALUE"""),822.67)</f>
        <v>822.67</v>
      </c>
      <c r="J20" s="2">
        <f>IFERROR(__xludf.DUMMYFUNCTION("""COMPUTED_VALUE"""),45320.66666666667)</f>
        <v>45320.66667</v>
      </c>
      <c r="K20" s="1">
        <f>IFERROR(__xludf.DUMMYFUNCTION("""COMPUTED_VALUE"""),832.05)</f>
        <v>832.05</v>
      </c>
      <c r="M20" s="2">
        <f>IFERROR(__xludf.DUMMYFUNCTION("""COMPUTED_VALUE"""),45320.66666666667)</f>
        <v>45320.66667</v>
      </c>
      <c r="N20" s="1">
        <f>IFERROR(__xludf.DUMMYFUNCTION("""COMPUTED_VALUE"""),6.43240898E8)</f>
        <v>643240898</v>
      </c>
    </row>
    <row r="21">
      <c r="A21" s="2">
        <f>IFERROR(__xludf.DUMMYFUNCTION("""COMPUTED_VALUE"""),45321.66666666667)</f>
        <v>45321.66667</v>
      </c>
      <c r="B21" s="1">
        <f>IFERROR(__xludf.DUMMYFUNCTION("""COMPUTED_VALUE"""),835.82)</f>
        <v>835.82</v>
      </c>
      <c r="D21" s="2">
        <f>IFERROR(__xludf.DUMMYFUNCTION("""COMPUTED_VALUE"""),45321.66666666667)</f>
        <v>45321.66667</v>
      </c>
      <c r="E21" s="1">
        <f>IFERROR(__xludf.DUMMYFUNCTION("""COMPUTED_VALUE"""),836.8)</f>
        <v>836.8</v>
      </c>
      <c r="G21" s="2">
        <f>IFERROR(__xludf.DUMMYFUNCTION("""COMPUTED_VALUE"""),45321.66666666667)</f>
        <v>45321.66667</v>
      </c>
      <c r="H21" s="1">
        <f>IFERROR(__xludf.DUMMYFUNCTION("""COMPUTED_VALUE"""),832.26)</f>
        <v>832.26</v>
      </c>
      <c r="J21" s="2">
        <f>IFERROR(__xludf.DUMMYFUNCTION("""COMPUTED_VALUE"""),45321.66666666667)</f>
        <v>45321.66667</v>
      </c>
      <c r="K21" s="1">
        <f>IFERROR(__xludf.DUMMYFUNCTION("""COMPUTED_VALUE"""),835.43)</f>
        <v>835.43</v>
      </c>
      <c r="M21" s="2">
        <f>IFERROR(__xludf.DUMMYFUNCTION("""COMPUTED_VALUE"""),45321.66666666667)</f>
        <v>45321.66667</v>
      </c>
      <c r="N21" s="1">
        <f>IFERROR(__xludf.DUMMYFUNCTION("""COMPUTED_VALUE"""),6.26336585E8)</f>
        <v>626336585</v>
      </c>
    </row>
    <row r="22">
      <c r="A22" s="2">
        <f>IFERROR(__xludf.DUMMYFUNCTION("""COMPUTED_VALUE"""),45322.66666666667)</f>
        <v>45322.66667</v>
      </c>
      <c r="B22" s="1">
        <f>IFERROR(__xludf.DUMMYFUNCTION("""COMPUTED_VALUE"""),830.63)</f>
        <v>830.63</v>
      </c>
      <c r="D22" s="2">
        <f>IFERROR(__xludf.DUMMYFUNCTION("""COMPUTED_VALUE"""),45322.66666666667)</f>
        <v>45322.66667</v>
      </c>
      <c r="E22" s="1">
        <f>IFERROR(__xludf.DUMMYFUNCTION("""COMPUTED_VALUE"""),835.57)</f>
        <v>835.57</v>
      </c>
      <c r="G22" s="2">
        <f>IFERROR(__xludf.DUMMYFUNCTION("""COMPUTED_VALUE"""),45322.66666666667)</f>
        <v>45322.66667</v>
      </c>
      <c r="H22" s="1">
        <f>IFERROR(__xludf.DUMMYFUNCTION("""COMPUTED_VALUE"""),824.5)</f>
        <v>824.5</v>
      </c>
      <c r="J22" s="2">
        <f>IFERROR(__xludf.DUMMYFUNCTION("""COMPUTED_VALUE"""),45322.66666666667)</f>
        <v>45322.66667</v>
      </c>
      <c r="K22" s="1">
        <f>IFERROR(__xludf.DUMMYFUNCTION("""COMPUTED_VALUE"""),824.88)</f>
        <v>824.88</v>
      </c>
      <c r="M22" s="2">
        <f>IFERROR(__xludf.DUMMYFUNCTION("""COMPUTED_VALUE"""),45322.66666666667)</f>
        <v>45322.66667</v>
      </c>
      <c r="N22" s="1">
        <f>IFERROR(__xludf.DUMMYFUNCTION("""COMPUTED_VALUE"""),6.40080448E8)</f>
        <v>640080448</v>
      </c>
    </row>
    <row r="23">
      <c r="A23" s="2">
        <f>IFERROR(__xludf.DUMMYFUNCTION("""COMPUTED_VALUE"""),45323.66666666667)</f>
        <v>45323.66667</v>
      </c>
      <c r="B23" s="1">
        <f>IFERROR(__xludf.DUMMYFUNCTION("""COMPUTED_VALUE"""),826.67)</f>
        <v>826.67</v>
      </c>
      <c r="D23" s="2">
        <f>IFERROR(__xludf.DUMMYFUNCTION("""COMPUTED_VALUE"""),45323.66666666667)</f>
        <v>45323.66667</v>
      </c>
      <c r="E23" s="1">
        <f>IFERROR(__xludf.DUMMYFUNCTION("""COMPUTED_VALUE"""),838.94)</f>
        <v>838.94</v>
      </c>
      <c r="G23" s="2">
        <f>IFERROR(__xludf.DUMMYFUNCTION("""COMPUTED_VALUE"""),45323.66666666667)</f>
        <v>45323.66667</v>
      </c>
      <c r="H23" s="1">
        <f>IFERROR(__xludf.DUMMYFUNCTION("""COMPUTED_VALUE"""),826.07)</f>
        <v>826.07</v>
      </c>
      <c r="J23" s="2">
        <f>IFERROR(__xludf.DUMMYFUNCTION("""COMPUTED_VALUE"""),45323.66666666667)</f>
        <v>45323.66667</v>
      </c>
      <c r="K23" s="1">
        <f>IFERROR(__xludf.DUMMYFUNCTION("""COMPUTED_VALUE"""),838.9)</f>
        <v>838.9</v>
      </c>
      <c r="M23" s="2">
        <f>IFERROR(__xludf.DUMMYFUNCTION("""COMPUTED_VALUE"""),45323.66666666667)</f>
        <v>45323.66667</v>
      </c>
      <c r="N23" s="1">
        <f>IFERROR(__xludf.DUMMYFUNCTION("""COMPUTED_VALUE"""),6.19827518E8)</f>
        <v>619827518</v>
      </c>
    </row>
    <row r="24">
      <c r="A24" s="2">
        <f>IFERROR(__xludf.DUMMYFUNCTION("""COMPUTED_VALUE"""),45324.66666666667)</f>
        <v>45324.66667</v>
      </c>
      <c r="B24" s="1">
        <f>IFERROR(__xludf.DUMMYFUNCTION("""COMPUTED_VALUE"""),832.58)</f>
        <v>832.58</v>
      </c>
      <c r="D24" s="2">
        <f>IFERROR(__xludf.DUMMYFUNCTION("""COMPUTED_VALUE"""),45324.66666666667)</f>
        <v>45324.66667</v>
      </c>
      <c r="E24" s="1">
        <f>IFERROR(__xludf.DUMMYFUNCTION("""COMPUTED_VALUE"""),839.28)</f>
        <v>839.28</v>
      </c>
      <c r="G24" s="2">
        <f>IFERROR(__xludf.DUMMYFUNCTION("""COMPUTED_VALUE"""),45324.66666666667)</f>
        <v>45324.66667</v>
      </c>
      <c r="H24" s="1">
        <f>IFERROR(__xludf.DUMMYFUNCTION("""COMPUTED_VALUE"""),827.97)</f>
        <v>827.97</v>
      </c>
      <c r="J24" s="2">
        <f>IFERROR(__xludf.DUMMYFUNCTION("""COMPUTED_VALUE"""),45324.66666666667)</f>
        <v>45324.66667</v>
      </c>
      <c r="K24" s="1">
        <f>IFERROR(__xludf.DUMMYFUNCTION("""COMPUTED_VALUE"""),835.99)</f>
        <v>835.99</v>
      </c>
      <c r="M24" s="2">
        <f>IFERROR(__xludf.DUMMYFUNCTION("""COMPUTED_VALUE"""),45324.66666666667)</f>
        <v>45324.66667</v>
      </c>
      <c r="N24" s="1">
        <f>IFERROR(__xludf.DUMMYFUNCTION("""COMPUTED_VALUE"""),5.76485821E8)</f>
        <v>576485821</v>
      </c>
    </row>
    <row r="25">
      <c r="A25" s="2">
        <f>IFERROR(__xludf.DUMMYFUNCTION("""COMPUTED_VALUE"""),45327.66666666667)</f>
        <v>45327.66667</v>
      </c>
      <c r="B25" s="1">
        <f>IFERROR(__xludf.DUMMYFUNCTION("""COMPUTED_VALUE"""),831.8)</f>
        <v>831.8</v>
      </c>
      <c r="D25" s="2">
        <f>IFERROR(__xludf.DUMMYFUNCTION("""COMPUTED_VALUE"""),45327.66666666667)</f>
        <v>45327.66667</v>
      </c>
      <c r="E25" s="1">
        <f>IFERROR(__xludf.DUMMYFUNCTION("""COMPUTED_VALUE"""),832.15)</f>
        <v>832.15</v>
      </c>
      <c r="G25" s="2">
        <f>IFERROR(__xludf.DUMMYFUNCTION("""COMPUTED_VALUE"""),45327.66666666667)</f>
        <v>45327.66667</v>
      </c>
      <c r="H25" s="1">
        <f>IFERROR(__xludf.DUMMYFUNCTION("""COMPUTED_VALUE"""),819.78)</f>
        <v>819.78</v>
      </c>
      <c r="J25" s="2">
        <f>IFERROR(__xludf.DUMMYFUNCTION("""COMPUTED_VALUE"""),45327.66666666667)</f>
        <v>45327.66667</v>
      </c>
      <c r="K25" s="1">
        <f>IFERROR(__xludf.DUMMYFUNCTION("""COMPUTED_VALUE"""),824.04)</f>
        <v>824.04</v>
      </c>
      <c r="M25" s="2">
        <f>IFERROR(__xludf.DUMMYFUNCTION("""COMPUTED_VALUE"""),45327.66666666667)</f>
        <v>45327.66667</v>
      </c>
      <c r="N25" s="1">
        <f>IFERROR(__xludf.DUMMYFUNCTION("""COMPUTED_VALUE"""),5.88803086E8)</f>
        <v>588803086</v>
      </c>
    </row>
    <row r="26">
      <c r="A26" s="2">
        <f>IFERROR(__xludf.DUMMYFUNCTION("""COMPUTED_VALUE"""),45328.66666666667)</f>
        <v>45328.66667</v>
      </c>
      <c r="B26" s="1">
        <f>IFERROR(__xludf.DUMMYFUNCTION("""COMPUTED_VALUE"""),821.46)</f>
        <v>821.46</v>
      </c>
      <c r="D26" s="2">
        <f>IFERROR(__xludf.DUMMYFUNCTION("""COMPUTED_VALUE"""),45328.66666666667)</f>
        <v>45328.66667</v>
      </c>
      <c r="E26" s="1">
        <f>IFERROR(__xludf.DUMMYFUNCTION("""COMPUTED_VALUE"""),830.54)</f>
        <v>830.54</v>
      </c>
      <c r="G26" s="2">
        <f>IFERROR(__xludf.DUMMYFUNCTION("""COMPUTED_VALUE"""),45328.66666666667)</f>
        <v>45328.66667</v>
      </c>
      <c r="H26" s="1">
        <f>IFERROR(__xludf.DUMMYFUNCTION("""COMPUTED_VALUE"""),821.24)</f>
        <v>821.24</v>
      </c>
      <c r="J26" s="2">
        <f>IFERROR(__xludf.DUMMYFUNCTION("""COMPUTED_VALUE"""),45328.66666666667)</f>
        <v>45328.66667</v>
      </c>
      <c r="K26" s="1">
        <f>IFERROR(__xludf.DUMMYFUNCTION("""COMPUTED_VALUE"""),830.39)</f>
        <v>830.39</v>
      </c>
      <c r="M26" s="2">
        <f>IFERROR(__xludf.DUMMYFUNCTION("""COMPUTED_VALUE"""),45328.66666666667)</f>
        <v>45328.66667</v>
      </c>
      <c r="N26" s="1">
        <f>IFERROR(__xludf.DUMMYFUNCTION("""COMPUTED_VALUE"""),5.96122393E8)</f>
        <v>596122393</v>
      </c>
    </row>
    <row r="27">
      <c r="A27" s="2">
        <f>IFERROR(__xludf.DUMMYFUNCTION("""COMPUTED_VALUE"""),45329.66666666667)</f>
        <v>45329.66667</v>
      </c>
      <c r="B27" s="1">
        <f>IFERROR(__xludf.DUMMYFUNCTION("""COMPUTED_VALUE"""),834.58)</f>
        <v>834.58</v>
      </c>
      <c r="D27" s="2">
        <f>IFERROR(__xludf.DUMMYFUNCTION("""COMPUTED_VALUE"""),45329.66666666667)</f>
        <v>45329.66667</v>
      </c>
      <c r="E27" s="1">
        <f>IFERROR(__xludf.DUMMYFUNCTION("""COMPUTED_VALUE"""),836.4)</f>
        <v>836.4</v>
      </c>
      <c r="G27" s="2">
        <f>IFERROR(__xludf.DUMMYFUNCTION("""COMPUTED_VALUE"""),45329.66666666667)</f>
        <v>45329.66667</v>
      </c>
      <c r="H27" s="1">
        <f>IFERROR(__xludf.DUMMYFUNCTION("""COMPUTED_VALUE"""),829.53)</f>
        <v>829.53</v>
      </c>
      <c r="J27" s="2">
        <f>IFERROR(__xludf.DUMMYFUNCTION("""COMPUTED_VALUE"""),45329.66666666667)</f>
        <v>45329.66667</v>
      </c>
      <c r="K27" s="1">
        <f>IFERROR(__xludf.DUMMYFUNCTION("""COMPUTED_VALUE"""),832.85)</f>
        <v>832.85</v>
      </c>
      <c r="M27" s="2">
        <f>IFERROR(__xludf.DUMMYFUNCTION("""COMPUTED_VALUE"""),45329.66666666667)</f>
        <v>45329.66667</v>
      </c>
      <c r="N27" s="1">
        <f>IFERROR(__xludf.DUMMYFUNCTION("""COMPUTED_VALUE"""),6.55957586E8)</f>
        <v>655957586</v>
      </c>
    </row>
    <row r="28">
      <c r="A28" s="2">
        <f>IFERROR(__xludf.DUMMYFUNCTION("""COMPUTED_VALUE"""),45330.66666666667)</f>
        <v>45330.66667</v>
      </c>
      <c r="B28" s="1">
        <f>IFERROR(__xludf.DUMMYFUNCTION("""COMPUTED_VALUE"""),833.43)</f>
        <v>833.43</v>
      </c>
      <c r="D28" s="2">
        <f>IFERROR(__xludf.DUMMYFUNCTION("""COMPUTED_VALUE"""),45330.66666666667)</f>
        <v>45330.66667</v>
      </c>
      <c r="E28" s="1">
        <f>IFERROR(__xludf.DUMMYFUNCTION("""COMPUTED_VALUE"""),836.17)</f>
        <v>836.17</v>
      </c>
      <c r="G28" s="2">
        <f>IFERROR(__xludf.DUMMYFUNCTION("""COMPUTED_VALUE"""),45330.66666666667)</f>
        <v>45330.66667</v>
      </c>
      <c r="H28" s="1">
        <f>IFERROR(__xludf.DUMMYFUNCTION("""COMPUTED_VALUE"""),831.96)</f>
        <v>831.96</v>
      </c>
      <c r="J28" s="2">
        <f>IFERROR(__xludf.DUMMYFUNCTION("""COMPUTED_VALUE"""),45330.66666666667)</f>
        <v>45330.66667</v>
      </c>
      <c r="K28" s="1">
        <f>IFERROR(__xludf.DUMMYFUNCTION("""COMPUTED_VALUE"""),835.44)</f>
        <v>835.44</v>
      </c>
      <c r="M28" s="2">
        <f>IFERROR(__xludf.DUMMYFUNCTION("""COMPUTED_VALUE"""),45330.66666666667)</f>
        <v>45330.66667</v>
      </c>
      <c r="N28" s="1">
        <f>IFERROR(__xludf.DUMMYFUNCTION("""COMPUTED_VALUE"""),6.17303698E8)</f>
        <v>617303698</v>
      </c>
    </row>
    <row r="29">
      <c r="A29" s="2">
        <f>IFERROR(__xludf.DUMMYFUNCTION("""COMPUTED_VALUE"""),45331.66666666667)</f>
        <v>45331.66667</v>
      </c>
      <c r="B29" s="1">
        <f>IFERROR(__xludf.DUMMYFUNCTION("""COMPUTED_VALUE"""),833.43)</f>
        <v>833.43</v>
      </c>
      <c r="D29" s="2">
        <f>IFERROR(__xludf.DUMMYFUNCTION("""COMPUTED_VALUE"""),45331.66666666667)</f>
        <v>45331.66667</v>
      </c>
      <c r="E29" s="1">
        <f>IFERROR(__xludf.DUMMYFUNCTION("""COMPUTED_VALUE"""),833.65)</f>
        <v>833.65</v>
      </c>
      <c r="G29" s="2">
        <f>IFERROR(__xludf.DUMMYFUNCTION("""COMPUTED_VALUE"""),45331.66666666667)</f>
        <v>45331.66667</v>
      </c>
      <c r="H29" s="1">
        <f>IFERROR(__xludf.DUMMYFUNCTION("""COMPUTED_VALUE"""),829.21)</f>
        <v>829.21</v>
      </c>
      <c r="J29" s="2">
        <f>IFERROR(__xludf.DUMMYFUNCTION("""COMPUTED_VALUE"""),45331.66666666667)</f>
        <v>45331.66667</v>
      </c>
      <c r="K29" s="1">
        <f>IFERROR(__xludf.DUMMYFUNCTION("""COMPUTED_VALUE"""),832.66)</f>
        <v>832.66</v>
      </c>
      <c r="M29" s="2">
        <f>IFERROR(__xludf.DUMMYFUNCTION("""COMPUTED_VALUE"""),45331.66666666667)</f>
        <v>45331.66667</v>
      </c>
      <c r="N29" s="1">
        <f>IFERROR(__xludf.DUMMYFUNCTION("""COMPUTED_VALUE"""),5.3795407E8)</f>
        <v>537954070</v>
      </c>
    </row>
    <row r="30">
      <c r="A30" s="2">
        <f>IFERROR(__xludf.DUMMYFUNCTION("""COMPUTED_VALUE"""),45334.66666666667)</f>
        <v>45334.66667</v>
      </c>
      <c r="B30" s="1">
        <f>IFERROR(__xludf.DUMMYFUNCTION("""COMPUTED_VALUE"""),831.83)</f>
        <v>831.83</v>
      </c>
      <c r="D30" s="2">
        <f>IFERROR(__xludf.DUMMYFUNCTION("""COMPUTED_VALUE"""),45334.66666666667)</f>
        <v>45334.66667</v>
      </c>
      <c r="E30" s="1">
        <f>IFERROR(__xludf.DUMMYFUNCTION("""COMPUTED_VALUE"""),837.07)</f>
        <v>837.07</v>
      </c>
      <c r="G30" s="2">
        <f>IFERROR(__xludf.DUMMYFUNCTION("""COMPUTED_VALUE"""),45334.66666666667)</f>
        <v>45334.66667</v>
      </c>
      <c r="H30" s="1">
        <f>IFERROR(__xludf.DUMMYFUNCTION("""COMPUTED_VALUE"""),831.6)</f>
        <v>831.6</v>
      </c>
      <c r="J30" s="2">
        <f>IFERROR(__xludf.DUMMYFUNCTION("""COMPUTED_VALUE"""),45334.66666666667)</f>
        <v>45334.66667</v>
      </c>
      <c r="K30" s="1">
        <f>IFERROR(__xludf.DUMMYFUNCTION("""COMPUTED_VALUE"""),835.6)</f>
        <v>835.6</v>
      </c>
      <c r="M30" s="2">
        <f>IFERROR(__xludf.DUMMYFUNCTION("""COMPUTED_VALUE"""),45334.66666666667)</f>
        <v>45334.66667</v>
      </c>
      <c r="N30" s="1">
        <f>IFERROR(__xludf.DUMMYFUNCTION("""COMPUTED_VALUE"""),5.34298145E8)</f>
        <v>534298145</v>
      </c>
    </row>
    <row r="31">
      <c r="A31" s="2">
        <f>IFERROR(__xludf.DUMMYFUNCTION("""COMPUTED_VALUE"""),45335.66666666667)</f>
        <v>45335.66667</v>
      </c>
      <c r="B31" s="1">
        <f>IFERROR(__xludf.DUMMYFUNCTION("""COMPUTED_VALUE"""),830.57)</f>
        <v>830.57</v>
      </c>
      <c r="D31" s="2">
        <f>IFERROR(__xludf.DUMMYFUNCTION("""COMPUTED_VALUE"""),45335.66666666667)</f>
        <v>45335.66667</v>
      </c>
      <c r="E31" s="1">
        <f>IFERROR(__xludf.DUMMYFUNCTION("""COMPUTED_VALUE"""),830.57)</f>
        <v>830.57</v>
      </c>
      <c r="G31" s="2">
        <f>IFERROR(__xludf.DUMMYFUNCTION("""COMPUTED_VALUE"""),45335.66666666667)</f>
        <v>45335.66667</v>
      </c>
      <c r="H31" s="1">
        <f>IFERROR(__xludf.DUMMYFUNCTION("""COMPUTED_VALUE"""),817.19)</f>
        <v>817.19</v>
      </c>
      <c r="J31" s="2">
        <f>IFERROR(__xludf.DUMMYFUNCTION("""COMPUTED_VALUE"""),45335.66666666667)</f>
        <v>45335.66667</v>
      </c>
      <c r="K31" s="1">
        <f>IFERROR(__xludf.DUMMYFUNCTION("""COMPUTED_VALUE"""),822.57)</f>
        <v>822.57</v>
      </c>
      <c r="M31" s="2">
        <f>IFERROR(__xludf.DUMMYFUNCTION("""COMPUTED_VALUE"""),45335.66666666667)</f>
        <v>45335.66667</v>
      </c>
      <c r="N31" s="1">
        <f>IFERROR(__xludf.DUMMYFUNCTION("""COMPUTED_VALUE"""),5.60098208E8)</f>
        <v>560098208</v>
      </c>
    </row>
    <row r="32">
      <c r="A32" s="2">
        <f>IFERROR(__xludf.DUMMYFUNCTION("""COMPUTED_VALUE"""),45336.66666666667)</f>
        <v>45336.66667</v>
      </c>
      <c r="B32" s="1">
        <f>IFERROR(__xludf.DUMMYFUNCTION("""COMPUTED_VALUE"""),823.54)</f>
        <v>823.54</v>
      </c>
      <c r="D32" s="2">
        <f>IFERROR(__xludf.DUMMYFUNCTION("""COMPUTED_VALUE"""),45336.66666666667)</f>
        <v>45336.66667</v>
      </c>
      <c r="E32" s="1">
        <f>IFERROR(__xludf.DUMMYFUNCTION("""COMPUTED_VALUE"""),827.6)</f>
        <v>827.6</v>
      </c>
      <c r="G32" s="2">
        <f>IFERROR(__xludf.DUMMYFUNCTION("""COMPUTED_VALUE"""),45336.66666666667)</f>
        <v>45336.66667</v>
      </c>
      <c r="H32" s="1">
        <f>IFERROR(__xludf.DUMMYFUNCTION("""COMPUTED_VALUE"""),819.62)</f>
        <v>819.62</v>
      </c>
      <c r="J32" s="2">
        <f>IFERROR(__xludf.DUMMYFUNCTION("""COMPUTED_VALUE"""),45336.66666666667)</f>
        <v>45336.66667</v>
      </c>
      <c r="K32" s="1">
        <f>IFERROR(__xludf.DUMMYFUNCTION("""COMPUTED_VALUE"""),827.32)</f>
        <v>827.32</v>
      </c>
      <c r="M32" s="2">
        <f>IFERROR(__xludf.DUMMYFUNCTION("""COMPUTED_VALUE"""),45336.66666666667)</f>
        <v>45336.66667</v>
      </c>
      <c r="N32" s="1">
        <f>IFERROR(__xludf.DUMMYFUNCTION("""COMPUTED_VALUE"""),4.76522068E8)</f>
        <v>476522068</v>
      </c>
    </row>
    <row r="33">
      <c r="A33" s="2">
        <f>IFERROR(__xludf.DUMMYFUNCTION("""COMPUTED_VALUE"""),45337.66666666667)</f>
        <v>45337.66667</v>
      </c>
      <c r="B33" s="1">
        <f>IFERROR(__xludf.DUMMYFUNCTION("""COMPUTED_VALUE"""),829.43)</f>
        <v>829.43</v>
      </c>
      <c r="D33" s="2">
        <f>IFERROR(__xludf.DUMMYFUNCTION("""COMPUTED_VALUE"""),45337.66666666667)</f>
        <v>45337.66667</v>
      </c>
      <c r="E33" s="1">
        <f>IFERROR(__xludf.DUMMYFUNCTION("""COMPUTED_VALUE"""),840.07)</f>
        <v>840.07</v>
      </c>
      <c r="G33" s="2">
        <f>IFERROR(__xludf.DUMMYFUNCTION("""COMPUTED_VALUE"""),45337.66666666667)</f>
        <v>45337.66667</v>
      </c>
      <c r="H33" s="1">
        <f>IFERROR(__xludf.DUMMYFUNCTION("""COMPUTED_VALUE"""),829.43)</f>
        <v>829.43</v>
      </c>
      <c r="J33" s="2">
        <f>IFERROR(__xludf.DUMMYFUNCTION("""COMPUTED_VALUE"""),45337.66666666667)</f>
        <v>45337.66667</v>
      </c>
      <c r="K33" s="1">
        <f>IFERROR(__xludf.DUMMYFUNCTION("""COMPUTED_VALUE"""),839.75)</f>
        <v>839.75</v>
      </c>
      <c r="M33" s="2">
        <f>IFERROR(__xludf.DUMMYFUNCTION("""COMPUTED_VALUE"""),45337.66666666667)</f>
        <v>45337.66667</v>
      </c>
      <c r="N33" s="1">
        <f>IFERROR(__xludf.DUMMYFUNCTION("""COMPUTED_VALUE"""),5.36665234E8)</f>
        <v>536665234</v>
      </c>
    </row>
    <row r="34">
      <c r="A34" s="2">
        <f>IFERROR(__xludf.DUMMYFUNCTION("""COMPUTED_VALUE"""),45338.66666666667)</f>
        <v>45338.66667</v>
      </c>
      <c r="B34" s="1">
        <f>IFERROR(__xludf.DUMMYFUNCTION("""COMPUTED_VALUE"""),840.09)</f>
        <v>840.09</v>
      </c>
      <c r="D34" s="2">
        <f>IFERROR(__xludf.DUMMYFUNCTION("""COMPUTED_VALUE"""),45338.66666666667)</f>
        <v>45338.66667</v>
      </c>
      <c r="E34" s="1">
        <f>IFERROR(__xludf.DUMMYFUNCTION("""COMPUTED_VALUE"""),840.09)</f>
        <v>840.09</v>
      </c>
      <c r="G34" s="2">
        <f>IFERROR(__xludf.DUMMYFUNCTION("""COMPUTED_VALUE"""),45338.66666666667)</f>
        <v>45338.66667</v>
      </c>
      <c r="H34" s="1">
        <f>IFERROR(__xludf.DUMMYFUNCTION("""COMPUTED_VALUE"""),833.25)</f>
        <v>833.25</v>
      </c>
      <c r="J34" s="2">
        <f>IFERROR(__xludf.DUMMYFUNCTION("""COMPUTED_VALUE"""),45338.66666666667)</f>
        <v>45338.66667</v>
      </c>
      <c r="K34" s="1">
        <f>IFERROR(__xludf.DUMMYFUNCTION("""COMPUTED_VALUE"""),835.69)</f>
        <v>835.69</v>
      </c>
      <c r="M34" s="2">
        <f>IFERROR(__xludf.DUMMYFUNCTION("""COMPUTED_VALUE"""),45338.66666666667)</f>
        <v>45338.66667</v>
      </c>
      <c r="N34" s="1">
        <f>IFERROR(__xludf.DUMMYFUNCTION("""COMPUTED_VALUE"""),4.96387024E8)</f>
        <v>496387024</v>
      </c>
    </row>
    <row r="35">
      <c r="A35" s="2">
        <f>IFERROR(__xludf.DUMMYFUNCTION("""COMPUTED_VALUE"""),45342.66666666667)</f>
        <v>45342.66667</v>
      </c>
      <c r="B35" s="1">
        <f>IFERROR(__xludf.DUMMYFUNCTION("""COMPUTED_VALUE"""),832.72)</f>
        <v>832.72</v>
      </c>
      <c r="D35" s="2">
        <f>IFERROR(__xludf.DUMMYFUNCTION("""COMPUTED_VALUE"""),45342.66666666667)</f>
        <v>45342.66667</v>
      </c>
      <c r="E35" s="1">
        <f>IFERROR(__xludf.DUMMYFUNCTION("""COMPUTED_VALUE"""),836.19)</f>
        <v>836.19</v>
      </c>
      <c r="G35" s="2">
        <f>IFERROR(__xludf.DUMMYFUNCTION("""COMPUTED_VALUE"""),45342.66666666667)</f>
        <v>45342.66667</v>
      </c>
      <c r="H35" s="1">
        <f>IFERROR(__xludf.DUMMYFUNCTION("""COMPUTED_VALUE"""),831.01)</f>
        <v>831.01</v>
      </c>
      <c r="J35" s="2">
        <f>IFERROR(__xludf.DUMMYFUNCTION("""COMPUTED_VALUE"""),45342.66666666667)</f>
        <v>45342.66667</v>
      </c>
      <c r="K35" s="1">
        <f>IFERROR(__xludf.DUMMYFUNCTION("""COMPUTED_VALUE"""),835.5)</f>
        <v>835.5</v>
      </c>
      <c r="M35" s="2">
        <f>IFERROR(__xludf.DUMMYFUNCTION("""COMPUTED_VALUE"""),45342.66666666667)</f>
        <v>45342.66667</v>
      </c>
      <c r="N35" s="1">
        <f>IFERROR(__xludf.DUMMYFUNCTION("""COMPUTED_VALUE"""),5.01608214E8)</f>
        <v>501608214</v>
      </c>
    </row>
    <row r="36">
      <c r="A36" s="2">
        <f>IFERROR(__xludf.DUMMYFUNCTION("""COMPUTED_VALUE"""),45343.66666666667)</f>
        <v>45343.66667</v>
      </c>
      <c r="B36" s="1">
        <f>IFERROR(__xludf.DUMMYFUNCTION("""COMPUTED_VALUE"""),836.6)</f>
        <v>836.6</v>
      </c>
      <c r="D36" s="2">
        <f>IFERROR(__xludf.DUMMYFUNCTION("""COMPUTED_VALUE"""),45343.66666666667)</f>
        <v>45343.66667</v>
      </c>
      <c r="E36" s="1">
        <f>IFERROR(__xludf.DUMMYFUNCTION("""COMPUTED_VALUE"""),843.32)</f>
        <v>843.32</v>
      </c>
      <c r="G36" s="2">
        <f>IFERROR(__xludf.DUMMYFUNCTION("""COMPUTED_VALUE"""),45343.66666666667)</f>
        <v>45343.66667</v>
      </c>
      <c r="H36" s="1">
        <f>IFERROR(__xludf.DUMMYFUNCTION("""COMPUTED_VALUE"""),835.05)</f>
        <v>835.05</v>
      </c>
      <c r="J36" s="2">
        <f>IFERROR(__xludf.DUMMYFUNCTION("""COMPUTED_VALUE"""),45343.66666666667)</f>
        <v>45343.66667</v>
      </c>
      <c r="K36" s="1">
        <f>IFERROR(__xludf.DUMMYFUNCTION("""COMPUTED_VALUE"""),840.38)</f>
        <v>840.38</v>
      </c>
      <c r="M36" s="2">
        <f>IFERROR(__xludf.DUMMYFUNCTION("""COMPUTED_VALUE"""),45343.66666666667)</f>
        <v>45343.66667</v>
      </c>
      <c r="N36" s="1">
        <f>IFERROR(__xludf.DUMMYFUNCTION("""COMPUTED_VALUE"""),4.93515524E8)</f>
        <v>493515524</v>
      </c>
    </row>
    <row r="37">
      <c r="A37" s="2">
        <f>IFERROR(__xludf.DUMMYFUNCTION("""COMPUTED_VALUE"""),45344.66666666667)</f>
        <v>45344.66667</v>
      </c>
      <c r="B37" s="1">
        <f>IFERROR(__xludf.DUMMYFUNCTION("""COMPUTED_VALUE"""),838.24)</f>
        <v>838.24</v>
      </c>
      <c r="D37" s="2">
        <f>IFERROR(__xludf.DUMMYFUNCTION("""COMPUTED_VALUE"""),45344.66666666667)</f>
        <v>45344.66667</v>
      </c>
      <c r="E37" s="1">
        <f>IFERROR(__xludf.DUMMYFUNCTION("""COMPUTED_VALUE"""),845.02)</f>
        <v>845.02</v>
      </c>
      <c r="G37" s="2">
        <f>IFERROR(__xludf.DUMMYFUNCTION("""COMPUTED_VALUE"""),45344.66666666667)</f>
        <v>45344.66667</v>
      </c>
      <c r="H37" s="1">
        <f>IFERROR(__xludf.DUMMYFUNCTION("""COMPUTED_VALUE"""),834.2)</f>
        <v>834.2</v>
      </c>
      <c r="J37" s="2">
        <f>IFERROR(__xludf.DUMMYFUNCTION("""COMPUTED_VALUE"""),45344.66666666667)</f>
        <v>45344.66667</v>
      </c>
      <c r="K37" s="1">
        <f>IFERROR(__xludf.DUMMYFUNCTION("""COMPUTED_VALUE"""),843.86)</f>
        <v>843.86</v>
      </c>
      <c r="M37" s="2">
        <f>IFERROR(__xludf.DUMMYFUNCTION("""COMPUTED_VALUE"""),45344.66666666667)</f>
        <v>45344.66667</v>
      </c>
      <c r="N37" s="1">
        <f>IFERROR(__xludf.DUMMYFUNCTION("""COMPUTED_VALUE"""),6.56954542E8)</f>
        <v>656954542</v>
      </c>
    </row>
    <row r="38">
      <c r="A38" s="2">
        <f>IFERROR(__xludf.DUMMYFUNCTION("""COMPUTED_VALUE"""),45345.66666666667)</f>
        <v>45345.66667</v>
      </c>
      <c r="B38" s="1">
        <f>IFERROR(__xludf.DUMMYFUNCTION("""COMPUTED_VALUE"""),842.27)</f>
        <v>842.27</v>
      </c>
      <c r="D38" s="2">
        <f>IFERROR(__xludf.DUMMYFUNCTION("""COMPUTED_VALUE"""),45345.66666666667)</f>
        <v>45345.66667</v>
      </c>
      <c r="E38" s="1">
        <f>IFERROR(__xludf.DUMMYFUNCTION("""COMPUTED_VALUE"""),846.51)</f>
        <v>846.51</v>
      </c>
      <c r="G38" s="2">
        <f>IFERROR(__xludf.DUMMYFUNCTION("""COMPUTED_VALUE"""),45345.66666666667)</f>
        <v>45345.66667</v>
      </c>
      <c r="H38" s="1">
        <f>IFERROR(__xludf.DUMMYFUNCTION("""COMPUTED_VALUE"""),841.49)</f>
        <v>841.49</v>
      </c>
      <c r="J38" s="2">
        <f>IFERROR(__xludf.DUMMYFUNCTION("""COMPUTED_VALUE"""),45345.66666666667)</f>
        <v>45345.66667</v>
      </c>
      <c r="K38" s="1">
        <f>IFERROR(__xludf.DUMMYFUNCTION("""COMPUTED_VALUE"""),841.56)</f>
        <v>841.56</v>
      </c>
      <c r="M38" s="2">
        <f>IFERROR(__xludf.DUMMYFUNCTION("""COMPUTED_VALUE"""),45345.66666666667)</f>
        <v>45345.66667</v>
      </c>
      <c r="N38" s="1">
        <f>IFERROR(__xludf.DUMMYFUNCTION("""COMPUTED_VALUE"""),5.20354071E8)</f>
        <v>520354071</v>
      </c>
    </row>
    <row r="39">
      <c r="A39" s="2">
        <f>IFERROR(__xludf.DUMMYFUNCTION("""COMPUTED_VALUE"""),45348.66666666667)</f>
        <v>45348.66667</v>
      </c>
      <c r="B39" s="1">
        <f>IFERROR(__xludf.DUMMYFUNCTION("""COMPUTED_VALUE"""),841.7)</f>
        <v>841.7</v>
      </c>
      <c r="D39" s="2">
        <f>IFERROR(__xludf.DUMMYFUNCTION("""COMPUTED_VALUE"""),45348.66666666667)</f>
        <v>45348.66667</v>
      </c>
      <c r="E39" s="1">
        <f>IFERROR(__xludf.DUMMYFUNCTION("""COMPUTED_VALUE"""),847.92)</f>
        <v>847.92</v>
      </c>
      <c r="G39" s="2">
        <f>IFERROR(__xludf.DUMMYFUNCTION("""COMPUTED_VALUE"""),45348.66666666667)</f>
        <v>45348.66667</v>
      </c>
      <c r="H39" s="1">
        <f>IFERROR(__xludf.DUMMYFUNCTION("""COMPUTED_VALUE"""),841.55)</f>
        <v>841.55</v>
      </c>
      <c r="J39" s="2">
        <f>IFERROR(__xludf.DUMMYFUNCTION("""COMPUTED_VALUE"""),45348.66666666667)</f>
        <v>45348.66667</v>
      </c>
      <c r="K39" s="1">
        <f>IFERROR(__xludf.DUMMYFUNCTION("""COMPUTED_VALUE"""),843.45)</f>
        <v>843.45</v>
      </c>
      <c r="M39" s="2">
        <f>IFERROR(__xludf.DUMMYFUNCTION("""COMPUTED_VALUE"""),45348.66666666667)</f>
        <v>45348.66667</v>
      </c>
      <c r="N39" s="1">
        <f>IFERROR(__xludf.DUMMYFUNCTION("""COMPUTED_VALUE"""),5.30842697E8)</f>
        <v>530842697</v>
      </c>
    </row>
    <row r="40">
      <c r="A40" s="2">
        <f>IFERROR(__xludf.DUMMYFUNCTION("""COMPUTED_VALUE"""),45349.66666666667)</f>
        <v>45349.66667</v>
      </c>
      <c r="B40" s="1">
        <f>IFERROR(__xludf.DUMMYFUNCTION("""COMPUTED_VALUE"""),847.52)</f>
        <v>847.52</v>
      </c>
      <c r="D40" s="2">
        <f>IFERROR(__xludf.DUMMYFUNCTION("""COMPUTED_VALUE"""),45349.66666666667)</f>
        <v>45349.66667</v>
      </c>
      <c r="E40" s="1">
        <f>IFERROR(__xludf.DUMMYFUNCTION("""COMPUTED_VALUE"""),848.79)</f>
        <v>848.79</v>
      </c>
      <c r="G40" s="2">
        <f>IFERROR(__xludf.DUMMYFUNCTION("""COMPUTED_VALUE"""),45349.66666666667)</f>
        <v>45349.66667</v>
      </c>
      <c r="H40" s="1">
        <f>IFERROR(__xludf.DUMMYFUNCTION("""COMPUTED_VALUE"""),841.38)</f>
        <v>841.38</v>
      </c>
      <c r="J40" s="2">
        <f>IFERROR(__xludf.DUMMYFUNCTION("""COMPUTED_VALUE"""),45349.66666666667)</f>
        <v>45349.66667</v>
      </c>
      <c r="K40" s="1">
        <f>IFERROR(__xludf.DUMMYFUNCTION("""COMPUTED_VALUE"""),843.57)</f>
        <v>843.57</v>
      </c>
      <c r="M40" s="2">
        <f>IFERROR(__xludf.DUMMYFUNCTION("""COMPUTED_VALUE"""),45349.66666666667)</f>
        <v>45349.66667</v>
      </c>
      <c r="N40" s="1">
        <f>IFERROR(__xludf.DUMMYFUNCTION("""COMPUTED_VALUE"""),4.94829789E8)</f>
        <v>494829789</v>
      </c>
    </row>
    <row r="41">
      <c r="A41" s="2">
        <f>IFERROR(__xludf.DUMMYFUNCTION("""COMPUTED_VALUE"""),45350.66666666667)</f>
        <v>45350.66667</v>
      </c>
      <c r="B41" s="1">
        <f>IFERROR(__xludf.DUMMYFUNCTION("""COMPUTED_VALUE"""),843.7)</f>
        <v>843.7</v>
      </c>
      <c r="D41" s="2">
        <f>IFERROR(__xludf.DUMMYFUNCTION("""COMPUTED_VALUE"""),45350.66666666667)</f>
        <v>45350.66667</v>
      </c>
      <c r="E41" s="1">
        <f>IFERROR(__xludf.DUMMYFUNCTION("""COMPUTED_VALUE"""),848.6)</f>
        <v>848.6</v>
      </c>
      <c r="G41" s="2">
        <f>IFERROR(__xludf.DUMMYFUNCTION("""COMPUTED_VALUE"""),45350.66666666667)</f>
        <v>45350.66667</v>
      </c>
      <c r="H41" s="1">
        <f>IFERROR(__xludf.DUMMYFUNCTION("""COMPUTED_VALUE"""),840.74)</f>
        <v>840.74</v>
      </c>
      <c r="J41" s="2">
        <f>IFERROR(__xludf.DUMMYFUNCTION("""COMPUTED_VALUE"""),45350.66666666667)</f>
        <v>45350.66667</v>
      </c>
      <c r="K41" s="1">
        <f>IFERROR(__xludf.DUMMYFUNCTION("""COMPUTED_VALUE"""),846.01)</f>
        <v>846.01</v>
      </c>
      <c r="M41" s="2">
        <f>IFERROR(__xludf.DUMMYFUNCTION("""COMPUTED_VALUE"""),45350.66666666667)</f>
        <v>45350.66667</v>
      </c>
      <c r="N41" s="1">
        <f>IFERROR(__xludf.DUMMYFUNCTION("""COMPUTED_VALUE"""),4.68288596E8)</f>
        <v>468288596</v>
      </c>
    </row>
    <row r="42">
      <c r="A42" s="2">
        <f>IFERROR(__xludf.DUMMYFUNCTION("""COMPUTED_VALUE"""),45351.66666666667)</f>
        <v>45351.66667</v>
      </c>
      <c r="B42" s="1">
        <f>IFERROR(__xludf.DUMMYFUNCTION("""COMPUTED_VALUE"""),848.63)</f>
        <v>848.63</v>
      </c>
      <c r="D42" s="2">
        <f>IFERROR(__xludf.DUMMYFUNCTION("""COMPUTED_VALUE"""),45351.66666666667)</f>
        <v>45351.66667</v>
      </c>
      <c r="E42" s="1">
        <f>IFERROR(__xludf.DUMMYFUNCTION("""COMPUTED_VALUE"""),852.03)</f>
        <v>852.03</v>
      </c>
      <c r="G42" s="2">
        <f>IFERROR(__xludf.DUMMYFUNCTION("""COMPUTED_VALUE"""),45351.66666666667)</f>
        <v>45351.66667</v>
      </c>
      <c r="H42" s="1">
        <f>IFERROR(__xludf.DUMMYFUNCTION("""COMPUTED_VALUE"""),842.55)</f>
        <v>842.55</v>
      </c>
      <c r="J42" s="2">
        <f>IFERROR(__xludf.DUMMYFUNCTION("""COMPUTED_VALUE"""),45351.66666666667)</f>
        <v>45351.66667</v>
      </c>
      <c r="K42" s="1">
        <f>IFERROR(__xludf.DUMMYFUNCTION("""COMPUTED_VALUE"""),846.98)</f>
        <v>846.98</v>
      </c>
      <c r="M42" s="2">
        <f>IFERROR(__xludf.DUMMYFUNCTION("""COMPUTED_VALUE"""),45351.66666666667)</f>
        <v>45351.66667</v>
      </c>
      <c r="N42" s="1">
        <f>IFERROR(__xludf.DUMMYFUNCTION("""COMPUTED_VALUE"""),6.60579051E8)</f>
        <v>660579051</v>
      </c>
    </row>
    <row r="43">
      <c r="A43" s="2">
        <f>IFERROR(__xludf.DUMMYFUNCTION("""COMPUTED_VALUE"""),45352.66666666667)</f>
        <v>45352.66667</v>
      </c>
      <c r="B43" s="1">
        <f>IFERROR(__xludf.DUMMYFUNCTION("""COMPUTED_VALUE"""),845.33)</f>
        <v>845.33</v>
      </c>
      <c r="D43" s="2">
        <f>IFERROR(__xludf.DUMMYFUNCTION("""COMPUTED_VALUE"""),45352.66666666667)</f>
        <v>45352.66667</v>
      </c>
      <c r="E43" s="1">
        <f>IFERROR(__xludf.DUMMYFUNCTION("""COMPUTED_VALUE"""),848.14)</f>
        <v>848.14</v>
      </c>
      <c r="G43" s="2">
        <f>IFERROR(__xludf.DUMMYFUNCTION("""COMPUTED_VALUE"""),45352.66666666667)</f>
        <v>45352.66667</v>
      </c>
      <c r="H43" s="1">
        <f>IFERROR(__xludf.DUMMYFUNCTION("""COMPUTED_VALUE"""),839.08)</f>
        <v>839.08</v>
      </c>
      <c r="J43" s="2">
        <f>IFERROR(__xludf.DUMMYFUNCTION("""COMPUTED_VALUE"""),45352.66666666667)</f>
        <v>45352.66667</v>
      </c>
      <c r="K43" s="1">
        <f>IFERROR(__xludf.DUMMYFUNCTION("""COMPUTED_VALUE"""),846.7)</f>
        <v>846.7</v>
      </c>
      <c r="M43" s="2">
        <f>IFERROR(__xludf.DUMMYFUNCTION("""COMPUTED_VALUE"""),45352.66666666667)</f>
        <v>45352.66667</v>
      </c>
      <c r="N43" s="1">
        <f>IFERROR(__xludf.DUMMYFUNCTION("""COMPUTED_VALUE"""),4.98104188E8)</f>
        <v>498104188</v>
      </c>
    </row>
    <row r="44">
      <c r="A44" s="2">
        <f>IFERROR(__xludf.DUMMYFUNCTION("""COMPUTED_VALUE"""),45355.66666666667)</f>
        <v>45355.66667</v>
      </c>
      <c r="B44" s="1">
        <f>IFERROR(__xludf.DUMMYFUNCTION("""COMPUTED_VALUE"""),843.65)</f>
        <v>843.65</v>
      </c>
      <c r="D44" s="2">
        <f>IFERROR(__xludf.DUMMYFUNCTION("""COMPUTED_VALUE"""),45355.66666666667)</f>
        <v>45355.66667</v>
      </c>
      <c r="E44" s="1">
        <f>IFERROR(__xludf.DUMMYFUNCTION("""COMPUTED_VALUE"""),843.65)</f>
        <v>843.65</v>
      </c>
      <c r="G44" s="2">
        <f>IFERROR(__xludf.DUMMYFUNCTION("""COMPUTED_VALUE"""),45355.66666666667)</f>
        <v>45355.66667</v>
      </c>
      <c r="H44" s="1">
        <f>IFERROR(__xludf.DUMMYFUNCTION("""COMPUTED_VALUE"""),832.77)</f>
        <v>832.77</v>
      </c>
      <c r="J44" s="2">
        <f>IFERROR(__xludf.DUMMYFUNCTION("""COMPUTED_VALUE"""),45355.66666666667)</f>
        <v>45355.66667</v>
      </c>
      <c r="K44" s="1">
        <f>IFERROR(__xludf.DUMMYFUNCTION("""COMPUTED_VALUE"""),834.3)</f>
        <v>834.3</v>
      </c>
      <c r="M44" s="2">
        <f>IFERROR(__xludf.DUMMYFUNCTION("""COMPUTED_VALUE"""),45355.66666666667)</f>
        <v>45355.66667</v>
      </c>
      <c r="N44" s="1">
        <f>IFERROR(__xludf.DUMMYFUNCTION("""COMPUTED_VALUE"""),6.10240238E8)</f>
        <v>610240238</v>
      </c>
    </row>
    <row r="45">
      <c r="A45" s="2">
        <f>IFERROR(__xludf.DUMMYFUNCTION("""COMPUTED_VALUE"""),45356.66666666667)</f>
        <v>45356.66667</v>
      </c>
      <c r="B45" s="1">
        <f>IFERROR(__xludf.DUMMYFUNCTION("""COMPUTED_VALUE"""),829.47)</f>
        <v>829.47</v>
      </c>
      <c r="D45" s="2">
        <f>IFERROR(__xludf.DUMMYFUNCTION("""COMPUTED_VALUE"""),45356.66666666667)</f>
        <v>45356.66667</v>
      </c>
      <c r="E45" s="1">
        <f>IFERROR(__xludf.DUMMYFUNCTION("""COMPUTED_VALUE"""),832.15)</f>
        <v>832.15</v>
      </c>
      <c r="G45" s="2">
        <f>IFERROR(__xludf.DUMMYFUNCTION("""COMPUTED_VALUE"""),45356.66666666667)</f>
        <v>45356.66667</v>
      </c>
      <c r="H45" s="1">
        <f>IFERROR(__xludf.DUMMYFUNCTION("""COMPUTED_VALUE"""),823.68)</f>
        <v>823.68</v>
      </c>
      <c r="J45" s="2">
        <f>IFERROR(__xludf.DUMMYFUNCTION("""COMPUTED_VALUE"""),45356.66666666667)</f>
        <v>45356.66667</v>
      </c>
      <c r="K45" s="1">
        <f>IFERROR(__xludf.DUMMYFUNCTION("""COMPUTED_VALUE"""),825.67)</f>
        <v>825.67</v>
      </c>
      <c r="M45" s="2">
        <f>IFERROR(__xludf.DUMMYFUNCTION("""COMPUTED_VALUE"""),45356.66666666667)</f>
        <v>45356.66667</v>
      </c>
      <c r="N45" s="1">
        <f>IFERROR(__xludf.DUMMYFUNCTION("""COMPUTED_VALUE"""),5.09762802E8)</f>
        <v>509762802</v>
      </c>
    </row>
    <row r="46">
      <c r="A46" s="2">
        <f>IFERROR(__xludf.DUMMYFUNCTION("""COMPUTED_VALUE"""),45357.66666666667)</f>
        <v>45357.66667</v>
      </c>
      <c r="B46" s="1">
        <f>IFERROR(__xludf.DUMMYFUNCTION("""COMPUTED_VALUE"""),826.58)</f>
        <v>826.58</v>
      </c>
      <c r="D46" s="2">
        <f>IFERROR(__xludf.DUMMYFUNCTION("""COMPUTED_VALUE"""),45357.66666666667)</f>
        <v>45357.66667</v>
      </c>
      <c r="E46" s="1">
        <f>IFERROR(__xludf.DUMMYFUNCTION("""COMPUTED_VALUE"""),829.25)</f>
        <v>829.25</v>
      </c>
      <c r="G46" s="2">
        <f>IFERROR(__xludf.DUMMYFUNCTION("""COMPUTED_VALUE"""),45357.66666666667)</f>
        <v>45357.66667</v>
      </c>
      <c r="H46" s="1">
        <f>IFERROR(__xludf.DUMMYFUNCTION("""COMPUTED_VALUE"""),822.4)</f>
        <v>822.4</v>
      </c>
      <c r="J46" s="2">
        <f>IFERROR(__xludf.DUMMYFUNCTION("""COMPUTED_VALUE"""),45357.66666666667)</f>
        <v>45357.66667</v>
      </c>
      <c r="K46" s="1">
        <f>IFERROR(__xludf.DUMMYFUNCTION("""COMPUTED_VALUE"""),824.95)</f>
        <v>824.95</v>
      </c>
      <c r="M46" s="2">
        <f>IFERROR(__xludf.DUMMYFUNCTION("""COMPUTED_VALUE"""),45357.66666666667)</f>
        <v>45357.66667</v>
      </c>
      <c r="N46" s="1">
        <f>IFERROR(__xludf.DUMMYFUNCTION("""COMPUTED_VALUE"""),4.9915296E8)</f>
        <v>499152960</v>
      </c>
    </row>
    <row r="47">
      <c r="A47" s="2">
        <f>IFERROR(__xludf.DUMMYFUNCTION("""COMPUTED_VALUE"""),45358.66666666667)</f>
        <v>45358.66667</v>
      </c>
      <c r="B47" s="1">
        <f>IFERROR(__xludf.DUMMYFUNCTION("""COMPUTED_VALUE"""),825.03)</f>
        <v>825.03</v>
      </c>
      <c r="D47" s="2">
        <f>IFERROR(__xludf.DUMMYFUNCTION("""COMPUTED_VALUE"""),45358.66666666667)</f>
        <v>45358.66667</v>
      </c>
      <c r="E47" s="1">
        <f>IFERROR(__xludf.DUMMYFUNCTION("""COMPUTED_VALUE"""),831.09)</f>
        <v>831.09</v>
      </c>
      <c r="G47" s="2">
        <f>IFERROR(__xludf.DUMMYFUNCTION("""COMPUTED_VALUE"""),45358.66666666667)</f>
        <v>45358.66667</v>
      </c>
      <c r="H47" s="1">
        <f>IFERROR(__xludf.DUMMYFUNCTION("""COMPUTED_VALUE"""),825.03)</f>
        <v>825.03</v>
      </c>
      <c r="J47" s="2">
        <f>IFERROR(__xludf.DUMMYFUNCTION("""COMPUTED_VALUE"""),45358.66666666667)</f>
        <v>45358.66667</v>
      </c>
      <c r="K47" s="1">
        <f>IFERROR(__xludf.DUMMYFUNCTION("""COMPUTED_VALUE"""),829.68)</f>
        <v>829.68</v>
      </c>
      <c r="M47" s="2">
        <f>IFERROR(__xludf.DUMMYFUNCTION("""COMPUTED_VALUE"""),45358.66666666667)</f>
        <v>45358.66667</v>
      </c>
      <c r="N47" s="1">
        <f>IFERROR(__xludf.DUMMYFUNCTION("""COMPUTED_VALUE"""),5.92446728E8)</f>
        <v>592446728</v>
      </c>
    </row>
    <row r="48">
      <c r="A48" s="2">
        <f>IFERROR(__xludf.DUMMYFUNCTION("""COMPUTED_VALUE"""),45359.66666666667)</f>
        <v>45359.66667</v>
      </c>
      <c r="B48" s="1">
        <f>IFERROR(__xludf.DUMMYFUNCTION("""COMPUTED_VALUE"""),831.85)</f>
        <v>831.85</v>
      </c>
      <c r="D48" s="2">
        <f>IFERROR(__xludf.DUMMYFUNCTION("""COMPUTED_VALUE"""),45359.66666666667)</f>
        <v>45359.66667</v>
      </c>
      <c r="E48" s="1">
        <f>IFERROR(__xludf.DUMMYFUNCTION("""COMPUTED_VALUE"""),833.9)</f>
        <v>833.9</v>
      </c>
      <c r="G48" s="2">
        <f>IFERROR(__xludf.DUMMYFUNCTION("""COMPUTED_VALUE"""),45359.66666666667)</f>
        <v>45359.66667</v>
      </c>
      <c r="H48" s="1">
        <f>IFERROR(__xludf.DUMMYFUNCTION("""COMPUTED_VALUE"""),827.74)</f>
        <v>827.74</v>
      </c>
      <c r="J48" s="2">
        <f>IFERROR(__xludf.DUMMYFUNCTION("""COMPUTED_VALUE"""),45359.66666666667)</f>
        <v>45359.66667</v>
      </c>
      <c r="K48" s="1">
        <f>IFERROR(__xludf.DUMMYFUNCTION("""COMPUTED_VALUE"""),828.6)</f>
        <v>828.6</v>
      </c>
      <c r="M48" s="2">
        <f>IFERROR(__xludf.DUMMYFUNCTION("""COMPUTED_VALUE"""),45359.66666666667)</f>
        <v>45359.66667</v>
      </c>
      <c r="N48" s="1">
        <f>IFERROR(__xludf.DUMMYFUNCTION("""COMPUTED_VALUE"""),5.2751656E8)</f>
        <v>527516560</v>
      </c>
    </row>
    <row r="49">
      <c r="A49" s="2">
        <f>IFERROR(__xludf.DUMMYFUNCTION("""COMPUTED_VALUE"""),45362.66666666667)</f>
        <v>45362.66667</v>
      </c>
      <c r="B49" s="1">
        <f>IFERROR(__xludf.DUMMYFUNCTION("""COMPUTED_VALUE"""),829.43)</f>
        <v>829.43</v>
      </c>
      <c r="D49" s="2">
        <f>IFERROR(__xludf.DUMMYFUNCTION("""COMPUTED_VALUE"""),45362.66666666667)</f>
        <v>45362.66667</v>
      </c>
      <c r="E49" s="1">
        <f>IFERROR(__xludf.DUMMYFUNCTION("""COMPUTED_VALUE"""),837.42)</f>
        <v>837.42</v>
      </c>
      <c r="G49" s="2">
        <f>IFERROR(__xludf.DUMMYFUNCTION("""COMPUTED_VALUE"""),45362.66666666667)</f>
        <v>45362.66667</v>
      </c>
      <c r="H49" s="1">
        <f>IFERROR(__xludf.DUMMYFUNCTION("""COMPUTED_VALUE"""),829.08)</f>
        <v>829.08</v>
      </c>
      <c r="J49" s="2">
        <f>IFERROR(__xludf.DUMMYFUNCTION("""COMPUTED_VALUE"""),45362.66666666667)</f>
        <v>45362.66667</v>
      </c>
      <c r="K49" s="1">
        <f>IFERROR(__xludf.DUMMYFUNCTION("""COMPUTED_VALUE"""),835.47)</f>
        <v>835.47</v>
      </c>
      <c r="M49" s="2">
        <f>IFERROR(__xludf.DUMMYFUNCTION("""COMPUTED_VALUE"""),45362.66666666667)</f>
        <v>45362.66667</v>
      </c>
      <c r="N49" s="1">
        <f>IFERROR(__xludf.DUMMYFUNCTION("""COMPUTED_VALUE"""),4.54215631E8)</f>
        <v>454215631</v>
      </c>
    </row>
    <row r="50">
      <c r="A50" s="2">
        <f>IFERROR(__xludf.DUMMYFUNCTION("""COMPUTED_VALUE"""),45363.66666666667)</f>
        <v>45363.66667</v>
      </c>
      <c r="B50" s="1">
        <f>IFERROR(__xludf.DUMMYFUNCTION("""COMPUTED_VALUE"""),835.74)</f>
        <v>835.74</v>
      </c>
      <c r="D50" s="2">
        <f>IFERROR(__xludf.DUMMYFUNCTION("""COMPUTED_VALUE"""),45363.66666666667)</f>
        <v>45363.66667</v>
      </c>
      <c r="E50" s="1">
        <f>IFERROR(__xludf.DUMMYFUNCTION("""COMPUTED_VALUE"""),839.58)</f>
        <v>839.58</v>
      </c>
      <c r="G50" s="2">
        <f>IFERROR(__xludf.DUMMYFUNCTION("""COMPUTED_VALUE"""),45363.66666666667)</f>
        <v>45363.66667</v>
      </c>
      <c r="H50" s="1">
        <f>IFERROR(__xludf.DUMMYFUNCTION("""COMPUTED_VALUE"""),830.74)</f>
        <v>830.74</v>
      </c>
      <c r="J50" s="2">
        <f>IFERROR(__xludf.DUMMYFUNCTION("""COMPUTED_VALUE"""),45363.66666666667)</f>
        <v>45363.66667</v>
      </c>
      <c r="K50" s="1">
        <f>IFERROR(__xludf.DUMMYFUNCTION("""COMPUTED_VALUE"""),836.8)</f>
        <v>836.8</v>
      </c>
      <c r="M50" s="2">
        <f>IFERROR(__xludf.DUMMYFUNCTION("""COMPUTED_VALUE"""),45363.66666666667)</f>
        <v>45363.66667</v>
      </c>
      <c r="N50" s="1">
        <f>IFERROR(__xludf.DUMMYFUNCTION("""COMPUTED_VALUE"""),4.409084E8)</f>
        <v>440908400</v>
      </c>
    </row>
    <row r="51">
      <c r="A51" s="2">
        <f>IFERROR(__xludf.DUMMYFUNCTION("""COMPUTED_VALUE"""),45364.66666666667)</f>
        <v>45364.66667</v>
      </c>
      <c r="B51" s="1">
        <f>IFERROR(__xludf.DUMMYFUNCTION("""COMPUTED_VALUE"""),834.64)</f>
        <v>834.64</v>
      </c>
      <c r="D51" s="2">
        <f>IFERROR(__xludf.DUMMYFUNCTION("""COMPUTED_VALUE"""),45364.66666666667)</f>
        <v>45364.66667</v>
      </c>
      <c r="E51" s="1">
        <f>IFERROR(__xludf.DUMMYFUNCTION("""COMPUTED_VALUE"""),839.84)</f>
        <v>839.84</v>
      </c>
      <c r="G51" s="2">
        <f>IFERROR(__xludf.DUMMYFUNCTION("""COMPUTED_VALUE"""),45364.66666666667)</f>
        <v>45364.66667</v>
      </c>
      <c r="H51" s="1">
        <f>IFERROR(__xludf.DUMMYFUNCTION("""COMPUTED_VALUE"""),834.64)</f>
        <v>834.64</v>
      </c>
      <c r="J51" s="2">
        <f>IFERROR(__xludf.DUMMYFUNCTION("""COMPUTED_VALUE"""),45364.66666666667)</f>
        <v>45364.66667</v>
      </c>
      <c r="K51" s="1">
        <f>IFERROR(__xludf.DUMMYFUNCTION("""COMPUTED_VALUE"""),835.44)</f>
        <v>835.44</v>
      </c>
      <c r="M51" s="2">
        <f>IFERROR(__xludf.DUMMYFUNCTION("""COMPUTED_VALUE"""),45364.66666666667)</f>
        <v>45364.66667</v>
      </c>
      <c r="N51" s="1">
        <f>IFERROR(__xludf.DUMMYFUNCTION("""COMPUTED_VALUE"""),5.15258831E8)</f>
        <v>515258831</v>
      </c>
    </row>
    <row r="52">
      <c r="A52" s="2">
        <f>IFERROR(__xludf.DUMMYFUNCTION("""COMPUTED_VALUE"""),45365.66666666667)</f>
        <v>45365.66667</v>
      </c>
      <c r="B52" s="1">
        <f>IFERROR(__xludf.DUMMYFUNCTION("""COMPUTED_VALUE"""),833.54)</f>
        <v>833.54</v>
      </c>
      <c r="D52" s="2">
        <f>IFERROR(__xludf.DUMMYFUNCTION("""COMPUTED_VALUE"""),45365.66666666667)</f>
        <v>45365.66667</v>
      </c>
      <c r="E52" s="1">
        <f>IFERROR(__xludf.DUMMYFUNCTION("""COMPUTED_VALUE"""),835.13)</f>
        <v>835.13</v>
      </c>
      <c r="G52" s="2">
        <f>IFERROR(__xludf.DUMMYFUNCTION("""COMPUTED_VALUE"""),45365.66666666667)</f>
        <v>45365.66667</v>
      </c>
      <c r="H52" s="1">
        <f>IFERROR(__xludf.DUMMYFUNCTION("""COMPUTED_VALUE"""),818.01)</f>
        <v>818.01</v>
      </c>
      <c r="J52" s="2">
        <f>IFERROR(__xludf.DUMMYFUNCTION("""COMPUTED_VALUE"""),45365.66666666667)</f>
        <v>45365.66667</v>
      </c>
      <c r="K52" s="1">
        <f>IFERROR(__xludf.DUMMYFUNCTION("""COMPUTED_VALUE"""),821.8)</f>
        <v>821.8</v>
      </c>
      <c r="M52" s="2">
        <f>IFERROR(__xludf.DUMMYFUNCTION("""COMPUTED_VALUE"""),45365.66666666667)</f>
        <v>45365.66667</v>
      </c>
      <c r="N52" s="1">
        <f>IFERROR(__xludf.DUMMYFUNCTION("""COMPUTED_VALUE"""),6.37608307E8)</f>
        <v>637608307</v>
      </c>
    </row>
    <row r="53">
      <c r="A53" s="2">
        <f>IFERROR(__xludf.DUMMYFUNCTION("""COMPUTED_VALUE"""),45366.66666666667)</f>
        <v>45366.66667</v>
      </c>
      <c r="B53" s="1">
        <f>IFERROR(__xludf.DUMMYFUNCTION("""COMPUTED_VALUE"""),820.92)</f>
        <v>820.92</v>
      </c>
      <c r="D53" s="2">
        <f>IFERROR(__xludf.DUMMYFUNCTION("""COMPUTED_VALUE"""),45366.66666666667)</f>
        <v>45366.66667</v>
      </c>
      <c r="E53" s="1">
        <f>IFERROR(__xludf.DUMMYFUNCTION("""COMPUTED_VALUE"""),824.92)</f>
        <v>824.92</v>
      </c>
      <c r="G53" s="2">
        <f>IFERROR(__xludf.DUMMYFUNCTION("""COMPUTED_VALUE"""),45366.66666666667)</f>
        <v>45366.66667</v>
      </c>
      <c r="H53" s="1">
        <f>IFERROR(__xludf.DUMMYFUNCTION("""COMPUTED_VALUE"""),819.12)</f>
        <v>819.12</v>
      </c>
      <c r="J53" s="2">
        <f>IFERROR(__xludf.DUMMYFUNCTION("""COMPUTED_VALUE"""),45366.66666666667)</f>
        <v>45366.66667</v>
      </c>
      <c r="K53" s="1">
        <f>IFERROR(__xludf.DUMMYFUNCTION("""COMPUTED_VALUE"""),823.02)</f>
        <v>823.02</v>
      </c>
      <c r="M53" s="2">
        <f>IFERROR(__xludf.DUMMYFUNCTION("""COMPUTED_VALUE"""),45366.66666666667)</f>
        <v>45366.66667</v>
      </c>
      <c r="N53" s="1">
        <f>IFERROR(__xludf.DUMMYFUNCTION("""COMPUTED_VALUE"""),1.065767547E9)</f>
        <v>1065767547</v>
      </c>
    </row>
    <row r="54">
      <c r="A54" s="2">
        <f>IFERROR(__xludf.DUMMYFUNCTION("""COMPUTED_VALUE"""),45369.66666666667)</f>
        <v>45369.66667</v>
      </c>
      <c r="B54" s="1">
        <f>IFERROR(__xludf.DUMMYFUNCTION("""COMPUTED_VALUE"""),828.98)</f>
        <v>828.98</v>
      </c>
      <c r="D54" s="2">
        <f>IFERROR(__xludf.DUMMYFUNCTION("""COMPUTED_VALUE"""),45369.66666666667)</f>
        <v>45369.66667</v>
      </c>
      <c r="E54" s="1">
        <f>IFERROR(__xludf.DUMMYFUNCTION("""COMPUTED_VALUE"""),836.0)</f>
        <v>836</v>
      </c>
      <c r="G54" s="2">
        <f>IFERROR(__xludf.DUMMYFUNCTION("""COMPUTED_VALUE"""),45369.66666666667)</f>
        <v>45369.66667</v>
      </c>
      <c r="H54" s="1">
        <f>IFERROR(__xludf.DUMMYFUNCTION("""COMPUTED_VALUE"""),824.9)</f>
        <v>824.9</v>
      </c>
      <c r="J54" s="2">
        <f>IFERROR(__xludf.DUMMYFUNCTION("""COMPUTED_VALUE"""),45369.66666666667)</f>
        <v>45369.66667</v>
      </c>
      <c r="K54" s="1">
        <f>IFERROR(__xludf.DUMMYFUNCTION("""COMPUTED_VALUE"""),833.73)</f>
        <v>833.73</v>
      </c>
      <c r="M54" s="2">
        <f>IFERROR(__xludf.DUMMYFUNCTION("""COMPUTED_VALUE"""),45369.66666666667)</f>
        <v>45369.66667</v>
      </c>
      <c r="N54" s="1">
        <f>IFERROR(__xludf.DUMMYFUNCTION("""COMPUTED_VALUE"""),5.33468569E8)</f>
        <v>533468569</v>
      </c>
    </row>
    <row r="55">
      <c r="A55" s="2">
        <f>IFERROR(__xludf.DUMMYFUNCTION("""COMPUTED_VALUE"""),45370.66666666667)</f>
        <v>45370.66667</v>
      </c>
      <c r="B55" s="1">
        <f>IFERROR(__xludf.DUMMYFUNCTION("""COMPUTED_VALUE"""),832.67)</f>
        <v>832.67</v>
      </c>
      <c r="D55" s="2">
        <f>IFERROR(__xludf.DUMMYFUNCTION("""COMPUTED_VALUE"""),45370.66666666667)</f>
        <v>45370.66667</v>
      </c>
      <c r="E55" s="1">
        <f>IFERROR(__xludf.DUMMYFUNCTION("""COMPUTED_VALUE"""),836.9)</f>
        <v>836.9</v>
      </c>
      <c r="G55" s="2">
        <f>IFERROR(__xludf.DUMMYFUNCTION("""COMPUTED_VALUE"""),45370.66666666667)</f>
        <v>45370.66667</v>
      </c>
      <c r="H55" s="1">
        <f>IFERROR(__xludf.DUMMYFUNCTION("""COMPUTED_VALUE"""),831.08)</f>
        <v>831.08</v>
      </c>
      <c r="J55" s="2">
        <f>IFERROR(__xludf.DUMMYFUNCTION("""COMPUTED_VALUE"""),45370.66666666667)</f>
        <v>45370.66667</v>
      </c>
      <c r="K55" s="1">
        <f>IFERROR(__xludf.DUMMYFUNCTION("""COMPUTED_VALUE"""),836.4)</f>
        <v>836.4</v>
      </c>
      <c r="M55" s="2">
        <f>IFERROR(__xludf.DUMMYFUNCTION("""COMPUTED_VALUE"""),45370.66666666667)</f>
        <v>45370.66667</v>
      </c>
      <c r="N55" s="1">
        <f>IFERROR(__xludf.DUMMYFUNCTION("""COMPUTED_VALUE"""),4.51421616E8)</f>
        <v>451421616</v>
      </c>
    </row>
    <row r="56">
      <c r="A56" s="2">
        <f>IFERROR(__xludf.DUMMYFUNCTION("""COMPUTED_VALUE"""),45371.66666666667)</f>
        <v>45371.66667</v>
      </c>
      <c r="B56" s="1">
        <f>IFERROR(__xludf.DUMMYFUNCTION("""COMPUTED_VALUE"""),837.92)</f>
        <v>837.92</v>
      </c>
      <c r="D56" s="2">
        <f>IFERROR(__xludf.DUMMYFUNCTION("""COMPUTED_VALUE"""),45371.66666666667)</f>
        <v>45371.66667</v>
      </c>
      <c r="E56" s="1">
        <f>IFERROR(__xludf.DUMMYFUNCTION("""COMPUTED_VALUE"""),843.3)</f>
        <v>843.3</v>
      </c>
      <c r="G56" s="2">
        <f>IFERROR(__xludf.DUMMYFUNCTION("""COMPUTED_VALUE"""),45371.66666666667)</f>
        <v>45371.66667</v>
      </c>
      <c r="H56" s="1">
        <f>IFERROR(__xludf.DUMMYFUNCTION("""COMPUTED_VALUE"""),836.04)</f>
        <v>836.04</v>
      </c>
      <c r="J56" s="2">
        <f>IFERROR(__xludf.DUMMYFUNCTION("""COMPUTED_VALUE"""),45371.66666666667)</f>
        <v>45371.66667</v>
      </c>
      <c r="K56" s="1">
        <f>IFERROR(__xludf.DUMMYFUNCTION("""COMPUTED_VALUE"""),843.28)</f>
        <v>843.28</v>
      </c>
      <c r="M56" s="2">
        <f>IFERROR(__xludf.DUMMYFUNCTION("""COMPUTED_VALUE"""),45371.66666666667)</f>
        <v>45371.66667</v>
      </c>
      <c r="N56" s="1">
        <f>IFERROR(__xludf.DUMMYFUNCTION("""COMPUTED_VALUE"""),5.0256501E8)</f>
        <v>502565010</v>
      </c>
    </row>
    <row r="57">
      <c r="A57" s="2">
        <f>IFERROR(__xludf.DUMMYFUNCTION("""COMPUTED_VALUE"""),45372.66666666667)</f>
        <v>45372.66667</v>
      </c>
      <c r="B57" s="1">
        <f>IFERROR(__xludf.DUMMYFUNCTION("""COMPUTED_VALUE"""),844.56)</f>
        <v>844.56</v>
      </c>
      <c r="D57" s="2">
        <f>IFERROR(__xludf.DUMMYFUNCTION("""COMPUTED_VALUE"""),45372.66666666667)</f>
        <v>45372.66667</v>
      </c>
      <c r="E57" s="1">
        <f>IFERROR(__xludf.DUMMYFUNCTION("""COMPUTED_VALUE"""),847.35)</f>
        <v>847.35</v>
      </c>
      <c r="G57" s="2">
        <f>IFERROR(__xludf.DUMMYFUNCTION("""COMPUTED_VALUE"""),45372.66666666667)</f>
        <v>45372.66667</v>
      </c>
      <c r="H57" s="1">
        <f>IFERROR(__xludf.DUMMYFUNCTION("""COMPUTED_VALUE"""),842.27)</f>
        <v>842.27</v>
      </c>
      <c r="J57" s="2">
        <f>IFERROR(__xludf.DUMMYFUNCTION("""COMPUTED_VALUE"""),45372.66666666667)</f>
        <v>45372.66667</v>
      </c>
      <c r="K57" s="1">
        <f>IFERROR(__xludf.DUMMYFUNCTION("""COMPUTED_VALUE"""),843.96)</f>
        <v>843.96</v>
      </c>
      <c r="M57" s="2">
        <f>IFERROR(__xludf.DUMMYFUNCTION("""COMPUTED_VALUE"""),45372.66666666667)</f>
        <v>45372.66667</v>
      </c>
      <c r="N57" s="1">
        <f>IFERROR(__xludf.DUMMYFUNCTION("""COMPUTED_VALUE"""),4.62531413E8)</f>
        <v>462531413</v>
      </c>
    </row>
    <row r="58">
      <c r="A58" s="2">
        <f>IFERROR(__xludf.DUMMYFUNCTION("""COMPUTED_VALUE"""),45373.66666666667)</f>
        <v>45373.66667</v>
      </c>
      <c r="B58" s="1">
        <f>IFERROR(__xludf.DUMMYFUNCTION("""COMPUTED_VALUE"""),837.42)</f>
        <v>837.42</v>
      </c>
      <c r="D58" s="2">
        <f>IFERROR(__xludf.DUMMYFUNCTION("""COMPUTED_VALUE"""),45373.66666666667)</f>
        <v>45373.66667</v>
      </c>
      <c r="E58" s="1">
        <f>IFERROR(__xludf.DUMMYFUNCTION("""COMPUTED_VALUE"""),837.42)</f>
        <v>837.42</v>
      </c>
      <c r="G58" s="2">
        <f>IFERROR(__xludf.DUMMYFUNCTION("""COMPUTED_VALUE"""),45373.66666666667)</f>
        <v>45373.66667</v>
      </c>
      <c r="H58" s="1">
        <f>IFERROR(__xludf.DUMMYFUNCTION("""COMPUTED_VALUE"""),833.18)</f>
        <v>833.18</v>
      </c>
      <c r="J58" s="2">
        <f>IFERROR(__xludf.DUMMYFUNCTION("""COMPUTED_VALUE"""),45373.66666666667)</f>
        <v>45373.66667</v>
      </c>
      <c r="K58" s="1">
        <f>IFERROR(__xludf.DUMMYFUNCTION("""COMPUTED_VALUE"""),834.98)</f>
        <v>834.98</v>
      </c>
      <c r="M58" s="2">
        <f>IFERROR(__xludf.DUMMYFUNCTION("""COMPUTED_VALUE"""),45373.66666666667)</f>
        <v>45373.66667</v>
      </c>
      <c r="N58" s="1">
        <f>IFERROR(__xludf.DUMMYFUNCTION("""COMPUTED_VALUE"""),4.67999747E8)</f>
        <v>467999747</v>
      </c>
    </row>
    <row r="59">
      <c r="A59" s="2">
        <f>IFERROR(__xludf.DUMMYFUNCTION("""COMPUTED_VALUE"""),45376.66666666667)</f>
        <v>45376.66667</v>
      </c>
      <c r="B59" s="1">
        <f>IFERROR(__xludf.DUMMYFUNCTION("""COMPUTED_VALUE"""),833.69)</f>
        <v>833.69</v>
      </c>
      <c r="D59" s="2">
        <f>IFERROR(__xludf.DUMMYFUNCTION("""COMPUTED_VALUE"""),45376.66666666667)</f>
        <v>45376.66667</v>
      </c>
      <c r="E59" s="1">
        <f>IFERROR(__xludf.DUMMYFUNCTION("""COMPUTED_VALUE"""),840.08)</f>
        <v>840.08</v>
      </c>
      <c r="G59" s="2">
        <f>IFERROR(__xludf.DUMMYFUNCTION("""COMPUTED_VALUE"""),45376.66666666667)</f>
        <v>45376.66667</v>
      </c>
      <c r="H59" s="1">
        <f>IFERROR(__xludf.DUMMYFUNCTION("""COMPUTED_VALUE"""),832.24)</f>
        <v>832.24</v>
      </c>
      <c r="J59" s="2">
        <f>IFERROR(__xludf.DUMMYFUNCTION("""COMPUTED_VALUE"""),45376.66666666667)</f>
        <v>45376.66667</v>
      </c>
      <c r="K59" s="1">
        <f>IFERROR(__xludf.DUMMYFUNCTION("""COMPUTED_VALUE"""),833.52)</f>
        <v>833.52</v>
      </c>
      <c r="M59" s="2">
        <f>IFERROR(__xludf.DUMMYFUNCTION("""COMPUTED_VALUE"""),45376.66666666667)</f>
        <v>45376.66667</v>
      </c>
      <c r="N59" s="1">
        <f>IFERROR(__xludf.DUMMYFUNCTION("""COMPUTED_VALUE"""),5.54326356E8)</f>
        <v>554326356</v>
      </c>
    </row>
    <row r="60">
      <c r="A60" s="2">
        <f>IFERROR(__xludf.DUMMYFUNCTION("""COMPUTED_VALUE"""),45377.66666666667)</f>
        <v>45377.66667</v>
      </c>
      <c r="B60" s="1">
        <f>IFERROR(__xludf.DUMMYFUNCTION("""COMPUTED_VALUE"""),838.76)</f>
        <v>838.76</v>
      </c>
      <c r="D60" s="2">
        <f>IFERROR(__xludf.DUMMYFUNCTION("""COMPUTED_VALUE"""),45377.66666666667)</f>
        <v>45377.66667</v>
      </c>
      <c r="E60" s="1">
        <f>IFERROR(__xludf.DUMMYFUNCTION("""COMPUTED_VALUE"""),843.73)</f>
        <v>843.73</v>
      </c>
      <c r="G60" s="2">
        <f>IFERROR(__xludf.DUMMYFUNCTION("""COMPUTED_VALUE"""),45377.66666666667)</f>
        <v>45377.66667</v>
      </c>
      <c r="H60" s="1">
        <f>IFERROR(__xludf.DUMMYFUNCTION("""COMPUTED_VALUE"""),836.07)</f>
        <v>836.07</v>
      </c>
      <c r="J60" s="2">
        <f>IFERROR(__xludf.DUMMYFUNCTION("""COMPUTED_VALUE"""),45377.66666666667)</f>
        <v>45377.66667</v>
      </c>
      <c r="K60" s="1">
        <f>IFERROR(__xludf.DUMMYFUNCTION("""COMPUTED_VALUE"""),836.34)</f>
        <v>836.34</v>
      </c>
      <c r="M60" s="2">
        <f>IFERROR(__xludf.DUMMYFUNCTION("""COMPUTED_VALUE"""),45377.66666666667)</f>
        <v>45377.66667</v>
      </c>
      <c r="N60" s="1">
        <f>IFERROR(__xludf.DUMMYFUNCTION("""COMPUTED_VALUE"""),5.27149098E8)</f>
        <v>527149098</v>
      </c>
    </row>
    <row r="61">
      <c r="A61" s="2">
        <f>IFERROR(__xludf.DUMMYFUNCTION("""COMPUTED_VALUE"""),45378.66666666667)</f>
        <v>45378.66667</v>
      </c>
      <c r="B61" s="1">
        <f>IFERROR(__xludf.DUMMYFUNCTION("""COMPUTED_VALUE"""),841.16)</f>
        <v>841.16</v>
      </c>
      <c r="D61" s="2">
        <f>IFERROR(__xludf.DUMMYFUNCTION("""COMPUTED_VALUE"""),45378.66666666667)</f>
        <v>45378.66667</v>
      </c>
      <c r="E61" s="1">
        <f>IFERROR(__xludf.DUMMYFUNCTION("""COMPUTED_VALUE"""),847.28)</f>
        <v>847.28</v>
      </c>
      <c r="G61" s="2">
        <f>IFERROR(__xludf.DUMMYFUNCTION("""COMPUTED_VALUE"""),45378.66666666667)</f>
        <v>45378.66667</v>
      </c>
      <c r="H61" s="1">
        <f>IFERROR(__xludf.DUMMYFUNCTION("""COMPUTED_VALUE"""),841.08)</f>
        <v>841.08</v>
      </c>
      <c r="J61" s="2">
        <f>IFERROR(__xludf.DUMMYFUNCTION("""COMPUTED_VALUE"""),45378.66666666667)</f>
        <v>45378.66667</v>
      </c>
      <c r="K61" s="1">
        <f>IFERROR(__xludf.DUMMYFUNCTION("""COMPUTED_VALUE"""),847.18)</f>
        <v>847.18</v>
      </c>
      <c r="M61" s="2">
        <f>IFERROR(__xludf.DUMMYFUNCTION("""COMPUTED_VALUE"""),45378.66666666667)</f>
        <v>45378.66667</v>
      </c>
      <c r="N61" s="1">
        <f>IFERROR(__xludf.DUMMYFUNCTION("""COMPUTED_VALUE"""),4.98367431E8)</f>
        <v>498367431</v>
      </c>
    </row>
    <row r="62">
      <c r="A62" s="2">
        <f>IFERROR(__xludf.DUMMYFUNCTION("""COMPUTED_VALUE"""),45379.66666666667)</f>
        <v>45379.66667</v>
      </c>
      <c r="B62" s="1">
        <f>IFERROR(__xludf.DUMMYFUNCTION("""COMPUTED_VALUE"""),846.84)</f>
        <v>846.84</v>
      </c>
      <c r="D62" s="2">
        <f>IFERROR(__xludf.DUMMYFUNCTION("""COMPUTED_VALUE"""),45379.66666666667)</f>
        <v>45379.66667</v>
      </c>
      <c r="E62" s="1">
        <f>IFERROR(__xludf.DUMMYFUNCTION("""COMPUTED_VALUE"""),850.36)</f>
        <v>850.36</v>
      </c>
      <c r="G62" s="2">
        <f>IFERROR(__xludf.DUMMYFUNCTION("""COMPUTED_VALUE"""),45379.66666666667)</f>
        <v>45379.66667</v>
      </c>
      <c r="H62" s="1">
        <f>IFERROR(__xludf.DUMMYFUNCTION("""COMPUTED_VALUE"""),846.06)</f>
        <v>846.06</v>
      </c>
      <c r="J62" s="2">
        <f>IFERROR(__xludf.DUMMYFUNCTION("""COMPUTED_VALUE"""),45379.66666666667)</f>
        <v>45379.66667</v>
      </c>
      <c r="K62" s="1">
        <f>IFERROR(__xludf.DUMMYFUNCTION("""COMPUTED_VALUE"""),847.01)</f>
        <v>847.01</v>
      </c>
      <c r="M62" s="2">
        <f>IFERROR(__xludf.DUMMYFUNCTION("""COMPUTED_VALUE"""),45379.66666666667)</f>
        <v>45379.66667</v>
      </c>
      <c r="N62" s="1">
        <f>IFERROR(__xludf.DUMMYFUNCTION("""COMPUTED_VALUE"""),4.75536831E8)</f>
        <v>475536831</v>
      </c>
    </row>
    <row r="63">
      <c r="A63" s="2">
        <f>IFERROR(__xludf.DUMMYFUNCTION("""COMPUTED_VALUE"""),45383.66666666667)</f>
        <v>45383.66667</v>
      </c>
      <c r="B63" s="1">
        <f>IFERROR(__xludf.DUMMYFUNCTION("""COMPUTED_VALUE"""),847.4)</f>
        <v>847.4</v>
      </c>
      <c r="D63" s="2">
        <f>IFERROR(__xludf.DUMMYFUNCTION("""COMPUTED_VALUE"""),45383.66666666667)</f>
        <v>45383.66667</v>
      </c>
      <c r="E63" s="1">
        <f>IFERROR(__xludf.DUMMYFUNCTION("""COMPUTED_VALUE"""),847.62)</f>
        <v>847.62</v>
      </c>
      <c r="G63" s="2">
        <f>IFERROR(__xludf.DUMMYFUNCTION("""COMPUTED_VALUE"""),45383.66666666667)</f>
        <v>45383.66667</v>
      </c>
      <c r="H63" s="1">
        <f>IFERROR(__xludf.DUMMYFUNCTION("""COMPUTED_VALUE"""),837.75)</f>
        <v>837.75</v>
      </c>
      <c r="J63" s="2">
        <f>IFERROR(__xludf.DUMMYFUNCTION("""COMPUTED_VALUE"""),45383.66666666667)</f>
        <v>45383.66667</v>
      </c>
      <c r="K63" s="1">
        <f>IFERROR(__xludf.DUMMYFUNCTION("""COMPUTED_VALUE"""),841.19)</f>
        <v>841.19</v>
      </c>
      <c r="M63" s="2">
        <f>IFERROR(__xludf.DUMMYFUNCTION("""COMPUTED_VALUE"""),45383.66666666667)</f>
        <v>45383.66667</v>
      </c>
      <c r="N63" s="1">
        <f>IFERROR(__xludf.DUMMYFUNCTION("""COMPUTED_VALUE"""),4.16559603E8)</f>
        <v>416559603</v>
      </c>
    </row>
    <row r="64">
      <c r="A64" s="2">
        <f>IFERROR(__xludf.DUMMYFUNCTION("""COMPUTED_VALUE"""),45384.66666666667)</f>
        <v>45384.66667</v>
      </c>
      <c r="B64" s="1">
        <f>IFERROR(__xludf.DUMMYFUNCTION("""COMPUTED_VALUE"""),831.67)</f>
        <v>831.67</v>
      </c>
      <c r="D64" s="2">
        <f>IFERROR(__xludf.DUMMYFUNCTION("""COMPUTED_VALUE"""),45384.66666666667)</f>
        <v>45384.66667</v>
      </c>
      <c r="E64" s="1">
        <f>IFERROR(__xludf.DUMMYFUNCTION("""COMPUTED_VALUE"""),831.67)</f>
        <v>831.67</v>
      </c>
      <c r="G64" s="2">
        <f>IFERROR(__xludf.DUMMYFUNCTION("""COMPUTED_VALUE"""),45384.66666666667)</f>
        <v>45384.66667</v>
      </c>
      <c r="H64" s="1">
        <f>IFERROR(__xludf.DUMMYFUNCTION("""COMPUTED_VALUE"""),826.46)</f>
        <v>826.46</v>
      </c>
      <c r="J64" s="2">
        <f>IFERROR(__xludf.DUMMYFUNCTION("""COMPUTED_VALUE"""),45384.66666666667)</f>
        <v>45384.66667</v>
      </c>
      <c r="K64" s="1">
        <f>IFERROR(__xludf.DUMMYFUNCTION("""COMPUTED_VALUE"""),828.27)</f>
        <v>828.27</v>
      </c>
      <c r="M64" s="2">
        <f>IFERROR(__xludf.DUMMYFUNCTION("""COMPUTED_VALUE"""),45384.66666666667)</f>
        <v>45384.66667</v>
      </c>
      <c r="N64" s="1">
        <f>IFERROR(__xludf.DUMMYFUNCTION("""COMPUTED_VALUE"""),5.99831291E8)</f>
        <v>599831291</v>
      </c>
    </row>
    <row r="65">
      <c r="A65" s="2">
        <f>IFERROR(__xludf.DUMMYFUNCTION("""COMPUTED_VALUE"""),45385.66666666667)</f>
        <v>45385.66667</v>
      </c>
      <c r="B65" s="1">
        <f>IFERROR(__xludf.DUMMYFUNCTION("""COMPUTED_VALUE"""),825.08)</f>
        <v>825.08</v>
      </c>
      <c r="D65" s="2">
        <f>IFERROR(__xludf.DUMMYFUNCTION("""COMPUTED_VALUE"""),45385.66666666667)</f>
        <v>45385.66667</v>
      </c>
      <c r="E65" s="1">
        <f>IFERROR(__xludf.DUMMYFUNCTION("""COMPUTED_VALUE"""),826.14)</f>
        <v>826.14</v>
      </c>
      <c r="G65" s="2">
        <f>IFERROR(__xludf.DUMMYFUNCTION("""COMPUTED_VALUE"""),45385.66666666667)</f>
        <v>45385.66667</v>
      </c>
      <c r="H65" s="1">
        <f>IFERROR(__xludf.DUMMYFUNCTION("""COMPUTED_VALUE"""),820.48)</f>
        <v>820.48</v>
      </c>
      <c r="J65" s="2">
        <f>IFERROR(__xludf.DUMMYFUNCTION("""COMPUTED_VALUE"""),45385.66666666667)</f>
        <v>45385.66667</v>
      </c>
      <c r="K65" s="1">
        <f>IFERROR(__xludf.DUMMYFUNCTION("""COMPUTED_VALUE"""),822.26)</f>
        <v>822.26</v>
      </c>
      <c r="M65" s="2">
        <f>IFERROR(__xludf.DUMMYFUNCTION("""COMPUTED_VALUE"""),45385.66666666667)</f>
        <v>45385.66667</v>
      </c>
      <c r="N65" s="1">
        <f>IFERROR(__xludf.DUMMYFUNCTION("""COMPUTED_VALUE"""),4.9465449E8)</f>
        <v>494654490</v>
      </c>
    </row>
    <row r="66">
      <c r="A66" s="2">
        <f>IFERROR(__xludf.DUMMYFUNCTION("""COMPUTED_VALUE"""),45386.66666666667)</f>
        <v>45386.66667</v>
      </c>
      <c r="B66" s="1">
        <f>IFERROR(__xludf.DUMMYFUNCTION("""COMPUTED_VALUE"""),826.61)</f>
        <v>826.61</v>
      </c>
      <c r="D66" s="2">
        <f>IFERROR(__xludf.DUMMYFUNCTION("""COMPUTED_VALUE"""),45386.66666666667)</f>
        <v>45386.66667</v>
      </c>
      <c r="E66" s="1">
        <f>IFERROR(__xludf.DUMMYFUNCTION("""COMPUTED_VALUE"""),831.33)</f>
        <v>831.33</v>
      </c>
      <c r="G66" s="2">
        <f>IFERROR(__xludf.DUMMYFUNCTION("""COMPUTED_VALUE"""),45386.66666666667)</f>
        <v>45386.66667</v>
      </c>
      <c r="H66" s="1">
        <f>IFERROR(__xludf.DUMMYFUNCTION("""COMPUTED_VALUE"""),817.77)</f>
        <v>817.77</v>
      </c>
      <c r="J66" s="2">
        <f>IFERROR(__xludf.DUMMYFUNCTION("""COMPUTED_VALUE"""),45386.66666666667)</f>
        <v>45386.66667</v>
      </c>
      <c r="K66" s="1">
        <f>IFERROR(__xludf.DUMMYFUNCTION("""COMPUTED_VALUE"""),818.39)</f>
        <v>818.39</v>
      </c>
      <c r="M66" s="2">
        <f>IFERROR(__xludf.DUMMYFUNCTION("""COMPUTED_VALUE"""),45386.66666666667)</f>
        <v>45386.66667</v>
      </c>
      <c r="N66" s="1">
        <f>IFERROR(__xludf.DUMMYFUNCTION("""COMPUTED_VALUE"""),6.15179522E8)</f>
        <v>615179522</v>
      </c>
    </row>
    <row r="67">
      <c r="A67" s="2">
        <f>IFERROR(__xludf.DUMMYFUNCTION("""COMPUTED_VALUE"""),45387.66666666667)</f>
        <v>45387.66667</v>
      </c>
      <c r="B67" s="1">
        <f>IFERROR(__xludf.DUMMYFUNCTION("""COMPUTED_VALUE"""),816.76)</f>
        <v>816.76</v>
      </c>
      <c r="D67" s="2">
        <f>IFERROR(__xludf.DUMMYFUNCTION("""COMPUTED_VALUE"""),45387.66666666667)</f>
        <v>45387.66667</v>
      </c>
      <c r="E67" s="1">
        <f>IFERROR(__xludf.DUMMYFUNCTION("""COMPUTED_VALUE"""),819.61)</f>
        <v>819.61</v>
      </c>
      <c r="G67" s="2">
        <f>IFERROR(__xludf.DUMMYFUNCTION("""COMPUTED_VALUE"""),45387.66666666667)</f>
        <v>45387.66667</v>
      </c>
      <c r="H67" s="1">
        <f>IFERROR(__xludf.DUMMYFUNCTION("""COMPUTED_VALUE"""),812.28)</f>
        <v>812.28</v>
      </c>
      <c r="J67" s="2">
        <f>IFERROR(__xludf.DUMMYFUNCTION("""COMPUTED_VALUE"""),45387.66666666667)</f>
        <v>45387.66667</v>
      </c>
      <c r="K67" s="1">
        <f>IFERROR(__xludf.DUMMYFUNCTION("""COMPUTED_VALUE"""),815.19)</f>
        <v>815.19</v>
      </c>
      <c r="M67" s="2">
        <f>IFERROR(__xludf.DUMMYFUNCTION("""COMPUTED_VALUE"""),45387.66666666667)</f>
        <v>45387.66667</v>
      </c>
      <c r="N67" s="1">
        <f>IFERROR(__xludf.DUMMYFUNCTION("""COMPUTED_VALUE"""),5.1131925E8)</f>
        <v>511319250</v>
      </c>
    </row>
    <row r="68">
      <c r="A68" s="2">
        <f>IFERROR(__xludf.DUMMYFUNCTION("""COMPUTED_VALUE"""),45390.66666666667)</f>
        <v>45390.66667</v>
      </c>
      <c r="B68" s="1">
        <f>IFERROR(__xludf.DUMMYFUNCTION("""COMPUTED_VALUE"""),818.94)</f>
        <v>818.94</v>
      </c>
      <c r="D68" s="2">
        <f>IFERROR(__xludf.DUMMYFUNCTION("""COMPUTED_VALUE"""),45390.66666666667)</f>
        <v>45390.66667</v>
      </c>
      <c r="E68" s="1">
        <f>IFERROR(__xludf.DUMMYFUNCTION("""COMPUTED_VALUE"""),825.25)</f>
        <v>825.25</v>
      </c>
      <c r="G68" s="2">
        <f>IFERROR(__xludf.DUMMYFUNCTION("""COMPUTED_VALUE"""),45390.66666666667)</f>
        <v>45390.66667</v>
      </c>
      <c r="H68" s="1">
        <f>IFERROR(__xludf.DUMMYFUNCTION("""COMPUTED_VALUE"""),817.86)</f>
        <v>817.86</v>
      </c>
      <c r="J68" s="2">
        <f>IFERROR(__xludf.DUMMYFUNCTION("""COMPUTED_VALUE"""),45390.66666666667)</f>
        <v>45390.66667</v>
      </c>
      <c r="K68" s="1">
        <f>IFERROR(__xludf.DUMMYFUNCTION("""COMPUTED_VALUE"""),822.1)</f>
        <v>822.1</v>
      </c>
      <c r="M68" s="2">
        <f>IFERROR(__xludf.DUMMYFUNCTION("""COMPUTED_VALUE"""),45390.66666666667)</f>
        <v>45390.66667</v>
      </c>
      <c r="N68" s="1">
        <f>IFERROR(__xludf.DUMMYFUNCTION("""COMPUTED_VALUE"""),4.15900213E8)</f>
        <v>415900213</v>
      </c>
    </row>
    <row r="69">
      <c r="A69" s="2">
        <f>IFERROR(__xludf.DUMMYFUNCTION("""COMPUTED_VALUE"""),45391.66666666667)</f>
        <v>45391.66667</v>
      </c>
      <c r="B69" s="1">
        <f>IFERROR(__xludf.DUMMYFUNCTION("""COMPUTED_VALUE"""),822.9)</f>
        <v>822.9</v>
      </c>
      <c r="D69" s="2">
        <f>IFERROR(__xludf.DUMMYFUNCTION("""COMPUTED_VALUE"""),45391.66666666667)</f>
        <v>45391.66667</v>
      </c>
      <c r="E69" s="1">
        <f>IFERROR(__xludf.DUMMYFUNCTION("""COMPUTED_VALUE"""),829.17)</f>
        <v>829.17</v>
      </c>
      <c r="G69" s="2">
        <f>IFERROR(__xludf.DUMMYFUNCTION("""COMPUTED_VALUE"""),45391.66666666667)</f>
        <v>45391.66667</v>
      </c>
      <c r="H69" s="1">
        <f>IFERROR(__xludf.DUMMYFUNCTION("""COMPUTED_VALUE"""),822.9)</f>
        <v>822.9</v>
      </c>
      <c r="J69" s="2">
        <f>IFERROR(__xludf.DUMMYFUNCTION("""COMPUTED_VALUE"""),45391.66666666667)</f>
        <v>45391.66667</v>
      </c>
      <c r="K69" s="1">
        <f>IFERROR(__xludf.DUMMYFUNCTION("""COMPUTED_VALUE"""),829.13)</f>
        <v>829.13</v>
      </c>
      <c r="M69" s="2">
        <f>IFERROR(__xludf.DUMMYFUNCTION("""COMPUTED_VALUE"""),45391.66666666667)</f>
        <v>45391.66667</v>
      </c>
      <c r="N69" s="1">
        <f>IFERROR(__xludf.DUMMYFUNCTION("""COMPUTED_VALUE"""),4.13069063E8)</f>
        <v>413069063</v>
      </c>
    </row>
    <row r="70">
      <c r="A70" s="2">
        <f>IFERROR(__xludf.DUMMYFUNCTION("""COMPUTED_VALUE"""),45392.66666666667)</f>
        <v>45392.66667</v>
      </c>
      <c r="B70" s="1">
        <f>IFERROR(__xludf.DUMMYFUNCTION("""COMPUTED_VALUE"""),822.94)</f>
        <v>822.94</v>
      </c>
      <c r="D70" s="2">
        <f>IFERROR(__xludf.DUMMYFUNCTION("""COMPUTED_VALUE"""),45392.66666666667)</f>
        <v>45392.66667</v>
      </c>
      <c r="E70" s="1">
        <f>IFERROR(__xludf.DUMMYFUNCTION("""COMPUTED_VALUE"""),822.94)</f>
        <v>822.94</v>
      </c>
      <c r="G70" s="2">
        <f>IFERROR(__xludf.DUMMYFUNCTION("""COMPUTED_VALUE"""),45392.66666666667)</f>
        <v>45392.66667</v>
      </c>
      <c r="H70" s="1">
        <f>IFERROR(__xludf.DUMMYFUNCTION("""COMPUTED_VALUE"""),811.64)</f>
        <v>811.64</v>
      </c>
      <c r="J70" s="2">
        <f>IFERROR(__xludf.DUMMYFUNCTION("""COMPUTED_VALUE"""),45392.66666666667)</f>
        <v>45392.66667</v>
      </c>
      <c r="K70" s="1">
        <f>IFERROR(__xludf.DUMMYFUNCTION("""COMPUTED_VALUE"""),814.72)</f>
        <v>814.72</v>
      </c>
      <c r="M70" s="2">
        <f>IFERROR(__xludf.DUMMYFUNCTION("""COMPUTED_VALUE"""),45392.66666666667)</f>
        <v>45392.66667</v>
      </c>
      <c r="N70" s="1">
        <f>IFERROR(__xludf.DUMMYFUNCTION("""COMPUTED_VALUE"""),4.76625156E8)</f>
        <v>476625156</v>
      </c>
    </row>
    <row r="71">
      <c r="A71" s="2">
        <f>IFERROR(__xludf.DUMMYFUNCTION("""COMPUTED_VALUE"""),45393.66666666667)</f>
        <v>45393.66667</v>
      </c>
      <c r="B71" s="1">
        <f>IFERROR(__xludf.DUMMYFUNCTION("""COMPUTED_VALUE"""),817.11)</f>
        <v>817.11</v>
      </c>
      <c r="D71" s="2">
        <f>IFERROR(__xludf.DUMMYFUNCTION("""COMPUTED_VALUE"""),45393.66666666667)</f>
        <v>45393.66667</v>
      </c>
      <c r="E71" s="1">
        <f>IFERROR(__xludf.DUMMYFUNCTION("""COMPUTED_VALUE"""),819.14)</f>
        <v>819.14</v>
      </c>
      <c r="G71" s="2">
        <f>IFERROR(__xludf.DUMMYFUNCTION("""COMPUTED_VALUE"""),45393.66666666667)</f>
        <v>45393.66667</v>
      </c>
      <c r="H71" s="1">
        <f>IFERROR(__xludf.DUMMYFUNCTION("""COMPUTED_VALUE"""),809.63)</f>
        <v>809.63</v>
      </c>
      <c r="J71" s="2">
        <f>IFERROR(__xludf.DUMMYFUNCTION("""COMPUTED_VALUE"""),45393.66666666667)</f>
        <v>45393.66667</v>
      </c>
      <c r="K71" s="1">
        <f>IFERROR(__xludf.DUMMYFUNCTION("""COMPUTED_VALUE"""),815.19)</f>
        <v>815.19</v>
      </c>
      <c r="M71" s="2">
        <f>IFERROR(__xludf.DUMMYFUNCTION("""COMPUTED_VALUE"""),45393.66666666667)</f>
        <v>45393.66667</v>
      </c>
      <c r="N71" s="1">
        <f>IFERROR(__xludf.DUMMYFUNCTION("""COMPUTED_VALUE"""),5.29032421E8)</f>
        <v>529032421</v>
      </c>
    </row>
    <row r="72">
      <c r="A72" s="2">
        <f>IFERROR(__xludf.DUMMYFUNCTION("""COMPUTED_VALUE"""),45394.66666666667)</f>
        <v>45394.66667</v>
      </c>
      <c r="B72" s="1">
        <f>IFERROR(__xludf.DUMMYFUNCTION("""COMPUTED_VALUE"""),812.24)</f>
        <v>812.24</v>
      </c>
      <c r="D72" s="2">
        <f>IFERROR(__xludf.DUMMYFUNCTION("""COMPUTED_VALUE"""),45394.66666666667)</f>
        <v>45394.66667</v>
      </c>
      <c r="E72" s="1">
        <f>IFERROR(__xludf.DUMMYFUNCTION("""COMPUTED_VALUE"""),812.25)</f>
        <v>812.25</v>
      </c>
      <c r="G72" s="2">
        <f>IFERROR(__xludf.DUMMYFUNCTION("""COMPUTED_VALUE"""),45394.66666666667)</f>
        <v>45394.66667</v>
      </c>
      <c r="H72" s="1">
        <f>IFERROR(__xludf.DUMMYFUNCTION("""COMPUTED_VALUE"""),803.27)</f>
        <v>803.27</v>
      </c>
      <c r="J72" s="2">
        <f>IFERROR(__xludf.DUMMYFUNCTION("""COMPUTED_VALUE"""),45394.66666666667)</f>
        <v>45394.66667</v>
      </c>
      <c r="K72" s="1">
        <f>IFERROR(__xludf.DUMMYFUNCTION("""COMPUTED_VALUE"""),805.13)</f>
        <v>805.13</v>
      </c>
      <c r="M72" s="2">
        <f>IFERROR(__xludf.DUMMYFUNCTION("""COMPUTED_VALUE"""),45394.66666666667)</f>
        <v>45394.66667</v>
      </c>
      <c r="N72" s="1">
        <f>IFERROR(__xludf.DUMMYFUNCTION("""COMPUTED_VALUE"""),4.59418983E8)</f>
        <v>459418983</v>
      </c>
    </row>
    <row r="73">
      <c r="A73" s="2">
        <f>IFERROR(__xludf.DUMMYFUNCTION("""COMPUTED_VALUE"""),45397.66666666667)</f>
        <v>45397.66667</v>
      </c>
      <c r="B73" s="1">
        <f>IFERROR(__xludf.DUMMYFUNCTION("""COMPUTED_VALUE"""),806.28)</f>
        <v>806.28</v>
      </c>
      <c r="D73" s="2">
        <f>IFERROR(__xludf.DUMMYFUNCTION("""COMPUTED_VALUE"""),45397.66666666667)</f>
        <v>45397.66667</v>
      </c>
      <c r="E73" s="1">
        <f>IFERROR(__xludf.DUMMYFUNCTION("""COMPUTED_VALUE"""),809.24)</f>
        <v>809.24</v>
      </c>
      <c r="G73" s="2">
        <f>IFERROR(__xludf.DUMMYFUNCTION("""COMPUTED_VALUE"""),45397.66666666667)</f>
        <v>45397.66667</v>
      </c>
      <c r="H73" s="1">
        <f>IFERROR(__xludf.DUMMYFUNCTION("""COMPUTED_VALUE"""),793.1)</f>
        <v>793.1</v>
      </c>
      <c r="J73" s="2">
        <f>IFERROR(__xludf.DUMMYFUNCTION("""COMPUTED_VALUE"""),45397.66666666667)</f>
        <v>45397.66667</v>
      </c>
      <c r="K73" s="1">
        <f>IFERROR(__xludf.DUMMYFUNCTION("""COMPUTED_VALUE"""),794.71)</f>
        <v>794.71</v>
      </c>
      <c r="M73" s="2">
        <f>IFERROR(__xludf.DUMMYFUNCTION("""COMPUTED_VALUE"""),45397.66666666667)</f>
        <v>45397.66667</v>
      </c>
      <c r="N73" s="1">
        <f>IFERROR(__xludf.DUMMYFUNCTION("""COMPUTED_VALUE"""),5.55449237E8)</f>
        <v>555449237</v>
      </c>
    </row>
    <row r="74">
      <c r="A74" s="2">
        <f>IFERROR(__xludf.DUMMYFUNCTION("""COMPUTED_VALUE"""),45398.66666666667)</f>
        <v>45398.66667</v>
      </c>
      <c r="B74" s="1">
        <f>IFERROR(__xludf.DUMMYFUNCTION("""COMPUTED_VALUE"""),790.59)</f>
        <v>790.59</v>
      </c>
      <c r="D74" s="2">
        <f>IFERROR(__xludf.DUMMYFUNCTION("""COMPUTED_VALUE"""),45398.66666666667)</f>
        <v>45398.66667</v>
      </c>
      <c r="E74" s="1">
        <f>IFERROR(__xludf.DUMMYFUNCTION("""COMPUTED_VALUE"""),794.72)</f>
        <v>794.72</v>
      </c>
      <c r="G74" s="2">
        <f>IFERROR(__xludf.DUMMYFUNCTION("""COMPUTED_VALUE"""),45398.66666666667)</f>
        <v>45398.66667</v>
      </c>
      <c r="H74" s="1">
        <f>IFERROR(__xludf.DUMMYFUNCTION("""COMPUTED_VALUE"""),787.22)</f>
        <v>787.22</v>
      </c>
      <c r="J74" s="2">
        <f>IFERROR(__xludf.DUMMYFUNCTION("""COMPUTED_VALUE"""),45398.66666666667)</f>
        <v>45398.66667</v>
      </c>
      <c r="K74" s="1">
        <f>IFERROR(__xludf.DUMMYFUNCTION("""COMPUTED_VALUE"""),791.44)</f>
        <v>791.44</v>
      </c>
      <c r="M74" s="2">
        <f>IFERROR(__xludf.DUMMYFUNCTION("""COMPUTED_VALUE"""),45398.66666666667)</f>
        <v>45398.66667</v>
      </c>
      <c r="N74" s="1">
        <f>IFERROR(__xludf.DUMMYFUNCTION("""COMPUTED_VALUE"""),5.15876752E8)</f>
        <v>515876752</v>
      </c>
    </row>
    <row r="75">
      <c r="A75" s="2">
        <f>IFERROR(__xludf.DUMMYFUNCTION("""COMPUTED_VALUE"""),45399.66666666667)</f>
        <v>45399.66667</v>
      </c>
      <c r="B75" s="1">
        <f>IFERROR(__xludf.DUMMYFUNCTION("""COMPUTED_VALUE"""),793.29)</f>
        <v>793.29</v>
      </c>
      <c r="D75" s="2">
        <f>IFERROR(__xludf.DUMMYFUNCTION("""COMPUTED_VALUE"""),45399.66666666667)</f>
        <v>45399.66667</v>
      </c>
      <c r="E75" s="1">
        <f>IFERROR(__xludf.DUMMYFUNCTION("""COMPUTED_VALUE"""),796.12)</f>
        <v>796.12</v>
      </c>
      <c r="G75" s="2">
        <f>IFERROR(__xludf.DUMMYFUNCTION("""COMPUTED_VALUE"""),45399.66666666667)</f>
        <v>45399.66667</v>
      </c>
      <c r="H75" s="1">
        <f>IFERROR(__xludf.DUMMYFUNCTION("""COMPUTED_VALUE"""),789.71)</f>
        <v>789.71</v>
      </c>
      <c r="J75" s="2">
        <f>IFERROR(__xludf.DUMMYFUNCTION("""COMPUTED_VALUE"""),45399.66666666667)</f>
        <v>45399.66667</v>
      </c>
      <c r="K75" s="1">
        <f>IFERROR(__xludf.DUMMYFUNCTION("""COMPUTED_VALUE"""),792.95)</f>
        <v>792.95</v>
      </c>
      <c r="M75" s="2">
        <f>IFERROR(__xludf.DUMMYFUNCTION("""COMPUTED_VALUE"""),45399.66666666667)</f>
        <v>45399.66667</v>
      </c>
      <c r="N75" s="1">
        <f>IFERROR(__xludf.DUMMYFUNCTION("""COMPUTED_VALUE"""),4.31003458E8)</f>
        <v>431003458</v>
      </c>
    </row>
    <row r="76">
      <c r="A76" s="2">
        <f>IFERROR(__xludf.DUMMYFUNCTION("""COMPUTED_VALUE"""),45400.66666666667)</f>
        <v>45400.66667</v>
      </c>
      <c r="B76" s="1">
        <f>IFERROR(__xludf.DUMMYFUNCTION("""COMPUTED_VALUE"""),791.33)</f>
        <v>791.33</v>
      </c>
      <c r="D76" s="2">
        <f>IFERROR(__xludf.DUMMYFUNCTION("""COMPUTED_VALUE"""),45400.66666666667)</f>
        <v>45400.66667</v>
      </c>
      <c r="E76" s="1">
        <f>IFERROR(__xludf.DUMMYFUNCTION("""COMPUTED_VALUE"""),795.77)</f>
        <v>795.77</v>
      </c>
      <c r="G76" s="2">
        <f>IFERROR(__xludf.DUMMYFUNCTION("""COMPUTED_VALUE"""),45400.66666666667)</f>
        <v>45400.66667</v>
      </c>
      <c r="H76" s="1">
        <f>IFERROR(__xludf.DUMMYFUNCTION("""COMPUTED_VALUE"""),789.7)</f>
        <v>789.7</v>
      </c>
      <c r="J76" s="2">
        <f>IFERROR(__xludf.DUMMYFUNCTION("""COMPUTED_VALUE"""),45400.66666666667)</f>
        <v>45400.66667</v>
      </c>
      <c r="K76" s="1">
        <f>IFERROR(__xludf.DUMMYFUNCTION("""COMPUTED_VALUE"""),793.17)</f>
        <v>793.17</v>
      </c>
      <c r="M76" s="2">
        <f>IFERROR(__xludf.DUMMYFUNCTION("""COMPUTED_VALUE"""),45400.66666666667)</f>
        <v>45400.66667</v>
      </c>
      <c r="N76" s="1">
        <f>IFERROR(__xludf.DUMMYFUNCTION("""COMPUTED_VALUE"""),4.56676936E8)</f>
        <v>456676936</v>
      </c>
    </row>
    <row r="77">
      <c r="A77" s="2">
        <f>IFERROR(__xludf.DUMMYFUNCTION("""COMPUTED_VALUE"""),45401.66666666667)</f>
        <v>45401.66667</v>
      </c>
      <c r="B77" s="1">
        <f>IFERROR(__xludf.DUMMYFUNCTION("""COMPUTED_VALUE"""),792.17)</f>
        <v>792.17</v>
      </c>
      <c r="D77" s="2">
        <f>IFERROR(__xludf.DUMMYFUNCTION("""COMPUTED_VALUE"""),45401.66666666667)</f>
        <v>45401.66667</v>
      </c>
      <c r="E77" s="1">
        <f>IFERROR(__xludf.DUMMYFUNCTION("""COMPUTED_VALUE"""),797.01)</f>
        <v>797.01</v>
      </c>
      <c r="G77" s="2">
        <f>IFERROR(__xludf.DUMMYFUNCTION("""COMPUTED_VALUE"""),45401.66666666667)</f>
        <v>45401.66667</v>
      </c>
      <c r="H77" s="1">
        <f>IFERROR(__xludf.DUMMYFUNCTION("""COMPUTED_VALUE"""),790.56)</f>
        <v>790.56</v>
      </c>
      <c r="J77" s="2">
        <f>IFERROR(__xludf.DUMMYFUNCTION("""COMPUTED_VALUE"""),45401.66666666667)</f>
        <v>45401.66667</v>
      </c>
      <c r="K77" s="1">
        <f>IFERROR(__xludf.DUMMYFUNCTION("""COMPUTED_VALUE"""),796.29)</f>
        <v>796.29</v>
      </c>
      <c r="M77" s="2">
        <f>IFERROR(__xludf.DUMMYFUNCTION("""COMPUTED_VALUE"""),45401.66666666667)</f>
        <v>45401.66667</v>
      </c>
      <c r="N77" s="1">
        <f>IFERROR(__xludf.DUMMYFUNCTION("""COMPUTED_VALUE"""),4.92793492E8)</f>
        <v>492793492</v>
      </c>
    </row>
    <row r="78">
      <c r="A78" s="2">
        <f>IFERROR(__xludf.DUMMYFUNCTION("""COMPUTED_VALUE"""),45404.66666666667)</f>
        <v>45404.66667</v>
      </c>
      <c r="B78" s="1">
        <f>IFERROR(__xludf.DUMMYFUNCTION("""COMPUTED_VALUE"""),792.11)</f>
        <v>792.11</v>
      </c>
      <c r="D78" s="2">
        <f>IFERROR(__xludf.DUMMYFUNCTION("""COMPUTED_VALUE"""),45404.66666666667)</f>
        <v>45404.66667</v>
      </c>
      <c r="E78" s="1">
        <f>IFERROR(__xludf.DUMMYFUNCTION("""COMPUTED_VALUE"""),802.97)</f>
        <v>802.97</v>
      </c>
      <c r="G78" s="2">
        <f>IFERROR(__xludf.DUMMYFUNCTION("""COMPUTED_VALUE"""),45404.66666666667)</f>
        <v>45404.66667</v>
      </c>
      <c r="H78" s="1">
        <f>IFERROR(__xludf.DUMMYFUNCTION("""COMPUTED_VALUE"""),790.19)</f>
        <v>790.19</v>
      </c>
      <c r="J78" s="2">
        <f>IFERROR(__xludf.DUMMYFUNCTION("""COMPUTED_VALUE"""),45404.66666666667)</f>
        <v>45404.66667</v>
      </c>
      <c r="K78" s="1">
        <f>IFERROR(__xludf.DUMMYFUNCTION("""COMPUTED_VALUE"""),800.22)</f>
        <v>800.22</v>
      </c>
      <c r="M78" s="2">
        <f>IFERROR(__xludf.DUMMYFUNCTION("""COMPUTED_VALUE"""),45404.66666666667)</f>
        <v>45404.66667</v>
      </c>
      <c r="N78" s="1">
        <f>IFERROR(__xludf.DUMMYFUNCTION("""COMPUTED_VALUE"""),5.39756487E8)</f>
        <v>539756487</v>
      </c>
    </row>
    <row r="79">
      <c r="A79" s="2">
        <f>IFERROR(__xludf.DUMMYFUNCTION("""COMPUTED_VALUE"""),45405.66666666667)</f>
        <v>45405.66667</v>
      </c>
      <c r="B79" s="1">
        <f>IFERROR(__xludf.DUMMYFUNCTION("""COMPUTED_VALUE"""),801.98)</f>
        <v>801.98</v>
      </c>
      <c r="D79" s="2">
        <f>IFERROR(__xludf.DUMMYFUNCTION("""COMPUTED_VALUE"""),45405.66666666667)</f>
        <v>45405.66667</v>
      </c>
      <c r="E79" s="1">
        <f>IFERROR(__xludf.DUMMYFUNCTION("""COMPUTED_VALUE"""),809.21)</f>
        <v>809.21</v>
      </c>
      <c r="G79" s="2">
        <f>IFERROR(__xludf.DUMMYFUNCTION("""COMPUTED_VALUE"""),45405.66666666667)</f>
        <v>45405.66667</v>
      </c>
      <c r="H79" s="1">
        <f>IFERROR(__xludf.DUMMYFUNCTION("""COMPUTED_VALUE"""),800.95)</f>
        <v>800.95</v>
      </c>
      <c r="J79" s="2">
        <f>IFERROR(__xludf.DUMMYFUNCTION("""COMPUTED_VALUE"""),45405.66666666667)</f>
        <v>45405.66667</v>
      </c>
      <c r="K79" s="1">
        <f>IFERROR(__xludf.DUMMYFUNCTION("""COMPUTED_VALUE"""),807.41)</f>
        <v>807.41</v>
      </c>
      <c r="M79" s="2">
        <f>IFERROR(__xludf.DUMMYFUNCTION("""COMPUTED_VALUE"""),45405.66666666667)</f>
        <v>45405.66667</v>
      </c>
      <c r="N79" s="1">
        <f>IFERROR(__xludf.DUMMYFUNCTION("""COMPUTED_VALUE"""),5.60358806E8)</f>
        <v>560358806</v>
      </c>
    </row>
    <row r="80">
      <c r="A80" s="2">
        <f>IFERROR(__xludf.DUMMYFUNCTION("""COMPUTED_VALUE"""),45406.66666666667)</f>
        <v>45406.66667</v>
      </c>
      <c r="B80" s="1">
        <f>IFERROR(__xludf.DUMMYFUNCTION("""COMPUTED_VALUE"""),819.0)</f>
        <v>819</v>
      </c>
      <c r="D80" s="2">
        <f>IFERROR(__xludf.DUMMYFUNCTION("""COMPUTED_VALUE"""),45406.66666666667)</f>
        <v>45406.66667</v>
      </c>
      <c r="E80" s="1">
        <f>IFERROR(__xludf.DUMMYFUNCTION("""COMPUTED_VALUE"""),826.78)</f>
        <v>826.78</v>
      </c>
      <c r="G80" s="2">
        <f>IFERROR(__xludf.DUMMYFUNCTION("""COMPUTED_VALUE"""),45406.66666666667)</f>
        <v>45406.66667</v>
      </c>
      <c r="H80" s="1">
        <f>IFERROR(__xludf.DUMMYFUNCTION("""COMPUTED_VALUE"""),812.64)</f>
        <v>812.64</v>
      </c>
      <c r="J80" s="2">
        <f>IFERROR(__xludf.DUMMYFUNCTION("""COMPUTED_VALUE"""),45406.66666666667)</f>
        <v>45406.66667</v>
      </c>
      <c r="K80" s="1">
        <f>IFERROR(__xludf.DUMMYFUNCTION("""COMPUTED_VALUE"""),826.06)</f>
        <v>826.06</v>
      </c>
      <c r="M80" s="2">
        <f>IFERROR(__xludf.DUMMYFUNCTION("""COMPUTED_VALUE"""),45406.66666666667)</f>
        <v>45406.66667</v>
      </c>
      <c r="N80" s="1">
        <f>IFERROR(__xludf.DUMMYFUNCTION("""COMPUTED_VALUE"""),6.44955418E8)</f>
        <v>644955418</v>
      </c>
    </row>
    <row r="81">
      <c r="A81" s="2">
        <f>IFERROR(__xludf.DUMMYFUNCTION("""COMPUTED_VALUE"""),45407.66666666667)</f>
        <v>45407.66667</v>
      </c>
      <c r="B81" s="1">
        <f>IFERROR(__xludf.DUMMYFUNCTION("""COMPUTED_VALUE"""),823.5)</f>
        <v>823.5</v>
      </c>
      <c r="D81" s="2">
        <f>IFERROR(__xludf.DUMMYFUNCTION("""COMPUTED_VALUE"""),45407.66666666667)</f>
        <v>45407.66667</v>
      </c>
      <c r="E81" s="1">
        <f>IFERROR(__xludf.DUMMYFUNCTION("""COMPUTED_VALUE"""),828.6)</f>
        <v>828.6</v>
      </c>
      <c r="G81" s="2">
        <f>IFERROR(__xludf.DUMMYFUNCTION("""COMPUTED_VALUE"""),45407.66666666667)</f>
        <v>45407.66667</v>
      </c>
      <c r="H81" s="1">
        <f>IFERROR(__xludf.DUMMYFUNCTION("""COMPUTED_VALUE"""),818.98)</f>
        <v>818.98</v>
      </c>
      <c r="J81" s="2">
        <f>IFERROR(__xludf.DUMMYFUNCTION("""COMPUTED_VALUE"""),45407.66666666667)</f>
        <v>45407.66667</v>
      </c>
      <c r="K81" s="1">
        <f>IFERROR(__xludf.DUMMYFUNCTION("""COMPUTED_VALUE"""),827.98)</f>
        <v>827.98</v>
      </c>
      <c r="M81" s="2">
        <f>IFERROR(__xludf.DUMMYFUNCTION("""COMPUTED_VALUE"""),45407.66666666667)</f>
        <v>45407.66667</v>
      </c>
      <c r="N81" s="1">
        <f>IFERROR(__xludf.DUMMYFUNCTION("""COMPUTED_VALUE"""),5.68772663E8)</f>
        <v>568772663</v>
      </c>
    </row>
    <row r="82">
      <c r="A82" s="2">
        <f>IFERROR(__xludf.DUMMYFUNCTION("""COMPUTED_VALUE"""),45408.66666666667)</f>
        <v>45408.66667</v>
      </c>
      <c r="B82" s="1">
        <f>IFERROR(__xludf.DUMMYFUNCTION("""COMPUTED_VALUE"""),826.63)</f>
        <v>826.63</v>
      </c>
      <c r="D82" s="2">
        <f>IFERROR(__xludf.DUMMYFUNCTION("""COMPUTED_VALUE"""),45408.66666666667)</f>
        <v>45408.66667</v>
      </c>
      <c r="E82" s="1">
        <f>IFERROR(__xludf.DUMMYFUNCTION("""COMPUTED_VALUE"""),831.61)</f>
        <v>831.61</v>
      </c>
      <c r="G82" s="2">
        <f>IFERROR(__xludf.DUMMYFUNCTION("""COMPUTED_VALUE"""),45408.66666666667)</f>
        <v>45408.66667</v>
      </c>
      <c r="H82" s="1">
        <f>IFERROR(__xludf.DUMMYFUNCTION("""COMPUTED_VALUE"""),825.64)</f>
        <v>825.64</v>
      </c>
      <c r="J82" s="2">
        <f>IFERROR(__xludf.DUMMYFUNCTION("""COMPUTED_VALUE"""),45408.66666666667)</f>
        <v>45408.66667</v>
      </c>
      <c r="K82" s="1">
        <f>IFERROR(__xludf.DUMMYFUNCTION("""COMPUTED_VALUE"""),826.28)</f>
        <v>826.28</v>
      </c>
      <c r="M82" s="2">
        <f>IFERROR(__xludf.DUMMYFUNCTION("""COMPUTED_VALUE"""),45408.66666666667)</f>
        <v>45408.66667</v>
      </c>
      <c r="N82" s="1">
        <f>IFERROR(__xludf.DUMMYFUNCTION("""COMPUTED_VALUE"""),4.74082735E8)</f>
        <v>474082735</v>
      </c>
    </row>
    <row r="83">
      <c r="A83" s="2">
        <f>IFERROR(__xludf.DUMMYFUNCTION("""COMPUTED_VALUE"""),45411.66666666667)</f>
        <v>45411.66667</v>
      </c>
      <c r="B83" s="1">
        <f>IFERROR(__xludf.DUMMYFUNCTION("""COMPUTED_VALUE"""),841.67)</f>
        <v>841.67</v>
      </c>
      <c r="D83" s="2">
        <f>IFERROR(__xludf.DUMMYFUNCTION("""COMPUTED_VALUE"""),45411.66666666667)</f>
        <v>45411.66667</v>
      </c>
      <c r="E83" s="1">
        <f>IFERROR(__xludf.DUMMYFUNCTION("""COMPUTED_VALUE"""),851.13)</f>
        <v>851.13</v>
      </c>
      <c r="G83" s="2">
        <f>IFERROR(__xludf.DUMMYFUNCTION("""COMPUTED_VALUE"""),45411.66666666667)</f>
        <v>45411.66667</v>
      </c>
      <c r="H83" s="1">
        <f>IFERROR(__xludf.DUMMYFUNCTION("""COMPUTED_VALUE"""),839.32)</f>
        <v>839.32</v>
      </c>
      <c r="J83" s="2">
        <f>IFERROR(__xludf.DUMMYFUNCTION("""COMPUTED_VALUE"""),45411.66666666667)</f>
        <v>45411.66667</v>
      </c>
      <c r="K83" s="1">
        <f>IFERROR(__xludf.DUMMYFUNCTION("""COMPUTED_VALUE"""),849.03)</f>
        <v>849.03</v>
      </c>
      <c r="M83" s="2">
        <f>IFERROR(__xludf.DUMMYFUNCTION("""COMPUTED_VALUE"""),45411.66666666667)</f>
        <v>45411.66667</v>
      </c>
      <c r="N83" s="1">
        <f>IFERROR(__xludf.DUMMYFUNCTION("""COMPUTED_VALUE"""),6.00418056E8)</f>
        <v>600418056</v>
      </c>
    </row>
    <row r="84">
      <c r="A84" s="2">
        <f>IFERROR(__xludf.DUMMYFUNCTION("""COMPUTED_VALUE"""),45412.66666666667)</f>
        <v>45412.66667</v>
      </c>
      <c r="B84" s="1">
        <f>IFERROR(__xludf.DUMMYFUNCTION("""COMPUTED_VALUE"""),842.19)</f>
        <v>842.19</v>
      </c>
      <c r="D84" s="2">
        <f>IFERROR(__xludf.DUMMYFUNCTION("""COMPUTED_VALUE"""),45412.66666666667)</f>
        <v>45412.66667</v>
      </c>
      <c r="E84" s="1">
        <f>IFERROR(__xludf.DUMMYFUNCTION("""COMPUTED_VALUE"""),843.54)</f>
        <v>843.54</v>
      </c>
      <c r="G84" s="2">
        <f>IFERROR(__xludf.DUMMYFUNCTION("""COMPUTED_VALUE"""),45412.66666666667)</f>
        <v>45412.66667</v>
      </c>
      <c r="H84" s="1">
        <f>IFERROR(__xludf.DUMMYFUNCTION("""COMPUTED_VALUE"""),835.5)</f>
        <v>835.5</v>
      </c>
      <c r="J84" s="2">
        <f>IFERROR(__xludf.DUMMYFUNCTION("""COMPUTED_VALUE"""),45412.66666666667)</f>
        <v>45412.66667</v>
      </c>
      <c r="K84" s="1">
        <f>IFERROR(__xludf.DUMMYFUNCTION("""COMPUTED_VALUE"""),835.52)</f>
        <v>835.52</v>
      </c>
      <c r="M84" s="2">
        <f>IFERROR(__xludf.DUMMYFUNCTION("""COMPUTED_VALUE"""),45412.66666666667)</f>
        <v>45412.66667</v>
      </c>
      <c r="N84" s="1">
        <f>IFERROR(__xludf.DUMMYFUNCTION("""COMPUTED_VALUE"""),5.59356029E8)</f>
        <v>559356029</v>
      </c>
    </row>
    <row r="85">
      <c r="A85" s="2">
        <f>IFERROR(__xludf.DUMMYFUNCTION("""COMPUTED_VALUE"""),45413.66666666667)</f>
        <v>45413.66667</v>
      </c>
      <c r="B85" s="1">
        <f>IFERROR(__xludf.DUMMYFUNCTION("""COMPUTED_VALUE"""),832.43)</f>
        <v>832.43</v>
      </c>
      <c r="D85" s="2">
        <f>IFERROR(__xludf.DUMMYFUNCTION("""COMPUTED_VALUE"""),45413.66666666667)</f>
        <v>45413.66667</v>
      </c>
      <c r="E85" s="1">
        <f>IFERROR(__xludf.DUMMYFUNCTION("""COMPUTED_VALUE"""),840.2)</f>
        <v>840.2</v>
      </c>
      <c r="G85" s="2">
        <f>IFERROR(__xludf.DUMMYFUNCTION("""COMPUTED_VALUE"""),45413.66666666667)</f>
        <v>45413.66667</v>
      </c>
      <c r="H85" s="1">
        <f>IFERROR(__xludf.DUMMYFUNCTION("""COMPUTED_VALUE"""),827.25)</f>
        <v>827.25</v>
      </c>
      <c r="J85" s="2">
        <f>IFERROR(__xludf.DUMMYFUNCTION("""COMPUTED_VALUE"""),45413.66666666667)</f>
        <v>45413.66667</v>
      </c>
      <c r="K85" s="1">
        <f>IFERROR(__xludf.DUMMYFUNCTION("""COMPUTED_VALUE"""),829.49)</f>
        <v>829.49</v>
      </c>
      <c r="M85" s="2">
        <f>IFERROR(__xludf.DUMMYFUNCTION("""COMPUTED_VALUE"""),45413.66666666667)</f>
        <v>45413.66667</v>
      </c>
      <c r="N85" s="1">
        <f>IFERROR(__xludf.DUMMYFUNCTION("""COMPUTED_VALUE"""),5.15549543E8)</f>
        <v>515549543</v>
      </c>
    </row>
    <row r="86">
      <c r="A86" s="2">
        <f>IFERROR(__xludf.DUMMYFUNCTION("""COMPUTED_VALUE"""),45414.66666666667)</f>
        <v>45414.66667</v>
      </c>
      <c r="B86" s="1">
        <f>IFERROR(__xludf.DUMMYFUNCTION("""COMPUTED_VALUE"""),834.56)</f>
        <v>834.56</v>
      </c>
      <c r="D86" s="2">
        <f>IFERROR(__xludf.DUMMYFUNCTION("""COMPUTED_VALUE"""),45414.66666666667)</f>
        <v>45414.66667</v>
      </c>
      <c r="E86" s="1">
        <f>IFERROR(__xludf.DUMMYFUNCTION("""COMPUTED_VALUE"""),839.17)</f>
        <v>839.17</v>
      </c>
      <c r="G86" s="2">
        <f>IFERROR(__xludf.DUMMYFUNCTION("""COMPUTED_VALUE"""),45414.66666666667)</f>
        <v>45414.66667</v>
      </c>
      <c r="H86" s="1">
        <f>IFERROR(__xludf.DUMMYFUNCTION("""COMPUTED_VALUE"""),828.86)</f>
        <v>828.86</v>
      </c>
      <c r="J86" s="2">
        <f>IFERROR(__xludf.DUMMYFUNCTION("""COMPUTED_VALUE"""),45414.66666666667)</f>
        <v>45414.66667</v>
      </c>
      <c r="K86" s="1">
        <f>IFERROR(__xludf.DUMMYFUNCTION("""COMPUTED_VALUE"""),835.64)</f>
        <v>835.64</v>
      </c>
      <c r="M86" s="2">
        <f>IFERROR(__xludf.DUMMYFUNCTION("""COMPUTED_VALUE"""),45414.66666666667)</f>
        <v>45414.66667</v>
      </c>
      <c r="N86" s="1">
        <f>IFERROR(__xludf.DUMMYFUNCTION("""COMPUTED_VALUE"""),5.51012161E8)</f>
        <v>551012161</v>
      </c>
    </row>
    <row r="87">
      <c r="A87" s="2">
        <f>IFERROR(__xludf.DUMMYFUNCTION("""COMPUTED_VALUE"""),45415.66666666667)</f>
        <v>45415.66667</v>
      </c>
      <c r="B87" s="1">
        <f>IFERROR(__xludf.DUMMYFUNCTION("""COMPUTED_VALUE"""),839.59)</f>
        <v>839.59</v>
      </c>
      <c r="D87" s="2">
        <f>IFERROR(__xludf.DUMMYFUNCTION("""COMPUTED_VALUE"""),45415.66666666667)</f>
        <v>45415.66667</v>
      </c>
      <c r="E87" s="1">
        <f>IFERROR(__xludf.DUMMYFUNCTION("""COMPUTED_VALUE"""),844.4)</f>
        <v>844.4</v>
      </c>
      <c r="G87" s="2">
        <f>IFERROR(__xludf.DUMMYFUNCTION("""COMPUTED_VALUE"""),45415.66666666667)</f>
        <v>45415.66667</v>
      </c>
      <c r="H87" s="1">
        <f>IFERROR(__xludf.DUMMYFUNCTION("""COMPUTED_VALUE"""),834.4)</f>
        <v>834.4</v>
      </c>
      <c r="J87" s="2">
        <f>IFERROR(__xludf.DUMMYFUNCTION("""COMPUTED_VALUE"""),45415.66666666667)</f>
        <v>45415.66667</v>
      </c>
      <c r="K87" s="1">
        <f>IFERROR(__xludf.DUMMYFUNCTION("""COMPUTED_VALUE"""),839.11)</f>
        <v>839.11</v>
      </c>
      <c r="M87" s="2">
        <f>IFERROR(__xludf.DUMMYFUNCTION("""COMPUTED_VALUE"""),45415.66666666667)</f>
        <v>45415.66667</v>
      </c>
      <c r="N87" s="1">
        <f>IFERROR(__xludf.DUMMYFUNCTION("""COMPUTED_VALUE"""),4.782241E8)</f>
        <v>478224100</v>
      </c>
    </row>
    <row r="88">
      <c r="A88" s="2">
        <f>IFERROR(__xludf.DUMMYFUNCTION("""COMPUTED_VALUE"""),45418.66666666667)</f>
        <v>45418.66667</v>
      </c>
      <c r="B88" s="1">
        <f>IFERROR(__xludf.DUMMYFUNCTION("""COMPUTED_VALUE"""),842.48)</f>
        <v>842.48</v>
      </c>
      <c r="D88" s="2">
        <f>IFERROR(__xludf.DUMMYFUNCTION("""COMPUTED_VALUE"""),45418.66666666667)</f>
        <v>45418.66667</v>
      </c>
      <c r="E88" s="1">
        <f>IFERROR(__xludf.DUMMYFUNCTION("""COMPUTED_VALUE"""),844.9)</f>
        <v>844.9</v>
      </c>
      <c r="G88" s="2">
        <f>IFERROR(__xludf.DUMMYFUNCTION("""COMPUTED_VALUE"""),45418.66666666667)</f>
        <v>45418.66667</v>
      </c>
      <c r="H88" s="1">
        <f>IFERROR(__xludf.DUMMYFUNCTION("""COMPUTED_VALUE"""),838.38)</f>
        <v>838.38</v>
      </c>
      <c r="J88" s="2">
        <f>IFERROR(__xludf.DUMMYFUNCTION("""COMPUTED_VALUE"""),45418.66666666667)</f>
        <v>45418.66667</v>
      </c>
      <c r="K88" s="1">
        <f>IFERROR(__xludf.DUMMYFUNCTION("""COMPUTED_VALUE"""),843.37)</f>
        <v>843.37</v>
      </c>
      <c r="M88" s="2">
        <f>IFERROR(__xludf.DUMMYFUNCTION("""COMPUTED_VALUE"""),45418.66666666667)</f>
        <v>45418.66667</v>
      </c>
      <c r="N88" s="1">
        <f>IFERROR(__xludf.DUMMYFUNCTION("""COMPUTED_VALUE"""),4.76578939E8)</f>
        <v>476578939</v>
      </c>
    </row>
    <row r="89">
      <c r="A89" s="2">
        <f>IFERROR(__xludf.DUMMYFUNCTION("""COMPUTED_VALUE"""),45419.66666666667)</f>
        <v>45419.66667</v>
      </c>
      <c r="B89" s="1">
        <f>IFERROR(__xludf.DUMMYFUNCTION("""COMPUTED_VALUE"""),842.6)</f>
        <v>842.6</v>
      </c>
      <c r="D89" s="2">
        <f>IFERROR(__xludf.DUMMYFUNCTION("""COMPUTED_VALUE"""),45419.66666666667)</f>
        <v>45419.66667</v>
      </c>
      <c r="E89" s="1">
        <f>IFERROR(__xludf.DUMMYFUNCTION("""COMPUTED_VALUE"""),845.51)</f>
        <v>845.51</v>
      </c>
      <c r="G89" s="2">
        <f>IFERROR(__xludf.DUMMYFUNCTION("""COMPUTED_VALUE"""),45419.66666666667)</f>
        <v>45419.66667</v>
      </c>
      <c r="H89" s="1">
        <f>IFERROR(__xludf.DUMMYFUNCTION("""COMPUTED_VALUE"""),840.23)</f>
        <v>840.23</v>
      </c>
      <c r="J89" s="2">
        <f>IFERROR(__xludf.DUMMYFUNCTION("""COMPUTED_VALUE"""),45419.66666666667)</f>
        <v>45419.66667</v>
      </c>
      <c r="K89" s="1">
        <f>IFERROR(__xludf.DUMMYFUNCTION("""COMPUTED_VALUE"""),842.35)</f>
        <v>842.35</v>
      </c>
      <c r="M89" s="2">
        <f>IFERROR(__xludf.DUMMYFUNCTION("""COMPUTED_VALUE"""),45419.66666666667)</f>
        <v>45419.66667</v>
      </c>
      <c r="N89" s="1">
        <f>IFERROR(__xludf.DUMMYFUNCTION("""COMPUTED_VALUE"""),5.93918371E8)</f>
        <v>593918371</v>
      </c>
    </row>
    <row r="90">
      <c r="A90" s="2">
        <f>IFERROR(__xludf.DUMMYFUNCTION("""COMPUTED_VALUE"""),45420.66666666667)</f>
        <v>45420.66667</v>
      </c>
      <c r="B90" s="1">
        <f>IFERROR(__xludf.DUMMYFUNCTION("""COMPUTED_VALUE"""),837.03)</f>
        <v>837.03</v>
      </c>
      <c r="D90" s="2">
        <f>IFERROR(__xludf.DUMMYFUNCTION("""COMPUTED_VALUE"""),45420.66666666667)</f>
        <v>45420.66667</v>
      </c>
      <c r="E90" s="1">
        <f>IFERROR(__xludf.DUMMYFUNCTION("""COMPUTED_VALUE"""),839.9)</f>
        <v>839.9</v>
      </c>
      <c r="G90" s="2">
        <f>IFERROR(__xludf.DUMMYFUNCTION("""COMPUTED_VALUE"""),45420.66666666667)</f>
        <v>45420.66667</v>
      </c>
      <c r="H90" s="1">
        <f>IFERROR(__xludf.DUMMYFUNCTION("""COMPUTED_VALUE"""),835.21)</f>
        <v>835.21</v>
      </c>
      <c r="J90" s="2">
        <f>IFERROR(__xludf.DUMMYFUNCTION("""COMPUTED_VALUE"""),45420.66666666667)</f>
        <v>45420.66667</v>
      </c>
      <c r="K90" s="1">
        <f>IFERROR(__xludf.DUMMYFUNCTION("""COMPUTED_VALUE"""),838.18)</f>
        <v>838.18</v>
      </c>
      <c r="M90" s="2">
        <f>IFERROR(__xludf.DUMMYFUNCTION("""COMPUTED_VALUE"""),45420.66666666667)</f>
        <v>45420.66667</v>
      </c>
      <c r="N90" s="1">
        <f>IFERROR(__xludf.DUMMYFUNCTION("""COMPUTED_VALUE"""),4.8258384E8)</f>
        <v>482583840</v>
      </c>
    </row>
    <row r="91">
      <c r="A91" s="2">
        <f>IFERROR(__xludf.DUMMYFUNCTION("""COMPUTED_VALUE"""),45421.66666666667)</f>
        <v>45421.66667</v>
      </c>
      <c r="B91" s="1">
        <f>IFERROR(__xludf.DUMMYFUNCTION("""COMPUTED_VALUE"""),837.88)</f>
        <v>837.88</v>
      </c>
      <c r="D91" s="2">
        <f>IFERROR(__xludf.DUMMYFUNCTION("""COMPUTED_VALUE"""),45421.66666666667)</f>
        <v>45421.66667</v>
      </c>
      <c r="E91" s="1">
        <f>IFERROR(__xludf.DUMMYFUNCTION("""COMPUTED_VALUE"""),841.07)</f>
        <v>841.07</v>
      </c>
      <c r="G91" s="2">
        <f>IFERROR(__xludf.DUMMYFUNCTION("""COMPUTED_VALUE"""),45421.66666666667)</f>
        <v>45421.66667</v>
      </c>
      <c r="H91" s="1">
        <f>IFERROR(__xludf.DUMMYFUNCTION("""COMPUTED_VALUE"""),836.12)</f>
        <v>836.12</v>
      </c>
      <c r="J91" s="2">
        <f>IFERROR(__xludf.DUMMYFUNCTION("""COMPUTED_VALUE"""),45421.66666666667)</f>
        <v>45421.66667</v>
      </c>
      <c r="K91" s="1">
        <f>IFERROR(__xludf.DUMMYFUNCTION("""COMPUTED_VALUE"""),840.0)</f>
        <v>840</v>
      </c>
      <c r="M91" s="2">
        <f>IFERROR(__xludf.DUMMYFUNCTION("""COMPUTED_VALUE"""),45421.66666666667)</f>
        <v>45421.66667</v>
      </c>
      <c r="N91" s="1">
        <f>IFERROR(__xludf.DUMMYFUNCTION("""COMPUTED_VALUE"""),4.59859002E8)</f>
        <v>459859002</v>
      </c>
    </row>
    <row r="92">
      <c r="A92" s="2">
        <f>IFERROR(__xludf.DUMMYFUNCTION("""COMPUTED_VALUE"""),45422.66666666667)</f>
        <v>45422.66667</v>
      </c>
      <c r="B92" s="1">
        <f>IFERROR(__xludf.DUMMYFUNCTION("""COMPUTED_VALUE"""),841.17)</f>
        <v>841.17</v>
      </c>
      <c r="D92" s="2">
        <f>IFERROR(__xludf.DUMMYFUNCTION("""COMPUTED_VALUE"""),45422.66666666667)</f>
        <v>45422.66667</v>
      </c>
      <c r="E92" s="1">
        <f>IFERROR(__xludf.DUMMYFUNCTION("""COMPUTED_VALUE"""),841.6)</f>
        <v>841.6</v>
      </c>
      <c r="G92" s="2">
        <f>IFERROR(__xludf.DUMMYFUNCTION("""COMPUTED_VALUE"""),45422.66666666667)</f>
        <v>45422.66667</v>
      </c>
      <c r="H92" s="1">
        <f>IFERROR(__xludf.DUMMYFUNCTION("""COMPUTED_VALUE"""),837.5)</f>
        <v>837.5</v>
      </c>
      <c r="J92" s="2">
        <f>IFERROR(__xludf.DUMMYFUNCTION("""COMPUTED_VALUE"""),45422.66666666667)</f>
        <v>45422.66667</v>
      </c>
      <c r="K92" s="1">
        <f>IFERROR(__xludf.DUMMYFUNCTION("""COMPUTED_VALUE"""),839.86)</f>
        <v>839.86</v>
      </c>
      <c r="M92" s="2">
        <f>IFERROR(__xludf.DUMMYFUNCTION("""COMPUTED_VALUE"""),45422.66666666667)</f>
        <v>45422.66667</v>
      </c>
      <c r="N92" s="1">
        <f>IFERROR(__xludf.DUMMYFUNCTION("""COMPUTED_VALUE"""),4.23315585E8)</f>
        <v>423315585</v>
      </c>
    </row>
    <row r="93">
      <c r="A93" s="2">
        <f>IFERROR(__xludf.DUMMYFUNCTION("""COMPUTED_VALUE"""),45425.66666666667)</f>
        <v>45425.66667</v>
      </c>
      <c r="B93" s="1">
        <f>IFERROR(__xludf.DUMMYFUNCTION("""COMPUTED_VALUE"""),842.32)</f>
        <v>842.32</v>
      </c>
      <c r="D93" s="2">
        <f>IFERROR(__xludf.DUMMYFUNCTION("""COMPUTED_VALUE"""),45425.66666666667)</f>
        <v>45425.66667</v>
      </c>
      <c r="E93" s="1">
        <f>IFERROR(__xludf.DUMMYFUNCTION("""COMPUTED_VALUE"""),849.75)</f>
        <v>849.75</v>
      </c>
      <c r="G93" s="2">
        <f>IFERROR(__xludf.DUMMYFUNCTION("""COMPUTED_VALUE"""),45425.66666666667)</f>
        <v>45425.66667</v>
      </c>
      <c r="H93" s="1">
        <f>IFERROR(__xludf.DUMMYFUNCTION("""COMPUTED_VALUE"""),841.48)</f>
        <v>841.48</v>
      </c>
      <c r="J93" s="2">
        <f>IFERROR(__xludf.DUMMYFUNCTION("""COMPUTED_VALUE"""),45425.66666666667)</f>
        <v>45425.66667</v>
      </c>
      <c r="K93" s="1">
        <f>IFERROR(__xludf.DUMMYFUNCTION("""COMPUTED_VALUE"""),843.0)</f>
        <v>843</v>
      </c>
      <c r="M93" s="2">
        <f>IFERROR(__xludf.DUMMYFUNCTION("""COMPUTED_VALUE"""),45425.66666666667)</f>
        <v>45425.66667</v>
      </c>
      <c r="N93" s="1">
        <f>IFERROR(__xludf.DUMMYFUNCTION("""COMPUTED_VALUE"""),5.12070203E8)</f>
        <v>512070203</v>
      </c>
    </row>
    <row r="94">
      <c r="A94" s="2">
        <f>IFERROR(__xludf.DUMMYFUNCTION("""COMPUTED_VALUE"""),45426.66666666667)</f>
        <v>45426.66667</v>
      </c>
      <c r="B94" s="1">
        <f>IFERROR(__xludf.DUMMYFUNCTION("""COMPUTED_VALUE"""),846.36)</f>
        <v>846.36</v>
      </c>
      <c r="D94" s="2">
        <f>IFERROR(__xludf.DUMMYFUNCTION("""COMPUTED_VALUE"""),45426.66666666667)</f>
        <v>45426.66667</v>
      </c>
      <c r="E94" s="1">
        <f>IFERROR(__xludf.DUMMYFUNCTION("""COMPUTED_VALUE"""),850.17)</f>
        <v>850.17</v>
      </c>
      <c r="G94" s="2">
        <f>IFERROR(__xludf.DUMMYFUNCTION("""COMPUTED_VALUE"""),45426.66666666667)</f>
        <v>45426.66667</v>
      </c>
      <c r="H94" s="1">
        <f>IFERROR(__xludf.DUMMYFUNCTION("""COMPUTED_VALUE"""),843.04)</f>
        <v>843.04</v>
      </c>
      <c r="J94" s="2">
        <f>IFERROR(__xludf.DUMMYFUNCTION("""COMPUTED_VALUE"""),45426.66666666667)</f>
        <v>45426.66667</v>
      </c>
      <c r="K94" s="1">
        <f>IFERROR(__xludf.DUMMYFUNCTION("""COMPUTED_VALUE"""),847.49)</f>
        <v>847.49</v>
      </c>
      <c r="M94" s="2">
        <f>IFERROR(__xludf.DUMMYFUNCTION("""COMPUTED_VALUE"""),45426.66666666667)</f>
        <v>45426.66667</v>
      </c>
      <c r="N94" s="1">
        <f>IFERROR(__xludf.DUMMYFUNCTION("""COMPUTED_VALUE"""),5.49628569E8)</f>
        <v>549628569</v>
      </c>
    </row>
    <row r="95">
      <c r="A95" s="2">
        <f>IFERROR(__xludf.DUMMYFUNCTION("""COMPUTED_VALUE"""),45427.66666666667)</f>
        <v>45427.66667</v>
      </c>
      <c r="B95" s="1">
        <f>IFERROR(__xludf.DUMMYFUNCTION("""COMPUTED_VALUE"""),850.32)</f>
        <v>850.32</v>
      </c>
      <c r="D95" s="2">
        <f>IFERROR(__xludf.DUMMYFUNCTION("""COMPUTED_VALUE"""),45427.66666666667)</f>
        <v>45427.66667</v>
      </c>
      <c r="E95" s="1">
        <f>IFERROR(__xludf.DUMMYFUNCTION("""COMPUTED_VALUE"""),850.32)</f>
        <v>850.32</v>
      </c>
      <c r="G95" s="2">
        <f>IFERROR(__xludf.DUMMYFUNCTION("""COMPUTED_VALUE"""),45427.66666666667)</f>
        <v>45427.66667</v>
      </c>
      <c r="H95" s="1">
        <f>IFERROR(__xludf.DUMMYFUNCTION("""COMPUTED_VALUE"""),844.66)</f>
        <v>844.66</v>
      </c>
      <c r="J95" s="2">
        <f>IFERROR(__xludf.DUMMYFUNCTION("""COMPUTED_VALUE"""),45427.66666666667)</f>
        <v>45427.66667</v>
      </c>
      <c r="K95" s="1">
        <f>IFERROR(__xludf.DUMMYFUNCTION("""COMPUTED_VALUE"""),846.21)</f>
        <v>846.21</v>
      </c>
      <c r="M95" s="2">
        <f>IFERROR(__xludf.DUMMYFUNCTION("""COMPUTED_VALUE"""),45427.66666666667)</f>
        <v>45427.66667</v>
      </c>
      <c r="N95" s="1">
        <f>IFERROR(__xludf.DUMMYFUNCTION("""COMPUTED_VALUE"""),5.7746509E8)</f>
        <v>577465090</v>
      </c>
    </row>
    <row r="96">
      <c r="A96" s="2">
        <f>IFERROR(__xludf.DUMMYFUNCTION("""COMPUTED_VALUE"""),45428.66666666667)</f>
        <v>45428.66667</v>
      </c>
      <c r="B96" s="1">
        <f>IFERROR(__xludf.DUMMYFUNCTION("""COMPUTED_VALUE"""),846.4)</f>
        <v>846.4</v>
      </c>
      <c r="D96" s="2">
        <f>IFERROR(__xludf.DUMMYFUNCTION("""COMPUTED_VALUE"""),45428.66666666667)</f>
        <v>45428.66667</v>
      </c>
      <c r="E96" s="1">
        <f>IFERROR(__xludf.DUMMYFUNCTION("""COMPUTED_VALUE"""),850.98)</f>
        <v>850.98</v>
      </c>
      <c r="G96" s="2">
        <f>IFERROR(__xludf.DUMMYFUNCTION("""COMPUTED_VALUE"""),45428.66666666667)</f>
        <v>45428.66667</v>
      </c>
      <c r="H96" s="1">
        <f>IFERROR(__xludf.DUMMYFUNCTION("""COMPUTED_VALUE"""),843.92)</f>
        <v>843.92</v>
      </c>
      <c r="J96" s="2">
        <f>IFERROR(__xludf.DUMMYFUNCTION("""COMPUTED_VALUE"""),45428.66666666667)</f>
        <v>45428.66667</v>
      </c>
      <c r="K96" s="1">
        <f>IFERROR(__xludf.DUMMYFUNCTION("""COMPUTED_VALUE"""),848.54)</f>
        <v>848.54</v>
      </c>
      <c r="M96" s="2">
        <f>IFERROR(__xludf.DUMMYFUNCTION("""COMPUTED_VALUE"""),45428.66666666667)</f>
        <v>45428.66667</v>
      </c>
      <c r="N96" s="1">
        <f>IFERROR(__xludf.DUMMYFUNCTION("""COMPUTED_VALUE"""),5.14038924E8)</f>
        <v>514038924</v>
      </c>
    </row>
    <row r="97">
      <c r="A97" s="2">
        <f>IFERROR(__xludf.DUMMYFUNCTION("""COMPUTED_VALUE"""),45429.66666666667)</f>
        <v>45429.66667</v>
      </c>
      <c r="B97" s="1">
        <f>IFERROR(__xludf.DUMMYFUNCTION("""COMPUTED_VALUE"""),847.87)</f>
        <v>847.87</v>
      </c>
      <c r="D97" s="2">
        <f>IFERROR(__xludf.DUMMYFUNCTION("""COMPUTED_VALUE"""),45429.66666666667)</f>
        <v>45429.66667</v>
      </c>
      <c r="E97" s="1">
        <f>IFERROR(__xludf.DUMMYFUNCTION("""COMPUTED_VALUE"""),849.68)</f>
        <v>849.68</v>
      </c>
      <c r="G97" s="2">
        <f>IFERROR(__xludf.DUMMYFUNCTION("""COMPUTED_VALUE"""),45429.66666666667)</f>
        <v>45429.66667</v>
      </c>
      <c r="H97" s="1">
        <f>IFERROR(__xludf.DUMMYFUNCTION("""COMPUTED_VALUE"""),844.32)</f>
        <v>844.32</v>
      </c>
      <c r="J97" s="2">
        <f>IFERROR(__xludf.DUMMYFUNCTION("""COMPUTED_VALUE"""),45429.66666666667)</f>
        <v>45429.66667</v>
      </c>
      <c r="K97" s="1">
        <f>IFERROR(__xludf.DUMMYFUNCTION("""COMPUTED_VALUE"""),847.83)</f>
        <v>847.83</v>
      </c>
      <c r="M97" s="2">
        <f>IFERROR(__xludf.DUMMYFUNCTION("""COMPUTED_VALUE"""),45429.66666666667)</f>
        <v>45429.66667</v>
      </c>
      <c r="N97" s="1">
        <f>IFERROR(__xludf.DUMMYFUNCTION("""COMPUTED_VALUE"""),4.29323991E8)</f>
        <v>429323991</v>
      </c>
    </row>
    <row r="98">
      <c r="A98" s="2">
        <f>IFERROR(__xludf.DUMMYFUNCTION("""COMPUTED_VALUE"""),45432.66666666667)</f>
        <v>45432.66667</v>
      </c>
      <c r="B98" s="1">
        <f>IFERROR(__xludf.DUMMYFUNCTION("""COMPUTED_VALUE"""),847.71)</f>
        <v>847.71</v>
      </c>
      <c r="D98" s="2">
        <f>IFERROR(__xludf.DUMMYFUNCTION("""COMPUTED_VALUE"""),45432.66666666667)</f>
        <v>45432.66667</v>
      </c>
      <c r="E98" s="1">
        <f>IFERROR(__xludf.DUMMYFUNCTION("""COMPUTED_VALUE"""),847.71)</f>
        <v>847.71</v>
      </c>
      <c r="G98" s="2">
        <f>IFERROR(__xludf.DUMMYFUNCTION("""COMPUTED_VALUE"""),45432.66666666667)</f>
        <v>45432.66667</v>
      </c>
      <c r="H98" s="1">
        <f>IFERROR(__xludf.DUMMYFUNCTION("""COMPUTED_VALUE"""),840.35)</f>
        <v>840.35</v>
      </c>
      <c r="J98" s="2">
        <f>IFERROR(__xludf.DUMMYFUNCTION("""COMPUTED_VALUE"""),45432.66666666667)</f>
        <v>45432.66667</v>
      </c>
      <c r="K98" s="1">
        <f>IFERROR(__xludf.DUMMYFUNCTION("""COMPUTED_VALUE"""),842.12)</f>
        <v>842.12</v>
      </c>
      <c r="M98" s="2">
        <f>IFERROR(__xludf.DUMMYFUNCTION("""COMPUTED_VALUE"""),45432.66666666667)</f>
        <v>45432.66667</v>
      </c>
      <c r="N98" s="1">
        <f>IFERROR(__xludf.DUMMYFUNCTION("""COMPUTED_VALUE"""),3.90704013E8)</f>
        <v>390704013</v>
      </c>
    </row>
    <row r="99">
      <c r="A99" s="2">
        <f>IFERROR(__xludf.DUMMYFUNCTION("""COMPUTED_VALUE"""),45433.66666666667)</f>
        <v>45433.66667</v>
      </c>
      <c r="B99" s="1">
        <f>IFERROR(__xludf.DUMMYFUNCTION("""COMPUTED_VALUE"""),842.99)</f>
        <v>842.99</v>
      </c>
      <c r="D99" s="2">
        <f>IFERROR(__xludf.DUMMYFUNCTION("""COMPUTED_VALUE"""),45433.66666666667)</f>
        <v>45433.66667</v>
      </c>
      <c r="E99" s="1">
        <f>IFERROR(__xludf.DUMMYFUNCTION("""COMPUTED_VALUE"""),853.17)</f>
        <v>853.17</v>
      </c>
      <c r="G99" s="2">
        <f>IFERROR(__xludf.DUMMYFUNCTION("""COMPUTED_VALUE"""),45433.66666666667)</f>
        <v>45433.66667</v>
      </c>
      <c r="H99" s="1">
        <f>IFERROR(__xludf.DUMMYFUNCTION("""COMPUTED_VALUE"""),842.99)</f>
        <v>842.99</v>
      </c>
      <c r="J99" s="2">
        <f>IFERROR(__xludf.DUMMYFUNCTION("""COMPUTED_VALUE"""),45433.66666666667)</f>
        <v>45433.66667</v>
      </c>
      <c r="K99" s="1">
        <f>IFERROR(__xludf.DUMMYFUNCTION("""COMPUTED_VALUE"""),852.88)</f>
        <v>852.88</v>
      </c>
      <c r="M99" s="2">
        <f>IFERROR(__xludf.DUMMYFUNCTION("""COMPUTED_VALUE"""),45433.66666666667)</f>
        <v>45433.66667</v>
      </c>
      <c r="N99" s="1">
        <f>IFERROR(__xludf.DUMMYFUNCTION("""COMPUTED_VALUE"""),4.95031593E8)</f>
        <v>495031593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IFERROR(__xludf.DUMMYFUNCTION("""COMPUTED_VALUE"""),847.76)</f>
        <v>847.76</v>
      </c>
      <c r="D100" s="2">
        <f>IFERROR(__xludf.DUMMYFUNCTION("""COMPUTED_VALUE"""),45434.66666666667)</f>
        <v>45434.66667</v>
      </c>
      <c r="E100" s="1">
        <f>IFERROR(__xludf.DUMMYFUNCTION("""COMPUTED_VALUE"""),847.76)</f>
        <v>847.76</v>
      </c>
      <c r="G100" s="2">
        <f>IFERROR(__xludf.DUMMYFUNCTION("""COMPUTED_VALUE"""),45434.66666666667)</f>
        <v>45434.66667</v>
      </c>
      <c r="H100" s="1">
        <f>IFERROR(__xludf.DUMMYFUNCTION("""COMPUTED_VALUE"""),842.02)</f>
        <v>842.02</v>
      </c>
      <c r="J100" s="2">
        <f>IFERROR(__xludf.DUMMYFUNCTION("""COMPUTED_VALUE"""),45434.66666666667)</f>
        <v>45434.66667</v>
      </c>
      <c r="K100" s="1">
        <f>IFERROR(__xludf.DUMMYFUNCTION("""COMPUTED_VALUE"""),844.61)</f>
        <v>844.61</v>
      </c>
      <c r="M100" s="2">
        <f>IFERROR(__xludf.DUMMYFUNCTION("""COMPUTED_VALUE"""),45434.66666666667)</f>
        <v>45434.66667</v>
      </c>
      <c r="N100" s="1">
        <f>IFERROR(__xludf.DUMMYFUNCTION("""COMPUTED_VALUE"""),4.78948904E8)</f>
        <v>478948904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IFERROR(__xludf.DUMMYFUNCTION("""COMPUTED_VALUE"""),844.68)</f>
        <v>844.68</v>
      </c>
      <c r="D101" s="2">
        <f>IFERROR(__xludf.DUMMYFUNCTION("""COMPUTED_VALUE"""),45435.66666666667)</f>
        <v>45435.66667</v>
      </c>
      <c r="E101" s="1">
        <f>IFERROR(__xludf.DUMMYFUNCTION("""COMPUTED_VALUE"""),844.68)</f>
        <v>844.68</v>
      </c>
      <c r="G101" s="2">
        <f>IFERROR(__xludf.DUMMYFUNCTION("""COMPUTED_VALUE"""),45435.66666666667)</f>
        <v>45435.66667</v>
      </c>
      <c r="H101" s="1">
        <f>IFERROR(__xludf.DUMMYFUNCTION("""COMPUTED_VALUE"""),830.41)</f>
        <v>830.41</v>
      </c>
      <c r="J101" s="2">
        <f>IFERROR(__xludf.DUMMYFUNCTION("""COMPUTED_VALUE"""),45435.66666666667)</f>
        <v>45435.66667</v>
      </c>
      <c r="K101" s="1">
        <f>IFERROR(__xludf.DUMMYFUNCTION("""COMPUTED_VALUE"""),831.01)</f>
        <v>831.01</v>
      </c>
      <c r="M101" s="2">
        <f>IFERROR(__xludf.DUMMYFUNCTION("""COMPUTED_VALUE"""),45435.66666666667)</f>
        <v>45435.66667</v>
      </c>
      <c r="N101" s="1">
        <f>IFERROR(__xludf.DUMMYFUNCTION("""COMPUTED_VALUE"""),4.62317219E8)</f>
        <v>462317219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IFERROR(__xludf.DUMMYFUNCTION("""COMPUTED_VALUE"""),832.9)</f>
        <v>832.9</v>
      </c>
      <c r="D102" s="2">
        <f>IFERROR(__xludf.DUMMYFUNCTION("""COMPUTED_VALUE"""),45436.66666666667)</f>
        <v>45436.66667</v>
      </c>
      <c r="E102" s="1">
        <f>IFERROR(__xludf.DUMMYFUNCTION("""COMPUTED_VALUE"""),838.81)</f>
        <v>838.81</v>
      </c>
      <c r="G102" s="2">
        <f>IFERROR(__xludf.DUMMYFUNCTION("""COMPUTED_VALUE"""),45436.66666666667)</f>
        <v>45436.66667</v>
      </c>
      <c r="H102" s="1">
        <f>IFERROR(__xludf.DUMMYFUNCTION("""COMPUTED_VALUE"""),832.9)</f>
        <v>832.9</v>
      </c>
      <c r="J102" s="2">
        <f>IFERROR(__xludf.DUMMYFUNCTION("""COMPUTED_VALUE"""),45436.66666666667)</f>
        <v>45436.66667</v>
      </c>
      <c r="K102" s="1">
        <f>IFERROR(__xludf.DUMMYFUNCTION("""COMPUTED_VALUE"""),837.09)</f>
        <v>837.09</v>
      </c>
      <c r="M102" s="2">
        <f>IFERROR(__xludf.DUMMYFUNCTION("""COMPUTED_VALUE"""),45436.66666666667)</f>
        <v>45436.66667</v>
      </c>
      <c r="N102" s="1">
        <f>IFERROR(__xludf.DUMMYFUNCTION("""COMPUTED_VALUE"""),3.93879392E8)</f>
        <v>393879392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IFERROR(__xludf.DUMMYFUNCTION("""COMPUTED_VALUE"""),833.41)</f>
        <v>833.41</v>
      </c>
      <c r="D103" s="2">
        <f>IFERROR(__xludf.DUMMYFUNCTION("""COMPUTED_VALUE"""),45440.66666666667)</f>
        <v>45440.66667</v>
      </c>
      <c r="E103" s="1">
        <f>IFERROR(__xludf.DUMMYFUNCTION("""COMPUTED_VALUE"""),833.41)</f>
        <v>833.41</v>
      </c>
      <c r="G103" s="2">
        <f>IFERROR(__xludf.DUMMYFUNCTION("""COMPUTED_VALUE"""),45440.66666666667)</f>
        <v>45440.66667</v>
      </c>
      <c r="H103" s="1">
        <f>IFERROR(__xludf.DUMMYFUNCTION("""COMPUTED_VALUE"""),823.85)</f>
        <v>823.85</v>
      </c>
      <c r="J103" s="2">
        <f>IFERROR(__xludf.DUMMYFUNCTION("""COMPUTED_VALUE"""),45440.66666666667)</f>
        <v>45440.66667</v>
      </c>
      <c r="K103" s="1">
        <f>IFERROR(__xludf.DUMMYFUNCTION("""COMPUTED_VALUE"""),827.91)</f>
        <v>827.91</v>
      </c>
      <c r="M103" s="2">
        <f>IFERROR(__xludf.DUMMYFUNCTION("""COMPUTED_VALUE"""),45440.66666666667)</f>
        <v>45440.66667</v>
      </c>
      <c r="N103" s="1">
        <f>IFERROR(__xludf.DUMMYFUNCTION("""COMPUTED_VALUE"""),4.73934849E8)</f>
        <v>473934849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IFERROR(__xludf.DUMMYFUNCTION("""COMPUTED_VALUE"""),823.67)</f>
        <v>823.67</v>
      </c>
      <c r="D104" s="2">
        <f>IFERROR(__xludf.DUMMYFUNCTION("""COMPUTED_VALUE"""),45441.66666666667)</f>
        <v>45441.66667</v>
      </c>
      <c r="E104" s="1">
        <f>IFERROR(__xludf.DUMMYFUNCTION("""COMPUTED_VALUE"""),825.16)</f>
        <v>825.16</v>
      </c>
      <c r="G104" s="2">
        <f>IFERROR(__xludf.DUMMYFUNCTION("""COMPUTED_VALUE"""),45441.66666666667)</f>
        <v>45441.66667</v>
      </c>
      <c r="H104" s="1">
        <f>IFERROR(__xludf.DUMMYFUNCTION("""COMPUTED_VALUE"""),820.48)</f>
        <v>820.48</v>
      </c>
      <c r="J104" s="2">
        <f>IFERROR(__xludf.DUMMYFUNCTION("""COMPUTED_VALUE"""),45441.66666666667)</f>
        <v>45441.66667</v>
      </c>
      <c r="K104" s="1">
        <f>IFERROR(__xludf.DUMMYFUNCTION("""COMPUTED_VALUE"""),821.65)</f>
        <v>821.65</v>
      </c>
      <c r="M104" s="2">
        <f>IFERROR(__xludf.DUMMYFUNCTION("""COMPUTED_VALUE"""),45441.66666666667)</f>
        <v>45441.66667</v>
      </c>
      <c r="N104" s="1">
        <f>IFERROR(__xludf.DUMMYFUNCTION("""COMPUTED_VALUE"""),4.12726635E8)</f>
        <v>412726635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IFERROR(__xludf.DUMMYFUNCTION("""COMPUTED_VALUE"""),823.72)</f>
        <v>823.72</v>
      </c>
      <c r="D105" s="2">
        <f>IFERROR(__xludf.DUMMYFUNCTION("""COMPUTED_VALUE"""),45442.66666666667)</f>
        <v>45442.66667</v>
      </c>
      <c r="E105" s="1">
        <f>IFERROR(__xludf.DUMMYFUNCTION("""COMPUTED_VALUE"""),829.44)</f>
        <v>829.44</v>
      </c>
      <c r="G105" s="2">
        <f>IFERROR(__xludf.DUMMYFUNCTION("""COMPUTED_VALUE"""),45442.66666666667)</f>
        <v>45442.66667</v>
      </c>
      <c r="H105" s="1">
        <f>IFERROR(__xludf.DUMMYFUNCTION("""COMPUTED_VALUE"""),822.9)</f>
        <v>822.9</v>
      </c>
      <c r="J105" s="2">
        <f>IFERROR(__xludf.DUMMYFUNCTION("""COMPUTED_VALUE"""),45442.66666666667)</f>
        <v>45442.66667</v>
      </c>
      <c r="K105" s="1">
        <f>IFERROR(__xludf.DUMMYFUNCTION("""COMPUTED_VALUE"""),827.87)</f>
        <v>827.87</v>
      </c>
      <c r="M105" s="2">
        <f>IFERROR(__xludf.DUMMYFUNCTION("""COMPUTED_VALUE"""),45442.66666666667)</f>
        <v>45442.66667</v>
      </c>
      <c r="N105" s="1">
        <f>IFERROR(__xludf.DUMMYFUNCTION("""COMPUTED_VALUE"""),4.71381215E8)</f>
        <v>471381215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IFERROR(__xludf.DUMMYFUNCTION("""COMPUTED_VALUE"""),827.57)</f>
        <v>827.57</v>
      </c>
      <c r="D106" s="2">
        <f>IFERROR(__xludf.DUMMYFUNCTION("""COMPUTED_VALUE"""),45443.66666666667)</f>
        <v>45443.66667</v>
      </c>
      <c r="E106" s="1">
        <f>IFERROR(__xludf.DUMMYFUNCTION("""COMPUTED_VALUE"""),839.99)</f>
        <v>839.99</v>
      </c>
      <c r="G106" s="2">
        <f>IFERROR(__xludf.DUMMYFUNCTION("""COMPUTED_VALUE"""),45443.66666666667)</f>
        <v>45443.66667</v>
      </c>
      <c r="H106" s="1">
        <f>IFERROR(__xludf.DUMMYFUNCTION("""COMPUTED_VALUE"""),826.65)</f>
        <v>826.65</v>
      </c>
      <c r="J106" s="2">
        <f>IFERROR(__xludf.DUMMYFUNCTION("""COMPUTED_VALUE"""),45443.66666666667)</f>
        <v>45443.66667</v>
      </c>
      <c r="K106" s="1">
        <f>IFERROR(__xludf.DUMMYFUNCTION("""COMPUTED_VALUE"""),839.64)</f>
        <v>839.64</v>
      </c>
      <c r="M106" s="2">
        <f>IFERROR(__xludf.DUMMYFUNCTION("""COMPUTED_VALUE"""),45443.66666666667)</f>
        <v>45443.66667</v>
      </c>
      <c r="N106" s="1">
        <f>IFERROR(__xludf.DUMMYFUNCTION("""COMPUTED_VALUE"""),7.03690321E8)</f>
        <v>703690321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IFERROR(__xludf.DUMMYFUNCTION("""COMPUTED_VALUE"""),839.29)</f>
        <v>839.29</v>
      </c>
      <c r="D107" s="2">
        <f>IFERROR(__xludf.DUMMYFUNCTION("""COMPUTED_VALUE"""),45446.66666666667)</f>
        <v>45446.66667</v>
      </c>
      <c r="E107" s="1">
        <f>IFERROR(__xludf.DUMMYFUNCTION("""COMPUTED_VALUE"""),844.52)</f>
        <v>844.52</v>
      </c>
      <c r="G107" s="2">
        <f>IFERROR(__xludf.DUMMYFUNCTION("""COMPUTED_VALUE"""),45446.66666666667)</f>
        <v>45446.66667</v>
      </c>
      <c r="H107" s="1">
        <f>IFERROR(__xludf.DUMMYFUNCTION("""COMPUTED_VALUE"""),833.37)</f>
        <v>833.37</v>
      </c>
      <c r="J107" s="2">
        <f>IFERROR(__xludf.DUMMYFUNCTION("""COMPUTED_VALUE"""),45446.66666666667)</f>
        <v>45446.66667</v>
      </c>
      <c r="K107" s="1">
        <f>IFERROR(__xludf.DUMMYFUNCTION("""COMPUTED_VALUE"""),837.57)</f>
        <v>837.57</v>
      </c>
      <c r="M107" s="2">
        <f>IFERROR(__xludf.DUMMYFUNCTION("""COMPUTED_VALUE"""),45446.66666666667)</f>
        <v>45446.66667</v>
      </c>
      <c r="N107" s="1">
        <f>IFERROR(__xludf.DUMMYFUNCTION("""COMPUTED_VALUE"""),4.71657343E8)</f>
        <v>471657343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IFERROR(__xludf.DUMMYFUNCTION("""COMPUTED_VALUE"""),835.27)</f>
        <v>835.27</v>
      </c>
      <c r="D108" s="2">
        <f>IFERROR(__xludf.DUMMYFUNCTION("""COMPUTED_VALUE"""),45447.66666666667)</f>
        <v>45447.66667</v>
      </c>
      <c r="E108" s="1">
        <f>IFERROR(__xludf.DUMMYFUNCTION("""COMPUTED_VALUE"""),842.06)</f>
        <v>842.06</v>
      </c>
      <c r="G108" s="2">
        <f>IFERROR(__xludf.DUMMYFUNCTION("""COMPUTED_VALUE"""),45447.66666666667)</f>
        <v>45447.66667</v>
      </c>
      <c r="H108" s="1">
        <f>IFERROR(__xludf.DUMMYFUNCTION("""COMPUTED_VALUE"""),834.58)</f>
        <v>834.58</v>
      </c>
      <c r="J108" s="2">
        <f>IFERROR(__xludf.DUMMYFUNCTION("""COMPUTED_VALUE"""),45447.66666666667)</f>
        <v>45447.66667</v>
      </c>
      <c r="K108" s="1">
        <f>IFERROR(__xludf.DUMMYFUNCTION("""COMPUTED_VALUE"""),838.96)</f>
        <v>838.96</v>
      </c>
      <c r="M108" s="2">
        <f>IFERROR(__xludf.DUMMYFUNCTION("""COMPUTED_VALUE"""),45447.66666666667)</f>
        <v>45447.66667</v>
      </c>
      <c r="N108" s="1">
        <f>IFERROR(__xludf.DUMMYFUNCTION("""COMPUTED_VALUE"""),4.27519073E8)</f>
        <v>427519073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IFERROR(__xludf.DUMMYFUNCTION("""COMPUTED_VALUE"""),839.71)</f>
        <v>839.71</v>
      </c>
      <c r="D109" s="2">
        <f>IFERROR(__xludf.DUMMYFUNCTION("""COMPUTED_VALUE"""),45448.66666666667)</f>
        <v>45448.66667</v>
      </c>
      <c r="E109" s="1">
        <f>IFERROR(__xludf.DUMMYFUNCTION("""COMPUTED_VALUE"""),839.71)</f>
        <v>839.71</v>
      </c>
      <c r="G109" s="2">
        <f>IFERROR(__xludf.DUMMYFUNCTION("""COMPUTED_VALUE"""),45448.66666666667)</f>
        <v>45448.66667</v>
      </c>
      <c r="H109" s="1">
        <f>IFERROR(__xludf.DUMMYFUNCTION("""COMPUTED_VALUE"""),830.87)</f>
        <v>830.87</v>
      </c>
      <c r="J109" s="2">
        <f>IFERROR(__xludf.DUMMYFUNCTION("""COMPUTED_VALUE"""),45448.66666666667)</f>
        <v>45448.66667</v>
      </c>
      <c r="K109" s="1">
        <f>IFERROR(__xludf.DUMMYFUNCTION("""COMPUTED_VALUE"""),838.53)</f>
        <v>838.53</v>
      </c>
      <c r="M109" s="2">
        <f>IFERROR(__xludf.DUMMYFUNCTION("""COMPUTED_VALUE"""),45448.66666666667)</f>
        <v>45448.66667</v>
      </c>
      <c r="N109" s="1">
        <f>IFERROR(__xludf.DUMMYFUNCTION("""COMPUTED_VALUE"""),4.64113672E8)</f>
        <v>464113672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IFERROR(__xludf.DUMMYFUNCTION("""COMPUTED_VALUE"""),839.44)</f>
        <v>839.44</v>
      </c>
      <c r="D110" s="2">
        <f>IFERROR(__xludf.DUMMYFUNCTION("""COMPUTED_VALUE"""),45449.66666666667)</f>
        <v>45449.66667</v>
      </c>
      <c r="E110" s="1">
        <f>IFERROR(__xludf.DUMMYFUNCTION("""COMPUTED_VALUE"""),845.35)</f>
        <v>845.35</v>
      </c>
      <c r="G110" s="2">
        <f>IFERROR(__xludf.DUMMYFUNCTION("""COMPUTED_VALUE"""),45449.66666666667)</f>
        <v>45449.66667</v>
      </c>
      <c r="H110" s="1">
        <f>IFERROR(__xludf.DUMMYFUNCTION("""COMPUTED_VALUE"""),837.96)</f>
        <v>837.96</v>
      </c>
      <c r="J110" s="2">
        <f>IFERROR(__xludf.DUMMYFUNCTION("""COMPUTED_VALUE"""),45449.66666666667)</f>
        <v>45449.66667</v>
      </c>
      <c r="K110" s="1">
        <f>IFERROR(__xludf.DUMMYFUNCTION("""COMPUTED_VALUE"""),842.54)</f>
        <v>842.54</v>
      </c>
      <c r="M110" s="2">
        <f>IFERROR(__xludf.DUMMYFUNCTION("""COMPUTED_VALUE"""),45449.66666666667)</f>
        <v>45449.66667</v>
      </c>
      <c r="N110" s="1">
        <f>IFERROR(__xludf.DUMMYFUNCTION("""COMPUTED_VALUE"""),4.36621136E8)</f>
        <v>436621136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IFERROR(__xludf.DUMMYFUNCTION("""COMPUTED_VALUE"""),838.72)</f>
        <v>838.72</v>
      </c>
      <c r="D111" s="2">
        <f>IFERROR(__xludf.DUMMYFUNCTION("""COMPUTED_VALUE"""),45450.66666666667)</f>
        <v>45450.66667</v>
      </c>
      <c r="E111" s="1">
        <f>IFERROR(__xludf.DUMMYFUNCTION("""COMPUTED_VALUE"""),844.05)</f>
        <v>844.05</v>
      </c>
      <c r="G111" s="2">
        <f>IFERROR(__xludf.DUMMYFUNCTION("""COMPUTED_VALUE"""),45450.66666666667)</f>
        <v>45450.66667</v>
      </c>
      <c r="H111" s="1">
        <f>IFERROR(__xludf.DUMMYFUNCTION("""COMPUTED_VALUE"""),837.11)</f>
        <v>837.11</v>
      </c>
      <c r="J111" s="2">
        <f>IFERROR(__xludf.DUMMYFUNCTION("""COMPUTED_VALUE"""),45450.66666666667)</f>
        <v>45450.66667</v>
      </c>
      <c r="K111" s="1">
        <f>IFERROR(__xludf.DUMMYFUNCTION("""COMPUTED_VALUE"""),837.85)</f>
        <v>837.85</v>
      </c>
      <c r="M111" s="2">
        <f>IFERROR(__xludf.DUMMYFUNCTION("""COMPUTED_VALUE"""),45450.66666666667)</f>
        <v>45450.66667</v>
      </c>
      <c r="N111" s="1">
        <f>IFERROR(__xludf.DUMMYFUNCTION("""COMPUTED_VALUE"""),3.84751629E8)</f>
        <v>384751629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IFERROR(__xludf.DUMMYFUNCTION("""COMPUTED_VALUE"""),835.28)</f>
        <v>835.28</v>
      </c>
      <c r="D112" s="2">
        <f>IFERROR(__xludf.DUMMYFUNCTION("""COMPUTED_VALUE"""),45453.66666666667)</f>
        <v>45453.66667</v>
      </c>
      <c r="E112" s="1">
        <f>IFERROR(__xludf.DUMMYFUNCTION("""COMPUTED_VALUE"""),836.52)</f>
        <v>836.52</v>
      </c>
      <c r="G112" s="2">
        <f>IFERROR(__xludf.DUMMYFUNCTION("""COMPUTED_VALUE"""),45453.66666666667)</f>
        <v>45453.66667</v>
      </c>
      <c r="H112" s="1">
        <f>IFERROR(__xludf.DUMMYFUNCTION("""COMPUTED_VALUE"""),829.96)</f>
        <v>829.96</v>
      </c>
      <c r="J112" s="2">
        <f>IFERROR(__xludf.DUMMYFUNCTION("""COMPUTED_VALUE"""),45453.66666666667)</f>
        <v>45453.66667</v>
      </c>
      <c r="K112" s="1">
        <f>IFERROR(__xludf.DUMMYFUNCTION("""COMPUTED_VALUE"""),832.49)</f>
        <v>832.49</v>
      </c>
      <c r="M112" s="2">
        <f>IFERROR(__xludf.DUMMYFUNCTION("""COMPUTED_VALUE"""),45453.66666666667)</f>
        <v>45453.66667</v>
      </c>
      <c r="N112" s="1">
        <f>IFERROR(__xludf.DUMMYFUNCTION("""COMPUTED_VALUE"""),4.39398138E8)</f>
        <v>439398138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IFERROR(__xludf.DUMMYFUNCTION("""COMPUTED_VALUE"""),831.3)</f>
        <v>831.3</v>
      </c>
      <c r="D113" s="2">
        <f>IFERROR(__xludf.DUMMYFUNCTION("""COMPUTED_VALUE"""),45454.66666666667)</f>
        <v>45454.66667</v>
      </c>
      <c r="E113" s="1">
        <f>IFERROR(__xludf.DUMMYFUNCTION("""COMPUTED_VALUE"""),831.3)</f>
        <v>831.3</v>
      </c>
      <c r="G113" s="2">
        <f>IFERROR(__xludf.DUMMYFUNCTION("""COMPUTED_VALUE"""),45454.66666666667)</f>
        <v>45454.66667</v>
      </c>
      <c r="H113" s="1">
        <f>IFERROR(__xludf.DUMMYFUNCTION("""COMPUTED_VALUE"""),820.96)</f>
        <v>820.96</v>
      </c>
      <c r="J113" s="2">
        <f>IFERROR(__xludf.DUMMYFUNCTION("""COMPUTED_VALUE"""),45454.66666666667)</f>
        <v>45454.66667</v>
      </c>
      <c r="K113" s="1">
        <f>IFERROR(__xludf.DUMMYFUNCTION("""COMPUTED_VALUE"""),828.28)</f>
        <v>828.28</v>
      </c>
      <c r="M113" s="2">
        <f>IFERROR(__xludf.DUMMYFUNCTION("""COMPUTED_VALUE"""),45454.66666666667)</f>
        <v>45454.66667</v>
      </c>
      <c r="N113" s="1">
        <f>IFERROR(__xludf.DUMMYFUNCTION("""COMPUTED_VALUE"""),4.13530446E8)</f>
        <v>413530446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IFERROR(__xludf.DUMMYFUNCTION("""COMPUTED_VALUE"""),830.49)</f>
        <v>830.49</v>
      </c>
      <c r="D114" s="2">
        <f>IFERROR(__xludf.DUMMYFUNCTION("""COMPUTED_VALUE"""),45455.66666666667)</f>
        <v>45455.66667</v>
      </c>
      <c r="E114" s="1">
        <f>IFERROR(__xludf.DUMMYFUNCTION("""COMPUTED_VALUE"""),834.69)</f>
        <v>834.69</v>
      </c>
      <c r="G114" s="2">
        <f>IFERROR(__xludf.DUMMYFUNCTION("""COMPUTED_VALUE"""),45455.66666666667)</f>
        <v>45455.66667</v>
      </c>
      <c r="H114" s="1">
        <f>IFERROR(__xludf.DUMMYFUNCTION("""COMPUTED_VALUE"""),826.92)</f>
        <v>826.92</v>
      </c>
      <c r="J114" s="2">
        <f>IFERROR(__xludf.DUMMYFUNCTION("""COMPUTED_VALUE"""),45455.66666666667)</f>
        <v>45455.66667</v>
      </c>
      <c r="K114" s="1">
        <f>IFERROR(__xludf.DUMMYFUNCTION("""COMPUTED_VALUE"""),828.02)</f>
        <v>828.02</v>
      </c>
      <c r="M114" s="2">
        <f>IFERROR(__xludf.DUMMYFUNCTION("""COMPUTED_VALUE"""),45455.66666666667)</f>
        <v>45455.66667</v>
      </c>
      <c r="N114" s="1">
        <f>IFERROR(__xludf.DUMMYFUNCTION("""COMPUTED_VALUE"""),5.08926607E8)</f>
        <v>508926607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IFERROR(__xludf.DUMMYFUNCTION("""COMPUTED_VALUE"""),834.98)</f>
        <v>834.98</v>
      </c>
      <c r="D115" s="2">
        <f>IFERROR(__xludf.DUMMYFUNCTION("""COMPUTED_VALUE"""),45456.66666666667)</f>
        <v>45456.66667</v>
      </c>
      <c r="E115" s="1">
        <f>IFERROR(__xludf.DUMMYFUNCTION("""COMPUTED_VALUE"""),836.19)</f>
        <v>836.19</v>
      </c>
      <c r="G115" s="2">
        <f>IFERROR(__xludf.DUMMYFUNCTION("""COMPUTED_VALUE"""),45456.66666666667)</f>
        <v>45456.66667</v>
      </c>
      <c r="H115" s="1">
        <f>IFERROR(__xludf.DUMMYFUNCTION("""COMPUTED_VALUE"""),827.36)</f>
        <v>827.36</v>
      </c>
      <c r="J115" s="2">
        <f>IFERROR(__xludf.DUMMYFUNCTION("""COMPUTED_VALUE"""),45456.66666666667)</f>
        <v>45456.66667</v>
      </c>
      <c r="K115" s="1">
        <f>IFERROR(__xludf.DUMMYFUNCTION("""COMPUTED_VALUE"""),831.45)</f>
        <v>831.45</v>
      </c>
      <c r="M115" s="2">
        <f>IFERROR(__xludf.DUMMYFUNCTION("""COMPUTED_VALUE"""),45456.66666666667)</f>
        <v>45456.66667</v>
      </c>
      <c r="N115" s="1">
        <f>IFERROR(__xludf.DUMMYFUNCTION("""COMPUTED_VALUE"""),4.8775453E8)</f>
        <v>487754530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IFERROR(__xludf.DUMMYFUNCTION("""COMPUTED_VALUE"""),832.43)</f>
        <v>832.43</v>
      </c>
      <c r="D116" s="2">
        <f>IFERROR(__xludf.DUMMYFUNCTION("""COMPUTED_VALUE"""),45457.66666666667)</f>
        <v>45457.66667</v>
      </c>
      <c r="E116" s="1">
        <f>IFERROR(__xludf.DUMMYFUNCTION("""COMPUTED_VALUE"""),832.43)</f>
        <v>832.43</v>
      </c>
      <c r="G116" s="2">
        <f>IFERROR(__xludf.DUMMYFUNCTION("""COMPUTED_VALUE"""),45457.66666666667)</f>
        <v>45457.66667</v>
      </c>
      <c r="H116" s="1">
        <f>IFERROR(__xludf.DUMMYFUNCTION("""COMPUTED_VALUE"""),820.98)</f>
        <v>820.98</v>
      </c>
      <c r="J116" s="2">
        <f>IFERROR(__xludf.DUMMYFUNCTION("""COMPUTED_VALUE"""),45457.66666666667)</f>
        <v>45457.66667</v>
      </c>
      <c r="K116" s="1">
        <f>IFERROR(__xludf.DUMMYFUNCTION("""COMPUTED_VALUE"""),824.4)</f>
        <v>824.4</v>
      </c>
      <c r="M116" s="2">
        <f>IFERROR(__xludf.DUMMYFUNCTION("""COMPUTED_VALUE"""),45457.66666666667)</f>
        <v>45457.66667</v>
      </c>
      <c r="N116" s="1">
        <f>IFERROR(__xludf.DUMMYFUNCTION("""COMPUTED_VALUE"""),4.15501645E8)</f>
        <v>415501645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IFERROR(__xludf.DUMMYFUNCTION("""COMPUTED_VALUE"""),823.24)</f>
        <v>823.24</v>
      </c>
      <c r="D117" s="2">
        <f>IFERROR(__xludf.DUMMYFUNCTION("""COMPUTED_VALUE"""),45460.66666666667)</f>
        <v>45460.66667</v>
      </c>
      <c r="E117" s="1">
        <f>IFERROR(__xludf.DUMMYFUNCTION("""COMPUTED_VALUE"""),839.67)</f>
        <v>839.67</v>
      </c>
      <c r="G117" s="2">
        <f>IFERROR(__xludf.DUMMYFUNCTION("""COMPUTED_VALUE"""),45460.66666666667)</f>
        <v>45460.66667</v>
      </c>
      <c r="H117" s="1">
        <f>IFERROR(__xludf.DUMMYFUNCTION("""COMPUTED_VALUE"""),820.04)</f>
        <v>820.04</v>
      </c>
      <c r="J117" s="2">
        <f>IFERROR(__xludf.DUMMYFUNCTION("""COMPUTED_VALUE"""),45460.66666666667)</f>
        <v>45460.66667</v>
      </c>
      <c r="K117" s="1">
        <f>IFERROR(__xludf.DUMMYFUNCTION("""COMPUTED_VALUE"""),837.71)</f>
        <v>837.71</v>
      </c>
      <c r="M117" s="2">
        <f>IFERROR(__xludf.DUMMYFUNCTION("""COMPUTED_VALUE"""),45460.66666666667)</f>
        <v>45460.66667</v>
      </c>
      <c r="N117" s="1">
        <f>IFERROR(__xludf.DUMMYFUNCTION("""COMPUTED_VALUE"""),4.55392512E8)</f>
        <v>455392512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IFERROR(__xludf.DUMMYFUNCTION("""COMPUTED_VALUE"""),835.34)</f>
        <v>835.34</v>
      </c>
      <c r="D118" s="2">
        <f>IFERROR(__xludf.DUMMYFUNCTION("""COMPUTED_VALUE"""),45461.66666666667)</f>
        <v>45461.66667</v>
      </c>
      <c r="E118" s="1">
        <f>IFERROR(__xludf.DUMMYFUNCTION("""COMPUTED_VALUE"""),837.49)</f>
        <v>837.49</v>
      </c>
      <c r="G118" s="2">
        <f>IFERROR(__xludf.DUMMYFUNCTION("""COMPUTED_VALUE"""),45461.66666666667)</f>
        <v>45461.66667</v>
      </c>
      <c r="H118" s="1">
        <f>IFERROR(__xludf.DUMMYFUNCTION("""COMPUTED_VALUE"""),831.05)</f>
        <v>831.05</v>
      </c>
      <c r="J118" s="2">
        <f>IFERROR(__xludf.DUMMYFUNCTION("""COMPUTED_VALUE"""),45461.66666666667)</f>
        <v>45461.66667</v>
      </c>
      <c r="K118" s="1">
        <f>IFERROR(__xludf.DUMMYFUNCTION("""COMPUTED_VALUE"""),834.36)</f>
        <v>834.36</v>
      </c>
      <c r="M118" s="2">
        <f>IFERROR(__xludf.DUMMYFUNCTION("""COMPUTED_VALUE"""),45461.66666666667)</f>
        <v>45461.66667</v>
      </c>
      <c r="N118" s="1">
        <f>IFERROR(__xludf.DUMMYFUNCTION("""COMPUTED_VALUE"""),3.99648153E8)</f>
        <v>399648153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IFERROR(__xludf.DUMMYFUNCTION("""COMPUTED_VALUE"""),833.52)</f>
        <v>833.52</v>
      </c>
      <c r="D119" s="2">
        <f>IFERROR(__xludf.DUMMYFUNCTION("""COMPUTED_VALUE"""),45463.66666666667)</f>
        <v>45463.66667</v>
      </c>
      <c r="E119" s="1">
        <f>IFERROR(__xludf.DUMMYFUNCTION("""COMPUTED_VALUE"""),834.09)</f>
        <v>834.09</v>
      </c>
      <c r="G119" s="2">
        <f>IFERROR(__xludf.DUMMYFUNCTION("""COMPUTED_VALUE"""),45463.66666666667)</f>
        <v>45463.66667</v>
      </c>
      <c r="H119" s="1">
        <f>IFERROR(__xludf.DUMMYFUNCTION("""COMPUTED_VALUE"""),829.22)</f>
        <v>829.22</v>
      </c>
      <c r="J119" s="2">
        <f>IFERROR(__xludf.DUMMYFUNCTION("""COMPUTED_VALUE"""),45463.66666666667)</f>
        <v>45463.66667</v>
      </c>
      <c r="K119" s="1">
        <f>IFERROR(__xludf.DUMMYFUNCTION("""COMPUTED_VALUE"""),831.09)</f>
        <v>831.09</v>
      </c>
      <c r="M119" s="2">
        <f>IFERROR(__xludf.DUMMYFUNCTION("""COMPUTED_VALUE"""),45463.66666666667)</f>
        <v>45463.66667</v>
      </c>
      <c r="N119" s="1">
        <f>IFERROR(__xludf.DUMMYFUNCTION("""COMPUTED_VALUE"""),4.34731158E8)</f>
        <v>434731158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IFERROR(__xludf.DUMMYFUNCTION("""COMPUTED_VALUE"""),832.09)</f>
        <v>832.09</v>
      </c>
      <c r="D120" s="2">
        <f>IFERROR(__xludf.DUMMYFUNCTION("""COMPUTED_VALUE"""),45464.66666666667)</f>
        <v>45464.66667</v>
      </c>
      <c r="E120" s="1">
        <f>IFERROR(__xludf.DUMMYFUNCTION("""COMPUTED_VALUE"""),835.9)</f>
        <v>835.9</v>
      </c>
      <c r="G120" s="2">
        <f>IFERROR(__xludf.DUMMYFUNCTION("""COMPUTED_VALUE"""),45464.66666666667)</f>
        <v>45464.66667</v>
      </c>
      <c r="H120" s="1">
        <f>IFERROR(__xludf.DUMMYFUNCTION("""COMPUTED_VALUE"""),830.29)</f>
        <v>830.29</v>
      </c>
      <c r="J120" s="2">
        <f>IFERROR(__xludf.DUMMYFUNCTION("""COMPUTED_VALUE"""),45464.66666666667)</f>
        <v>45464.66667</v>
      </c>
      <c r="K120" s="1">
        <f>IFERROR(__xludf.DUMMYFUNCTION("""COMPUTED_VALUE"""),835.41)</f>
        <v>835.41</v>
      </c>
      <c r="M120" s="2">
        <f>IFERROR(__xludf.DUMMYFUNCTION("""COMPUTED_VALUE"""),45464.66666666667)</f>
        <v>45464.66667</v>
      </c>
      <c r="N120" s="1">
        <f>IFERROR(__xludf.DUMMYFUNCTION("""COMPUTED_VALUE"""),7.96509784E8)</f>
        <v>796509784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IFERROR(__xludf.DUMMYFUNCTION("""COMPUTED_VALUE"""),837.69)</f>
        <v>837.69</v>
      </c>
      <c r="D121" s="2">
        <f>IFERROR(__xludf.DUMMYFUNCTION("""COMPUTED_VALUE"""),45467.66666666667)</f>
        <v>45467.66667</v>
      </c>
      <c r="E121" s="1">
        <f>IFERROR(__xludf.DUMMYFUNCTION("""COMPUTED_VALUE"""),844.49)</f>
        <v>844.49</v>
      </c>
      <c r="G121" s="2">
        <f>IFERROR(__xludf.DUMMYFUNCTION("""COMPUTED_VALUE"""),45467.66666666667)</f>
        <v>45467.66667</v>
      </c>
      <c r="H121" s="1">
        <f>IFERROR(__xludf.DUMMYFUNCTION("""COMPUTED_VALUE"""),837.69)</f>
        <v>837.69</v>
      </c>
      <c r="J121" s="2">
        <f>IFERROR(__xludf.DUMMYFUNCTION("""COMPUTED_VALUE"""),45467.66666666667)</f>
        <v>45467.66667</v>
      </c>
      <c r="K121" s="1">
        <f>IFERROR(__xludf.DUMMYFUNCTION("""COMPUTED_VALUE"""),841.86)</f>
        <v>841.86</v>
      </c>
      <c r="M121" s="2">
        <f>IFERROR(__xludf.DUMMYFUNCTION("""COMPUTED_VALUE"""),45467.66666666667)</f>
        <v>45467.66667</v>
      </c>
      <c r="N121" s="1">
        <f>IFERROR(__xludf.DUMMYFUNCTION("""COMPUTED_VALUE"""),5.02071012E8)</f>
        <v>502071012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IFERROR(__xludf.DUMMYFUNCTION("""COMPUTED_VALUE"""),842.18)</f>
        <v>842.18</v>
      </c>
      <c r="D122" s="2">
        <f>IFERROR(__xludf.DUMMYFUNCTION("""COMPUTED_VALUE"""),45468.66666666667)</f>
        <v>45468.66667</v>
      </c>
      <c r="E122" s="1">
        <f>IFERROR(__xludf.DUMMYFUNCTION("""COMPUTED_VALUE"""),842.74)</f>
        <v>842.74</v>
      </c>
      <c r="G122" s="2">
        <f>IFERROR(__xludf.DUMMYFUNCTION("""COMPUTED_VALUE"""),45468.66666666667)</f>
        <v>45468.66667</v>
      </c>
      <c r="H122" s="1">
        <f>IFERROR(__xludf.DUMMYFUNCTION("""COMPUTED_VALUE"""),835.22)</f>
        <v>835.22</v>
      </c>
      <c r="J122" s="2">
        <f>IFERROR(__xludf.DUMMYFUNCTION("""COMPUTED_VALUE"""),45468.66666666667)</f>
        <v>45468.66667</v>
      </c>
      <c r="K122" s="1">
        <f>IFERROR(__xludf.DUMMYFUNCTION("""COMPUTED_VALUE"""),837.99)</f>
        <v>837.99</v>
      </c>
      <c r="M122" s="2">
        <f>IFERROR(__xludf.DUMMYFUNCTION("""COMPUTED_VALUE"""),45468.66666666667)</f>
        <v>45468.66667</v>
      </c>
      <c r="N122" s="1">
        <f>IFERROR(__xludf.DUMMYFUNCTION("""COMPUTED_VALUE"""),4.91320362E8)</f>
        <v>491320362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IFERROR(__xludf.DUMMYFUNCTION("""COMPUTED_VALUE"""),836.69)</f>
        <v>836.69</v>
      </c>
      <c r="D123" s="2">
        <f>IFERROR(__xludf.DUMMYFUNCTION("""COMPUTED_VALUE"""),45469.66666666667)</f>
        <v>45469.66667</v>
      </c>
      <c r="E123" s="1">
        <f>IFERROR(__xludf.DUMMYFUNCTION("""COMPUTED_VALUE"""),844.5)</f>
        <v>844.5</v>
      </c>
      <c r="G123" s="2">
        <f>IFERROR(__xludf.DUMMYFUNCTION("""COMPUTED_VALUE"""),45469.66666666667)</f>
        <v>45469.66667</v>
      </c>
      <c r="H123" s="1">
        <f>IFERROR(__xludf.DUMMYFUNCTION("""COMPUTED_VALUE"""),832.85)</f>
        <v>832.85</v>
      </c>
      <c r="J123" s="2">
        <f>IFERROR(__xludf.DUMMYFUNCTION("""COMPUTED_VALUE"""),45469.66666666667)</f>
        <v>45469.66667</v>
      </c>
      <c r="K123" s="1">
        <f>IFERROR(__xludf.DUMMYFUNCTION("""COMPUTED_VALUE"""),843.37)</f>
        <v>843.37</v>
      </c>
      <c r="M123" s="2">
        <f>IFERROR(__xludf.DUMMYFUNCTION("""COMPUTED_VALUE"""),45469.66666666667)</f>
        <v>45469.66667</v>
      </c>
      <c r="N123" s="1">
        <f>IFERROR(__xludf.DUMMYFUNCTION("""COMPUTED_VALUE"""),7.15040348E8)</f>
        <v>715040348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IFERROR(__xludf.DUMMYFUNCTION("""COMPUTED_VALUE"""),842.39)</f>
        <v>842.39</v>
      </c>
      <c r="D124" s="2">
        <f>IFERROR(__xludf.DUMMYFUNCTION("""COMPUTED_VALUE"""),45470.66666666667)</f>
        <v>45470.66667</v>
      </c>
      <c r="E124" s="1">
        <f>IFERROR(__xludf.DUMMYFUNCTION("""COMPUTED_VALUE"""),844.66)</f>
        <v>844.66</v>
      </c>
      <c r="G124" s="2">
        <f>IFERROR(__xludf.DUMMYFUNCTION("""COMPUTED_VALUE"""),45470.66666666667)</f>
        <v>45470.66667</v>
      </c>
      <c r="H124" s="1">
        <f>IFERROR(__xludf.DUMMYFUNCTION("""COMPUTED_VALUE"""),838.23)</f>
        <v>838.23</v>
      </c>
      <c r="J124" s="2">
        <f>IFERROR(__xludf.DUMMYFUNCTION("""COMPUTED_VALUE"""),45470.66666666667)</f>
        <v>45470.66667</v>
      </c>
      <c r="K124" s="1">
        <f>IFERROR(__xludf.DUMMYFUNCTION("""COMPUTED_VALUE"""),842.54)</f>
        <v>842.54</v>
      </c>
      <c r="M124" s="2">
        <f>IFERROR(__xludf.DUMMYFUNCTION("""COMPUTED_VALUE"""),45470.66666666667)</f>
        <v>45470.66667</v>
      </c>
      <c r="N124" s="1">
        <f>IFERROR(__xludf.DUMMYFUNCTION("""COMPUTED_VALUE"""),5.132974E8)</f>
        <v>513297400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IFERROR(__xludf.DUMMYFUNCTION("""COMPUTED_VALUE"""),837.67)</f>
        <v>837.67</v>
      </c>
      <c r="D125" s="2">
        <f>IFERROR(__xludf.DUMMYFUNCTION("""COMPUTED_VALUE"""),45471.66666666667)</f>
        <v>45471.66667</v>
      </c>
      <c r="E125" s="1">
        <f>IFERROR(__xludf.DUMMYFUNCTION("""COMPUTED_VALUE"""),841.68)</f>
        <v>841.68</v>
      </c>
      <c r="G125" s="2">
        <f>IFERROR(__xludf.DUMMYFUNCTION("""COMPUTED_VALUE"""),45471.66666666667)</f>
        <v>45471.66667</v>
      </c>
      <c r="H125" s="1">
        <f>IFERROR(__xludf.DUMMYFUNCTION("""COMPUTED_VALUE"""),829.83)</f>
        <v>829.83</v>
      </c>
      <c r="J125" s="2">
        <f>IFERROR(__xludf.DUMMYFUNCTION("""COMPUTED_VALUE"""),45471.66666666667)</f>
        <v>45471.66667</v>
      </c>
      <c r="K125" s="1">
        <f>IFERROR(__xludf.DUMMYFUNCTION("""COMPUTED_VALUE"""),833.47)</f>
        <v>833.47</v>
      </c>
      <c r="M125" s="2">
        <f>IFERROR(__xludf.DUMMYFUNCTION("""COMPUTED_VALUE"""),45471.66666666667)</f>
        <v>45471.66667</v>
      </c>
      <c r="N125" s="1">
        <f>IFERROR(__xludf.DUMMYFUNCTION("""COMPUTED_VALUE"""),9.2544456E8)</f>
        <v>925444560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IFERROR(__xludf.DUMMYFUNCTION("""COMPUTED_VALUE"""),836.6)</f>
        <v>836.6</v>
      </c>
      <c r="D126" s="2">
        <f>IFERROR(__xludf.DUMMYFUNCTION("""COMPUTED_VALUE"""),45474.66666666667)</f>
        <v>45474.66667</v>
      </c>
      <c r="E126" s="1">
        <f>IFERROR(__xludf.DUMMYFUNCTION("""COMPUTED_VALUE"""),844.8)</f>
        <v>844.8</v>
      </c>
      <c r="G126" s="2">
        <f>IFERROR(__xludf.DUMMYFUNCTION("""COMPUTED_VALUE"""),45474.66666666667)</f>
        <v>45474.66667</v>
      </c>
      <c r="H126" s="1">
        <f>IFERROR(__xludf.DUMMYFUNCTION("""COMPUTED_VALUE"""),836.6)</f>
        <v>836.6</v>
      </c>
      <c r="J126" s="2">
        <f>IFERROR(__xludf.DUMMYFUNCTION("""COMPUTED_VALUE"""),45474.66666666667)</f>
        <v>45474.66667</v>
      </c>
      <c r="K126" s="1">
        <f>IFERROR(__xludf.DUMMYFUNCTION("""COMPUTED_VALUE"""),837.52)</f>
        <v>837.52</v>
      </c>
      <c r="M126" s="2">
        <f>IFERROR(__xludf.DUMMYFUNCTION("""COMPUTED_VALUE"""),45474.66666666667)</f>
        <v>45474.66667</v>
      </c>
      <c r="N126" s="1">
        <f>IFERROR(__xludf.DUMMYFUNCTION("""COMPUTED_VALUE"""),5.82022054E8)</f>
        <v>582022054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IFERROR(__xludf.DUMMYFUNCTION("""COMPUTED_VALUE"""),843.87)</f>
        <v>843.87</v>
      </c>
      <c r="D127" s="2">
        <f>IFERROR(__xludf.DUMMYFUNCTION("""COMPUTED_VALUE"""),45475.66666666667)</f>
        <v>45475.66667</v>
      </c>
      <c r="E127" s="1">
        <f>IFERROR(__xludf.DUMMYFUNCTION("""COMPUTED_VALUE"""),855.37)</f>
        <v>855.37</v>
      </c>
      <c r="G127" s="2">
        <f>IFERROR(__xludf.DUMMYFUNCTION("""COMPUTED_VALUE"""),45475.66666666667)</f>
        <v>45475.66667</v>
      </c>
      <c r="H127" s="1">
        <f>IFERROR(__xludf.DUMMYFUNCTION("""COMPUTED_VALUE"""),843.31)</f>
        <v>843.31</v>
      </c>
      <c r="J127" s="2">
        <f>IFERROR(__xludf.DUMMYFUNCTION("""COMPUTED_VALUE"""),45475.66666666667)</f>
        <v>45475.66667</v>
      </c>
      <c r="K127" s="1">
        <f>IFERROR(__xludf.DUMMYFUNCTION("""COMPUTED_VALUE"""),855.36)</f>
        <v>855.36</v>
      </c>
      <c r="M127" s="2">
        <f>IFERROR(__xludf.DUMMYFUNCTION("""COMPUTED_VALUE"""),45475.66666666667)</f>
        <v>45475.66667</v>
      </c>
      <c r="N127" s="1">
        <f>IFERROR(__xludf.DUMMYFUNCTION("""COMPUTED_VALUE"""),6.30556566E8)</f>
        <v>630556566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IFERROR(__xludf.DUMMYFUNCTION("""COMPUTED_VALUE"""),857.84)</f>
        <v>857.84</v>
      </c>
      <c r="D128" s="2">
        <f>IFERROR(__xludf.DUMMYFUNCTION("""COMPUTED_VALUE"""),45476.54166666667)</f>
        <v>45476.54167</v>
      </c>
      <c r="E128" s="1">
        <f>IFERROR(__xludf.DUMMYFUNCTION("""COMPUTED_VALUE"""),867.9)</f>
        <v>867.9</v>
      </c>
      <c r="G128" s="2">
        <f>IFERROR(__xludf.DUMMYFUNCTION("""COMPUTED_VALUE"""),45476.54166666667)</f>
        <v>45476.54167</v>
      </c>
      <c r="H128" s="1">
        <f>IFERROR(__xludf.DUMMYFUNCTION("""COMPUTED_VALUE"""),856.81)</f>
        <v>856.81</v>
      </c>
      <c r="J128" s="2">
        <f>IFERROR(__xludf.DUMMYFUNCTION("""COMPUTED_VALUE"""),45476.54166666667)</f>
        <v>45476.54167</v>
      </c>
      <c r="K128" s="1">
        <f>IFERROR(__xludf.DUMMYFUNCTION("""COMPUTED_VALUE"""),865.37)</f>
        <v>865.37</v>
      </c>
      <c r="M128" s="2">
        <f>IFERROR(__xludf.DUMMYFUNCTION("""COMPUTED_VALUE"""),45476.54166666667)</f>
        <v>45476.54167</v>
      </c>
      <c r="N128" s="1">
        <f>IFERROR(__xludf.DUMMYFUNCTION("""COMPUTED_VALUE"""),4.3912569E8)</f>
        <v>439125690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IFERROR(__xludf.DUMMYFUNCTION("""COMPUTED_VALUE"""),867.94)</f>
        <v>867.94</v>
      </c>
      <c r="D129" s="2">
        <f>IFERROR(__xludf.DUMMYFUNCTION("""COMPUTED_VALUE"""),45478.66666666667)</f>
        <v>45478.66667</v>
      </c>
      <c r="E129" s="1">
        <f>IFERROR(__xludf.DUMMYFUNCTION("""COMPUTED_VALUE"""),872.12)</f>
        <v>872.12</v>
      </c>
      <c r="G129" s="2">
        <f>IFERROR(__xludf.DUMMYFUNCTION("""COMPUTED_VALUE"""),45478.66666666667)</f>
        <v>45478.66667</v>
      </c>
      <c r="H129" s="1">
        <f>IFERROR(__xludf.DUMMYFUNCTION("""COMPUTED_VALUE"""),862.15)</f>
        <v>862.15</v>
      </c>
      <c r="J129" s="2">
        <f>IFERROR(__xludf.DUMMYFUNCTION("""COMPUTED_VALUE"""),45478.66666666667)</f>
        <v>45478.66667</v>
      </c>
      <c r="K129" s="1">
        <f>IFERROR(__xludf.DUMMYFUNCTION("""COMPUTED_VALUE"""),871.56)</f>
        <v>871.56</v>
      </c>
      <c r="M129" s="2">
        <f>IFERROR(__xludf.DUMMYFUNCTION("""COMPUTED_VALUE"""),45478.66666666667)</f>
        <v>45478.66667</v>
      </c>
      <c r="N129" s="1">
        <f>IFERROR(__xludf.DUMMYFUNCTION("""COMPUTED_VALUE"""),5.1424541E8)</f>
        <v>514245410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IFERROR(__xludf.DUMMYFUNCTION("""COMPUTED_VALUE"""),868.78)</f>
        <v>868.78</v>
      </c>
      <c r="D130" s="2">
        <f>IFERROR(__xludf.DUMMYFUNCTION("""COMPUTED_VALUE"""),45481.66666666667)</f>
        <v>45481.66667</v>
      </c>
      <c r="E130" s="1">
        <f>IFERROR(__xludf.DUMMYFUNCTION("""COMPUTED_VALUE"""),875.57)</f>
        <v>875.57</v>
      </c>
      <c r="G130" s="2">
        <f>IFERROR(__xludf.DUMMYFUNCTION("""COMPUTED_VALUE"""),45481.66666666667)</f>
        <v>45481.66667</v>
      </c>
      <c r="H130" s="1">
        <f>IFERROR(__xludf.DUMMYFUNCTION("""COMPUTED_VALUE"""),867.57)</f>
        <v>867.57</v>
      </c>
      <c r="J130" s="2">
        <f>IFERROR(__xludf.DUMMYFUNCTION("""COMPUTED_VALUE"""),45481.66666666667)</f>
        <v>45481.66667</v>
      </c>
      <c r="K130" s="1">
        <f>IFERROR(__xludf.DUMMYFUNCTION("""COMPUTED_VALUE"""),872.5)</f>
        <v>872.5</v>
      </c>
      <c r="M130" s="2">
        <f>IFERROR(__xludf.DUMMYFUNCTION("""COMPUTED_VALUE"""),45481.66666666667)</f>
        <v>45481.66667</v>
      </c>
      <c r="N130" s="1">
        <f>IFERROR(__xludf.DUMMYFUNCTION("""COMPUTED_VALUE"""),5.96220542E8)</f>
        <v>596220542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IFERROR(__xludf.DUMMYFUNCTION("""COMPUTED_VALUE"""),870.75)</f>
        <v>870.75</v>
      </c>
      <c r="D131" s="2">
        <f>IFERROR(__xludf.DUMMYFUNCTION("""COMPUTED_VALUE"""),45482.66666666667)</f>
        <v>45482.66667</v>
      </c>
      <c r="E131" s="1">
        <f>IFERROR(__xludf.DUMMYFUNCTION("""COMPUTED_VALUE"""),880.44)</f>
        <v>880.44</v>
      </c>
      <c r="G131" s="2">
        <f>IFERROR(__xludf.DUMMYFUNCTION("""COMPUTED_VALUE"""),45482.66666666667)</f>
        <v>45482.66667</v>
      </c>
      <c r="H131" s="1">
        <f>IFERROR(__xludf.DUMMYFUNCTION("""COMPUTED_VALUE"""),869.54)</f>
        <v>869.54</v>
      </c>
      <c r="J131" s="2">
        <f>IFERROR(__xludf.DUMMYFUNCTION("""COMPUTED_VALUE"""),45482.66666666667)</f>
        <v>45482.66667</v>
      </c>
      <c r="K131" s="1">
        <f>IFERROR(__xludf.DUMMYFUNCTION("""COMPUTED_VALUE"""),875.62)</f>
        <v>875.62</v>
      </c>
      <c r="M131" s="2">
        <f>IFERROR(__xludf.DUMMYFUNCTION("""COMPUTED_VALUE"""),45482.66666666667)</f>
        <v>45482.66667</v>
      </c>
      <c r="N131" s="1">
        <f>IFERROR(__xludf.DUMMYFUNCTION("""COMPUTED_VALUE"""),5.60138844E8)</f>
        <v>560138844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IFERROR(__xludf.DUMMYFUNCTION("""COMPUTED_VALUE"""),876.77)</f>
        <v>876.77</v>
      </c>
      <c r="D132" s="2">
        <f>IFERROR(__xludf.DUMMYFUNCTION("""COMPUTED_VALUE"""),45483.66666666667)</f>
        <v>45483.66667</v>
      </c>
      <c r="E132" s="1">
        <f>IFERROR(__xludf.DUMMYFUNCTION("""COMPUTED_VALUE"""),882.2)</f>
        <v>882.2</v>
      </c>
      <c r="G132" s="2">
        <f>IFERROR(__xludf.DUMMYFUNCTION("""COMPUTED_VALUE"""),45483.66666666667)</f>
        <v>45483.66667</v>
      </c>
      <c r="H132" s="1">
        <f>IFERROR(__xludf.DUMMYFUNCTION("""COMPUTED_VALUE"""),873.3)</f>
        <v>873.3</v>
      </c>
      <c r="J132" s="2">
        <f>IFERROR(__xludf.DUMMYFUNCTION("""COMPUTED_VALUE"""),45483.66666666667)</f>
        <v>45483.66667</v>
      </c>
      <c r="K132" s="1">
        <f>IFERROR(__xludf.DUMMYFUNCTION("""COMPUTED_VALUE"""),881.0)</f>
        <v>881</v>
      </c>
      <c r="M132" s="2">
        <f>IFERROR(__xludf.DUMMYFUNCTION("""COMPUTED_VALUE"""),45483.66666666667)</f>
        <v>45483.66667</v>
      </c>
      <c r="N132" s="1">
        <f>IFERROR(__xludf.DUMMYFUNCTION("""COMPUTED_VALUE"""),5.29593701E8)</f>
        <v>529593701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IFERROR(__xludf.DUMMYFUNCTION("""COMPUTED_VALUE"""),882.13)</f>
        <v>882.13</v>
      </c>
      <c r="D133" s="2">
        <f>IFERROR(__xludf.DUMMYFUNCTION("""COMPUTED_VALUE"""),45484.66666666667)</f>
        <v>45484.66667</v>
      </c>
      <c r="E133" s="1">
        <f>IFERROR(__xludf.DUMMYFUNCTION("""COMPUTED_VALUE"""),892.47)</f>
        <v>892.47</v>
      </c>
      <c r="G133" s="2">
        <f>IFERROR(__xludf.DUMMYFUNCTION("""COMPUTED_VALUE"""),45484.66666666667)</f>
        <v>45484.66667</v>
      </c>
      <c r="H133" s="1">
        <f>IFERROR(__xludf.DUMMYFUNCTION("""COMPUTED_VALUE"""),870.11)</f>
        <v>870.11</v>
      </c>
      <c r="J133" s="2">
        <f>IFERROR(__xludf.DUMMYFUNCTION("""COMPUTED_VALUE"""),45484.66666666667)</f>
        <v>45484.66667</v>
      </c>
      <c r="K133" s="1">
        <f>IFERROR(__xludf.DUMMYFUNCTION("""COMPUTED_VALUE"""),872.16)</f>
        <v>872.16</v>
      </c>
      <c r="M133" s="2">
        <f>IFERROR(__xludf.DUMMYFUNCTION("""COMPUTED_VALUE"""),45484.66666666667)</f>
        <v>45484.66667</v>
      </c>
      <c r="N133" s="1">
        <f>IFERROR(__xludf.DUMMYFUNCTION("""COMPUTED_VALUE"""),8.06474689E8)</f>
        <v>806474689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IFERROR(__xludf.DUMMYFUNCTION("""COMPUTED_VALUE"""),869.8)</f>
        <v>869.8</v>
      </c>
      <c r="D134" s="2">
        <f>IFERROR(__xludf.DUMMYFUNCTION("""COMPUTED_VALUE"""),45485.66666666667)</f>
        <v>45485.66667</v>
      </c>
      <c r="E134" s="1">
        <f>IFERROR(__xludf.DUMMYFUNCTION("""COMPUTED_VALUE"""),890.86)</f>
        <v>890.86</v>
      </c>
      <c r="G134" s="2">
        <f>IFERROR(__xludf.DUMMYFUNCTION("""COMPUTED_VALUE"""),45485.66666666667)</f>
        <v>45485.66667</v>
      </c>
      <c r="H134" s="1">
        <f>IFERROR(__xludf.DUMMYFUNCTION("""COMPUTED_VALUE"""),869.8)</f>
        <v>869.8</v>
      </c>
      <c r="J134" s="2">
        <f>IFERROR(__xludf.DUMMYFUNCTION("""COMPUTED_VALUE"""),45485.66666666667)</f>
        <v>45485.66667</v>
      </c>
      <c r="K134" s="1">
        <f>IFERROR(__xludf.DUMMYFUNCTION("""COMPUTED_VALUE"""),884.89)</f>
        <v>884.89</v>
      </c>
      <c r="M134" s="2">
        <f>IFERROR(__xludf.DUMMYFUNCTION("""COMPUTED_VALUE"""),45485.66666666667)</f>
        <v>45485.66667</v>
      </c>
      <c r="N134" s="1">
        <f>IFERROR(__xludf.DUMMYFUNCTION("""COMPUTED_VALUE"""),8.34284925E8)</f>
        <v>834284925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IFERROR(__xludf.DUMMYFUNCTION("""COMPUTED_VALUE"""),890.22)</f>
        <v>890.22</v>
      </c>
      <c r="D135" s="2">
        <f>IFERROR(__xludf.DUMMYFUNCTION("""COMPUTED_VALUE"""),45488.66666666667)</f>
        <v>45488.66667</v>
      </c>
      <c r="E135" s="1">
        <f>IFERROR(__xludf.DUMMYFUNCTION("""COMPUTED_VALUE"""),895.56)</f>
        <v>895.56</v>
      </c>
      <c r="G135" s="2">
        <f>IFERROR(__xludf.DUMMYFUNCTION("""COMPUTED_VALUE"""),45488.66666666667)</f>
        <v>45488.66667</v>
      </c>
      <c r="H135" s="1">
        <f>IFERROR(__xludf.DUMMYFUNCTION("""COMPUTED_VALUE"""),881.07)</f>
        <v>881.07</v>
      </c>
      <c r="J135" s="2">
        <f>IFERROR(__xludf.DUMMYFUNCTION("""COMPUTED_VALUE"""),45488.66666666667)</f>
        <v>45488.66667</v>
      </c>
      <c r="K135" s="1">
        <f>IFERROR(__xludf.DUMMYFUNCTION("""COMPUTED_VALUE"""),881.65)</f>
        <v>881.65</v>
      </c>
      <c r="M135" s="2">
        <f>IFERROR(__xludf.DUMMYFUNCTION("""COMPUTED_VALUE"""),45488.66666666667)</f>
        <v>45488.66667</v>
      </c>
      <c r="N135" s="1">
        <f>IFERROR(__xludf.DUMMYFUNCTION("""COMPUTED_VALUE"""),6.55719862E8)</f>
        <v>655719862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IFERROR(__xludf.DUMMYFUNCTION("""COMPUTED_VALUE"""),884.49)</f>
        <v>884.49</v>
      </c>
      <c r="D136" s="2">
        <f>IFERROR(__xludf.DUMMYFUNCTION("""COMPUTED_VALUE"""),45489.66666666667)</f>
        <v>45489.66667</v>
      </c>
      <c r="E136" s="1">
        <f>IFERROR(__xludf.DUMMYFUNCTION("""COMPUTED_VALUE"""),895.92)</f>
        <v>895.92</v>
      </c>
      <c r="G136" s="2">
        <f>IFERROR(__xludf.DUMMYFUNCTION("""COMPUTED_VALUE"""),45489.66666666667)</f>
        <v>45489.66667</v>
      </c>
      <c r="H136" s="1">
        <f>IFERROR(__xludf.DUMMYFUNCTION("""COMPUTED_VALUE"""),883.26)</f>
        <v>883.26</v>
      </c>
      <c r="J136" s="2">
        <f>IFERROR(__xludf.DUMMYFUNCTION("""COMPUTED_VALUE"""),45489.66666666667)</f>
        <v>45489.66667</v>
      </c>
      <c r="K136" s="1">
        <f>IFERROR(__xludf.DUMMYFUNCTION("""COMPUTED_VALUE"""),895.6)</f>
        <v>895.6</v>
      </c>
      <c r="M136" s="2">
        <f>IFERROR(__xludf.DUMMYFUNCTION("""COMPUTED_VALUE"""),45489.66666666667)</f>
        <v>45489.66667</v>
      </c>
      <c r="N136" s="1">
        <f>IFERROR(__xludf.DUMMYFUNCTION("""COMPUTED_VALUE"""),5.71533554E8)</f>
        <v>571533554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IFERROR(__xludf.DUMMYFUNCTION("""COMPUTED_VALUE"""),892.84)</f>
        <v>892.84</v>
      </c>
      <c r="D137" s="2">
        <f>IFERROR(__xludf.DUMMYFUNCTION("""COMPUTED_VALUE"""),45490.66666666667)</f>
        <v>45490.66667</v>
      </c>
      <c r="E137" s="1">
        <f>IFERROR(__xludf.DUMMYFUNCTION("""COMPUTED_VALUE"""),903.01)</f>
        <v>903.01</v>
      </c>
      <c r="G137" s="2">
        <f>IFERROR(__xludf.DUMMYFUNCTION("""COMPUTED_VALUE"""),45490.66666666667)</f>
        <v>45490.66667</v>
      </c>
      <c r="H137" s="1">
        <f>IFERROR(__xludf.DUMMYFUNCTION("""COMPUTED_VALUE"""),892.84)</f>
        <v>892.84</v>
      </c>
      <c r="J137" s="2">
        <f>IFERROR(__xludf.DUMMYFUNCTION("""COMPUTED_VALUE"""),45490.66666666667)</f>
        <v>45490.66667</v>
      </c>
      <c r="K137" s="1">
        <f>IFERROR(__xludf.DUMMYFUNCTION("""COMPUTED_VALUE"""),896.59)</f>
        <v>896.59</v>
      </c>
      <c r="M137" s="2">
        <f>IFERROR(__xludf.DUMMYFUNCTION("""COMPUTED_VALUE"""),45490.66666666667)</f>
        <v>45490.66667</v>
      </c>
      <c r="N137" s="1">
        <f>IFERROR(__xludf.DUMMYFUNCTION("""COMPUTED_VALUE"""),6.23540978E8)</f>
        <v>623540978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IFERROR(__xludf.DUMMYFUNCTION("""COMPUTED_VALUE"""),897.87)</f>
        <v>897.87</v>
      </c>
      <c r="D138" s="2">
        <f>IFERROR(__xludf.DUMMYFUNCTION("""COMPUTED_VALUE"""),45491.66666666667)</f>
        <v>45491.66667</v>
      </c>
      <c r="E138" s="1">
        <f>IFERROR(__xludf.DUMMYFUNCTION("""COMPUTED_VALUE"""),909.49)</f>
        <v>909.49</v>
      </c>
      <c r="G138" s="2">
        <f>IFERROR(__xludf.DUMMYFUNCTION("""COMPUTED_VALUE"""),45491.66666666667)</f>
        <v>45491.66667</v>
      </c>
      <c r="H138" s="1">
        <f>IFERROR(__xludf.DUMMYFUNCTION("""COMPUTED_VALUE"""),895.02)</f>
        <v>895.02</v>
      </c>
      <c r="J138" s="2">
        <f>IFERROR(__xludf.DUMMYFUNCTION("""COMPUTED_VALUE"""),45491.66666666667)</f>
        <v>45491.66667</v>
      </c>
      <c r="K138" s="1">
        <f>IFERROR(__xludf.DUMMYFUNCTION("""COMPUTED_VALUE"""),895.67)</f>
        <v>895.67</v>
      </c>
      <c r="M138" s="2">
        <f>IFERROR(__xludf.DUMMYFUNCTION("""COMPUTED_VALUE"""),45491.66666666667)</f>
        <v>45491.66667</v>
      </c>
      <c r="N138" s="1">
        <f>IFERROR(__xludf.DUMMYFUNCTION("""COMPUTED_VALUE"""),5.411047E8)</f>
        <v>541104700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IFERROR(__xludf.DUMMYFUNCTION("""COMPUTED_VALUE"""),894.44)</f>
        <v>894.44</v>
      </c>
      <c r="D139" s="2">
        <f>IFERROR(__xludf.DUMMYFUNCTION("""COMPUTED_VALUE"""),45492.66666666667)</f>
        <v>45492.66667</v>
      </c>
      <c r="E139" s="1">
        <f>IFERROR(__xludf.DUMMYFUNCTION("""COMPUTED_VALUE"""),895.65)</f>
        <v>895.65</v>
      </c>
      <c r="G139" s="2">
        <f>IFERROR(__xludf.DUMMYFUNCTION("""COMPUTED_VALUE"""),45492.66666666667)</f>
        <v>45492.66667</v>
      </c>
      <c r="H139" s="1">
        <f>IFERROR(__xludf.DUMMYFUNCTION("""COMPUTED_VALUE"""),880.68)</f>
        <v>880.68</v>
      </c>
      <c r="J139" s="2">
        <f>IFERROR(__xludf.DUMMYFUNCTION("""COMPUTED_VALUE"""),45492.66666666667)</f>
        <v>45492.66667</v>
      </c>
      <c r="K139" s="1">
        <f>IFERROR(__xludf.DUMMYFUNCTION("""COMPUTED_VALUE"""),883.41)</f>
        <v>883.41</v>
      </c>
      <c r="M139" s="2">
        <f>IFERROR(__xludf.DUMMYFUNCTION("""COMPUTED_VALUE"""),45492.66666666667)</f>
        <v>45492.66667</v>
      </c>
      <c r="N139" s="1">
        <f>IFERROR(__xludf.DUMMYFUNCTION("""COMPUTED_VALUE"""),4.83668548E8)</f>
        <v>483668548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IFERROR(__xludf.DUMMYFUNCTION("""COMPUTED_VALUE"""),888.26)</f>
        <v>888.26</v>
      </c>
      <c r="D140" s="2">
        <f>IFERROR(__xludf.DUMMYFUNCTION("""COMPUTED_VALUE"""),45495.66666666667)</f>
        <v>45495.66667</v>
      </c>
      <c r="E140" s="1">
        <f>IFERROR(__xludf.DUMMYFUNCTION("""COMPUTED_VALUE"""),895.41)</f>
        <v>895.41</v>
      </c>
      <c r="G140" s="2">
        <f>IFERROR(__xludf.DUMMYFUNCTION("""COMPUTED_VALUE"""),45495.66666666667)</f>
        <v>45495.66667</v>
      </c>
      <c r="H140" s="1">
        <f>IFERROR(__xludf.DUMMYFUNCTION("""COMPUTED_VALUE"""),885.97)</f>
        <v>885.97</v>
      </c>
      <c r="J140" s="2">
        <f>IFERROR(__xludf.DUMMYFUNCTION("""COMPUTED_VALUE"""),45495.66666666667)</f>
        <v>45495.66667</v>
      </c>
      <c r="K140" s="1">
        <f>IFERROR(__xludf.DUMMYFUNCTION("""COMPUTED_VALUE"""),894.33)</f>
        <v>894.33</v>
      </c>
      <c r="M140" s="2">
        <f>IFERROR(__xludf.DUMMYFUNCTION("""COMPUTED_VALUE"""),45495.66666666667)</f>
        <v>45495.66667</v>
      </c>
      <c r="N140" s="1">
        <f>IFERROR(__xludf.DUMMYFUNCTION("""COMPUTED_VALUE"""),5.27558592E8)</f>
        <v>527558592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IFERROR(__xludf.DUMMYFUNCTION("""COMPUTED_VALUE"""),896.49)</f>
        <v>896.49</v>
      </c>
      <c r="D141" s="2">
        <f>IFERROR(__xludf.DUMMYFUNCTION("""COMPUTED_VALUE"""),45496.66666666667)</f>
        <v>45496.66667</v>
      </c>
      <c r="E141" s="1">
        <f>IFERROR(__xludf.DUMMYFUNCTION("""COMPUTED_VALUE"""),897.61)</f>
        <v>897.61</v>
      </c>
      <c r="G141" s="2">
        <f>IFERROR(__xludf.DUMMYFUNCTION("""COMPUTED_VALUE"""),45496.66666666667)</f>
        <v>45496.66667</v>
      </c>
      <c r="H141" s="1">
        <f>IFERROR(__xludf.DUMMYFUNCTION("""COMPUTED_VALUE"""),885.07)</f>
        <v>885.07</v>
      </c>
      <c r="J141" s="2">
        <f>IFERROR(__xludf.DUMMYFUNCTION("""COMPUTED_VALUE"""),45496.66666666667)</f>
        <v>45496.66667</v>
      </c>
      <c r="K141" s="1">
        <f>IFERROR(__xludf.DUMMYFUNCTION("""COMPUTED_VALUE"""),885.34)</f>
        <v>885.34</v>
      </c>
      <c r="M141" s="2">
        <f>IFERROR(__xludf.DUMMYFUNCTION("""COMPUTED_VALUE"""),45496.66666666667)</f>
        <v>45496.66667</v>
      </c>
      <c r="N141" s="1">
        <f>IFERROR(__xludf.DUMMYFUNCTION("""COMPUTED_VALUE"""),5.35507882E8)</f>
        <v>535507882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IFERROR(__xludf.DUMMYFUNCTION("""COMPUTED_VALUE"""),868.14)</f>
        <v>868.14</v>
      </c>
      <c r="D142" s="2">
        <f>IFERROR(__xludf.DUMMYFUNCTION("""COMPUTED_VALUE"""),45497.66666666667)</f>
        <v>45497.66667</v>
      </c>
      <c r="E142" s="1">
        <f>IFERROR(__xludf.DUMMYFUNCTION("""COMPUTED_VALUE"""),868.55)</f>
        <v>868.55</v>
      </c>
      <c r="G142" s="2">
        <f>IFERROR(__xludf.DUMMYFUNCTION("""COMPUTED_VALUE"""),45497.66666666667)</f>
        <v>45497.66667</v>
      </c>
      <c r="H142" s="1">
        <f>IFERROR(__xludf.DUMMYFUNCTION("""COMPUTED_VALUE"""),857.93)</f>
        <v>857.93</v>
      </c>
      <c r="J142" s="2">
        <f>IFERROR(__xludf.DUMMYFUNCTION("""COMPUTED_VALUE"""),45497.66666666667)</f>
        <v>45497.66667</v>
      </c>
      <c r="K142" s="1">
        <f>IFERROR(__xludf.DUMMYFUNCTION("""COMPUTED_VALUE"""),862.21)</f>
        <v>862.21</v>
      </c>
      <c r="M142" s="2">
        <f>IFERROR(__xludf.DUMMYFUNCTION("""COMPUTED_VALUE"""),45497.66666666667)</f>
        <v>45497.66667</v>
      </c>
      <c r="N142" s="1">
        <f>IFERROR(__xludf.DUMMYFUNCTION("""COMPUTED_VALUE"""),6.46186576E8)</f>
        <v>646186576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IFERROR(__xludf.DUMMYFUNCTION("""COMPUTED_VALUE"""),861.71)</f>
        <v>861.71</v>
      </c>
      <c r="D143" s="2">
        <f>IFERROR(__xludf.DUMMYFUNCTION("""COMPUTED_VALUE"""),45498.66666666667)</f>
        <v>45498.66667</v>
      </c>
      <c r="E143" s="1">
        <f>IFERROR(__xludf.DUMMYFUNCTION("""COMPUTED_VALUE"""),874.42)</f>
        <v>874.42</v>
      </c>
      <c r="G143" s="2">
        <f>IFERROR(__xludf.DUMMYFUNCTION("""COMPUTED_VALUE"""),45498.66666666667)</f>
        <v>45498.66667</v>
      </c>
      <c r="H143" s="1">
        <f>IFERROR(__xludf.DUMMYFUNCTION("""COMPUTED_VALUE"""),861.71)</f>
        <v>861.71</v>
      </c>
      <c r="J143" s="2">
        <f>IFERROR(__xludf.DUMMYFUNCTION("""COMPUTED_VALUE"""),45498.66666666667)</f>
        <v>45498.66667</v>
      </c>
      <c r="K143" s="1">
        <f>IFERROR(__xludf.DUMMYFUNCTION("""COMPUTED_VALUE"""),865.45)</f>
        <v>865.45</v>
      </c>
      <c r="M143" s="2">
        <f>IFERROR(__xludf.DUMMYFUNCTION("""COMPUTED_VALUE"""),45498.66666666667)</f>
        <v>45498.66667</v>
      </c>
      <c r="N143" s="1">
        <f>IFERROR(__xludf.DUMMYFUNCTION("""COMPUTED_VALUE"""),7.89934685E8)</f>
        <v>789934685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IFERROR(__xludf.DUMMYFUNCTION("""COMPUTED_VALUE"""),868.43)</f>
        <v>868.43</v>
      </c>
      <c r="D144" s="2">
        <f>IFERROR(__xludf.DUMMYFUNCTION("""COMPUTED_VALUE"""),45499.66666666667)</f>
        <v>45499.66667</v>
      </c>
      <c r="E144" s="1">
        <f>IFERROR(__xludf.DUMMYFUNCTION("""COMPUTED_VALUE"""),877.74)</f>
        <v>877.74</v>
      </c>
      <c r="G144" s="2">
        <f>IFERROR(__xludf.DUMMYFUNCTION("""COMPUTED_VALUE"""),45499.66666666667)</f>
        <v>45499.66667</v>
      </c>
      <c r="H144" s="1">
        <f>IFERROR(__xludf.DUMMYFUNCTION("""COMPUTED_VALUE"""),868.43)</f>
        <v>868.43</v>
      </c>
      <c r="J144" s="2">
        <f>IFERROR(__xludf.DUMMYFUNCTION("""COMPUTED_VALUE"""),45499.66666666667)</f>
        <v>45499.66667</v>
      </c>
      <c r="K144" s="1">
        <f>IFERROR(__xludf.DUMMYFUNCTION("""COMPUTED_VALUE"""),875.69)</f>
        <v>875.69</v>
      </c>
      <c r="M144" s="2">
        <f>IFERROR(__xludf.DUMMYFUNCTION("""COMPUTED_VALUE"""),45499.66666666667)</f>
        <v>45499.66667</v>
      </c>
      <c r="N144" s="1">
        <f>IFERROR(__xludf.DUMMYFUNCTION("""COMPUTED_VALUE"""),5.33108351E8)</f>
        <v>533108351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IFERROR(__xludf.DUMMYFUNCTION("""COMPUTED_VALUE"""),879.45)</f>
        <v>879.45</v>
      </c>
      <c r="D145" s="2">
        <f>IFERROR(__xludf.DUMMYFUNCTION("""COMPUTED_VALUE"""),45502.66666666667)</f>
        <v>45502.66667</v>
      </c>
      <c r="E145" s="1">
        <f>IFERROR(__xludf.DUMMYFUNCTION("""COMPUTED_VALUE"""),888.45)</f>
        <v>888.45</v>
      </c>
      <c r="G145" s="2">
        <f>IFERROR(__xludf.DUMMYFUNCTION("""COMPUTED_VALUE"""),45502.66666666667)</f>
        <v>45502.66667</v>
      </c>
      <c r="H145" s="1">
        <f>IFERROR(__xludf.DUMMYFUNCTION("""COMPUTED_VALUE"""),877.77)</f>
        <v>877.77</v>
      </c>
      <c r="J145" s="2">
        <f>IFERROR(__xludf.DUMMYFUNCTION("""COMPUTED_VALUE"""),45502.66666666667)</f>
        <v>45502.66667</v>
      </c>
      <c r="K145" s="1">
        <f>IFERROR(__xludf.DUMMYFUNCTION("""COMPUTED_VALUE"""),887.39)</f>
        <v>887.39</v>
      </c>
      <c r="M145" s="2">
        <f>IFERROR(__xludf.DUMMYFUNCTION("""COMPUTED_VALUE"""),45502.66666666667)</f>
        <v>45502.66667</v>
      </c>
      <c r="N145" s="1">
        <f>IFERROR(__xludf.DUMMYFUNCTION("""COMPUTED_VALUE"""),5.40902476E8)</f>
        <v>540902476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IFERROR(__xludf.DUMMYFUNCTION("""COMPUTED_VALUE"""),885.5)</f>
        <v>885.5</v>
      </c>
      <c r="D146" s="2">
        <f>IFERROR(__xludf.DUMMYFUNCTION("""COMPUTED_VALUE"""),45503.66666666667)</f>
        <v>45503.66667</v>
      </c>
      <c r="E146" s="1">
        <f>IFERROR(__xludf.DUMMYFUNCTION("""COMPUTED_VALUE"""),885.5)</f>
        <v>885.5</v>
      </c>
      <c r="G146" s="2">
        <f>IFERROR(__xludf.DUMMYFUNCTION("""COMPUTED_VALUE"""),45503.66666666667)</f>
        <v>45503.66667</v>
      </c>
      <c r="H146" s="1">
        <f>IFERROR(__xludf.DUMMYFUNCTION("""COMPUTED_VALUE"""),871.74)</f>
        <v>871.74</v>
      </c>
      <c r="J146" s="2">
        <f>IFERROR(__xludf.DUMMYFUNCTION("""COMPUTED_VALUE"""),45503.66666666667)</f>
        <v>45503.66667</v>
      </c>
      <c r="K146" s="1">
        <f>IFERROR(__xludf.DUMMYFUNCTION("""COMPUTED_VALUE"""),876.45)</f>
        <v>876.45</v>
      </c>
      <c r="M146" s="2">
        <f>IFERROR(__xludf.DUMMYFUNCTION("""COMPUTED_VALUE"""),45503.66666666667)</f>
        <v>45503.66667</v>
      </c>
      <c r="N146" s="1">
        <f>IFERROR(__xludf.DUMMYFUNCTION("""COMPUTED_VALUE"""),4.96763199E8)</f>
        <v>496763199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IFERROR(__xludf.DUMMYFUNCTION("""COMPUTED_VALUE"""),882.2)</f>
        <v>882.2</v>
      </c>
      <c r="D147" s="2">
        <f>IFERROR(__xludf.DUMMYFUNCTION("""COMPUTED_VALUE"""),45504.66666666667)</f>
        <v>45504.66667</v>
      </c>
      <c r="E147" s="1">
        <f>IFERROR(__xludf.DUMMYFUNCTION("""COMPUTED_VALUE"""),889.73)</f>
        <v>889.73</v>
      </c>
      <c r="G147" s="2">
        <f>IFERROR(__xludf.DUMMYFUNCTION("""COMPUTED_VALUE"""),45504.66666666667)</f>
        <v>45504.66667</v>
      </c>
      <c r="H147" s="1">
        <f>IFERROR(__xludf.DUMMYFUNCTION("""COMPUTED_VALUE"""),878.91)</f>
        <v>878.91</v>
      </c>
      <c r="J147" s="2">
        <f>IFERROR(__xludf.DUMMYFUNCTION("""COMPUTED_VALUE"""),45504.66666666667)</f>
        <v>45504.66667</v>
      </c>
      <c r="K147" s="1">
        <f>IFERROR(__xludf.DUMMYFUNCTION("""COMPUTED_VALUE"""),881.75)</f>
        <v>881.75</v>
      </c>
      <c r="M147" s="2">
        <f>IFERROR(__xludf.DUMMYFUNCTION("""COMPUTED_VALUE"""),45504.66666666667)</f>
        <v>45504.66667</v>
      </c>
      <c r="N147" s="1">
        <f>IFERROR(__xludf.DUMMYFUNCTION("""COMPUTED_VALUE"""),5.86482839E8)</f>
        <v>586482839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IFERROR(__xludf.DUMMYFUNCTION("""COMPUTED_VALUE"""),879.01)</f>
        <v>879.01</v>
      </c>
      <c r="D148" s="2">
        <f>IFERROR(__xludf.DUMMYFUNCTION("""COMPUTED_VALUE"""),45505.66666666667)</f>
        <v>45505.66667</v>
      </c>
      <c r="E148" s="1">
        <f>IFERROR(__xludf.DUMMYFUNCTION("""COMPUTED_VALUE"""),883.59)</f>
        <v>883.59</v>
      </c>
      <c r="G148" s="2">
        <f>IFERROR(__xludf.DUMMYFUNCTION("""COMPUTED_VALUE"""),45505.66666666667)</f>
        <v>45505.66667</v>
      </c>
      <c r="H148" s="1">
        <f>IFERROR(__xludf.DUMMYFUNCTION("""COMPUTED_VALUE"""),870.24)</f>
        <v>870.24</v>
      </c>
      <c r="J148" s="2">
        <f>IFERROR(__xludf.DUMMYFUNCTION("""COMPUTED_VALUE"""),45505.66666666667)</f>
        <v>45505.66667</v>
      </c>
      <c r="K148" s="1">
        <f>IFERROR(__xludf.DUMMYFUNCTION("""COMPUTED_VALUE"""),873.99)</f>
        <v>873.99</v>
      </c>
      <c r="M148" s="2">
        <f>IFERROR(__xludf.DUMMYFUNCTION("""COMPUTED_VALUE"""),45505.66666666667)</f>
        <v>45505.66667</v>
      </c>
      <c r="N148" s="1">
        <f>IFERROR(__xludf.DUMMYFUNCTION("""COMPUTED_VALUE"""),5.50158877E8)</f>
        <v>550158877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IFERROR(__xludf.DUMMYFUNCTION("""COMPUTED_VALUE"""),875.08)</f>
        <v>875.08</v>
      </c>
      <c r="D149" s="2">
        <f>IFERROR(__xludf.DUMMYFUNCTION("""COMPUTED_VALUE"""),45506.66666666667)</f>
        <v>45506.66667</v>
      </c>
      <c r="E149" s="1">
        <f>IFERROR(__xludf.DUMMYFUNCTION("""COMPUTED_VALUE"""),878.92)</f>
        <v>878.92</v>
      </c>
      <c r="G149" s="2">
        <f>IFERROR(__xludf.DUMMYFUNCTION("""COMPUTED_VALUE"""),45506.66666666667)</f>
        <v>45506.66667</v>
      </c>
      <c r="H149" s="1">
        <f>IFERROR(__xludf.DUMMYFUNCTION("""COMPUTED_VALUE"""),859.13)</f>
        <v>859.13</v>
      </c>
      <c r="J149" s="2">
        <f>IFERROR(__xludf.DUMMYFUNCTION("""COMPUTED_VALUE"""),45506.66666666667)</f>
        <v>45506.66667</v>
      </c>
      <c r="K149" s="1">
        <f>IFERROR(__xludf.DUMMYFUNCTION("""COMPUTED_VALUE"""),870.74)</f>
        <v>870.74</v>
      </c>
      <c r="M149" s="2">
        <f>IFERROR(__xludf.DUMMYFUNCTION("""COMPUTED_VALUE"""),45506.66666666667)</f>
        <v>45506.66667</v>
      </c>
      <c r="N149" s="1">
        <f>IFERROR(__xludf.DUMMYFUNCTION("""COMPUTED_VALUE"""),6.17109801E8)</f>
        <v>617109801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IFERROR(__xludf.DUMMYFUNCTION("""COMPUTED_VALUE"""),848.89)</f>
        <v>848.89</v>
      </c>
      <c r="D150" s="2">
        <f>IFERROR(__xludf.DUMMYFUNCTION("""COMPUTED_VALUE"""),45509.66666666667)</f>
        <v>45509.66667</v>
      </c>
      <c r="E150" s="1">
        <f>IFERROR(__xludf.DUMMYFUNCTION("""COMPUTED_VALUE"""),857.84)</f>
        <v>857.84</v>
      </c>
      <c r="G150" s="2">
        <f>IFERROR(__xludf.DUMMYFUNCTION("""COMPUTED_VALUE"""),45509.66666666667)</f>
        <v>45509.66667</v>
      </c>
      <c r="H150" s="1">
        <f>IFERROR(__xludf.DUMMYFUNCTION("""COMPUTED_VALUE"""),846.03)</f>
        <v>846.03</v>
      </c>
      <c r="J150" s="2">
        <f>IFERROR(__xludf.DUMMYFUNCTION("""COMPUTED_VALUE"""),45509.66666666667)</f>
        <v>45509.66667</v>
      </c>
      <c r="K150" s="1">
        <f>IFERROR(__xludf.DUMMYFUNCTION("""COMPUTED_VALUE"""),849.35)</f>
        <v>849.35</v>
      </c>
      <c r="M150" s="2">
        <f>IFERROR(__xludf.DUMMYFUNCTION("""COMPUTED_VALUE"""),45509.66666666667)</f>
        <v>45509.66667</v>
      </c>
      <c r="N150" s="1">
        <f>IFERROR(__xludf.DUMMYFUNCTION("""COMPUTED_VALUE"""),7.10951102E8)</f>
        <v>710951102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IFERROR(__xludf.DUMMYFUNCTION("""COMPUTED_VALUE"""),852.84)</f>
        <v>852.84</v>
      </c>
      <c r="D151" s="2">
        <f>IFERROR(__xludf.DUMMYFUNCTION("""COMPUTED_VALUE"""),45510.66666666667)</f>
        <v>45510.66667</v>
      </c>
      <c r="E151" s="1">
        <f>IFERROR(__xludf.DUMMYFUNCTION("""COMPUTED_VALUE"""),862.63)</f>
        <v>862.63</v>
      </c>
      <c r="G151" s="2">
        <f>IFERROR(__xludf.DUMMYFUNCTION("""COMPUTED_VALUE"""),45510.66666666667)</f>
        <v>45510.66667</v>
      </c>
      <c r="H151" s="1">
        <f>IFERROR(__xludf.DUMMYFUNCTION("""COMPUTED_VALUE"""),849.8)</f>
        <v>849.8</v>
      </c>
      <c r="J151" s="2">
        <f>IFERROR(__xludf.DUMMYFUNCTION("""COMPUTED_VALUE"""),45510.66666666667)</f>
        <v>45510.66667</v>
      </c>
      <c r="K151" s="1">
        <f>IFERROR(__xludf.DUMMYFUNCTION("""COMPUTED_VALUE"""),854.13)</f>
        <v>854.13</v>
      </c>
      <c r="M151" s="2">
        <f>IFERROR(__xludf.DUMMYFUNCTION("""COMPUTED_VALUE"""),45510.66666666667)</f>
        <v>45510.66667</v>
      </c>
      <c r="N151" s="1">
        <f>IFERROR(__xludf.DUMMYFUNCTION("""COMPUTED_VALUE"""),6.10776921E8)</f>
        <v>610776921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IFERROR(__xludf.DUMMYFUNCTION("""COMPUTED_VALUE"""),855.86)</f>
        <v>855.86</v>
      </c>
      <c r="D152" s="2">
        <f>IFERROR(__xludf.DUMMYFUNCTION("""COMPUTED_VALUE"""),45511.66666666667)</f>
        <v>45511.66667</v>
      </c>
      <c r="E152" s="1">
        <f>IFERROR(__xludf.DUMMYFUNCTION("""COMPUTED_VALUE"""),863.26)</f>
        <v>863.26</v>
      </c>
      <c r="G152" s="2">
        <f>IFERROR(__xludf.DUMMYFUNCTION("""COMPUTED_VALUE"""),45511.66666666667)</f>
        <v>45511.66667</v>
      </c>
      <c r="H152" s="1">
        <f>IFERROR(__xludf.DUMMYFUNCTION("""COMPUTED_VALUE"""),846.58)</f>
        <v>846.58</v>
      </c>
      <c r="J152" s="2">
        <f>IFERROR(__xludf.DUMMYFUNCTION("""COMPUTED_VALUE"""),45511.66666666667)</f>
        <v>45511.66667</v>
      </c>
      <c r="K152" s="1">
        <f>IFERROR(__xludf.DUMMYFUNCTION("""COMPUTED_VALUE"""),846.87)</f>
        <v>846.87</v>
      </c>
      <c r="M152" s="2">
        <f>IFERROR(__xludf.DUMMYFUNCTION("""COMPUTED_VALUE"""),45511.66666666667)</f>
        <v>45511.66667</v>
      </c>
      <c r="N152" s="1">
        <f>IFERROR(__xludf.DUMMYFUNCTION("""COMPUTED_VALUE"""),5.57795639E8)</f>
        <v>557795639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IFERROR(__xludf.DUMMYFUNCTION("""COMPUTED_VALUE"""),848.49)</f>
        <v>848.49</v>
      </c>
      <c r="D153" s="2">
        <f>IFERROR(__xludf.DUMMYFUNCTION("""COMPUTED_VALUE"""),45512.66666666667)</f>
        <v>45512.66667</v>
      </c>
      <c r="E153" s="1">
        <f>IFERROR(__xludf.DUMMYFUNCTION("""COMPUTED_VALUE"""),861.21)</f>
        <v>861.21</v>
      </c>
      <c r="G153" s="2">
        <f>IFERROR(__xludf.DUMMYFUNCTION("""COMPUTED_VALUE"""),45512.66666666667)</f>
        <v>45512.66667</v>
      </c>
      <c r="H153" s="1">
        <f>IFERROR(__xludf.DUMMYFUNCTION("""COMPUTED_VALUE"""),846.84)</f>
        <v>846.84</v>
      </c>
      <c r="J153" s="2">
        <f>IFERROR(__xludf.DUMMYFUNCTION("""COMPUTED_VALUE"""),45512.66666666667)</f>
        <v>45512.66667</v>
      </c>
      <c r="K153" s="1">
        <f>IFERROR(__xludf.DUMMYFUNCTION("""COMPUTED_VALUE"""),859.4)</f>
        <v>859.4</v>
      </c>
      <c r="M153" s="2">
        <f>IFERROR(__xludf.DUMMYFUNCTION("""COMPUTED_VALUE"""),45512.66666666667)</f>
        <v>45512.66667</v>
      </c>
      <c r="N153" s="1">
        <f>IFERROR(__xludf.DUMMYFUNCTION("""COMPUTED_VALUE"""),5.54579845E8)</f>
        <v>554579845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IFERROR(__xludf.DUMMYFUNCTION("""COMPUTED_VALUE"""),857.7)</f>
        <v>857.7</v>
      </c>
      <c r="D154" s="2">
        <f>IFERROR(__xludf.DUMMYFUNCTION("""COMPUTED_VALUE"""),45513.66666666667)</f>
        <v>45513.66667</v>
      </c>
      <c r="E154" s="1">
        <f>IFERROR(__xludf.DUMMYFUNCTION("""COMPUTED_VALUE"""),861.11)</f>
        <v>861.11</v>
      </c>
      <c r="G154" s="2">
        <f>IFERROR(__xludf.DUMMYFUNCTION("""COMPUTED_VALUE"""),45513.66666666667)</f>
        <v>45513.66667</v>
      </c>
      <c r="H154" s="1">
        <f>IFERROR(__xludf.DUMMYFUNCTION("""COMPUTED_VALUE"""),853.41)</f>
        <v>853.41</v>
      </c>
      <c r="J154" s="2">
        <f>IFERROR(__xludf.DUMMYFUNCTION("""COMPUTED_VALUE"""),45513.66666666667)</f>
        <v>45513.66667</v>
      </c>
      <c r="K154" s="1">
        <f>IFERROR(__xludf.DUMMYFUNCTION("""COMPUTED_VALUE"""),859.03)</f>
        <v>859.03</v>
      </c>
      <c r="M154" s="2">
        <f>IFERROR(__xludf.DUMMYFUNCTION("""COMPUTED_VALUE"""),45513.66666666667)</f>
        <v>45513.66667</v>
      </c>
      <c r="N154" s="1">
        <f>IFERROR(__xludf.DUMMYFUNCTION("""COMPUTED_VALUE"""),4.44174781E8)</f>
        <v>444174781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IFERROR(__xludf.DUMMYFUNCTION("""COMPUTED_VALUE"""),858.06)</f>
        <v>858.06</v>
      </c>
      <c r="D155" s="2">
        <f>IFERROR(__xludf.DUMMYFUNCTION("""COMPUTED_VALUE"""),45516.66666666667)</f>
        <v>45516.66667</v>
      </c>
      <c r="E155" s="1">
        <f>IFERROR(__xludf.DUMMYFUNCTION("""COMPUTED_VALUE"""),858.16)</f>
        <v>858.16</v>
      </c>
      <c r="G155" s="2">
        <f>IFERROR(__xludf.DUMMYFUNCTION("""COMPUTED_VALUE"""),45516.66666666667)</f>
        <v>45516.66667</v>
      </c>
      <c r="H155" s="1">
        <f>IFERROR(__xludf.DUMMYFUNCTION("""COMPUTED_VALUE"""),848.93)</f>
        <v>848.93</v>
      </c>
      <c r="J155" s="2">
        <f>IFERROR(__xludf.DUMMYFUNCTION("""COMPUTED_VALUE"""),45516.66666666667)</f>
        <v>45516.66667</v>
      </c>
      <c r="K155" s="1">
        <f>IFERROR(__xludf.DUMMYFUNCTION("""COMPUTED_VALUE"""),850.35)</f>
        <v>850.35</v>
      </c>
      <c r="M155" s="2">
        <f>IFERROR(__xludf.DUMMYFUNCTION("""COMPUTED_VALUE"""),45516.66666666667)</f>
        <v>45516.66667</v>
      </c>
      <c r="N155" s="1">
        <f>IFERROR(__xludf.DUMMYFUNCTION("""COMPUTED_VALUE"""),4.56220456E8)</f>
        <v>456220456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IFERROR(__xludf.DUMMYFUNCTION("""COMPUTED_VALUE"""),852.44)</f>
        <v>852.44</v>
      </c>
      <c r="D156" s="2">
        <f>IFERROR(__xludf.DUMMYFUNCTION("""COMPUTED_VALUE"""),45517.66666666667)</f>
        <v>45517.66667</v>
      </c>
      <c r="E156" s="1">
        <f>IFERROR(__xludf.DUMMYFUNCTION("""COMPUTED_VALUE"""),866.89)</f>
        <v>866.89</v>
      </c>
      <c r="G156" s="2">
        <f>IFERROR(__xludf.DUMMYFUNCTION("""COMPUTED_VALUE"""),45517.66666666667)</f>
        <v>45517.66667</v>
      </c>
      <c r="H156" s="1">
        <f>IFERROR(__xludf.DUMMYFUNCTION("""COMPUTED_VALUE"""),852.03)</f>
        <v>852.03</v>
      </c>
      <c r="J156" s="2">
        <f>IFERROR(__xludf.DUMMYFUNCTION("""COMPUTED_VALUE"""),45517.66666666667)</f>
        <v>45517.66667</v>
      </c>
      <c r="K156" s="1">
        <f>IFERROR(__xludf.DUMMYFUNCTION("""COMPUTED_VALUE"""),866.34)</f>
        <v>866.34</v>
      </c>
      <c r="M156" s="2">
        <f>IFERROR(__xludf.DUMMYFUNCTION("""COMPUTED_VALUE"""),45517.66666666667)</f>
        <v>45517.66667</v>
      </c>
      <c r="N156" s="1">
        <f>IFERROR(__xludf.DUMMYFUNCTION("""COMPUTED_VALUE"""),4.68525329E8)</f>
        <v>468525329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IFERROR(__xludf.DUMMYFUNCTION("""COMPUTED_VALUE"""),865.87)</f>
        <v>865.87</v>
      </c>
      <c r="D157" s="2">
        <f>IFERROR(__xludf.DUMMYFUNCTION("""COMPUTED_VALUE"""),45518.66666666667)</f>
        <v>45518.66667</v>
      </c>
      <c r="E157" s="1">
        <f>IFERROR(__xludf.DUMMYFUNCTION("""COMPUTED_VALUE"""),866.34)</f>
        <v>866.34</v>
      </c>
      <c r="G157" s="2">
        <f>IFERROR(__xludf.DUMMYFUNCTION("""COMPUTED_VALUE"""),45518.66666666667)</f>
        <v>45518.66667</v>
      </c>
      <c r="H157" s="1">
        <f>IFERROR(__xludf.DUMMYFUNCTION("""COMPUTED_VALUE"""),862.2)</f>
        <v>862.2</v>
      </c>
      <c r="J157" s="2">
        <f>IFERROR(__xludf.DUMMYFUNCTION("""COMPUTED_VALUE"""),45518.66666666667)</f>
        <v>45518.66667</v>
      </c>
      <c r="K157" s="1">
        <f>IFERROR(__xludf.DUMMYFUNCTION("""COMPUTED_VALUE"""),863.36)</f>
        <v>863.36</v>
      </c>
      <c r="M157" s="2">
        <f>IFERROR(__xludf.DUMMYFUNCTION("""COMPUTED_VALUE"""),45518.66666666667)</f>
        <v>45518.66667</v>
      </c>
      <c r="N157" s="1">
        <f>IFERROR(__xludf.DUMMYFUNCTION("""COMPUTED_VALUE"""),4.68146916E8)</f>
        <v>468146916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IFERROR(__xludf.DUMMYFUNCTION("""COMPUTED_VALUE"""),870.37)</f>
        <v>870.37</v>
      </c>
      <c r="D158" s="2">
        <f>IFERROR(__xludf.DUMMYFUNCTION("""COMPUTED_VALUE"""),45519.66666666667)</f>
        <v>45519.66667</v>
      </c>
      <c r="E158" s="1">
        <f>IFERROR(__xludf.DUMMYFUNCTION("""COMPUTED_VALUE"""),878.49)</f>
        <v>878.49</v>
      </c>
      <c r="G158" s="2">
        <f>IFERROR(__xludf.DUMMYFUNCTION("""COMPUTED_VALUE"""),45519.66666666667)</f>
        <v>45519.66667</v>
      </c>
      <c r="H158" s="1">
        <f>IFERROR(__xludf.DUMMYFUNCTION("""COMPUTED_VALUE"""),870.37)</f>
        <v>870.37</v>
      </c>
      <c r="J158" s="2">
        <f>IFERROR(__xludf.DUMMYFUNCTION("""COMPUTED_VALUE"""),45519.66666666667)</f>
        <v>45519.66667</v>
      </c>
      <c r="K158" s="1">
        <f>IFERROR(__xludf.DUMMYFUNCTION("""COMPUTED_VALUE"""),877.18)</f>
        <v>877.18</v>
      </c>
      <c r="M158" s="2">
        <f>IFERROR(__xludf.DUMMYFUNCTION("""COMPUTED_VALUE"""),45519.66666666667)</f>
        <v>45519.66667</v>
      </c>
      <c r="N158" s="1">
        <f>IFERROR(__xludf.DUMMYFUNCTION("""COMPUTED_VALUE"""),5.13680917E8)</f>
        <v>513680917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IFERROR(__xludf.DUMMYFUNCTION("""COMPUTED_VALUE"""),874.66)</f>
        <v>874.66</v>
      </c>
      <c r="D159" s="2">
        <f>IFERROR(__xludf.DUMMYFUNCTION("""COMPUTED_VALUE"""),45520.66666666667)</f>
        <v>45520.66667</v>
      </c>
      <c r="E159" s="1">
        <f>IFERROR(__xludf.DUMMYFUNCTION("""COMPUTED_VALUE"""),882.38)</f>
        <v>882.38</v>
      </c>
      <c r="G159" s="2">
        <f>IFERROR(__xludf.DUMMYFUNCTION("""COMPUTED_VALUE"""),45520.66666666667)</f>
        <v>45520.66667</v>
      </c>
      <c r="H159" s="1">
        <f>IFERROR(__xludf.DUMMYFUNCTION("""COMPUTED_VALUE"""),874.66)</f>
        <v>874.66</v>
      </c>
      <c r="J159" s="2">
        <f>IFERROR(__xludf.DUMMYFUNCTION("""COMPUTED_VALUE"""),45520.66666666667)</f>
        <v>45520.66667</v>
      </c>
      <c r="K159" s="1">
        <f>IFERROR(__xludf.DUMMYFUNCTION("""COMPUTED_VALUE"""),880.83)</f>
        <v>880.83</v>
      </c>
      <c r="M159" s="2">
        <f>IFERROR(__xludf.DUMMYFUNCTION("""COMPUTED_VALUE"""),45520.66666666667)</f>
        <v>45520.66667</v>
      </c>
      <c r="N159" s="1">
        <f>IFERROR(__xludf.DUMMYFUNCTION("""COMPUTED_VALUE"""),4.44931292E8)</f>
        <v>444931292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IFERROR(__xludf.DUMMYFUNCTION("""COMPUTED_VALUE"""),883.01)</f>
        <v>883.01</v>
      </c>
      <c r="D160" s="2">
        <f>IFERROR(__xludf.DUMMYFUNCTION("""COMPUTED_VALUE"""),45523.66666666667)</f>
        <v>45523.66667</v>
      </c>
      <c r="E160" s="1">
        <f>IFERROR(__xludf.DUMMYFUNCTION("""COMPUTED_VALUE"""),890.48)</f>
        <v>890.48</v>
      </c>
      <c r="G160" s="2">
        <f>IFERROR(__xludf.DUMMYFUNCTION("""COMPUTED_VALUE"""),45523.66666666667)</f>
        <v>45523.66667</v>
      </c>
      <c r="H160" s="1">
        <f>IFERROR(__xludf.DUMMYFUNCTION("""COMPUTED_VALUE"""),881.79)</f>
        <v>881.79</v>
      </c>
      <c r="J160" s="2">
        <f>IFERROR(__xludf.DUMMYFUNCTION("""COMPUTED_VALUE"""),45523.66666666667)</f>
        <v>45523.66667</v>
      </c>
      <c r="K160" s="1">
        <f>IFERROR(__xludf.DUMMYFUNCTION("""COMPUTED_VALUE"""),890.08)</f>
        <v>890.08</v>
      </c>
      <c r="M160" s="2">
        <f>IFERROR(__xludf.DUMMYFUNCTION("""COMPUTED_VALUE"""),45523.66666666667)</f>
        <v>45523.66667</v>
      </c>
      <c r="N160" s="1">
        <f>IFERROR(__xludf.DUMMYFUNCTION("""COMPUTED_VALUE"""),4.03759924E8)</f>
        <v>403759924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IFERROR(__xludf.DUMMYFUNCTION("""COMPUTED_VALUE"""),891.58)</f>
        <v>891.58</v>
      </c>
      <c r="D161" s="2">
        <f>IFERROR(__xludf.DUMMYFUNCTION("""COMPUTED_VALUE"""),45524.66666666667)</f>
        <v>45524.66667</v>
      </c>
      <c r="E161" s="1">
        <f>IFERROR(__xludf.DUMMYFUNCTION("""COMPUTED_VALUE"""),894.01)</f>
        <v>894.01</v>
      </c>
      <c r="G161" s="2">
        <f>IFERROR(__xludf.DUMMYFUNCTION("""COMPUTED_VALUE"""),45524.66666666667)</f>
        <v>45524.66667</v>
      </c>
      <c r="H161" s="1">
        <f>IFERROR(__xludf.DUMMYFUNCTION("""COMPUTED_VALUE"""),888.05)</f>
        <v>888.05</v>
      </c>
      <c r="J161" s="2">
        <f>IFERROR(__xludf.DUMMYFUNCTION("""COMPUTED_VALUE"""),45524.66666666667)</f>
        <v>45524.66667</v>
      </c>
      <c r="K161" s="1">
        <f>IFERROR(__xludf.DUMMYFUNCTION("""COMPUTED_VALUE"""),891.02)</f>
        <v>891.02</v>
      </c>
      <c r="M161" s="2">
        <f>IFERROR(__xludf.DUMMYFUNCTION("""COMPUTED_VALUE"""),45524.66666666667)</f>
        <v>45524.66667</v>
      </c>
      <c r="N161" s="1">
        <f>IFERROR(__xludf.DUMMYFUNCTION("""COMPUTED_VALUE"""),3.89298133E8)</f>
        <v>389298133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IFERROR(__xludf.DUMMYFUNCTION("""COMPUTED_VALUE"""),894.26)</f>
        <v>894.26</v>
      </c>
      <c r="D162" s="2">
        <f>IFERROR(__xludf.DUMMYFUNCTION("""COMPUTED_VALUE"""),45525.66666666667)</f>
        <v>45525.66667</v>
      </c>
      <c r="E162" s="1">
        <f>IFERROR(__xludf.DUMMYFUNCTION("""COMPUTED_VALUE"""),900.84)</f>
        <v>900.84</v>
      </c>
      <c r="G162" s="2">
        <f>IFERROR(__xludf.DUMMYFUNCTION("""COMPUTED_VALUE"""),45525.66666666667)</f>
        <v>45525.66667</v>
      </c>
      <c r="H162" s="1">
        <f>IFERROR(__xludf.DUMMYFUNCTION("""COMPUTED_VALUE"""),892.93)</f>
        <v>892.93</v>
      </c>
      <c r="J162" s="2">
        <f>IFERROR(__xludf.DUMMYFUNCTION("""COMPUTED_VALUE"""),45525.66666666667)</f>
        <v>45525.66667</v>
      </c>
      <c r="K162" s="1">
        <f>IFERROR(__xludf.DUMMYFUNCTION("""COMPUTED_VALUE"""),898.18)</f>
        <v>898.18</v>
      </c>
      <c r="M162" s="2">
        <f>IFERROR(__xludf.DUMMYFUNCTION("""COMPUTED_VALUE"""),45525.66666666667)</f>
        <v>45525.66667</v>
      </c>
      <c r="N162" s="1">
        <f>IFERROR(__xludf.DUMMYFUNCTION("""COMPUTED_VALUE"""),4.25557061E8)</f>
        <v>425557061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IFERROR(__xludf.DUMMYFUNCTION("""COMPUTED_VALUE"""),900.97)</f>
        <v>900.97</v>
      </c>
      <c r="D163" s="2">
        <f>IFERROR(__xludf.DUMMYFUNCTION("""COMPUTED_VALUE"""),45526.66666666667)</f>
        <v>45526.66667</v>
      </c>
      <c r="E163" s="1">
        <f>IFERROR(__xludf.DUMMYFUNCTION("""COMPUTED_VALUE"""),900.97)</f>
        <v>900.97</v>
      </c>
      <c r="G163" s="2">
        <f>IFERROR(__xludf.DUMMYFUNCTION("""COMPUTED_VALUE"""),45526.66666666667)</f>
        <v>45526.66667</v>
      </c>
      <c r="H163" s="1">
        <f>IFERROR(__xludf.DUMMYFUNCTION("""COMPUTED_VALUE"""),886.0)</f>
        <v>886</v>
      </c>
      <c r="J163" s="2">
        <f>IFERROR(__xludf.DUMMYFUNCTION("""COMPUTED_VALUE"""),45526.66666666667)</f>
        <v>45526.66667</v>
      </c>
      <c r="K163" s="1">
        <f>IFERROR(__xludf.DUMMYFUNCTION("""COMPUTED_VALUE"""),887.26)</f>
        <v>887.26</v>
      </c>
      <c r="M163" s="2">
        <f>IFERROR(__xludf.DUMMYFUNCTION("""COMPUTED_VALUE"""),45526.66666666667)</f>
        <v>45526.66667</v>
      </c>
      <c r="N163" s="1">
        <f>IFERROR(__xludf.DUMMYFUNCTION("""COMPUTED_VALUE"""),5.58605793E8)</f>
        <v>558605793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IFERROR(__xludf.DUMMYFUNCTION("""COMPUTED_VALUE"""),892.25)</f>
        <v>892.25</v>
      </c>
      <c r="D164" s="2">
        <f>IFERROR(__xludf.DUMMYFUNCTION("""COMPUTED_VALUE"""),45527.66666666667)</f>
        <v>45527.66667</v>
      </c>
      <c r="E164" s="1">
        <f>IFERROR(__xludf.DUMMYFUNCTION("""COMPUTED_VALUE"""),901.81)</f>
        <v>901.81</v>
      </c>
      <c r="G164" s="2">
        <f>IFERROR(__xludf.DUMMYFUNCTION("""COMPUTED_VALUE"""),45527.66666666667)</f>
        <v>45527.66667</v>
      </c>
      <c r="H164" s="1">
        <f>IFERROR(__xludf.DUMMYFUNCTION("""COMPUTED_VALUE"""),891.98)</f>
        <v>891.98</v>
      </c>
      <c r="J164" s="2">
        <f>IFERROR(__xludf.DUMMYFUNCTION("""COMPUTED_VALUE"""),45527.66666666667)</f>
        <v>45527.66667</v>
      </c>
      <c r="K164" s="1">
        <f>IFERROR(__xludf.DUMMYFUNCTION("""COMPUTED_VALUE"""),901.55)</f>
        <v>901.55</v>
      </c>
      <c r="M164" s="2">
        <f>IFERROR(__xludf.DUMMYFUNCTION("""COMPUTED_VALUE"""),45527.66666666667)</f>
        <v>45527.66667</v>
      </c>
      <c r="N164" s="1">
        <f>IFERROR(__xludf.DUMMYFUNCTION("""COMPUTED_VALUE"""),5.53837747E8)</f>
        <v>553837747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IFERROR(__xludf.DUMMYFUNCTION("""COMPUTED_VALUE"""),900.91)</f>
        <v>900.91</v>
      </c>
      <c r="D165" s="2">
        <f>IFERROR(__xludf.DUMMYFUNCTION("""COMPUTED_VALUE"""),45530.66666666667)</f>
        <v>45530.66667</v>
      </c>
      <c r="E165" s="1">
        <f>IFERROR(__xludf.DUMMYFUNCTION("""COMPUTED_VALUE"""),902.99)</f>
        <v>902.99</v>
      </c>
      <c r="G165" s="2">
        <f>IFERROR(__xludf.DUMMYFUNCTION("""COMPUTED_VALUE"""),45530.66666666667)</f>
        <v>45530.66667</v>
      </c>
      <c r="H165" s="1">
        <f>IFERROR(__xludf.DUMMYFUNCTION("""COMPUTED_VALUE"""),896.51)</f>
        <v>896.51</v>
      </c>
      <c r="J165" s="2">
        <f>IFERROR(__xludf.DUMMYFUNCTION("""COMPUTED_VALUE"""),45530.66666666667)</f>
        <v>45530.66667</v>
      </c>
      <c r="K165" s="1">
        <f>IFERROR(__xludf.DUMMYFUNCTION("""COMPUTED_VALUE"""),898.34)</f>
        <v>898.34</v>
      </c>
      <c r="M165" s="2">
        <f>IFERROR(__xludf.DUMMYFUNCTION("""COMPUTED_VALUE"""),45530.66666666667)</f>
        <v>45530.66667</v>
      </c>
      <c r="N165" s="1">
        <f>IFERROR(__xludf.DUMMYFUNCTION("""COMPUTED_VALUE"""),4.57052381E8)</f>
        <v>457052381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IFERROR(__xludf.DUMMYFUNCTION("""COMPUTED_VALUE"""),898.06)</f>
        <v>898.06</v>
      </c>
      <c r="D166" s="2">
        <f>IFERROR(__xludf.DUMMYFUNCTION("""COMPUTED_VALUE"""),45531.66666666667)</f>
        <v>45531.66667</v>
      </c>
      <c r="E166" s="1">
        <f>IFERROR(__xludf.DUMMYFUNCTION("""COMPUTED_VALUE"""),899.91)</f>
        <v>899.91</v>
      </c>
      <c r="G166" s="2">
        <f>IFERROR(__xludf.DUMMYFUNCTION("""COMPUTED_VALUE"""),45531.66666666667)</f>
        <v>45531.66667</v>
      </c>
      <c r="H166" s="1">
        <f>IFERROR(__xludf.DUMMYFUNCTION("""COMPUTED_VALUE"""),892.21)</f>
        <v>892.21</v>
      </c>
      <c r="J166" s="2">
        <f>IFERROR(__xludf.DUMMYFUNCTION("""COMPUTED_VALUE"""),45531.66666666667)</f>
        <v>45531.66667</v>
      </c>
      <c r="K166" s="1">
        <f>IFERROR(__xludf.DUMMYFUNCTION("""COMPUTED_VALUE"""),895.08)</f>
        <v>895.08</v>
      </c>
      <c r="M166" s="2">
        <f>IFERROR(__xludf.DUMMYFUNCTION("""COMPUTED_VALUE"""),45531.66666666667)</f>
        <v>45531.66667</v>
      </c>
      <c r="N166" s="1">
        <f>IFERROR(__xludf.DUMMYFUNCTION("""COMPUTED_VALUE"""),4.06025117E8)</f>
        <v>406025117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IFERROR(__xludf.DUMMYFUNCTION("""COMPUTED_VALUE"""),895.18)</f>
        <v>895.18</v>
      </c>
      <c r="D167" s="2">
        <f>IFERROR(__xludf.DUMMYFUNCTION("""COMPUTED_VALUE"""),45532.66666666667)</f>
        <v>45532.66667</v>
      </c>
      <c r="E167" s="1">
        <f>IFERROR(__xludf.DUMMYFUNCTION("""COMPUTED_VALUE"""),896.66)</f>
        <v>896.66</v>
      </c>
      <c r="G167" s="2">
        <f>IFERROR(__xludf.DUMMYFUNCTION("""COMPUTED_VALUE"""),45532.66666666667)</f>
        <v>45532.66667</v>
      </c>
      <c r="H167" s="1">
        <f>IFERROR(__xludf.DUMMYFUNCTION("""COMPUTED_VALUE"""),884.99)</f>
        <v>884.99</v>
      </c>
      <c r="J167" s="2">
        <f>IFERROR(__xludf.DUMMYFUNCTION("""COMPUTED_VALUE"""),45532.66666666667)</f>
        <v>45532.66667</v>
      </c>
      <c r="K167" s="1">
        <f>IFERROR(__xludf.DUMMYFUNCTION("""COMPUTED_VALUE"""),889.75)</f>
        <v>889.75</v>
      </c>
      <c r="M167" s="2">
        <f>IFERROR(__xludf.DUMMYFUNCTION("""COMPUTED_VALUE"""),45532.66666666667)</f>
        <v>45532.66667</v>
      </c>
      <c r="N167" s="1">
        <f>IFERROR(__xludf.DUMMYFUNCTION("""COMPUTED_VALUE"""),4.1531236E8)</f>
        <v>415312360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IFERROR(__xludf.DUMMYFUNCTION("""COMPUTED_VALUE"""),894.04)</f>
        <v>894.04</v>
      </c>
      <c r="D168" s="2">
        <f>IFERROR(__xludf.DUMMYFUNCTION("""COMPUTED_VALUE"""),45533.66666666667)</f>
        <v>45533.66667</v>
      </c>
      <c r="E168" s="1">
        <f>IFERROR(__xludf.DUMMYFUNCTION("""COMPUTED_VALUE"""),897.26)</f>
        <v>897.26</v>
      </c>
      <c r="G168" s="2">
        <f>IFERROR(__xludf.DUMMYFUNCTION("""COMPUTED_VALUE"""),45533.66666666667)</f>
        <v>45533.66667</v>
      </c>
      <c r="H168" s="1">
        <f>IFERROR(__xludf.DUMMYFUNCTION("""COMPUTED_VALUE"""),889.75)</f>
        <v>889.75</v>
      </c>
      <c r="J168" s="2">
        <f>IFERROR(__xludf.DUMMYFUNCTION("""COMPUTED_VALUE"""),45533.66666666667)</f>
        <v>45533.66667</v>
      </c>
      <c r="K168" s="1">
        <f>IFERROR(__xludf.DUMMYFUNCTION("""COMPUTED_VALUE"""),890.04)</f>
        <v>890.04</v>
      </c>
      <c r="M168" s="2">
        <f>IFERROR(__xludf.DUMMYFUNCTION("""COMPUTED_VALUE"""),45533.66666666667)</f>
        <v>45533.66667</v>
      </c>
      <c r="N168" s="1">
        <f>IFERROR(__xludf.DUMMYFUNCTION("""COMPUTED_VALUE"""),3.98999696E8)</f>
        <v>398999696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IFERROR(__xludf.DUMMYFUNCTION("""COMPUTED_VALUE"""),893.05)</f>
        <v>893.05</v>
      </c>
      <c r="D169" s="2">
        <f>IFERROR(__xludf.DUMMYFUNCTION("""COMPUTED_VALUE"""),45534.66666666667)</f>
        <v>45534.66667</v>
      </c>
      <c r="E169" s="1">
        <f>IFERROR(__xludf.DUMMYFUNCTION("""COMPUTED_VALUE"""),901.86)</f>
        <v>901.86</v>
      </c>
      <c r="G169" s="2">
        <f>IFERROR(__xludf.DUMMYFUNCTION("""COMPUTED_VALUE"""),45534.66666666667)</f>
        <v>45534.66667</v>
      </c>
      <c r="H169" s="1">
        <f>IFERROR(__xludf.DUMMYFUNCTION("""COMPUTED_VALUE"""),889.66)</f>
        <v>889.66</v>
      </c>
      <c r="J169" s="2">
        <f>IFERROR(__xludf.DUMMYFUNCTION("""COMPUTED_VALUE"""),45534.66666666667)</f>
        <v>45534.66667</v>
      </c>
      <c r="K169" s="1">
        <f>IFERROR(__xludf.DUMMYFUNCTION("""COMPUTED_VALUE"""),901.22)</f>
        <v>901.22</v>
      </c>
      <c r="M169" s="2">
        <f>IFERROR(__xludf.DUMMYFUNCTION("""COMPUTED_VALUE"""),45534.66666666667)</f>
        <v>45534.66667</v>
      </c>
      <c r="N169" s="1">
        <f>IFERROR(__xludf.DUMMYFUNCTION("""COMPUTED_VALUE"""),4.58526329E8)</f>
        <v>458526329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IFERROR(__xludf.DUMMYFUNCTION("""COMPUTED_VALUE"""),900.66)</f>
        <v>900.66</v>
      </c>
      <c r="D170" s="2">
        <f>IFERROR(__xludf.DUMMYFUNCTION("""COMPUTED_VALUE"""),45538.66666666667)</f>
        <v>45538.66667</v>
      </c>
      <c r="E170" s="1">
        <f>IFERROR(__xludf.DUMMYFUNCTION("""COMPUTED_VALUE"""),907.65)</f>
        <v>907.65</v>
      </c>
      <c r="G170" s="2">
        <f>IFERROR(__xludf.DUMMYFUNCTION("""COMPUTED_VALUE"""),45538.66666666667)</f>
        <v>45538.66667</v>
      </c>
      <c r="H170" s="1">
        <f>IFERROR(__xludf.DUMMYFUNCTION("""COMPUTED_VALUE"""),898.71)</f>
        <v>898.71</v>
      </c>
      <c r="J170" s="2">
        <f>IFERROR(__xludf.DUMMYFUNCTION("""COMPUTED_VALUE"""),45538.66666666667)</f>
        <v>45538.66667</v>
      </c>
      <c r="K170" s="1">
        <f>IFERROR(__xludf.DUMMYFUNCTION("""COMPUTED_VALUE"""),901.46)</f>
        <v>901.46</v>
      </c>
      <c r="M170" s="2">
        <f>IFERROR(__xludf.DUMMYFUNCTION("""COMPUTED_VALUE"""),45538.66666666667)</f>
        <v>45538.66667</v>
      </c>
      <c r="N170" s="1">
        <f>IFERROR(__xludf.DUMMYFUNCTION("""COMPUTED_VALUE"""),4.95576424E8)</f>
        <v>495576424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IFERROR(__xludf.DUMMYFUNCTION("""COMPUTED_VALUE"""),900.89)</f>
        <v>900.89</v>
      </c>
      <c r="D171" s="2">
        <f>IFERROR(__xludf.DUMMYFUNCTION("""COMPUTED_VALUE"""),45539.66666666667)</f>
        <v>45539.66667</v>
      </c>
      <c r="E171" s="1">
        <f>IFERROR(__xludf.DUMMYFUNCTION("""COMPUTED_VALUE"""),913.01)</f>
        <v>913.01</v>
      </c>
      <c r="G171" s="2">
        <f>IFERROR(__xludf.DUMMYFUNCTION("""COMPUTED_VALUE"""),45539.66666666667)</f>
        <v>45539.66667</v>
      </c>
      <c r="H171" s="1">
        <f>IFERROR(__xludf.DUMMYFUNCTION("""COMPUTED_VALUE"""),900.89)</f>
        <v>900.89</v>
      </c>
      <c r="J171" s="2">
        <f>IFERROR(__xludf.DUMMYFUNCTION("""COMPUTED_VALUE"""),45539.66666666667)</f>
        <v>45539.66667</v>
      </c>
      <c r="K171" s="1">
        <f>IFERROR(__xludf.DUMMYFUNCTION("""COMPUTED_VALUE"""),911.45)</f>
        <v>911.45</v>
      </c>
      <c r="M171" s="2">
        <f>IFERROR(__xludf.DUMMYFUNCTION("""COMPUTED_VALUE"""),45539.66666666667)</f>
        <v>45539.66667</v>
      </c>
      <c r="N171" s="1">
        <f>IFERROR(__xludf.DUMMYFUNCTION("""COMPUTED_VALUE"""),4.75396221E8)</f>
        <v>475396221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IFERROR(__xludf.DUMMYFUNCTION("""COMPUTED_VALUE"""),915.77)</f>
        <v>915.77</v>
      </c>
      <c r="D172" s="2">
        <f>IFERROR(__xludf.DUMMYFUNCTION("""COMPUTED_VALUE"""),45540.66666666667)</f>
        <v>45540.66667</v>
      </c>
      <c r="E172" s="1">
        <f>IFERROR(__xludf.DUMMYFUNCTION("""COMPUTED_VALUE"""),923.1)</f>
        <v>923.1</v>
      </c>
      <c r="G172" s="2">
        <f>IFERROR(__xludf.DUMMYFUNCTION("""COMPUTED_VALUE"""),45540.66666666667)</f>
        <v>45540.66667</v>
      </c>
      <c r="H172" s="1">
        <f>IFERROR(__xludf.DUMMYFUNCTION("""COMPUTED_VALUE"""),912.03)</f>
        <v>912.03</v>
      </c>
      <c r="J172" s="2">
        <f>IFERROR(__xludf.DUMMYFUNCTION("""COMPUTED_VALUE"""),45540.66666666667)</f>
        <v>45540.66667</v>
      </c>
      <c r="K172" s="1">
        <f>IFERROR(__xludf.DUMMYFUNCTION("""COMPUTED_VALUE"""),915.71)</f>
        <v>915.71</v>
      </c>
      <c r="M172" s="2">
        <f>IFERROR(__xludf.DUMMYFUNCTION("""COMPUTED_VALUE"""),45540.66666666667)</f>
        <v>45540.66667</v>
      </c>
      <c r="N172" s="1">
        <f>IFERROR(__xludf.DUMMYFUNCTION("""COMPUTED_VALUE"""),5.13318092E8)</f>
        <v>513318092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IFERROR(__xludf.DUMMYFUNCTION("""COMPUTED_VALUE"""),917.26)</f>
        <v>917.26</v>
      </c>
      <c r="D173" s="2">
        <f>IFERROR(__xludf.DUMMYFUNCTION("""COMPUTED_VALUE"""),45541.66666666667)</f>
        <v>45541.66667</v>
      </c>
      <c r="E173" s="1">
        <f>IFERROR(__xludf.DUMMYFUNCTION("""COMPUTED_VALUE"""),918.79)</f>
        <v>918.79</v>
      </c>
      <c r="G173" s="2">
        <f>IFERROR(__xludf.DUMMYFUNCTION("""COMPUTED_VALUE"""),45541.66666666667)</f>
        <v>45541.66667</v>
      </c>
      <c r="H173" s="1">
        <f>IFERROR(__xludf.DUMMYFUNCTION("""COMPUTED_VALUE"""),898.51)</f>
        <v>898.51</v>
      </c>
      <c r="J173" s="2">
        <f>IFERROR(__xludf.DUMMYFUNCTION("""COMPUTED_VALUE"""),45541.66666666667)</f>
        <v>45541.66667</v>
      </c>
      <c r="K173" s="1">
        <f>IFERROR(__xludf.DUMMYFUNCTION("""COMPUTED_VALUE"""),898.53)</f>
        <v>898.53</v>
      </c>
      <c r="M173" s="2">
        <f>IFERROR(__xludf.DUMMYFUNCTION("""COMPUTED_VALUE"""),45541.66666666667)</f>
        <v>45541.66667</v>
      </c>
      <c r="N173" s="1">
        <f>IFERROR(__xludf.DUMMYFUNCTION("""COMPUTED_VALUE"""),5.24570178E8)</f>
        <v>524570178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IFERROR(__xludf.DUMMYFUNCTION("""COMPUTED_VALUE"""),902.77)</f>
        <v>902.77</v>
      </c>
      <c r="D174" s="2">
        <f>IFERROR(__xludf.DUMMYFUNCTION("""COMPUTED_VALUE"""),45544.66666666667)</f>
        <v>45544.66667</v>
      </c>
      <c r="E174" s="1">
        <f>IFERROR(__xludf.DUMMYFUNCTION("""COMPUTED_VALUE"""),911.09)</f>
        <v>911.09</v>
      </c>
      <c r="G174" s="2">
        <f>IFERROR(__xludf.DUMMYFUNCTION("""COMPUTED_VALUE"""),45544.66666666667)</f>
        <v>45544.66667</v>
      </c>
      <c r="H174" s="1">
        <f>IFERROR(__xludf.DUMMYFUNCTION("""COMPUTED_VALUE"""),899.48)</f>
        <v>899.48</v>
      </c>
      <c r="J174" s="2">
        <f>IFERROR(__xludf.DUMMYFUNCTION("""COMPUTED_VALUE"""),45544.66666666667)</f>
        <v>45544.66667</v>
      </c>
      <c r="K174" s="1">
        <f>IFERROR(__xludf.DUMMYFUNCTION("""COMPUTED_VALUE"""),906.23)</f>
        <v>906.23</v>
      </c>
      <c r="M174" s="2">
        <f>IFERROR(__xludf.DUMMYFUNCTION("""COMPUTED_VALUE"""),45544.66666666667)</f>
        <v>45544.66667</v>
      </c>
      <c r="N174" s="1">
        <f>IFERROR(__xludf.DUMMYFUNCTION("""COMPUTED_VALUE"""),4.71512386E8)</f>
        <v>471512386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IFERROR(__xludf.DUMMYFUNCTION("""COMPUTED_VALUE"""),908.92)</f>
        <v>908.92</v>
      </c>
      <c r="D175" s="2">
        <f>IFERROR(__xludf.DUMMYFUNCTION("""COMPUTED_VALUE"""),45545.66666666667)</f>
        <v>45545.66667</v>
      </c>
      <c r="E175" s="1">
        <f>IFERROR(__xludf.DUMMYFUNCTION("""COMPUTED_VALUE"""),914.07)</f>
        <v>914.07</v>
      </c>
      <c r="G175" s="2">
        <f>IFERROR(__xludf.DUMMYFUNCTION("""COMPUTED_VALUE"""),45545.66666666667)</f>
        <v>45545.66667</v>
      </c>
      <c r="H175" s="1">
        <f>IFERROR(__xludf.DUMMYFUNCTION("""COMPUTED_VALUE"""),902.87)</f>
        <v>902.87</v>
      </c>
      <c r="J175" s="2">
        <f>IFERROR(__xludf.DUMMYFUNCTION("""COMPUTED_VALUE"""),45545.66666666667)</f>
        <v>45545.66667</v>
      </c>
      <c r="K175" s="1">
        <f>IFERROR(__xludf.DUMMYFUNCTION("""COMPUTED_VALUE"""),910.01)</f>
        <v>910.01</v>
      </c>
      <c r="M175" s="2">
        <f>IFERROR(__xludf.DUMMYFUNCTION("""COMPUTED_VALUE"""),45545.66666666667)</f>
        <v>45545.66667</v>
      </c>
      <c r="N175" s="1">
        <f>IFERROR(__xludf.DUMMYFUNCTION("""COMPUTED_VALUE"""),4.72039766E8)</f>
        <v>472039766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IFERROR(__xludf.DUMMYFUNCTION("""COMPUTED_VALUE"""),907.09)</f>
        <v>907.09</v>
      </c>
      <c r="D176" s="2">
        <f>IFERROR(__xludf.DUMMYFUNCTION("""COMPUTED_VALUE"""),45546.66666666667)</f>
        <v>45546.66667</v>
      </c>
      <c r="E176" s="1">
        <f>IFERROR(__xludf.DUMMYFUNCTION("""COMPUTED_VALUE"""),907.09)</f>
        <v>907.09</v>
      </c>
      <c r="G176" s="2">
        <f>IFERROR(__xludf.DUMMYFUNCTION("""COMPUTED_VALUE"""),45546.66666666667)</f>
        <v>45546.66667</v>
      </c>
      <c r="H176" s="1">
        <f>IFERROR(__xludf.DUMMYFUNCTION("""COMPUTED_VALUE"""),889.68)</f>
        <v>889.68</v>
      </c>
      <c r="J176" s="2">
        <f>IFERROR(__xludf.DUMMYFUNCTION("""COMPUTED_VALUE"""),45546.66666666667)</f>
        <v>45546.66667</v>
      </c>
      <c r="K176" s="1">
        <f>IFERROR(__xludf.DUMMYFUNCTION("""COMPUTED_VALUE"""),904.85)</f>
        <v>904.85</v>
      </c>
      <c r="M176" s="2">
        <f>IFERROR(__xludf.DUMMYFUNCTION("""COMPUTED_VALUE"""),45546.66666666667)</f>
        <v>45546.66667</v>
      </c>
      <c r="N176" s="1">
        <f>IFERROR(__xludf.DUMMYFUNCTION("""COMPUTED_VALUE"""),4.92737281E8)</f>
        <v>492737281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IFERROR(__xludf.DUMMYFUNCTION("""COMPUTED_VALUE"""),902.14)</f>
        <v>902.14</v>
      </c>
      <c r="D177" s="2">
        <f>IFERROR(__xludf.DUMMYFUNCTION("""COMPUTED_VALUE"""),45547.66666666667)</f>
        <v>45547.66667</v>
      </c>
      <c r="E177" s="1">
        <f>IFERROR(__xludf.DUMMYFUNCTION("""COMPUTED_VALUE"""),909.94)</f>
        <v>909.94</v>
      </c>
      <c r="G177" s="2">
        <f>IFERROR(__xludf.DUMMYFUNCTION("""COMPUTED_VALUE"""),45547.66666666667)</f>
        <v>45547.66667</v>
      </c>
      <c r="H177" s="1">
        <f>IFERROR(__xludf.DUMMYFUNCTION("""COMPUTED_VALUE"""),901.08)</f>
        <v>901.08</v>
      </c>
      <c r="J177" s="2">
        <f>IFERROR(__xludf.DUMMYFUNCTION("""COMPUTED_VALUE"""),45547.66666666667)</f>
        <v>45547.66667</v>
      </c>
      <c r="K177" s="1">
        <f>IFERROR(__xludf.DUMMYFUNCTION("""COMPUTED_VALUE"""),908.95)</f>
        <v>908.95</v>
      </c>
      <c r="M177" s="2">
        <f>IFERROR(__xludf.DUMMYFUNCTION("""COMPUTED_VALUE"""),45547.66666666667)</f>
        <v>45547.66667</v>
      </c>
      <c r="N177" s="1">
        <f>IFERROR(__xludf.DUMMYFUNCTION("""COMPUTED_VALUE"""),4.20425838E8)</f>
        <v>420425838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IFERROR(__xludf.DUMMYFUNCTION("""COMPUTED_VALUE"""),908.69)</f>
        <v>908.69</v>
      </c>
      <c r="D178" s="2">
        <f>IFERROR(__xludf.DUMMYFUNCTION("""COMPUTED_VALUE"""),45548.66666666667)</f>
        <v>45548.66667</v>
      </c>
      <c r="E178" s="1">
        <f>IFERROR(__xludf.DUMMYFUNCTION("""COMPUTED_VALUE"""),916.15)</f>
        <v>916.15</v>
      </c>
      <c r="G178" s="2">
        <f>IFERROR(__xludf.DUMMYFUNCTION("""COMPUTED_VALUE"""),45548.66666666667)</f>
        <v>45548.66667</v>
      </c>
      <c r="H178" s="1">
        <f>IFERROR(__xludf.DUMMYFUNCTION("""COMPUTED_VALUE"""),907.41)</f>
        <v>907.41</v>
      </c>
      <c r="J178" s="2">
        <f>IFERROR(__xludf.DUMMYFUNCTION("""COMPUTED_VALUE"""),45548.66666666667)</f>
        <v>45548.66667</v>
      </c>
      <c r="K178" s="1">
        <f>IFERROR(__xludf.DUMMYFUNCTION("""COMPUTED_VALUE"""),915.98)</f>
        <v>915.98</v>
      </c>
      <c r="M178" s="2">
        <f>IFERROR(__xludf.DUMMYFUNCTION("""COMPUTED_VALUE"""),45548.66666666667)</f>
        <v>45548.66667</v>
      </c>
      <c r="N178" s="1">
        <f>IFERROR(__xludf.DUMMYFUNCTION("""COMPUTED_VALUE"""),3.8868483E8)</f>
        <v>388684830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IFERROR(__xludf.DUMMYFUNCTION("""COMPUTED_VALUE"""),916.78)</f>
        <v>916.78</v>
      </c>
      <c r="D179" s="2">
        <f>IFERROR(__xludf.DUMMYFUNCTION("""COMPUTED_VALUE"""),45551.66666666667)</f>
        <v>45551.66667</v>
      </c>
      <c r="E179" s="1">
        <f>IFERROR(__xludf.DUMMYFUNCTION("""COMPUTED_VALUE"""),919.89)</f>
        <v>919.89</v>
      </c>
      <c r="G179" s="2">
        <f>IFERROR(__xludf.DUMMYFUNCTION("""COMPUTED_VALUE"""),45551.66666666667)</f>
        <v>45551.66667</v>
      </c>
      <c r="H179" s="1">
        <f>IFERROR(__xludf.DUMMYFUNCTION("""COMPUTED_VALUE"""),913.15)</f>
        <v>913.15</v>
      </c>
      <c r="J179" s="2">
        <f>IFERROR(__xludf.DUMMYFUNCTION("""COMPUTED_VALUE"""),45551.66666666667)</f>
        <v>45551.66667</v>
      </c>
      <c r="K179" s="1">
        <f>IFERROR(__xludf.DUMMYFUNCTION("""COMPUTED_VALUE"""),917.2)</f>
        <v>917.2</v>
      </c>
      <c r="M179" s="2">
        <f>IFERROR(__xludf.DUMMYFUNCTION("""COMPUTED_VALUE"""),45551.66666666667)</f>
        <v>45551.66667</v>
      </c>
      <c r="N179" s="1">
        <f>IFERROR(__xludf.DUMMYFUNCTION("""COMPUTED_VALUE"""),3.73811801E8)</f>
        <v>373811801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IFERROR(__xludf.DUMMYFUNCTION("""COMPUTED_VALUE"""),919.19)</f>
        <v>919.19</v>
      </c>
      <c r="D180" s="2">
        <f>IFERROR(__xludf.DUMMYFUNCTION("""COMPUTED_VALUE"""),45552.66666666667)</f>
        <v>45552.66667</v>
      </c>
      <c r="E180" s="1">
        <f>IFERROR(__xludf.DUMMYFUNCTION("""COMPUTED_VALUE"""),925.16)</f>
        <v>925.16</v>
      </c>
      <c r="G180" s="2">
        <f>IFERROR(__xludf.DUMMYFUNCTION("""COMPUTED_VALUE"""),45552.66666666667)</f>
        <v>45552.66667</v>
      </c>
      <c r="H180" s="1">
        <f>IFERROR(__xludf.DUMMYFUNCTION("""COMPUTED_VALUE"""),914.04)</f>
        <v>914.04</v>
      </c>
      <c r="J180" s="2">
        <f>IFERROR(__xludf.DUMMYFUNCTION("""COMPUTED_VALUE"""),45552.66666666667)</f>
        <v>45552.66667</v>
      </c>
      <c r="K180" s="1">
        <f>IFERROR(__xludf.DUMMYFUNCTION("""COMPUTED_VALUE"""),915.91)</f>
        <v>915.91</v>
      </c>
      <c r="M180" s="2">
        <f>IFERROR(__xludf.DUMMYFUNCTION("""COMPUTED_VALUE"""),45552.66666666667)</f>
        <v>45552.66667</v>
      </c>
      <c r="N180" s="1">
        <f>IFERROR(__xludf.DUMMYFUNCTION("""COMPUTED_VALUE"""),4.19467176E8)</f>
        <v>419467176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IFERROR(__xludf.DUMMYFUNCTION("""COMPUTED_VALUE"""),917.82)</f>
        <v>917.82</v>
      </c>
      <c r="D181" s="2">
        <f>IFERROR(__xludf.DUMMYFUNCTION("""COMPUTED_VALUE"""),45553.66666666667)</f>
        <v>45553.66667</v>
      </c>
      <c r="E181" s="1">
        <f>IFERROR(__xludf.DUMMYFUNCTION("""COMPUTED_VALUE"""),925.44)</f>
        <v>925.44</v>
      </c>
      <c r="G181" s="2">
        <f>IFERROR(__xludf.DUMMYFUNCTION("""COMPUTED_VALUE"""),45553.66666666667)</f>
        <v>45553.66667</v>
      </c>
      <c r="H181" s="1">
        <f>IFERROR(__xludf.DUMMYFUNCTION("""COMPUTED_VALUE"""),911.97)</f>
        <v>911.97</v>
      </c>
      <c r="J181" s="2">
        <f>IFERROR(__xludf.DUMMYFUNCTION("""COMPUTED_VALUE"""),45553.66666666667)</f>
        <v>45553.66667</v>
      </c>
      <c r="K181" s="1">
        <f>IFERROR(__xludf.DUMMYFUNCTION("""COMPUTED_VALUE"""),912.43)</f>
        <v>912.43</v>
      </c>
      <c r="M181" s="2">
        <f>IFERROR(__xludf.DUMMYFUNCTION("""COMPUTED_VALUE"""),45553.66666666667)</f>
        <v>45553.66667</v>
      </c>
      <c r="N181" s="1">
        <f>IFERROR(__xludf.DUMMYFUNCTION("""COMPUTED_VALUE"""),4.84526016E8)</f>
        <v>484526016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IFERROR(__xludf.DUMMYFUNCTION("""COMPUTED_VALUE"""),920.59)</f>
        <v>920.59</v>
      </c>
      <c r="D182" s="2">
        <f>IFERROR(__xludf.DUMMYFUNCTION("""COMPUTED_VALUE"""),45554.66666666667)</f>
        <v>45554.66667</v>
      </c>
      <c r="E182" s="1">
        <f>IFERROR(__xludf.DUMMYFUNCTION("""COMPUTED_VALUE"""),924.47)</f>
        <v>924.47</v>
      </c>
      <c r="G182" s="2">
        <f>IFERROR(__xludf.DUMMYFUNCTION("""COMPUTED_VALUE"""),45554.66666666667)</f>
        <v>45554.66667</v>
      </c>
      <c r="H182" s="1">
        <f>IFERROR(__xludf.DUMMYFUNCTION("""COMPUTED_VALUE"""),918.67)</f>
        <v>918.67</v>
      </c>
      <c r="J182" s="2">
        <f>IFERROR(__xludf.DUMMYFUNCTION("""COMPUTED_VALUE"""),45554.66666666667)</f>
        <v>45554.66667</v>
      </c>
      <c r="K182" s="1">
        <f>IFERROR(__xludf.DUMMYFUNCTION("""COMPUTED_VALUE"""),922.23)</f>
        <v>922.23</v>
      </c>
      <c r="M182" s="2">
        <f>IFERROR(__xludf.DUMMYFUNCTION("""COMPUTED_VALUE"""),45554.66666666667)</f>
        <v>45554.66667</v>
      </c>
      <c r="N182" s="1">
        <f>IFERROR(__xludf.DUMMYFUNCTION("""COMPUTED_VALUE"""),5.39480437E8)</f>
        <v>539480437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IFERROR(__xludf.DUMMYFUNCTION("""COMPUTED_VALUE"""),918.77)</f>
        <v>918.77</v>
      </c>
      <c r="D183" s="2">
        <f>IFERROR(__xludf.DUMMYFUNCTION("""COMPUTED_VALUE"""),45555.66666666667)</f>
        <v>45555.66667</v>
      </c>
      <c r="E183" s="1">
        <f>IFERROR(__xludf.DUMMYFUNCTION("""COMPUTED_VALUE"""),921.13)</f>
        <v>921.13</v>
      </c>
      <c r="G183" s="2">
        <f>IFERROR(__xludf.DUMMYFUNCTION("""COMPUTED_VALUE"""),45555.66666666667)</f>
        <v>45555.66667</v>
      </c>
      <c r="H183" s="1">
        <f>IFERROR(__xludf.DUMMYFUNCTION("""COMPUTED_VALUE"""),913.4)</f>
        <v>913.4</v>
      </c>
      <c r="J183" s="2">
        <f>IFERROR(__xludf.DUMMYFUNCTION("""COMPUTED_VALUE"""),45555.66666666667)</f>
        <v>45555.66667</v>
      </c>
      <c r="K183" s="1">
        <f>IFERROR(__xludf.DUMMYFUNCTION("""COMPUTED_VALUE"""),917.95)</f>
        <v>917.95</v>
      </c>
      <c r="M183" s="2">
        <f>IFERROR(__xludf.DUMMYFUNCTION("""COMPUTED_VALUE"""),45555.66666666667)</f>
        <v>45555.66667</v>
      </c>
      <c r="N183" s="1">
        <f>IFERROR(__xludf.DUMMYFUNCTION("""COMPUTED_VALUE"""),1.149283393E9)</f>
        <v>1149283393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IFERROR(__xludf.DUMMYFUNCTION("""COMPUTED_VALUE"""),920.63)</f>
        <v>920.63</v>
      </c>
      <c r="D184" s="2">
        <f>IFERROR(__xludf.DUMMYFUNCTION("""COMPUTED_VALUE"""),45558.66666666667)</f>
        <v>45558.66667</v>
      </c>
      <c r="E184" s="1">
        <f>IFERROR(__xludf.DUMMYFUNCTION("""COMPUTED_VALUE"""),929.82)</f>
        <v>929.82</v>
      </c>
      <c r="G184" s="2">
        <f>IFERROR(__xludf.DUMMYFUNCTION("""COMPUTED_VALUE"""),45558.66666666667)</f>
        <v>45558.66667</v>
      </c>
      <c r="H184" s="1">
        <f>IFERROR(__xludf.DUMMYFUNCTION("""COMPUTED_VALUE"""),919.53)</f>
        <v>919.53</v>
      </c>
      <c r="J184" s="2">
        <f>IFERROR(__xludf.DUMMYFUNCTION("""COMPUTED_VALUE"""),45558.66666666667)</f>
        <v>45558.66667</v>
      </c>
      <c r="K184" s="1">
        <f>IFERROR(__xludf.DUMMYFUNCTION("""COMPUTED_VALUE"""),929.1)</f>
        <v>929.1</v>
      </c>
      <c r="M184" s="2">
        <f>IFERROR(__xludf.DUMMYFUNCTION("""COMPUTED_VALUE"""),45558.66666666667)</f>
        <v>45558.66667</v>
      </c>
      <c r="N184" s="1">
        <f>IFERROR(__xludf.DUMMYFUNCTION("""COMPUTED_VALUE"""),4.58020703E8)</f>
        <v>458020703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IFERROR(__xludf.DUMMYFUNCTION("""COMPUTED_VALUE"""),931.86)</f>
        <v>931.86</v>
      </c>
      <c r="D185" s="2">
        <f>IFERROR(__xludf.DUMMYFUNCTION("""COMPUTED_VALUE"""),45559.66666666667)</f>
        <v>45559.66667</v>
      </c>
      <c r="E185" s="1">
        <f>IFERROR(__xludf.DUMMYFUNCTION("""COMPUTED_VALUE"""),935.62)</f>
        <v>935.62</v>
      </c>
      <c r="G185" s="2">
        <f>IFERROR(__xludf.DUMMYFUNCTION("""COMPUTED_VALUE"""),45559.66666666667)</f>
        <v>45559.66667</v>
      </c>
      <c r="H185" s="1">
        <f>IFERROR(__xludf.DUMMYFUNCTION("""COMPUTED_VALUE"""),928.91)</f>
        <v>928.91</v>
      </c>
      <c r="J185" s="2">
        <f>IFERROR(__xludf.DUMMYFUNCTION("""COMPUTED_VALUE"""),45559.66666666667)</f>
        <v>45559.66667</v>
      </c>
      <c r="K185" s="1">
        <f>IFERROR(__xludf.DUMMYFUNCTION("""COMPUTED_VALUE"""),931.92)</f>
        <v>931.92</v>
      </c>
      <c r="M185" s="2">
        <f>IFERROR(__xludf.DUMMYFUNCTION("""COMPUTED_VALUE"""),45559.66666666667)</f>
        <v>45559.66667</v>
      </c>
      <c r="N185" s="1">
        <f>IFERROR(__xludf.DUMMYFUNCTION("""COMPUTED_VALUE"""),4.3326974E8)</f>
        <v>433269740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IFERROR(__xludf.DUMMYFUNCTION("""COMPUTED_VALUE"""),930.89)</f>
        <v>930.89</v>
      </c>
      <c r="D186" s="2">
        <f>IFERROR(__xludf.DUMMYFUNCTION("""COMPUTED_VALUE"""),45560.66666666667)</f>
        <v>45560.66667</v>
      </c>
      <c r="E186" s="1">
        <f>IFERROR(__xludf.DUMMYFUNCTION("""COMPUTED_VALUE"""),933.7)</f>
        <v>933.7</v>
      </c>
      <c r="G186" s="2">
        <f>IFERROR(__xludf.DUMMYFUNCTION("""COMPUTED_VALUE"""),45560.66666666667)</f>
        <v>45560.66667</v>
      </c>
      <c r="H186" s="1">
        <f>IFERROR(__xludf.DUMMYFUNCTION("""COMPUTED_VALUE"""),927.42)</f>
        <v>927.42</v>
      </c>
      <c r="J186" s="2">
        <f>IFERROR(__xludf.DUMMYFUNCTION("""COMPUTED_VALUE"""),45560.66666666667)</f>
        <v>45560.66667</v>
      </c>
      <c r="K186" s="1">
        <f>IFERROR(__xludf.DUMMYFUNCTION("""COMPUTED_VALUE"""),929.08)</f>
        <v>929.08</v>
      </c>
      <c r="M186" s="2">
        <f>IFERROR(__xludf.DUMMYFUNCTION("""COMPUTED_VALUE"""),45560.66666666667)</f>
        <v>45560.66667</v>
      </c>
      <c r="N186" s="1">
        <f>IFERROR(__xludf.DUMMYFUNCTION("""COMPUTED_VALUE"""),4.62759433E8)</f>
        <v>462759433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IFERROR(__xludf.DUMMYFUNCTION("""COMPUTED_VALUE"""),932.35)</f>
        <v>932.35</v>
      </c>
      <c r="D187" s="2">
        <f>IFERROR(__xludf.DUMMYFUNCTION("""COMPUTED_VALUE"""),45561.66666666667)</f>
        <v>45561.66667</v>
      </c>
      <c r="E187" s="1">
        <f>IFERROR(__xludf.DUMMYFUNCTION("""COMPUTED_VALUE"""),935.84)</f>
        <v>935.84</v>
      </c>
      <c r="G187" s="2">
        <f>IFERROR(__xludf.DUMMYFUNCTION("""COMPUTED_VALUE"""),45561.66666666667)</f>
        <v>45561.66667</v>
      </c>
      <c r="H187" s="1">
        <f>IFERROR(__xludf.DUMMYFUNCTION("""COMPUTED_VALUE"""),929.17)</f>
        <v>929.17</v>
      </c>
      <c r="J187" s="2">
        <f>IFERROR(__xludf.DUMMYFUNCTION("""COMPUTED_VALUE"""),45561.66666666667)</f>
        <v>45561.66667</v>
      </c>
      <c r="K187" s="1">
        <f>IFERROR(__xludf.DUMMYFUNCTION("""COMPUTED_VALUE"""),931.55)</f>
        <v>931.55</v>
      </c>
      <c r="M187" s="2">
        <f>IFERROR(__xludf.DUMMYFUNCTION("""COMPUTED_VALUE"""),45561.66666666667)</f>
        <v>45561.66667</v>
      </c>
      <c r="N187" s="1">
        <f>IFERROR(__xludf.DUMMYFUNCTION("""COMPUTED_VALUE"""),4.3765936E8)</f>
        <v>437659360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IFERROR(__xludf.DUMMYFUNCTION("""COMPUTED_VALUE"""),936.16)</f>
        <v>936.16</v>
      </c>
      <c r="D188" s="2">
        <f>IFERROR(__xludf.DUMMYFUNCTION("""COMPUTED_VALUE"""),45562.66666666667)</f>
        <v>45562.66667</v>
      </c>
      <c r="E188" s="1">
        <f>IFERROR(__xludf.DUMMYFUNCTION("""COMPUTED_VALUE"""),943.32)</f>
        <v>943.32</v>
      </c>
      <c r="G188" s="2">
        <f>IFERROR(__xludf.DUMMYFUNCTION("""COMPUTED_VALUE"""),45562.66666666667)</f>
        <v>45562.66667</v>
      </c>
      <c r="H188" s="1">
        <f>IFERROR(__xludf.DUMMYFUNCTION("""COMPUTED_VALUE"""),936.16)</f>
        <v>936.16</v>
      </c>
      <c r="J188" s="2">
        <f>IFERROR(__xludf.DUMMYFUNCTION("""COMPUTED_VALUE"""),45562.66666666667)</f>
        <v>45562.66667</v>
      </c>
      <c r="K188" s="1">
        <f>IFERROR(__xludf.DUMMYFUNCTION("""COMPUTED_VALUE"""),940.65)</f>
        <v>940.65</v>
      </c>
      <c r="M188" s="2">
        <f>IFERROR(__xludf.DUMMYFUNCTION("""COMPUTED_VALUE"""),45562.66666666667)</f>
        <v>45562.66667</v>
      </c>
      <c r="N188" s="1">
        <f>IFERROR(__xludf.DUMMYFUNCTION("""COMPUTED_VALUE"""),4.06643942E8)</f>
        <v>406643942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IFERROR(__xludf.DUMMYFUNCTION("""COMPUTED_VALUE"""),939.57)</f>
        <v>939.57</v>
      </c>
      <c r="D189" s="2">
        <f>IFERROR(__xludf.DUMMYFUNCTION("""COMPUTED_VALUE"""),45565.66666666667)</f>
        <v>45565.66667</v>
      </c>
      <c r="E189" s="1">
        <f>IFERROR(__xludf.DUMMYFUNCTION("""COMPUTED_VALUE"""),942.08)</f>
        <v>942.08</v>
      </c>
      <c r="G189" s="2">
        <f>IFERROR(__xludf.DUMMYFUNCTION("""COMPUTED_VALUE"""),45565.66666666667)</f>
        <v>45565.66667</v>
      </c>
      <c r="H189" s="1">
        <f>IFERROR(__xludf.DUMMYFUNCTION("""COMPUTED_VALUE"""),931.54)</f>
        <v>931.54</v>
      </c>
      <c r="J189" s="2">
        <f>IFERROR(__xludf.DUMMYFUNCTION("""COMPUTED_VALUE"""),45565.66666666667)</f>
        <v>45565.66667</v>
      </c>
      <c r="K189" s="1">
        <f>IFERROR(__xludf.DUMMYFUNCTION("""COMPUTED_VALUE"""),939.18)</f>
        <v>939.18</v>
      </c>
      <c r="M189" s="2">
        <f>IFERROR(__xludf.DUMMYFUNCTION("""COMPUTED_VALUE"""),45565.66666666667)</f>
        <v>45565.66667</v>
      </c>
      <c r="N189" s="1">
        <f>IFERROR(__xludf.DUMMYFUNCTION("""COMPUTED_VALUE"""),4.49752424E8)</f>
        <v>449752424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IFERROR(__xludf.DUMMYFUNCTION("""COMPUTED_VALUE"""),940.71)</f>
        <v>940.71</v>
      </c>
      <c r="D190" s="2">
        <f>IFERROR(__xludf.DUMMYFUNCTION("""COMPUTED_VALUE"""),45566.66666666667)</f>
        <v>45566.66667</v>
      </c>
      <c r="E190" s="1">
        <f>IFERROR(__xludf.DUMMYFUNCTION("""COMPUTED_VALUE"""),941.71)</f>
        <v>941.71</v>
      </c>
      <c r="G190" s="2">
        <f>IFERROR(__xludf.DUMMYFUNCTION("""COMPUTED_VALUE"""),45566.66666666667)</f>
        <v>45566.66667</v>
      </c>
      <c r="H190" s="1">
        <f>IFERROR(__xludf.DUMMYFUNCTION("""COMPUTED_VALUE"""),928.2)</f>
        <v>928.2</v>
      </c>
      <c r="J190" s="2">
        <f>IFERROR(__xludf.DUMMYFUNCTION("""COMPUTED_VALUE"""),45566.66666666667)</f>
        <v>45566.66667</v>
      </c>
      <c r="K190" s="1">
        <f>IFERROR(__xludf.DUMMYFUNCTION("""COMPUTED_VALUE"""),934.93)</f>
        <v>934.93</v>
      </c>
      <c r="M190" s="2">
        <f>IFERROR(__xludf.DUMMYFUNCTION("""COMPUTED_VALUE"""),45566.66666666667)</f>
        <v>45566.66667</v>
      </c>
      <c r="N190" s="1">
        <f>IFERROR(__xludf.DUMMYFUNCTION("""COMPUTED_VALUE"""),5.09197591E8)</f>
        <v>509197591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IFERROR(__xludf.DUMMYFUNCTION("""COMPUTED_VALUE"""),925.24)</f>
        <v>925.24</v>
      </c>
      <c r="D191" s="2">
        <f>IFERROR(__xludf.DUMMYFUNCTION("""COMPUTED_VALUE"""),45567.66666666667)</f>
        <v>45567.66667</v>
      </c>
      <c r="E191" s="1">
        <f>IFERROR(__xludf.DUMMYFUNCTION("""COMPUTED_VALUE"""),925.24)</f>
        <v>925.24</v>
      </c>
      <c r="G191" s="2">
        <f>IFERROR(__xludf.DUMMYFUNCTION("""COMPUTED_VALUE"""),45567.66666666667)</f>
        <v>45567.66667</v>
      </c>
      <c r="H191" s="1">
        <f>IFERROR(__xludf.DUMMYFUNCTION("""COMPUTED_VALUE"""),914.12)</f>
        <v>914.12</v>
      </c>
      <c r="J191" s="2">
        <f>IFERROR(__xludf.DUMMYFUNCTION("""COMPUTED_VALUE"""),45567.66666666667)</f>
        <v>45567.66667</v>
      </c>
      <c r="K191" s="1">
        <f>IFERROR(__xludf.DUMMYFUNCTION("""COMPUTED_VALUE"""),920.2)</f>
        <v>920.2</v>
      </c>
      <c r="M191" s="2">
        <f>IFERROR(__xludf.DUMMYFUNCTION("""COMPUTED_VALUE"""),45567.66666666667)</f>
        <v>45567.66667</v>
      </c>
      <c r="N191" s="1">
        <f>IFERROR(__xludf.DUMMYFUNCTION("""COMPUTED_VALUE"""),4.75125835E8)</f>
        <v>475125835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IFERROR(__xludf.DUMMYFUNCTION("""COMPUTED_VALUE"""),914.39)</f>
        <v>914.39</v>
      </c>
      <c r="D192" s="2">
        <f>IFERROR(__xludf.DUMMYFUNCTION("""COMPUTED_VALUE"""),45568.66666666667)</f>
        <v>45568.66667</v>
      </c>
      <c r="E192" s="1">
        <f>IFERROR(__xludf.DUMMYFUNCTION("""COMPUTED_VALUE"""),916.33)</f>
        <v>916.33</v>
      </c>
      <c r="G192" s="2">
        <f>IFERROR(__xludf.DUMMYFUNCTION("""COMPUTED_VALUE"""),45568.66666666667)</f>
        <v>45568.66667</v>
      </c>
      <c r="H192" s="1">
        <f>IFERROR(__xludf.DUMMYFUNCTION("""COMPUTED_VALUE"""),903.82)</f>
        <v>903.82</v>
      </c>
      <c r="J192" s="2">
        <f>IFERROR(__xludf.DUMMYFUNCTION("""COMPUTED_VALUE"""),45568.66666666667)</f>
        <v>45568.66667</v>
      </c>
      <c r="K192" s="1">
        <f>IFERROR(__xludf.DUMMYFUNCTION("""COMPUTED_VALUE"""),906.45)</f>
        <v>906.45</v>
      </c>
      <c r="M192" s="2">
        <f>IFERROR(__xludf.DUMMYFUNCTION("""COMPUTED_VALUE"""),45568.66666666667)</f>
        <v>45568.66667</v>
      </c>
      <c r="N192" s="1">
        <f>IFERROR(__xludf.DUMMYFUNCTION("""COMPUTED_VALUE"""),4.01878136E8)</f>
        <v>401878136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IFERROR(__xludf.DUMMYFUNCTION("""COMPUTED_VALUE"""),910.14)</f>
        <v>910.14</v>
      </c>
      <c r="D193" s="2">
        <f>IFERROR(__xludf.DUMMYFUNCTION("""COMPUTED_VALUE"""),45569.66666666667)</f>
        <v>45569.66667</v>
      </c>
      <c r="E193" s="1">
        <f>IFERROR(__xludf.DUMMYFUNCTION("""COMPUTED_VALUE"""),914.14)</f>
        <v>914.14</v>
      </c>
      <c r="G193" s="2">
        <f>IFERROR(__xludf.DUMMYFUNCTION("""COMPUTED_VALUE"""),45569.66666666667)</f>
        <v>45569.66667</v>
      </c>
      <c r="H193" s="1">
        <f>IFERROR(__xludf.DUMMYFUNCTION("""COMPUTED_VALUE"""),907.7)</f>
        <v>907.7</v>
      </c>
      <c r="J193" s="2">
        <f>IFERROR(__xludf.DUMMYFUNCTION("""COMPUTED_VALUE"""),45569.66666666667)</f>
        <v>45569.66667</v>
      </c>
      <c r="K193" s="1">
        <f>IFERROR(__xludf.DUMMYFUNCTION("""COMPUTED_VALUE"""),913.88)</f>
        <v>913.88</v>
      </c>
      <c r="M193" s="2">
        <f>IFERROR(__xludf.DUMMYFUNCTION("""COMPUTED_VALUE"""),45569.66666666667)</f>
        <v>45569.66667</v>
      </c>
      <c r="N193" s="1">
        <f>IFERROR(__xludf.DUMMYFUNCTION("""COMPUTED_VALUE"""),4.51444987E8)</f>
        <v>451444987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IFERROR(__xludf.DUMMYFUNCTION("""COMPUTED_VALUE"""),912.28)</f>
        <v>912.28</v>
      </c>
      <c r="D194" s="2">
        <f>IFERROR(__xludf.DUMMYFUNCTION("""COMPUTED_VALUE"""),45572.66666666667)</f>
        <v>45572.66667</v>
      </c>
      <c r="E194" s="1">
        <f>IFERROR(__xludf.DUMMYFUNCTION("""COMPUTED_VALUE"""),912.28)</f>
        <v>912.28</v>
      </c>
      <c r="G194" s="2">
        <f>IFERROR(__xludf.DUMMYFUNCTION("""COMPUTED_VALUE"""),45572.66666666667)</f>
        <v>45572.66667</v>
      </c>
      <c r="H194" s="1">
        <f>IFERROR(__xludf.DUMMYFUNCTION("""COMPUTED_VALUE"""),899.31)</f>
        <v>899.31</v>
      </c>
      <c r="J194" s="2">
        <f>IFERROR(__xludf.DUMMYFUNCTION("""COMPUTED_VALUE"""),45572.66666666667)</f>
        <v>45572.66667</v>
      </c>
      <c r="K194" s="1">
        <f>IFERROR(__xludf.DUMMYFUNCTION("""COMPUTED_VALUE"""),900.88)</f>
        <v>900.88</v>
      </c>
      <c r="M194" s="2">
        <f>IFERROR(__xludf.DUMMYFUNCTION("""COMPUTED_VALUE"""),45572.66666666667)</f>
        <v>45572.66667</v>
      </c>
      <c r="N194" s="1">
        <f>IFERROR(__xludf.DUMMYFUNCTION("""COMPUTED_VALUE"""),3.89076045E8)</f>
        <v>389076045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IFERROR(__xludf.DUMMYFUNCTION("""COMPUTED_VALUE"""),903.18)</f>
        <v>903.18</v>
      </c>
      <c r="D195" s="2">
        <f>IFERROR(__xludf.DUMMYFUNCTION("""COMPUTED_VALUE"""),45573.66666666667)</f>
        <v>45573.66667</v>
      </c>
      <c r="E195" s="1">
        <f>IFERROR(__xludf.DUMMYFUNCTION("""COMPUTED_VALUE"""),906.75)</f>
        <v>906.75</v>
      </c>
      <c r="G195" s="2">
        <f>IFERROR(__xludf.DUMMYFUNCTION("""COMPUTED_VALUE"""),45573.66666666667)</f>
        <v>45573.66667</v>
      </c>
      <c r="H195" s="1">
        <f>IFERROR(__xludf.DUMMYFUNCTION("""COMPUTED_VALUE"""),898.88)</f>
        <v>898.88</v>
      </c>
      <c r="J195" s="2">
        <f>IFERROR(__xludf.DUMMYFUNCTION("""COMPUTED_VALUE"""),45573.66666666667)</f>
        <v>45573.66667</v>
      </c>
      <c r="K195" s="1">
        <f>IFERROR(__xludf.DUMMYFUNCTION("""COMPUTED_VALUE"""),905.77)</f>
        <v>905.77</v>
      </c>
      <c r="M195" s="2">
        <f>IFERROR(__xludf.DUMMYFUNCTION("""COMPUTED_VALUE"""),45573.66666666667)</f>
        <v>45573.66667</v>
      </c>
      <c r="N195" s="1">
        <f>IFERROR(__xludf.DUMMYFUNCTION("""COMPUTED_VALUE"""),3.80529951E8)</f>
        <v>380529951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IFERROR(__xludf.DUMMYFUNCTION("""COMPUTED_VALUE"""),905.13)</f>
        <v>905.13</v>
      </c>
      <c r="D196" s="2">
        <f>IFERROR(__xludf.DUMMYFUNCTION("""COMPUTED_VALUE"""),45574.66666666667)</f>
        <v>45574.66667</v>
      </c>
      <c r="E196" s="1">
        <f>IFERROR(__xludf.DUMMYFUNCTION("""COMPUTED_VALUE"""),911.92)</f>
        <v>911.92</v>
      </c>
      <c r="G196" s="2">
        <f>IFERROR(__xludf.DUMMYFUNCTION("""COMPUTED_VALUE"""),45574.66666666667)</f>
        <v>45574.66667</v>
      </c>
      <c r="H196" s="1">
        <f>IFERROR(__xludf.DUMMYFUNCTION("""COMPUTED_VALUE"""),903.36)</f>
        <v>903.36</v>
      </c>
      <c r="J196" s="2">
        <f>IFERROR(__xludf.DUMMYFUNCTION("""COMPUTED_VALUE"""),45574.66666666667)</f>
        <v>45574.66667</v>
      </c>
      <c r="K196" s="1">
        <f>IFERROR(__xludf.DUMMYFUNCTION("""COMPUTED_VALUE"""),907.49)</f>
        <v>907.49</v>
      </c>
      <c r="M196" s="2">
        <f>IFERROR(__xludf.DUMMYFUNCTION("""COMPUTED_VALUE"""),45574.66666666667)</f>
        <v>45574.66667</v>
      </c>
      <c r="N196" s="1">
        <f>IFERROR(__xludf.DUMMYFUNCTION("""COMPUTED_VALUE"""),3.75353934E8)</f>
        <v>375353934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IFERROR(__xludf.DUMMYFUNCTION("""COMPUTED_VALUE"""),907.97)</f>
        <v>907.97</v>
      </c>
      <c r="D197" s="2">
        <f>IFERROR(__xludf.DUMMYFUNCTION("""COMPUTED_VALUE"""),45575.66666666667)</f>
        <v>45575.66667</v>
      </c>
      <c r="E197" s="1">
        <f>IFERROR(__xludf.DUMMYFUNCTION("""COMPUTED_VALUE"""),908.71)</f>
        <v>908.71</v>
      </c>
      <c r="G197" s="2">
        <f>IFERROR(__xludf.DUMMYFUNCTION("""COMPUTED_VALUE"""),45575.66666666667)</f>
        <v>45575.66667</v>
      </c>
      <c r="H197" s="1">
        <f>IFERROR(__xludf.DUMMYFUNCTION("""COMPUTED_VALUE"""),900.97)</f>
        <v>900.97</v>
      </c>
      <c r="J197" s="2">
        <f>IFERROR(__xludf.DUMMYFUNCTION("""COMPUTED_VALUE"""),45575.66666666667)</f>
        <v>45575.66667</v>
      </c>
      <c r="K197" s="1">
        <f>IFERROR(__xludf.DUMMYFUNCTION("""COMPUTED_VALUE"""),903.57)</f>
        <v>903.57</v>
      </c>
      <c r="M197" s="2">
        <f>IFERROR(__xludf.DUMMYFUNCTION("""COMPUTED_VALUE"""),45575.66666666667)</f>
        <v>45575.66667</v>
      </c>
      <c r="N197" s="1">
        <f>IFERROR(__xludf.DUMMYFUNCTION("""COMPUTED_VALUE"""),3.74112359E8)</f>
        <v>374112359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IFERROR(__xludf.DUMMYFUNCTION("""COMPUTED_VALUE"""),890.68)</f>
        <v>890.68</v>
      </c>
      <c r="D198" s="2">
        <f>IFERROR(__xludf.DUMMYFUNCTION("""COMPUTED_VALUE"""),45576.66666666667)</f>
        <v>45576.66667</v>
      </c>
      <c r="E198" s="1">
        <f>IFERROR(__xludf.DUMMYFUNCTION("""COMPUTED_VALUE"""),895.4)</f>
        <v>895.4</v>
      </c>
      <c r="G198" s="2">
        <f>IFERROR(__xludf.DUMMYFUNCTION("""COMPUTED_VALUE"""),45576.66666666667)</f>
        <v>45576.66667</v>
      </c>
      <c r="H198" s="1">
        <f>IFERROR(__xludf.DUMMYFUNCTION("""COMPUTED_VALUE"""),887.54)</f>
        <v>887.54</v>
      </c>
      <c r="J198" s="2">
        <f>IFERROR(__xludf.DUMMYFUNCTION("""COMPUTED_VALUE"""),45576.66666666667)</f>
        <v>45576.66667</v>
      </c>
      <c r="K198" s="1">
        <f>IFERROR(__xludf.DUMMYFUNCTION("""COMPUTED_VALUE"""),892.68)</f>
        <v>892.68</v>
      </c>
      <c r="M198" s="2">
        <f>IFERROR(__xludf.DUMMYFUNCTION("""COMPUTED_VALUE"""),45576.66666666667)</f>
        <v>45576.66667</v>
      </c>
      <c r="N198" s="1">
        <f>IFERROR(__xludf.DUMMYFUNCTION("""COMPUTED_VALUE"""),4.18142556E8)</f>
        <v>418142556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IFERROR(__xludf.DUMMYFUNCTION("""COMPUTED_VALUE"""),894.41)</f>
        <v>894.41</v>
      </c>
      <c r="D199" s="2">
        <f>IFERROR(__xludf.DUMMYFUNCTION("""COMPUTED_VALUE"""),45579.66666666667)</f>
        <v>45579.66667</v>
      </c>
      <c r="E199" s="1">
        <f>IFERROR(__xludf.DUMMYFUNCTION("""COMPUTED_VALUE"""),899.5)</f>
        <v>899.5</v>
      </c>
      <c r="G199" s="2">
        <f>IFERROR(__xludf.DUMMYFUNCTION("""COMPUTED_VALUE"""),45579.66666666667)</f>
        <v>45579.66667</v>
      </c>
      <c r="H199" s="1">
        <f>IFERROR(__xludf.DUMMYFUNCTION("""COMPUTED_VALUE"""),890.32)</f>
        <v>890.32</v>
      </c>
      <c r="J199" s="2">
        <f>IFERROR(__xludf.DUMMYFUNCTION("""COMPUTED_VALUE"""),45579.66666666667)</f>
        <v>45579.66667</v>
      </c>
      <c r="K199" s="1">
        <f>IFERROR(__xludf.DUMMYFUNCTION("""COMPUTED_VALUE"""),898.68)</f>
        <v>898.68</v>
      </c>
      <c r="M199" s="2">
        <f>IFERROR(__xludf.DUMMYFUNCTION("""COMPUTED_VALUE"""),45579.66666666667)</f>
        <v>45579.66667</v>
      </c>
      <c r="N199" s="1">
        <f>IFERROR(__xludf.DUMMYFUNCTION("""COMPUTED_VALUE"""),3.73871607E8)</f>
        <v>373871607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IFERROR(__xludf.DUMMYFUNCTION("""COMPUTED_VALUE"""),899.46)</f>
        <v>899.46</v>
      </c>
      <c r="D200" s="2">
        <f>IFERROR(__xludf.DUMMYFUNCTION("""COMPUTED_VALUE"""),45580.66666666667)</f>
        <v>45580.66667</v>
      </c>
      <c r="E200" s="1">
        <f>IFERROR(__xludf.DUMMYFUNCTION("""COMPUTED_VALUE"""),906.76)</f>
        <v>906.76</v>
      </c>
      <c r="G200" s="2">
        <f>IFERROR(__xludf.DUMMYFUNCTION("""COMPUTED_VALUE"""),45580.66666666667)</f>
        <v>45580.66667</v>
      </c>
      <c r="H200" s="1">
        <f>IFERROR(__xludf.DUMMYFUNCTION("""COMPUTED_VALUE"""),899.46)</f>
        <v>899.46</v>
      </c>
      <c r="J200" s="2">
        <f>IFERROR(__xludf.DUMMYFUNCTION("""COMPUTED_VALUE"""),45580.66666666667)</f>
        <v>45580.66667</v>
      </c>
      <c r="K200" s="1">
        <f>IFERROR(__xludf.DUMMYFUNCTION("""COMPUTED_VALUE"""),900.95)</f>
        <v>900.95</v>
      </c>
      <c r="M200" s="2">
        <f>IFERROR(__xludf.DUMMYFUNCTION("""COMPUTED_VALUE"""),45580.66666666667)</f>
        <v>45580.66667</v>
      </c>
      <c r="N200" s="1">
        <f>IFERROR(__xludf.DUMMYFUNCTION("""COMPUTED_VALUE"""),4.03185508E8)</f>
        <v>403185508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IFERROR(__xludf.DUMMYFUNCTION("""COMPUTED_VALUE"""),901.97)</f>
        <v>901.97</v>
      </c>
      <c r="D201" s="2">
        <f>IFERROR(__xludf.DUMMYFUNCTION("""COMPUTED_VALUE"""),45581.66666666667)</f>
        <v>45581.66667</v>
      </c>
      <c r="E201" s="1">
        <f>IFERROR(__xludf.DUMMYFUNCTION("""COMPUTED_VALUE"""),905.03)</f>
        <v>905.03</v>
      </c>
      <c r="G201" s="2">
        <f>IFERROR(__xludf.DUMMYFUNCTION("""COMPUTED_VALUE"""),45581.66666666667)</f>
        <v>45581.66667</v>
      </c>
      <c r="H201" s="1">
        <f>IFERROR(__xludf.DUMMYFUNCTION("""COMPUTED_VALUE"""),899.96)</f>
        <v>899.96</v>
      </c>
      <c r="J201" s="2">
        <f>IFERROR(__xludf.DUMMYFUNCTION("""COMPUTED_VALUE"""),45581.66666666667)</f>
        <v>45581.66667</v>
      </c>
      <c r="K201" s="1">
        <f>IFERROR(__xludf.DUMMYFUNCTION("""COMPUTED_VALUE"""),904.32)</f>
        <v>904.32</v>
      </c>
      <c r="M201" s="2">
        <f>IFERROR(__xludf.DUMMYFUNCTION("""COMPUTED_VALUE"""),45581.66666666667)</f>
        <v>45581.66667</v>
      </c>
      <c r="N201" s="1">
        <f>IFERROR(__xludf.DUMMYFUNCTION("""COMPUTED_VALUE"""),3.57323287E8)</f>
        <v>357323287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IFERROR(__xludf.DUMMYFUNCTION("""COMPUTED_VALUE"""),904.64)</f>
        <v>904.64</v>
      </c>
      <c r="D202" s="2">
        <f>IFERROR(__xludf.DUMMYFUNCTION("""COMPUTED_VALUE"""),45582.66666666667)</f>
        <v>45582.66667</v>
      </c>
      <c r="E202" s="1">
        <f>IFERROR(__xludf.DUMMYFUNCTION("""COMPUTED_VALUE"""),905.24)</f>
        <v>905.24</v>
      </c>
      <c r="G202" s="2">
        <f>IFERROR(__xludf.DUMMYFUNCTION("""COMPUTED_VALUE"""),45582.66666666667)</f>
        <v>45582.66667</v>
      </c>
      <c r="H202" s="1">
        <f>IFERROR(__xludf.DUMMYFUNCTION("""COMPUTED_VALUE"""),898.93)</f>
        <v>898.93</v>
      </c>
      <c r="J202" s="2">
        <f>IFERROR(__xludf.DUMMYFUNCTION("""COMPUTED_VALUE"""),45582.66666666667)</f>
        <v>45582.66667</v>
      </c>
      <c r="K202" s="1">
        <f>IFERROR(__xludf.DUMMYFUNCTION("""COMPUTED_VALUE"""),900.63)</f>
        <v>900.63</v>
      </c>
      <c r="M202" s="2">
        <f>IFERROR(__xludf.DUMMYFUNCTION("""COMPUTED_VALUE"""),45582.66666666667)</f>
        <v>45582.66667</v>
      </c>
      <c r="N202" s="1">
        <f>IFERROR(__xludf.DUMMYFUNCTION("""COMPUTED_VALUE"""),5.54117913E8)</f>
        <v>554117913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IFERROR(__xludf.DUMMYFUNCTION("""COMPUTED_VALUE"""),898.56)</f>
        <v>898.56</v>
      </c>
      <c r="D203" s="2">
        <f>IFERROR(__xludf.DUMMYFUNCTION("""COMPUTED_VALUE"""),45583.66666666667)</f>
        <v>45583.66667</v>
      </c>
      <c r="E203" s="1">
        <f>IFERROR(__xludf.DUMMYFUNCTION("""COMPUTED_VALUE"""),903.43)</f>
        <v>903.43</v>
      </c>
      <c r="G203" s="2">
        <f>IFERROR(__xludf.DUMMYFUNCTION("""COMPUTED_VALUE"""),45583.66666666667)</f>
        <v>45583.66667</v>
      </c>
      <c r="H203" s="1">
        <f>IFERROR(__xludf.DUMMYFUNCTION("""COMPUTED_VALUE"""),896.07)</f>
        <v>896.07</v>
      </c>
      <c r="J203" s="2">
        <f>IFERROR(__xludf.DUMMYFUNCTION("""COMPUTED_VALUE"""),45583.66666666667)</f>
        <v>45583.66667</v>
      </c>
      <c r="K203" s="1">
        <f>IFERROR(__xludf.DUMMYFUNCTION("""COMPUTED_VALUE"""),902.47)</f>
        <v>902.47</v>
      </c>
      <c r="M203" s="2">
        <f>IFERROR(__xludf.DUMMYFUNCTION("""COMPUTED_VALUE"""),45583.66666666667)</f>
        <v>45583.66667</v>
      </c>
      <c r="N203" s="1">
        <f>IFERROR(__xludf.DUMMYFUNCTION("""COMPUTED_VALUE"""),4.17228769E8)</f>
        <v>417228769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IFERROR(__xludf.DUMMYFUNCTION("""COMPUTED_VALUE"""),901.3)</f>
        <v>901.3</v>
      </c>
      <c r="D204" s="2">
        <f>IFERROR(__xludf.DUMMYFUNCTION("""COMPUTED_VALUE"""),45586.66666666667)</f>
        <v>45586.66667</v>
      </c>
      <c r="E204" s="1">
        <f>IFERROR(__xludf.DUMMYFUNCTION("""COMPUTED_VALUE"""),901.3)</f>
        <v>901.3</v>
      </c>
      <c r="G204" s="2">
        <f>IFERROR(__xludf.DUMMYFUNCTION("""COMPUTED_VALUE"""),45586.66666666667)</f>
        <v>45586.66667</v>
      </c>
      <c r="H204" s="1">
        <f>IFERROR(__xludf.DUMMYFUNCTION("""COMPUTED_VALUE"""),892.06)</f>
        <v>892.06</v>
      </c>
      <c r="J204" s="2">
        <f>IFERROR(__xludf.DUMMYFUNCTION("""COMPUTED_VALUE"""),45586.66666666667)</f>
        <v>45586.66667</v>
      </c>
      <c r="K204" s="1">
        <f>IFERROR(__xludf.DUMMYFUNCTION("""COMPUTED_VALUE"""),892.96)</f>
        <v>892.96</v>
      </c>
      <c r="M204" s="2">
        <f>IFERROR(__xludf.DUMMYFUNCTION("""COMPUTED_VALUE"""),45586.66666666667)</f>
        <v>45586.66667</v>
      </c>
      <c r="N204" s="1">
        <f>IFERROR(__xludf.DUMMYFUNCTION("""COMPUTED_VALUE"""),4.09275201E8)</f>
        <v>409275201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IFERROR(__xludf.DUMMYFUNCTION("""COMPUTED_VALUE"""),890.63)</f>
        <v>890.63</v>
      </c>
      <c r="D205" s="2">
        <f>IFERROR(__xludf.DUMMYFUNCTION("""COMPUTED_VALUE"""),45587.66666666667)</f>
        <v>45587.66667</v>
      </c>
      <c r="E205" s="1">
        <f>IFERROR(__xludf.DUMMYFUNCTION("""COMPUTED_VALUE"""),896.31)</f>
        <v>896.31</v>
      </c>
      <c r="G205" s="2">
        <f>IFERROR(__xludf.DUMMYFUNCTION("""COMPUTED_VALUE"""),45587.66666666667)</f>
        <v>45587.66667</v>
      </c>
      <c r="H205" s="1">
        <f>IFERROR(__xludf.DUMMYFUNCTION("""COMPUTED_VALUE"""),888.71)</f>
        <v>888.71</v>
      </c>
      <c r="J205" s="2">
        <f>IFERROR(__xludf.DUMMYFUNCTION("""COMPUTED_VALUE"""),45587.66666666667)</f>
        <v>45587.66667</v>
      </c>
      <c r="K205" s="1">
        <f>IFERROR(__xludf.DUMMYFUNCTION("""COMPUTED_VALUE"""),895.24)</f>
        <v>895.24</v>
      </c>
      <c r="M205" s="2">
        <f>IFERROR(__xludf.DUMMYFUNCTION("""COMPUTED_VALUE"""),45587.66666666667)</f>
        <v>45587.66667</v>
      </c>
      <c r="N205" s="1">
        <f>IFERROR(__xludf.DUMMYFUNCTION("""COMPUTED_VALUE"""),4.52025304E8)</f>
        <v>452025304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IFERROR(__xludf.DUMMYFUNCTION("""COMPUTED_VALUE"""),890.09)</f>
        <v>890.09</v>
      </c>
      <c r="D206" s="2">
        <f>IFERROR(__xludf.DUMMYFUNCTION("""COMPUTED_VALUE"""),45588.66666666667)</f>
        <v>45588.66667</v>
      </c>
      <c r="E206" s="1">
        <f>IFERROR(__xludf.DUMMYFUNCTION("""COMPUTED_VALUE"""),891.91)</f>
        <v>891.91</v>
      </c>
      <c r="G206" s="2">
        <f>IFERROR(__xludf.DUMMYFUNCTION("""COMPUTED_VALUE"""),45588.66666666667)</f>
        <v>45588.66667</v>
      </c>
      <c r="H206" s="1">
        <f>IFERROR(__xludf.DUMMYFUNCTION("""COMPUTED_VALUE"""),884.54)</f>
        <v>884.54</v>
      </c>
      <c r="J206" s="2">
        <f>IFERROR(__xludf.DUMMYFUNCTION("""COMPUTED_VALUE"""),45588.66666666667)</f>
        <v>45588.66667</v>
      </c>
      <c r="K206" s="1">
        <f>IFERROR(__xludf.DUMMYFUNCTION("""COMPUTED_VALUE"""),887.03)</f>
        <v>887.03</v>
      </c>
      <c r="M206" s="2">
        <f>IFERROR(__xludf.DUMMYFUNCTION("""COMPUTED_VALUE"""),45588.66666666667)</f>
        <v>45588.66667</v>
      </c>
      <c r="N206" s="1">
        <f>IFERROR(__xludf.DUMMYFUNCTION("""COMPUTED_VALUE"""),4.15978313E8)</f>
        <v>415978313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IFERROR(__xludf.DUMMYFUNCTION("""COMPUTED_VALUE"""),911.87)</f>
        <v>911.87</v>
      </c>
      <c r="D207" s="2">
        <f>IFERROR(__xludf.DUMMYFUNCTION("""COMPUTED_VALUE"""),45589.66666666667)</f>
        <v>45589.66667</v>
      </c>
      <c r="E207" s="1">
        <f>IFERROR(__xludf.DUMMYFUNCTION("""COMPUTED_VALUE"""),923.03)</f>
        <v>923.03</v>
      </c>
      <c r="G207" s="2">
        <f>IFERROR(__xludf.DUMMYFUNCTION("""COMPUTED_VALUE"""),45589.66666666667)</f>
        <v>45589.66667</v>
      </c>
      <c r="H207" s="1">
        <f>IFERROR(__xludf.DUMMYFUNCTION("""COMPUTED_VALUE"""),910.64)</f>
        <v>910.64</v>
      </c>
      <c r="J207" s="2">
        <f>IFERROR(__xludf.DUMMYFUNCTION("""COMPUTED_VALUE"""),45589.66666666667)</f>
        <v>45589.66667</v>
      </c>
      <c r="K207" s="1">
        <f>IFERROR(__xludf.DUMMYFUNCTION("""COMPUTED_VALUE"""),922.21)</f>
        <v>922.21</v>
      </c>
      <c r="M207" s="2">
        <f>IFERROR(__xludf.DUMMYFUNCTION("""COMPUTED_VALUE"""),45589.66666666667)</f>
        <v>45589.66667</v>
      </c>
      <c r="N207" s="1">
        <f>IFERROR(__xludf.DUMMYFUNCTION("""COMPUTED_VALUE"""),5.78182991E8)</f>
        <v>578182991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IFERROR(__xludf.DUMMYFUNCTION("""COMPUTED_VALUE"""),918.8)</f>
        <v>918.8</v>
      </c>
      <c r="D208" s="2">
        <f>IFERROR(__xludf.DUMMYFUNCTION("""COMPUTED_VALUE"""),45590.66666666667)</f>
        <v>45590.66667</v>
      </c>
      <c r="E208" s="1">
        <f>IFERROR(__xludf.DUMMYFUNCTION("""COMPUTED_VALUE"""),930.84)</f>
        <v>930.84</v>
      </c>
      <c r="G208" s="2">
        <f>IFERROR(__xludf.DUMMYFUNCTION("""COMPUTED_VALUE"""),45590.66666666667)</f>
        <v>45590.66667</v>
      </c>
      <c r="H208" s="1">
        <f>IFERROR(__xludf.DUMMYFUNCTION("""COMPUTED_VALUE"""),918.8)</f>
        <v>918.8</v>
      </c>
      <c r="J208" s="2">
        <f>IFERROR(__xludf.DUMMYFUNCTION("""COMPUTED_VALUE"""),45590.66666666667)</f>
        <v>45590.66667</v>
      </c>
      <c r="K208" s="1">
        <f>IFERROR(__xludf.DUMMYFUNCTION("""COMPUTED_VALUE"""),923.04)</f>
        <v>923.04</v>
      </c>
      <c r="M208" s="2">
        <f>IFERROR(__xludf.DUMMYFUNCTION("""COMPUTED_VALUE"""),45590.66666666667)</f>
        <v>45590.66667</v>
      </c>
      <c r="N208" s="1">
        <f>IFERROR(__xludf.DUMMYFUNCTION("""COMPUTED_VALUE"""),5.61127458E8)</f>
        <v>561127458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IFERROR(__xludf.DUMMYFUNCTION("""COMPUTED_VALUE"""),924.88)</f>
        <v>924.88</v>
      </c>
      <c r="D209" s="2">
        <f>IFERROR(__xludf.DUMMYFUNCTION("""COMPUTED_VALUE"""),45593.66666666667)</f>
        <v>45593.66667</v>
      </c>
      <c r="E209" s="1">
        <f>IFERROR(__xludf.DUMMYFUNCTION("""COMPUTED_VALUE"""),930.26)</f>
        <v>930.26</v>
      </c>
      <c r="G209" s="2">
        <f>IFERROR(__xludf.DUMMYFUNCTION("""COMPUTED_VALUE"""),45593.66666666667)</f>
        <v>45593.66667</v>
      </c>
      <c r="H209" s="1">
        <f>IFERROR(__xludf.DUMMYFUNCTION("""COMPUTED_VALUE"""),920.6)</f>
        <v>920.6</v>
      </c>
      <c r="J209" s="2">
        <f>IFERROR(__xludf.DUMMYFUNCTION("""COMPUTED_VALUE"""),45593.66666666667)</f>
        <v>45593.66667</v>
      </c>
      <c r="K209" s="1">
        <f>IFERROR(__xludf.DUMMYFUNCTION("""COMPUTED_VALUE"""),920.79)</f>
        <v>920.79</v>
      </c>
      <c r="M209" s="2">
        <f>IFERROR(__xludf.DUMMYFUNCTION("""COMPUTED_VALUE"""),45593.66666666667)</f>
        <v>45593.66667</v>
      </c>
      <c r="N209" s="1">
        <f>IFERROR(__xludf.DUMMYFUNCTION("""COMPUTED_VALUE"""),5.32565742E8)</f>
        <v>532565742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IFERROR(__xludf.DUMMYFUNCTION("""COMPUTED_VALUE"""),915.28)</f>
        <v>915.28</v>
      </c>
      <c r="D210" s="2">
        <f>IFERROR(__xludf.DUMMYFUNCTION("""COMPUTED_VALUE"""),45594.66666666667)</f>
        <v>45594.66667</v>
      </c>
      <c r="E210" s="1">
        <f>IFERROR(__xludf.DUMMYFUNCTION("""COMPUTED_VALUE"""),915.28)</f>
        <v>915.28</v>
      </c>
      <c r="G210" s="2">
        <f>IFERROR(__xludf.DUMMYFUNCTION("""COMPUTED_VALUE"""),45594.66666666667)</f>
        <v>45594.66667</v>
      </c>
      <c r="H210" s="1">
        <f>IFERROR(__xludf.DUMMYFUNCTION("""COMPUTED_VALUE"""),907.88)</f>
        <v>907.88</v>
      </c>
      <c r="J210" s="2">
        <f>IFERROR(__xludf.DUMMYFUNCTION("""COMPUTED_VALUE"""),45594.66666666667)</f>
        <v>45594.66667</v>
      </c>
      <c r="K210" s="1">
        <f>IFERROR(__xludf.DUMMYFUNCTION("""COMPUTED_VALUE"""),909.74)</f>
        <v>909.74</v>
      </c>
      <c r="M210" s="2">
        <f>IFERROR(__xludf.DUMMYFUNCTION("""COMPUTED_VALUE"""),45594.66666666667)</f>
        <v>45594.66667</v>
      </c>
      <c r="N210" s="1">
        <f>IFERROR(__xludf.DUMMYFUNCTION("""COMPUTED_VALUE"""),6.5205599E8)</f>
        <v>652055990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IFERROR(__xludf.DUMMYFUNCTION("""COMPUTED_VALUE"""),907.12)</f>
        <v>907.12</v>
      </c>
      <c r="D211" s="2">
        <f>IFERROR(__xludf.DUMMYFUNCTION("""COMPUTED_VALUE"""),45595.66666666667)</f>
        <v>45595.66667</v>
      </c>
      <c r="E211" s="1">
        <f>IFERROR(__xludf.DUMMYFUNCTION("""COMPUTED_VALUE"""),914.35)</f>
        <v>914.35</v>
      </c>
      <c r="G211" s="2">
        <f>IFERROR(__xludf.DUMMYFUNCTION("""COMPUTED_VALUE"""),45595.66666666667)</f>
        <v>45595.66667</v>
      </c>
      <c r="H211" s="1">
        <f>IFERROR(__xludf.DUMMYFUNCTION("""COMPUTED_VALUE"""),906.59)</f>
        <v>906.59</v>
      </c>
      <c r="J211" s="2">
        <f>IFERROR(__xludf.DUMMYFUNCTION("""COMPUTED_VALUE"""),45595.66666666667)</f>
        <v>45595.66667</v>
      </c>
      <c r="K211" s="1">
        <f>IFERROR(__xludf.DUMMYFUNCTION("""COMPUTED_VALUE"""),907.46)</f>
        <v>907.46</v>
      </c>
      <c r="M211" s="2">
        <f>IFERROR(__xludf.DUMMYFUNCTION("""COMPUTED_VALUE"""),45595.66666666667)</f>
        <v>45595.66667</v>
      </c>
      <c r="N211" s="1">
        <f>IFERROR(__xludf.DUMMYFUNCTION("""COMPUTED_VALUE"""),5.06054247E8)</f>
        <v>506054247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IFERROR(__xludf.DUMMYFUNCTION("""COMPUTED_VALUE"""),906.65)</f>
        <v>906.65</v>
      </c>
      <c r="D212" s="2">
        <f>IFERROR(__xludf.DUMMYFUNCTION("""COMPUTED_VALUE"""),45596.66666666667)</f>
        <v>45596.66667</v>
      </c>
      <c r="E212" s="1">
        <f>IFERROR(__xludf.DUMMYFUNCTION("""COMPUTED_VALUE"""),908.64)</f>
        <v>908.64</v>
      </c>
      <c r="G212" s="2">
        <f>IFERROR(__xludf.DUMMYFUNCTION("""COMPUTED_VALUE"""),45596.66666666667)</f>
        <v>45596.66667</v>
      </c>
      <c r="H212" s="1">
        <f>IFERROR(__xludf.DUMMYFUNCTION("""COMPUTED_VALUE"""),897.86)</f>
        <v>897.86</v>
      </c>
      <c r="J212" s="2">
        <f>IFERROR(__xludf.DUMMYFUNCTION("""COMPUTED_VALUE"""),45596.66666666667)</f>
        <v>45596.66667</v>
      </c>
      <c r="K212" s="1">
        <f>IFERROR(__xludf.DUMMYFUNCTION("""COMPUTED_VALUE"""),898.07)</f>
        <v>898.07</v>
      </c>
      <c r="M212" s="2">
        <f>IFERROR(__xludf.DUMMYFUNCTION("""COMPUTED_VALUE"""),45596.66666666667)</f>
        <v>45596.66667</v>
      </c>
      <c r="N212" s="1">
        <f>IFERROR(__xludf.DUMMYFUNCTION("""COMPUTED_VALUE"""),6.50438409E8)</f>
        <v>650438409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IFERROR(__xludf.DUMMYFUNCTION("""COMPUTED_VALUE"""),901.13)</f>
        <v>901.13</v>
      </c>
      <c r="D213" s="2">
        <f>IFERROR(__xludf.DUMMYFUNCTION("""COMPUTED_VALUE"""),45597.66666666667)</f>
        <v>45597.66667</v>
      </c>
      <c r="E213" s="1">
        <f>IFERROR(__xludf.DUMMYFUNCTION("""COMPUTED_VALUE"""),904.18)</f>
        <v>904.18</v>
      </c>
      <c r="G213" s="2">
        <f>IFERROR(__xludf.DUMMYFUNCTION("""COMPUTED_VALUE"""),45597.66666666667)</f>
        <v>45597.66667</v>
      </c>
      <c r="H213" s="1">
        <f>IFERROR(__xludf.DUMMYFUNCTION("""COMPUTED_VALUE"""),895.25)</f>
        <v>895.25</v>
      </c>
      <c r="J213" s="2">
        <f>IFERROR(__xludf.DUMMYFUNCTION("""COMPUTED_VALUE"""),45597.66666666667)</f>
        <v>45597.66667</v>
      </c>
      <c r="K213" s="1">
        <f>IFERROR(__xludf.DUMMYFUNCTION("""COMPUTED_VALUE"""),896.72)</f>
        <v>896.72</v>
      </c>
      <c r="M213" s="2">
        <f>IFERROR(__xludf.DUMMYFUNCTION("""COMPUTED_VALUE"""),45597.66666666667)</f>
        <v>45597.66667</v>
      </c>
      <c r="N213" s="1">
        <f>IFERROR(__xludf.DUMMYFUNCTION("""COMPUTED_VALUE"""),4.46930887E8)</f>
        <v>446930887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IFERROR(__xludf.DUMMYFUNCTION("""COMPUTED_VALUE"""),894.54)</f>
        <v>894.54</v>
      </c>
      <c r="D214" s="2">
        <f>IFERROR(__xludf.DUMMYFUNCTION("""COMPUTED_VALUE"""),45600.66666666667)</f>
        <v>45600.66667</v>
      </c>
      <c r="E214" s="1">
        <f>IFERROR(__xludf.DUMMYFUNCTION("""COMPUTED_VALUE"""),900.19)</f>
        <v>900.19</v>
      </c>
      <c r="G214" s="2">
        <f>IFERROR(__xludf.DUMMYFUNCTION("""COMPUTED_VALUE"""),45600.66666666667)</f>
        <v>45600.66667</v>
      </c>
      <c r="H214" s="1">
        <f>IFERROR(__xludf.DUMMYFUNCTION("""COMPUTED_VALUE"""),892.18)</f>
        <v>892.18</v>
      </c>
      <c r="J214" s="2">
        <f>IFERROR(__xludf.DUMMYFUNCTION("""COMPUTED_VALUE"""),45600.66666666667)</f>
        <v>45600.66667</v>
      </c>
      <c r="K214" s="1">
        <f>IFERROR(__xludf.DUMMYFUNCTION("""COMPUTED_VALUE"""),894.17)</f>
        <v>894.17</v>
      </c>
      <c r="M214" s="2">
        <f>IFERROR(__xludf.DUMMYFUNCTION("""COMPUTED_VALUE"""),45600.66666666667)</f>
        <v>45600.66667</v>
      </c>
      <c r="N214" s="1">
        <f>IFERROR(__xludf.DUMMYFUNCTION("""COMPUTED_VALUE"""),4.63030614E8)</f>
        <v>463030614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IFERROR(__xludf.DUMMYFUNCTION("""COMPUTED_VALUE"""),896.7)</f>
        <v>896.7</v>
      </c>
      <c r="D215" s="2">
        <f>IFERROR(__xludf.DUMMYFUNCTION("""COMPUTED_VALUE"""),45601.66666666667)</f>
        <v>45601.66667</v>
      </c>
      <c r="E215" s="1">
        <f>IFERROR(__xludf.DUMMYFUNCTION("""COMPUTED_VALUE"""),908.67)</f>
        <v>908.67</v>
      </c>
      <c r="G215" s="2">
        <f>IFERROR(__xludf.DUMMYFUNCTION("""COMPUTED_VALUE"""),45601.66666666667)</f>
        <v>45601.66667</v>
      </c>
      <c r="H215" s="1">
        <f>IFERROR(__xludf.DUMMYFUNCTION("""COMPUTED_VALUE"""),893.9)</f>
        <v>893.9</v>
      </c>
      <c r="J215" s="2">
        <f>IFERROR(__xludf.DUMMYFUNCTION("""COMPUTED_VALUE"""),45601.66666666667)</f>
        <v>45601.66667</v>
      </c>
      <c r="K215" s="1">
        <f>IFERROR(__xludf.DUMMYFUNCTION("""COMPUTED_VALUE"""),907.45)</f>
        <v>907.45</v>
      </c>
      <c r="M215" s="2">
        <f>IFERROR(__xludf.DUMMYFUNCTION("""COMPUTED_VALUE"""),45601.66666666667)</f>
        <v>45601.66667</v>
      </c>
      <c r="N215" s="1">
        <f>IFERROR(__xludf.DUMMYFUNCTION("""COMPUTED_VALUE"""),4.12113719E8)</f>
        <v>412113719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IFERROR(__xludf.DUMMYFUNCTION("""COMPUTED_VALUE"""),934.06)</f>
        <v>934.06</v>
      </c>
      <c r="D216" s="2">
        <f>IFERROR(__xludf.DUMMYFUNCTION("""COMPUTED_VALUE"""),45602.66666666667)</f>
        <v>45602.66667</v>
      </c>
      <c r="E216" s="1">
        <f>IFERROR(__xludf.DUMMYFUNCTION("""COMPUTED_VALUE"""),934.06)</f>
        <v>934.06</v>
      </c>
      <c r="G216" s="2">
        <f>IFERROR(__xludf.DUMMYFUNCTION("""COMPUTED_VALUE"""),45602.66666666667)</f>
        <v>45602.66667</v>
      </c>
      <c r="H216" s="1">
        <f>IFERROR(__xludf.DUMMYFUNCTION("""COMPUTED_VALUE"""),915.2)</f>
        <v>915.2</v>
      </c>
      <c r="J216" s="2">
        <f>IFERROR(__xludf.DUMMYFUNCTION("""COMPUTED_VALUE"""),45602.66666666667)</f>
        <v>45602.66667</v>
      </c>
      <c r="K216" s="1">
        <f>IFERROR(__xludf.DUMMYFUNCTION("""COMPUTED_VALUE"""),921.66)</f>
        <v>921.66</v>
      </c>
      <c r="M216" s="2">
        <f>IFERROR(__xludf.DUMMYFUNCTION("""COMPUTED_VALUE"""),45602.66666666667)</f>
        <v>45602.66667</v>
      </c>
      <c r="N216" s="1">
        <f>IFERROR(__xludf.DUMMYFUNCTION("""COMPUTED_VALUE"""),8.53029062E8)</f>
        <v>853029062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IFERROR(__xludf.DUMMYFUNCTION("""COMPUTED_VALUE"""),923.88)</f>
        <v>923.88</v>
      </c>
      <c r="D217" s="2">
        <f>IFERROR(__xludf.DUMMYFUNCTION("""COMPUTED_VALUE"""),45603.66666666667)</f>
        <v>45603.66667</v>
      </c>
      <c r="E217" s="1">
        <f>IFERROR(__xludf.DUMMYFUNCTION("""COMPUTED_VALUE"""),935.52)</f>
        <v>935.52</v>
      </c>
      <c r="G217" s="2">
        <f>IFERROR(__xludf.DUMMYFUNCTION("""COMPUTED_VALUE"""),45603.66666666667)</f>
        <v>45603.66667</v>
      </c>
      <c r="H217" s="1">
        <f>IFERROR(__xludf.DUMMYFUNCTION("""COMPUTED_VALUE"""),922.12)</f>
        <v>922.12</v>
      </c>
      <c r="J217" s="2">
        <f>IFERROR(__xludf.DUMMYFUNCTION("""COMPUTED_VALUE"""),45603.66666666667)</f>
        <v>45603.66667</v>
      </c>
      <c r="K217" s="1">
        <f>IFERROR(__xludf.DUMMYFUNCTION("""COMPUTED_VALUE"""),930.91)</f>
        <v>930.91</v>
      </c>
      <c r="M217" s="2">
        <f>IFERROR(__xludf.DUMMYFUNCTION("""COMPUTED_VALUE"""),45603.66666666667)</f>
        <v>45603.66667</v>
      </c>
      <c r="N217" s="1">
        <f>IFERROR(__xludf.DUMMYFUNCTION("""COMPUTED_VALUE"""),6.30085882E8)</f>
        <v>630085882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IFERROR(__xludf.DUMMYFUNCTION("""COMPUTED_VALUE"""),932.69)</f>
        <v>932.69</v>
      </c>
      <c r="D218" s="2">
        <f>IFERROR(__xludf.DUMMYFUNCTION("""COMPUTED_VALUE"""),45604.66666666667)</f>
        <v>45604.66667</v>
      </c>
      <c r="E218" s="1">
        <f>IFERROR(__xludf.DUMMYFUNCTION("""COMPUTED_VALUE"""),960.97)</f>
        <v>960.97</v>
      </c>
      <c r="G218" s="2">
        <f>IFERROR(__xludf.DUMMYFUNCTION("""COMPUTED_VALUE"""),45604.66666666667)</f>
        <v>45604.66667</v>
      </c>
      <c r="H218" s="1">
        <f>IFERROR(__xludf.DUMMYFUNCTION("""COMPUTED_VALUE"""),931.64)</f>
        <v>931.64</v>
      </c>
      <c r="J218" s="2">
        <f>IFERROR(__xludf.DUMMYFUNCTION("""COMPUTED_VALUE"""),45604.66666666667)</f>
        <v>45604.66667</v>
      </c>
      <c r="K218" s="1">
        <f>IFERROR(__xludf.DUMMYFUNCTION("""COMPUTED_VALUE"""),955.74)</f>
        <v>955.74</v>
      </c>
      <c r="M218" s="2">
        <f>IFERROR(__xludf.DUMMYFUNCTION("""COMPUTED_VALUE"""),45604.66666666667)</f>
        <v>45604.66667</v>
      </c>
      <c r="N218" s="1">
        <f>IFERROR(__xludf.DUMMYFUNCTION("""COMPUTED_VALUE"""),6.76141223E8)</f>
        <v>676141223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IFERROR(__xludf.DUMMYFUNCTION("""COMPUTED_VALUE"""),974.62)</f>
        <v>974.62</v>
      </c>
      <c r="D219" s="2">
        <f>IFERROR(__xludf.DUMMYFUNCTION("""COMPUTED_VALUE"""),45607.66666666667)</f>
        <v>45607.66667</v>
      </c>
      <c r="E219" s="1">
        <f>IFERROR(__xludf.DUMMYFUNCTION("""COMPUTED_VALUE"""),985.27)</f>
        <v>985.27</v>
      </c>
      <c r="G219" s="2">
        <f>IFERROR(__xludf.DUMMYFUNCTION("""COMPUTED_VALUE"""),45607.66666666667)</f>
        <v>45607.66667</v>
      </c>
      <c r="H219" s="1">
        <f>IFERROR(__xludf.DUMMYFUNCTION("""COMPUTED_VALUE"""),969.32)</f>
        <v>969.32</v>
      </c>
      <c r="J219" s="2">
        <f>IFERROR(__xludf.DUMMYFUNCTION("""COMPUTED_VALUE"""),45607.66666666667)</f>
        <v>45607.66667</v>
      </c>
      <c r="K219" s="1">
        <f>IFERROR(__xludf.DUMMYFUNCTION("""COMPUTED_VALUE"""),977.13)</f>
        <v>977.13</v>
      </c>
      <c r="M219" s="2">
        <f>IFERROR(__xludf.DUMMYFUNCTION("""COMPUTED_VALUE"""),45607.66666666667)</f>
        <v>45607.66667</v>
      </c>
      <c r="N219" s="1">
        <f>IFERROR(__xludf.DUMMYFUNCTION("""COMPUTED_VALUE"""),6.70287438E8)</f>
        <v>670287438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IFERROR(__xludf.DUMMYFUNCTION("""COMPUTED_VALUE"""),971.84)</f>
        <v>971.84</v>
      </c>
      <c r="D220" s="2">
        <f>IFERROR(__xludf.DUMMYFUNCTION("""COMPUTED_VALUE"""),45608.66666666667)</f>
        <v>45608.66667</v>
      </c>
      <c r="E220" s="1">
        <f>IFERROR(__xludf.DUMMYFUNCTION("""COMPUTED_VALUE"""),973.87)</f>
        <v>973.87</v>
      </c>
      <c r="G220" s="2">
        <f>IFERROR(__xludf.DUMMYFUNCTION("""COMPUTED_VALUE"""),45608.66666666667)</f>
        <v>45608.66667</v>
      </c>
      <c r="H220" s="1">
        <f>IFERROR(__xludf.DUMMYFUNCTION("""COMPUTED_VALUE"""),953.75)</f>
        <v>953.75</v>
      </c>
      <c r="J220" s="2">
        <f>IFERROR(__xludf.DUMMYFUNCTION("""COMPUTED_VALUE"""),45608.66666666667)</f>
        <v>45608.66667</v>
      </c>
      <c r="K220" s="1">
        <f>IFERROR(__xludf.DUMMYFUNCTION("""COMPUTED_VALUE"""),958.56)</f>
        <v>958.56</v>
      </c>
      <c r="M220" s="2">
        <f>IFERROR(__xludf.DUMMYFUNCTION("""COMPUTED_VALUE"""),45608.66666666667)</f>
        <v>45608.66667</v>
      </c>
      <c r="N220" s="1">
        <f>IFERROR(__xludf.DUMMYFUNCTION("""COMPUTED_VALUE"""),5.88268001E8)</f>
        <v>588268001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IFERROR(__xludf.DUMMYFUNCTION("""COMPUTED_VALUE"""),964.71)</f>
        <v>964.71</v>
      </c>
      <c r="D221" s="2">
        <f>IFERROR(__xludf.DUMMYFUNCTION("""COMPUTED_VALUE"""),45609.66666666667)</f>
        <v>45609.66667</v>
      </c>
      <c r="E221" s="1">
        <f>IFERROR(__xludf.DUMMYFUNCTION("""COMPUTED_VALUE"""),971.65)</f>
        <v>971.65</v>
      </c>
      <c r="G221" s="2">
        <f>IFERROR(__xludf.DUMMYFUNCTION("""COMPUTED_VALUE"""),45609.66666666667)</f>
        <v>45609.66667</v>
      </c>
      <c r="H221" s="1">
        <f>IFERROR(__xludf.DUMMYFUNCTION("""COMPUTED_VALUE"""),955.59)</f>
        <v>955.59</v>
      </c>
      <c r="J221" s="2">
        <f>IFERROR(__xludf.DUMMYFUNCTION("""COMPUTED_VALUE"""),45609.66666666667)</f>
        <v>45609.66667</v>
      </c>
      <c r="K221" s="1">
        <f>IFERROR(__xludf.DUMMYFUNCTION("""COMPUTED_VALUE"""),961.21)</f>
        <v>961.21</v>
      </c>
      <c r="M221" s="2">
        <f>IFERROR(__xludf.DUMMYFUNCTION("""COMPUTED_VALUE"""),45609.66666666667)</f>
        <v>45609.66667</v>
      </c>
      <c r="N221" s="1">
        <f>IFERROR(__xludf.DUMMYFUNCTION("""COMPUTED_VALUE"""),6.20707499E8)</f>
        <v>620707499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IFERROR(__xludf.DUMMYFUNCTION("""COMPUTED_VALUE"""),959.24)</f>
        <v>959.24</v>
      </c>
      <c r="D222" s="2">
        <f>IFERROR(__xludf.DUMMYFUNCTION("""COMPUTED_VALUE"""),45610.66666666667)</f>
        <v>45610.66667</v>
      </c>
      <c r="E222" s="1">
        <f>IFERROR(__xludf.DUMMYFUNCTION("""COMPUTED_VALUE"""),962.44)</f>
        <v>962.44</v>
      </c>
      <c r="G222" s="2">
        <f>IFERROR(__xludf.DUMMYFUNCTION("""COMPUTED_VALUE"""),45610.66666666667)</f>
        <v>45610.66667</v>
      </c>
      <c r="H222" s="1">
        <f>IFERROR(__xludf.DUMMYFUNCTION("""COMPUTED_VALUE"""),947.58)</f>
        <v>947.58</v>
      </c>
      <c r="J222" s="2">
        <f>IFERROR(__xludf.DUMMYFUNCTION("""COMPUTED_VALUE"""),45610.66666666667)</f>
        <v>45610.66667</v>
      </c>
      <c r="K222" s="1">
        <f>IFERROR(__xludf.DUMMYFUNCTION("""COMPUTED_VALUE"""),948.23)</f>
        <v>948.23</v>
      </c>
      <c r="M222" s="2">
        <f>IFERROR(__xludf.DUMMYFUNCTION("""COMPUTED_VALUE"""),45610.66666666667)</f>
        <v>45610.66667</v>
      </c>
      <c r="N222" s="1">
        <f>IFERROR(__xludf.DUMMYFUNCTION("""COMPUTED_VALUE"""),6.06222596E8)</f>
        <v>606222596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IFERROR(__xludf.DUMMYFUNCTION("""COMPUTED_VALUE"""),947.81)</f>
        <v>947.81</v>
      </c>
      <c r="D223" s="2">
        <f>IFERROR(__xludf.DUMMYFUNCTION("""COMPUTED_VALUE"""),45611.66666666667)</f>
        <v>45611.66667</v>
      </c>
      <c r="E223" s="1">
        <f>IFERROR(__xludf.DUMMYFUNCTION("""COMPUTED_VALUE"""),953.85)</f>
        <v>953.85</v>
      </c>
      <c r="G223" s="2">
        <f>IFERROR(__xludf.DUMMYFUNCTION("""COMPUTED_VALUE"""),45611.66666666667)</f>
        <v>45611.66667</v>
      </c>
      <c r="H223" s="1">
        <f>IFERROR(__xludf.DUMMYFUNCTION("""COMPUTED_VALUE"""),944.73)</f>
        <v>944.73</v>
      </c>
      <c r="J223" s="2">
        <f>IFERROR(__xludf.DUMMYFUNCTION("""COMPUTED_VALUE"""),45611.66666666667)</f>
        <v>45611.66667</v>
      </c>
      <c r="K223" s="1">
        <f>IFERROR(__xludf.DUMMYFUNCTION("""COMPUTED_VALUE"""),949.68)</f>
        <v>949.68</v>
      </c>
      <c r="M223" s="2">
        <f>IFERROR(__xludf.DUMMYFUNCTION("""COMPUTED_VALUE"""),45611.66666666667)</f>
        <v>45611.66667</v>
      </c>
      <c r="N223" s="1">
        <f>IFERROR(__xludf.DUMMYFUNCTION("""COMPUTED_VALUE"""),6.96217452E8)</f>
        <v>696217452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IFERROR(__xludf.DUMMYFUNCTION("""COMPUTED_VALUE"""),965.37)</f>
        <v>965.37</v>
      </c>
      <c r="D224" s="2">
        <f>IFERROR(__xludf.DUMMYFUNCTION("""COMPUTED_VALUE"""),45614.66666666667)</f>
        <v>45614.66667</v>
      </c>
      <c r="E224" s="1">
        <f>IFERROR(__xludf.DUMMYFUNCTION("""COMPUTED_VALUE"""),971.96)</f>
        <v>971.96</v>
      </c>
      <c r="G224" s="2">
        <f>IFERROR(__xludf.DUMMYFUNCTION("""COMPUTED_VALUE"""),45614.66666666667)</f>
        <v>45614.66667</v>
      </c>
      <c r="H224" s="1">
        <f>IFERROR(__xludf.DUMMYFUNCTION("""COMPUTED_VALUE"""),959.29)</f>
        <v>959.29</v>
      </c>
      <c r="J224" s="2">
        <f>IFERROR(__xludf.DUMMYFUNCTION("""COMPUTED_VALUE"""),45614.66666666667)</f>
        <v>45614.66667</v>
      </c>
      <c r="K224" s="1">
        <f>IFERROR(__xludf.DUMMYFUNCTION("""COMPUTED_VALUE"""),965.15)</f>
        <v>965.15</v>
      </c>
      <c r="M224" s="2">
        <f>IFERROR(__xludf.DUMMYFUNCTION("""COMPUTED_VALUE"""),45614.66666666667)</f>
        <v>45614.66667</v>
      </c>
      <c r="N224" s="1">
        <f>IFERROR(__xludf.DUMMYFUNCTION("""COMPUTED_VALUE"""),6.04208246E8)</f>
        <v>604208246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IFERROR(__xludf.DUMMYFUNCTION("""COMPUTED_VALUE"""),961.04)</f>
        <v>961.04</v>
      </c>
      <c r="D225" s="2">
        <f>IFERROR(__xludf.DUMMYFUNCTION("""COMPUTED_VALUE"""),45615.66666666667)</f>
        <v>45615.66667</v>
      </c>
      <c r="E225" s="1">
        <f>IFERROR(__xludf.DUMMYFUNCTION("""COMPUTED_VALUE"""),969.82)</f>
        <v>969.82</v>
      </c>
      <c r="G225" s="2">
        <f>IFERROR(__xludf.DUMMYFUNCTION("""COMPUTED_VALUE"""),45615.66666666667)</f>
        <v>45615.66667</v>
      </c>
      <c r="H225" s="1">
        <f>IFERROR(__xludf.DUMMYFUNCTION("""COMPUTED_VALUE"""),955.2)</f>
        <v>955.2</v>
      </c>
      <c r="J225" s="2">
        <f>IFERROR(__xludf.DUMMYFUNCTION("""COMPUTED_VALUE"""),45615.66666666667)</f>
        <v>45615.66667</v>
      </c>
      <c r="K225" s="1">
        <f>IFERROR(__xludf.DUMMYFUNCTION("""COMPUTED_VALUE"""),968.36)</f>
        <v>968.36</v>
      </c>
      <c r="M225" s="2">
        <f>IFERROR(__xludf.DUMMYFUNCTION("""COMPUTED_VALUE"""),45615.66666666667)</f>
        <v>45615.66667</v>
      </c>
      <c r="N225" s="1">
        <f>IFERROR(__xludf.DUMMYFUNCTION("""COMPUTED_VALUE"""),4.98177324E8)</f>
        <v>498177324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IFERROR(__xludf.DUMMYFUNCTION("""COMPUTED_VALUE"""),967.64)</f>
        <v>967.64</v>
      </c>
      <c r="D226" s="2">
        <f>IFERROR(__xludf.DUMMYFUNCTION("""COMPUTED_VALUE"""),45616.66666666667)</f>
        <v>45616.66667</v>
      </c>
      <c r="E226" s="1">
        <f>IFERROR(__xludf.DUMMYFUNCTION("""COMPUTED_VALUE"""),968.12)</f>
        <v>968.12</v>
      </c>
      <c r="G226" s="2">
        <f>IFERROR(__xludf.DUMMYFUNCTION("""COMPUTED_VALUE"""),45616.66666666667)</f>
        <v>45616.66667</v>
      </c>
      <c r="H226" s="1">
        <f>IFERROR(__xludf.DUMMYFUNCTION("""COMPUTED_VALUE"""),958.26)</f>
        <v>958.26</v>
      </c>
      <c r="J226" s="2">
        <f>IFERROR(__xludf.DUMMYFUNCTION("""COMPUTED_VALUE"""),45616.66666666667)</f>
        <v>45616.66667</v>
      </c>
      <c r="K226" s="1">
        <f>IFERROR(__xludf.DUMMYFUNCTION("""COMPUTED_VALUE"""),967.66)</f>
        <v>967.66</v>
      </c>
      <c r="M226" s="2">
        <f>IFERROR(__xludf.DUMMYFUNCTION("""COMPUTED_VALUE"""),45616.66666666667)</f>
        <v>45616.66667</v>
      </c>
      <c r="N226" s="1">
        <f>IFERROR(__xludf.DUMMYFUNCTION("""COMPUTED_VALUE"""),4.88695424E8)</f>
        <v>488695424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IFERROR(__xludf.DUMMYFUNCTION("""COMPUTED_VALUE"""),969.56)</f>
        <v>969.56</v>
      </c>
      <c r="D227" s="2">
        <f>IFERROR(__xludf.DUMMYFUNCTION("""COMPUTED_VALUE"""),45617.66666666667)</f>
        <v>45617.66667</v>
      </c>
      <c r="E227" s="1">
        <f>IFERROR(__xludf.DUMMYFUNCTION("""COMPUTED_VALUE"""),976.35)</f>
        <v>976.35</v>
      </c>
      <c r="G227" s="2">
        <f>IFERROR(__xludf.DUMMYFUNCTION("""COMPUTED_VALUE"""),45617.66666666667)</f>
        <v>45617.66667</v>
      </c>
      <c r="H227" s="1">
        <f>IFERROR(__xludf.DUMMYFUNCTION("""COMPUTED_VALUE"""),965.06)</f>
        <v>965.06</v>
      </c>
      <c r="J227" s="2">
        <f>IFERROR(__xludf.DUMMYFUNCTION("""COMPUTED_VALUE"""),45617.66666666667)</f>
        <v>45617.66667</v>
      </c>
      <c r="K227" s="1">
        <f>IFERROR(__xludf.DUMMYFUNCTION("""COMPUTED_VALUE"""),972.19)</f>
        <v>972.19</v>
      </c>
      <c r="M227" s="2">
        <f>IFERROR(__xludf.DUMMYFUNCTION("""COMPUTED_VALUE"""),45617.66666666667)</f>
        <v>45617.66667</v>
      </c>
      <c r="N227" s="1">
        <f>IFERROR(__xludf.DUMMYFUNCTION("""COMPUTED_VALUE"""),4.64755041E8)</f>
        <v>464755041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IFERROR(__xludf.DUMMYFUNCTION("""COMPUTED_VALUE"""),974.66)</f>
        <v>974.66</v>
      </c>
      <c r="D228" s="2">
        <f>IFERROR(__xludf.DUMMYFUNCTION("""COMPUTED_VALUE"""),45618.66666666667)</f>
        <v>45618.66667</v>
      </c>
      <c r="E228" s="1">
        <f>IFERROR(__xludf.DUMMYFUNCTION("""COMPUTED_VALUE"""),992.26)</f>
        <v>992.26</v>
      </c>
      <c r="G228" s="2">
        <f>IFERROR(__xludf.DUMMYFUNCTION("""COMPUTED_VALUE"""),45618.66666666667)</f>
        <v>45618.66667</v>
      </c>
      <c r="H228" s="1">
        <f>IFERROR(__xludf.DUMMYFUNCTION("""COMPUTED_VALUE"""),974.66)</f>
        <v>974.66</v>
      </c>
      <c r="J228" s="2">
        <f>IFERROR(__xludf.DUMMYFUNCTION("""COMPUTED_VALUE"""),45618.66666666667)</f>
        <v>45618.66667</v>
      </c>
      <c r="K228" s="1">
        <f>IFERROR(__xludf.DUMMYFUNCTION("""COMPUTED_VALUE"""),989.79)</f>
        <v>989.79</v>
      </c>
      <c r="M228" s="2">
        <f>IFERROR(__xludf.DUMMYFUNCTION("""COMPUTED_VALUE"""),45618.66666666667)</f>
        <v>45618.66667</v>
      </c>
      <c r="N228" s="1">
        <f>IFERROR(__xludf.DUMMYFUNCTION("""COMPUTED_VALUE"""),5.18080581E8)</f>
        <v>518080581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IFERROR(__xludf.DUMMYFUNCTION("""COMPUTED_VALUE"""),998.14)</f>
        <v>998.14</v>
      </c>
      <c r="D229" s="2">
        <f>IFERROR(__xludf.DUMMYFUNCTION("""COMPUTED_VALUE"""),45621.66666666667)</f>
        <v>45621.66667</v>
      </c>
      <c r="E229" s="1">
        <f>IFERROR(__xludf.DUMMYFUNCTION("""COMPUTED_VALUE"""),1004.81)</f>
        <v>1004.81</v>
      </c>
      <c r="G229" s="2">
        <f>IFERROR(__xludf.DUMMYFUNCTION("""COMPUTED_VALUE"""),45621.66666666667)</f>
        <v>45621.66667</v>
      </c>
      <c r="H229" s="1">
        <f>IFERROR(__xludf.DUMMYFUNCTION("""COMPUTED_VALUE"""),988.96)</f>
        <v>988.96</v>
      </c>
      <c r="J229" s="2">
        <f>IFERROR(__xludf.DUMMYFUNCTION("""COMPUTED_VALUE"""),45621.66666666667)</f>
        <v>45621.66667</v>
      </c>
      <c r="K229" s="1">
        <f>IFERROR(__xludf.DUMMYFUNCTION("""COMPUTED_VALUE"""),989.16)</f>
        <v>989.16</v>
      </c>
      <c r="M229" s="2">
        <f>IFERROR(__xludf.DUMMYFUNCTION("""COMPUTED_VALUE"""),45621.66666666667)</f>
        <v>45621.66667</v>
      </c>
      <c r="N229" s="1">
        <f>IFERROR(__xludf.DUMMYFUNCTION("""COMPUTED_VALUE"""),7.53472895E8)</f>
        <v>753472895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IFERROR(__xludf.DUMMYFUNCTION("""COMPUTED_VALUE"""),989.62)</f>
        <v>989.62</v>
      </c>
      <c r="D230" s="2">
        <f>IFERROR(__xludf.DUMMYFUNCTION("""COMPUTED_VALUE"""),45622.66666666667)</f>
        <v>45622.66667</v>
      </c>
      <c r="E230" s="1">
        <f>IFERROR(__xludf.DUMMYFUNCTION("""COMPUTED_VALUE"""),991.8)</f>
        <v>991.8</v>
      </c>
      <c r="G230" s="2">
        <f>IFERROR(__xludf.DUMMYFUNCTION("""COMPUTED_VALUE"""),45622.66666666667)</f>
        <v>45622.66667</v>
      </c>
      <c r="H230" s="1">
        <f>IFERROR(__xludf.DUMMYFUNCTION("""COMPUTED_VALUE"""),984.21)</f>
        <v>984.21</v>
      </c>
      <c r="J230" s="2">
        <f>IFERROR(__xludf.DUMMYFUNCTION("""COMPUTED_VALUE"""),45622.66666666667)</f>
        <v>45622.66667</v>
      </c>
      <c r="K230" s="1">
        <f>IFERROR(__xludf.DUMMYFUNCTION("""COMPUTED_VALUE"""),986.1)</f>
        <v>986.1</v>
      </c>
      <c r="M230" s="2">
        <f>IFERROR(__xludf.DUMMYFUNCTION("""COMPUTED_VALUE"""),45622.66666666667)</f>
        <v>45622.66667</v>
      </c>
      <c r="N230" s="1">
        <f>IFERROR(__xludf.DUMMYFUNCTION("""COMPUTED_VALUE"""),5.1865274E8)</f>
        <v>518652740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IFERROR(__xludf.DUMMYFUNCTION("""COMPUTED_VALUE"""),990.78)</f>
        <v>990.78</v>
      </c>
      <c r="D231" s="2">
        <f>IFERROR(__xludf.DUMMYFUNCTION("""COMPUTED_VALUE"""),45623.66666666667)</f>
        <v>45623.66667</v>
      </c>
      <c r="E231" s="1">
        <f>IFERROR(__xludf.DUMMYFUNCTION("""COMPUTED_VALUE"""),993.5)</f>
        <v>993.5</v>
      </c>
      <c r="G231" s="2">
        <f>IFERROR(__xludf.DUMMYFUNCTION("""COMPUTED_VALUE"""),45623.66666666667)</f>
        <v>45623.66667</v>
      </c>
      <c r="H231" s="1">
        <f>IFERROR(__xludf.DUMMYFUNCTION("""COMPUTED_VALUE"""),981.57)</f>
        <v>981.57</v>
      </c>
      <c r="J231" s="2">
        <f>IFERROR(__xludf.DUMMYFUNCTION("""COMPUTED_VALUE"""),45623.66666666667)</f>
        <v>45623.66667</v>
      </c>
      <c r="K231" s="1">
        <f>IFERROR(__xludf.DUMMYFUNCTION("""COMPUTED_VALUE"""),982.81)</f>
        <v>982.81</v>
      </c>
      <c r="M231" s="2">
        <f>IFERROR(__xludf.DUMMYFUNCTION("""COMPUTED_VALUE"""),45623.66666666667)</f>
        <v>45623.66667</v>
      </c>
      <c r="N231" s="1">
        <f>IFERROR(__xludf.DUMMYFUNCTION("""COMPUTED_VALUE"""),3.76282711E8)</f>
        <v>376282711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IFERROR(__xludf.DUMMYFUNCTION("""COMPUTED_VALUE"""),984.73)</f>
        <v>984.73</v>
      </c>
      <c r="D232" s="2">
        <f>IFERROR(__xludf.DUMMYFUNCTION("""COMPUTED_VALUE"""),45625.54166666667)</f>
        <v>45625.54167</v>
      </c>
      <c r="E232" s="1">
        <f>IFERROR(__xludf.DUMMYFUNCTION("""COMPUTED_VALUE"""),994.27)</f>
        <v>994.27</v>
      </c>
      <c r="G232" s="2">
        <f>IFERROR(__xludf.DUMMYFUNCTION("""COMPUTED_VALUE"""),45625.54166666667)</f>
        <v>45625.54167</v>
      </c>
      <c r="H232" s="1">
        <f>IFERROR(__xludf.DUMMYFUNCTION("""COMPUTED_VALUE"""),983.71)</f>
        <v>983.71</v>
      </c>
      <c r="J232" s="2">
        <f>IFERROR(__xludf.DUMMYFUNCTION("""COMPUTED_VALUE"""),45625.54166666667)</f>
        <v>45625.54167</v>
      </c>
      <c r="K232" s="1">
        <f>IFERROR(__xludf.DUMMYFUNCTION("""COMPUTED_VALUE"""),993.82)</f>
        <v>993.82</v>
      </c>
      <c r="M232" s="2">
        <f>IFERROR(__xludf.DUMMYFUNCTION("""COMPUTED_VALUE"""),45625.54166666667)</f>
        <v>45625.54167</v>
      </c>
      <c r="N232" s="1">
        <f>IFERROR(__xludf.DUMMYFUNCTION("""COMPUTED_VALUE"""),2.69363262E8)</f>
        <v>269363262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IFERROR(__xludf.DUMMYFUNCTION("""COMPUTED_VALUE"""),999.05)</f>
        <v>999.05</v>
      </c>
      <c r="D233" s="2">
        <f>IFERROR(__xludf.DUMMYFUNCTION("""COMPUTED_VALUE"""),45628.66666666667)</f>
        <v>45628.66667</v>
      </c>
      <c r="E233" s="1">
        <f>IFERROR(__xludf.DUMMYFUNCTION("""COMPUTED_VALUE"""),1005.11)</f>
        <v>1005.11</v>
      </c>
      <c r="G233" s="2">
        <f>IFERROR(__xludf.DUMMYFUNCTION("""COMPUTED_VALUE"""),45628.66666666667)</f>
        <v>45628.66667</v>
      </c>
      <c r="H233" s="1">
        <f>IFERROR(__xludf.DUMMYFUNCTION("""COMPUTED_VALUE"""),994.89)</f>
        <v>994.89</v>
      </c>
      <c r="J233" s="2">
        <f>IFERROR(__xludf.DUMMYFUNCTION("""COMPUTED_VALUE"""),45628.66666666667)</f>
        <v>45628.66667</v>
      </c>
      <c r="K233" s="1">
        <f>IFERROR(__xludf.DUMMYFUNCTION("""COMPUTED_VALUE"""),1002.82)</f>
        <v>1002.82</v>
      </c>
      <c r="M233" s="2">
        <f>IFERROR(__xludf.DUMMYFUNCTION("""COMPUTED_VALUE"""),45628.66666666667)</f>
        <v>45628.66667</v>
      </c>
      <c r="N233" s="1">
        <f>IFERROR(__xludf.DUMMYFUNCTION("""COMPUTED_VALUE"""),5.02940004E8)</f>
        <v>502940004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IFERROR(__xludf.DUMMYFUNCTION("""COMPUTED_VALUE"""),998.6)</f>
        <v>998.6</v>
      </c>
      <c r="D234" s="2">
        <f>IFERROR(__xludf.DUMMYFUNCTION("""COMPUTED_VALUE"""),45629.66666666667)</f>
        <v>45629.66667</v>
      </c>
      <c r="E234" s="1">
        <f>IFERROR(__xludf.DUMMYFUNCTION("""COMPUTED_VALUE"""),999.74)</f>
        <v>999.74</v>
      </c>
      <c r="G234" s="2">
        <f>IFERROR(__xludf.DUMMYFUNCTION("""COMPUTED_VALUE"""),45629.66666666667)</f>
        <v>45629.66667</v>
      </c>
      <c r="H234" s="1">
        <f>IFERROR(__xludf.DUMMYFUNCTION("""COMPUTED_VALUE"""),990.42)</f>
        <v>990.42</v>
      </c>
      <c r="J234" s="2">
        <f>IFERROR(__xludf.DUMMYFUNCTION("""COMPUTED_VALUE"""),45629.66666666667)</f>
        <v>45629.66667</v>
      </c>
      <c r="K234" s="1">
        <f>IFERROR(__xludf.DUMMYFUNCTION("""COMPUTED_VALUE"""),992.01)</f>
        <v>992.01</v>
      </c>
      <c r="M234" s="2">
        <f>IFERROR(__xludf.DUMMYFUNCTION("""COMPUTED_VALUE"""),45629.66666666667)</f>
        <v>45629.66667</v>
      </c>
      <c r="N234" s="1">
        <f>IFERROR(__xludf.DUMMYFUNCTION("""COMPUTED_VALUE"""),4.52696666E8)</f>
        <v>452696666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IFERROR(__xludf.DUMMYFUNCTION("""COMPUTED_VALUE"""),992.35)</f>
        <v>992.35</v>
      </c>
      <c r="D235" s="2">
        <f>IFERROR(__xludf.DUMMYFUNCTION("""COMPUTED_VALUE"""),45630.66666666667)</f>
        <v>45630.66667</v>
      </c>
      <c r="E235" s="1">
        <f>IFERROR(__xludf.DUMMYFUNCTION("""COMPUTED_VALUE"""),992.35)</f>
        <v>992.35</v>
      </c>
      <c r="G235" s="2">
        <f>IFERROR(__xludf.DUMMYFUNCTION("""COMPUTED_VALUE"""),45630.66666666667)</f>
        <v>45630.66667</v>
      </c>
      <c r="H235" s="1">
        <f>IFERROR(__xludf.DUMMYFUNCTION("""COMPUTED_VALUE"""),983.9)</f>
        <v>983.9</v>
      </c>
      <c r="J235" s="2">
        <f>IFERROR(__xludf.DUMMYFUNCTION("""COMPUTED_VALUE"""),45630.66666666667)</f>
        <v>45630.66667</v>
      </c>
      <c r="K235" s="1">
        <f>IFERROR(__xludf.DUMMYFUNCTION("""COMPUTED_VALUE"""),992.24)</f>
        <v>992.24</v>
      </c>
      <c r="M235" s="2">
        <f>IFERROR(__xludf.DUMMYFUNCTION("""COMPUTED_VALUE"""),45630.66666666667)</f>
        <v>45630.66667</v>
      </c>
      <c r="N235" s="1">
        <f>IFERROR(__xludf.DUMMYFUNCTION("""COMPUTED_VALUE"""),5.39728156E8)</f>
        <v>539728156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IFERROR(__xludf.DUMMYFUNCTION("""COMPUTED_VALUE"""),993.93)</f>
        <v>993.93</v>
      </c>
      <c r="D236" s="2">
        <f>IFERROR(__xludf.DUMMYFUNCTION("""COMPUTED_VALUE"""),45631.66666666667)</f>
        <v>45631.66667</v>
      </c>
      <c r="E236" s="1">
        <f>IFERROR(__xludf.DUMMYFUNCTION("""COMPUTED_VALUE"""),1005.94)</f>
        <v>1005.94</v>
      </c>
      <c r="G236" s="2">
        <f>IFERROR(__xludf.DUMMYFUNCTION("""COMPUTED_VALUE"""),45631.66666666667)</f>
        <v>45631.66667</v>
      </c>
      <c r="H236" s="1">
        <f>IFERROR(__xludf.DUMMYFUNCTION("""COMPUTED_VALUE"""),993.93)</f>
        <v>993.93</v>
      </c>
      <c r="J236" s="2">
        <f>IFERROR(__xludf.DUMMYFUNCTION("""COMPUTED_VALUE"""),45631.66666666667)</f>
        <v>45631.66667</v>
      </c>
      <c r="K236" s="1">
        <f>IFERROR(__xludf.DUMMYFUNCTION("""COMPUTED_VALUE"""),1003.0)</f>
        <v>1003</v>
      </c>
      <c r="M236" s="2">
        <f>IFERROR(__xludf.DUMMYFUNCTION("""COMPUTED_VALUE"""),45631.66666666667)</f>
        <v>45631.66667</v>
      </c>
      <c r="N236" s="1">
        <f>IFERROR(__xludf.DUMMYFUNCTION("""COMPUTED_VALUE"""),5.88847456E8)</f>
        <v>588847456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IFERROR(__xludf.DUMMYFUNCTION("""COMPUTED_VALUE"""),1010.61)</f>
        <v>1010.61</v>
      </c>
      <c r="D237" s="2">
        <f>IFERROR(__xludf.DUMMYFUNCTION("""COMPUTED_VALUE"""),45632.66666666667)</f>
        <v>45632.66667</v>
      </c>
      <c r="E237" s="1">
        <f>IFERROR(__xludf.DUMMYFUNCTION("""COMPUTED_VALUE"""),1014.56)</f>
        <v>1014.56</v>
      </c>
      <c r="G237" s="2">
        <f>IFERROR(__xludf.DUMMYFUNCTION("""COMPUTED_VALUE"""),45632.66666666667)</f>
        <v>45632.66667</v>
      </c>
      <c r="H237" s="1">
        <f>IFERROR(__xludf.DUMMYFUNCTION("""COMPUTED_VALUE"""),1005.6)</f>
        <v>1005.6</v>
      </c>
      <c r="J237" s="2">
        <f>IFERROR(__xludf.DUMMYFUNCTION("""COMPUTED_VALUE"""),45632.66666666667)</f>
        <v>45632.66667</v>
      </c>
      <c r="K237" s="1">
        <f>IFERROR(__xludf.DUMMYFUNCTION("""COMPUTED_VALUE"""),1014.33)</f>
        <v>1014.33</v>
      </c>
      <c r="M237" s="2">
        <f>IFERROR(__xludf.DUMMYFUNCTION("""COMPUTED_VALUE"""),45632.66666666667)</f>
        <v>45632.66667</v>
      </c>
      <c r="N237" s="1">
        <f>IFERROR(__xludf.DUMMYFUNCTION("""COMPUTED_VALUE"""),6.06518317E8)</f>
        <v>606518317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IFERROR(__xludf.DUMMYFUNCTION("""COMPUTED_VALUE"""),1021.63)</f>
        <v>1021.63</v>
      </c>
      <c r="D238" s="2">
        <f>IFERROR(__xludf.DUMMYFUNCTION("""COMPUTED_VALUE"""),45635.66666666667)</f>
        <v>45635.66667</v>
      </c>
      <c r="E238" s="1">
        <f>IFERROR(__xludf.DUMMYFUNCTION("""COMPUTED_VALUE"""),1028.0)</f>
        <v>1028</v>
      </c>
      <c r="G238" s="2">
        <f>IFERROR(__xludf.DUMMYFUNCTION("""COMPUTED_VALUE"""),45635.66666666667)</f>
        <v>45635.66667</v>
      </c>
      <c r="H238" s="1">
        <f>IFERROR(__xludf.DUMMYFUNCTION("""COMPUTED_VALUE"""),1009.03)</f>
        <v>1009.03</v>
      </c>
      <c r="J238" s="2">
        <f>IFERROR(__xludf.DUMMYFUNCTION("""COMPUTED_VALUE"""),45635.66666666667)</f>
        <v>45635.66667</v>
      </c>
      <c r="K238" s="1">
        <f>IFERROR(__xludf.DUMMYFUNCTION("""COMPUTED_VALUE"""),1014.69)</f>
        <v>1014.69</v>
      </c>
      <c r="M238" s="2">
        <f>IFERROR(__xludf.DUMMYFUNCTION("""COMPUTED_VALUE"""),45635.66666666667)</f>
        <v>45635.66667</v>
      </c>
      <c r="N238" s="1">
        <f>IFERROR(__xludf.DUMMYFUNCTION("""COMPUTED_VALUE"""),7.33927861E8)</f>
        <v>733927861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IFERROR(__xludf.DUMMYFUNCTION("""COMPUTED_VALUE"""),1015.19)</f>
        <v>1015.19</v>
      </c>
      <c r="D239" s="2">
        <f>IFERROR(__xludf.DUMMYFUNCTION("""COMPUTED_VALUE"""),45636.66666666667)</f>
        <v>45636.66667</v>
      </c>
      <c r="E239" s="1">
        <f>IFERROR(__xludf.DUMMYFUNCTION("""COMPUTED_VALUE"""),1029.82)</f>
        <v>1029.82</v>
      </c>
      <c r="G239" s="2">
        <f>IFERROR(__xludf.DUMMYFUNCTION("""COMPUTED_VALUE"""),45636.66666666667)</f>
        <v>45636.66667</v>
      </c>
      <c r="H239" s="1">
        <f>IFERROR(__xludf.DUMMYFUNCTION("""COMPUTED_VALUE"""),1012.83)</f>
        <v>1012.83</v>
      </c>
      <c r="J239" s="2">
        <f>IFERROR(__xludf.DUMMYFUNCTION("""COMPUTED_VALUE"""),45636.66666666667)</f>
        <v>45636.66667</v>
      </c>
      <c r="K239" s="1">
        <f>IFERROR(__xludf.DUMMYFUNCTION("""COMPUTED_VALUE"""),1022.12)</f>
        <v>1022.12</v>
      </c>
      <c r="M239" s="2">
        <f>IFERROR(__xludf.DUMMYFUNCTION("""COMPUTED_VALUE"""),45636.66666666667)</f>
        <v>45636.66667</v>
      </c>
      <c r="N239" s="1">
        <f>IFERROR(__xludf.DUMMYFUNCTION("""COMPUTED_VALUE"""),5.34468384E8)</f>
        <v>534468384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IFERROR(__xludf.DUMMYFUNCTION("""COMPUTED_VALUE"""),1030.38)</f>
        <v>1030.38</v>
      </c>
      <c r="D240" s="2">
        <f>IFERROR(__xludf.DUMMYFUNCTION("""COMPUTED_VALUE"""),45637.66666666667)</f>
        <v>45637.66667</v>
      </c>
      <c r="E240" s="1">
        <f>IFERROR(__xludf.DUMMYFUNCTION("""COMPUTED_VALUE"""),1035.03)</f>
        <v>1035.03</v>
      </c>
      <c r="G240" s="2">
        <f>IFERROR(__xludf.DUMMYFUNCTION("""COMPUTED_VALUE"""),45637.66666666667)</f>
        <v>45637.66667</v>
      </c>
      <c r="H240" s="1">
        <f>IFERROR(__xludf.DUMMYFUNCTION("""COMPUTED_VALUE"""),1024.65)</f>
        <v>1024.65</v>
      </c>
      <c r="J240" s="2">
        <f>IFERROR(__xludf.DUMMYFUNCTION("""COMPUTED_VALUE"""),45637.66666666667)</f>
        <v>45637.66667</v>
      </c>
      <c r="K240" s="1">
        <f>IFERROR(__xludf.DUMMYFUNCTION("""COMPUTED_VALUE"""),1034.98)</f>
        <v>1034.98</v>
      </c>
      <c r="M240" s="2">
        <f>IFERROR(__xludf.DUMMYFUNCTION("""COMPUTED_VALUE"""),45637.66666666667)</f>
        <v>45637.66667</v>
      </c>
      <c r="N240" s="1">
        <f>IFERROR(__xludf.DUMMYFUNCTION("""COMPUTED_VALUE"""),6.09764916E8)</f>
        <v>609764916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IFERROR(__xludf.DUMMYFUNCTION("""COMPUTED_VALUE"""),1036.4)</f>
        <v>1036.4</v>
      </c>
      <c r="D241" s="2">
        <f>IFERROR(__xludf.DUMMYFUNCTION("""COMPUTED_VALUE"""),45638.66666666667)</f>
        <v>45638.66667</v>
      </c>
      <c r="E241" s="1">
        <f>IFERROR(__xludf.DUMMYFUNCTION("""COMPUTED_VALUE"""),1040.67)</f>
        <v>1040.67</v>
      </c>
      <c r="G241" s="2">
        <f>IFERROR(__xludf.DUMMYFUNCTION("""COMPUTED_VALUE"""),45638.66666666667)</f>
        <v>45638.66667</v>
      </c>
      <c r="H241" s="1">
        <f>IFERROR(__xludf.DUMMYFUNCTION("""COMPUTED_VALUE"""),1029.06)</f>
        <v>1029.06</v>
      </c>
      <c r="J241" s="2">
        <f>IFERROR(__xludf.DUMMYFUNCTION("""COMPUTED_VALUE"""),45638.66666666667)</f>
        <v>45638.66667</v>
      </c>
      <c r="K241" s="1">
        <f>IFERROR(__xludf.DUMMYFUNCTION("""COMPUTED_VALUE"""),1031.29)</f>
        <v>1031.29</v>
      </c>
      <c r="M241" s="2">
        <f>IFERROR(__xludf.DUMMYFUNCTION("""COMPUTED_VALUE"""),45638.66666666667)</f>
        <v>45638.66667</v>
      </c>
      <c r="N241" s="1">
        <f>IFERROR(__xludf.DUMMYFUNCTION("""COMPUTED_VALUE"""),4.91198865E8)</f>
        <v>491198865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IFERROR(__xludf.DUMMYFUNCTION("""COMPUTED_VALUE"""),1031.89)</f>
        <v>1031.89</v>
      </c>
      <c r="D242" s="2">
        <f>IFERROR(__xludf.DUMMYFUNCTION("""COMPUTED_VALUE"""),45639.66666666667)</f>
        <v>45639.66667</v>
      </c>
      <c r="E242" s="1">
        <f>IFERROR(__xludf.DUMMYFUNCTION("""COMPUTED_VALUE"""),1042.19)</f>
        <v>1042.19</v>
      </c>
      <c r="G242" s="2">
        <f>IFERROR(__xludf.DUMMYFUNCTION("""COMPUTED_VALUE"""),45639.66666666667)</f>
        <v>45639.66667</v>
      </c>
      <c r="H242" s="1">
        <f>IFERROR(__xludf.DUMMYFUNCTION("""COMPUTED_VALUE"""),1027.55)</f>
        <v>1027.55</v>
      </c>
      <c r="J242" s="2">
        <f>IFERROR(__xludf.DUMMYFUNCTION("""COMPUTED_VALUE"""),45639.66666666667)</f>
        <v>45639.66667</v>
      </c>
      <c r="K242" s="1">
        <f>IFERROR(__xludf.DUMMYFUNCTION("""COMPUTED_VALUE"""),1041.92)</f>
        <v>1041.92</v>
      </c>
      <c r="M242" s="2">
        <f>IFERROR(__xludf.DUMMYFUNCTION("""COMPUTED_VALUE"""),45639.66666666667)</f>
        <v>45639.66667</v>
      </c>
      <c r="N242" s="1">
        <f>IFERROR(__xludf.DUMMYFUNCTION("""COMPUTED_VALUE"""),4.425145E8)</f>
        <v>442514500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IFERROR(__xludf.DUMMYFUNCTION("""COMPUTED_VALUE"""),1044.68)</f>
        <v>1044.68</v>
      </c>
      <c r="D243" s="2">
        <f>IFERROR(__xludf.DUMMYFUNCTION("""COMPUTED_VALUE"""),45642.66666666667)</f>
        <v>45642.66667</v>
      </c>
      <c r="E243" s="1">
        <f>IFERROR(__xludf.DUMMYFUNCTION("""COMPUTED_VALUE"""),1061.69)</f>
        <v>1061.69</v>
      </c>
      <c r="G243" s="2">
        <f>IFERROR(__xludf.DUMMYFUNCTION("""COMPUTED_VALUE"""),45642.66666666667)</f>
        <v>45642.66667</v>
      </c>
      <c r="H243" s="1">
        <f>IFERROR(__xludf.DUMMYFUNCTION("""COMPUTED_VALUE"""),1043.05)</f>
        <v>1043.05</v>
      </c>
      <c r="J243" s="2">
        <f>IFERROR(__xludf.DUMMYFUNCTION("""COMPUTED_VALUE"""),45642.66666666667)</f>
        <v>45642.66667</v>
      </c>
      <c r="K243" s="1">
        <f>IFERROR(__xludf.DUMMYFUNCTION("""COMPUTED_VALUE"""),1057.58)</f>
        <v>1057.58</v>
      </c>
      <c r="M243" s="2">
        <f>IFERROR(__xludf.DUMMYFUNCTION("""COMPUTED_VALUE"""),45642.66666666667)</f>
        <v>45642.66667</v>
      </c>
      <c r="N243" s="1">
        <f>IFERROR(__xludf.DUMMYFUNCTION("""COMPUTED_VALUE"""),6.38640905E8)</f>
        <v>638640905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IFERROR(__xludf.DUMMYFUNCTION("""COMPUTED_VALUE"""),1065.17)</f>
        <v>1065.17</v>
      </c>
      <c r="D244" s="2">
        <f>IFERROR(__xludf.DUMMYFUNCTION("""COMPUTED_VALUE"""),45643.66666666667)</f>
        <v>45643.66667</v>
      </c>
      <c r="E244" s="1">
        <f>IFERROR(__xludf.DUMMYFUNCTION("""COMPUTED_VALUE"""),1074.35)</f>
        <v>1074.35</v>
      </c>
      <c r="G244" s="2">
        <f>IFERROR(__xludf.DUMMYFUNCTION("""COMPUTED_VALUE"""),45643.66666666667)</f>
        <v>45643.66667</v>
      </c>
      <c r="H244" s="1">
        <f>IFERROR(__xludf.DUMMYFUNCTION("""COMPUTED_VALUE"""),1054.75)</f>
        <v>1054.75</v>
      </c>
      <c r="J244" s="2">
        <f>IFERROR(__xludf.DUMMYFUNCTION("""COMPUTED_VALUE"""),45643.66666666667)</f>
        <v>45643.66667</v>
      </c>
      <c r="K244" s="1">
        <f>IFERROR(__xludf.DUMMYFUNCTION("""COMPUTED_VALUE"""),1069.24)</f>
        <v>1069.24</v>
      </c>
      <c r="M244" s="2">
        <f>IFERROR(__xludf.DUMMYFUNCTION("""COMPUTED_VALUE"""),45643.66666666667)</f>
        <v>45643.66667</v>
      </c>
      <c r="N244" s="1">
        <f>IFERROR(__xludf.DUMMYFUNCTION("""COMPUTED_VALUE"""),5.94943704E8)</f>
        <v>594943704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IFERROR(__xludf.DUMMYFUNCTION("""COMPUTED_VALUE"""),1056.72)</f>
        <v>1056.72</v>
      </c>
      <c r="D245" s="2">
        <f>IFERROR(__xludf.DUMMYFUNCTION("""COMPUTED_VALUE"""),45644.66666666667)</f>
        <v>45644.66667</v>
      </c>
      <c r="E245" s="1">
        <f>IFERROR(__xludf.DUMMYFUNCTION("""COMPUTED_VALUE"""),1074.09)</f>
        <v>1074.09</v>
      </c>
      <c r="G245" s="2">
        <f>IFERROR(__xludf.DUMMYFUNCTION("""COMPUTED_VALUE"""),45644.66666666667)</f>
        <v>45644.66667</v>
      </c>
      <c r="H245" s="1">
        <f>IFERROR(__xludf.DUMMYFUNCTION("""COMPUTED_VALUE"""),1020.42)</f>
        <v>1020.42</v>
      </c>
      <c r="J245" s="2">
        <f>IFERROR(__xludf.DUMMYFUNCTION("""COMPUTED_VALUE"""),45644.66666666667)</f>
        <v>45644.66667</v>
      </c>
      <c r="K245" s="1">
        <f>IFERROR(__xludf.DUMMYFUNCTION("""COMPUTED_VALUE"""),1025.9)</f>
        <v>1025.9</v>
      </c>
      <c r="M245" s="2">
        <f>IFERROR(__xludf.DUMMYFUNCTION("""COMPUTED_VALUE"""),45644.66666666667)</f>
        <v>45644.66667</v>
      </c>
      <c r="N245" s="1">
        <f>IFERROR(__xludf.DUMMYFUNCTION("""COMPUTED_VALUE"""),7.21912062E8)</f>
        <v>721912062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IFERROR(__xludf.DUMMYFUNCTION("""COMPUTED_VALUE"""),1033.31)</f>
        <v>1033.31</v>
      </c>
      <c r="D246" s="2">
        <f>IFERROR(__xludf.DUMMYFUNCTION("""COMPUTED_VALUE"""),45645.66666666667)</f>
        <v>45645.66667</v>
      </c>
      <c r="E246" s="1">
        <f>IFERROR(__xludf.DUMMYFUNCTION("""COMPUTED_VALUE"""),1036.4)</f>
        <v>1036.4</v>
      </c>
      <c r="G246" s="2">
        <f>IFERROR(__xludf.DUMMYFUNCTION("""COMPUTED_VALUE"""),45645.66666666667)</f>
        <v>45645.66667</v>
      </c>
      <c r="H246" s="1">
        <f>IFERROR(__xludf.DUMMYFUNCTION("""COMPUTED_VALUE"""),1007.96)</f>
        <v>1007.96</v>
      </c>
      <c r="J246" s="2">
        <f>IFERROR(__xludf.DUMMYFUNCTION("""COMPUTED_VALUE"""),45645.66666666667)</f>
        <v>45645.66667</v>
      </c>
      <c r="K246" s="1">
        <f>IFERROR(__xludf.DUMMYFUNCTION("""COMPUTED_VALUE"""),1017.71)</f>
        <v>1017.71</v>
      </c>
      <c r="M246" s="2">
        <f>IFERROR(__xludf.DUMMYFUNCTION("""COMPUTED_VALUE"""),45645.66666666667)</f>
        <v>45645.66667</v>
      </c>
      <c r="N246" s="1">
        <f>IFERROR(__xludf.DUMMYFUNCTION("""COMPUTED_VALUE"""),6.72314414E8)</f>
        <v>672314414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IFERROR(__xludf.DUMMYFUNCTION("""COMPUTED_VALUE"""),1007.93)</f>
        <v>1007.93</v>
      </c>
      <c r="D247" s="2">
        <f>IFERROR(__xludf.DUMMYFUNCTION("""COMPUTED_VALUE"""),45646.66666666667)</f>
        <v>45646.66667</v>
      </c>
      <c r="E247" s="1">
        <f>IFERROR(__xludf.DUMMYFUNCTION("""COMPUTED_VALUE"""),1033.41)</f>
        <v>1033.41</v>
      </c>
      <c r="G247" s="2">
        <f>IFERROR(__xludf.DUMMYFUNCTION("""COMPUTED_VALUE"""),45646.66666666667)</f>
        <v>45646.66667</v>
      </c>
      <c r="H247" s="1">
        <f>IFERROR(__xludf.DUMMYFUNCTION("""COMPUTED_VALUE"""),1003.95)</f>
        <v>1003.95</v>
      </c>
      <c r="J247" s="2">
        <f>IFERROR(__xludf.DUMMYFUNCTION("""COMPUTED_VALUE"""),45646.66666666667)</f>
        <v>45646.66667</v>
      </c>
      <c r="K247" s="1">
        <f>IFERROR(__xludf.DUMMYFUNCTION("""COMPUTED_VALUE"""),1010.69)</f>
        <v>1010.69</v>
      </c>
      <c r="M247" s="2">
        <f>IFERROR(__xludf.DUMMYFUNCTION("""COMPUTED_VALUE"""),45646.66666666667)</f>
        <v>45646.66667</v>
      </c>
      <c r="N247" s="1">
        <f>IFERROR(__xludf.DUMMYFUNCTION("""COMPUTED_VALUE"""),1.073409177E9)</f>
        <v>1073409177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IFERROR(__xludf.DUMMYFUNCTION("""COMPUTED_VALUE"""),1016.96)</f>
        <v>1016.96</v>
      </c>
      <c r="D248" s="2">
        <f>IFERROR(__xludf.DUMMYFUNCTION("""COMPUTED_VALUE"""),45649.66666666667)</f>
        <v>45649.66667</v>
      </c>
      <c r="E248" s="1">
        <f>IFERROR(__xludf.DUMMYFUNCTION("""COMPUTED_VALUE"""),1018.56)</f>
        <v>1018.56</v>
      </c>
      <c r="G248" s="2">
        <f>IFERROR(__xludf.DUMMYFUNCTION("""COMPUTED_VALUE"""),45649.66666666667)</f>
        <v>45649.66667</v>
      </c>
      <c r="H248" s="1">
        <f>IFERROR(__xludf.DUMMYFUNCTION("""COMPUTED_VALUE"""),1002.11)</f>
        <v>1002.11</v>
      </c>
      <c r="J248" s="2">
        <f>IFERROR(__xludf.DUMMYFUNCTION("""COMPUTED_VALUE"""),45649.66666666667)</f>
        <v>45649.66667</v>
      </c>
      <c r="K248" s="1">
        <f>IFERROR(__xludf.DUMMYFUNCTION("""COMPUTED_VALUE"""),1016.64)</f>
        <v>1016.64</v>
      </c>
      <c r="M248" s="2">
        <f>IFERROR(__xludf.DUMMYFUNCTION("""COMPUTED_VALUE"""),45649.66666666667)</f>
        <v>45649.66667</v>
      </c>
      <c r="N248" s="1">
        <f>IFERROR(__xludf.DUMMYFUNCTION("""COMPUTED_VALUE"""),4.70065078E8)</f>
        <v>470065078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IFERROR(__xludf.DUMMYFUNCTION("""COMPUTED_VALUE"""),1019.92)</f>
        <v>1019.92</v>
      </c>
      <c r="D249" s="2">
        <f>IFERROR(__xludf.DUMMYFUNCTION("""COMPUTED_VALUE"""),45650.54166666667)</f>
        <v>45650.54167</v>
      </c>
      <c r="E249" s="1">
        <f>IFERROR(__xludf.DUMMYFUNCTION("""COMPUTED_VALUE"""),1044.06)</f>
        <v>1044.06</v>
      </c>
      <c r="G249" s="2">
        <f>IFERROR(__xludf.DUMMYFUNCTION("""COMPUTED_VALUE"""),45650.54166666667)</f>
        <v>45650.54167</v>
      </c>
      <c r="H249" s="1">
        <f>IFERROR(__xludf.DUMMYFUNCTION("""COMPUTED_VALUE"""),1018.88)</f>
        <v>1018.88</v>
      </c>
      <c r="J249" s="2">
        <f>IFERROR(__xludf.DUMMYFUNCTION("""COMPUTED_VALUE"""),45650.54166666667)</f>
        <v>45650.54167</v>
      </c>
      <c r="K249" s="1">
        <f>IFERROR(__xludf.DUMMYFUNCTION("""COMPUTED_VALUE"""),1044.05)</f>
        <v>1044.05</v>
      </c>
      <c r="M249" s="2">
        <f>IFERROR(__xludf.DUMMYFUNCTION("""COMPUTED_VALUE"""),45650.54166666667)</f>
        <v>45650.54167</v>
      </c>
      <c r="N249" s="1">
        <f>IFERROR(__xludf.DUMMYFUNCTION("""COMPUTED_VALUE"""),3.18032373E8)</f>
        <v>318032373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IFERROR(__xludf.DUMMYFUNCTION("""COMPUTED_VALUE"""),1044.1)</f>
        <v>1044.1</v>
      </c>
      <c r="D250" s="2">
        <f>IFERROR(__xludf.DUMMYFUNCTION("""COMPUTED_VALUE"""),45652.66666666667)</f>
        <v>45652.66667</v>
      </c>
      <c r="E250" s="1">
        <f>IFERROR(__xludf.DUMMYFUNCTION("""COMPUTED_VALUE"""),1044.1)</f>
        <v>1044.1</v>
      </c>
      <c r="G250" s="2">
        <f>IFERROR(__xludf.DUMMYFUNCTION("""COMPUTED_VALUE"""),45652.66666666667)</f>
        <v>45652.66667</v>
      </c>
      <c r="H250" s="1">
        <f>IFERROR(__xludf.DUMMYFUNCTION("""COMPUTED_VALUE"""),1034.85)</f>
        <v>1034.85</v>
      </c>
      <c r="J250" s="2">
        <f>IFERROR(__xludf.DUMMYFUNCTION("""COMPUTED_VALUE"""),45652.66666666667)</f>
        <v>45652.66667</v>
      </c>
      <c r="K250" s="1">
        <f>IFERROR(__xludf.DUMMYFUNCTION("""COMPUTED_VALUE"""),1038.09)</f>
        <v>1038.09</v>
      </c>
      <c r="M250" s="2">
        <f>IFERROR(__xludf.DUMMYFUNCTION("""COMPUTED_VALUE"""),45652.66666666667)</f>
        <v>45652.66667</v>
      </c>
      <c r="N250" s="1">
        <f>IFERROR(__xludf.DUMMYFUNCTION("""COMPUTED_VALUE"""),4.11770492E8)</f>
        <v>411770492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IFERROR(__xludf.DUMMYFUNCTION("""COMPUTED_VALUE"""),1031.74)</f>
        <v>1031.74</v>
      </c>
      <c r="D251" s="2">
        <f>IFERROR(__xludf.DUMMYFUNCTION("""COMPUTED_VALUE"""),45653.66666666667)</f>
        <v>45653.66667</v>
      </c>
      <c r="E251" s="1">
        <f>IFERROR(__xludf.DUMMYFUNCTION("""COMPUTED_VALUE"""),1032.31)</f>
        <v>1032.31</v>
      </c>
      <c r="G251" s="2">
        <f>IFERROR(__xludf.DUMMYFUNCTION("""COMPUTED_VALUE"""),45653.66666666667)</f>
        <v>45653.66667</v>
      </c>
      <c r="H251" s="1">
        <f>IFERROR(__xludf.DUMMYFUNCTION("""COMPUTED_VALUE"""),1015.58)</f>
        <v>1015.58</v>
      </c>
      <c r="J251" s="2">
        <f>IFERROR(__xludf.DUMMYFUNCTION("""COMPUTED_VALUE"""),45653.66666666667)</f>
        <v>45653.66667</v>
      </c>
      <c r="K251" s="1">
        <f>IFERROR(__xludf.DUMMYFUNCTION("""COMPUTED_VALUE"""),1018.91)</f>
        <v>1018.91</v>
      </c>
      <c r="M251" s="2">
        <f>IFERROR(__xludf.DUMMYFUNCTION("""COMPUTED_VALUE"""),45653.66666666667)</f>
        <v>45653.66667</v>
      </c>
      <c r="N251" s="1">
        <f>IFERROR(__xludf.DUMMYFUNCTION("""COMPUTED_VALUE"""),4.18080293E8)</f>
        <v>418080293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IFERROR(__xludf.DUMMYFUNCTION("""COMPUTED_VALUE"""),1007.83)</f>
        <v>1007.83</v>
      </c>
      <c r="D252" s="2">
        <f>IFERROR(__xludf.DUMMYFUNCTION("""COMPUTED_VALUE"""),45656.66666666667)</f>
        <v>45656.66667</v>
      </c>
      <c r="E252" s="1">
        <f>IFERROR(__xludf.DUMMYFUNCTION("""COMPUTED_VALUE"""),1008.93)</f>
        <v>1008.93</v>
      </c>
      <c r="G252" s="2">
        <f>IFERROR(__xludf.DUMMYFUNCTION("""COMPUTED_VALUE"""),45656.66666666667)</f>
        <v>45656.66667</v>
      </c>
      <c r="H252" s="1">
        <f>IFERROR(__xludf.DUMMYFUNCTION("""COMPUTED_VALUE"""),996.84)</f>
        <v>996.84</v>
      </c>
      <c r="J252" s="2">
        <f>IFERROR(__xludf.DUMMYFUNCTION("""COMPUTED_VALUE"""),45656.66666666667)</f>
        <v>45656.66667</v>
      </c>
      <c r="K252" s="1">
        <f>IFERROR(__xludf.DUMMYFUNCTION("""COMPUTED_VALUE"""),1000.8)</f>
        <v>1000.8</v>
      </c>
      <c r="M252" s="2">
        <f>IFERROR(__xludf.DUMMYFUNCTION("""COMPUTED_VALUE"""),45656.66666666667)</f>
        <v>45656.66667</v>
      </c>
      <c r="N252" s="1">
        <f>IFERROR(__xludf.DUMMYFUNCTION("""COMPUTED_VALUE"""),4.2200289E8)</f>
        <v>422002890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IFERROR(__xludf.DUMMYFUNCTION("""COMPUTED_VALUE"""),1006.41)</f>
        <v>1006.41</v>
      </c>
      <c r="D253" s="2">
        <f>IFERROR(__xludf.DUMMYFUNCTION("""COMPUTED_VALUE"""),45657.66666666667)</f>
        <v>45657.66667</v>
      </c>
      <c r="E253" s="1">
        <f>IFERROR(__xludf.DUMMYFUNCTION("""COMPUTED_VALUE"""),1010.47)</f>
        <v>1010.47</v>
      </c>
      <c r="G253" s="2">
        <f>IFERROR(__xludf.DUMMYFUNCTION("""COMPUTED_VALUE"""),45657.66666666667)</f>
        <v>45657.66667</v>
      </c>
      <c r="H253" s="1">
        <f>IFERROR(__xludf.DUMMYFUNCTION("""COMPUTED_VALUE"""),989.96)</f>
        <v>989.96</v>
      </c>
      <c r="J253" s="2">
        <f>IFERROR(__xludf.DUMMYFUNCTION("""COMPUTED_VALUE"""),45657.66666666667)</f>
        <v>45657.66667</v>
      </c>
      <c r="K253" s="1">
        <f>IFERROR(__xludf.DUMMYFUNCTION("""COMPUTED_VALUE"""),992.61)</f>
        <v>992.61</v>
      </c>
      <c r="M253" s="2">
        <f>IFERROR(__xludf.DUMMYFUNCTION("""COMPUTED_VALUE"""),45657.66666666667)</f>
        <v>45657.66667</v>
      </c>
      <c r="N253" s="1">
        <f>IFERROR(__xludf.DUMMYFUNCTION("""COMPUTED_VALUE"""),4.94815024E8)</f>
        <v>494815024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IFERROR(__xludf.DUMMYFUNCTION("""COMPUTED_VALUE"""),983.44)</f>
        <v>983.44</v>
      </c>
      <c r="D254" s="2">
        <f>IFERROR(__xludf.DUMMYFUNCTION("""COMPUTED_VALUE"""),45659.66666666667)</f>
        <v>45659.66667</v>
      </c>
      <c r="E254" s="1">
        <f>IFERROR(__xludf.DUMMYFUNCTION("""COMPUTED_VALUE"""),987.28)</f>
        <v>987.28</v>
      </c>
      <c r="G254" s="2">
        <f>IFERROR(__xludf.DUMMYFUNCTION("""COMPUTED_VALUE"""),45659.66666666667)</f>
        <v>45659.66667</v>
      </c>
      <c r="H254" s="1">
        <f>IFERROR(__xludf.DUMMYFUNCTION("""COMPUTED_VALUE"""),964.93)</f>
        <v>964.93</v>
      </c>
      <c r="J254" s="2">
        <f>IFERROR(__xludf.DUMMYFUNCTION("""COMPUTED_VALUE"""),45659.66666666667)</f>
        <v>45659.66667</v>
      </c>
      <c r="K254" s="1">
        <f>IFERROR(__xludf.DUMMYFUNCTION("""COMPUTED_VALUE"""),969.13)</f>
        <v>969.13</v>
      </c>
      <c r="M254" s="2">
        <f>IFERROR(__xludf.DUMMYFUNCTION("""COMPUTED_VALUE"""),45659.66666666667)</f>
        <v>45659.66667</v>
      </c>
      <c r="N254" s="1">
        <f>IFERROR(__xludf.DUMMYFUNCTION("""COMPUTED_VALUE"""),5.3017766E8)</f>
        <v>530177660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IFERROR(__xludf.DUMMYFUNCTION("""COMPUTED_VALUE"""),971.61)</f>
        <v>971.61</v>
      </c>
      <c r="D255" s="2">
        <f>IFERROR(__xludf.DUMMYFUNCTION("""COMPUTED_VALUE"""),45660.66666666667)</f>
        <v>45660.66667</v>
      </c>
      <c r="E255" s="1">
        <f>IFERROR(__xludf.DUMMYFUNCTION("""COMPUTED_VALUE"""),996.14)</f>
        <v>996.14</v>
      </c>
      <c r="G255" s="2">
        <f>IFERROR(__xludf.DUMMYFUNCTION("""COMPUTED_VALUE"""),45660.66666666667)</f>
        <v>45660.66667</v>
      </c>
      <c r="H255" s="1">
        <f>IFERROR(__xludf.DUMMYFUNCTION("""COMPUTED_VALUE"""),971.37)</f>
        <v>971.37</v>
      </c>
      <c r="J255" s="2">
        <f>IFERROR(__xludf.DUMMYFUNCTION("""COMPUTED_VALUE"""),45660.66666666667)</f>
        <v>45660.66667</v>
      </c>
      <c r="K255" s="1">
        <f>IFERROR(__xludf.DUMMYFUNCTION("""COMPUTED_VALUE"""),995.15)</f>
        <v>995.15</v>
      </c>
      <c r="M255" s="2">
        <f>IFERROR(__xludf.DUMMYFUNCTION("""COMPUTED_VALUE"""),45660.66666666667)</f>
        <v>45660.66667</v>
      </c>
      <c r="N255" s="1">
        <f>IFERROR(__xludf.DUMMYFUNCTION("""COMPUTED_VALUE"""),6.06049271E8)</f>
        <v>606049271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IFERROR(__xludf.DUMMYFUNCTION("""COMPUTED_VALUE"""),1005.52)</f>
        <v>1005.52</v>
      </c>
      <c r="D256" s="2">
        <f>IFERROR(__xludf.DUMMYFUNCTION("""COMPUTED_VALUE"""),45663.66666666667)</f>
        <v>45663.66667</v>
      </c>
      <c r="E256" s="1">
        <f>IFERROR(__xludf.DUMMYFUNCTION("""COMPUTED_VALUE"""),1007.1)</f>
        <v>1007.1</v>
      </c>
      <c r="G256" s="2">
        <f>IFERROR(__xludf.DUMMYFUNCTION("""COMPUTED_VALUE"""),45663.66666666667)</f>
        <v>45663.66667</v>
      </c>
      <c r="H256" s="1">
        <f>IFERROR(__xludf.DUMMYFUNCTION("""COMPUTED_VALUE"""),981.62)</f>
        <v>981.62</v>
      </c>
      <c r="J256" s="2">
        <f>IFERROR(__xludf.DUMMYFUNCTION("""COMPUTED_VALUE"""),45663.66666666667)</f>
        <v>45663.66667</v>
      </c>
      <c r="K256" s="1">
        <f>IFERROR(__xludf.DUMMYFUNCTION("""COMPUTED_VALUE"""),987.32)</f>
        <v>987.32</v>
      </c>
      <c r="M256" s="2">
        <f>IFERROR(__xludf.DUMMYFUNCTION("""COMPUTED_VALUE"""),45663.66666666667)</f>
        <v>45663.66667</v>
      </c>
      <c r="N256" s="1">
        <f>IFERROR(__xludf.DUMMYFUNCTION("""COMPUTED_VALUE"""),6.02121333E8)</f>
        <v>602121333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IFERROR(__xludf.DUMMYFUNCTION("""COMPUTED_VALUE"""),984.35)</f>
        <v>984.35</v>
      </c>
      <c r="D257" s="2">
        <f>IFERROR(__xludf.DUMMYFUNCTION("""COMPUTED_VALUE"""),45664.66666666667)</f>
        <v>45664.66667</v>
      </c>
      <c r="E257" s="1">
        <f>IFERROR(__xludf.DUMMYFUNCTION("""COMPUTED_VALUE"""),994.43)</f>
        <v>994.43</v>
      </c>
      <c r="G257" s="2">
        <f>IFERROR(__xludf.DUMMYFUNCTION("""COMPUTED_VALUE"""),45664.66666666667)</f>
        <v>45664.66667</v>
      </c>
      <c r="H257" s="1">
        <f>IFERROR(__xludf.DUMMYFUNCTION("""COMPUTED_VALUE"""),967.16)</f>
        <v>967.16</v>
      </c>
      <c r="J257" s="2">
        <f>IFERROR(__xludf.DUMMYFUNCTION("""COMPUTED_VALUE"""),45664.66666666667)</f>
        <v>45664.66667</v>
      </c>
      <c r="K257" s="1">
        <f>IFERROR(__xludf.DUMMYFUNCTION("""COMPUTED_VALUE"""),971.77)</f>
        <v>971.77</v>
      </c>
      <c r="M257" s="2">
        <f>IFERROR(__xludf.DUMMYFUNCTION("""COMPUTED_VALUE"""),45664.66666666667)</f>
        <v>45664.66667</v>
      </c>
      <c r="N257" s="1">
        <f>IFERROR(__xludf.DUMMYFUNCTION("""COMPUTED_VALUE"""),5.32905492E8)</f>
        <v>532905492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IFERROR(__xludf.DUMMYFUNCTION("""COMPUTED_VALUE"""),969.44)</f>
        <v>969.44</v>
      </c>
      <c r="D258" s="2">
        <f>IFERROR(__xludf.DUMMYFUNCTION("""COMPUTED_VALUE"""),45665.66666666667)</f>
        <v>45665.66667</v>
      </c>
      <c r="E258" s="1">
        <f>IFERROR(__xludf.DUMMYFUNCTION("""COMPUTED_VALUE"""),976.37)</f>
        <v>976.37</v>
      </c>
      <c r="G258" s="2">
        <f>IFERROR(__xludf.DUMMYFUNCTION("""COMPUTED_VALUE"""),45665.66666666667)</f>
        <v>45665.66667</v>
      </c>
      <c r="H258" s="1">
        <f>IFERROR(__xludf.DUMMYFUNCTION("""COMPUTED_VALUE"""),964.26)</f>
        <v>964.26</v>
      </c>
      <c r="J258" s="2">
        <f>IFERROR(__xludf.DUMMYFUNCTION("""COMPUTED_VALUE"""),45665.66666666667)</f>
        <v>45665.66667</v>
      </c>
      <c r="K258" s="1">
        <f>IFERROR(__xludf.DUMMYFUNCTION("""COMPUTED_VALUE"""),973.83)</f>
        <v>973.83</v>
      </c>
      <c r="M258" s="2">
        <f>IFERROR(__xludf.DUMMYFUNCTION("""COMPUTED_VALUE"""),45665.66666666667)</f>
        <v>45665.66667</v>
      </c>
      <c r="N258" s="1">
        <f>IFERROR(__xludf.DUMMYFUNCTION("""COMPUTED_VALUE"""),4.98808362E8)</f>
        <v>498808362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IFERROR(__xludf.DUMMYFUNCTION("""COMPUTED_VALUE"""),967.39)</f>
        <v>967.39</v>
      </c>
      <c r="D259" s="2">
        <f>IFERROR(__xludf.DUMMYFUNCTION("""COMPUTED_VALUE"""),45667.66666666667)</f>
        <v>45667.66667</v>
      </c>
      <c r="E259" s="1">
        <f>IFERROR(__xludf.DUMMYFUNCTION("""COMPUTED_VALUE"""),971.37)</f>
        <v>971.37</v>
      </c>
      <c r="G259" s="2">
        <f>IFERROR(__xludf.DUMMYFUNCTION("""COMPUTED_VALUE"""),45667.66666666667)</f>
        <v>45667.66667</v>
      </c>
      <c r="H259" s="1">
        <f>IFERROR(__xludf.DUMMYFUNCTION("""COMPUTED_VALUE"""),955.97)</f>
        <v>955.97</v>
      </c>
      <c r="J259" s="2">
        <f>IFERROR(__xludf.DUMMYFUNCTION("""COMPUTED_VALUE"""),45667.66666666667)</f>
        <v>45667.66667</v>
      </c>
      <c r="K259" s="1">
        <f>IFERROR(__xludf.DUMMYFUNCTION("""COMPUTED_VALUE"""),959.71)</f>
        <v>959.71</v>
      </c>
      <c r="M259" s="2">
        <f>IFERROR(__xludf.DUMMYFUNCTION("""COMPUTED_VALUE"""),45667.66666666667)</f>
        <v>45667.66667</v>
      </c>
      <c r="N259" s="1">
        <f>IFERROR(__xludf.DUMMYFUNCTION("""COMPUTED_VALUE"""),5.57211503E8)</f>
        <v>557211503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IFERROR(__xludf.DUMMYFUNCTION("""COMPUTED_VALUE"""),951.06)</f>
        <v>951.06</v>
      </c>
      <c r="D260" s="2">
        <f>IFERROR(__xludf.DUMMYFUNCTION("""COMPUTED_VALUE"""),45670.66666666667)</f>
        <v>45670.66667</v>
      </c>
      <c r="E260" s="1">
        <f>IFERROR(__xludf.DUMMYFUNCTION("""COMPUTED_VALUE"""),970.69)</f>
        <v>970.69</v>
      </c>
      <c r="G260" s="2">
        <f>IFERROR(__xludf.DUMMYFUNCTION("""COMPUTED_VALUE"""),45670.66666666667)</f>
        <v>45670.66667</v>
      </c>
      <c r="H260" s="1">
        <f>IFERROR(__xludf.DUMMYFUNCTION("""COMPUTED_VALUE"""),948.64)</f>
        <v>948.64</v>
      </c>
      <c r="J260" s="2">
        <f>IFERROR(__xludf.DUMMYFUNCTION("""COMPUTED_VALUE"""),45670.66666666667)</f>
        <v>45670.66667</v>
      </c>
      <c r="K260" s="1">
        <f>IFERROR(__xludf.DUMMYFUNCTION("""COMPUTED_VALUE"""),970.69)</f>
        <v>970.69</v>
      </c>
      <c r="M260" s="2">
        <f>IFERROR(__xludf.DUMMYFUNCTION("""COMPUTED_VALUE"""),45670.66666666667)</f>
        <v>45670.66667</v>
      </c>
      <c r="N260" s="1">
        <f>IFERROR(__xludf.DUMMYFUNCTION("""COMPUTED_VALUE"""),5.37570884E8)</f>
        <v>537570884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IFERROR(__xludf.DUMMYFUNCTION("""COMPUTED_VALUE"""),980.29)</f>
        <v>980.29</v>
      </c>
      <c r="D261" s="2">
        <f>IFERROR(__xludf.DUMMYFUNCTION("""COMPUTED_VALUE"""),45671.66666666667)</f>
        <v>45671.66667</v>
      </c>
      <c r="E261" s="1">
        <f>IFERROR(__xludf.DUMMYFUNCTION("""COMPUTED_VALUE"""),988.54)</f>
        <v>988.54</v>
      </c>
      <c r="G261" s="2">
        <f>IFERROR(__xludf.DUMMYFUNCTION("""COMPUTED_VALUE"""),45671.66666666667)</f>
        <v>45671.66667</v>
      </c>
      <c r="H261" s="1">
        <f>IFERROR(__xludf.DUMMYFUNCTION("""COMPUTED_VALUE"""),965.91)</f>
        <v>965.91</v>
      </c>
      <c r="J261" s="2">
        <f>IFERROR(__xludf.DUMMYFUNCTION("""COMPUTED_VALUE"""),45671.66666666667)</f>
        <v>45671.66667</v>
      </c>
      <c r="K261" s="1">
        <f>IFERROR(__xludf.DUMMYFUNCTION("""COMPUTED_VALUE"""),969.26)</f>
        <v>969.26</v>
      </c>
      <c r="M261" s="2">
        <f>IFERROR(__xludf.DUMMYFUNCTION("""COMPUTED_VALUE"""),45671.66666666667)</f>
        <v>45671.66667</v>
      </c>
      <c r="N261" s="1">
        <f>IFERROR(__xludf.DUMMYFUNCTION("""COMPUTED_VALUE"""),4.77390768E8)</f>
        <v>477390768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IFERROR(__xludf.DUMMYFUNCTION("""COMPUTED_VALUE"""),983.07)</f>
        <v>983.07</v>
      </c>
      <c r="D262" s="2">
        <f>IFERROR(__xludf.DUMMYFUNCTION("""COMPUTED_VALUE"""),45672.66666666667)</f>
        <v>45672.66667</v>
      </c>
      <c r="E262" s="1">
        <f>IFERROR(__xludf.DUMMYFUNCTION("""COMPUTED_VALUE"""),994.71)</f>
        <v>994.71</v>
      </c>
      <c r="G262" s="2">
        <f>IFERROR(__xludf.DUMMYFUNCTION("""COMPUTED_VALUE"""),45672.66666666667)</f>
        <v>45672.66667</v>
      </c>
      <c r="H262" s="1">
        <f>IFERROR(__xludf.DUMMYFUNCTION("""COMPUTED_VALUE"""),981.96)</f>
        <v>981.96</v>
      </c>
      <c r="J262" s="2">
        <f>IFERROR(__xludf.DUMMYFUNCTION("""COMPUTED_VALUE"""),45672.66666666667)</f>
        <v>45672.66667</v>
      </c>
      <c r="K262" s="1">
        <f>IFERROR(__xludf.DUMMYFUNCTION("""COMPUTED_VALUE"""),993.13)</f>
        <v>993.13</v>
      </c>
      <c r="M262" s="2">
        <f>IFERROR(__xludf.DUMMYFUNCTION("""COMPUTED_VALUE"""),45672.66666666667)</f>
        <v>45672.66667</v>
      </c>
      <c r="N262" s="1">
        <f>IFERROR(__xludf.DUMMYFUNCTION("""COMPUTED_VALUE"""),5.00469231E8)</f>
        <v>500469231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IFERROR(__xludf.DUMMYFUNCTION("""COMPUTED_VALUE"""),988.67)</f>
        <v>988.67</v>
      </c>
      <c r="D263" s="2">
        <f>IFERROR(__xludf.DUMMYFUNCTION("""COMPUTED_VALUE"""),45673.66666666667)</f>
        <v>45673.66667</v>
      </c>
      <c r="E263" s="1">
        <f>IFERROR(__xludf.DUMMYFUNCTION("""COMPUTED_VALUE"""),990.09)</f>
        <v>990.09</v>
      </c>
      <c r="G263" s="2">
        <f>IFERROR(__xludf.DUMMYFUNCTION("""COMPUTED_VALUE"""),45673.66666666667)</f>
        <v>45673.66667</v>
      </c>
      <c r="H263" s="1">
        <f>IFERROR(__xludf.DUMMYFUNCTION("""COMPUTED_VALUE"""),981.23)</f>
        <v>981.23</v>
      </c>
      <c r="J263" s="2">
        <f>IFERROR(__xludf.DUMMYFUNCTION("""COMPUTED_VALUE"""),45673.66666666667)</f>
        <v>45673.66667</v>
      </c>
      <c r="K263" s="1">
        <f>IFERROR(__xludf.DUMMYFUNCTION("""COMPUTED_VALUE"""),988.5)</f>
        <v>988.5</v>
      </c>
      <c r="M263" s="2">
        <f>IFERROR(__xludf.DUMMYFUNCTION("""COMPUTED_VALUE"""),45673.66666666667)</f>
        <v>45673.66667</v>
      </c>
      <c r="N263" s="1">
        <f>IFERROR(__xludf.DUMMYFUNCTION("""COMPUTED_VALUE"""),4.65670712E8)</f>
        <v>465670712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IFERROR(__xludf.DUMMYFUNCTION("""COMPUTED_VALUE"""),996.0)</f>
        <v>996</v>
      </c>
      <c r="D264" s="2">
        <f>IFERROR(__xludf.DUMMYFUNCTION("""COMPUTED_VALUE"""),45674.66666666667)</f>
        <v>45674.66667</v>
      </c>
      <c r="E264" s="1">
        <f>IFERROR(__xludf.DUMMYFUNCTION("""COMPUTED_VALUE"""),1012.43)</f>
        <v>1012.43</v>
      </c>
      <c r="G264" s="2">
        <f>IFERROR(__xludf.DUMMYFUNCTION("""COMPUTED_VALUE"""),45674.66666666667)</f>
        <v>45674.66667</v>
      </c>
      <c r="H264" s="1">
        <f>IFERROR(__xludf.DUMMYFUNCTION("""COMPUTED_VALUE"""),996.0)</f>
        <v>996</v>
      </c>
      <c r="J264" s="2">
        <f>IFERROR(__xludf.DUMMYFUNCTION("""COMPUTED_VALUE"""),45674.66666666667)</f>
        <v>45674.66667</v>
      </c>
      <c r="K264" s="1">
        <f>IFERROR(__xludf.DUMMYFUNCTION("""COMPUTED_VALUE"""),1001.2)</f>
        <v>1001.2</v>
      </c>
      <c r="M264" s="2">
        <f>IFERROR(__xludf.DUMMYFUNCTION("""COMPUTED_VALUE"""),45674.66666666667)</f>
        <v>45674.66667</v>
      </c>
      <c r="N264" s="1">
        <f>IFERROR(__xludf.DUMMYFUNCTION("""COMPUTED_VALUE"""),5.50501932E8)</f>
        <v>550501932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IFERROR(__xludf.DUMMYFUNCTION("""COMPUTED_VALUE"""),1006.66)</f>
        <v>1006.66</v>
      </c>
      <c r="D265" s="2">
        <f>IFERROR(__xludf.DUMMYFUNCTION("""COMPUTED_VALUE"""),45678.66666666667)</f>
        <v>45678.66667</v>
      </c>
      <c r="E265" s="1">
        <f>IFERROR(__xludf.DUMMYFUNCTION("""COMPUTED_VALUE"""),1007.14)</f>
        <v>1007.14</v>
      </c>
      <c r="G265" s="2">
        <f>IFERROR(__xludf.DUMMYFUNCTION("""COMPUTED_VALUE"""),45678.66666666667)</f>
        <v>45678.66667</v>
      </c>
      <c r="H265" s="1">
        <f>IFERROR(__xludf.DUMMYFUNCTION("""COMPUTED_VALUE"""),989.23)</f>
        <v>989.23</v>
      </c>
      <c r="J265" s="2">
        <f>IFERROR(__xludf.DUMMYFUNCTION("""COMPUTED_VALUE"""),45678.66666666667)</f>
        <v>45678.66667</v>
      </c>
      <c r="K265" s="1">
        <f>IFERROR(__xludf.DUMMYFUNCTION("""COMPUTED_VALUE"""),1002.62)</f>
        <v>1002.62</v>
      </c>
      <c r="M265" s="2">
        <f>IFERROR(__xludf.DUMMYFUNCTION("""COMPUTED_VALUE"""),45678.66666666667)</f>
        <v>45678.66667</v>
      </c>
      <c r="N265" s="1">
        <f>IFERROR(__xludf.DUMMYFUNCTION("""COMPUTED_VALUE"""),5.99131805E8)</f>
        <v>599131805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IFERROR(__xludf.DUMMYFUNCTION("""COMPUTED_VALUE"""),996.33)</f>
        <v>996.33</v>
      </c>
      <c r="D266" s="2">
        <f>IFERROR(__xludf.DUMMYFUNCTION("""COMPUTED_VALUE"""),45679.66666666667)</f>
        <v>45679.66667</v>
      </c>
      <c r="E266" s="1">
        <f>IFERROR(__xludf.DUMMYFUNCTION("""COMPUTED_VALUE"""),1006.41)</f>
        <v>1006.41</v>
      </c>
      <c r="G266" s="2">
        <f>IFERROR(__xludf.DUMMYFUNCTION("""COMPUTED_VALUE"""),45679.66666666667)</f>
        <v>45679.66667</v>
      </c>
      <c r="H266" s="1">
        <f>IFERROR(__xludf.DUMMYFUNCTION("""COMPUTED_VALUE"""),994.29)</f>
        <v>994.29</v>
      </c>
      <c r="J266" s="2">
        <f>IFERROR(__xludf.DUMMYFUNCTION("""COMPUTED_VALUE"""),45679.66666666667)</f>
        <v>45679.66667</v>
      </c>
      <c r="K266" s="1">
        <f>IFERROR(__xludf.DUMMYFUNCTION("""COMPUTED_VALUE"""),994.36)</f>
        <v>994.36</v>
      </c>
      <c r="M266" s="2">
        <f>IFERROR(__xludf.DUMMYFUNCTION("""COMPUTED_VALUE"""),45679.66666666667)</f>
        <v>45679.66667</v>
      </c>
      <c r="N266" s="1">
        <f>IFERROR(__xludf.DUMMYFUNCTION("""COMPUTED_VALUE"""),5.29961318E8)</f>
        <v>529961318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IFERROR(__xludf.DUMMYFUNCTION("""COMPUTED_VALUE"""),992.36)</f>
        <v>992.36</v>
      </c>
      <c r="D267" s="2">
        <f>IFERROR(__xludf.DUMMYFUNCTION("""COMPUTED_VALUE"""),45680.66666666667)</f>
        <v>45680.66667</v>
      </c>
      <c r="E267" s="1">
        <f>IFERROR(__xludf.DUMMYFUNCTION("""COMPUTED_VALUE"""),996.43)</f>
        <v>996.43</v>
      </c>
      <c r="G267" s="2">
        <f>IFERROR(__xludf.DUMMYFUNCTION("""COMPUTED_VALUE"""),45680.66666666667)</f>
        <v>45680.66667</v>
      </c>
      <c r="H267" s="1">
        <f>IFERROR(__xludf.DUMMYFUNCTION("""COMPUTED_VALUE"""),986.45)</f>
        <v>986.45</v>
      </c>
      <c r="J267" s="2">
        <f>IFERROR(__xludf.DUMMYFUNCTION("""COMPUTED_VALUE"""),45680.66666666667)</f>
        <v>45680.66667</v>
      </c>
      <c r="K267" s="1">
        <f>IFERROR(__xludf.DUMMYFUNCTION("""COMPUTED_VALUE"""),994.45)</f>
        <v>994.45</v>
      </c>
      <c r="M267" s="2">
        <f>IFERROR(__xludf.DUMMYFUNCTION("""COMPUTED_VALUE"""),45680.66666666667)</f>
        <v>45680.66667</v>
      </c>
      <c r="N267" s="1">
        <f>IFERROR(__xludf.DUMMYFUNCTION("""COMPUTED_VALUE"""),4.67920837E8)</f>
        <v>467920837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IFERROR(__xludf.DUMMYFUNCTION("""COMPUTED_VALUE"""),995.72)</f>
        <v>995.72</v>
      </c>
      <c r="D268" s="2">
        <f>IFERROR(__xludf.DUMMYFUNCTION("""COMPUTED_VALUE"""),45681.66666666667)</f>
        <v>45681.66667</v>
      </c>
      <c r="E268" s="1">
        <f>IFERROR(__xludf.DUMMYFUNCTION("""COMPUTED_VALUE"""),998.52)</f>
        <v>998.52</v>
      </c>
      <c r="G268" s="2">
        <f>IFERROR(__xludf.DUMMYFUNCTION("""COMPUTED_VALUE"""),45681.66666666667)</f>
        <v>45681.66667</v>
      </c>
      <c r="H268" s="1">
        <f>IFERROR(__xludf.DUMMYFUNCTION("""COMPUTED_VALUE"""),989.29)</f>
        <v>989.29</v>
      </c>
      <c r="J268" s="2">
        <f>IFERROR(__xludf.DUMMYFUNCTION("""COMPUTED_VALUE"""),45681.66666666667)</f>
        <v>45681.66667</v>
      </c>
      <c r="K268" s="1">
        <f>IFERROR(__xludf.DUMMYFUNCTION("""COMPUTED_VALUE"""),990.58)</f>
        <v>990.58</v>
      </c>
      <c r="M268" s="2">
        <f>IFERROR(__xludf.DUMMYFUNCTION("""COMPUTED_VALUE"""),45681.66666666667)</f>
        <v>45681.66667</v>
      </c>
      <c r="N268" s="1">
        <f>IFERROR(__xludf.DUMMYFUNCTION("""COMPUTED_VALUE"""),4.67036937E8)</f>
        <v>467036937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IFERROR(__xludf.DUMMYFUNCTION("""COMPUTED_VALUE"""),984.35)</f>
        <v>984.35</v>
      </c>
      <c r="D269" s="2">
        <f>IFERROR(__xludf.DUMMYFUNCTION("""COMPUTED_VALUE"""),45684.66666666667)</f>
        <v>45684.66667</v>
      </c>
      <c r="E269" s="1">
        <f>IFERROR(__xludf.DUMMYFUNCTION("""COMPUTED_VALUE"""),1001.74)</f>
        <v>1001.74</v>
      </c>
      <c r="G269" s="2">
        <f>IFERROR(__xludf.DUMMYFUNCTION("""COMPUTED_VALUE"""),45684.66666666667)</f>
        <v>45684.66667</v>
      </c>
      <c r="H269" s="1">
        <f>IFERROR(__xludf.DUMMYFUNCTION("""COMPUTED_VALUE"""),984.35)</f>
        <v>984.35</v>
      </c>
      <c r="J269" s="2">
        <f>IFERROR(__xludf.DUMMYFUNCTION("""COMPUTED_VALUE"""),45684.66666666667)</f>
        <v>45684.66667</v>
      </c>
      <c r="K269" s="1">
        <f>IFERROR(__xludf.DUMMYFUNCTION("""COMPUTED_VALUE"""),999.94)</f>
        <v>999.94</v>
      </c>
      <c r="M269" s="2">
        <f>IFERROR(__xludf.DUMMYFUNCTION("""COMPUTED_VALUE"""),45684.66666666667)</f>
        <v>45684.66667</v>
      </c>
      <c r="N269" s="1">
        <f>IFERROR(__xludf.DUMMYFUNCTION("""COMPUTED_VALUE"""),5.81379879E8)</f>
        <v>581379879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IFERROR(__xludf.DUMMYFUNCTION("""COMPUTED_VALUE"""),997.29)</f>
        <v>997.29</v>
      </c>
      <c r="D270" s="2">
        <f>IFERROR(__xludf.DUMMYFUNCTION("""COMPUTED_VALUE"""),45685.66666666667)</f>
        <v>45685.66667</v>
      </c>
      <c r="E270" s="1">
        <f>IFERROR(__xludf.DUMMYFUNCTION("""COMPUTED_VALUE"""),997.29)</f>
        <v>997.29</v>
      </c>
      <c r="G270" s="2">
        <f>IFERROR(__xludf.DUMMYFUNCTION("""COMPUTED_VALUE"""),45685.66666666667)</f>
        <v>45685.66667</v>
      </c>
      <c r="H270" s="1">
        <f>IFERROR(__xludf.DUMMYFUNCTION("""COMPUTED_VALUE"""),985.75)</f>
        <v>985.75</v>
      </c>
      <c r="J270" s="2">
        <f>IFERROR(__xludf.DUMMYFUNCTION("""COMPUTED_VALUE"""),45685.66666666667)</f>
        <v>45685.66667</v>
      </c>
      <c r="K270" s="1">
        <f>IFERROR(__xludf.DUMMYFUNCTION("""COMPUTED_VALUE"""),987.85)</f>
        <v>987.85</v>
      </c>
      <c r="M270" s="2">
        <f>IFERROR(__xludf.DUMMYFUNCTION("""COMPUTED_VALUE"""),45685.66666666667)</f>
        <v>45685.66667</v>
      </c>
      <c r="N270" s="1">
        <f>IFERROR(__xludf.DUMMYFUNCTION("""COMPUTED_VALUE"""),5.15958313E8)</f>
        <v>515958313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IFERROR(__xludf.DUMMYFUNCTION("""COMPUTED_VALUE"""),986.33)</f>
        <v>986.33</v>
      </c>
      <c r="D271" s="2">
        <f>IFERROR(__xludf.DUMMYFUNCTION("""COMPUTED_VALUE"""),45686.66666666667)</f>
        <v>45686.66667</v>
      </c>
      <c r="E271" s="1">
        <f>IFERROR(__xludf.DUMMYFUNCTION("""COMPUTED_VALUE"""),990.44)</f>
        <v>990.44</v>
      </c>
      <c r="G271" s="2">
        <f>IFERROR(__xludf.DUMMYFUNCTION("""COMPUTED_VALUE"""),45686.66666666667)</f>
        <v>45686.66667</v>
      </c>
      <c r="H271" s="1">
        <f>IFERROR(__xludf.DUMMYFUNCTION("""COMPUTED_VALUE"""),980.15)</f>
        <v>980.15</v>
      </c>
      <c r="J271" s="2">
        <f>IFERROR(__xludf.DUMMYFUNCTION("""COMPUTED_VALUE"""),45686.66666666667)</f>
        <v>45686.66667</v>
      </c>
      <c r="K271" s="1">
        <f>IFERROR(__xludf.DUMMYFUNCTION("""COMPUTED_VALUE"""),982.69)</f>
        <v>982.69</v>
      </c>
      <c r="M271" s="2">
        <f>IFERROR(__xludf.DUMMYFUNCTION("""COMPUTED_VALUE"""),45686.66666666667)</f>
        <v>45686.66667</v>
      </c>
      <c r="N271" s="1">
        <f>IFERROR(__xludf.DUMMYFUNCTION("""COMPUTED_VALUE"""),4.77455177E8)</f>
        <v>477455177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IFERROR(__xludf.DUMMYFUNCTION("""COMPUTED_VALUE"""),1002.07)</f>
        <v>1002.07</v>
      </c>
      <c r="D272" s="2">
        <f>IFERROR(__xludf.DUMMYFUNCTION("""COMPUTED_VALUE"""),45687.66666666667)</f>
        <v>45687.66667</v>
      </c>
      <c r="E272" s="1">
        <f>IFERROR(__xludf.DUMMYFUNCTION("""COMPUTED_VALUE"""),1005.3)</f>
        <v>1005.3</v>
      </c>
      <c r="G272" s="2">
        <f>IFERROR(__xludf.DUMMYFUNCTION("""COMPUTED_VALUE"""),45687.66666666667)</f>
        <v>45687.66667</v>
      </c>
      <c r="H272" s="1">
        <f>IFERROR(__xludf.DUMMYFUNCTION("""COMPUTED_VALUE"""),982.49)</f>
        <v>982.49</v>
      </c>
      <c r="J272" s="2">
        <f>IFERROR(__xludf.DUMMYFUNCTION("""COMPUTED_VALUE"""),45687.66666666667)</f>
        <v>45687.66667</v>
      </c>
      <c r="K272" s="1">
        <f>IFERROR(__xludf.DUMMYFUNCTION("""COMPUTED_VALUE"""),999.09)</f>
        <v>999.09</v>
      </c>
      <c r="M272" s="2">
        <f>IFERROR(__xludf.DUMMYFUNCTION("""COMPUTED_VALUE"""),45687.66666666667)</f>
        <v>45687.66667</v>
      </c>
      <c r="N272" s="1">
        <f>IFERROR(__xludf.DUMMYFUNCTION("""COMPUTED_VALUE"""),5.44189239E8)</f>
        <v>544189239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IFERROR(__xludf.DUMMYFUNCTION("""COMPUTED_VALUE"""),995.07)</f>
        <v>995.07</v>
      </c>
      <c r="D273" s="2">
        <f>IFERROR(__xludf.DUMMYFUNCTION("""COMPUTED_VALUE"""),45688.66666666667)</f>
        <v>45688.66667</v>
      </c>
      <c r="E273" s="1">
        <f>IFERROR(__xludf.DUMMYFUNCTION("""COMPUTED_VALUE"""),1010.76)</f>
        <v>1010.76</v>
      </c>
      <c r="G273" s="2">
        <f>IFERROR(__xludf.DUMMYFUNCTION("""COMPUTED_VALUE"""),45688.66666666667)</f>
        <v>45688.66667</v>
      </c>
      <c r="H273" s="1">
        <f>IFERROR(__xludf.DUMMYFUNCTION("""COMPUTED_VALUE"""),989.89)</f>
        <v>989.89</v>
      </c>
      <c r="J273" s="2">
        <f>IFERROR(__xludf.DUMMYFUNCTION("""COMPUTED_VALUE"""),45688.66666666667)</f>
        <v>45688.66667</v>
      </c>
      <c r="K273" s="1">
        <f>IFERROR(__xludf.DUMMYFUNCTION("""COMPUTED_VALUE"""),992.34)</f>
        <v>992.34</v>
      </c>
      <c r="M273" s="2">
        <f>IFERROR(__xludf.DUMMYFUNCTION("""COMPUTED_VALUE"""),45688.66666666667)</f>
        <v>45688.66667</v>
      </c>
      <c r="N273" s="1">
        <f>IFERROR(__xludf.DUMMYFUNCTION("""COMPUTED_VALUE"""),6.34922459E8)</f>
        <v>634922459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IFERROR(__xludf.DUMMYFUNCTION("""COMPUTED_VALUE"""),974.89)</f>
        <v>974.89</v>
      </c>
      <c r="D274" s="2">
        <f>IFERROR(__xludf.DUMMYFUNCTION("""COMPUTED_VALUE"""),45691.66666666667)</f>
        <v>45691.66667</v>
      </c>
      <c r="E274" s="1">
        <f>IFERROR(__xludf.DUMMYFUNCTION("""COMPUTED_VALUE"""),977.59)</f>
        <v>977.59</v>
      </c>
      <c r="G274" s="2">
        <f>IFERROR(__xludf.DUMMYFUNCTION("""COMPUTED_VALUE"""),45691.66666666667)</f>
        <v>45691.66667</v>
      </c>
      <c r="H274" s="1">
        <f>IFERROR(__xludf.DUMMYFUNCTION("""COMPUTED_VALUE"""),961.2)</f>
        <v>961.2</v>
      </c>
      <c r="J274" s="2">
        <f>IFERROR(__xludf.DUMMYFUNCTION("""COMPUTED_VALUE"""),45691.66666666667)</f>
        <v>45691.66667</v>
      </c>
      <c r="K274" s="1">
        <f>IFERROR(__xludf.DUMMYFUNCTION("""COMPUTED_VALUE"""),973.34)</f>
        <v>973.34</v>
      </c>
      <c r="M274" s="2">
        <f>IFERROR(__xludf.DUMMYFUNCTION("""COMPUTED_VALUE"""),45691.66666666667)</f>
        <v>45691.66667</v>
      </c>
      <c r="N274" s="1">
        <f>IFERROR(__xludf.DUMMYFUNCTION("""COMPUTED_VALUE"""),6.85848393E8)</f>
        <v>685848393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IFERROR(__xludf.DUMMYFUNCTION("""COMPUTED_VALUE"""),969.77)</f>
        <v>969.77</v>
      </c>
      <c r="D275" s="2">
        <f>IFERROR(__xludf.DUMMYFUNCTION("""COMPUTED_VALUE"""),45692.66666666667)</f>
        <v>45692.66667</v>
      </c>
      <c r="E275" s="1">
        <f>IFERROR(__xludf.DUMMYFUNCTION("""COMPUTED_VALUE"""),975.54)</f>
        <v>975.54</v>
      </c>
      <c r="G275" s="2">
        <f>IFERROR(__xludf.DUMMYFUNCTION("""COMPUTED_VALUE"""),45692.66666666667)</f>
        <v>45692.66667</v>
      </c>
      <c r="H275" s="1">
        <f>IFERROR(__xludf.DUMMYFUNCTION("""COMPUTED_VALUE"""),964.61)</f>
        <v>964.61</v>
      </c>
      <c r="J275" s="2">
        <f>IFERROR(__xludf.DUMMYFUNCTION("""COMPUTED_VALUE"""),45692.66666666667)</f>
        <v>45692.66667</v>
      </c>
      <c r="K275" s="1">
        <f>IFERROR(__xludf.DUMMYFUNCTION("""COMPUTED_VALUE"""),973.94)</f>
        <v>973.94</v>
      </c>
      <c r="M275" s="2">
        <f>IFERROR(__xludf.DUMMYFUNCTION("""COMPUTED_VALUE"""),45692.66666666667)</f>
        <v>45692.66667</v>
      </c>
      <c r="N275" s="1">
        <f>IFERROR(__xludf.DUMMYFUNCTION("""COMPUTED_VALUE"""),5.34051149E8)</f>
        <v>534051149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IFERROR(__xludf.DUMMYFUNCTION("""COMPUTED_VALUE"""),970.73)</f>
        <v>970.73</v>
      </c>
      <c r="D276" s="2">
        <f>IFERROR(__xludf.DUMMYFUNCTION("""COMPUTED_VALUE"""),45693.66666666667)</f>
        <v>45693.66667</v>
      </c>
      <c r="E276" s="1">
        <f>IFERROR(__xludf.DUMMYFUNCTION("""COMPUTED_VALUE"""),971.39)</f>
        <v>971.39</v>
      </c>
      <c r="G276" s="2">
        <f>IFERROR(__xludf.DUMMYFUNCTION("""COMPUTED_VALUE"""),45693.66666666667)</f>
        <v>45693.66667</v>
      </c>
      <c r="H276" s="1">
        <f>IFERROR(__xludf.DUMMYFUNCTION("""COMPUTED_VALUE"""),963.29)</f>
        <v>963.29</v>
      </c>
      <c r="J276" s="2">
        <f>IFERROR(__xludf.DUMMYFUNCTION("""COMPUTED_VALUE"""),45693.66666666667)</f>
        <v>45693.66667</v>
      </c>
      <c r="K276" s="1">
        <f>IFERROR(__xludf.DUMMYFUNCTION("""COMPUTED_VALUE"""),965.33)</f>
        <v>965.33</v>
      </c>
      <c r="M276" s="2">
        <f>IFERROR(__xludf.DUMMYFUNCTION("""COMPUTED_VALUE"""),45693.66666666667)</f>
        <v>45693.66667</v>
      </c>
      <c r="N276" s="1">
        <f>IFERROR(__xludf.DUMMYFUNCTION("""COMPUTED_VALUE"""),6.24359231E8)</f>
        <v>624359231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IFERROR(__xludf.DUMMYFUNCTION("""COMPUTED_VALUE"""),962.13)</f>
        <v>962.13</v>
      </c>
      <c r="D277" s="2">
        <f>IFERROR(__xludf.DUMMYFUNCTION("""COMPUTED_VALUE"""),45694.66666666667)</f>
        <v>45694.66667</v>
      </c>
      <c r="E277" s="1">
        <f>IFERROR(__xludf.DUMMYFUNCTION("""COMPUTED_VALUE"""),972.02)</f>
        <v>972.02</v>
      </c>
      <c r="G277" s="2">
        <f>IFERROR(__xludf.DUMMYFUNCTION("""COMPUTED_VALUE"""),45694.66666666667)</f>
        <v>45694.66667</v>
      </c>
      <c r="H277" s="1">
        <f>IFERROR(__xludf.DUMMYFUNCTION("""COMPUTED_VALUE"""),958.05)</f>
        <v>958.05</v>
      </c>
      <c r="J277" s="2">
        <f>IFERROR(__xludf.DUMMYFUNCTION("""COMPUTED_VALUE"""),45694.66666666667)</f>
        <v>45694.66667</v>
      </c>
      <c r="K277" s="1">
        <f>IFERROR(__xludf.DUMMYFUNCTION("""COMPUTED_VALUE"""),965.7)</f>
        <v>965.7</v>
      </c>
      <c r="M277" s="2">
        <f>IFERROR(__xludf.DUMMYFUNCTION("""COMPUTED_VALUE"""),45694.66666666667)</f>
        <v>45694.66667</v>
      </c>
      <c r="N277" s="1">
        <f>IFERROR(__xludf.DUMMYFUNCTION("""COMPUTED_VALUE"""),7.97783699E8)</f>
        <v>797783699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IFERROR(__xludf.DUMMYFUNCTION("""COMPUTED_VALUE"""),963.13)</f>
        <v>963.13</v>
      </c>
      <c r="D278" s="2">
        <f>IFERROR(__xludf.DUMMYFUNCTION("""COMPUTED_VALUE"""),45695.66666666667)</f>
        <v>45695.66667</v>
      </c>
      <c r="E278" s="1">
        <f>IFERROR(__xludf.DUMMYFUNCTION("""COMPUTED_VALUE"""),969.18)</f>
        <v>969.18</v>
      </c>
      <c r="G278" s="2">
        <f>IFERROR(__xludf.DUMMYFUNCTION("""COMPUTED_VALUE"""),45695.66666666667)</f>
        <v>45695.66667</v>
      </c>
      <c r="H278" s="1">
        <f>IFERROR(__xludf.DUMMYFUNCTION("""COMPUTED_VALUE"""),951.53)</f>
        <v>951.53</v>
      </c>
      <c r="J278" s="2">
        <f>IFERROR(__xludf.DUMMYFUNCTION("""COMPUTED_VALUE"""),45695.66666666667)</f>
        <v>45695.66667</v>
      </c>
      <c r="K278" s="1">
        <f>IFERROR(__xludf.DUMMYFUNCTION("""COMPUTED_VALUE"""),953.15)</f>
        <v>953.15</v>
      </c>
      <c r="M278" s="2">
        <f>IFERROR(__xludf.DUMMYFUNCTION("""COMPUTED_VALUE"""),45695.66666666667)</f>
        <v>45695.66667</v>
      </c>
      <c r="N278" s="1">
        <f>IFERROR(__xludf.DUMMYFUNCTION("""COMPUTED_VALUE"""),7.12256969E8)</f>
        <v>712256969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IFERROR(__xludf.DUMMYFUNCTION("""COMPUTED_VALUE"""),949.31)</f>
        <v>949.31</v>
      </c>
      <c r="D279" s="2">
        <f>IFERROR(__xludf.DUMMYFUNCTION("""COMPUTED_VALUE"""),45698.66666666667)</f>
        <v>45698.66667</v>
      </c>
      <c r="E279" s="1">
        <f>IFERROR(__xludf.DUMMYFUNCTION("""COMPUTED_VALUE"""),954.59)</f>
        <v>954.59</v>
      </c>
      <c r="G279" s="2">
        <f>IFERROR(__xludf.DUMMYFUNCTION("""COMPUTED_VALUE"""),45698.66666666667)</f>
        <v>45698.66667</v>
      </c>
      <c r="H279" s="1">
        <f>IFERROR(__xludf.DUMMYFUNCTION("""COMPUTED_VALUE"""),942.62)</f>
        <v>942.62</v>
      </c>
      <c r="J279" s="2">
        <f>IFERROR(__xludf.DUMMYFUNCTION("""COMPUTED_VALUE"""),45698.66666666667)</f>
        <v>45698.66667</v>
      </c>
      <c r="K279" s="1">
        <f>IFERROR(__xludf.DUMMYFUNCTION("""COMPUTED_VALUE"""),947.05)</f>
        <v>947.05</v>
      </c>
      <c r="M279" s="2">
        <f>IFERROR(__xludf.DUMMYFUNCTION("""COMPUTED_VALUE"""),45698.66666666667)</f>
        <v>45698.66667</v>
      </c>
      <c r="N279" s="1">
        <f>IFERROR(__xludf.DUMMYFUNCTION("""COMPUTED_VALUE"""),5.5538196E8)</f>
        <v>555381960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IFERROR(__xludf.DUMMYFUNCTION("""COMPUTED_VALUE"""),946.1)</f>
        <v>946.1</v>
      </c>
      <c r="D280" s="2">
        <f>IFERROR(__xludf.DUMMYFUNCTION("""COMPUTED_VALUE"""),45699.66666666667)</f>
        <v>45699.66667</v>
      </c>
      <c r="E280" s="1">
        <f>IFERROR(__xludf.DUMMYFUNCTION("""COMPUTED_VALUE"""),947.64)</f>
        <v>947.64</v>
      </c>
      <c r="G280" s="2">
        <f>IFERROR(__xludf.DUMMYFUNCTION("""COMPUTED_VALUE"""),45699.66666666667)</f>
        <v>45699.66667</v>
      </c>
      <c r="H280" s="1">
        <f>IFERROR(__xludf.DUMMYFUNCTION("""COMPUTED_VALUE"""),935.3)</f>
        <v>935.3</v>
      </c>
      <c r="J280" s="2">
        <f>IFERROR(__xludf.DUMMYFUNCTION("""COMPUTED_VALUE"""),45699.66666666667)</f>
        <v>45699.66667</v>
      </c>
      <c r="K280" s="1">
        <f>IFERROR(__xludf.DUMMYFUNCTION("""COMPUTED_VALUE"""),939.23)</f>
        <v>939.23</v>
      </c>
      <c r="M280" s="2">
        <f>IFERROR(__xludf.DUMMYFUNCTION("""COMPUTED_VALUE"""),45699.66666666667)</f>
        <v>45699.66667</v>
      </c>
      <c r="N280" s="1">
        <f>IFERROR(__xludf.DUMMYFUNCTION("""COMPUTED_VALUE"""),5.42217742E8)</f>
        <v>542217742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IFERROR(__xludf.DUMMYFUNCTION("""COMPUTED_VALUE"""),934.97)</f>
        <v>934.97</v>
      </c>
      <c r="D281" s="2">
        <f>IFERROR(__xludf.DUMMYFUNCTION("""COMPUTED_VALUE"""),45700.66666666667)</f>
        <v>45700.66667</v>
      </c>
      <c r="E281" s="1">
        <f>IFERROR(__xludf.DUMMYFUNCTION("""COMPUTED_VALUE"""),951.67)</f>
        <v>951.67</v>
      </c>
      <c r="G281" s="2">
        <f>IFERROR(__xludf.DUMMYFUNCTION("""COMPUTED_VALUE"""),45700.66666666667)</f>
        <v>45700.66667</v>
      </c>
      <c r="H281" s="1">
        <f>IFERROR(__xludf.DUMMYFUNCTION("""COMPUTED_VALUE"""),933.71)</f>
        <v>933.71</v>
      </c>
      <c r="J281" s="2">
        <f>IFERROR(__xludf.DUMMYFUNCTION("""COMPUTED_VALUE"""),45700.66666666667)</f>
        <v>45700.66667</v>
      </c>
      <c r="K281" s="1">
        <f>IFERROR(__xludf.DUMMYFUNCTION("""COMPUTED_VALUE"""),944.58)</f>
        <v>944.58</v>
      </c>
      <c r="M281" s="2">
        <f>IFERROR(__xludf.DUMMYFUNCTION("""COMPUTED_VALUE"""),45700.66666666667)</f>
        <v>45700.66667</v>
      </c>
      <c r="N281" s="1">
        <f>IFERROR(__xludf.DUMMYFUNCTION("""COMPUTED_VALUE"""),5.96045336E8)</f>
        <v>596045336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IFERROR(__xludf.DUMMYFUNCTION("""COMPUTED_VALUE"""),952.88)</f>
        <v>952.88</v>
      </c>
      <c r="D282" s="2">
        <f>IFERROR(__xludf.DUMMYFUNCTION("""COMPUTED_VALUE"""),45701.66666666667)</f>
        <v>45701.66667</v>
      </c>
      <c r="E282" s="1">
        <f>IFERROR(__xludf.DUMMYFUNCTION("""COMPUTED_VALUE"""),966.9)</f>
        <v>966.9</v>
      </c>
      <c r="G282" s="2">
        <f>IFERROR(__xludf.DUMMYFUNCTION("""COMPUTED_VALUE"""),45701.66666666667)</f>
        <v>45701.66667</v>
      </c>
      <c r="H282" s="1">
        <f>IFERROR(__xludf.DUMMYFUNCTION("""COMPUTED_VALUE"""),952.32)</f>
        <v>952.32</v>
      </c>
      <c r="J282" s="2">
        <f>IFERROR(__xludf.DUMMYFUNCTION("""COMPUTED_VALUE"""),45701.66666666667)</f>
        <v>45701.66667</v>
      </c>
      <c r="K282" s="1">
        <f>IFERROR(__xludf.DUMMYFUNCTION("""COMPUTED_VALUE"""),966.33)</f>
        <v>966.33</v>
      </c>
      <c r="M282" s="2">
        <f>IFERROR(__xludf.DUMMYFUNCTION("""COMPUTED_VALUE"""),45701.66666666667)</f>
        <v>45701.66667</v>
      </c>
      <c r="N282" s="1">
        <f>IFERROR(__xludf.DUMMYFUNCTION("""COMPUTED_VALUE"""),6.40509102E8)</f>
        <v>640509102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IFERROR(__xludf.DUMMYFUNCTION("""COMPUTED_VALUE"""),969.39)</f>
        <v>969.39</v>
      </c>
      <c r="D283" s="2">
        <f>IFERROR(__xludf.DUMMYFUNCTION("""COMPUTED_VALUE"""),45702.66666666667)</f>
        <v>45702.66667</v>
      </c>
      <c r="E283" s="1">
        <f>IFERROR(__xludf.DUMMYFUNCTION("""COMPUTED_VALUE"""),969.7)</f>
        <v>969.7</v>
      </c>
      <c r="G283" s="2">
        <f>IFERROR(__xludf.DUMMYFUNCTION("""COMPUTED_VALUE"""),45702.66666666667)</f>
        <v>45702.66667</v>
      </c>
      <c r="H283" s="1">
        <f>IFERROR(__xludf.DUMMYFUNCTION("""COMPUTED_VALUE"""),956.63)</f>
        <v>956.63</v>
      </c>
      <c r="J283" s="2">
        <f>IFERROR(__xludf.DUMMYFUNCTION("""COMPUTED_VALUE"""),45702.66666666667)</f>
        <v>45702.66667</v>
      </c>
      <c r="K283" s="1">
        <f>IFERROR(__xludf.DUMMYFUNCTION("""COMPUTED_VALUE"""),959.13)</f>
        <v>959.13</v>
      </c>
      <c r="M283" s="2">
        <f>IFERROR(__xludf.DUMMYFUNCTION("""COMPUTED_VALUE"""),45702.66666666667)</f>
        <v>45702.66667</v>
      </c>
      <c r="N283" s="1">
        <f>IFERROR(__xludf.DUMMYFUNCTION("""COMPUTED_VALUE"""),5.2291949E8)</f>
        <v>522919490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IFERROR(__xludf.DUMMYFUNCTION("""COMPUTED_VALUE"""),957.79)</f>
        <v>957.79</v>
      </c>
      <c r="D284" s="2">
        <f>IFERROR(__xludf.DUMMYFUNCTION("""COMPUTED_VALUE"""),45706.66666666667)</f>
        <v>45706.66667</v>
      </c>
      <c r="E284" s="1">
        <f>IFERROR(__xludf.DUMMYFUNCTION("""COMPUTED_VALUE"""),962.46)</f>
        <v>962.46</v>
      </c>
      <c r="G284" s="2">
        <f>IFERROR(__xludf.DUMMYFUNCTION("""COMPUTED_VALUE"""),45706.66666666667)</f>
        <v>45706.66667</v>
      </c>
      <c r="H284" s="1">
        <f>IFERROR(__xludf.DUMMYFUNCTION("""COMPUTED_VALUE"""),954.09)</f>
        <v>954.09</v>
      </c>
      <c r="J284" s="2">
        <f>IFERROR(__xludf.DUMMYFUNCTION("""COMPUTED_VALUE"""),45706.66666666667)</f>
        <v>45706.66667</v>
      </c>
      <c r="K284" s="1">
        <f>IFERROR(__xludf.DUMMYFUNCTION("""COMPUTED_VALUE"""),961.83)</f>
        <v>961.83</v>
      </c>
      <c r="M284" s="2">
        <f>IFERROR(__xludf.DUMMYFUNCTION("""COMPUTED_VALUE"""),45706.66666666667)</f>
        <v>45706.66667</v>
      </c>
      <c r="N284" s="1">
        <f>IFERROR(__xludf.DUMMYFUNCTION("""COMPUTED_VALUE"""),5.81174112E8)</f>
        <v>581174112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IFERROR(__xludf.DUMMYFUNCTION("""COMPUTED_VALUE"""),960.19)</f>
        <v>960.19</v>
      </c>
      <c r="D285" s="2">
        <f>IFERROR(__xludf.DUMMYFUNCTION("""COMPUTED_VALUE"""),45707.66666666667)</f>
        <v>45707.66667</v>
      </c>
      <c r="E285" s="1">
        <f>IFERROR(__xludf.DUMMYFUNCTION("""COMPUTED_VALUE"""),972.66)</f>
        <v>972.66</v>
      </c>
      <c r="G285" s="2">
        <f>IFERROR(__xludf.DUMMYFUNCTION("""COMPUTED_VALUE"""),45707.66666666667)</f>
        <v>45707.66667</v>
      </c>
      <c r="H285" s="1">
        <f>IFERROR(__xludf.DUMMYFUNCTION("""COMPUTED_VALUE"""),960.19)</f>
        <v>960.19</v>
      </c>
      <c r="J285" s="2">
        <f>IFERROR(__xludf.DUMMYFUNCTION("""COMPUTED_VALUE"""),45707.66666666667)</f>
        <v>45707.66667</v>
      </c>
      <c r="K285" s="1">
        <f>IFERROR(__xludf.DUMMYFUNCTION("""COMPUTED_VALUE"""),969.78)</f>
        <v>969.78</v>
      </c>
      <c r="M285" s="2">
        <f>IFERROR(__xludf.DUMMYFUNCTION("""COMPUTED_VALUE"""),45707.66666666667)</f>
        <v>45707.66667</v>
      </c>
      <c r="N285" s="1">
        <f>IFERROR(__xludf.DUMMYFUNCTION("""COMPUTED_VALUE"""),5.20668611E8)</f>
        <v>520668611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IFERROR(__xludf.DUMMYFUNCTION("""COMPUTED_VALUE"""),969.34)</f>
        <v>969.34</v>
      </c>
      <c r="D286" s="2">
        <f>IFERROR(__xludf.DUMMYFUNCTION("""COMPUTED_VALUE"""),45708.66666666667)</f>
        <v>45708.66667</v>
      </c>
      <c r="E286" s="1">
        <f>IFERROR(__xludf.DUMMYFUNCTION("""COMPUTED_VALUE"""),969.85)</f>
        <v>969.85</v>
      </c>
      <c r="G286" s="2">
        <f>IFERROR(__xludf.DUMMYFUNCTION("""COMPUTED_VALUE"""),45708.66666666667)</f>
        <v>45708.66667</v>
      </c>
      <c r="H286" s="1">
        <f>IFERROR(__xludf.DUMMYFUNCTION("""COMPUTED_VALUE"""),959.66)</f>
        <v>959.66</v>
      </c>
      <c r="J286" s="2">
        <f>IFERROR(__xludf.DUMMYFUNCTION("""COMPUTED_VALUE"""),45708.66666666667)</f>
        <v>45708.66667</v>
      </c>
      <c r="K286" s="1">
        <f>IFERROR(__xludf.DUMMYFUNCTION("""COMPUTED_VALUE"""),969.75)</f>
        <v>969.75</v>
      </c>
      <c r="M286" s="2">
        <f>IFERROR(__xludf.DUMMYFUNCTION("""COMPUTED_VALUE"""),45708.66666666667)</f>
        <v>45708.66667</v>
      </c>
      <c r="N286" s="1">
        <f>IFERROR(__xludf.DUMMYFUNCTION("""COMPUTED_VALUE"""),5.23643795E8)</f>
        <v>523643795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IFERROR(__xludf.DUMMYFUNCTION("""COMPUTED_VALUE"""),969.86)</f>
        <v>969.86</v>
      </c>
      <c r="D287" s="2">
        <f>IFERROR(__xludf.DUMMYFUNCTION("""COMPUTED_VALUE"""),45709.66666666667)</f>
        <v>45709.66667</v>
      </c>
      <c r="E287" s="1">
        <f>IFERROR(__xludf.DUMMYFUNCTION("""COMPUTED_VALUE"""),971.89)</f>
        <v>971.89</v>
      </c>
      <c r="G287" s="2">
        <f>IFERROR(__xludf.DUMMYFUNCTION("""COMPUTED_VALUE"""),45709.66666666667)</f>
        <v>45709.66667</v>
      </c>
      <c r="H287" s="1">
        <f>IFERROR(__xludf.DUMMYFUNCTION("""COMPUTED_VALUE"""),961.88)</f>
        <v>961.88</v>
      </c>
      <c r="J287" s="2">
        <f>IFERROR(__xludf.DUMMYFUNCTION("""COMPUTED_VALUE"""),45709.66666666667)</f>
        <v>45709.66667</v>
      </c>
      <c r="K287" s="1">
        <f>IFERROR(__xludf.DUMMYFUNCTION("""COMPUTED_VALUE"""),964.89)</f>
        <v>964.89</v>
      </c>
      <c r="M287" s="2">
        <f>IFERROR(__xludf.DUMMYFUNCTION("""COMPUTED_VALUE"""),45709.66666666667)</f>
        <v>45709.66667</v>
      </c>
      <c r="N287" s="1">
        <f>IFERROR(__xludf.DUMMYFUNCTION("""COMPUTED_VALUE"""),6.92098079E8)</f>
        <v>692098079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IFERROR(__xludf.DUMMYFUNCTION("""COMPUTED_VALUE"""),964.45)</f>
        <v>964.45</v>
      </c>
      <c r="D288" s="2">
        <f>IFERROR(__xludf.DUMMYFUNCTION("""COMPUTED_VALUE"""),45712.66666666667)</f>
        <v>45712.66667</v>
      </c>
      <c r="E288" s="1">
        <f>IFERROR(__xludf.DUMMYFUNCTION("""COMPUTED_VALUE"""),969.65)</f>
        <v>969.65</v>
      </c>
      <c r="G288" s="2">
        <f>IFERROR(__xludf.DUMMYFUNCTION("""COMPUTED_VALUE"""),45712.66666666667)</f>
        <v>45712.66667</v>
      </c>
      <c r="H288" s="1">
        <f>IFERROR(__xludf.DUMMYFUNCTION("""COMPUTED_VALUE"""),959.93)</f>
        <v>959.93</v>
      </c>
      <c r="J288" s="2">
        <f>IFERROR(__xludf.DUMMYFUNCTION("""COMPUTED_VALUE"""),45712.66666666667)</f>
        <v>45712.66667</v>
      </c>
      <c r="K288" s="1">
        <f>IFERROR(__xludf.DUMMYFUNCTION("""COMPUTED_VALUE"""),961.86)</f>
        <v>961.86</v>
      </c>
      <c r="M288" s="2">
        <f>IFERROR(__xludf.DUMMYFUNCTION("""COMPUTED_VALUE"""),45712.66666666667)</f>
        <v>45712.66667</v>
      </c>
      <c r="N288" s="1">
        <f>IFERROR(__xludf.DUMMYFUNCTION("""COMPUTED_VALUE"""),6.98231447E8)</f>
        <v>698231447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IFERROR(__xludf.DUMMYFUNCTION("""COMPUTED_VALUE"""),960.76)</f>
        <v>960.76</v>
      </c>
      <c r="D289" s="2">
        <f>IFERROR(__xludf.DUMMYFUNCTION("""COMPUTED_VALUE"""),45713.66666666667)</f>
        <v>45713.66667</v>
      </c>
      <c r="E289" s="1">
        <f>IFERROR(__xludf.DUMMYFUNCTION("""COMPUTED_VALUE"""),961.9)</f>
        <v>961.9</v>
      </c>
      <c r="G289" s="2">
        <f>IFERROR(__xludf.DUMMYFUNCTION("""COMPUTED_VALUE"""),45713.66666666667)</f>
        <v>45713.66667</v>
      </c>
      <c r="H289" s="1">
        <f>IFERROR(__xludf.DUMMYFUNCTION("""COMPUTED_VALUE"""),942.71)</f>
        <v>942.71</v>
      </c>
      <c r="J289" s="2">
        <f>IFERROR(__xludf.DUMMYFUNCTION("""COMPUTED_VALUE"""),45713.66666666667)</f>
        <v>45713.66667</v>
      </c>
      <c r="K289" s="1">
        <f>IFERROR(__xludf.DUMMYFUNCTION("""COMPUTED_VALUE"""),948.06)</f>
        <v>948.06</v>
      </c>
      <c r="M289" s="2">
        <f>IFERROR(__xludf.DUMMYFUNCTION("""COMPUTED_VALUE"""),45713.66666666667)</f>
        <v>45713.66667</v>
      </c>
      <c r="N289" s="1">
        <f>IFERROR(__xludf.DUMMYFUNCTION("""COMPUTED_VALUE"""),7.37630381E8)</f>
        <v>737630381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IFERROR(__xludf.DUMMYFUNCTION("""COMPUTED_VALUE"""),947.78)</f>
        <v>947.78</v>
      </c>
      <c r="D290" s="2">
        <f>IFERROR(__xludf.DUMMYFUNCTION("""COMPUTED_VALUE"""),45714.66666666667)</f>
        <v>45714.66667</v>
      </c>
      <c r="E290" s="1">
        <f>IFERROR(__xludf.DUMMYFUNCTION("""COMPUTED_VALUE"""),950.3)</f>
        <v>950.3</v>
      </c>
      <c r="G290" s="2">
        <f>IFERROR(__xludf.DUMMYFUNCTION("""COMPUTED_VALUE"""),45714.66666666667)</f>
        <v>45714.66667</v>
      </c>
      <c r="H290" s="1">
        <f>IFERROR(__xludf.DUMMYFUNCTION("""COMPUTED_VALUE"""),927.23)</f>
        <v>927.23</v>
      </c>
      <c r="J290" s="2">
        <f>IFERROR(__xludf.DUMMYFUNCTION("""COMPUTED_VALUE"""),45714.66666666667)</f>
        <v>45714.66667</v>
      </c>
      <c r="K290" s="1">
        <f>IFERROR(__xludf.DUMMYFUNCTION("""COMPUTED_VALUE"""),929.31)</f>
        <v>929.31</v>
      </c>
      <c r="M290" s="2">
        <f>IFERROR(__xludf.DUMMYFUNCTION("""COMPUTED_VALUE"""),45714.66666666667)</f>
        <v>45714.66667</v>
      </c>
      <c r="N290" s="1">
        <f>IFERROR(__xludf.DUMMYFUNCTION("""COMPUTED_VALUE"""),6.91715239E8)</f>
        <v>691715239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IFERROR(__xludf.DUMMYFUNCTION("""COMPUTED_VALUE"""),927.76)</f>
        <v>927.76</v>
      </c>
      <c r="D291" s="2">
        <f>IFERROR(__xludf.DUMMYFUNCTION("""COMPUTED_VALUE"""),45715.66666666667)</f>
        <v>45715.66667</v>
      </c>
      <c r="E291" s="1">
        <f>IFERROR(__xludf.DUMMYFUNCTION("""COMPUTED_VALUE"""),932.84)</f>
        <v>932.84</v>
      </c>
      <c r="G291" s="2">
        <f>IFERROR(__xludf.DUMMYFUNCTION("""COMPUTED_VALUE"""),45715.66666666667)</f>
        <v>45715.66667</v>
      </c>
      <c r="H291" s="1">
        <f>IFERROR(__xludf.DUMMYFUNCTION("""COMPUTED_VALUE"""),920.06)</f>
        <v>920.06</v>
      </c>
      <c r="J291" s="2">
        <f>IFERROR(__xludf.DUMMYFUNCTION("""COMPUTED_VALUE"""),45715.66666666667)</f>
        <v>45715.66667</v>
      </c>
      <c r="K291" s="1">
        <f>IFERROR(__xludf.DUMMYFUNCTION("""COMPUTED_VALUE"""),920.71)</f>
        <v>920.71</v>
      </c>
      <c r="M291" s="2">
        <f>IFERROR(__xludf.DUMMYFUNCTION("""COMPUTED_VALUE"""),45715.66666666667)</f>
        <v>45715.66667</v>
      </c>
      <c r="N291" s="1">
        <f>IFERROR(__xludf.DUMMYFUNCTION("""COMPUTED_VALUE"""),6.81777081E8)</f>
        <v>681777081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IFERROR(__xludf.DUMMYFUNCTION("""COMPUTED_VALUE"""),922.1)</f>
        <v>922.1</v>
      </c>
      <c r="D292" s="2">
        <f>IFERROR(__xludf.DUMMYFUNCTION("""COMPUTED_VALUE"""),45716.66666666667)</f>
        <v>45716.66667</v>
      </c>
      <c r="E292" s="1">
        <f>IFERROR(__xludf.DUMMYFUNCTION("""COMPUTED_VALUE"""),936.16)</f>
        <v>936.16</v>
      </c>
      <c r="G292" s="2">
        <f>IFERROR(__xludf.DUMMYFUNCTION("""COMPUTED_VALUE"""),45716.66666666667)</f>
        <v>45716.66667</v>
      </c>
      <c r="H292" s="1">
        <f>IFERROR(__xludf.DUMMYFUNCTION("""COMPUTED_VALUE"""),919.83)</f>
        <v>919.83</v>
      </c>
      <c r="J292" s="2">
        <f>IFERROR(__xludf.DUMMYFUNCTION("""COMPUTED_VALUE"""),45716.66666666667)</f>
        <v>45716.66667</v>
      </c>
      <c r="K292" s="1">
        <f>IFERROR(__xludf.DUMMYFUNCTION("""COMPUTED_VALUE"""),935.49)</f>
        <v>935.49</v>
      </c>
      <c r="M292" s="2">
        <f>IFERROR(__xludf.DUMMYFUNCTION("""COMPUTED_VALUE"""),45716.66666666667)</f>
        <v>45716.66667</v>
      </c>
      <c r="N292" s="1">
        <f>IFERROR(__xludf.DUMMYFUNCTION("""COMPUTED_VALUE"""),8.52408051E8)</f>
        <v>852408051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IFERROR(__xludf.DUMMYFUNCTION("""COMPUTED_VALUE"""),939.37)</f>
        <v>939.37</v>
      </c>
      <c r="D293" s="2">
        <f>IFERROR(__xludf.DUMMYFUNCTION("""COMPUTED_VALUE"""),45719.66666666667)</f>
        <v>45719.66667</v>
      </c>
      <c r="E293" s="1">
        <f>IFERROR(__xludf.DUMMYFUNCTION("""COMPUTED_VALUE"""),947.91)</f>
        <v>947.91</v>
      </c>
      <c r="G293" s="2">
        <f>IFERROR(__xludf.DUMMYFUNCTION("""COMPUTED_VALUE"""),45719.66666666667)</f>
        <v>45719.66667</v>
      </c>
      <c r="H293" s="1">
        <f>IFERROR(__xludf.DUMMYFUNCTION("""COMPUTED_VALUE"""),924.68)</f>
        <v>924.68</v>
      </c>
      <c r="J293" s="2">
        <f>IFERROR(__xludf.DUMMYFUNCTION("""COMPUTED_VALUE"""),45719.66666666667)</f>
        <v>45719.66667</v>
      </c>
      <c r="K293" s="1">
        <f>IFERROR(__xludf.DUMMYFUNCTION("""COMPUTED_VALUE"""),932.79)</f>
        <v>932.79</v>
      </c>
      <c r="M293" s="2">
        <f>IFERROR(__xludf.DUMMYFUNCTION("""COMPUTED_VALUE"""),45719.66666666667)</f>
        <v>45719.66667</v>
      </c>
      <c r="N293" s="1">
        <f>IFERROR(__xludf.DUMMYFUNCTION("""COMPUTED_VALUE"""),7.13901735E8)</f>
        <v>713901735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IFERROR(__xludf.DUMMYFUNCTION("""COMPUTED_VALUE"""),921.94)</f>
        <v>921.94</v>
      </c>
      <c r="D294" s="2">
        <f>IFERROR(__xludf.DUMMYFUNCTION("""COMPUTED_VALUE"""),45720.66666666667)</f>
        <v>45720.66667</v>
      </c>
      <c r="E294" s="1">
        <f>IFERROR(__xludf.DUMMYFUNCTION("""COMPUTED_VALUE"""),927.46)</f>
        <v>927.46</v>
      </c>
      <c r="G294" s="2">
        <f>IFERROR(__xludf.DUMMYFUNCTION("""COMPUTED_VALUE"""),45720.66666666667)</f>
        <v>45720.66667</v>
      </c>
      <c r="H294" s="1">
        <f>IFERROR(__xludf.DUMMYFUNCTION("""COMPUTED_VALUE"""),909.78)</f>
        <v>909.78</v>
      </c>
      <c r="J294" s="2">
        <f>IFERROR(__xludf.DUMMYFUNCTION("""COMPUTED_VALUE"""),45720.66666666667)</f>
        <v>45720.66667</v>
      </c>
      <c r="K294" s="1">
        <f>IFERROR(__xludf.DUMMYFUNCTION("""COMPUTED_VALUE"""),910.76)</f>
        <v>910.76</v>
      </c>
      <c r="M294" s="2">
        <f>IFERROR(__xludf.DUMMYFUNCTION("""COMPUTED_VALUE"""),45720.66666666667)</f>
        <v>45720.66667</v>
      </c>
      <c r="N294" s="1">
        <f>IFERROR(__xludf.DUMMYFUNCTION("""COMPUTED_VALUE"""),8.28705888E8)</f>
        <v>828705888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IFERROR(__xludf.DUMMYFUNCTION("""COMPUTED_VALUE"""),911.44)</f>
        <v>911.44</v>
      </c>
      <c r="D295" s="2">
        <f>IFERROR(__xludf.DUMMYFUNCTION("""COMPUTED_VALUE"""),45721.66666666667)</f>
        <v>45721.66667</v>
      </c>
      <c r="E295" s="1">
        <f>IFERROR(__xludf.DUMMYFUNCTION("""COMPUTED_VALUE"""),923.41)</f>
        <v>923.41</v>
      </c>
      <c r="G295" s="2">
        <f>IFERROR(__xludf.DUMMYFUNCTION("""COMPUTED_VALUE"""),45721.66666666667)</f>
        <v>45721.66667</v>
      </c>
      <c r="H295" s="1">
        <f>IFERROR(__xludf.DUMMYFUNCTION("""COMPUTED_VALUE"""),909.22)</f>
        <v>909.22</v>
      </c>
      <c r="J295" s="2">
        <f>IFERROR(__xludf.DUMMYFUNCTION("""COMPUTED_VALUE"""),45721.66666666667)</f>
        <v>45721.66667</v>
      </c>
      <c r="K295" s="1">
        <f>IFERROR(__xludf.DUMMYFUNCTION("""COMPUTED_VALUE"""),921.41)</f>
        <v>921.41</v>
      </c>
      <c r="M295" s="2">
        <f>IFERROR(__xludf.DUMMYFUNCTION("""COMPUTED_VALUE"""),45721.66666666667)</f>
        <v>45721.66667</v>
      </c>
      <c r="N295" s="1">
        <f>IFERROR(__xludf.DUMMYFUNCTION("""COMPUTED_VALUE"""),7.01570155E8)</f>
        <v>701570155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IFERROR(__xludf.DUMMYFUNCTION("""COMPUTED_VALUE"""),915.19)</f>
        <v>915.19</v>
      </c>
      <c r="D296" s="2">
        <f>IFERROR(__xludf.DUMMYFUNCTION("""COMPUTED_VALUE"""),45722.66666666667)</f>
        <v>45722.66667</v>
      </c>
      <c r="E296" s="1">
        <f>IFERROR(__xludf.DUMMYFUNCTION("""COMPUTED_VALUE"""),917.05)</f>
        <v>917.05</v>
      </c>
      <c r="G296" s="2">
        <f>IFERROR(__xludf.DUMMYFUNCTION("""COMPUTED_VALUE"""),45722.66666666667)</f>
        <v>45722.66667</v>
      </c>
      <c r="H296" s="1">
        <f>IFERROR(__xludf.DUMMYFUNCTION("""COMPUTED_VALUE"""),904.97)</f>
        <v>904.97</v>
      </c>
      <c r="J296" s="2">
        <f>IFERROR(__xludf.DUMMYFUNCTION("""COMPUTED_VALUE"""),45722.66666666667)</f>
        <v>45722.66667</v>
      </c>
      <c r="K296" s="1">
        <f>IFERROR(__xludf.DUMMYFUNCTION("""COMPUTED_VALUE"""),911.6)</f>
        <v>911.6</v>
      </c>
      <c r="M296" s="2">
        <f>IFERROR(__xludf.DUMMYFUNCTION("""COMPUTED_VALUE"""),45722.66666666667)</f>
        <v>45722.66667</v>
      </c>
      <c r="N296" s="1">
        <f>IFERROR(__xludf.DUMMYFUNCTION("""COMPUTED_VALUE"""),6.52072495E8)</f>
        <v>652072495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IFERROR(__xludf.DUMMYFUNCTION("""COMPUTED_VALUE"""),906.49)</f>
        <v>906.49</v>
      </c>
      <c r="D297" s="2">
        <f>IFERROR(__xludf.DUMMYFUNCTION("""COMPUTED_VALUE"""),45723.66666666667)</f>
        <v>45723.66667</v>
      </c>
      <c r="E297" s="1">
        <f>IFERROR(__xludf.DUMMYFUNCTION("""COMPUTED_VALUE"""),920.77)</f>
        <v>920.77</v>
      </c>
      <c r="G297" s="2">
        <f>IFERROR(__xludf.DUMMYFUNCTION("""COMPUTED_VALUE"""),45723.66666666667)</f>
        <v>45723.66667</v>
      </c>
      <c r="H297" s="1">
        <f>IFERROR(__xludf.DUMMYFUNCTION("""COMPUTED_VALUE"""),906.08)</f>
        <v>906.08</v>
      </c>
      <c r="J297" s="2">
        <f>IFERROR(__xludf.DUMMYFUNCTION("""COMPUTED_VALUE"""),45723.66666666667)</f>
        <v>45723.66667</v>
      </c>
      <c r="K297" s="1">
        <f>IFERROR(__xludf.DUMMYFUNCTION("""COMPUTED_VALUE"""),916.08)</f>
        <v>916.08</v>
      </c>
      <c r="M297" s="2">
        <f>IFERROR(__xludf.DUMMYFUNCTION("""COMPUTED_VALUE"""),45723.66666666667)</f>
        <v>45723.66667</v>
      </c>
      <c r="N297" s="1">
        <f>IFERROR(__xludf.DUMMYFUNCTION("""COMPUTED_VALUE"""),7.4643352E8)</f>
        <v>746433520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IFERROR(__xludf.DUMMYFUNCTION("""COMPUTED_VALUE"""),910.08)</f>
        <v>910.08</v>
      </c>
      <c r="D298" s="2">
        <f>IFERROR(__xludf.DUMMYFUNCTION("""COMPUTED_VALUE"""),45726.66666666667)</f>
        <v>45726.66667</v>
      </c>
      <c r="E298" s="1">
        <f>IFERROR(__xludf.DUMMYFUNCTION("""COMPUTED_VALUE"""),912.37)</f>
        <v>912.37</v>
      </c>
      <c r="G298" s="2">
        <f>IFERROR(__xludf.DUMMYFUNCTION("""COMPUTED_VALUE"""),45726.66666666667)</f>
        <v>45726.66667</v>
      </c>
      <c r="H298" s="1">
        <f>IFERROR(__xludf.DUMMYFUNCTION("""COMPUTED_VALUE"""),882.58)</f>
        <v>882.58</v>
      </c>
      <c r="J298" s="2">
        <f>IFERROR(__xludf.DUMMYFUNCTION("""COMPUTED_VALUE"""),45726.66666666667)</f>
        <v>45726.66667</v>
      </c>
      <c r="K298" s="1">
        <f>IFERROR(__xludf.DUMMYFUNCTION("""COMPUTED_VALUE"""),885.27)</f>
        <v>885.27</v>
      </c>
      <c r="M298" s="2">
        <f>IFERROR(__xludf.DUMMYFUNCTION("""COMPUTED_VALUE"""),45726.66666666667)</f>
        <v>45726.66667</v>
      </c>
      <c r="N298" s="1">
        <f>IFERROR(__xludf.DUMMYFUNCTION("""COMPUTED_VALUE"""),9.55444362E8)</f>
        <v>955444362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IFERROR(__xludf.DUMMYFUNCTION("""COMPUTED_VALUE"""),887.61)</f>
        <v>887.61</v>
      </c>
      <c r="D299" s="2">
        <f>IFERROR(__xludf.DUMMYFUNCTION("""COMPUTED_VALUE"""),45727.66666666667)</f>
        <v>45727.66667</v>
      </c>
      <c r="E299" s="1">
        <f>IFERROR(__xludf.DUMMYFUNCTION("""COMPUTED_VALUE"""),891.49)</f>
        <v>891.49</v>
      </c>
      <c r="G299" s="2">
        <f>IFERROR(__xludf.DUMMYFUNCTION("""COMPUTED_VALUE"""),45727.66666666667)</f>
        <v>45727.66667</v>
      </c>
      <c r="H299" s="1">
        <f>IFERROR(__xludf.DUMMYFUNCTION("""COMPUTED_VALUE"""),874.54)</f>
        <v>874.54</v>
      </c>
      <c r="J299" s="2">
        <f>IFERROR(__xludf.DUMMYFUNCTION("""COMPUTED_VALUE"""),45727.66666666667)</f>
        <v>45727.66667</v>
      </c>
      <c r="K299" s="1">
        <f>IFERROR(__xludf.DUMMYFUNCTION("""COMPUTED_VALUE"""),881.25)</f>
        <v>881.25</v>
      </c>
      <c r="M299" s="2">
        <f>IFERROR(__xludf.DUMMYFUNCTION("""COMPUTED_VALUE"""),45727.66666666667)</f>
        <v>45727.66667</v>
      </c>
      <c r="N299" s="1">
        <f>IFERROR(__xludf.DUMMYFUNCTION("""COMPUTED_VALUE"""),9.12942786E8)</f>
        <v>912942786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IFERROR(__xludf.DUMMYFUNCTION("""COMPUTED_VALUE"""),890.1)</f>
        <v>890.1</v>
      </c>
      <c r="D300" s="2">
        <f>IFERROR(__xludf.DUMMYFUNCTION("""COMPUTED_VALUE"""),45728.66666666667)</f>
        <v>45728.66667</v>
      </c>
      <c r="E300" s="1">
        <f>IFERROR(__xludf.DUMMYFUNCTION("""COMPUTED_VALUE"""),890.83)</f>
        <v>890.83</v>
      </c>
      <c r="G300" s="2">
        <f>IFERROR(__xludf.DUMMYFUNCTION("""COMPUTED_VALUE"""),45728.66666666667)</f>
        <v>45728.66667</v>
      </c>
      <c r="H300" s="1">
        <f>IFERROR(__xludf.DUMMYFUNCTION("""COMPUTED_VALUE"""),875.62)</f>
        <v>875.62</v>
      </c>
      <c r="J300" s="2">
        <f>IFERROR(__xludf.DUMMYFUNCTION("""COMPUTED_VALUE"""),45728.66666666667)</f>
        <v>45728.66667</v>
      </c>
      <c r="K300" s="1">
        <f>IFERROR(__xludf.DUMMYFUNCTION("""COMPUTED_VALUE"""),882.03)</f>
        <v>882.03</v>
      </c>
      <c r="M300" s="2">
        <f>IFERROR(__xludf.DUMMYFUNCTION("""COMPUTED_VALUE"""),45728.66666666667)</f>
        <v>45728.66667</v>
      </c>
      <c r="N300" s="1">
        <f>IFERROR(__xludf.DUMMYFUNCTION("""COMPUTED_VALUE"""),7.35535867E8)</f>
        <v>735535867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IFERROR(__xludf.DUMMYFUNCTION("""COMPUTED_VALUE"""),882.25)</f>
        <v>882.25</v>
      </c>
      <c r="D301" s="2">
        <f>IFERROR(__xludf.DUMMYFUNCTION("""COMPUTED_VALUE"""),45729.66666666667)</f>
        <v>45729.66667</v>
      </c>
      <c r="E301" s="1">
        <f>IFERROR(__xludf.DUMMYFUNCTION("""COMPUTED_VALUE"""),882.25)</f>
        <v>882.25</v>
      </c>
      <c r="G301" s="2">
        <f>IFERROR(__xludf.DUMMYFUNCTION("""COMPUTED_VALUE"""),45729.66666666667)</f>
        <v>45729.66667</v>
      </c>
      <c r="H301" s="1">
        <f>IFERROR(__xludf.DUMMYFUNCTION("""COMPUTED_VALUE"""),866.82)</f>
        <v>866.82</v>
      </c>
      <c r="J301" s="2">
        <f>IFERROR(__xludf.DUMMYFUNCTION("""COMPUTED_VALUE"""),45729.66666666667)</f>
        <v>45729.66667</v>
      </c>
      <c r="K301" s="1">
        <f>IFERROR(__xludf.DUMMYFUNCTION("""COMPUTED_VALUE"""),872.31)</f>
        <v>872.31</v>
      </c>
      <c r="M301" s="2">
        <f>IFERROR(__xludf.DUMMYFUNCTION("""COMPUTED_VALUE"""),45729.66666666667)</f>
        <v>45729.66667</v>
      </c>
      <c r="N301" s="1">
        <f>IFERROR(__xludf.DUMMYFUNCTION("""COMPUTED_VALUE"""),6.79892851E8)</f>
        <v>679892851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IFERROR(__xludf.DUMMYFUNCTION("""COMPUTED_VALUE"""),876.29)</f>
        <v>876.29</v>
      </c>
      <c r="D302" s="2">
        <f>IFERROR(__xludf.DUMMYFUNCTION("""COMPUTED_VALUE"""),45730.66666666667)</f>
        <v>45730.66667</v>
      </c>
      <c r="E302" s="1">
        <f>IFERROR(__xludf.DUMMYFUNCTION("""COMPUTED_VALUE"""),881.98)</f>
        <v>881.98</v>
      </c>
      <c r="G302" s="2">
        <f>IFERROR(__xludf.DUMMYFUNCTION("""COMPUTED_VALUE"""),45730.66666666667)</f>
        <v>45730.66667</v>
      </c>
      <c r="H302" s="1">
        <f>IFERROR(__xludf.DUMMYFUNCTION("""COMPUTED_VALUE"""),872.8)</f>
        <v>872.8</v>
      </c>
      <c r="J302" s="2">
        <f>IFERROR(__xludf.DUMMYFUNCTION("""COMPUTED_VALUE"""),45730.66666666667)</f>
        <v>45730.66667</v>
      </c>
      <c r="K302" s="1">
        <f>IFERROR(__xludf.DUMMYFUNCTION("""COMPUTED_VALUE"""),881.19)</f>
        <v>881.19</v>
      </c>
      <c r="M302" s="2">
        <f>IFERROR(__xludf.DUMMYFUNCTION("""COMPUTED_VALUE"""),45730.66666666667)</f>
        <v>45730.66667</v>
      </c>
      <c r="N302" s="1">
        <f>IFERROR(__xludf.DUMMYFUNCTION("""COMPUTED_VALUE"""),5.69065444E8)</f>
        <v>569065444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IFERROR(__xludf.DUMMYFUNCTION("""COMPUTED_VALUE"""),878.51)</f>
        <v>878.51</v>
      </c>
      <c r="D303" s="2">
        <f>IFERROR(__xludf.DUMMYFUNCTION("""COMPUTED_VALUE"""),45733.66666666667)</f>
        <v>45733.66667</v>
      </c>
      <c r="E303" s="1">
        <f>IFERROR(__xludf.DUMMYFUNCTION("""COMPUTED_VALUE"""),884.16)</f>
        <v>884.16</v>
      </c>
      <c r="G303" s="2">
        <f>IFERROR(__xludf.DUMMYFUNCTION("""COMPUTED_VALUE"""),45733.66666666667)</f>
        <v>45733.66667</v>
      </c>
      <c r="H303" s="1">
        <f>IFERROR(__xludf.DUMMYFUNCTION("""COMPUTED_VALUE"""),875.35)</f>
        <v>875.35</v>
      </c>
      <c r="J303" s="2">
        <f>IFERROR(__xludf.DUMMYFUNCTION("""COMPUTED_VALUE"""),45733.66666666667)</f>
        <v>45733.66667</v>
      </c>
      <c r="K303" s="1">
        <f>IFERROR(__xludf.DUMMYFUNCTION("""COMPUTED_VALUE"""),882.11)</f>
        <v>882.11</v>
      </c>
      <c r="M303" s="2">
        <f>IFERROR(__xludf.DUMMYFUNCTION("""COMPUTED_VALUE"""),45733.66666666667)</f>
        <v>45733.66667</v>
      </c>
      <c r="N303" s="1">
        <f>IFERROR(__xludf.DUMMYFUNCTION("""COMPUTED_VALUE"""),5.87236331E8)</f>
        <v>587236331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IFERROR(__xludf.DUMMYFUNCTION("""COMPUTED_VALUE"""),874.61)</f>
        <v>874.61</v>
      </c>
      <c r="D304" s="2">
        <f>IFERROR(__xludf.DUMMYFUNCTION("""COMPUTED_VALUE"""),45734.66666666667)</f>
        <v>45734.66667</v>
      </c>
      <c r="E304" s="1">
        <f>IFERROR(__xludf.DUMMYFUNCTION("""COMPUTED_VALUE"""),876.36)</f>
        <v>876.36</v>
      </c>
      <c r="G304" s="2">
        <f>IFERROR(__xludf.DUMMYFUNCTION("""COMPUTED_VALUE"""),45734.66666666667)</f>
        <v>45734.66667</v>
      </c>
      <c r="H304" s="1">
        <f>IFERROR(__xludf.DUMMYFUNCTION("""COMPUTED_VALUE"""),865.75)</f>
        <v>865.75</v>
      </c>
      <c r="J304" s="2">
        <f>IFERROR(__xludf.DUMMYFUNCTION("""COMPUTED_VALUE"""),45734.66666666667)</f>
        <v>45734.66667</v>
      </c>
      <c r="K304" s="1">
        <f>IFERROR(__xludf.DUMMYFUNCTION("""COMPUTED_VALUE"""),866.01)</f>
        <v>866.01</v>
      </c>
      <c r="M304" s="2">
        <f>IFERROR(__xludf.DUMMYFUNCTION("""COMPUTED_VALUE"""),45734.66666666667)</f>
        <v>45734.66667</v>
      </c>
      <c r="N304" s="1">
        <f>IFERROR(__xludf.DUMMYFUNCTION("""COMPUTED_VALUE"""),6.97691755E8)</f>
        <v>697691755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IFERROR(__xludf.DUMMYFUNCTION("""COMPUTED_VALUE"""),868.51)</f>
        <v>868.51</v>
      </c>
      <c r="D305" s="2">
        <f>IFERROR(__xludf.DUMMYFUNCTION("""COMPUTED_VALUE"""),45735.66666666667)</f>
        <v>45735.66667</v>
      </c>
      <c r="E305" s="1">
        <f>IFERROR(__xludf.DUMMYFUNCTION("""COMPUTED_VALUE"""),880.61)</f>
        <v>880.61</v>
      </c>
      <c r="G305" s="2">
        <f>IFERROR(__xludf.DUMMYFUNCTION("""COMPUTED_VALUE"""),45735.66666666667)</f>
        <v>45735.66667</v>
      </c>
      <c r="H305" s="1">
        <f>IFERROR(__xludf.DUMMYFUNCTION("""COMPUTED_VALUE"""),867.39)</f>
        <v>867.39</v>
      </c>
      <c r="J305" s="2">
        <f>IFERROR(__xludf.DUMMYFUNCTION("""COMPUTED_VALUE"""),45735.66666666667)</f>
        <v>45735.66667</v>
      </c>
      <c r="K305" s="1">
        <f>IFERROR(__xludf.DUMMYFUNCTION("""COMPUTED_VALUE"""),876.24)</f>
        <v>876.24</v>
      </c>
      <c r="M305" s="2">
        <f>IFERROR(__xludf.DUMMYFUNCTION("""COMPUTED_VALUE"""),45735.66666666667)</f>
        <v>45735.66667</v>
      </c>
      <c r="N305" s="1">
        <f>IFERROR(__xludf.DUMMYFUNCTION("""COMPUTED_VALUE"""),6.8112241E8)</f>
        <v>681122410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IFERROR(__xludf.DUMMYFUNCTION("""COMPUTED_VALUE"""),872.47)</f>
        <v>872.47</v>
      </c>
      <c r="D306" s="2">
        <f>IFERROR(__xludf.DUMMYFUNCTION("""COMPUTED_VALUE"""),45736.66666666667)</f>
        <v>45736.66667</v>
      </c>
      <c r="E306" s="1">
        <f>IFERROR(__xludf.DUMMYFUNCTION("""COMPUTED_VALUE"""),877.95)</f>
        <v>877.95</v>
      </c>
      <c r="G306" s="2">
        <f>IFERROR(__xludf.DUMMYFUNCTION("""COMPUTED_VALUE"""),45736.66666666667)</f>
        <v>45736.66667</v>
      </c>
      <c r="H306" s="1">
        <f>IFERROR(__xludf.DUMMYFUNCTION("""COMPUTED_VALUE"""),869.3)</f>
        <v>869.3</v>
      </c>
      <c r="J306" s="2">
        <f>IFERROR(__xludf.DUMMYFUNCTION("""COMPUTED_VALUE"""),45736.66666666667)</f>
        <v>45736.66667</v>
      </c>
      <c r="K306" s="1">
        <f>IFERROR(__xludf.DUMMYFUNCTION("""COMPUTED_VALUE"""),873.3)</f>
        <v>873.3</v>
      </c>
      <c r="M306" s="2">
        <f>IFERROR(__xludf.DUMMYFUNCTION("""COMPUTED_VALUE"""),45736.66666666667)</f>
        <v>45736.66667</v>
      </c>
      <c r="N306" s="1">
        <f>IFERROR(__xludf.DUMMYFUNCTION("""COMPUTED_VALUE"""),6.22797242E8)</f>
        <v>622797242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IFERROR(__xludf.DUMMYFUNCTION("""COMPUTED_VALUE"""),869.47)</f>
        <v>869.47</v>
      </c>
      <c r="D307" s="2">
        <f>IFERROR(__xludf.DUMMYFUNCTION("""COMPUTED_VALUE"""),45737.66666666667)</f>
        <v>45737.66667</v>
      </c>
      <c r="E307" s="1">
        <f>IFERROR(__xludf.DUMMYFUNCTION("""COMPUTED_VALUE"""),879.07)</f>
        <v>879.07</v>
      </c>
      <c r="G307" s="2">
        <f>IFERROR(__xludf.DUMMYFUNCTION("""COMPUTED_VALUE"""),45737.66666666667)</f>
        <v>45737.66667</v>
      </c>
      <c r="H307" s="1">
        <f>IFERROR(__xludf.DUMMYFUNCTION("""COMPUTED_VALUE"""),867.17)</f>
        <v>867.17</v>
      </c>
      <c r="J307" s="2">
        <f>IFERROR(__xludf.DUMMYFUNCTION("""COMPUTED_VALUE"""),45737.66666666667)</f>
        <v>45737.66667</v>
      </c>
      <c r="K307" s="1">
        <f>IFERROR(__xludf.DUMMYFUNCTION("""COMPUTED_VALUE"""),878.4)</f>
        <v>878.4</v>
      </c>
      <c r="M307" s="2">
        <f>IFERROR(__xludf.DUMMYFUNCTION("""COMPUTED_VALUE"""),45737.66666666667)</f>
        <v>45737.66667</v>
      </c>
      <c r="N307" s="1">
        <f>IFERROR(__xludf.DUMMYFUNCTION("""COMPUTED_VALUE"""),1.470080497E9)</f>
        <v>1470080497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IFERROR(__xludf.DUMMYFUNCTION("""COMPUTED_VALUE"""),886.72)</f>
        <v>886.72</v>
      </c>
      <c r="D308" s="2">
        <f>IFERROR(__xludf.DUMMYFUNCTION("""COMPUTED_VALUE"""),45740.66666666667)</f>
        <v>45740.66667</v>
      </c>
      <c r="E308" s="1">
        <f>IFERROR(__xludf.DUMMYFUNCTION("""COMPUTED_VALUE"""),905.62)</f>
        <v>905.62</v>
      </c>
      <c r="G308" s="2">
        <f>IFERROR(__xludf.DUMMYFUNCTION("""COMPUTED_VALUE"""),45740.66666666667)</f>
        <v>45740.66667</v>
      </c>
      <c r="H308" s="1">
        <f>IFERROR(__xludf.DUMMYFUNCTION("""COMPUTED_VALUE"""),885.03)</f>
        <v>885.03</v>
      </c>
      <c r="J308" s="2">
        <f>IFERROR(__xludf.DUMMYFUNCTION("""COMPUTED_VALUE"""),45740.66666666667)</f>
        <v>45740.66667</v>
      </c>
      <c r="K308" s="1">
        <f>IFERROR(__xludf.DUMMYFUNCTION("""COMPUTED_VALUE"""),905.23)</f>
        <v>905.23</v>
      </c>
      <c r="M308" s="2">
        <f>IFERROR(__xludf.DUMMYFUNCTION("""COMPUTED_VALUE"""),45740.66666666667)</f>
        <v>45740.66667</v>
      </c>
      <c r="N308" s="1">
        <f>IFERROR(__xludf.DUMMYFUNCTION("""COMPUTED_VALUE"""),6.93099157E8)</f>
        <v>693099157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IFERROR(__xludf.DUMMYFUNCTION("""COMPUTED_VALUE"""),909.07)</f>
        <v>909.07</v>
      </c>
      <c r="D309" s="2">
        <f>IFERROR(__xludf.DUMMYFUNCTION("""COMPUTED_VALUE"""),45741.66666666667)</f>
        <v>45741.66667</v>
      </c>
      <c r="E309" s="1">
        <f>IFERROR(__xludf.DUMMYFUNCTION("""COMPUTED_VALUE"""),909.07)</f>
        <v>909.07</v>
      </c>
      <c r="G309" s="2">
        <f>IFERROR(__xludf.DUMMYFUNCTION("""COMPUTED_VALUE"""),45741.66666666667)</f>
        <v>45741.66667</v>
      </c>
      <c r="H309" s="1">
        <f>IFERROR(__xludf.DUMMYFUNCTION("""COMPUTED_VALUE"""),895.77)</f>
        <v>895.77</v>
      </c>
      <c r="J309" s="2">
        <f>IFERROR(__xludf.DUMMYFUNCTION("""COMPUTED_VALUE"""),45741.66666666667)</f>
        <v>45741.66667</v>
      </c>
      <c r="K309" s="1">
        <f>IFERROR(__xludf.DUMMYFUNCTION("""COMPUTED_VALUE"""),908.77)</f>
        <v>908.77</v>
      </c>
      <c r="M309" s="2">
        <f>IFERROR(__xludf.DUMMYFUNCTION("""COMPUTED_VALUE"""),45741.66666666667)</f>
        <v>45741.66667</v>
      </c>
      <c r="N309" s="1">
        <f>IFERROR(__xludf.DUMMYFUNCTION("""COMPUTED_VALUE"""),5.87862845E8)</f>
        <v>587862845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IFERROR(__xludf.DUMMYFUNCTION("""COMPUTED_VALUE"""),904.83)</f>
        <v>904.83</v>
      </c>
      <c r="D310" s="2">
        <f>IFERROR(__xludf.DUMMYFUNCTION("""COMPUTED_VALUE"""),45742.66666666667)</f>
        <v>45742.66667</v>
      </c>
      <c r="E310" s="1">
        <f>IFERROR(__xludf.DUMMYFUNCTION("""COMPUTED_VALUE"""),909.08)</f>
        <v>909.08</v>
      </c>
      <c r="G310" s="2">
        <f>IFERROR(__xludf.DUMMYFUNCTION("""COMPUTED_VALUE"""),45742.66666666667)</f>
        <v>45742.66667</v>
      </c>
      <c r="H310" s="1">
        <f>IFERROR(__xludf.DUMMYFUNCTION("""COMPUTED_VALUE"""),900.02)</f>
        <v>900.02</v>
      </c>
      <c r="J310" s="2">
        <f>IFERROR(__xludf.DUMMYFUNCTION("""COMPUTED_VALUE"""),45742.66666666667)</f>
        <v>45742.66667</v>
      </c>
      <c r="K310" s="1">
        <f>IFERROR(__xludf.DUMMYFUNCTION("""COMPUTED_VALUE"""),904.74)</f>
        <v>904.74</v>
      </c>
      <c r="M310" s="2">
        <f>IFERROR(__xludf.DUMMYFUNCTION("""COMPUTED_VALUE"""),45742.66666666667)</f>
        <v>45742.66667</v>
      </c>
      <c r="N310" s="1">
        <f>IFERROR(__xludf.DUMMYFUNCTION("""COMPUTED_VALUE"""),6.53977738E8)</f>
        <v>653977738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IFERROR(__xludf.DUMMYFUNCTION("""COMPUTED_VALUE"""),905.38)</f>
        <v>905.38</v>
      </c>
      <c r="D311" s="2">
        <f>IFERROR(__xludf.DUMMYFUNCTION("""COMPUTED_VALUE"""),45743.66666666667)</f>
        <v>45743.66667</v>
      </c>
      <c r="E311" s="1">
        <f>IFERROR(__xludf.DUMMYFUNCTION("""COMPUTED_VALUE"""),922.25)</f>
        <v>922.25</v>
      </c>
      <c r="G311" s="2">
        <f>IFERROR(__xludf.DUMMYFUNCTION("""COMPUTED_VALUE"""),45743.66666666667)</f>
        <v>45743.66667</v>
      </c>
      <c r="H311" s="1">
        <f>IFERROR(__xludf.DUMMYFUNCTION("""COMPUTED_VALUE"""),904.76)</f>
        <v>904.76</v>
      </c>
      <c r="J311" s="2">
        <f>IFERROR(__xludf.DUMMYFUNCTION("""COMPUTED_VALUE"""),45743.66666666667)</f>
        <v>45743.66667</v>
      </c>
      <c r="K311" s="1">
        <f>IFERROR(__xludf.DUMMYFUNCTION("""COMPUTED_VALUE"""),909.13)</f>
        <v>909.13</v>
      </c>
      <c r="M311" s="2">
        <f>IFERROR(__xludf.DUMMYFUNCTION("""COMPUTED_VALUE"""),45743.66666666667)</f>
        <v>45743.66667</v>
      </c>
      <c r="N311" s="1">
        <f>IFERROR(__xludf.DUMMYFUNCTION("""COMPUTED_VALUE"""),8.01487269E8)</f>
        <v>801487269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IFERROR(__xludf.DUMMYFUNCTION("""COMPUTED_VALUE"""),912.52)</f>
        <v>912.52</v>
      </c>
      <c r="D312" s="2">
        <f>IFERROR(__xludf.DUMMYFUNCTION("""COMPUTED_VALUE"""),45744.66666666667)</f>
        <v>45744.66667</v>
      </c>
      <c r="E312" s="1">
        <f>IFERROR(__xludf.DUMMYFUNCTION("""COMPUTED_VALUE"""),912.52)</f>
        <v>912.52</v>
      </c>
      <c r="G312" s="2">
        <f>IFERROR(__xludf.DUMMYFUNCTION("""COMPUTED_VALUE"""),45744.66666666667)</f>
        <v>45744.66667</v>
      </c>
      <c r="H312" s="1">
        <f>IFERROR(__xludf.DUMMYFUNCTION("""COMPUTED_VALUE"""),891.62)</f>
        <v>891.62</v>
      </c>
      <c r="J312" s="2">
        <f>IFERROR(__xludf.DUMMYFUNCTION("""COMPUTED_VALUE"""),45744.66666666667)</f>
        <v>45744.66667</v>
      </c>
      <c r="K312" s="1">
        <f>IFERROR(__xludf.DUMMYFUNCTION("""COMPUTED_VALUE"""),894.8)</f>
        <v>894.8</v>
      </c>
      <c r="M312" s="2">
        <f>IFERROR(__xludf.DUMMYFUNCTION("""COMPUTED_VALUE"""),45744.66666666667)</f>
        <v>45744.66667</v>
      </c>
      <c r="N312" s="1">
        <f>IFERROR(__xludf.DUMMYFUNCTION("""COMPUTED_VALUE"""),6.64568133E8)</f>
        <v>664568133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IFERROR(__xludf.DUMMYFUNCTION("""COMPUTED_VALUE"""),884.19)</f>
        <v>884.19</v>
      </c>
      <c r="D313" s="2">
        <f>IFERROR(__xludf.DUMMYFUNCTION("""COMPUTED_VALUE"""),45747.66666666667)</f>
        <v>45747.66667</v>
      </c>
      <c r="E313" s="1">
        <f>IFERROR(__xludf.DUMMYFUNCTION("""COMPUTED_VALUE"""),902.23)</f>
        <v>902.23</v>
      </c>
      <c r="G313" s="2">
        <f>IFERROR(__xludf.DUMMYFUNCTION("""COMPUTED_VALUE"""),45747.66666666667)</f>
        <v>45747.66667</v>
      </c>
      <c r="H313" s="1">
        <f>IFERROR(__xludf.DUMMYFUNCTION("""COMPUTED_VALUE"""),882.11)</f>
        <v>882.11</v>
      </c>
      <c r="J313" s="2">
        <f>IFERROR(__xludf.DUMMYFUNCTION("""COMPUTED_VALUE"""),45747.66666666667)</f>
        <v>45747.66667</v>
      </c>
      <c r="K313" s="1">
        <f>IFERROR(__xludf.DUMMYFUNCTION("""COMPUTED_VALUE"""),898.78)</f>
        <v>898.78</v>
      </c>
      <c r="M313" s="2">
        <f>IFERROR(__xludf.DUMMYFUNCTION("""COMPUTED_VALUE"""),45747.66666666667)</f>
        <v>45747.66667</v>
      </c>
      <c r="N313" s="1">
        <f>IFERROR(__xludf.DUMMYFUNCTION("""COMPUTED_VALUE"""),7.47812449E8)</f>
        <v>747812449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IFERROR(__xludf.DUMMYFUNCTION("""COMPUTED_VALUE"""),903.29)</f>
        <v>903.29</v>
      </c>
      <c r="D314" s="2">
        <f>IFERROR(__xludf.DUMMYFUNCTION("""COMPUTED_VALUE"""),45748.66666666667)</f>
        <v>45748.66667</v>
      </c>
      <c r="E314" s="1">
        <f>IFERROR(__xludf.DUMMYFUNCTION("""COMPUTED_VALUE"""),914.77)</f>
        <v>914.77</v>
      </c>
      <c r="G314" s="2">
        <f>IFERROR(__xludf.DUMMYFUNCTION("""COMPUTED_VALUE"""),45748.66666666667)</f>
        <v>45748.66667</v>
      </c>
      <c r="H314" s="1">
        <f>IFERROR(__xludf.DUMMYFUNCTION("""COMPUTED_VALUE"""),896.83)</f>
        <v>896.83</v>
      </c>
      <c r="J314" s="2">
        <f>IFERROR(__xludf.DUMMYFUNCTION("""COMPUTED_VALUE"""),45748.66666666667)</f>
        <v>45748.66667</v>
      </c>
      <c r="K314" s="1">
        <f>IFERROR(__xludf.DUMMYFUNCTION("""COMPUTED_VALUE"""),907.69)</f>
        <v>907.69</v>
      </c>
      <c r="M314" s="2">
        <f>IFERROR(__xludf.DUMMYFUNCTION("""COMPUTED_VALUE"""),45748.66666666667)</f>
        <v>45748.66667</v>
      </c>
      <c r="N314" s="1">
        <f>IFERROR(__xludf.DUMMYFUNCTION("""COMPUTED_VALUE"""),7.39008299E8)</f>
        <v>739008299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IFERROR(__xludf.DUMMYFUNCTION("""COMPUTED_VALUE"""),895.86)</f>
        <v>895.86</v>
      </c>
      <c r="D315" s="2">
        <f>IFERROR(__xludf.DUMMYFUNCTION("""COMPUTED_VALUE"""),45749.66666666667)</f>
        <v>45749.66667</v>
      </c>
      <c r="E315" s="1">
        <f>IFERROR(__xludf.DUMMYFUNCTION("""COMPUTED_VALUE"""),917.51)</f>
        <v>917.51</v>
      </c>
      <c r="G315" s="2">
        <f>IFERROR(__xludf.DUMMYFUNCTION("""COMPUTED_VALUE"""),45749.66666666667)</f>
        <v>45749.66667</v>
      </c>
      <c r="H315" s="1">
        <f>IFERROR(__xludf.DUMMYFUNCTION("""COMPUTED_VALUE"""),893.91)</f>
        <v>893.91</v>
      </c>
      <c r="J315" s="2">
        <f>IFERROR(__xludf.DUMMYFUNCTION("""COMPUTED_VALUE"""),45749.66666666667)</f>
        <v>45749.66667</v>
      </c>
      <c r="K315" s="1">
        <f>IFERROR(__xludf.DUMMYFUNCTION("""COMPUTED_VALUE"""),916.6)</f>
        <v>916.6</v>
      </c>
      <c r="M315" s="2">
        <f>IFERROR(__xludf.DUMMYFUNCTION("""COMPUTED_VALUE"""),45749.66666666667)</f>
        <v>45749.66667</v>
      </c>
      <c r="N315" s="1">
        <f>IFERROR(__xludf.DUMMYFUNCTION("""COMPUTED_VALUE"""),8.08252698E8)</f>
        <v>808252698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IFERROR(__xludf.DUMMYFUNCTION("""COMPUTED_VALUE"""),899.49)</f>
        <v>899.49</v>
      </c>
      <c r="D316" s="2">
        <f>IFERROR(__xludf.DUMMYFUNCTION("""COMPUTED_VALUE"""),45750.66666666667)</f>
        <v>45750.66667</v>
      </c>
      <c r="E316" s="1">
        <f>IFERROR(__xludf.DUMMYFUNCTION("""COMPUTED_VALUE"""),912.97)</f>
        <v>912.97</v>
      </c>
      <c r="G316" s="2">
        <f>IFERROR(__xludf.DUMMYFUNCTION("""COMPUTED_VALUE"""),45750.66666666667)</f>
        <v>45750.66667</v>
      </c>
      <c r="H316" s="1">
        <f>IFERROR(__xludf.DUMMYFUNCTION("""COMPUTED_VALUE"""),896.13)</f>
        <v>896.13</v>
      </c>
      <c r="J316" s="2">
        <f>IFERROR(__xludf.DUMMYFUNCTION("""COMPUTED_VALUE"""),45750.66666666667)</f>
        <v>45750.66667</v>
      </c>
      <c r="K316" s="1">
        <f>IFERROR(__xludf.DUMMYFUNCTION("""COMPUTED_VALUE"""),899.97)</f>
        <v>899.97</v>
      </c>
      <c r="M316" s="2">
        <f>IFERROR(__xludf.DUMMYFUNCTION("""COMPUTED_VALUE"""),45750.66666666667)</f>
        <v>45750.66667</v>
      </c>
      <c r="N316" s="1">
        <f>IFERROR(__xludf.DUMMYFUNCTION("""COMPUTED_VALUE"""),1.186709882E9)</f>
        <v>1186709882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IFERROR(__xludf.DUMMYFUNCTION("""COMPUTED_VALUE"""),889.28)</f>
        <v>889.28</v>
      </c>
      <c r="D317" s="2">
        <f>IFERROR(__xludf.DUMMYFUNCTION("""COMPUTED_VALUE"""),45751.66666666667)</f>
        <v>45751.66667</v>
      </c>
      <c r="E317" s="1">
        <f>IFERROR(__xludf.DUMMYFUNCTION("""COMPUTED_VALUE"""),889.68)</f>
        <v>889.68</v>
      </c>
      <c r="G317" s="2">
        <f>IFERROR(__xludf.DUMMYFUNCTION("""COMPUTED_VALUE"""),45751.66666666667)</f>
        <v>45751.66667</v>
      </c>
      <c r="H317" s="1">
        <f>IFERROR(__xludf.DUMMYFUNCTION("""COMPUTED_VALUE"""),852.79)</f>
        <v>852.79</v>
      </c>
      <c r="J317" s="2">
        <f>IFERROR(__xludf.DUMMYFUNCTION("""COMPUTED_VALUE"""),45751.66666666667)</f>
        <v>45751.66667</v>
      </c>
      <c r="K317" s="1">
        <f>IFERROR(__xludf.DUMMYFUNCTION("""COMPUTED_VALUE"""),853.72)</f>
        <v>853.72</v>
      </c>
      <c r="M317" s="2">
        <f>IFERROR(__xludf.DUMMYFUNCTION("""COMPUTED_VALUE"""),45751.66666666667)</f>
        <v>45751.66667</v>
      </c>
      <c r="N317" s="1">
        <f>IFERROR(__xludf.DUMMYFUNCTION("""COMPUTED_VALUE"""),1.112726822E9)</f>
        <v>1112726822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IFERROR(__xludf.DUMMYFUNCTION("""COMPUTED_VALUE"""),830.77)</f>
        <v>830.77</v>
      </c>
      <c r="D318" s="2">
        <f>IFERROR(__xludf.DUMMYFUNCTION("""COMPUTED_VALUE"""),45754.66666666667)</f>
        <v>45754.66667</v>
      </c>
      <c r="E318" s="1">
        <f>IFERROR(__xludf.DUMMYFUNCTION("""COMPUTED_VALUE"""),867.37)</f>
        <v>867.37</v>
      </c>
      <c r="G318" s="2">
        <f>IFERROR(__xludf.DUMMYFUNCTION("""COMPUTED_VALUE"""),45754.66666666667)</f>
        <v>45754.66667</v>
      </c>
      <c r="H318" s="1">
        <f>IFERROR(__xludf.DUMMYFUNCTION("""COMPUTED_VALUE"""),813.02)</f>
        <v>813.02</v>
      </c>
      <c r="J318" s="2">
        <f>IFERROR(__xludf.DUMMYFUNCTION("""COMPUTED_VALUE"""),45754.66666666667)</f>
        <v>45754.66667</v>
      </c>
      <c r="K318" s="1">
        <f>IFERROR(__xludf.DUMMYFUNCTION("""COMPUTED_VALUE"""),836.65)</f>
        <v>836.65</v>
      </c>
      <c r="M318" s="2">
        <f>IFERROR(__xludf.DUMMYFUNCTION("""COMPUTED_VALUE"""),45754.66666666667)</f>
        <v>45754.66667</v>
      </c>
      <c r="N318" s="1">
        <f>IFERROR(__xludf.DUMMYFUNCTION("""COMPUTED_VALUE"""),1.247761434E9)</f>
        <v>1247761434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IFERROR(__xludf.DUMMYFUNCTION("""COMPUTED_VALUE"""),852.63)</f>
        <v>852.63</v>
      </c>
      <c r="D319" s="2">
        <f>IFERROR(__xludf.DUMMYFUNCTION("""COMPUTED_VALUE"""),45755.66666666667)</f>
        <v>45755.66667</v>
      </c>
      <c r="E319" s="1">
        <f>IFERROR(__xludf.DUMMYFUNCTION("""COMPUTED_VALUE"""),859.05)</f>
        <v>859.05</v>
      </c>
      <c r="G319" s="2">
        <f>IFERROR(__xludf.DUMMYFUNCTION("""COMPUTED_VALUE"""),45755.66666666667)</f>
        <v>45755.66667</v>
      </c>
      <c r="H319" s="1">
        <f>IFERROR(__xludf.DUMMYFUNCTION("""COMPUTED_VALUE"""),805.03)</f>
        <v>805.03</v>
      </c>
      <c r="J319" s="2">
        <f>IFERROR(__xludf.DUMMYFUNCTION("""COMPUTED_VALUE"""),45755.66666666667)</f>
        <v>45755.66667</v>
      </c>
      <c r="K319" s="1">
        <f>IFERROR(__xludf.DUMMYFUNCTION("""COMPUTED_VALUE"""),814.76)</f>
        <v>814.76</v>
      </c>
      <c r="M319" s="2">
        <f>IFERROR(__xludf.DUMMYFUNCTION("""COMPUTED_VALUE"""),45755.66666666667)</f>
        <v>45755.66667</v>
      </c>
      <c r="N319" s="1">
        <f>IFERROR(__xludf.DUMMYFUNCTION("""COMPUTED_VALUE"""),1.050522592E9)</f>
        <v>1050522592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IFERROR(__xludf.DUMMYFUNCTION("""COMPUTED_VALUE"""),813.7)</f>
        <v>813.7</v>
      </c>
      <c r="D320" s="2">
        <f>IFERROR(__xludf.DUMMYFUNCTION("""COMPUTED_VALUE"""),45756.66666666667)</f>
        <v>45756.66667</v>
      </c>
      <c r="E320" s="1">
        <f>IFERROR(__xludf.DUMMYFUNCTION("""COMPUTED_VALUE"""),881.88)</f>
        <v>881.88</v>
      </c>
      <c r="G320" s="2">
        <f>IFERROR(__xludf.DUMMYFUNCTION("""COMPUTED_VALUE"""),45756.66666666667)</f>
        <v>45756.66667</v>
      </c>
      <c r="H320" s="1">
        <f>IFERROR(__xludf.DUMMYFUNCTION("""COMPUTED_VALUE"""),812.0)</f>
        <v>812</v>
      </c>
      <c r="J320" s="2">
        <f>IFERROR(__xludf.DUMMYFUNCTION("""COMPUTED_VALUE"""),45756.66666666667)</f>
        <v>45756.66667</v>
      </c>
      <c r="K320" s="1">
        <f>IFERROR(__xludf.DUMMYFUNCTION("""COMPUTED_VALUE"""),880.58)</f>
        <v>880.58</v>
      </c>
      <c r="M320" s="2">
        <f>IFERROR(__xludf.DUMMYFUNCTION("""COMPUTED_VALUE"""),45756.66666666667)</f>
        <v>45756.66667</v>
      </c>
      <c r="N320" s="1">
        <f>IFERROR(__xludf.DUMMYFUNCTION("""COMPUTED_VALUE"""),1.204711459E9)</f>
        <v>1204711459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IFERROR(__xludf.DUMMYFUNCTION("""COMPUTED_VALUE"""),868.9)</f>
        <v>868.9</v>
      </c>
      <c r="D321" s="2">
        <f>IFERROR(__xludf.DUMMYFUNCTION("""COMPUTED_VALUE"""),45757.66666666667)</f>
        <v>45757.66667</v>
      </c>
      <c r="E321" s="1">
        <f>IFERROR(__xludf.DUMMYFUNCTION("""COMPUTED_VALUE"""),870.5)</f>
        <v>870.5</v>
      </c>
      <c r="G321" s="2">
        <f>IFERROR(__xludf.DUMMYFUNCTION("""COMPUTED_VALUE"""),45757.66666666667)</f>
        <v>45757.66667</v>
      </c>
      <c r="H321" s="1">
        <f>IFERROR(__xludf.DUMMYFUNCTION("""COMPUTED_VALUE"""),836.18)</f>
        <v>836.18</v>
      </c>
      <c r="J321" s="2">
        <f>IFERROR(__xludf.DUMMYFUNCTION("""COMPUTED_VALUE"""),45757.66666666667)</f>
        <v>45757.66667</v>
      </c>
      <c r="K321" s="1">
        <f>IFERROR(__xludf.DUMMYFUNCTION("""COMPUTED_VALUE"""),859.43)</f>
        <v>859.43</v>
      </c>
      <c r="M321" s="2">
        <f>IFERROR(__xludf.DUMMYFUNCTION("""COMPUTED_VALUE"""),45757.66666666667)</f>
        <v>45757.66667</v>
      </c>
      <c r="N321" s="1">
        <f>IFERROR(__xludf.DUMMYFUNCTION("""COMPUTED_VALUE"""),9.38435979E8)</f>
        <v>938435979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IFERROR(__xludf.DUMMYFUNCTION("""COMPUTED_VALUE"""),859.12)</f>
        <v>859.12</v>
      </c>
      <c r="D322" s="2">
        <f>IFERROR(__xludf.DUMMYFUNCTION("""COMPUTED_VALUE"""),45758.66666666667)</f>
        <v>45758.66667</v>
      </c>
      <c r="E322" s="1">
        <f>IFERROR(__xludf.DUMMYFUNCTION("""COMPUTED_VALUE"""),869.27)</f>
        <v>869.27</v>
      </c>
      <c r="G322" s="2">
        <f>IFERROR(__xludf.DUMMYFUNCTION("""COMPUTED_VALUE"""),45758.66666666667)</f>
        <v>45758.66667</v>
      </c>
      <c r="H322" s="1">
        <f>IFERROR(__xludf.DUMMYFUNCTION("""COMPUTED_VALUE"""),848.62)</f>
        <v>848.62</v>
      </c>
      <c r="J322" s="2">
        <f>IFERROR(__xludf.DUMMYFUNCTION("""COMPUTED_VALUE"""),45758.66666666667)</f>
        <v>45758.66667</v>
      </c>
      <c r="K322" s="1">
        <f>IFERROR(__xludf.DUMMYFUNCTION("""COMPUTED_VALUE"""),868.12)</f>
        <v>868.12</v>
      </c>
      <c r="M322" s="2">
        <f>IFERROR(__xludf.DUMMYFUNCTION("""COMPUTED_VALUE"""),45758.66666666667)</f>
        <v>45758.66667</v>
      </c>
      <c r="N322" s="1">
        <f>IFERROR(__xludf.DUMMYFUNCTION("""COMPUTED_VALUE"""),7.92481052E8)</f>
        <v>792481052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IFERROR(__xludf.DUMMYFUNCTION("""COMPUTED_VALUE"""),874.23)</f>
        <v>874.23</v>
      </c>
      <c r="D323" s="2">
        <f>IFERROR(__xludf.DUMMYFUNCTION("""COMPUTED_VALUE"""),45761.66666666667)</f>
        <v>45761.66667</v>
      </c>
      <c r="E323" s="1">
        <f>IFERROR(__xludf.DUMMYFUNCTION("""COMPUTED_VALUE"""),883.4)</f>
        <v>883.4</v>
      </c>
      <c r="G323" s="2">
        <f>IFERROR(__xludf.DUMMYFUNCTION("""COMPUTED_VALUE"""),45761.66666666667)</f>
        <v>45761.66667</v>
      </c>
      <c r="H323" s="1">
        <f>IFERROR(__xludf.DUMMYFUNCTION("""COMPUTED_VALUE"""),867.28)</f>
        <v>867.28</v>
      </c>
      <c r="J323" s="2">
        <f>IFERROR(__xludf.DUMMYFUNCTION("""COMPUTED_VALUE"""),45761.66666666667)</f>
        <v>45761.66667</v>
      </c>
      <c r="K323" s="1">
        <f>IFERROR(__xludf.DUMMYFUNCTION("""COMPUTED_VALUE"""),877.98)</f>
        <v>877.98</v>
      </c>
      <c r="M323" s="2">
        <f>IFERROR(__xludf.DUMMYFUNCTION("""COMPUTED_VALUE"""),45761.66666666667)</f>
        <v>45761.66667</v>
      </c>
      <c r="N323" s="1">
        <f>IFERROR(__xludf.DUMMYFUNCTION("""COMPUTED_VALUE"""),7.30417408E8)</f>
        <v>730417408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IFERROR(__xludf.DUMMYFUNCTION("""COMPUTED_VALUE"""),876.06)</f>
        <v>876.06</v>
      </c>
      <c r="D324" s="2">
        <f>IFERROR(__xludf.DUMMYFUNCTION("""COMPUTED_VALUE"""),45762.66666666667)</f>
        <v>45762.66667</v>
      </c>
      <c r="E324" s="1">
        <f>IFERROR(__xludf.DUMMYFUNCTION("""COMPUTED_VALUE"""),883.13)</f>
        <v>883.13</v>
      </c>
      <c r="G324" s="2">
        <f>IFERROR(__xludf.DUMMYFUNCTION("""COMPUTED_VALUE"""),45762.66666666667)</f>
        <v>45762.66667</v>
      </c>
      <c r="H324" s="1">
        <f>IFERROR(__xludf.DUMMYFUNCTION("""COMPUTED_VALUE"""),870.66)</f>
        <v>870.66</v>
      </c>
      <c r="J324" s="2">
        <f>IFERROR(__xludf.DUMMYFUNCTION("""COMPUTED_VALUE"""),45762.66666666667)</f>
        <v>45762.66667</v>
      </c>
      <c r="K324" s="1">
        <f>IFERROR(__xludf.DUMMYFUNCTION("""COMPUTED_VALUE"""),874.56)</f>
        <v>874.56</v>
      </c>
      <c r="M324" s="2">
        <f>IFERROR(__xludf.DUMMYFUNCTION("""COMPUTED_VALUE"""),45762.66666666667)</f>
        <v>45762.66667</v>
      </c>
      <c r="N324" s="1">
        <f>IFERROR(__xludf.DUMMYFUNCTION("""COMPUTED_VALUE"""),5.77632305E8)</f>
        <v>577632305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IFERROR(__xludf.DUMMYFUNCTION("""COMPUTED_VALUE"""),871.42)</f>
        <v>871.42</v>
      </c>
      <c r="D325" s="2">
        <f>IFERROR(__xludf.DUMMYFUNCTION("""COMPUTED_VALUE"""),45763.66666666667)</f>
        <v>45763.66667</v>
      </c>
      <c r="E325" s="1">
        <f>IFERROR(__xludf.DUMMYFUNCTION("""COMPUTED_VALUE"""),875.95)</f>
        <v>875.95</v>
      </c>
      <c r="G325" s="2">
        <f>IFERROR(__xludf.DUMMYFUNCTION("""COMPUTED_VALUE"""),45763.66666666667)</f>
        <v>45763.66667</v>
      </c>
      <c r="H325" s="1">
        <f>IFERROR(__xludf.DUMMYFUNCTION("""COMPUTED_VALUE"""),849.97)</f>
        <v>849.97</v>
      </c>
      <c r="J325" s="2">
        <f>IFERROR(__xludf.DUMMYFUNCTION("""COMPUTED_VALUE"""),45763.66666666667)</f>
        <v>45763.66667</v>
      </c>
      <c r="K325" s="1">
        <f>IFERROR(__xludf.DUMMYFUNCTION("""COMPUTED_VALUE"""),857.8)</f>
        <v>857.8</v>
      </c>
      <c r="M325" s="2">
        <f>IFERROR(__xludf.DUMMYFUNCTION("""COMPUTED_VALUE"""),45763.66666666667)</f>
        <v>45763.66667</v>
      </c>
      <c r="N325" s="1">
        <f>IFERROR(__xludf.DUMMYFUNCTION("""COMPUTED_VALUE"""),6.41534126E8)</f>
        <v>641534126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IFERROR(__xludf.DUMMYFUNCTION("""COMPUTED_VALUE"""),861.38)</f>
        <v>861.38</v>
      </c>
      <c r="D326" s="2">
        <f>IFERROR(__xludf.DUMMYFUNCTION("""COMPUTED_VALUE"""),45764.66666666667)</f>
        <v>45764.66667</v>
      </c>
      <c r="E326" s="1">
        <f>IFERROR(__xludf.DUMMYFUNCTION("""COMPUTED_VALUE"""),874.52)</f>
        <v>874.52</v>
      </c>
      <c r="G326" s="2">
        <f>IFERROR(__xludf.DUMMYFUNCTION("""COMPUTED_VALUE"""),45764.66666666667)</f>
        <v>45764.66667</v>
      </c>
      <c r="H326" s="1">
        <f>IFERROR(__xludf.DUMMYFUNCTION("""COMPUTED_VALUE"""),861.07)</f>
        <v>861.07</v>
      </c>
      <c r="J326" s="2">
        <f>IFERROR(__xludf.DUMMYFUNCTION("""COMPUTED_VALUE"""),45764.66666666667)</f>
        <v>45764.66667</v>
      </c>
      <c r="K326" s="1">
        <f>IFERROR(__xludf.DUMMYFUNCTION("""COMPUTED_VALUE"""),870.86)</f>
        <v>870.86</v>
      </c>
      <c r="M326" s="2">
        <f>IFERROR(__xludf.DUMMYFUNCTION("""COMPUTED_VALUE"""),45764.66666666667)</f>
        <v>45764.66667</v>
      </c>
      <c r="N326" s="1">
        <f>IFERROR(__xludf.DUMMYFUNCTION("""COMPUTED_VALUE"""),6.04249375E8)</f>
        <v>604249375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IFERROR(__xludf.DUMMYFUNCTION("""COMPUTED_VALUE"""),861.24)</f>
        <v>861.24</v>
      </c>
      <c r="D327" s="2">
        <f>IFERROR(__xludf.DUMMYFUNCTION("""COMPUTED_VALUE"""),45768.66666666667)</f>
        <v>45768.66667</v>
      </c>
      <c r="E327" s="1">
        <f>IFERROR(__xludf.DUMMYFUNCTION("""COMPUTED_VALUE"""),861.24)</f>
        <v>861.24</v>
      </c>
      <c r="G327" s="2">
        <f>IFERROR(__xludf.DUMMYFUNCTION("""COMPUTED_VALUE"""),45768.66666666667)</f>
        <v>45768.66667</v>
      </c>
      <c r="H327" s="1">
        <f>IFERROR(__xludf.DUMMYFUNCTION("""COMPUTED_VALUE"""),842.14)</f>
        <v>842.14</v>
      </c>
      <c r="J327" s="2">
        <f>IFERROR(__xludf.DUMMYFUNCTION("""COMPUTED_VALUE"""),45768.66666666667)</f>
        <v>45768.66667</v>
      </c>
      <c r="K327" s="1">
        <f>IFERROR(__xludf.DUMMYFUNCTION("""COMPUTED_VALUE"""),852.7)</f>
        <v>852.7</v>
      </c>
      <c r="M327" s="2">
        <f>IFERROR(__xludf.DUMMYFUNCTION("""COMPUTED_VALUE"""),45768.66666666667)</f>
        <v>45768.66667</v>
      </c>
      <c r="N327" s="1">
        <f>IFERROR(__xludf.DUMMYFUNCTION("""COMPUTED_VALUE"""),5.51472388E8)</f>
        <v>551472388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IFERROR(__xludf.DUMMYFUNCTION("""COMPUTED_VALUE"""),858.44)</f>
        <v>858.44</v>
      </c>
      <c r="D328" s="2">
        <f>IFERROR(__xludf.DUMMYFUNCTION("""COMPUTED_VALUE"""),45769.66666666667)</f>
        <v>45769.66667</v>
      </c>
      <c r="E328" s="1">
        <f>IFERROR(__xludf.DUMMYFUNCTION("""COMPUTED_VALUE"""),876.79)</f>
        <v>876.79</v>
      </c>
      <c r="G328" s="2">
        <f>IFERROR(__xludf.DUMMYFUNCTION("""COMPUTED_VALUE"""),45769.66666666667)</f>
        <v>45769.66667</v>
      </c>
      <c r="H328" s="1">
        <f>IFERROR(__xludf.DUMMYFUNCTION("""COMPUTED_VALUE"""),857.65)</f>
        <v>857.65</v>
      </c>
      <c r="J328" s="2">
        <f>IFERROR(__xludf.DUMMYFUNCTION("""COMPUTED_VALUE"""),45769.66666666667)</f>
        <v>45769.66667</v>
      </c>
      <c r="K328" s="1">
        <f>IFERROR(__xludf.DUMMYFUNCTION("""COMPUTED_VALUE"""),871.79)</f>
        <v>871.79</v>
      </c>
      <c r="M328" s="2">
        <f>IFERROR(__xludf.DUMMYFUNCTION("""COMPUTED_VALUE"""),45769.66666666667)</f>
        <v>45769.66667</v>
      </c>
      <c r="N328" s="1">
        <f>IFERROR(__xludf.DUMMYFUNCTION("""COMPUTED_VALUE"""),6.22166732E8)</f>
        <v>622166732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IFERROR(__xludf.DUMMYFUNCTION("""COMPUTED_VALUE"""),887.45)</f>
        <v>887.45</v>
      </c>
      <c r="D329" s="2">
        <f>IFERROR(__xludf.DUMMYFUNCTION("""COMPUTED_VALUE"""),45770.66666666667)</f>
        <v>45770.66667</v>
      </c>
      <c r="E329" s="1">
        <f>IFERROR(__xludf.DUMMYFUNCTION("""COMPUTED_VALUE"""),893.12)</f>
        <v>893.12</v>
      </c>
      <c r="G329" s="2">
        <f>IFERROR(__xludf.DUMMYFUNCTION("""COMPUTED_VALUE"""),45770.66666666667)</f>
        <v>45770.66667</v>
      </c>
      <c r="H329" s="1">
        <f>IFERROR(__xludf.DUMMYFUNCTION("""COMPUTED_VALUE"""),876.14)</f>
        <v>876.14</v>
      </c>
      <c r="J329" s="2">
        <f>IFERROR(__xludf.DUMMYFUNCTION("""COMPUTED_VALUE"""),45770.66666666667)</f>
        <v>45770.66667</v>
      </c>
      <c r="K329" s="1">
        <f>IFERROR(__xludf.DUMMYFUNCTION("""COMPUTED_VALUE"""),880.48)</f>
        <v>880.48</v>
      </c>
      <c r="M329" s="2">
        <f>IFERROR(__xludf.DUMMYFUNCTION("""COMPUTED_VALUE"""),45770.66666666667)</f>
        <v>45770.66667</v>
      </c>
      <c r="N329" s="1">
        <f>IFERROR(__xludf.DUMMYFUNCTION("""COMPUTED_VALUE"""),7.88469932E8)</f>
        <v>788469932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IFERROR(__xludf.DUMMYFUNCTION("""COMPUTED_VALUE"""),876.29)</f>
        <v>876.29</v>
      </c>
      <c r="D330" s="2">
        <f>IFERROR(__xludf.DUMMYFUNCTION("""COMPUTED_VALUE"""),45771.66666666667)</f>
        <v>45771.66667</v>
      </c>
      <c r="E330" s="1">
        <f>IFERROR(__xludf.DUMMYFUNCTION("""COMPUTED_VALUE"""),882.49)</f>
        <v>882.49</v>
      </c>
      <c r="G330" s="2">
        <f>IFERROR(__xludf.DUMMYFUNCTION("""COMPUTED_VALUE"""),45771.66666666667)</f>
        <v>45771.66667</v>
      </c>
      <c r="H330" s="1">
        <f>IFERROR(__xludf.DUMMYFUNCTION("""COMPUTED_VALUE"""),872.2)</f>
        <v>872.2</v>
      </c>
      <c r="J330" s="2">
        <f>IFERROR(__xludf.DUMMYFUNCTION("""COMPUTED_VALUE"""),45771.66666666667)</f>
        <v>45771.66667</v>
      </c>
      <c r="K330" s="1">
        <f>IFERROR(__xludf.DUMMYFUNCTION("""COMPUTED_VALUE"""),882.43)</f>
        <v>882.43</v>
      </c>
      <c r="M330" s="2">
        <f>IFERROR(__xludf.DUMMYFUNCTION("""COMPUTED_VALUE"""),45771.66666666667)</f>
        <v>45771.66667</v>
      </c>
      <c r="N330" s="1">
        <f>IFERROR(__xludf.DUMMYFUNCTION("""COMPUTED_VALUE"""),5.80724784E8)</f>
        <v>580724784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IFERROR(__xludf.DUMMYFUNCTION("""COMPUTED_VALUE"""),885.04)</f>
        <v>885.04</v>
      </c>
      <c r="D331" s="2">
        <f>IFERROR(__xludf.DUMMYFUNCTION("""COMPUTED_VALUE"""),45772.66666666667)</f>
        <v>45772.66667</v>
      </c>
      <c r="E331" s="1">
        <f>IFERROR(__xludf.DUMMYFUNCTION("""COMPUTED_VALUE"""),901.04)</f>
        <v>901.04</v>
      </c>
      <c r="G331" s="2">
        <f>IFERROR(__xludf.DUMMYFUNCTION("""COMPUTED_VALUE"""),45772.66666666667)</f>
        <v>45772.66667</v>
      </c>
      <c r="H331" s="1">
        <f>IFERROR(__xludf.DUMMYFUNCTION("""COMPUTED_VALUE"""),876.83)</f>
        <v>876.83</v>
      </c>
      <c r="J331" s="2">
        <f>IFERROR(__xludf.DUMMYFUNCTION("""COMPUTED_VALUE"""),45772.66666666667)</f>
        <v>45772.66667</v>
      </c>
      <c r="K331" s="1">
        <f>IFERROR(__xludf.DUMMYFUNCTION("""COMPUTED_VALUE"""),900.28)</f>
        <v>900.28</v>
      </c>
      <c r="M331" s="2">
        <f>IFERROR(__xludf.DUMMYFUNCTION("""COMPUTED_VALUE"""),45772.66666666667)</f>
        <v>45772.66667</v>
      </c>
      <c r="N331" s="1">
        <f>IFERROR(__xludf.DUMMYFUNCTION("""COMPUTED_VALUE"""),6.28020271E8)</f>
        <v>628020271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IFERROR(__xludf.DUMMYFUNCTION("""COMPUTED_VALUE"""),903.39)</f>
        <v>903.39</v>
      </c>
      <c r="D332" s="2">
        <f>IFERROR(__xludf.DUMMYFUNCTION("""COMPUTED_VALUE"""),45775.66666666667)</f>
        <v>45775.66667</v>
      </c>
      <c r="E332" s="1">
        <f>IFERROR(__xludf.DUMMYFUNCTION("""COMPUTED_VALUE"""),908.73)</f>
        <v>908.73</v>
      </c>
      <c r="G332" s="2">
        <f>IFERROR(__xludf.DUMMYFUNCTION("""COMPUTED_VALUE"""),45775.66666666667)</f>
        <v>45775.66667</v>
      </c>
      <c r="H332" s="1">
        <f>IFERROR(__xludf.DUMMYFUNCTION("""COMPUTED_VALUE"""),888.09)</f>
        <v>888.09</v>
      </c>
      <c r="J332" s="2">
        <f>IFERROR(__xludf.DUMMYFUNCTION("""COMPUTED_VALUE"""),45775.66666666667)</f>
        <v>45775.66667</v>
      </c>
      <c r="K332" s="1">
        <f>IFERROR(__xludf.DUMMYFUNCTION("""COMPUTED_VALUE"""),899.84)</f>
        <v>899.84</v>
      </c>
      <c r="M332" s="2">
        <f>IFERROR(__xludf.DUMMYFUNCTION("""COMPUTED_VALUE"""),45775.66666666667)</f>
        <v>45775.66667</v>
      </c>
      <c r="N332" s="1">
        <f>IFERROR(__xludf.DUMMYFUNCTION("""COMPUTED_VALUE"""),6.23929851E8)</f>
        <v>623929851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IFERROR(__xludf.DUMMYFUNCTION("""COMPUTED_VALUE"""),896.11)</f>
        <v>896.11</v>
      </c>
      <c r="D333" s="2">
        <f>IFERROR(__xludf.DUMMYFUNCTION("""COMPUTED_VALUE"""),45776.66666666667)</f>
        <v>45776.66667</v>
      </c>
      <c r="E333" s="1">
        <f>IFERROR(__xludf.DUMMYFUNCTION("""COMPUTED_VALUE"""),909.42)</f>
        <v>909.42</v>
      </c>
      <c r="G333" s="2">
        <f>IFERROR(__xludf.DUMMYFUNCTION("""COMPUTED_VALUE"""),45776.66666666667)</f>
        <v>45776.66667</v>
      </c>
      <c r="H333" s="1">
        <f>IFERROR(__xludf.DUMMYFUNCTION("""COMPUTED_VALUE"""),892.86)</f>
        <v>892.86</v>
      </c>
      <c r="J333" s="2">
        <f>IFERROR(__xludf.DUMMYFUNCTION("""COMPUTED_VALUE"""),45776.66666666667)</f>
        <v>45776.66667</v>
      </c>
      <c r="K333" s="1">
        <f>IFERROR(__xludf.DUMMYFUNCTION("""COMPUTED_VALUE"""),908.51)</f>
        <v>908.51</v>
      </c>
      <c r="M333" s="2">
        <f>IFERROR(__xludf.DUMMYFUNCTION("""COMPUTED_VALUE"""),45776.66666666667)</f>
        <v>45776.66667</v>
      </c>
      <c r="N333" s="1">
        <f>IFERROR(__xludf.DUMMYFUNCTION("""COMPUTED_VALUE"""),6.37569231E8)</f>
        <v>637569231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IFERROR(__xludf.DUMMYFUNCTION("""COMPUTED_VALUE"""),900.14)</f>
        <v>900.14</v>
      </c>
      <c r="D334" s="2">
        <f>IFERROR(__xludf.DUMMYFUNCTION("""COMPUTED_VALUE"""),45777.66666666667)</f>
        <v>45777.66667</v>
      </c>
      <c r="E334" s="1">
        <f>IFERROR(__xludf.DUMMYFUNCTION("""COMPUTED_VALUE"""),906.96)</f>
        <v>906.96</v>
      </c>
      <c r="G334" s="2">
        <f>IFERROR(__xludf.DUMMYFUNCTION("""COMPUTED_VALUE"""),45777.66666666667)</f>
        <v>45777.66667</v>
      </c>
      <c r="H334" s="1">
        <f>IFERROR(__xludf.DUMMYFUNCTION("""COMPUTED_VALUE"""),885.52)</f>
        <v>885.52</v>
      </c>
      <c r="J334" s="2">
        <f>IFERROR(__xludf.DUMMYFUNCTION("""COMPUTED_VALUE"""),45777.66666666667)</f>
        <v>45777.66667</v>
      </c>
      <c r="K334" s="1">
        <f>IFERROR(__xludf.DUMMYFUNCTION("""COMPUTED_VALUE"""),903.55)</f>
        <v>903.55</v>
      </c>
      <c r="M334" s="2">
        <f>IFERROR(__xludf.DUMMYFUNCTION("""COMPUTED_VALUE"""),45777.66666666667)</f>
        <v>45777.66667</v>
      </c>
      <c r="N334" s="1">
        <f>IFERROR(__xludf.DUMMYFUNCTION("""COMPUTED_VALUE"""),7.7494825E8)</f>
        <v>774948250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IFERROR(__xludf.DUMMYFUNCTION("""COMPUTED_VALUE"""),898.97)</f>
        <v>898.97</v>
      </c>
      <c r="D335" s="2">
        <f>IFERROR(__xludf.DUMMYFUNCTION("""COMPUTED_VALUE"""),45778.66666666667)</f>
        <v>45778.66667</v>
      </c>
      <c r="E335" s="1">
        <f>IFERROR(__xludf.DUMMYFUNCTION("""COMPUTED_VALUE"""),908.22)</f>
        <v>908.22</v>
      </c>
      <c r="G335" s="2">
        <f>IFERROR(__xludf.DUMMYFUNCTION("""COMPUTED_VALUE"""),45778.66666666667)</f>
        <v>45778.66667</v>
      </c>
      <c r="H335" s="1">
        <f>IFERROR(__xludf.DUMMYFUNCTION("""COMPUTED_VALUE"""),895.21)</f>
        <v>895.21</v>
      </c>
      <c r="J335" s="2">
        <f>IFERROR(__xludf.DUMMYFUNCTION("""COMPUTED_VALUE"""),45778.66666666667)</f>
        <v>45778.66667</v>
      </c>
      <c r="K335" s="1">
        <f>IFERROR(__xludf.DUMMYFUNCTION("""COMPUTED_VALUE"""),895.88)</f>
        <v>895.88</v>
      </c>
      <c r="M335" s="2">
        <f>IFERROR(__xludf.DUMMYFUNCTION("""COMPUTED_VALUE"""),45778.66666666667)</f>
        <v>45778.66667</v>
      </c>
      <c r="N335" s="1">
        <f>IFERROR(__xludf.DUMMYFUNCTION("""COMPUTED_VALUE"""),6.6565518E8)</f>
        <v>665655180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IFERROR(__xludf.DUMMYFUNCTION("""COMPUTED_VALUE"""),901.39)</f>
        <v>901.39</v>
      </c>
      <c r="D336" s="2">
        <f>IFERROR(__xludf.DUMMYFUNCTION("""COMPUTED_VALUE"""),45779.66666666667)</f>
        <v>45779.66667</v>
      </c>
      <c r="E336" s="1">
        <f>IFERROR(__xludf.DUMMYFUNCTION("""COMPUTED_VALUE"""),911.89)</f>
        <v>911.89</v>
      </c>
      <c r="G336" s="2">
        <f>IFERROR(__xludf.DUMMYFUNCTION("""COMPUTED_VALUE"""),45779.66666666667)</f>
        <v>45779.66667</v>
      </c>
      <c r="H336" s="1">
        <f>IFERROR(__xludf.DUMMYFUNCTION("""COMPUTED_VALUE"""),898.13)</f>
        <v>898.13</v>
      </c>
      <c r="J336" s="2">
        <f>IFERROR(__xludf.DUMMYFUNCTION("""COMPUTED_VALUE"""),45779.66666666667)</f>
        <v>45779.66667</v>
      </c>
      <c r="K336" s="1">
        <f>IFERROR(__xludf.DUMMYFUNCTION("""COMPUTED_VALUE"""),906.09)</f>
        <v>906.09</v>
      </c>
      <c r="M336" s="2">
        <f>IFERROR(__xludf.DUMMYFUNCTION("""COMPUTED_VALUE"""),45779.66666666667)</f>
        <v>45779.66667</v>
      </c>
      <c r="N336" s="1">
        <f>IFERROR(__xludf.DUMMYFUNCTION("""COMPUTED_VALUE"""),6.16983639E8)</f>
        <v>616983639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IFERROR(__xludf.DUMMYFUNCTION("""COMPUTED_VALUE"""),904.05)</f>
        <v>904.05</v>
      </c>
      <c r="D337" s="2">
        <f>IFERROR(__xludf.DUMMYFUNCTION("""COMPUTED_VALUE"""),45782.66666666667)</f>
        <v>45782.66667</v>
      </c>
      <c r="E337" s="1">
        <f>IFERROR(__xludf.DUMMYFUNCTION("""COMPUTED_VALUE"""),904.05)</f>
        <v>904.05</v>
      </c>
      <c r="G337" s="2">
        <f>IFERROR(__xludf.DUMMYFUNCTION("""COMPUTED_VALUE"""),45782.66666666667)</f>
        <v>45782.66667</v>
      </c>
      <c r="H337" s="1">
        <f>IFERROR(__xludf.DUMMYFUNCTION("""COMPUTED_VALUE"""),894.1)</f>
        <v>894.1</v>
      </c>
      <c r="J337" s="2">
        <f>IFERROR(__xludf.DUMMYFUNCTION("""COMPUTED_VALUE"""),45782.66666666667)</f>
        <v>45782.66667</v>
      </c>
      <c r="K337" s="1">
        <f>IFERROR(__xludf.DUMMYFUNCTION("""COMPUTED_VALUE"""),899.27)</f>
        <v>899.27</v>
      </c>
      <c r="M337" s="2">
        <f>IFERROR(__xludf.DUMMYFUNCTION("""COMPUTED_VALUE"""),45782.66666666667)</f>
        <v>45782.66667</v>
      </c>
      <c r="N337" s="1">
        <f>IFERROR(__xludf.DUMMYFUNCTION("""COMPUTED_VALUE"""),7.76156877E8)</f>
        <v>776156877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IFERROR(__xludf.DUMMYFUNCTION("""COMPUTED_VALUE"""),891.47)</f>
        <v>891.47</v>
      </c>
      <c r="D338" s="2">
        <f>IFERROR(__xludf.DUMMYFUNCTION("""COMPUTED_VALUE"""),45783.66666666667)</f>
        <v>45783.66667</v>
      </c>
      <c r="E338" s="1">
        <f>IFERROR(__xludf.DUMMYFUNCTION("""COMPUTED_VALUE"""),896.8)</f>
        <v>896.8</v>
      </c>
      <c r="G338" s="2">
        <f>IFERROR(__xludf.DUMMYFUNCTION("""COMPUTED_VALUE"""),45783.66666666667)</f>
        <v>45783.66667</v>
      </c>
      <c r="H338" s="1">
        <f>IFERROR(__xludf.DUMMYFUNCTION("""COMPUTED_VALUE"""),889.11)</f>
        <v>889.11</v>
      </c>
      <c r="J338" s="2">
        <f>IFERROR(__xludf.DUMMYFUNCTION("""COMPUTED_VALUE"""),45783.66666666667)</f>
        <v>45783.66667</v>
      </c>
      <c r="K338" s="1">
        <f>IFERROR(__xludf.DUMMYFUNCTION("""COMPUTED_VALUE"""),894.54)</f>
        <v>894.54</v>
      </c>
      <c r="M338" s="2">
        <f>IFERROR(__xludf.DUMMYFUNCTION("""COMPUTED_VALUE"""),45783.66666666667)</f>
        <v>45783.66667</v>
      </c>
      <c r="N338" s="1">
        <f>IFERROR(__xludf.DUMMYFUNCTION("""COMPUTED_VALUE"""),6.87255622E8)</f>
        <v>687255622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IFERROR(__xludf.DUMMYFUNCTION("""COMPUTED_VALUE"""),896.4)</f>
        <v>896.4</v>
      </c>
      <c r="D339" s="2">
        <f>IFERROR(__xludf.DUMMYFUNCTION("""COMPUTED_VALUE"""),45784.66666666667)</f>
        <v>45784.66667</v>
      </c>
      <c r="E339" s="1">
        <f>IFERROR(__xludf.DUMMYFUNCTION("""COMPUTED_VALUE"""),900.64)</f>
        <v>900.64</v>
      </c>
      <c r="G339" s="2">
        <f>IFERROR(__xludf.DUMMYFUNCTION("""COMPUTED_VALUE"""),45784.66666666667)</f>
        <v>45784.66667</v>
      </c>
      <c r="H339" s="1">
        <f>IFERROR(__xludf.DUMMYFUNCTION("""COMPUTED_VALUE"""),890.6)</f>
        <v>890.6</v>
      </c>
      <c r="J339" s="2">
        <f>IFERROR(__xludf.DUMMYFUNCTION("""COMPUTED_VALUE"""),45784.66666666667)</f>
        <v>45784.66667</v>
      </c>
      <c r="K339" s="1">
        <f>IFERROR(__xludf.DUMMYFUNCTION("""COMPUTED_VALUE"""),897.57)</f>
        <v>897.57</v>
      </c>
      <c r="M339" s="2">
        <f>IFERROR(__xludf.DUMMYFUNCTION("""COMPUTED_VALUE"""),45784.66666666667)</f>
        <v>45784.66667</v>
      </c>
      <c r="N339" s="1">
        <f>IFERROR(__xludf.DUMMYFUNCTION("""COMPUTED_VALUE"""),7.28377977E8)</f>
        <v>728377977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IFERROR(__xludf.DUMMYFUNCTION("""COMPUTED_VALUE"""),900.94)</f>
        <v>900.94</v>
      </c>
      <c r="D340" s="2">
        <f>IFERROR(__xludf.DUMMYFUNCTION("""COMPUTED_VALUE"""),45785.66666666667)</f>
        <v>45785.66667</v>
      </c>
      <c r="E340" s="1">
        <f>IFERROR(__xludf.DUMMYFUNCTION("""COMPUTED_VALUE"""),913.18)</f>
        <v>913.18</v>
      </c>
      <c r="G340" s="2">
        <f>IFERROR(__xludf.DUMMYFUNCTION("""COMPUTED_VALUE"""),45785.66666666667)</f>
        <v>45785.66667</v>
      </c>
      <c r="H340" s="1">
        <f>IFERROR(__xludf.DUMMYFUNCTION("""COMPUTED_VALUE"""),899.63)</f>
        <v>899.63</v>
      </c>
      <c r="J340" s="2">
        <f>IFERROR(__xludf.DUMMYFUNCTION("""COMPUTED_VALUE"""),45785.66666666667)</f>
        <v>45785.66667</v>
      </c>
      <c r="K340" s="1">
        <f>IFERROR(__xludf.DUMMYFUNCTION("""COMPUTED_VALUE"""),904.84)</f>
        <v>904.84</v>
      </c>
      <c r="M340" s="2">
        <f>IFERROR(__xludf.DUMMYFUNCTION("""COMPUTED_VALUE"""),45785.66666666667)</f>
        <v>45785.66667</v>
      </c>
      <c r="N340" s="1">
        <f>IFERROR(__xludf.DUMMYFUNCTION("""COMPUTED_VALUE"""),6.8665269E8)</f>
        <v>686652690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IFERROR(__xludf.DUMMYFUNCTION("""COMPUTED_VALUE"""),908.36)</f>
        <v>908.36</v>
      </c>
      <c r="D341" s="2">
        <f>IFERROR(__xludf.DUMMYFUNCTION("""COMPUTED_VALUE"""),45786.66666666667)</f>
        <v>45786.66667</v>
      </c>
      <c r="E341" s="1">
        <f>IFERROR(__xludf.DUMMYFUNCTION("""COMPUTED_VALUE"""),921.91)</f>
        <v>921.91</v>
      </c>
      <c r="G341" s="2">
        <f>IFERROR(__xludf.DUMMYFUNCTION("""COMPUTED_VALUE"""),45786.66666666667)</f>
        <v>45786.66667</v>
      </c>
      <c r="H341" s="1">
        <f>IFERROR(__xludf.DUMMYFUNCTION("""COMPUTED_VALUE"""),908.1)</f>
        <v>908.1</v>
      </c>
      <c r="J341" s="2">
        <f>IFERROR(__xludf.DUMMYFUNCTION("""COMPUTED_VALUE"""),45786.66666666667)</f>
        <v>45786.66667</v>
      </c>
      <c r="K341" s="1">
        <f>IFERROR(__xludf.DUMMYFUNCTION("""COMPUTED_VALUE"""),911.1)</f>
        <v>911.1</v>
      </c>
      <c r="M341" s="2">
        <f>IFERROR(__xludf.DUMMYFUNCTION("""COMPUTED_VALUE"""),45786.66666666667)</f>
        <v>45786.66667</v>
      </c>
      <c r="N341" s="1">
        <f>IFERROR(__xludf.DUMMYFUNCTION("""COMPUTED_VALUE"""),6.91181833E8)</f>
        <v>691181833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IFERROR(__xludf.DUMMYFUNCTION("""COMPUTED_VALUE"""),931.01)</f>
        <v>931.01</v>
      </c>
      <c r="D342" s="2">
        <f>IFERROR(__xludf.DUMMYFUNCTION("""COMPUTED_VALUE"""),45789.66666666667)</f>
        <v>45789.66667</v>
      </c>
      <c r="E342" s="1">
        <f>IFERROR(__xludf.DUMMYFUNCTION("""COMPUTED_VALUE"""),933.39)</f>
        <v>933.39</v>
      </c>
      <c r="G342" s="2">
        <f>IFERROR(__xludf.DUMMYFUNCTION("""COMPUTED_VALUE"""),45789.66666666667)</f>
        <v>45789.66667</v>
      </c>
      <c r="H342" s="1">
        <f>IFERROR(__xludf.DUMMYFUNCTION("""COMPUTED_VALUE"""),925.96)</f>
        <v>925.96</v>
      </c>
      <c r="J342" s="2">
        <f>IFERROR(__xludf.DUMMYFUNCTION("""COMPUTED_VALUE"""),45789.66666666667)</f>
        <v>45789.66667</v>
      </c>
      <c r="K342" s="1">
        <f>IFERROR(__xludf.DUMMYFUNCTION("""COMPUTED_VALUE"""),933.12)</f>
        <v>933.12</v>
      </c>
      <c r="M342" s="2">
        <f>IFERROR(__xludf.DUMMYFUNCTION("""COMPUTED_VALUE"""),45789.66666666667)</f>
        <v>45789.66667</v>
      </c>
      <c r="N342" s="1">
        <f>IFERROR(__xludf.DUMMYFUNCTION("""COMPUTED_VALUE"""),8.32517401E8)</f>
        <v>832517401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IFERROR(__xludf.DUMMYFUNCTION("""COMPUTED_VALUE"""),934.74)</f>
        <v>934.74</v>
      </c>
      <c r="D343" s="2">
        <f>IFERROR(__xludf.DUMMYFUNCTION("""COMPUTED_VALUE"""),45790.66666666667)</f>
        <v>45790.66667</v>
      </c>
      <c r="E343" s="1">
        <f>IFERROR(__xludf.DUMMYFUNCTION("""COMPUTED_VALUE"""),944.88)</f>
        <v>944.88</v>
      </c>
      <c r="G343" s="2">
        <f>IFERROR(__xludf.DUMMYFUNCTION("""COMPUTED_VALUE"""),45790.66666666667)</f>
        <v>45790.66667</v>
      </c>
      <c r="H343" s="1">
        <f>IFERROR(__xludf.DUMMYFUNCTION("""COMPUTED_VALUE"""),929.8)</f>
        <v>929.8</v>
      </c>
      <c r="J343" s="2">
        <f>IFERROR(__xludf.DUMMYFUNCTION("""COMPUTED_VALUE"""),45790.66666666667)</f>
        <v>45790.66667</v>
      </c>
      <c r="K343" s="1">
        <f>IFERROR(__xludf.DUMMYFUNCTION("""COMPUTED_VALUE"""),941.1)</f>
        <v>941.1</v>
      </c>
      <c r="M343" s="2">
        <f>IFERROR(__xludf.DUMMYFUNCTION("""COMPUTED_VALUE"""),45790.66666666667)</f>
        <v>45790.66667</v>
      </c>
      <c r="N343" s="1">
        <f>IFERROR(__xludf.DUMMYFUNCTION("""COMPUTED_VALUE"""),7.11575907E8)</f>
        <v>711575907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IFERROR(__xludf.DUMMYFUNCTION("""COMPUTED_VALUE"""),946.25)</f>
        <v>946.25</v>
      </c>
      <c r="D344" s="2">
        <f>IFERROR(__xludf.DUMMYFUNCTION("""COMPUTED_VALUE"""),45791.66666666667)</f>
        <v>45791.66667</v>
      </c>
      <c r="E344" s="1">
        <f>IFERROR(__xludf.DUMMYFUNCTION("""COMPUTED_VALUE"""),951.36)</f>
        <v>951.36</v>
      </c>
      <c r="G344" s="2">
        <f>IFERROR(__xludf.DUMMYFUNCTION("""COMPUTED_VALUE"""),45791.66666666667)</f>
        <v>45791.66667</v>
      </c>
      <c r="H344" s="1">
        <f>IFERROR(__xludf.DUMMYFUNCTION("""COMPUTED_VALUE"""),939.27)</f>
        <v>939.27</v>
      </c>
      <c r="J344" s="2">
        <f>IFERROR(__xludf.DUMMYFUNCTION("""COMPUTED_VALUE"""),45791.66666666667)</f>
        <v>45791.66667</v>
      </c>
      <c r="K344" s="1">
        <f>IFERROR(__xludf.DUMMYFUNCTION("""COMPUTED_VALUE"""),947.82)</f>
        <v>947.82</v>
      </c>
      <c r="M344" s="2">
        <f>IFERROR(__xludf.DUMMYFUNCTION("""COMPUTED_VALUE"""),45791.66666666667)</f>
        <v>45791.66667</v>
      </c>
      <c r="N344" s="1">
        <f>IFERROR(__xludf.DUMMYFUNCTION("""COMPUTED_VALUE"""),7.26989293E8)</f>
        <v>726989293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IFERROR(__xludf.DUMMYFUNCTION("""COMPUTED_VALUE"""),943.35)</f>
        <v>943.35</v>
      </c>
      <c r="D345" s="2">
        <f>IFERROR(__xludf.DUMMYFUNCTION("""COMPUTED_VALUE"""),45792.66666666667)</f>
        <v>45792.66667</v>
      </c>
      <c r="E345" s="1">
        <f>IFERROR(__xludf.DUMMYFUNCTION("""COMPUTED_VALUE"""),959.12)</f>
        <v>959.12</v>
      </c>
      <c r="G345" s="2">
        <f>IFERROR(__xludf.DUMMYFUNCTION("""COMPUTED_VALUE"""),45792.66666666667)</f>
        <v>45792.66667</v>
      </c>
      <c r="H345" s="1">
        <f>IFERROR(__xludf.DUMMYFUNCTION("""COMPUTED_VALUE"""),943.16)</f>
        <v>943.16</v>
      </c>
      <c r="J345" s="2">
        <f>IFERROR(__xludf.DUMMYFUNCTION("""COMPUTED_VALUE"""),45792.66666666667)</f>
        <v>45792.66667</v>
      </c>
      <c r="K345" s="1">
        <f>IFERROR(__xludf.DUMMYFUNCTION("""COMPUTED_VALUE"""),958.34)</f>
        <v>958.34</v>
      </c>
      <c r="M345" s="2">
        <f>IFERROR(__xludf.DUMMYFUNCTION("""COMPUTED_VALUE"""),45792.66666666667)</f>
        <v>45792.66667</v>
      </c>
      <c r="N345" s="1">
        <f>IFERROR(__xludf.DUMMYFUNCTION("""COMPUTED_VALUE"""),6.19845718E8)</f>
        <v>619845718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IFERROR(__xludf.DUMMYFUNCTION("""COMPUTED_VALUE"""),961.86)</f>
        <v>961.86</v>
      </c>
      <c r="D346" s="2">
        <f>IFERROR(__xludf.DUMMYFUNCTION("""COMPUTED_VALUE"""),45793.66666666667)</f>
        <v>45793.66667</v>
      </c>
      <c r="E346" s="1">
        <f>IFERROR(__xludf.DUMMYFUNCTION("""COMPUTED_VALUE"""),969.39)</f>
        <v>969.39</v>
      </c>
      <c r="G346" s="2">
        <f>IFERROR(__xludf.DUMMYFUNCTION("""COMPUTED_VALUE"""),45793.66666666667)</f>
        <v>45793.66667</v>
      </c>
      <c r="H346" s="1">
        <f>IFERROR(__xludf.DUMMYFUNCTION("""COMPUTED_VALUE"""),959.22)</f>
        <v>959.22</v>
      </c>
      <c r="J346" s="2">
        <f>IFERROR(__xludf.DUMMYFUNCTION("""COMPUTED_VALUE"""),45793.66666666667)</f>
        <v>45793.66667</v>
      </c>
      <c r="K346" s="1">
        <f>IFERROR(__xludf.DUMMYFUNCTION("""COMPUTED_VALUE"""),969.39)</f>
        <v>969.39</v>
      </c>
      <c r="M346" s="2">
        <f>IFERROR(__xludf.DUMMYFUNCTION("""COMPUTED_VALUE"""),45793.66666666667)</f>
        <v>45793.66667</v>
      </c>
      <c r="N346" s="1">
        <f>IFERROR(__xludf.DUMMYFUNCTION("""COMPUTED_VALUE"""),6.00943654E8)</f>
        <v>600943654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IFERROR(__xludf.DUMMYFUNCTION("""COMPUTED_VALUE"""),957.49)</f>
        <v>957.49</v>
      </c>
      <c r="D347" s="2">
        <f>IFERROR(__xludf.DUMMYFUNCTION("""COMPUTED_VALUE"""),45796.66666666667)</f>
        <v>45796.66667</v>
      </c>
      <c r="E347" s="1">
        <f>IFERROR(__xludf.DUMMYFUNCTION("""COMPUTED_VALUE"""),965.19)</f>
        <v>965.19</v>
      </c>
      <c r="G347" s="2">
        <f>IFERROR(__xludf.DUMMYFUNCTION("""COMPUTED_VALUE"""),45796.66666666667)</f>
        <v>45796.66667</v>
      </c>
      <c r="H347" s="1">
        <f>IFERROR(__xludf.DUMMYFUNCTION("""COMPUTED_VALUE"""),954.77)</f>
        <v>954.77</v>
      </c>
      <c r="J347" s="2">
        <f>IFERROR(__xludf.DUMMYFUNCTION("""COMPUTED_VALUE"""),45796.66666666667)</f>
        <v>45796.66667</v>
      </c>
      <c r="K347" s="1">
        <f>IFERROR(__xludf.DUMMYFUNCTION("""COMPUTED_VALUE"""),964.64)</f>
        <v>964.64</v>
      </c>
      <c r="M347" s="2">
        <f>IFERROR(__xludf.DUMMYFUNCTION("""COMPUTED_VALUE"""),45796.66666666667)</f>
        <v>45796.66667</v>
      </c>
      <c r="N347" s="1">
        <f>IFERROR(__xludf.DUMMYFUNCTION("""COMPUTED_VALUE"""),6.25220547E8)</f>
        <v>625220547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IFERROR(__xludf.DUMMYFUNCTION("""COMPUTED_VALUE"""),969.13)</f>
        <v>969.13</v>
      </c>
      <c r="D348" s="2">
        <f>IFERROR(__xludf.DUMMYFUNCTION("""COMPUTED_VALUE"""),45797.66666666667)</f>
        <v>45797.66667</v>
      </c>
      <c r="E348" s="1">
        <f>IFERROR(__xludf.DUMMYFUNCTION("""COMPUTED_VALUE"""),976.12)</f>
        <v>976.12</v>
      </c>
      <c r="G348" s="2">
        <f>IFERROR(__xludf.DUMMYFUNCTION("""COMPUTED_VALUE"""),45797.66666666667)</f>
        <v>45797.66667</v>
      </c>
      <c r="H348" s="1">
        <f>IFERROR(__xludf.DUMMYFUNCTION("""COMPUTED_VALUE"""),964.43)</f>
        <v>964.43</v>
      </c>
      <c r="J348" s="2">
        <f>IFERROR(__xludf.DUMMYFUNCTION("""COMPUTED_VALUE"""),45797.66666666667)</f>
        <v>45797.66667</v>
      </c>
      <c r="K348" s="1">
        <f>IFERROR(__xludf.DUMMYFUNCTION("""COMPUTED_VALUE"""),967.57)</f>
        <v>967.57</v>
      </c>
      <c r="M348" s="2">
        <f>IFERROR(__xludf.DUMMYFUNCTION("""COMPUTED_VALUE"""),45797.66666666667)</f>
        <v>45797.66667</v>
      </c>
      <c r="N348" s="1">
        <f>IFERROR(__xludf.DUMMYFUNCTION("""COMPUTED_VALUE"""),7.24526838E8)</f>
        <v>724526838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IFERROR(__xludf.DUMMYFUNCTION("""COMPUTED_VALUE"""),965.94)</f>
        <v>965.94</v>
      </c>
      <c r="D349" s="2">
        <f>IFERROR(__xludf.DUMMYFUNCTION("""COMPUTED_VALUE"""),45798.66666666667)</f>
        <v>45798.66667</v>
      </c>
      <c r="E349" s="1">
        <f>IFERROR(__xludf.DUMMYFUNCTION("""COMPUTED_VALUE"""),967.83)</f>
        <v>967.83</v>
      </c>
      <c r="G349" s="2">
        <f>IFERROR(__xludf.DUMMYFUNCTION("""COMPUTED_VALUE"""),45798.66666666667)</f>
        <v>45798.66667</v>
      </c>
      <c r="H349" s="1">
        <f>IFERROR(__xludf.DUMMYFUNCTION("""COMPUTED_VALUE"""),949.88)</f>
        <v>949.88</v>
      </c>
      <c r="J349" s="2">
        <f>IFERROR(__xludf.DUMMYFUNCTION("""COMPUTED_VALUE"""),45798.66666666667)</f>
        <v>45798.66667</v>
      </c>
      <c r="K349" s="1">
        <f>IFERROR(__xludf.DUMMYFUNCTION("""COMPUTED_VALUE"""),951.94)</f>
        <v>951.94</v>
      </c>
      <c r="M349" s="2">
        <f>IFERROR(__xludf.DUMMYFUNCTION("""COMPUTED_VALUE"""),45798.66666666667)</f>
        <v>45798.66667</v>
      </c>
      <c r="N349" s="1">
        <f>IFERROR(__xludf.DUMMYFUNCTION("""COMPUTED_VALUE"""),7.11266504E8)</f>
        <v>711266504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IFERROR(__xludf.DUMMYFUNCTION("""COMPUTED_VALUE"""),949.46)</f>
        <v>949.46</v>
      </c>
      <c r="D350" s="2">
        <f>IFERROR(__xludf.DUMMYFUNCTION("""COMPUTED_VALUE"""),45799.66666666667)</f>
        <v>45799.66667</v>
      </c>
      <c r="E350" s="1">
        <f>IFERROR(__xludf.DUMMYFUNCTION("""COMPUTED_VALUE"""),962.67)</f>
        <v>962.67</v>
      </c>
      <c r="G350" s="2">
        <f>IFERROR(__xludf.DUMMYFUNCTION("""COMPUTED_VALUE"""),45799.66666666667)</f>
        <v>45799.66667</v>
      </c>
      <c r="H350" s="1">
        <f>IFERROR(__xludf.DUMMYFUNCTION("""COMPUTED_VALUE"""),948.87)</f>
        <v>948.87</v>
      </c>
      <c r="J350" s="2">
        <f>IFERROR(__xludf.DUMMYFUNCTION("""COMPUTED_VALUE"""),45799.66666666667)</f>
        <v>45799.66667</v>
      </c>
      <c r="K350" s="1">
        <f>IFERROR(__xludf.DUMMYFUNCTION("""COMPUTED_VALUE"""),955.11)</f>
        <v>955.11</v>
      </c>
      <c r="M350" s="2">
        <f>IFERROR(__xludf.DUMMYFUNCTION("""COMPUTED_VALUE"""),45799.66666666667)</f>
        <v>45799.66667</v>
      </c>
      <c r="N350" s="1">
        <f>IFERROR(__xludf.DUMMYFUNCTION("""COMPUTED_VALUE"""),6.37606511E8)</f>
        <v>637606511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IFERROR(__xludf.DUMMYFUNCTION("""COMPUTED_VALUE"""),949.93)</f>
        <v>949.93</v>
      </c>
      <c r="D351" s="2">
        <f>IFERROR(__xludf.DUMMYFUNCTION("""COMPUTED_VALUE"""),45800.66666666667)</f>
        <v>45800.66667</v>
      </c>
      <c r="E351" s="1">
        <f>IFERROR(__xludf.DUMMYFUNCTION("""COMPUTED_VALUE"""),957.59)</f>
        <v>957.59</v>
      </c>
      <c r="G351" s="2">
        <f>IFERROR(__xludf.DUMMYFUNCTION("""COMPUTED_VALUE"""),45800.66666666667)</f>
        <v>45800.66667</v>
      </c>
      <c r="H351" s="1">
        <f>IFERROR(__xludf.DUMMYFUNCTION("""COMPUTED_VALUE"""),944.94)</f>
        <v>944.94</v>
      </c>
      <c r="J351" s="2">
        <f>IFERROR(__xludf.DUMMYFUNCTION("""COMPUTED_VALUE"""),45800.66666666667)</f>
        <v>45800.66667</v>
      </c>
      <c r="K351" s="1">
        <f>IFERROR(__xludf.DUMMYFUNCTION("""COMPUTED_VALUE"""),954.37)</f>
        <v>954.37</v>
      </c>
      <c r="M351" s="2">
        <f>IFERROR(__xludf.DUMMYFUNCTION("""COMPUTED_VALUE"""),45800.66666666667)</f>
        <v>45800.66667</v>
      </c>
      <c r="N351" s="1">
        <f>IFERROR(__xludf.DUMMYFUNCTION("""COMPUTED_VALUE"""),5.57093015E8)</f>
        <v>557093015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IFERROR(__xludf.DUMMYFUNCTION("""COMPUTED_VALUE"""),962.17)</f>
        <v>962.17</v>
      </c>
      <c r="D352" s="2">
        <f>IFERROR(__xludf.DUMMYFUNCTION("""COMPUTED_VALUE"""),45804.66666666667)</f>
        <v>45804.66667</v>
      </c>
      <c r="E352" s="1">
        <f>IFERROR(__xludf.DUMMYFUNCTION("""COMPUTED_VALUE"""),981.3)</f>
        <v>981.3</v>
      </c>
      <c r="G352" s="2">
        <f>IFERROR(__xludf.DUMMYFUNCTION("""COMPUTED_VALUE"""),45804.66666666667)</f>
        <v>45804.66667</v>
      </c>
      <c r="H352" s="1">
        <f>IFERROR(__xludf.DUMMYFUNCTION("""COMPUTED_VALUE"""),962.17)</f>
        <v>962.17</v>
      </c>
      <c r="J352" s="2">
        <f>IFERROR(__xludf.DUMMYFUNCTION("""COMPUTED_VALUE"""),45804.66666666667)</f>
        <v>45804.66667</v>
      </c>
      <c r="K352" s="1">
        <f>IFERROR(__xludf.DUMMYFUNCTION("""COMPUTED_VALUE"""),981.22)</f>
        <v>981.22</v>
      </c>
      <c r="M352" s="2">
        <f>IFERROR(__xludf.DUMMYFUNCTION("""COMPUTED_VALUE"""),45804.66666666667)</f>
        <v>45804.66667</v>
      </c>
      <c r="N352" s="1">
        <f>IFERROR(__xludf.DUMMYFUNCTION("""COMPUTED_VALUE"""),6.69981892E8)</f>
        <v>669981892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IFERROR(__xludf.DUMMYFUNCTION("""COMPUTED_VALUE"""),981.92)</f>
        <v>981.92</v>
      </c>
      <c r="D353" s="2">
        <f>IFERROR(__xludf.DUMMYFUNCTION("""COMPUTED_VALUE"""),45805.66666666667)</f>
        <v>45805.66667</v>
      </c>
      <c r="E353" s="1">
        <f>IFERROR(__xludf.DUMMYFUNCTION("""COMPUTED_VALUE"""),981.92)</f>
        <v>981.92</v>
      </c>
      <c r="G353" s="2">
        <f>IFERROR(__xludf.DUMMYFUNCTION("""COMPUTED_VALUE"""),45805.66666666667)</f>
        <v>45805.66667</v>
      </c>
      <c r="H353" s="1">
        <f>IFERROR(__xludf.DUMMYFUNCTION("""COMPUTED_VALUE"""),969.49)</f>
        <v>969.49</v>
      </c>
      <c r="J353" s="2">
        <f>IFERROR(__xludf.DUMMYFUNCTION("""COMPUTED_VALUE"""),45805.66666666667)</f>
        <v>45805.66667</v>
      </c>
      <c r="K353" s="1">
        <f>IFERROR(__xludf.DUMMYFUNCTION("""COMPUTED_VALUE"""),970.76)</f>
        <v>970.76</v>
      </c>
      <c r="M353" s="2">
        <f>IFERROR(__xludf.DUMMYFUNCTION("""COMPUTED_VALUE"""),45805.66666666667)</f>
        <v>45805.66667</v>
      </c>
      <c r="N353" s="1">
        <f>IFERROR(__xludf.DUMMYFUNCTION("""COMPUTED_VALUE"""),5.44388144E8)</f>
        <v>544388144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IFERROR(__xludf.DUMMYFUNCTION("""COMPUTED_VALUE"""),976.74)</f>
        <v>976.74</v>
      </c>
      <c r="D354" s="2">
        <f>IFERROR(__xludf.DUMMYFUNCTION("""COMPUTED_VALUE"""),45806.66666666667)</f>
        <v>45806.66667</v>
      </c>
      <c r="E354" s="1">
        <f>IFERROR(__xludf.DUMMYFUNCTION("""COMPUTED_VALUE"""),978.58)</f>
        <v>978.58</v>
      </c>
      <c r="G354" s="2">
        <f>IFERROR(__xludf.DUMMYFUNCTION("""COMPUTED_VALUE"""),45806.66666666667)</f>
        <v>45806.66667</v>
      </c>
      <c r="H354" s="1">
        <f>IFERROR(__xludf.DUMMYFUNCTION("""COMPUTED_VALUE"""),970.42)</f>
        <v>970.42</v>
      </c>
      <c r="J354" s="2">
        <f>IFERROR(__xludf.DUMMYFUNCTION("""COMPUTED_VALUE"""),45806.66666666667)</f>
        <v>45806.66667</v>
      </c>
      <c r="K354" s="1">
        <f>IFERROR(__xludf.DUMMYFUNCTION("""COMPUTED_VALUE"""),975.24)</f>
        <v>975.24</v>
      </c>
      <c r="M354" s="2">
        <f>IFERROR(__xludf.DUMMYFUNCTION("""COMPUTED_VALUE"""),45806.66666666667)</f>
        <v>45806.66667</v>
      </c>
      <c r="N354" s="1">
        <f>IFERROR(__xludf.DUMMYFUNCTION("""COMPUTED_VALUE"""),7.85352298E8)</f>
        <v>785352298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IFERROR(__xludf.DUMMYFUNCTION("""COMPUTED_VALUE"""),972.94)</f>
        <v>972.94</v>
      </c>
      <c r="D355" s="2">
        <f>IFERROR(__xludf.DUMMYFUNCTION("""COMPUTED_VALUE"""),45807.66666666667)</f>
        <v>45807.66667</v>
      </c>
      <c r="E355" s="1">
        <f>IFERROR(__xludf.DUMMYFUNCTION("""COMPUTED_VALUE"""),980.57)</f>
        <v>980.57</v>
      </c>
      <c r="G355" s="2">
        <f>IFERROR(__xludf.DUMMYFUNCTION("""COMPUTED_VALUE"""),45807.66666666667)</f>
        <v>45807.66667</v>
      </c>
      <c r="H355" s="1">
        <f>IFERROR(__xludf.DUMMYFUNCTION("""COMPUTED_VALUE"""),966.0)</f>
        <v>966</v>
      </c>
      <c r="J355" s="2">
        <f>IFERROR(__xludf.DUMMYFUNCTION("""COMPUTED_VALUE"""),45807.66666666667)</f>
        <v>45807.66667</v>
      </c>
      <c r="K355" s="1">
        <f>IFERROR(__xludf.DUMMYFUNCTION("""COMPUTED_VALUE"""),969.37)</f>
        <v>969.37</v>
      </c>
      <c r="M355" s="2">
        <f>IFERROR(__xludf.DUMMYFUNCTION("""COMPUTED_VALUE"""),45807.66666666667)</f>
        <v>45807.66667</v>
      </c>
      <c r="N355" s="1">
        <f>IFERROR(__xludf.DUMMYFUNCTION("""COMPUTED_VALUE"""),1.01710156E9)</f>
        <v>1017101560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IFERROR(__xludf.DUMMYFUNCTION("""COMPUTED_VALUE"""),965.65)</f>
        <v>965.65</v>
      </c>
      <c r="D356" s="2">
        <f>IFERROR(__xludf.DUMMYFUNCTION("""COMPUTED_VALUE"""),45810.66666666667)</f>
        <v>45810.66667</v>
      </c>
      <c r="E356" s="1">
        <f>IFERROR(__xludf.DUMMYFUNCTION("""COMPUTED_VALUE"""),965.65)</f>
        <v>965.65</v>
      </c>
      <c r="G356" s="2">
        <f>IFERROR(__xludf.DUMMYFUNCTION("""COMPUTED_VALUE"""),45810.66666666667)</f>
        <v>45810.66667</v>
      </c>
      <c r="H356" s="1">
        <f>IFERROR(__xludf.DUMMYFUNCTION("""COMPUTED_VALUE"""),951.35)</f>
        <v>951.35</v>
      </c>
      <c r="J356" s="2">
        <f>IFERROR(__xludf.DUMMYFUNCTION("""COMPUTED_VALUE"""),45810.66666666667)</f>
        <v>45810.66667</v>
      </c>
      <c r="K356" s="1">
        <f>IFERROR(__xludf.DUMMYFUNCTION("""COMPUTED_VALUE"""),964.0)</f>
        <v>964</v>
      </c>
      <c r="M356" s="2">
        <f>IFERROR(__xludf.DUMMYFUNCTION("""COMPUTED_VALUE"""),45810.66666666667)</f>
        <v>45810.66667</v>
      </c>
      <c r="N356" s="1">
        <f>IFERROR(__xludf.DUMMYFUNCTION("""COMPUTED_VALUE"""),7.68865435E8)</f>
        <v>768865435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IFERROR(__xludf.DUMMYFUNCTION("""COMPUTED_VALUE"""),966.01)</f>
        <v>966.01</v>
      </c>
      <c r="D357" s="2">
        <f>IFERROR(__xludf.DUMMYFUNCTION("""COMPUTED_VALUE"""),45811.66666666667)</f>
        <v>45811.66667</v>
      </c>
      <c r="E357" s="1">
        <f>IFERROR(__xludf.DUMMYFUNCTION("""COMPUTED_VALUE"""),973.64)</f>
        <v>973.64</v>
      </c>
      <c r="G357" s="2">
        <f>IFERROR(__xludf.DUMMYFUNCTION("""COMPUTED_VALUE"""),45811.66666666667)</f>
        <v>45811.66667</v>
      </c>
      <c r="H357" s="1">
        <f>IFERROR(__xludf.DUMMYFUNCTION("""COMPUTED_VALUE"""),960.82)</f>
        <v>960.82</v>
      </c>
      <c r="J357" s="2">
        <f>IFERROR(__xludf.DUMMYFUNCTION("""COMPUTED_VALUE"""),45811.66666666667)</f>
        <v>45811.66667</v>
      </c>
      <c r="K357" s="1">
        <f>IFERROR(__xludf.DUMMYFUNCTION("""COMPUTED_VALUE"""),965.04)</f>
        <v>965.04</v>
      </c>
      <c r="M357" s="2">
        <f>IFERROR(__xludf.DUMMYFUNCTION("""COMPUTED_VALUE"""),45811.66666666667)</f>
        <v>45811.66667</v>
      </c>
      <c r="N357" s="1">
        <f>IFERROR(__xludf.DUMMYFUNCTION("""COMPUTED_VALUE"""),7.35224557E8)</f>
        <v>735224557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IFERROR(__xludf.DUMMYFUNCTION("""COMPUTED_VALUE"""),966.36)</f>
        <v>966.36</v>
      </c>
      <c r="D358" s="2">
        <f>IFERROR(__xludf.DUMMYFUNCTION("""COMPUTED_VALUE"""),45812.66666666667)</f>
        <v>45812.66667</v>
      </c>
      <c r="E358" s="1">
        <f>IFERROR(__xludf.DUMMYFUNCTION("""COMPUTED_VALUE"""),966.36)</f>
        <v>966.36</v>
      </c>
      <c r="G358" s="2">
        <f>IFERROR(__xludf.DUMMYFUNCTION("""COMPUTED_VALUE"""),45812.66666666667)</f>
        <v>45812.66667</v>
      </c>
      <c r="H358" s="1">
        <f>IFERROR(__xludf.DUMMYFUNCTION("""COMPUTED_VALUE"""),950.97)</f>
        <v>950.97</v>
      </c>
      <c r="J358" s="2">
        <f>IFERROR(__xludf.DUMMYFUNCTION("""COMPUTED_VALUE"""),45812.66666666667)</f>
        <v>45812.66667</v>
      </c>
      <c r="K358" s="1">
        <f>IFERROR(__xludf.DUMMYFUNCTION("""COMPUTED_VALUE"""),953.99)</f>
        <v>953.99</v>
      </c>
      <c r="M358" s="2">
        <f>IFERROR(__xludf.DUMMYFUNCTION("""COMPUTED_VALUE"""),45812.66666666667)</f>
        <v>45812.66667</v>
      </c>
      <c r="N358" s="1">
        <f>IFERROR(__xludf.DUMMYFUNCTION("""COMPUTED_VALUE"""),6.60369567E8)</f>
        <v>660369567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IFERROR(__xludf.DUMMYFUNCTION("""COMPUTED_VALUE"""),946.68)</f>
        <v>946.68</v>
      </c>
      <c r="D359" s="2">
        <f>IFERROR(__xludf.DUMMYFUNCTION("""COMPUTED_VALUE"""),45813.66666666667)</f>
        <v>45813.66667</v>
      </c>
      <c r="E359" s="1">
        <f>IFERROR(__xludf.DUMMYFUNCTION("""COMPUTED_VALUE"""),946.68)</f>
        <v>946.68</v>
      </c>
      <c r="G359" s="2">
        <f>IFERROR(__xludf.DUMMYFUNCTION("""COMPUTED_VALUE"""),45813.66666666667)</f>
        <v>45813.66667</v>
      </c>
      <c r="H359" s="1">
        <f>IFERROR(__xludf.DUMMYFUNCTION("""COMPUTED_VALUE"""),904.56)</f>
        <v>904.56</v>
      </c>
      <c r="J359" s="2">
        <f>IFERROR(__xludf.DUMMYFUNCTION("""COMPUTED_VALUE"""),45813.66666666667)</f>
        <v>45813.66667</v>
      </c>
      <c r="K359" s="1">
        <f>IFERROR(__xludf.DUMMYFUNCTION("""COMPUTED_VALUE"""),914.15)</f>
        <v>914.15</v>
      </c>
      <c r="M359" s="2">
        <f>IFERROR(__xludf.DUMMYFUNCTION("""COMPUTED_VALUE"""),45813.66666666667)</f>
        <v>45813.66667</v>
      </c>
      <c r="N359" s="1">
        <f>IFERROR(__xludf.DUMMYFUNCTION("""COMPUTED_VALUE"""),1.034255889E9)</f>
        <v>1034255889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IFERROR(__xludf.DUMMYFUNCTION("""COMPUTED_VALUE"""),923.86)</f>
        <v>923.86</v>
      </c>
      <c r="D360" s="2">
        <f>IFERROR(__xludf.DUMMYFUNCTION("""COMPUTED_VALUE"""),45814.66666666667)</f>
        <v>45814.66667</v>
      </c>
      <c r="E360" s="1">
        <f>IFERROR(__xludf.DUMMYFUNCTION("""COMPUTED_VALUE"""),929.95)</f>
        <v>929.95</v>
      </c>
      <c r="G360" s="2">
        <f>IFERROR(__xludf.DUMMYFUNCTION("""COMPUTED_VALUE"""),45814.66666666667)</f>
        <v>45814.66667</v>
      </c>
      <c r="H360" s="1">
        <f>IFERROR(__xludf.DUMMYFUNCTION("""COMPUTED_VALUE"""),920.13)</f>
        <v>920.13</v>
      </c>
      <c r="J360" s="2">
        <f>IFERROR(__xludf.DUMMYFUNCTION("""COMPUTED_VALUE"""),45814.66666666667)</f>
        <v>45814.66667</v>
      </c>
      <c r="K360" s="1">
        <f>IFERROR(__xludf.DUMMYFUNCTION("""COMPUTED_VALUE"""),921.81)</f>
        <v>921.81</v>
      </c>
      <c r="M360" s="2">
        <f>IFERROR(__xludf.DUMMYFUNCTION("""COMPUTED_VALUE"""),45814.66666666667)</f>
        <v>45814.66667</v>
      </c>
      <c r="N360" s="1">
        <f>IFERROR(__xludf.DUMMYFUNCTION("""COMPUTED_VALUE"""),6.88602531E8)</f>
        <v>688602531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IFERROR(__xludf.DUMMYFUNCTION("""COMPUTED_VALUE"""),913.82)</f>
        <v>913.82</v>
      </c>
      <c r="D361" s="2">
        <f>IFERROR(__xludf.DUMMYFUNCTION("""COMPUTED_VALUE"""),45817.66666666667)</f>
        <v>45817.66667</v>
      </c>
      <c r="E361" s="1">
        <f>IFERROR(__xludf.DUMMYFUNCTION("""COMPUTED_VALUE"""),933.31)</f>
        <v>933.31</v>
      </c>
      <c r="G361" s="2">
        <f>IFERROR(__xludf.DUMMYFUNCTION("""COMPUTED_VALUE"""),45817.66666666667)</f>
        <v>45817.66667</v>
      </c>
      <c r="H361" s="1">
        <f>IFERROR(__xludf.DUMMYFUNCTION("""COMPUTED_VALUE"""),911.09)</f>
        <v>911.09</v>
      </c>
      <c r="J361" s="2">
        <f>IFERROR(__xludf.DUMMYFUNCTION("""COMPUTED_VALUE"""),45817.66666666667)</f>
        <v>45817.66667</v>
      </c>
      <c r="K361" s="1">
        <f>IFERROR(__xludf.DUMMYFUNCTION("""COMPUTED_VALUE"""),931.58)</f>
        <v>931.58</v>
      </c>
      <c r="M361" s="2">
        <f>IFERROR(__xludf.DUMMYFUNCTION("""COMPUTED_VALUE"""),45817.66666666667)</f>
        <v>45817.66667</v>
      </c>
      <c r="N361" s="1">
        <f>IFERROR(__xludf.DUMMYFUNCTION("""COMPUTED_VALUE"""),6.74750374E8)</f>
        <v>674750374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IFERROR(__xludf.DUMMYFUNCTION("""COMPUTED_VALUE"""),937.5)</f>
        <v>937.5</v>
      </c>
      <c r="D362" s="2">
        <f>IFERROR(__xludf.DUMMYFUNCTION("""COMPUTED_VALUE"""),45818.66666666667)</f>
        <v>45818.66667</v>
      </c>
      <c r="E362" s="1">
        <f>IFERROR(__xludf.DUMMYFUNCTION("""COMPUTED_VALUE"""),949.87)</f>
        <v>949.87</v>
      </c>
      <c r="G362" s="2">
        <f>IFERROR(__xludf.DUMMYFUNCTION("""COMPUTED_VALUE"""),45818.66666666667)</f>
        <v>45818.66667</v>
      </c>
      <c r="H362" s="1">
        <f>IFERROR(__xludf.DUMMYFUNCTION("""COMPUTED_VALUE"""),933.24)</f>
        <v>933.24</v>
      </c>
      <c r="J362" s="2">
        <f>IFERROR(__xludf.DUMMYFUNCTION("""COMPUTED_VALUE"""),45818.66666666667)</f>
        <v>45818.66667</v>
      </c>
      <c r="K362" s="1">
        <f>IFERROR(__xludf.DUMMYFUNCTION("""COMPUTED_VALUE"""),949.24)</f>
        <v>949.24</v>
      </c>
      <c r="M362" s="2">
        <f>IFERROR(__xludf.DUMMYFUNCTION("""COMPUTED_VALUE"""),45818.66666666667)</f>
        <v>45818.66667</v>
      </c>
      <c r="N362" s="1">
        <f>IFERROR(__xludf.DUMMYFUNCTION("""COMPUTED_VALUE"""),6.61767533E8)</f>
        <v>661767533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IFERROR(__xludf.DUMMYFUNCTION("""COMPUTED_VALUE"""),955.66)</f>
        <v>955.66</v>
      </c>
      <c r="D363" s="2">
        <f>IFERROR(__xludf.DUMMYFUNCTION("""COMPUTED_VALUE"""),45819.66666666667)</f>
        <v>45819.66667</v>
      </c>
      <c r="E363" s="1">
        <f>IFERROR(__xludf.DUMMYFUNCTION("""COMPUTED_VALUE"""),956.78)</f>
        <v>956.78</v>
      </c>
      <c r="G363" s="2">
        <f>IFERROR(__xludf.DUMMYFUNCTION("""COMPUTED_VALUE"""),45819.66666666667)</f>
        <v>45819.66667</v>
      </c>
      <c r="H363" s="1">
        <f>IFERROR(__xludf.DUMMYFUNCTION("""COMPUTED_VALUE"""),944.9)</f>
        <v>944.9</v>
      </c>
      <c r="J363" s="2">
        <f>IFERROR(__xludf.DUMMYFUNCTION("""COMPUTED_VALUE"""),45819.66666666667)</f>
        <v>45819.66667</v>
      </c>
      <c r="K363" s="1">
        <f>IFERROR(__xludf.DUMMYFUNCTION("""COMPUTED_VALUE"""),949.3)</f>
        <v>949.3</v>
      </c>
      <c r="M363" s="2">
        <f>IFERROR(__xludf.DUMMYFUNCTION("""COMPUTED_VALUE"""),45819.66666666667)</f>
        <v>45819.66667</v>
      </c>
      <c r="N363" s="1">
        <f>IFERROR(__xludf.DUMMYFUNCTION("""COMPUTED_VALUE"""),6.51129054E8)</f>
        <v>651129054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IFERROR(__xludf.DUMMYFUNCTION("""COMPUTED_VALUE"""),946.0)</f>
        <v>946</v>
      </c>
      <c r="D364" s="2">
        <f>IFERROR(__xludf.DUMMYFUNCTION("""COMPUTED_VALUE"""),45820.66666666667)</f>
        <v>45820.66667</v>
      </c>
      <c r="E364" s="1">
        <f>IFERROR(__xludf.DUMMYFUNCTION("""COMPUTED_VALUE"""),953.3)</f>
        <v>953.3</v>
      </c>
      <c r="G364" s="2">
        <f>IFERROR(__xludf.DUMMYFUNCTION("""COMPUTED_VALUE"""),45820.66666666667)</f>
        <v>45820.66667</v>
      </c>
      <c r="H364" s="1">
        <f>IFERROR(__xludf.DUMMYFUNCTION("""COMPUTED_VALUE"""),943.49)</f>
        <v>943.49</v>
      </c>
      <c r="J364" s="2">
        <f>IFERROR(__xludf.DUMMYFUNCTION("""COMPUTED_VALUE"""),45820.66666666667)</f>
        <v>45820.66667</v>
      </c>
      <c r="K364" s="1">
        <f>IFERROR(__xludf.DUMMYFUNCTION("""COMPUTED_VALUE"""),947.05)</f>
        <v>947.05</v>
      </c>
      <c r="M364" s="2">
        <f>IFERROR(__xludf.DUMMYFUNCTION("""COMPUTED_VALUE"""),45820.66666666667)</f>
        <v>45820.66667</v>
      </c>
      <c r="N364" s="1">
        <f>IFERROR(__xludf.DUMMYFUNCTION("""COMPUTED_VALUE"""),5.62329787E8)</f>
        <v>562329787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IFERROR(__xludf.DUMMYFUNCTION("""COMPUTED_VALUE"""),940.48)</f>
        <v>940.48</v>
      </c>
      <c r="D365" s="2">
        <f>IFERROR(__xludf.DUMMYFUNCTION("""COMPUTED_VALUE"""),45821.66666666667)</f>
        <v>45821.66667</v>
      </c>
      <c r="E365" s="1">
        <f>IFERROR(__xludf.DUMMYFUNCTION("""COMPUTED_VALUE"""),951.62)</f>
        <v>951.62</v>
      </c>
      <c r="G365" s="2">
        <f>IFERROR(__xludf.DUMMYFUNCTION("""COMPUTED_VALUE"""),45821.66666666667)</f>
        <v>45821.66667</v>
      </c>
      <c r="H365" s="1">
        <f>IFERROR(__xludf.DUMMYFUNCTION("""COMPUTED_VALUE"""),939.04)</f>
        <v>939.04</v>
      </c>
      <c r="J365" s="2">
        <f>IFERROR(__xludf.DUMMYFUNCTION("""COMPUTED_VALUE"""),45821.66666666667)</f>
        <v>45821.66667</v>
      </c>
      <c r="K365" s="1">
        <f>IFERROR(__xludf.DUMMYFUNCTION("""COMPUTED_VALUE"""),941.17)</f>
        <v>941.17</v>
      </c>
      <c r="M365" s="2">
        <f>IFERROR(__xludf.DUMMYFUNCTION("""COMPUTED_VALUE"""),45821.66666666667)</f>
        <v>45821.66667</v>
      </c>
      <c r="N365" s="1">
        <f>IFERROR(__xludf.DUMMYFUNCTION("""COMPUTED_VALUE"""),7.06619187E8)</f>
        <v>706619187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IFERROR(__xludf.DUMMYFUNCTION("""COMPUTED_VALUE"""),947.38)</f>
        <v>947.38</v>
      </c>
      <c r="D366" s="2">
        <f>IFERROR(__xludf.DUMMYFUNCTION("""COMPUTED_VALUE"""),45824.66666666667)</f>
        <v>45824.66667</v>
      </c>
      <c r="E366" s="1">
        <f>IFERROR(__xludf.DUMMYFUNCTION("""COMPUTED_VALUE"""),953.0)</f>
        <v>953</v>
      </c>
      <c r="G366" s="2">
        <f>IFERROR(__xludf.DUMMYFUNCTION("""COMPUTED_VALUE"""),45824.66666666667)</f>
        <v>45824.66667</v>
      </c>
      <c r="H366" s="1">
        <f>IFERROR(__xludf.DUMMYFUNCTION("""COMPUTED_VALUE"""),945.19)</f>
        <v>945.19</v>
      </c>
      <c r="J366" s="2">
        <f>IFERROR(__xludf.DUMMYFUNCTION("""COMPUTED_VALUE"""),45824.66666666667)</f>
        <v>45824.66667</v>
      </c>
      <c r="K366" s="1">
        <f>IFERROR(__xludf.DUMMYFUNCTION("""COMPUTED_VALUE"""),948.32)</f>
        <v>948.32</v>
      </c>
      <c r="M366" s="2">
        <f>IFERROR(__xludf.DUMMYFUNCTION("""COMPUTED_VALUE"""),45824.66666666667)</f>
        <v>45824.66667</v>
      </c>
      <c r="N366" s="1">
        <f>IFERROR(__xludf.DUMMYFUNCTION("""COMPUTED_VALUE"""),6.82208859E8)</f>
        <v>682208859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IFERROR(__xludf.DUMMYFUNCTION("""COMPUTED_VALUE"""),944.56)</f>
        <v>944.56</v>
      </c>
      <c r="D367" s="2">
        <f>IFERROR(__xludf.DUMMYFUNCTION("""COMPUTED_VALUE"""),45825.66666666667)</f>
        <v>45825.66667</v>
      </c>
      <c r="E367" s="1">
        <f>IFERROR(__xludf.DUMMYFUNCTION("""COMPUTED_VALUE"""),944.56)</f>
        <v>944.56</v>
      </c>
      <c r="G367" s="2">
        <f>IFERROR(__xludf.DUMMYFUNCTION("""COMPUTED_VALUE"""),45825.66666666667)</f>
        <v>45825.66667</v>
      </c>
      <c r="H367" s="1">
        <f>IFERROR(__xludf.DUMMYFUNCTION("""COMPUTED_VALUE"""),929.49)</f>
        <v>929.49</v>
      </c>
      <c r="J367" s="2">
        <f>IFERROR(__xludf.DUMMYFUNCTION("""COMPUTED_VALUE"""),45825.66666666667)</f>
        <v>45825.66667</v>
      </c>
      <c r="K367" s="1">
        <f>IFERROR(__xludf.DUMMYFUNCTION("""COMPUTED_VALUE"""),930.08)</f>
        <v>930.08</v>
      </c>
      <c r="M367" s="2">
        <f>IFERROR(__xludf.DUMMYFUNCTION("""COMPUTED_VALUE"""),45825.66666666667)</f>
        <v>45825.66667</v>
      </c>
      <c r="N367" s="1">
        <f>IFERROR(__xludf.DUMMYFUNCTION("""COMPUTED_VALUE"""),6.84486967E8)</f>
        <v>684486967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IFERROR(__xludf.DUMMYFUNCTION("""COMPUTED_VALUE"""),930.89)</f>
        <v>930.89</v>
      </c>
      <c r="D368" s="2">
        <f>IFERROR(__xludf.DUMMYFUNCTION("""COMPUTED_VALUE"""),45826.66666666667)</f>
        <v>45826.66667</v>
      </c>
      <c r="E368" s="1">
        <f>IFERROR(__xludf.DUMMYFUNCTION("""COMPUTED_VALUE"""),941.08)</f>
        <v>941.08</v>
      </c>
      <c r="G368" s="2">
        <f>IFERROR(__xludf.DUMMYFUNCTION("""COMPUTED_VALUE"""),45826.66666666667)</f>
        <v>45826.66667</v>
      </c>
      <c r="H368" s="1">
        <f>IFERROR(__xludf.DUMMYFUNCTION("""COMPUTED_VALUE"""),929.01)</f>
        <v>929.01</v>
      </c>
      <c r="J368" s="2">
        <f>IFERROR(__xludf.DUMMYFUNCTION("""COMPUTED_VALUE"""),45826.66666666667)</f>
        <v>45826.66667</v>
      </c>
      <c r="K368" s="1">
        <f>IFERROR(__xludf.DUMMYFUNCTION("""COMPUTED_VALUE"""),933.45)</f>
        <v>933.45</v>
      </c>
      <c r="M368" s="2">
        <f>IFERROR(__xludf.DUMMYFUNCTION("""COMPUTED_VALUE"""),45826.66666666667)</f>
        <v>45826.66667</v>
      </c>
      <c r="N368" s="1">
        <f>IFERROR(__xludf.DUMMYFUNCTION("""COMPUTED_VALUE"""),6.03305399E8)</f>
        <v>603305399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IFERROR(__xludf.DUMMYFUNCTION("""COMPUTED_VALUE"""),938.41)</f>
        <v>938.41</v>
      </c>
      <c r="D369" s="2">
        <f>IFERROR(__xludf.DUMMYFUNCTION("""COMPUTED_VALUE"""),45828.66666666667)</f>
        <v>45828.66667</v>
      </c>
      <c r="E369" s="1">
        <f>IFERROR(__xludf.DUMMYFUNCTION("""COMPUTED_VALUE"""),945.13)</f>
        <v>945.13</v>
      </c>
      <c r="G369" s="2">
        <f>IFERROR(__xludf.DUMMYFUNCTION("""COMPUTED_VALUE"""),45828.66666666667)</f>
        <v>45828.66667</v>
      </c>
      <c r="H369" s="1">
        <f>IFERROR(__xludf.DUMMYFUNCTION("""COMPUTED_VALUE"""),931.48)</f>
        <v>931.48</v>
      </c>
      <c r="J369" s="2">
        <f>IFERROR(__xludf.DUMMYFUNCTION("""COMPUTED_VALUE"""),45828.66666666667)</f>
        <v>45828.66667</v>
      </c>
      <c r="K369" s="1">
        <f>IFERROR(__xludf.DUMMYFUNCTION("""COMPUTED_VALUE"""),936.15)</f>
        <v>936.15</v>
      </c>
      <c r="M369" s="2">
        <f>IFERROR(__xludf.DUMMYFUNCTION("""COMPUTED_VALUE"""),45828.66666666667)</f>
        <v>45828.66667</v>
      </c>
      <c r="N369" s="1">
        <f>IFERROR(__xludf.DUMMYFUNCTION("""COMPUTED_VALUE"""),9.31562313E8)</f>
        <v>931562313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IFERROR(__xludf.DUMMYFUNCTION("""COMPUTED_VALUE"""),940.27)</f>
        <v>940.27</v>
      </c>
      <c r="D370" s="2">
        <f>IFERROR(__xludf.DUMMYFUNCTION("""COMPUTED_VALUE"""),45831.66666666667)</f>
        <v>45831.66667</v>
      </c>
      <c r="E370" s="1">
        <f>IFERROR(__xludf.DUMMYFUNCTION("""COMPUTED_VALUE"""),966.39)</f>
        <v>966.39</v>
      </c>
      <c r="G370" s="2">
        <f>IFERROR(__xludf.DUMMYFUNCTION("""COMPUTED_VALUE"""),45831.66666666667)</f>
        <v>45831.66667</v>
      </c>
      <c r="H370" s="1">
        <f>IFERROR(__xludf.DUMMYFUNCTION("""COMPUTED_VALUE"""),940.27)</f>
        <v>940.27</v>
      </c>
      <c r="J370" s="2">
        <f>IFERROR(__xludf.DUMMYFUNCTION("""COMPUTED_VALUE"""),45831.66666666667)</f>
        <v>45831.66667</v>
      </c>
      <c r="K370" s="1">
        <f>IFERROR(__xludf.DUMMYFUNCTION("""COMPUTED_VALUE"""),963.43)</f>
        <v>963.43</v>
      </c>
      <c r="M370" s="2">
        <f>IFERROR(__xludf.DUMMYFUNCTION("""COMPUTED_VALUE"""),45831.66666666667)</f>
        <v>45831.66667</v>
      </c>
      <c r="N370" s="1">
        <f>IFERROR(__xludf.DUMMYFUNCTION("""COMPUTED_VALUE"""),7.85051204E8)</f>
        <v>785051204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IFERROR(__xludf.DUMMYFUNCTION("""COMPUTED_VALUE"""),970.52)</f>
        <v>970.52</v>
      </c>
      <c r="D371" s="2">
        <f>IFERROR(__xludf.DUMMYFUNCTION("""COMPUTED_VALUE"""),45832.66666666667)</f>
        <v>45832.66667</v>
      </c>
      <c r="E371" s="1">
        <f>IFERROR(__xludf.DUMMYFUNCTION("""COMPUTED_VALUE"""),970.52)</f>
        <v>970.52</v>
      </c>
      <c r="G371" s="2">
        <f>IFERROR(__xludf.DUMMYFUNCTION("""COMPUTED_VALUE"""),45832.66666666667)</f>
        <v>45832.66667</v>
      </c>
      <c r="H371" s="1">
        <f>IFERROR(__xludf.DUMMYFUNCTION("""COMPUTED_VALUE"""),958.18)</f>
        <v>958.18</v>
      </c>
      <c r="J371" s="2">
        <f>IFERROR(__xludf.DUMMYFUNCTION("""COMPUTED_VALUE"""),45832.66666666667)</f>
        <v>45832.66667</v>
      </c>
      <c r="K371" s="1">
        <f>IFERROR(__xludf.DUMMYFUNCTION("""COMPUTED_VALUE"""),959.37)</f>
        <v>959.37</v>
      </c>
      <c r="M371" s="2">
        <f>IFERROR(__xludf.DUMMYFUNCTION("""COMPUTED_VALUE"""),45832.66666666667)</f>
        <v>45832.66667</v>
      </c>
      <c r="N371" s="1">
        <f>IFERROR(__xludf.DUMMYFUNCTION("""COMPUTED_VALUE"""),6.40918749E8)</f>
        <v>640918749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IFERROR(__xludf.DUMMYFUNCTION("""COMPUTED_VALUE"""),958.93)</f>
        <v>958.93</v>
      </c>
      <c r="D372" s="2">
        <f>IFERROR(__xludf.DUMMYFUNCTION("""COMPUTED_VALUE"""),45833.66666666667)</f>
        <v>45833.66667</v>
      </c>
      <c r="E372" s="1">
        <f>IFERROR(__xludf.DUMMYFUNCTION("""COMPUTED_VALUE"""),958.93)</f>
        <v>958.93</v>
      </c>
      <c r="G372" s="2">
        <f>IFERROR(__xludf.DUMMYFUNCTION("""COMPUTED_VALUE"""),45833.66666666667)</f>
        <v>45833.66667</v>
      </c>
      <c r="H372" s="1">
        <f>IFERROR(__xludf.DUMMYFUNCTION("""COMPUTED_VALUE"""),935.84)</f>
        <v>935.84</v>
      </c>
      <c r="J372" s="2">
        <f>IFERROR(__xludf.DUMMYFUNCTION("""COMPUTED_VALUE"""),45833.66666666667)</f>
        <v>45833.66667</v>
      </c>
      <c r="K372" s="1">
        <f>IFERROR(__xludf.DUMMYFUNCTION("""COMPUTED_VALUE"""),939.13)</f>
        <v>939.13</v>
      </c>
      <c r="M372" s="2">
        <f>IFERROR(__xludf.DUMMYFUNCTION("""COMPUTED_VALUE"""),45833.66666666667)</f>
        <v>45833.66667</v>
      </c>
      <c r="N372" s="1">
        <f>IFERROR(__xludf.DUMMYFUNCTION("""COMPUTED_VALUE"""),6.67501268E8)</f>
        <v>667501268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IFERROR(__xludf.DUMMYFUNCTION("""COMPUTED_VALUE"""),938.54)</f>
        <v>938.54</v>
      </c>
      <c r="D373" s="2">
        <f>IFERROR(__xludf.DUMMYFUNCTION("""COMPUTED_VALUE"""),45834.66666666667)</f>
        <v>45834.66667</v>
      </c>
      <c r="E373" s="1">
        <f>IFERROR(__xludf.DUMMYFUNCTION("""COMPUTED_VALUE"""),944.81)</f>
        <v>944.81</v>
      </c>
      <c r="G373" s="2">
        <f>IFERROR(__xludf.DUMMYFUNCTION("""COMPUTED_VALUE"""),45834.66666666667)</f>
        <v>45834.66667</v>
      </c>
      <c r="H373" s="1">
        <f>IFERROR(__xludf.DUMMYFUNCTION("""COMPUTED_VALUE"""),936.69)</f>
        <v>936.69</v>
      </c>
      <c r="J373" s="2">
        <f>IFERROR(__xludf.DUMMYFUNCTION("""COMPUTED_VALUE"""),45834.66666666667)</f>
        <v>45834.66667</v>
      </c>
      <c r="K373" s="1">
        <f>IFERROR(__xludf.DUMMYFUNCTION("""COMPUTED_VALUE"""),940.39)</f>
        <v>940.39</v>
      </c>
      <c r="M373" s="2">
        <f>IFERROR(__xludf.DUMMYFUNCTION("""COMPUTED_VALUE"""),45834.66666666667)</f>
        <v>45834.66667</v>
      </c>
      <c r="N373" s="1">
        <f>IFERROR(__xludf.DUMMYFUNCTION("""COMPUTED_VALUE"""),6.61574829E8)</f>
        <v>661574829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IFERROR(__xludf.DUMMYFUNCTION("""COMPUTED_VALUE"""),941.66)</f>
        <v>941.66</v>
      </c>
      <c r="D374" s="2">
        <f>IFERROR(__xludf.DUMMYFUNCTION("""COMPUTED_VALUE"""),45835.66666666667)</f>
        <v>45835.66667</v>
      </c>
      <c r="E374" s="1">
        <f>IFERROR(__xludf.DUMMYFUNCTION("""COMPUTED_VALUE"""),948.83)</f>
        <v>948.83</v>
      </c>
      <c r="G374" s="2">
        <f>IFERROR(__xludf.DUMMYFUNCTION("""COMPUTED_VALUE"""),45835.66666666667)</f>
        <v>45835.66667</v>
      </c>
      <c r="H374" s="1">
        <f>IFERROR(__xludf.DUMMYFUNCTION("""COMPUTED_VALUE"""),938.25)</f>
        <v>938.25</v>
      </c>
      <c r="J374" s="2">
        <f>IFERROR(__xludf.DUMMYFUNCTION("""COMPUTED_VALUE"""),45835.66666666667)</f>
        <v>45835.66667</v>
      </c>
      <c r="K374" s="1">
        <f>IFERROR(__xludf.DUMMYFUNCTION("""COMPUTED_VALUE"""),946.04)</f>
        <v>946.04</v>
      </c>
      <c r="M374" s="2">
        <f>IFERROR(__xludf.DUMMYFUNCTION("""COMPUTED_VALUE"""),45835.66666666667)</f>
        <v>45835.66667</v>
      </c>
      <c r="N374" s="1">
        <f>IFERROR(__xludf.DUMMYFUNCTION("""COMPUTED_VALUE"""),1.094685367E9)</f>
        <v>1094685367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IFERROR(__xludf.DUMMYFUNCTION("""COMPUTED_VALUE"""),942.56)</f>
        <v>942.56</v>
      </c>
      <c r="D375" s="2">
        <f>IFERROR(__xludf.DUMMYFUNCTION("""COMPUTED_VALUE"""),45838.66666666667)</f>
        <v>45838.66667</v>
      </c>
      <c r="E375" s="1">
        <f>IFERROR(__xludf.DUMMYFUNCTION("""COMPUTED_VALUE"""),947.13)</f>
        <v>947.13</v>
      </c>
      <c r="G375" s="2">
        <f>IFERROR(__xludf.DUMMYFUNCTION("""COMPUTED_VALUE"""),45838.66666666667)</f>
        <v>45838.66667</v>
      </c>
      <c r="H375" s="1">
        <f>IFERROR(__xludf.DUMMYFUNCTION("""COMPUTED_VALUE"""),940.3)</f>
        <v>940.3</v>
      </c>
      <c r="J375" s="2">
        <f>IFERROR(__xludf.DUMMYFUNCTION("""COMPUTED_VALUE"""),45838.66666666667)</f>
        <v>45838.66667</v>
      </c>
      <c r="K375" s="1">
        <f>IFERROR(__xludf.DUMMYFUNCTION("""COMPUTED_VALUE"""),943.73)</f>
        <v>943.73</v>
      </c>
      <c r="M375" s="2">
        <f>IFERROR(__xludf.DUMMYFUNCTION("""COMPUTED_VALUE"""),45838.66666666667)</f>
        <v>45838.66667</v>
      </c>
      <c r="N375" s="1">
        <f>IFERROR(__xludf.DUMMYFUNCTION("""COMPUTED_VALUE"""),6.38908002E8)</f>
        <v>638908002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IFERROR(__xludf.DUMMYFUNCTION("""COMPUTED_VALUE"""),929.69)</f>
        <v>929.69</v>
      </c>
      <c r="D376" s="2">
        <f>IFERROR(__xludf.DUMMYFUNCTION("""COMPUTED_VALUE"""),45839.66666666667)</f>
        <v>45839.66667</v>
      </c>
      <c r="E376" s="1">
        <f>IFERROR(__xludf.DUMMYFUNCTION("""COMPUTED_VALUE"""),947.54)</f>
        <v>947.54</v>
      </c>
      <c r="G376" s="2">
        <f>IFERROR(__xludf.DUMMYFUNCTION("""COMPUTED_VALUE"""),45839.66666666667)</f>
        <v>45839.66667</v>
      </c>
      <c r="H376" s="1">
        <f>IFERROR(__xludf.DUMMYFUNCTION("""COMPUTED_VALUE"""),928.42)</f>
        <v>928.42</v>
      </c>
      <c r="J376" s="2">
        <f>IFERROR(__xludf.DUMMYFUNCTION("""COMPUTED_VALUE"""),45839.66666666667)</f>
        <v>45839.66667</v>
      </c>
      <c r="K376" s="1">
        <f>IFERROR(__xludf.DUMMYFUNCTION("""COMPUTED_VALUE"""),940.33)</f>
        <v>940.33</v>
      </c>
      <c r="M376" s="2">
        <f>IFERROR(__xludf.DUMMYFUNCTION("""COMPUTED_VALUE"""),45839.66666666667)</f>
        <v>45839.66667</v>
      </c>
      <c r="N376" s="1">
        <f>IFERROR(__xludf.DUMMYFUNCTION("""COMPUTED_VALUE"""),9.46293611E8)</f>
        <v>946293611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IFERROR(__xludf.DUMMYFUNCTION("""COMPUTED_VALUE"""),948.53)</f>
        <v>948.53</v>
      </c>
      <c r="D377" s="2">
        <f>IFERROR(__xludf.DUMMYFUNCTION("""COMPUTED_VALUE"""),45840.66666666667)</f>
        <v>45840.66667</v>
      </c>
      <c r="E377" s="1">
        <f>IFERROR(__xludf.DUMMYFUNCTION("""COMPUTED_VALUE"""),956.96)</f>
        <v>956.96</v>
      </c>
      <c r="G377" s="2">
        <f>IFERROR(__xludf.DUMMYFUNCTION("""COMPUTED_VALUE"""),45840.66666666667)</f>
        <v>45840.66667</v>
      </c>
      <c r="H377" s="1">
        <f>IFERROR(__xludf.DUMMYFUNCTION("""COMPUTED_VALUE"""),943.94)</f>
        <v>943.94</v>
      </c>
      <c r="J377" s="2">
        <f>IFERROR(__xludf.DUMMYFUNCTION("""COMPUTED_VALUE"""),45840.66666666667)</f>
        <v>45840.66667</v>
      </c>
      <c r="K377" s="1">
        <f>IFERROR(__xludf.DUMMYFUNCTION("""COMPUTED_VALUE"""),955.76)</f>
        <v>955.76</v>
      </c>
      <c r="M377" s="2">
        <f>IFERROR(__xludf.DUMMYFUNCTION("""COMPUTED_VALUE"""),45840.66666666667)</f>
        <v>45840.66667</v>
      </c>
      <c r="N377" s="1">
        <f>IFERROR(__xludf.DUMMYFUNCTION("""COMPUTED_VALUE"""),7.83221188E8)</f>
        <v>783221188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IFERROR(__xludf.DUMMYFUNCTION("""COMPUTED_VALUE"""),958.38)</f>
        <v>958.38</v>
      </c>
      <c r="D378" s="2">
        <f>IFERROR(__xludf.DUMMYFUNCTION("""COMPUTED_VALUE"""),45841.54166666667)</f>
        <v>45841.54167</v>
      </c>
      <c r="E378" s="1">
        <f>IFERROR(__xludf.DUMMYFUNCTION("""COMPUTED_VALUE"""),958.54)</f>
        <v>958.54</v>
      </c>
      <c r="G378" s="2">
        <f>IFERROR(__xludf.DUMMYFUNCTION("""COMPUTED_VALUE"""),45841.54166666667)</f>
        <v>45841.54167</v>
      </c>
      <c r="H378" s="1">
        <f>IFERROR(__xludf.DUMMYFUNCTION("""COMPUTED_VALUE"""),951.59)</f>
        <v>951.59</v>
      </c>
      <c r="J378" s="2">
        <f>IFERROR(__xludf.DUMMYFUNCTION("""COMPUTED_VALUE"""),45841.54166666667)</f>
        <v>45841.54167</v>
      </c>
      <c r="K378" s="1">
        <f>IFERROR(__xludf.DUMMYFUNCTION("""COMPUTED_VALUE"""),955.71)</f>
        <v>955.71</v>
      </c>
      <c r="M378" s="2">
        <f>IFERROR(__xludf.DUMMYFUNCTION("""COMPUTED_VALUE"""),45841.54166666667)</f>
        <v>45841.54167</v>
      </c>
      <c r="N378" s="1">
        <f>IFERROR(__xludf.DUMMYFUNCTION("""COMPUTED_VALUE"""),5.43809718E8)</f>
        <v>543809718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IFERROR(__xludf.DUMMYFUNCTION("""COMPUTED_VALUE"""),936.82)</f>
        <v>936.82</v>
      </c>
      <c r="D379" s="2">
        <f>IFERROR(__xludf.DUMMYFUNCTION("""COMPUTED_VALUE"""),45845.66666666667)</f>
        <v>45845.66667</v>
      </c>
      <c r="E379" s="1">
        <f>IFERROR(__xludf.DUMMYFUNCTION("""COMPUTED_VALUE"""),939.48)</f>
        <v>939.48</v>
      </c>
      <c r="G379" s="2">
        <f>IFERROR(__xludf.DUMMYFUNCTION("""COMPUTED_VALUE"""),45845.66666666667)</f>
        <v>45845.66667</v>
      </c>
      <c r="H379" s="1">
        <f>IFERROR(__xludf.DUMMYFUNCTION("""COMPUTED_VALUE"""),932.11)</f>
        <v>932.11</v>
      </c>
      <c r="J379" s="2">
        <f>IFERROR(__xludf.DUMMYFUNCTION("""COMPUTED_VALUE"""),45845.66666666667)</f>
        <v>45845.66667</v>
      </c>
      <c r="K379" s="1">
        <f>IFERROR(__xludf.DUMMYFUNCTION("""COMPUTED_VALUE"""),936.99)</f>
        <v>936.99</v>
      </c>
      <c r="M379" s="2">
        <f>IFERROR(__xludf.DUMMYFUNCTION("""COMPUTED_VALUE"""),45845.66666666667)</f>
        <v>45845.66667</v>
      </c>
      <c r="N379" s="1">
        <f>IFERROR(__xludf.DUMMYFUNCTION("""COMPUTED_VALUE"""),6.89370458E8)</f>
        <v>689370458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IFERROR(__xludf.DUMMYFUNCTION("""COMPUTED_VALUE"""),936.92)</f>
        <v>936.92</v>
      </c>
      <c r="D380" s="2">
        <f>IFERROR(__xludf.DUMMYFUNCTION("""COMPUTED_VALUE"""),45846.66666666667)</f>
        <v>45846.66667</v>
      </c>
      <c r="E380" s="1">
        <f>IFERROR(__xludf.DUMMYFUNCTION("""COMPUTED_VALUE"""),940.75)</f>
        <v>940.75</v>
      </c>
      <c r="G380" s="2">
        <f>IFERROR(__xludf.DUMMYFUNCTION("""COMPUTED_VALUE"""),45846.66666666667)</f>
        <v>45846.66667</v>
      </c>
      <c r="H380" s="1">
        <f>IFERROR(__xludf.DUMMYFUNCTION("""COMPUTED_VALUE"""),932.76)</f>
        <v>932.76</v>
      </c>
      <c r="J380" s="2">
        <f>IFERROR(__xludf.DUMMYFUNCTION("""COMPUTED_VALUE"""),45846.66666666667)</f>
        <v>45846.66667</v>
      </c>
      <c r="K380" s="1">
        <f>IFERROR(__xludf.DUMMYFUNCTION("""COMPUTED_VALUE"""),934.43)</f>
        <v>934.43</v>
      </c>
      <c r="M380" s="2">
        <f>IFERROR(__xludf.DUMMYFUNCTION("""COMPUTED_VALUE"""),45846.66666666667)</f>
        <v>45846.66667</v>
      </c>
      <c r="N380" s="1">
        <f>IFERROR(__xludf.DUMMYFUNCTION("""COMPUTED_VALUE"""),7.34122668E8)</f>
        <v>734122668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IFERROR(__xludf.DUMMYFUNCTION("""COMPUTED_VALUE"""),935.69)</f>
        <v>935.69</v>
      </c>
      <c r="D381" s="2">
        <f>IFERROR(__xludf.DUMMYFUNCTION("""COMPUTED_VALUE"""),45847.66666666667)</f>
        <v>45847.66667</v>
      </c>
      <c r="E381" s="1">
        <f>IFERROR(__xludf.DUMMYFUNCTION("""COMPUTED_VALUE"""),936.45)</f>
        <v>936.45</v>
      </c>
      <c r="G381" s="2">
        <f>IFERROR(__xludf.DUMMYFUNCTION("""COMPUTED_VALUE"""),45847.66666666667)</f>
        <v>45847.66667</v>
      </c>
      <c r="H381" s="1">
        <f>IFERROR(__xludf.DUMMYFUNCTION("""COMPUTED_VALUE"""),925.75)</f>
        <v>925.75</v>
      </c>
      <c r="J381" s="2">
        <f>IFERROR(__xludf.DUMMYFUNCTION("""COMPUTED_VALUE"""),45847.66666666667)</f>
        <v>45847.66667</v>
      </c>
      <c r="K381" s="1">
        <f>IFERROR(__xludf.DUMMYFUNCTION("""COMPUTED_VALUE"""),931.7)</f>
        <v>931.7</v>
      </c>
      <c r="M381" s="2">
        <f>IFERROR(__xludf.DUMMYFUNCTION("""COMPUTED_VALUE"""),45847.66666666667)</f>
        <v>45847.66667</v>
      </c>
      <c r="N381" s="1">
        <f>IFERROR(__xludf.DUMMYFUNCTION("""COMPUTED_VALUE"""),6.63778598E8)</f>
        <v>663778598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IFERROR(__xludf.DUMMYFUNCTION("""COMPUTED_VALUE"""),934.52)</f>
        <v>934.52</v>
      </c>
      <c r="D382" s="2">
        <f>IFERROR(__xludf.DUMMYFUNCTION("""COMPUTED_VALUE"""),45848.66666666667)</f>
        <v>45848.66667</v>
      </c>
      <c r="E382" s="1">
        <f>IFERROR(__xludf.DUMMYFUNCTION("""COMPUTED_VALUE"""),948.13)</f>
        <v>948.13</v>
      </c>
      <c r="G382" s="2">
        <f>IFERROR(__xludf.DUMMYFUNCTION("""COMPUTED_VALUE"""),45848.66666666667)</f>
        <v>45848.66667</v>
      </c>
      <c r="H382" s="1">
        <f>IFERROR(__xludf.DUMMYFUNCTION("""COMPUTED_VALUE"""),934.19)</f>
        <v>934.19</v>
      </c>
      <c r="J382" s="2">
        <f>IFERROR(__xludf.DUMMYFUNCTION("""COMPUTED_VALUE"""),45848.66666666667)</f>
        <v>45848.66667</v>
      </c>
      <c r="K382" s="1">
        <f>IFERROR(__xludf.DUMMYFUNCTION("""COMPUTED_VALUE"""),947.18)</f>
        <v>947.18</v>
      </c>
      <c r="M382" s="2">
        <f>IFERROR(__xludf.DUMMYFUNCTION("""COMPUTED_VALUE"""),45848.66666666667)</f>
        <v>45848.66667</v>
      </c>
      <c r="N382" s="1">
        <f>IFERROR(__xludf.DUMMYFUNCTION("""COMPUTED_VALUE"""),6.76456315E8)</f>
        <v>676456315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IFERROR(__xludf.DUMMYFUNCTION("""COMPUTED_VALUE"""),941.56)</f>
        <v>941.56</v>
      </c>
      <c r="D383" s="2">
        <f>IFERROR(__xludf.DUMMYFUNCTION("""COMPUTED_VALUE"""),45849.66666666667)</f>
        <v>45849.66667</v>
      </c>
      <c r="E383" s="1">
        <f>IFERROR(__xludf.DUMMYFUNCTION("""COMPUTED_VALUE"""),947.05)</f>
        <v>947.05</v>
      </c>
      <c r="G383" s="2">
        <f>IFERROR(__xludf.DUMMYFUNCTION("""COMPUTED_VALUE"""),45849.66666666667)</f>
        <v>45849.66667</v>
      </c>
      <c r="H383" s="1">
        <f>IFERROR(__xludf.DUMMYFUNCTION("""COMPUTED_VALUE"""),937.77)</f>
        <v>937.77</v>
      </c>
      <c r="J383" s="2">
        <f>IFERROR(__xludf.DUMMYFUNCTION("""COMPUTED_VALUE"""),45849.66666666667)</f>
        <v>45849.66667</v>
      </c>
      <c r="K383" s="1">
        <f>IFERROR(__xludf.DUMMYFUNCTION("""COMPUTED_VALUE"""),945.14)</f>
        <v>945.14</v>
      </c>
      <c r="M383" s="2">
        <f>IFERROR(__xludf.DUMMYFUNCTION("""COMPUTED_VALUE"""),45849.66666666667)</f>
        <v>45849.66667</v>
      </c>
      <c r="N383" s="1">
        <f>IFERROR(__xludf.DUMMYFUNCTION("""COMPUTED_VALUE"""),6.1444402E8)</f>
        <v>614444020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IFERROR(__xludf.DUMMYFUNCTION("""COMPUTED_VALUE"""),947.01)</f>
        <v>947.01</v>
      </c>
      <c r="D384" s="2">
        <f>IFERROR(__xludf.DUMMYFUNCTION("""COMPUTED_VALUE"""),45852.66666666667)</f>
        <v>45852.66667</v>
      </c>
      <c r="E384" s="1">
        <f>IFERROR(__xludf.DUMMYFUNCTION("""COMPUTED_VALUE"""),950.83)</f>
        <v>950.83</v>
      </c>
      <c r="G384" s="2">
        <f>IFERROR(__xludf.DUMMYFUNCTION("""COMPUTED_VALUE"""),45852.66666666667)</f>
        <v>45852.66667</v>
      </c>
      <c r="H384" s="1">
        <f>IFERROR(__xludf.DUMMYFUNCTION("""COMPUTED_VALUE"""),939.0)</f>
        <v>939</v>
      </c>
      <c r="J384" s="2">
        <f>IFERROR(__xludf.DUMMYFUNCTION("""COMPUTED_VALUE"""),45852.66666666667)</f>
        <v>45852.66667</v>
      </c>
      <c r="K384" s="1">
        <f>IFERROR(__xludf.DUMMYFUNCTION("""COMPUTED_VALUE"""),945.7)</f>
        <v>945.7</v>
      </c>
      <c r="M384" s="2">
        <f>IFERROR(__xludf.DUMMYFUNCTION("""COMPUTED_VALUE"""),45852.66666666667)</f>
        <v>45852.66667</v>
      </c>
      <c r="N384" s="1">
        <f>IFERROR(__xludf.DUMMYFUNCTION("""COMPUTED_VALUE"""),6.15032464E8)</f>
        <v>615032464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IFERROR(__xludf.DUMMYFUNCTION("""COMPUTED_VALUE"""),947.69)</f>
        <v>947.69</v>
      </c>
      <c r="D385" s="2">
        <f>IFERROR(__xludf.DUMMYFUNCTION("""COMPUTED_VALUE"""),45853.66666666667)</f>
        <v>45853.66667</v>
      </c>
      <c r="E385" s="1">
        <f>IFERROR(__xludf.DUMMYFUNCTION("""COMPUTED_VALUE"""),948.39)</f>
        <v>948.39</v>
      </c>
      <c r="G385" s="2">
        <f>IFERROR(__xludf.DUMMYFUNCTION("""COMPUTED_VALUE"""),45853.66666666667)</f>
        <v>45853.66667</v>
      </c>
      <c r="H385" s="1">
        <f>IFERROR(__xludf.DUMMYFUNCTION("""COMPUTED_VALUE"""),933.66)</f>
        <v>933.66</v>
      </c>
      <c r="J385" s="2">
        <f>IFERROR(__xludf.DUMMYFUNCTION("""COMPUTED_VALUE"""),45853.66666666667)</f>
        <v>45853.66667</v>
      </c>
      <c r="K385" s="1">
        <f>IFERROR(__xludf.DUMMYFUNCTION("""COMPUTED_VALUE"""),933.82)</f>
        <v>933.82</v>
      </c>
      <c r="M385" s="2">
        <f>IFERROR(__xludf.DUMMYFUNCTION("""COMPUTED_VALUE"""),45853.66666666667)</f>
        <v>45853.66667</v>
      </c>
      <c r="N385" s="1">
        <f>IFERROR(__xludf.DUMMYFUNCTION("""COMPUTED_VALUE"""),5.87090929E8)</f>
        <v>587090929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IFERROR(__xludf.DUMMYFUNCTION("""COMPUTED_VALUE"""),936.0)</f>
        <v>936</v>
      </c>
      <c r="D386" s="2">
        <f>IFERROR(__xludf.DUMMYFUNCTION("""COMPUTED_VALUE"""),45854.66666666667)</f>
        <v>45854.66667</v>
      </c>
      <c r="E386" s="1">
        <f>IFERROR(__xludf.DUMMYFUNCTION("""COMPUTED_VALUE"""),948.57)</f>
        <v>948.57</v>
      </c>
      <c r="G386" s="2">
        <f>IFERROR(__xludf.DUMMYFUNCTION("""COMPUTED_VALUE"""),45854.66666666667)</f>
        <v>45854.66667</v>
      </c>
      <c r="H386" s="1">
        <f>IFERROR(__xludf.DUMMYFUNCTION("""COMPUTED_VALUE"""),935.88)</f>
        <v>935.88</v>
      </c>
      <c r="J386" s="2">
        <f>IFERROR(__xludf.DUMMYFUNCTION("""COMPUTED_VALUE"""),45854.66666666667)</f>
        <v>45854.66667</v>
      </c>
      <c r="K386" s="1">
        <f>IFERROR(__xludf.DUMMYFUNCTION("""COMPUTED_VALUE"""),947.5)</f>
        <v>947.5</v>
      </c>
      <c r="M386" s="2">
        <f>IFERROR(__xludf.DUMMYFUNCTION("""COMPUTED_VALUE"""),45854.66666666667)</f>
        <v>45854.66667</v>
      </c>
      <c r="N386" s="1">
        <f>IFERROR(__xludf.DUMMYFUNCTION("""COMPUTED_VALUE"""),6.38768852E8)</f>
        <v>638768852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IFERROR(__xludf.DUMMYFUNCTION("""COMPUTED_VALUE"""),951.53)</f>
        <v>951.53</v>
      </c>
      <c r="D387" s="2">
        <f>IFERROR(__xludf.DUMMYFUNCTION("""COMPUTED_VALUE"""),45855.66666666667)</f>
        <v>45855.66667</v>
      </c>
      <c r="E387" s="1">
        <f>IFERROR(__xludf.DUMMYFUNCTION("""COMPUTED_VALUE"""),956.66)</f>
        <v>956.66</v>
      </c>
      <c r="G387" s="2">
        <f>IFERROR(__xludf.DUMMYFUNCTION("""COMPUTED_VALUE"""),45855.66666666667)</f>
        <v>45855.66667</v>
      </c>
      <c r="H387" s="1">
        <f>IFERROR(__xludf.DUMMYFUNCTION("""COMPUTED_VALUE"""),949.08)</f>
        <v>949.08</v>
      </c>
      <c r="J387" s="2">
        <f>IFERROR(__xludf.DUMMYFUNCTION("""COMPUTED_VALUE"""),45855.66666666667)</f>
        <v>45855.66667</v>
      </c>
      <c r="K387" s="1">
        <f>IFERROR(__xludf.DUMMYFUNCTION("""COMPUTED_VALUE"""),954.13)</f>
        <v>954.13</v>
      </c>
      <c r="M387" s="2">
        <f>IFERROR(__xludf.DUMMYFUNCTION("""COMPUTED_VALUE"""),45855.66666666667)</f>
        <v>45855.66667</v>
      </c>
      <c r="N387" s="1">
        <f>IFERROR(__xludf.DUMMYFUNCTION("""COMPUTED_VALUE"""),1.456536486E9)</f>
        <v>1456536486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IFERROR(__xludf.DUMMYFUNCTION("""COMPUTED_VALUE"""),956.67)</f>
        <v>956.67</v>
      </c>
      <c r="D388" s="2">
        <f>IFERROR(__xludf.DUMMYFUNCTION("""COMPUTED_VALUE"""),45856.66666666667)</f>
        <v>45856.66667</v>
      </c>
      <c r="E388" s="1">
        <f>IFERROR(__xludf.DUMMYFUNCTION("""COMPUTED_VALUE"""),963.13)</f>
        <v>963.13</v>
      </c>
      <c r="G388" s="2">
        <f>IFERROR(__xludf.DUMMYFUNCTION("""COMPUTED_VALUE"""),45856.66666666667)</f>
        <v>45856.66667</v>
      </c>
      <c r="H388" s="1">
        <f>IFERROR(__xludf.DUMMYFUNCTION("""COMPUTED_VALUE"""),954.97)</f>
        <v>954.97</v>
      </c>
      <c r="J388" s="2">
        <f>IFERROR(__xludf.DUMMYFUNCTION("""COMPUTED_VALUE"""),45856.66666666667)</f>
        <v>45856.66667</v>
      </c>
      <c r="K388" s="1">
        <f>IFERROR(__xludf.DUMMYFUNCTION("""COMPUTED_VALUE"""),959.23)</f>
        <v>959.23</v>
      </c>
      <c r="M388" s="2">
        <f>IFERROR(__xludf.DUMMYFUNCTION("""COMPUTED_VALUE"""),45856.66666666667)</f>
        <v>45856.66667</v>
      </c>
      <c r="N388" s="1">
        <f>IFERROR(__xludf.DUMMYFUNCTION("""COMPUTED_VALUE"""),7.85544777E8)</f>
        <v>785544777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IFERROR(__xludf.DUMMYFUNCTION("""COMPUTED_VALUE"""),963.24)</f>
        <v>963.24</v>
      </c>
      <c r="D389" s="2">
        <f>IFERROR(__xludf.DUMMYFUNCTION("""COMPUTED_VALUE"""),45859.66666666667)</f>
        <v>45859.66667</v>
      </c>
      <c r="E389" s="1">
        <f>IFERROR(__xludf.DUMMYFUNCTION("""COMPUTED_VALUE"""),967.23)</f>
        <v>967.23</v>
      </c>
      <c r="G389" s="2">
        <f>IFERROR(__xludf.DUMMYFUNCTION("""COMPUTED_VALUE"""),45859.66666666667)</f>
        <v>45859.66667</v>
      </c>
      <c r="H389" s="1">
        <f>IFERROR(__xludf.DUMMYFUNCTION("""COMPUTED_VALUE"""),959.08)</f>
        <v>959.08</v>
      </c>
      <c r="J389" s="2">
        <f>IFERROR(__xludf.DUMMYFUNCTION("""COMPUTED_VALUE"""),45859.66666666667)</f>
        <v>45859.66667</v>
      </c>
      <c r="K389" s="1">
        <f>IFERROR(__xludf.DUMMYFUNCTION("""COMPUTED_VALUE"""),959.33)</f>
        <v>959.33</v>
      </c>
      <c r="M389" s="2">
        <f>IFERROR(__xludf.DUMMYFUNCTION("""COMPUTED_VALUE"""),45859.66666666667)</f>
        <v>45859.66667</v>
      </c>
      <c r="N389" s="1">
        <f>IFERROR(__xludf.DUMMYFUNCTION("""COMPUTED_VALUE"""),7.16437938E8)</f>
        <v>716437938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IFERROR(__xludf.DUMMYFUNCTION("""COMPUTED_VALUE"""),955.4)</f>
        <v>955.4</v>
      </c>
      <c r="D390" s="2">
        <f>IFERROR(__xludf.DUMMYFUNCTION("""COMPUTED_VALUE"""),45860.66666666667)</f>
        <v>45860.66667</v>
      </c>
      <c r="E390" s="1">
        <f>IFERROR(__xludf.DUMMYFUNCTION("""COMPUTED_VALUE"""),969.57)</f>
        <v>969.57</v>
      </c>
      <c r="G390" s="2">
        <f>IFERROR(__xludf.DUMMYFUNCTION("""COMPUTED_VALUE"""),45860.66666666667)</f>
        <v>45860.66667</v>
      </c>
      <c r="H390" s="1">
        <f>IFERROR(__xludf.DUMMYFUNCTION("""COMPUTED_VALUE"""),954.18)</f>
        <v>954.18</v>
      </c>
      <c r="J390" s="2">
        <f>IFERROR(__xludf.DUMMYFUNCTION("""COMPUTED_VALUE"""),45860.66666666667)</f>
        <v>45860.66667</v>
      </c>
      <c r="K390" s="1">
        <f>IFERROR(__xludf.DUMMYFUNCTION("""COMPUTED_VALUE"""),967.64)</f>
        <v>967.64</v>
      </c>
      <c r="M390" s="2">
        <f>IFERROR(__xludf.DUMMYFUNCTION("""COMPUTED_VALUE"""),45860.66666666667)</f>
        <v>45860.66667</v>
      </c>
      <c r="N390" s="1">
        <f>IFERROR(__xludf.DUMMYFUNCTION("""COMPUTED_VALUE"""),8.47261106E8)</f>
        <v>847261106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IFERROR(__xludf.DUMMYFUNCTION("""COMPUTED_VALUE"""),966.76)</f>
        <v>966.76</v>
      </c>
      <c r="D391" s="2">
        <f>IFERROR(__xludf.DUMMYFUNCTION("""COMPUTED_VALUE"""),45861.66666666667)</f>
        <v>45861.66667</v>
      </c>
      <c r="E391" s="1">
        <f>IFERROR(__xludf.DUMMYFUNCTION("""COMPUTED_VALUE"""),971.61)</f>
        <v>971.61</v>
      </c>
      <c r="G391" s="2">
        <f>IFERROR(__xludf.DUMMYFUNCTION("""COMPUTED_VALUE"""),45861.66666666667)</f>
        <v>45861.66667</v>
      </c>
      <c r="H391" s="1">
        <f>IFERROR(__xludf.DUMMYFUNCTION("""COMPUTED_VALUE"""),965.28)</f>
        <v>965.28</v>
      </c>
      <c r="J391" s="2">
        <f>IFERROR(__xludf.DUMMYFUNCTION("""COMPUTED_VALUE"""),45861.66666666667)</f>
        <v>45861.66667</v>
      </c>
      <c r="K391" s="1">
        <f>IFERROR(__xludf.DUMMYFUNCTION("""COMPUTED_VALUE"""),969.31)</f>
        <v>969.31</v>
      </c>
      <c r="M391" s="2">
        <f>IFERROR(__xludf.DUMMYFUNCTION("""COMPUTED_VALUE"""),45861.66666666667)</f>
        <v>45861.66667</v>
      </c>
      <c r="N391" s="1">
        <f>IFERROR(__xludf.DUMMYFUNCTION("""COMPUTED_VALUE"""),7.39000616E8)</f>
        <v>739000616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IFERROR(__xludf.DUMMYFUNCTION("""COMPUTED_VALUE"""),952.18)</f>
        <v>952.18</v>
      </c>
      <c r="D392" s="2">
        <f>IFERROR(__xludf.DUMMYFUNCTION("""COMPUTED_VALUE"""),45862.66666666667)</f>
        <v>45862.66667</v>
      </c>
      <c r="E392" s="1">
        <f>IFERROR(__xludf.DUMMYFUNCTION("""COMPUTED_VALUE"""),952.18)</f>
        <v>952.18</v>
      </c>
      <c r="G392" s="2">
        <f>IFERROR(__xludf.DUMMYFUNCTION("""COMPUTED_VALUE"""),45862.66666666667)</f>
        <v>45862.66667</v>
      </c>
      <c r="H392" s="1">
        <f>IFERROR(__xludf.DUMMYFUNCTION("""COMPUTED_VALUE"""),940.23)</f>
        <v>940.23</v>
      </c>
      <c r="J392" s="2">
        <f>IFERROR(__xludf.DUMMYFUNCTION("""COMPUTED_VALUE"""),45862.66666666667)</f>
        <v>45862.66667</v>
      </c>
      <c r="K392" s="1">
        <f>IFERROR(__xludf.DUMMYFUNCTION("""COMPUTED_VALUE"""),942.83)</f>
        <v>942.83</v>
      </c>
      <c r="M392" s="2">
        <f>IFERROR(__xludf.DUMMYFUNCTION("""COMPUTED_VALUE"""),45862.66666666667)</f>
        <v>45862.66667</v>
      </c>
      <c r="N392" s="1">
        <f>IFERROR(__xludf.DUMMYFUNCTION("""COMPUTED_VALUE"""),6.74460105E8)</f>
        <v>674460105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IFERROR(__xludf.DUMMYFUNCTION("""COMPUTED_VALUE"""),946.65)</f>
        <v>946.65</v>
      </c>
      <c r="D393" s="2">
        <f>IFERROR(__xludf.DUMMYFUNCTION("""COMPUTED_VALUE"""),45863.66666666667)</f>
        <v>45863.66667</v>
      </c>
      <c r="E393" s="1">
        <f>IFERROR(__xludf.DUMMYFUNCTION("""COMPUTED_VALUE"""),955.38)</f>
        <v>955.38</v>
      </c>
      <c r="G393" s="2">
        <f>IFERROR(__xludf.DUMMYFUNCTION("""COMPUTED_VALUE"""),45863.66666666667)</f>
        <v>45863.66667</v>
      </c>
      <c r="H393" s="1">
        <f>IFERROR(__xludf.DUMMYFUNCTION("""COMPUTED_VALUE"""),945.82)</f>
        <v>945.82</v>
      </c>
      <c r="J393" s="2">
        <f>IFERROR(__xludf.DUMMYFUNCTION("""COMPUTED_VALUE"""),45863.66666666667)</f>
        <v>45863.66667</v>
      </c>
      <c r="K393" s="1">
        <f>IFERROR(__xludf.DUMMYFUNCTION("""COMPUTED_VALUE"""),953.16)</f>
        <v>953.16</v>
      </c>
      <c r="M393" s="2">
        <f>IFERROR(__xludf.DUMMYFUNCTION("""COMPUTED_VALUE"""),45863.66666666667)</f>
        <v>45863.66667</v>
      </c>
      <c r="N393" s="1">
        <f>IFERROR(__xludf.DUMMYFUNCTION("""COMPUTED_VALUE"""),6.05560024E8)</f>
        <v>605560024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IFERROR(__xludf.DUMMYFUNCTION("""COMPUTED_VALUE"""),953.86)</f>
        <v>953.86</v>
      </c>
      <c r="D394" s="2">
        <f>IFERROR(__xludf.DUMMYFUNCTION("""COMPUTED_VALUE"""),45866.66666666667)</f>
        <v>45866.66667</v>
      </c>
      <c r="E394" s="1">
        <f>IFERROR(__xludf.DUMMYFUNCTION("""COMPUTED_VALUE"""),961.02)</f>
        <v>961.02</v>
      </c>
      <c r="G394" s="2">
        <f>IFERROR(__xludf.DUMMYFUNCTION("""COMPUTED_VALUE"""),45866.66666666667)</f>
        <v>45866.66667</v>
      </c>
      <c r="H394" s="1">
        <f>IFERROR(__xludf.DUMMYFUNCTION("""COMPUTED_VALUE"""),949.36)</f>
        <v>949.36</v>
      </c>
      <c r="J394" s="2">
        <f>IFERROR(__xludf.DUMMYFUNCTION("""COMPUTED_VALUE"""),45866.66666666667)</f>
        <v>45866.66667</v>
      </c>
      <c r="K394" s="1">
        <f>IFERROR(__xludf.DUMMYFUNCTION("""COMPUTED_VALUE"""),954.72)</f>
        <v>954.72</v>
      </c>
      <c r="M394" s="2">
        <f>IFERROR(__xludf.DUMMYFUNCTION("""COMPUTED_VALUE"""),45866.66666666667)</f>
        <v>45866.66667</v>
      </c>
      <c r="N394" s="1">
        <f>IFERROR(__xludf.DUMMYFUNCTION("""COMPUTED_VALUE"""),5.61668408E8)</f>
        <v>561668408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IFERROR(__xludf.DUMMYFUNCTION("""COMPUTED_VALUE"""),955.45)</f>
        <v>955.45</v>
      </c>
      <c r="D395" s="2">
        <f>IFERROR(__xludf.DUMMYFUNCTION("""COMPUTED_VALUE"""),45867.66666666667)</f>
        <v>45867.66667</v>
      </c>
      <c r="E395" s="1">
        <f>IFERROR(__xludf.DUMMYFUNCTION("""COMPUTED_VALUE"""),956.24)</f>
        <v>956.24</v>
      </c>
      <c r="G395" s="2">
        <f>IFERROR(__xludf.DUMMYFUNCTION("""COMPUTED_VALUE"""),45867.66666666667)</f>
        <v>45867.66667</v>
      </c>
      <c r="H395" s="1">
        <f>IFERROR(__xludf.DUMMYFUNCTION("""COMPUTED_VALUE"""),948.95)</f>
        <v>948.95</v>
      </c>
      <c r="J395" s="2">
        <f>IFERROR(__xludf.DUMMYFUNCTION("""COMPUTED_VALUE"""),45867.66666666667)</f>
        <v>45867.66667</v>
      </c>
      <c r="K395" s="1">
        <f>IFERROR(__xludf.DUMMYFUNCTION("""COMPUTED_VALUE"""),954.17)</f>
        <v>954.17</v>
      </c>
      <c r="M395" s="2">
        <f>IFERROR(__xludf.DUMMYFUNCTION("""COMPUTED_VALUE"""),45867.66666666667)</f>
        <v>45867.66667</v>
      </c>
      <c r="N395" s="1">
        <f>IFERROR(__xludf.DUMMYFUNCTION("""COMPUTED_VALUE"""),6.54682113E8)</f>
        <v>654682113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IFERROR(__xludf.DUMMYFUNCTION("""COMPUTED_VALUE"""),956.36)</f>
        <v>956.36</v>
      </c>
      <c r="D396" s="2">
        <f>IFERROR(__xludf.DUMMYFUNCTION("""COMPUTED_VALUE"""),45868.66666666667)</f>
        <v>45868.66667</v>
      </c>
      <c r="E396" s="1">
        <f>IFERROR(__xludf.DUMMYFUNCTION("""COMPUTED_VALUE"""),957.5)</f>
        <v>957.5</v>
      </c>
      <c r="G396" s="2">
        <f>IFERROR(__xludf.DUMMYFUNCTION("""COMPUTED_VALUE"""),45868.66666666667)</f>
        <v>45868.66667</v>
      </c>
      <c r="H396" s="1">
        <f>IFERROR(__xludf.DUMMYFUNCTION("""COMPUTED_VALUE"""),941.05)</f>
        <v>941.05</v>
      </c>
      <c r="J396" s="2">
        <f>IFERROR(__xludf.DUMMYFUNCTION("""COMPUTED_VALUE"""),45868.66666666667)</f>
        <v>45868.66667</v>
      </c>
      <c r="K396" s="1">
        <f>IFERROR(__xludf.DUMMYFUNCTION("""COMPUTED_VALUE"""),945.74)</f>
        <v>945.74</v>
      </c>
      <c r="M396" s="2">
        <f>IFERROR(__xludf.DUMMYFUNCTION("""COMPUTED_VALUE"""),45868.66666666667)</f>
        <v>45868.66667</v>
      </c>
      <c r="N396" s="1">
        <f>IFERROR(__xludf.DUMMYFUNCTION("""COMPUTED_VALUE"""),6.99993371E8)</f>
        <v>699993371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IFERROR(__xludf.DUMMYFUNCTION("""COMPUTED_VALUE"""),946.05)</f>
        <v>946.05</v>
      </c>
      <c r="D397" s="2">
        <f>IFERROR(__xludf.DUMMYFUNCTION("""COMPUTED_VALUE"""),45869.66666666667)</f>
        <v>45869.66667</v>
      </c>
      <c r="E397" s="1">
        <f>IFERROR(__xludf.DUMMYFUNCTION("""COMPUTED_VALUE"""),946.05)</f>
        <v>946.05</v>
      </c>
      <c r="G397" s="2">
        <f>IFERROR(__xludf.DUMMYFUNCTION("""COMPUTED_VALUE"""),45869.66666666667)</f>
        <v>45869.66667</v>
      </c>
      <c r="H397" s="1">
        <f>IFERROR(__xludf.DUMMYFUNCTION("""COMPUTED_VALUE"""),930.21)</f>
        <v>930.21</v>
      </c>
      <c r="J397" s="2">
        <f>IFERROR(__xludf.DUMMYFUNCTION("""COMPUTED_VALUE"""),45869.66666666667)</f>
        <v>45869.66667</v>
      </c>
      <c r="K397" s="1">
        <f>IFERROR(__xludf.DUMMYFUNCTION("""COMPUTED_VALUE"""),931.69)</f>
        <v>931.69</v>
      </c>
      <c r="M397" s="2">
        <f>IFERROR(__xludf.DUMMYFUNCTION("""COMPUTED_VALUE"""),45869.66666666667)</f>
        <v>45869.66667</v>
      </c>
      <c r="N397" s="1">
        <f>IFERROR(__xludf.DUMMYFUNCTION("""COMPUTED_VALUE"""),7.3151261E8)</f>
        <v>731512610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IFERROR(__xludf.DUMMYFUNCTION("""COMPUTED_VALUE"""),931.53)</f>
        <v>931.53</v>
      </c>
      <c r="D398" s="2">
        <f>IFERROR(__xludf.DUMMYFUNCTION("""COMPUTED_VALUE"""),45870.66666666667)</f>
        <v>45870.66667</v>
      </c>
      <c r="E398" s="1">
        <f>IFERROR(__xludf.DUMMYFUNCTION("""COMPUTED_VALUE"""),935.39)</f>
        <v>935.39</v>
      </c>
      <c r="G398" s="2">
        <f>IFERROR(__xludf.DUMMYFUNCTION("""COMPUTED_VALUE"""),45870.66666666667)</f>
        <v>45870.66667</v>
      </c>
      <c r="H398" s="1">
        <f>IFERROR(__xludf.DUMMYFUNCTION("""COMPUTED_VALUE"""),923.43)</f>
        <v>923.43</v>
      </c>
      <c r="J398" s="2">
        <f>IFERROR(__xludf.DUMMYFUNCTION("""COMPUTED_VALUE"""),45870.66666666667)</f>
        <v>45870.66667</v>
      </c>
      <c r="K398" s="1">
        <f>IFERROR(__xludf.DUMMYFUNCTION("""COMPUTED_VALUE"""),926.41)</f>
        <v>926.41</v>
      </c>
      <c r="M398" s="2">
        <f>IFERROR(__xludf.DUMMYFUNCTION("""COMPUTED_VALUE"""),45870.66666666667)</f>
        <v>45870.66667</v>
      </c>
      <c r="N398" s="1">
        <f>IFERROR(__xludf.DUMMYFUNCTION("""COMPUTED_VALUE"""),6.85757684E8)</f>
        <v>685757684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IFERROR(__xludf.DUMMYFUNCTION("""COMPUTED_VALUE"""),931.72)</f>
        <v>931.72</v>
      </c>
      <c r="D399" s="2">
        <f>IFERROR(__xludf.DUMMYFUNCTION("""COMPUTED_VALUE"""),45873.66666666667)</f>
        <v>45873.66667</v>
      </c>
      <c r="E399" s="1">
        <f>IFERROR(__xludf.DUMMYFUNCTION("""COMPUTED_VALUE"""),938.75)</f>
        <v>938.75</v>
      </c>
      <c r="G399" s="2">
        <f>IFERROR(__xludf.DUMMYFUNCTION("""COMPUTED_VALUE"""),45873.66666666667)</f>
        <v>45873.66667</v>
      </c>
      <c r="H399" s="1">
        <f>IFERROR(__xludf.DUMMYFUNCTION("""COMPUTED_VALUE"""),929.89)</f>
        <v>929.89</v>
      </c>
      <c r="J399" s="2">
        <f>IFERROR(__xludf.DUMMYFUNCTION("""COMPUTED_VALUE"""),45873.66666666667)</f>
        <v>45873.66667</v>
      </c>
      <c r="K399" s="1">
        <f>IFERROR(__xludf.DUMMYFUNCTION("""COMPUTED_VALUE"""),936.65)</f>
        <v>936.65</v>
      </c>
      <c r="M399" s="2">
        <f>IFERROR(__xludf.DUMMYFUNCTION("""COMPUTED_VALUE"""),45873.66666666667)</f>
        <v>45873.66667</v>
      </c>
      <c r="N399" s="1">
        <f>IFERROR(__xludf.DUMMYFUNCTION("""COMPUTED_VALUE"""),5.77899148E8)</f>
        <v>577899148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IFERROR(__xludf.DUMMYFUNCTION("""COMPUTED_VALUE"""),936.86)</f>
        <v>936.86</v>
      </c>
      <c r="D400" s="2">
        <f>IFERROR(__xludf.DUMMYFUNCTION("""COMPUTED_VALUE"""),45874.66666666667)</f>
        <v>45874.66667</v>
      </c>
      <c r="E400" s="1">
        <f>IFERROR(__xludf.DUMMYFUNCTION("""COMPUTED_VALUE"""),940.56)</f>
        <v>940.56</v>
      </c>
      <c r="G400" s="2">
        <f>IFERROR(__xludf.DUMMYFUNCTION("""COMPUTED_VALUE"""),45874.66666666667)</f>
        <v>45874.66667</v>
      </c>
      <c r="H400" s="1">
        <f>IFERROR(__xludf.DUMMYFUNCTION("""COMPUTED_VALUE"""),934.19)</f>
        <v>934.19</v>
      </c>
      <c r="J400" s="2">
        <f>IFERROR(__xludf.DUMMYFUNCTION("""COMPUTED_VALUE"""),45874.66666666667)</f>
        <v>45874.66667</v>
      </c>
      <c r="K400" s="1">
        <f>IFERROR(__xludf.DUMMYFUNCTION("""COMPUTED_VALUE"""),936.35)</f>
        <v>936.35</v>
      </c>
      <c r="M400" s="2">
        <f>IFERROR(__xludf.DUMMYFUNCTION("""COMPUTED_VALUE"""),45874.66666666667)</f>
        <v>45874.66667</v>
      </c>
      <c r="N400" s="1">
        <f>IFERROR(__xludf.DUMMYFUNCTION("""COMPUTED_VALUE"""),5.62330787E8)</f>
        <v>562330787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IFERROR(__xludf.DUMMYFUNCTION("""COMPUTED_VALUE"""),937.64)</f>
        <v>937.64</v>
      </c>
      <c r="D401" s="2">
        <f>IFERROR(__xludf.DUMMYFUNCTION("""COMPUTED_VALUE"""),45875.66666666667)</f>
        <v>45875.66667</v>
      </c>
      <c r="E401" s="1">
        <f>IFERROR(__xludf.DUMMYFUNCTION("""COMPUTED_VALUE"""),952.25)</f>
        <v>952.25</v>
      </c>
      <c r="G401" s="2">
        <f>IFERROR(__xludf.DUMMYFUNCTION("""COMPUTED_VALUE"""),45875.66666666667)</f>
        <v>45875.66667</v>
      </c>
      <c r="H401" s="1">
        <f>IFERROR(__xludf.DUMMYFUNCTION("""COMPUTED_VALUE"""),937.11)</f>
        <v>937.11</v>
      </c>
      <c r="J401" s="2">
        <f>IFERROR(__xludf.DUMMYFUNCTION("""COMPUTED_VALUE"""),45875.66666666667)</f>
        <v>45875.66667</v>
      </c>
      <c r="K401" s="1">
        <f>IFERROR(__xludf.DUMMYFUNCTION("""COMPUTED_VALUE"""),950.75)</f>
        <v>950.75</v>
      </c>
      <c r="M401" s="2">
        <f>IFERROR(__xludf.DUMMYFUNCTION("""COMPUTED_VALUE"""),45875.66666666667)</f>
        <v>45875.66667</v>
      </c>
      <c r="N401" s="1">
        <f>IFERROR(__xludf.DUMMYFUNCTION("""COMPUTED_VALUE"""),6.57521101E8)</f>
        <v>657521101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IFERROR(__xludf.DUMMYFUNCTION("""COMPUTED_VALUE"""),951.67)</f>
        <v>951.67</v>
      </c>
      <c r="D402" s="2">
        <f>IFERROR(__xludf.DUMMYFUNCTION("""COMPUTED_VALUE"""),45876.66666666667)</f>
        <v>45876.66667</v>
      </c>
      <c r="E402" s="1">
        <f>IFERROR(__xludf.DUMMYFUNCTION("""COMPUTED_VALUE"""),955.79)</f>
        <v>955.79</v>
      </c>
      <c r="G402" s="2">
        <f>IFERROR(__xludf.DUMMYFUNCTION("""COMPUTED_VALUE"""),45876.66666666667)</f>
        <v>45876.66667</v>
      </c>
      <c r="H402" s="1">
        <f>IFERROR(__xludf.DUMMYFUNCTION("""COMPUTED_VALUE"""),947.73)</f>
        <v>947.73</v>
      </c>
      <c r="J402" s="2">
        <f>IFERROR(__xludf.DUMMYFUNCTION("""COMPUTED_VALUE"""),45876.66666666667)</f>
        <v>45876.66667</v>
      </c>
      <c r="K402" s="1">
        <f>IFERROR(__xludf.DUMMYFUNCTION("""COMPUTED_VALUE"""),955.64)</f>
        <v>955.64</v>
      </c>
      <c r="M402" s="2">
        <f>IFERROR(__xludf.DUMMYFUNCTION("""COMPUTED_VALUE"""),45876.66666666667)</f>
        <v>45876.66667</v>
      </c>
      <c r="N402" s="1">
        <f>IFERROR(__xludf.DUMMYFUNCTION("""COMPUTED_VALUE"""),5.74710899E8)</f>
        <v>574710899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IFERROR(__xludf.DUMMYFUNCTION("""COMPUTED_VALUE"""),956.64)</f>
        <v>956.64</v>
      </c>
      <c r="D403" s="2">
        <f>IFERROR(__xludf.DUMMYFUNCTION("""COMPUTED_VALUE"""),45877.66666666667)</f>
        <v>45877.66667</v>
      </c>
      <c r="E403" s="1">
        <f>IFERROR(__xludf.DUMMYFUNCTION("""COMPUTED_VALUE"""),968.18)</f>
        <v>968.18</v>
      </c>
      <c r="G403" s="2">
        <f>IFERROR(__xludf.DUMMYFUNCTION("""COMPUTED_VALUE"""),45877.66666666667)</f>
        <v>45877.66667</v>
      </c>
      <c r="H403" s="1">
        <f>IFERROR(__xludf.DUMMYFUNCTION("""COMPUTED_VALUE"""),956.64)</f>
        <v>956.64</v>
      </c>
      <c r="J403" s="2">
        <f>IFERROR(__xludf.DUMMYFUNCTION("""COMPUTED_VALUE"""),45877.66666666667)</f>
        <v>45877.66667</v>
      </c>
      <c r="K403" s="1">
        <f>IFERROR(__xludf.DUMMYFUNCTION("""COMPUTED_VALUE"""),963.19)</f>
        <v>963.19</v>
      </c>
      <c r="M403" s="2">
        <f>IFERROR(__xludf.DUMMYFUNCTION("""COMPUTED_VALUE"""),45877.66666666667)</f>
        <v>45877.66667</v>
      </c>
      <c r="N403" s="1">
        <f>IFERROR(__xludf.DUMMYFUNCTION("""COMPUTED_VALUE"""),5.10171844E8)</f>
        <v>510171844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IFERROR(__xludf.DUMMYFUNCTION("""COMPUTED_VALUE"""),967.85)</f>
        <v>967.85</v>
      </c>
      <c r="D404" s="2">
        <f>IFERROR(__xludf.DUMMYFUNCTION("""COMPUTED_VALUE"""),45880.66666666667)</f>
        <v>45880.66667</v>
      </c>
      <c r="E404" s="1">
        <f>IFERROR(__xludf.DUMMYFUNCTION("""COMPUTED_VALUE"""),976.16)</f>
        <v>976.16</v>
      </c>
      <c r="G404" s="2">
        <f>IFERROR(__xludf.DUMMYFUNCTION("""COMPUTED_VALUE"""),45880.66666666667)</f>
        <v>45880.66667</v>
      </c>
      <c r="H404" s="1">
        <f>IFERROR(__xludf.DUMMYFUNCTION("""COMPUTED_VALUE"""),967.85)</f>
        <v>967.85</v>
      </c>
      <c r="J404" s="2">
        <f>IFERROR(__xludf.DUMMYFUNCTION("""COMPUTED_VALUE"""),45880.66666666667)</f>
        <v>45880.66667</v>
      </c>
      <c r="K404" s="1">
        <f>IFERROR(__xludf.DUMMYFUNCTION("""COMPUTED_VALUE"""),971.69)</f>
        <v>971.69</v>
      </c>
      <c r="M404" s="2">
        <f>IFERROR(__xludf.DUMMYFUNCTION("""COMPUTED_VALUE"""),45880.66666666667)</f>
        <v>45880.66667</v>
      </c>
      <c r="N404" s="1">
        <f>IFERROR(__xludf.DUMMYFUNCTION("""COMPUTED_VALUE"""),6.40777351E8)</f>
        <v>640777351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IFERROR(__xludf.DUMMYFUNCTION("""COMPUTED_VALUE"""),977.44)</f>
        <v>977.44</v>
      </c>
      <c r="D405" s="2">
        <f>IFERROR(__xludf.DUMMYFUNCTION("""COMPUTED_VALUE"""),45881.66666666667)</f>
        <v>45881.66667</v>
      </c>
      <c r="E405" s="1">
        <f>IFERROR(__xludf.DUMMYFUNCTION("""COMPUTED_VALUE"""),979.18)</f>
        <v>979.18</v>
      </c>
      <c r="G405" s="2">
        <f>IFERROR(__xludf.DUMMYFUNCTION("""COMPUTED_VALUE"""),45881.66666666667)</f>
        <v>45881.66667</v>
      </c>
      <c r="H405" s="1">
        <f>IFERROR(__xludf.DUMMYFUNCTION("""COMPUTED_VALUE"""),969.28)</f>
        <v>969.28</v>
      </c>
      <c r="J405" s="2">
        <f>IFERROR(__xludf.DUMMYFUNCTION("""COMPUTED_VALUE"""),45881.66666666667)</f>
        <v>45881.66667</v>
      </c>
      <c r="K405" s="1">
        <f>IFERROR(__xludf.DUMMYFUNCTION("""COMPUTED_VALUE"""),978.35)</f>
        <v>978.35</v>
      </c>
      <c r="M405" s="2">
        <f>IFERROR(__xludf.DUMMYFUNCTION("""COMPUTED_VALUE"""),45881.66666666667)</f>
        <v>45881.66667</v>
      </c>
      <c r="N405" s="1">
        <f>IFERROR(__xludf.DUMMYFUNCTION("""COMPUTED_VALUE"""),5.38095633E8)</f>
        <v>538095633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IFERROR(__xludf.DUMMYFUNCTION("""COMPUTED_VALUE"""),979.68)</f>
        <v>979.68</v>
      </c>
      <c r="D406" s="2">
        <f>IFERROR(__xludf.DUMMYFUNCTION("""COMPUTED_VALUE"""),45882.66666666667)</f>
        <v>45882.66667</v>
      </c>
      <c r="E406" s="1">
        <f>IFERROR(__xludf.DUMMYFUNCTION("""COMPUTED_VALUE"""),987.07)</f>
        <v>987.07</v>
      </c>
      <c r="G406" s="2">
        <f>IFERROR(__xludf.DUMMYFUNCTION("""COMPUTED_VALUE"""),45882.66666666667)</f>
        <v>45882.66667</v>
      </c>
      <c r="H406" s="1">
        <f>IFERROR(__xludf.DUMMYFUNCTION("""COMPUTED_VALUE"""),978.71)</f>
        <v>978.71</v>
      </c>
      <c r="J406" s="2">
        <f>IFERROR(__xludf.DUMMYFUNCTION("""COMPUTED_VALUE"""),45882.66666666667)</f>
        <v>45882.66667</v>
      </c>
      <c r="K406" s="1">
        <f>IFERROR(__xludf.DUMMYFUNCTION("""COMPUTED_VALUE"""),984.41)</f>
        <v>984.41</v>
      </c>
      <c r="M406" s="2">
        <f>IFERROR(__xludf.DUMMYFUNCTION("""COMPUTED_VALUE"""),45882.66666666667)</f>
        <v>45882.66667</v>
      </c>
      <c r="N406" s="1">
        <f>IFERROR(__xludf.DUMMYFUNCTION("""COMPUTED_VALUE"""),5.27012369E8)</f>
        <v>527012369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IFERROR(__xludf.DUMMYFUNCTION("""COMPUTED_VALUE"""),978.54)</f>
        <v>978.54</v>
      </c>
      <c r="D407" s="2">
        <f>IFERROR(__xludf.DUMMYFUNCTION("""COMPUTED_VALUE"""),45883.66666666667)</f>
        <v>45883.66667</v>
      </c>
      <c r="E407" s="1">
        <f>IFERROR(__xludf.DUMMYFUNCTION("""COMPUTED_VALUE"""),978.57)</f>
        <v>978.57</v>
      </c>
      <c r="G407" s="2">
        <f>IFERROR(__xludf.DUMMYFUNCTION("""COMPUTED_VALUE"""),45883.66666666667)</f>
        <v>45883.66667</v>
      </c>
      <c r="H407" s="1">
        <f>IFERROR(__xludf.DUMMYFUNCTION("""COMPUTED_VALUE"""),968.49)</f>
        <v>968.49</v>
      </c>
      <c r="J407" s="2">
        <f>IFERROR(__xludf.DUMMYFUNCTION("""COMPUTED_VALUE"""),45883.66666666667)</f>
        <v>45883.66667</v>
      </c>
      <c r="K407" s="1">
        <f>IFERROR(__xludf.DUMMYFUNCTION("""COMPUTED_VALUE"""),974.01)</f>
        <v>974.01</v>
      </c>
      <c r="M407" s="2">
        <f>IFERROR(__xludf.DUMMYFUNCTION("""COMPUTED_VALUE"""),45883.66666666667)</f>
        <v>45883.66667</v>
      </c>
      <c r="N407" s="1">
        <f>IFERROR(__xludf.DUMMYFUNCTION("""COMPUTED_VALUE"""),4.83494915E8)</f>
        <v>483494915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IFERROR(__xludf.DUMMYFUNCTION("""COMPUTED_VALUE"""),975.62)</f>
        <v>975.62</v>
      </c>
      <c r="D408" s="2">
        <f>IFERROR(__xludf.DUMMYFUNCTION("""COMPUTED_VALUE"""),45884.66666666667)</f>
        <v>45884.66667</v>
      </c>
      <c r="E408" s="1">
        <f>IFERROR(__xludf.DUMMYFUNCTION("""COMPUTED_VALUE"""),977.68)</f>
        <v>977.68</v>
      </c>
      <c r="G408" s="2">
        <f>IFERROR(__xludf.DUMMYFUNCTION("""COMPUTED_VALUE"""),45884.66666666667)</f>
        <v>45884.66667</v>
      </c>
      <c r="H408" s="1">
        <f>IFERROR(__xludf.DUMMYFUNCTION("""COMPUTED_VALUE"""),967.5)</f>
        <v>967.5</v>
      </c>
      <c r="J408" s="2">
        <f>IFERROR(__xludf.DUMMYFUNCTION("""COMPUTED_VALUE"""),45884.66666666667)</f>
        <v>45884.66667</v>
      </c>
      <c r="K408" s="1">
        <f>IFERROR(__xludf.DUMMYFUNCTION("""COMPUTED_VALUE"""),971.63)</f>
        <v>971.63</v>
      </c>
      <c r="M408" s="2">
        <f>IFERROR(__xludf.DUMMYFUNCTION("""COMPUTED_VALUE"""),45884.66666666667)</f>
        <v>45884.66667</v>
      </c>
      <c r="N408" s="1">
        <f>IFERROR(__xludf.DUMMYFUNCTION("""COMPUTED_VALUE"""),5.15486632E8)</f>
        <v>515486632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IFERROR(__xludf.DUMMYFUNCTION("""COMPUTED_VALUE"""),970.92)</f>
        <v>970.92</v>
      </c>
      <c r="D409" s="2">
        <f>IFERROR(__xludf.DUMMYFUNCTION("""COMPUTED_VALUE"""),45887.66666666667)</f>
        <v>45887.66667</v>
      </c>
      <c r="E409" s="1">
        <f>IFERROR(__xludf.DUMMYFUNCTION("""COMPUTED_VALUE"""),976.82)</f>
        <v>976.82</v>
      </c>
      <c r="G409" s="2">
        <f>IFERROR(__xludf.DUMMYFUNCTION("""COMPUTED_VALUE"""),45887.66666666667)</f>
        <v>45887.66667</v>
      </c>
      <c r="H409" s="1">
        <f>IFERROR(__xludf.DUMMYFUNCTION("""COMPUTED_VALUE"""),970.92)</f>
        <v>970.92</v>
      </c>
      <c r="J409" s="2">
        <f>IFERROR(__xludf.DUMMYFUNCTION("""COMPUTED_VALUE"""),45887.66666666667)</f>
        <v>45887.66667</v>
      </c>
      <c r="K409" s="1">
        <f>IFERROR(__xludf.DUMMYFUNCTION("""COMPUTED_VALUE"""),974.59)</f>
        <v>974.59</v>
      </c>
      <c r="M409" s="2">
        <f>IFERROR(__xludf.DUMMYFUNCTION("""COMPUTED_VALUE"""),45887.66666666667)</f>
        <v>45887.66667</v>
      </c>
      <c r="N409" s="1">
        <f>IFERROR(__xludf.DUMMYFUNCTION("""COMPUTED_VALUE"""),4.8307838E8)</f>
        <v>483078380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IFERROR(__xludf.DUMMYFUNCTION("""COMPUTED_VALUE"""),975.49)</f>
        <v>975.49</v>
      </c>
      <c r="D410" s="2">
        <f>IFERROR(__xludf.DUMMYFUNCTION("""COMPUTED_VALUE"""),45888.66666666667)</f>
        <v>45888.66667</v>
      </c>
      <c r="E410" s="1">
        <f>IFERROR(__xludf.DUMMYFUNCTION("""COMPUTED_VALUE"""),984.75)</f>
        <v>984.75</v>
      </c>
      <c r="G410" s="2">
        <f>IFERROR(__xludf.DUMMYFUNCTION("""COMPUTED_VALUE"""),45888.66666666667)</f>
        <v>45888.66667</v>
      </c>
      <c r="H410" s="1">
        <f>IFERROR(__xludf.DUMMYFUNCTION("""COMPUTED_VALUE"""),974.5)</f>
        <v>974.5</v>
      </c>
      <c r="J410" s="2">
        <f>IFERROR(__xludf.DUMMYFUNCTION("""COMPUTED_VALUE"""),45888.66666666667)</f>
        <v>45888.66667</v>
      </c>
      <c r="K410" s="1">
        <f>IFERROR(__xludf.DUMMYFUNCTION("""COMPUTED_VALUE"""),977.16)</f>
        <v>977.16</v>
      </c>
      <c r="M410" s="2">
        <f>IFERROR(__xludf.DUMMYFUNCTION("""COMPUTED_VALUE"""),45888.66666666667)</f>
        <v>45888.66667</v>
      </c>
      <c r="N410" s="1">
        <f>IFERROR(__xludf.DUMMYFUNCTION("""COMPUTED_VALUE"""),5.16088196E8)</f>
        <v>516088196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IFERROR(__xludf.DUMMYFUNCTION("""COMPUTED_VALUE"""),978.59)</f>
        <v>978.59</v>
      </c>
      <c r="D411" s="2">
        <f>IFERROR(__xludf.DUMMYFUNCTION("""COMPUTED_VALUE"""),45889.66666666667)</f>
        <v>45889.66667</v>
      </c>
      <c r="E411" s="1">
        <f>IFERROR(__xludf.DUMMYFUNCTION("""COMPUTED_VALUE"""),983.19)</f>
        <v>983.19</v>
      </c>
      <c r="G411" s="2">
        <f>IFERROR(__xludf.DUMMYFUNCTION("""COMPUTED_VALUE"""),45889.66666666667)</f>
        <v>45889.66667</v>
      </c>
      <c r="H411" s="1">
        <f>IFERROR(__xludf.DUMMYFUNCTION("""COMPUTED_VALUE"""),970.42)</f>
        <v>970.42</v>
      </c>
      <c r="J411" s="2">
        <f>IFERROR(__xludf.DUMMYFUNCTION("""COMPUTED_VALUE"""),45889.66666666667)</f>
        <v>45889.66667</v>
      </c>
      <c r="K411" s="1">
        <f>IFERROR(__xludf.DUMMYFUNCTION("""COMPUTED_VALUE"""),974.59)</f>
        <v>974.59</v>
      </c>
      <c r="M411" s="2">
        <f>IFERROR(__xludf.DUMMYFUNCTION("""COMPUTED_VALUE"""),45889.66666666667)</f>
        <v>45889.66667</v>
      </c>
      <c r="N411" s="1">
        <f>IFERROR(__xludf.DUMMYFUNCTION("""COMPUTED_VALUE"""),5.52883773E8)</f>
        <v>552883773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IFERROR(__xludf.DUMMYFUNCTION("""COMPUTED_VALUE"""),970.14)</f>
        <v>970.14</v>
      </c>
      <c r="D412" s="2">
        <f>IFERROR(__xludf.DUMMYFUNCTION("""COMPUTED_VALUE"""),45890.66666666667)</f>
        <v>45890.66667</v>
      </c>
      <c r="E412" s="1">
        <f>IFERROR(__xludf.DUMMYFUNCTION("""COMPUTED_VALUE"""),972.15)</f>
        <v>972.15</v>
      </c>
      <c r="G412" s="2">
        <f>IFERROR(__xludf.DUMMYFUNCTION("""COMPUTED_VALUE"""),45890.66666666667)</f>
        <v>45890.66667</v>
      </c>
      <c r="H412" s="1">
        <f>IFERROR(__xludf.DUMMYFUNCTION("""COMPUTED_VALUE"""),965.77)</f>
        <v>965.77</v>
      </c>
      <c r="J412" s="2">
        <f>IFERROR(__xludf.DUMMYFUNCTION("""COMPUTED_VALUE"""),45890.66666666667)</f>
        <v>45890.66667</v>
      </c>
      <c r="K412" s="1">
        <f>IFERROR(__xludf.DUMMYFUNCTION("""COMPUTED_VALUE"""),969.7)</f>
        <v>969.7</v>
      </c>
      <c r="M412" s="2">
        <f>IFERROR(__xludf.DUMMYFUNCTION("""COMPUTED_VALUE"""),45890.66666666667)</f>
        <v>45890.66667</v>
      </c>
      <c r="N412" s="1">
        <f>IFERROR(__xludf.DUMMYFUNCTION("""COMPUTED_VALUE"""),4.72594921E8)</f>
        <v>472594921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IFERROR(__xludf.DUMMYFUNCTION("""COMPUTED_VALUE"""),973.75)</f>
        <v>973.75</v>
      </c>
      <c r="D413" s="2">
        <f>IFERROR(__xludf.DUMMYFUNCTION("""COMPUTED_VALUE"""),45891.66666666667)</f>
        <v>45891.66667</v>
      </c>
      <c r="E413" s="1">
        <f>IFERROR(__xludf.DUMMYFUNCTION("""COMPUTED_VALUE"""),991.94)</f>
        <v>991.94</v>
      </c>
      <c r="G413" s="2">
        <f>IFERROR(__xludf.DUMMYFUNCTION("""COMPUTED_VALUE"""),45891.66666666667)</f>
        <v>45891.66667</v>
      </c>
      <c r="H413" s="1">
        <f>IFERROR(__xludf.DUMMYFUNCTION("""COMPUTED_VALUE"""),973.75)</f>
        <v>973.75</v>
      </c>
      <c r="J413" s="2">
        <f>IFERROR(__xludf.DUMMYFUNCTION("""COMPUTED_VALUE"""),45891.66666666667)</f>
        <v>45891.66667</v>
      </c>
      <c r="K413" s="1">
        <f>IFERROR(__xludf.DUMMYFUNCTION("""COMPUTED_VALUE"""),991.74)</f>
        <v>991.74</v>
      </c>
      <c r="M413" s="2">
        <f>IFERROR(__xludf.DUMMYFUNCTION("""COMPUTED_VALUE"""),45891.66666666667)</f>
        <v>45891.66667</v>
      </c>
      <c r="N413" s="1">
        <f>IFERROR(__xludf.DUMMYFUNCTION("""COMPUTED_VALUE"""),6.45236775E8)</f>
        <v>645236775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IFERROR(__xludf.DUMMYFUNCTION("""COMPUTED_VALUE"""),989.64)</f>
        <v>989.64</v>
      </c>
      <c r="D414" s="2">
        <f>IFERROR(__xludf.DUMMYFUNCTION("""COMPUTED_VALUE"""),45894.66666666667)</f>
        <v>45894.66667</v>
      </c>
      <c r="E414" s="1">
        <f>IFERROR(__xludf.DUMMYFUNCTION("""COMPUTED_VALUE"""),993.21)</f>
        <v>993.21</v>
      </c>
      <c r="G414" s="2">
        <f>IFERROR(__xludf.DUMMYFUNCTION("""COMPUTED_VALUE"""),45894.66666666667)</f>
        <v>45894.66667</v>
      </c>
      <c r="H414" s="1">
        <f>IFERROR(__xludf.DUMMYFUNCTION("""COMPUTED_VALUE"""),985.29)</f>
        <v>985.29</v>
      </c>
      <c r="J414" s="2">
        <f>IFERROR(__xludf.DUMMYFUNCTION("""COMPUTED_VALUE"""),45894.66666666667)</f>
        <v>45894.66667</v>
      </c>
      <c r="K414" s="1">
        <f>IFERROR(__xludf.DUMMYFUNCTION("""COMPUTED_VALUE"""),988.15)</f>
        <v>988.15</v>
      </c>
      <c r="M414" s="2">
        <f>IFERROR(__xludf.DUMMYFUNCTION("""COMPUTED_VALUE"""),45894.66666666667)</f>
        <v>45894.66667</v>
      </c>
      <c r="N414" s="1">
        <f>IFERROR(__xludf.DUMMYFUNCTION("""COMPUTED_VALUE"""),5.50180841E8)</f>
        <v>550180841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IFERROR(__xludf.DUMMYFUNCTION("""COMPUTED_VALUE"""),985.48)</f>
        <v>985.48</v>
      </c>
      <c r="D415" s="2">
        <f>IFERROR(__xludf.DUMMYFUNCTION("""COMPUTED_VALUE"""),45895.66666666667)</f>
        <v>45895.66667</v>
      </c>
      <c r="E415" s="1">
        <f>IFERROR(__xludf.DUMMYFUNCTION("""COMPUTED_VALUE"""),989.78)</f>
        <v>989.78</v>
      </c>
      <c r="G415" s="2">
        <f>IFERROR(__xludf.DUMMYFUNCTION("""COMPUTED_VALUE"""),45895.66666666667)</f>
        <v>45895.66667</v>
      </c>
      <c r="H415" s="1">
        <f>IFERROR(__xludf.DUMMYFUNCTION("""COMPUTED_VALUE"""),982.65)</f>
        <v>982.65</v>
      </c>
      <c r="J415" s="2">
        <f>IFERROR(__xludf.DUMMYFUNCTION("""COMPUTED_VALUE"""),45895.66666666667)</f>
        <v>45895.66667</v>
      </c>
      <c r="K415" s="1">
        <f>IFERROR(__xludf.DUMMYFUNCTION("""COMPUTED_VALUE"""),988.85)</f>
        <v>988.85</v>
      </c>
      <c r="M415" s="2">
        <f>IFERROR(__xludf.DUMMYFUNCTION("""COMPUTED_VALUE"""),45895.66666666667)</f>
        <v>45895.66667</v>
      </c>
      <c r="N415" s="1">
        <f>IFERROR(__xludf.DUMMYFUNCTION("""COMPUTED_VALUE"""),7.39462473E8)</f>
        <v>739462473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IFERROR(__xludf.DUMMYFUNCTION("""COMPUTED_VALUE"""),988.21)</f>
        <v>988.21</v>
      </c>
      <c r="D416" s="2">
        <f>IFERROR(__xludf.DUMMYFUNCTION("""COMPUTED_VALUE"""),45896.66666666667)</f>
        <v>45896.66667</v>
      </c>
      <c r="E416" s="1">
        <f>IFERROR(__xludf.DUMMYFUNCTION("""COMPUTED_VALUE"""),990.52)</f>
        <v>990.52</v>
      </c>
      <c r="G416" s="2">
        <f>IFERROR(__xludf.DUMMYFUNCTION("""COMPUTED_VALUE"""),45896.66666666667)</f>
        <v>45896.66667</v>
      </c>
      <c r="H416" s="1">
        <f>IFERROR(__xludf.DUMMYFUNCTION("""COMPUTED_VALUE"""),986.29)</f>
        <v>986.29</v>
      </c>
      <c r="J416" s="2">
        <f>IFERROR(__xludf.DUMMYFUNCTION("""COMPUTED_VALUE"""),45896.66666666667)</f>
        <v>45896.66667</v>
      </c>
      <c r="K416" s="1">
        <f>IFERROR(__xludf.DUMMYFUNCTION("""COMPUTED_VALUE"""),988.06)</f>
        <v>988.06</v>
      </c>
      <c r="M416" s="2">
        <f>IFERROR(__xludf.DUMMYFUNCTION("""COMPUTED_VALUE"""),45896.66666666667)</f>
        <v>45896.66667</v>
      </c>
      <c r="N416" s="1">
        <f>IFERROR(__xludf.DUMMYFUNCTION("""COMPUTED_VALUE"""),5.34840708E8)</f>
        <v>534840708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IFERROR(__xludf.DUMMYFUNCTION("""COMPUTED_VALUE"""),989.38)</f>
        <v>989.38</v>
      </c>
      <c r="D417" s="2">
        <f>IFERROR(__xludf.DUMMYFUNCTION("""COMPUTED_VALUE"""),45897.66666666667)</f>
        <v>45897.66667</v>
      </c>
      <c r="E417" s="1">
        <f>IFERROR(__xludf.DUMMYFUNCTION("""COMPUTED_VALUE"""),989.96)</f>
        <v>989.96</v>
      </c>
      <c r="G417" s="2">
        <f>IFERROR(__xludf.DUMMYFUNCTION("""COMPUTED_VALUE"""),45897.66666666667)</f>
        <v>45897.66667</v>
      </c>
      <c r="H417" s="1">
        <f>IFERROR(__xludf.DUMMYFUNCTION("""COMPUTED_VALUE"""),976.03)</f>
        <v>976.03</v>
      </c>
      <c r="J417" s="2">
        <f>IFERROR(__xludf.DUMMYFUNCTION("""COMPUTED_VALUE"""),45897.66666666667)</f>
        <v>45897.66667</v>
      </c>
      <c r="K417" s="1">
        <f>IFERROR(__xludf.DUMMYFUNCTION("""COMPUTED_VALUE"""),983.04)</f>
        <v>983.04</v>
      </c>
      <c r="M417" s="2">
        <f>IFERROR(__xludf.DUMMYFUNCTION("""COMPUTED_VALUE"""),45897.66666666667)</f>
        <v>45897.66667</v>
      </c>
      <c r="N417" s="1">
        <f>IFERROR(__xludf.DUMMYFUNCTION("""COMPUTED_VALUE"""),5.40668262E8)</f>
        <v>540668262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IFERROR(__xludf.DUMMYFUNCTION("""COMPUTED_VALUE"""),984.13)</f>
        <v>984.13</v>
      </c>
      <c r="D418" s="2">
        <f>IFERROR(__xludf.DUMMYFUNCTION("""COMPUTED_VALUE"""),45898.66666666667)</f>
        <v>45898.66667</v>
      </c>
      <c r="E418" s="1">
        <f>IFERROR(__xludf.DUMMYFUNCTION("""COMPUTED_VALUE"""),986.82)</f>
        <v>986.82</v>
      </c>
      <c r="G418" s="2">
        <f>IFERROR(__xludf.DUMMYFUNCTION("""COMPUTED_VALUE"""),45898.66666666667)</f>
        <v>45898.66667</v>
      </c>
      <c r="H418" s="1">
        <f>IFERROR(__xludf.DUMMYFUNCTION("""COMPUTED_VALUE"""),975.18)</f>
        <v>975.18</v>
      </c>
      <c r="J418" s="2">
        <f>IFERROR(__xludf.DUMMYFUNCTION("""COMPUTED_VALUE"""),45898.66666666667)</f>
        <v>45898.66667</v>
      </c>
      <c r="K418" s="1">
        <f>IFERROR(__xludf.DUMMYFUNCTION("""COMPUTED_VALUE"""),977.71)</f>
        <v>977.71</v>
      </c>
      <c r="M418" s="2">
        <f>IFERROR(__xludf.DUMMYFUNCTION("""COMPUTED_VALUE"""),45898.66666666667)</f>
        <v>45898.66667</v>
      </c>
      <c r="N418" s="1">
        <f>IFERROR(__xludf.DUMMYFUNCTION("""COMPUTED_VALUE"""),5.92645626E8)</f>
        <v>592645626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IFERROR(__xludf.DUMMYFUNCTION("""COMPUTED_VALUE"""),975.41)</f>
        <v>975.41</v>
      </c>
      <c r="D419" s="2">
        <f>IFERROR(__xludf.DUMMYFUNCTION("""COMPUTED_VALUE"""),45902.66666666667)</f>
        <v>45902.66667</v>
      </c>
      <c r="E419" s="1">
        <f>IFERROR(__xludf.DUMMYFUNCTION("""COMPUTED_VALUE"""),976.46)</f>
        <v>976.46</v>
      </c>
      <c r="G419" s="2">
        <f>IFERROR(__xludf.DUMMYFUNCTION("""COMPUTED_VALUE"""),45902.66666666667)</f>
        <v>45902.66667</v>
      </c>
      <c r="H419" s="1">
        <f>IFERROR(__xludf.DUMMYFUNCTION("""COMPUTED_VALUE"""),971.19)</f>
        <v>971.19</v>
      </c>
      <c r="J419" s="2">
        <f>IFERROR(__xludf.DUMMYFUNCTION("""COMPUTED_VALUE"""),45902.66666666667)</f>
        <v>45902.66667</v>
      </c>
      <c r="K419" s="1">
        <f>IFERROR(__xludf.DUMMYFUNCTION("""COMPUTED_VALUE"""),974.05)</f>
        <v>974.05</v>
      </c>
      <c r="M419" s="2">
        <f>IFERROR(__xludf.DUMMYFUNCTION("""COMPUTED_VALUE"""),45902.66666666667)</f>
        <v>45902.66667</v>
      </c>
      <c r="N419" s="1">
        <f>IFERROR(__xludf.DUMMYFUNCTION("""COMPUTED_VALUE"""),5.66945794E8)</f>
        <v>566945794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IFERROR(__xludf.DUMMYFUNCTION("""COMPUTED_VALUE"""),977.14)</f>
        <v>977.14</v>
      </c>
      <c r="D420" s="2">
        <f>IFERROR(__xludf.DUMMYFUNCTION("""COMPUTED_VALUE"""),45903.66666666667)</f>
        <v>45903.66667</v>
      </c>
      <c r="E420" s="1">
        <f>IFERROR(__xludf.DUMMYFUNCTION("""COMPUTED_VALUE"""),981.8)</f>
        <v>981.8</v>
      </c>
      <c r="G420" s="2">
        <f>IFERROR(__xludf.DUMMYFUNCTION("""COMPUTED_VALUE"""),45903.66666666667)</f>
        <v>45903.66667</v>
      </c>
      <c r="H420" s="1">
        <f>IFERROR(__xludf.DUMMYFUNCTION("""COMPUTED_VALUE"""),969.9)</f>
        <v>969.9</v>
      </c>
      <c r="J420" s="2">
        <f>IFERROR(__xludf.DUMMYFUNCTION("""COMPUTED_VALUE"""),45903.66666666667)</f>
        <v>45903.66667</v>
      </c>
      <c r="K420" s="1">
        <f>IFERROR(__xludf.DUMMYFUNCTION("""COMPUTED_VALUE"""),976.14)</f>
        <v>976.14</v>
      </c>
      <c r="M420" s="2">
        <f>IFERROR(__xludf.DUMMYFUNCTION("""COMPUTED_VALUE"""),45903.66666666667)</f>
        <v>45903.66667</v>
      </c>
      <c r="N420" s="1">
        <f>IFERROR(__xludf.DUMMYFUNCTION("""COMPUTED_VALUE"""),6.02609713E8)</f>
        <v>602609713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IFERROR(__xludf.DUMMYFUNCTION("""COMPUTED_VALUE"""),977.96)</f>
        <v>977.96</v>
      </c>
      <c r="D421" s="2">
        <f>IFERROR(__xludf.DUMMYFUNCTION("""COMPUTED_VALUE"""),45904.66666666667)</f>
        <v>45904.66667</v>
      </c>
      <c r="E421" s="1">
        <f>IFERROR(__xludf.DUMMYFUNCTION("""COMPUTED_VALUE"""),980.89)</f>
        <v>980.89</v>
      </c>
      <c r="G421" s="2">
        <f>IFERROR(__xludf.DUMMYFUNCTION("""COMPUTED_VALUE"""),45904.66666666667)</f>
        <v>45904.66667</v>
      </c>
      <c r="H421" s="1">
        <f>IFERROR(__xludf.DUMMYFUNCTION("""COMPUTED_VALUE"""),974.07)</f>
        <v>974.07</v>
      </c>
      <c r="J421" s="2">
        <f>IFERROR(__xludf.DUMMYFUNCTION("""COMPUTED_VALUE"""),45904.66666666667)</f>
        <v>45904.66667</v>
      </c>
      <c r="K421" s="1">
        <f>IFERROR(__xludf.DUMMYFUNCTION("""COMPUTED_VALUE"""),980.26)</f>
        <v>980.26</v>
      </c>
      <c r="M421" s="2">
        <f>IFERROR(__xludf.DUMMYFUNCTION("""COMPUTED_VALUE"""),45904.66666666667)</f>
        <v>45904.66667</v>
      </c>
      <c r="N421" s="1">
        <f>IFERROR(__xludf.DUMMYFUNCTION("""COMPUTED_VALUE"""),5.34164905E8)</f>
        <v>534164905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IFERROR(__xludf.DUMMYFUNCTION("""COMPUTED_VALUE"""),985.72)</f>
        <v>985.72</v>
      </c>
      <c r="D422" s="2">
        <f>IFERROR(__xludf.DUMMYFUNCTION("""COMPUTED_VALUE"""),45905.66666666667)</f>
        <v>45905.66667</v>
      </c>
      <c r="E422" s="1">
        <f>IFERROR(__xludf.DUMMYFUNCTION("""COMPUTED_VALUE"""),996.8)</f>
        <v>996.8</v>
      </c>
      <c r="G422" s="2">
        <f>IFERROR(__xludf.DUMMYFUNCTION("""COMPUTED_VALUE"""),45905.66666666667)</f>
        <v>45905.66667</v>
      </c>
      <c r="H422" s="1">
        <f>IFERROR(__xludf.DUMMYFUNCTION("""COMPUTED_VALUE"""),985.51)</f>
        <v>985.51</v>
      </c>
      <c r="J422" s="2">
        <f>IFERROR(__xludf.DUMMYFUNCTION("""COMPUTED_VALUE"""),45905.66666666667)</f>
        <v>45905.66667</v>
      </c>
      <c r="K422" s="1">
        <f>IFERROR(__xludf.DUMMYFUNCTION("""COMPUTED_VALUE"""),989.36)</f>
        <v>989.36</v>
      </c>
      <c r="M422" s="2">
        <f>IFERROR(__xludf.DUMMYFUNCTION("""COMPUTED_VALUE"""),45905.66666666667)</f>
        <v>45905.66667</v>
      </c>
      <c r="N422" s="1">
        <f>IFERROR(__xludf.DUMMYFUNCTION("""COMPUTED_VALUE"""),7.46689085E8)</f>
        <v>746689085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IFERROR(__xludf.DUMMYFUNCTION("""COMPUTED_VALUE"""),991.96)</f>
        <v>991.96</v>
      </c>
      <c r="D423" s="2">
        <f>IFERROR(__xludf.DUMMYFUNCTION("""COMPUTED_VALUE"""),45908.66666666667)</f>
        <v>45908.66667</v>
      </c>
      <c r="E423" s="1">
        <f>IFERROR(__xludf.DUMMYFUNCTION("""COMPUTED_VALUE"""),993.7)</f>
        <v>993.7</v>
      </c>
      <c r="G423" s="2">
        <f>IFERROR(__xludf.DUMMYFUNCTION("""COMPUTED_VALUE"""),45908.66666666667)</f>
        <v>45908.66667</v>
      </c>
      <c r="H423" s="1">
        <f>IFERROR(__xludf.DUMMYFUNCTION("""COMPUTED_VALUE"""),978.19)</f>
        <v>978.19</v>
      </c>
      <c r="J423" s="2">
        <f>IFERROR(__xludf.DUMMYFUNCTION("""COMPUTED_VALUE"""),45908.66666666667)</f>
        <v>45908.66667</v>
      </c>
      <c r="K423" s="1">
        <f>IFERROR(__xludf.DUMMYFUNCTION("""COMPUTED_VALUE"""),982.66)</f>
        <v>982.66</v>
      </c>
      <c r="M423" s="2">
        <f>IFERROR(__xludf.DUMMYFUNCTION("""COMPUTED_VALUE"""),45908.66666666667)</f>
        <v>45908.66667</v>
      </c>
      <c r="N423" s="1">
        <f>IFERROR(__xludf.DUMMYFUNCTION("""COMPUTED_VALUE"""),5.74287145E8)</f>
        <v>574287145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IFERROR(__xludf.DUMMYFUNCTION("""COMPUTED_VALUE"""),983.72)</f>
        <v>983.72</v>
      </c>
      <c r="D424" s="2">
        <f>IFERROR(__xludf.DUMMYFUNCTION("""COMPUTED_VALUE"""),45909.66666666667)</f>
        <v>45909.66667</v>
      </c>
      <c r="E424" s="1">
        <f>IFERROR(__xludf.DUMMYFUNCTION("""COMPUTED_VALUE"""),985.44)</f>
        <v>985.44</v>
      </c>
      <c r="G424" s="2">
        <f>IFERROR(__xludf.DUMMYFUNCTION("""COMPUTED_VALUE"""),45909.66666666667)</f>
        <v>45909.66667</v>
      </c>
      <c r="H424" s="1">
        <f>IFERROR(__xludf.DUMMYFUNCTION("""COMPUTED_VALUE"""),978.95)</f>
        <v>978.95</v>
      </c>
      <c r="J424" s="2">
        <f>IFERROR(__xludf.DUMMYFUNCTION("""COMPUTED_VALUE"""),45909.66666666667)</f>
        <v>45909.66667</v>
      </c>
      <c r="K424" s="1">
        <f>IFERROR(__xludf.DUMMYFUNCTION("""COMPUTED_VALUE"""),983.53)</f>
        <v>983.53</v>
      </c>
      <c r="M424" s="2">
        <f>IFERROR(__xludf.DUMMYFUNCTION("""COMPUTED_VALUE"""),45909.66666666667)</f>
        <v>45909.66667</v>
      </c>
      <c r="N424" s="1">
        <f>IFERROR(__xludf.DUMMYFUNCTION("""COMPUTED_VALUE"""),4.26168409E8)</f>
        <v>426168409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IFERROR(__xludf.DUMMYFUNCTION("""COMPUTED_VALUE"""),985.27)</f>
        <v>985.27</v>
      </c>
      <c r="D425" s="2">
        <f>IFERROR(__xludf.DUMMYFUNCTION("""COMPUTED_VALUE"""),45910.66666666667)</f>
        <v>45910.66667</v>
      </c>
      <c r="E425" s="1">
        <f>IFERROR(__xludf.DUMMYFUNCTION("""COMPUTED_VALUE"""),985.62)</f>
        <v>985.62</v>
      </c>
      <c r="G425" s="2">
        <f>IFERROR(__xludf.DUMMYFUNCTION("""COMPUTED_VALUE"""),45910.66666666667)</f>
        <v>45910.66667</v>
      </c>
      <c r="H425" s="1">
        <f>IFERROR(__xludf.DUMMYFUNCTION("""COMPUTED_VALUE"""),978.32)</f>
        <v>978.32</v>
      </c>
      <c r="J425" s="2">
        <f>IFERROR(__xludf.DUMMYFUNCTION("""COMPUTED_VALUE"""),45910.66666666667)</f>
        <v>45910.66667</v>
      </c>
      <c r="K425" s="1">
        <f>IFERROR(__xludf.DUMMYFUNCTION("""COMPUTED_VALUE"""),980.15)</f>
        <v>980.15</v>
      </c>
      <c r="M425" s="2">
        <f>IFERROR(__xludf.DUMMYFUNCTION("""COMPUTED_VALUE"""),45910.66666666667)</f>
        <v>45910.66667</v>
      </c>
      <c r="N425" s="1">
        <f>IFERROR(__xludf.DUMMYFUNCTION("""COMPUTED_VALUE"""),4.56985886E8)</f>
        <v>456985886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IFERROR(__xludf.DUMMYFUNCTION("""COMPUTED_VALUE"""),983.14)</f>
        <v>983.14</v>
      </c>
      <c r="D426" s="2">
        <f>IFERROR(__xludf.DUMMYFUNCTION("""COMPUTED_VALUE"""),45911.66666666667)</f>
        <v>45911.66667</v>
      </c>
      <c r="E426" s="1">
        <f>IFERROR(__xludf.DUMMYFUNCTION("""COMPUTED_VALUE"""),1004.16)</f>
        <v>1004.16</v>
      </c>
      <c r="G426" s="2">
        <f>IFERROR(__xludf.DUMMYFUNCTION("""COMPUTED_VALUE"""),45911.66666666667)</f>
        <v>45911.66667</v>
      </c>
      <c r="H426" s="1">
        <f>IFERROR(__xludf.DUMMYFUNCTION("""COMPUTED_VALUE"""),982.23)</f>
        <v>982.23</v>
      </c>
      <c r="J426" s="2">
        <f>IFERROR(__xludf.DUMMYFUNCTION("""COMPUTED_VALUE"""),45911.66666666667)</f>
        <v>45911.66667</v>
      </c>
      <c r="K426" s="1">
        <f>IFERROR(__xludf.DUMMYFUNCTION("""COMPUTED_VALUE"""),1003.19)</f>
        <v>1003.19</v>
      </c>
      <c r="M426" s="2">
        <f>IFERROR(__xludf.DUMMYFUNCTION("""COMPUTED_VALUE"""),45911.66666666667)</f>
        <v>45911.66667</v>
      </c>
      <c r="N426" s="1">
        <f>IFERROR(__xludf.DUMMYFUNCTION("""COMPUTED_VALUE"""),5.33201526E8)</f>
        <v>533201526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IFERROR(__xludf.DUMMYFUNCTION("""COMPUTED_VALUE"""),1003.74)</f>
        <v>1003.74</v>
      </c>
      <c r="D427" s="2">
        <f>IFERROR(__xludf.DUMMYFUNCTION("""COMPUTED_VALUE"""),45912.66666666667)</f>
        <v>45912.66667</v>
      </c>
      <c r="E427" s="1">
        <f>IFERROR(__xludf.DUMMYFUNCTION("""COMPUTED_VALUE"""),1020.28)</f>
        <v>1020.28</v>
      </c>
      <c r="G427" s="2">
        <f>IFERROR(__xludf.DUMMYFUNCTION("""COMPUTED_VALUE"""),45912.66666666667)</f>
        <v>45912.66667</v>
      </c>
      <c r="H427" s="1">
        <f>IFERROR(__xludf.DUMMYFUNCTION("""COMPUTED_VALUE"""),1001.91)</f>
        <v>1001.91</v>
      </c>
      <c r="J427" s="2">
        <f>IFERROR(__xludf.DUMMYFUNCTION("""COMPUTED_VALUE"""),45912.66666666667)</f>
        <v>45912.66667</v>
      </c>
      <c r="K427" s="1">
        <f>IFERROR(__xludf.DUMMYFUNCTION("""COMPUTED_VALUE"""),1017.95)</f>
        <v>1017.95</v>
      </c>
      <c r="M427" s="2">
        <f>IFERROR(__xludf.DUMMYFUNCTION("""COMPUTED_VALUE"""),45912.66666666667)</f>
        <v>45912.66667</v>
      </c>
      <c r="N427" s="1">
        <f>IFERROR(__xludf.DUMMYFUNCTION("""COMPUTED_VALUE"""),5.73559746E8)</f>
        <v>573559746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IFERROR(__xludf.DUMMYFUNCTION("""COMPUTED_VALUE"""),1038.85)</f>
        <v>1038.85</v>
      </c>
      <c r="D428" s="2">
        <f>IFERROR(__xludf.DUMMYFUNCTION("""COMPUTED_VALUE"""),45915.66666666667)</f>
        <v>45915.66667</v>
      </c>
      <c r="E428" s="1">
        <f>IFERROR(__xludf.DUMMYFUNCTION("""COMPUTED_VALUE"""),1039.11)</f>
        <v>1039.11</v>
      </c>
      <c r="G428" s="2">
        <f>IFERROR(__xludf.DUMMYFUNCTION("""COMPUTED_VALUE"""),45915.66666666667)</f>
        <v>45915.66667</v>
      </c>
      <c r="H428" s="1">
        <f>IFERROR(__xludf.DUMMYFUNCTION("""COMPUTED_VALUE"""),1015.84)</f>
        <v>1015.84</v>
      </c>
      <c r="J428" s="2">
        <f>IFERROR(__xludf.DUMMYFUNCTION("""COMPUTED_VALUE"""),45915.66666666667)</f>
        <v>45915.66667</v>
      </c>
      <c r="K428" s="1">
        <f>IFERROR(__xludf.DUMMYFUNCTION("""COMPUTED_VALUE"""),1020.97)</f>
        <v>1020.97</v>
      </c>
      <c r="M428" s="2">
        <f>IFERROR(__xludf.DUMMYFUNCTION("""COMPUTED_VALUE"""),45915.66666666667)</f>
        <v>45915.66667</v>
      </c>
      <c r="N428" s="1">
        <f>IFERROR(__xludf.DUMMYFUNCTION("""COMPUTED_VALUE"""),5.83957333E8)</f>
        <v>583957333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IFERROR(__xludf.DUMMYFUNCTION("""COMPUTED_VALUE"""),1024.79)</f>
        <v>1024.79</v>
      </c>
      <c r="D429" s="2">
        <f>IFERROR(__xludf.DUMMYFUNCTION("""COMPUTED_VALUE"""),45916.66666666667)</f>
        <v>45916.66667</v>
      </c>
      <c r="E429" s="1">
        <f>IFERROR(__xludf.DUMMYFUNCTION("""COMPUTED_VALUE"""),1034.58)</f>
        <v>1034.58</v>
      </c>
      <c r="G429" s="2">
        <f>IFERROR(__xludf.DUMMYFUNCTION("""COMPUTED_VALUE"""),45916.66666666667)</f>
        <v>45916.66667</v>
      </c>
      <c r="H429" s="1">
        <f>IFERROR(__xludf.DUMMYFUNCTION("""COMPUTED_VALUE"""),1022.37)</f>
        <v>1022.37</v>
      </c>
      <c r="J429" s="2">
        <f>IFERROR(__xludf.DUMMYFUNCTION("""COMPUTED_VALUE"""),45916.66666666667)</f>
        <v>45916.66667</v>
      </c>
      <c r="K429" s="1">
        <f>IFERROR(__xludf.DUMMYFUNCTION("""COMPUTED_VALUE"""),1032.36)</f>
        <v>1032.36</v>
      </c>
      <c r="M429" s="2">
        <f>IFERROR(__xludf.DUMMYFUNCTION("""COMPUTED_VALUE"""),45916.66666666667)</f>
        <v>45916.66667</v>
      </c>
      <c r="N429" s="1">
        <f>IFERROR(__xludf.DUMMYFUNCTION("""COMPUTED_VALUE"""),5.64369516E8)</f>
        <v>564369516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IFERROR(__xludf.DUMMYFUNCTION("""COMPUTED_VALUE"""),1028.65)</f>
        <v>1028.65</v>
      </c>
      <c r="D430" s="2">
        <f>IFERROR(__xludf.DUMMYFUNCTION("""COMPUTED_VALUE"""),45917.66666666667)</f>
        <v>45917.66667</v>
      </c>
      <c r="E430" s="1">
        <f>IFERROR(__xludf.DUMMYFUNCTION("""COMPUTED_VALUE"""),1042.33)</f>
        <v>1042.33</v>
      </c>
      <c r="G430" s="2">
        <f>IFERROR(__xludf.DUMMYFUNCTION("""COMPUTED_VALUE"""),45917.66666666667)</f>
        <v>45917.66667</v>
      </c>
      <c r="H430" s="1">
        <f>IFERROR(__xludf.DUMMYFUNCTION("""COMPUTED_VALUE"""),1028.43)</f>
        <v>1028.43</v>
      </c>
      <c r="J430" s="2">
        <f>IFERROR(__xludf.DUMMYFUNCTION("""COMPUTED_VALUE"""),45917.66666666667)</f>
        <v>45917.66667</v>
      </c>
      <c r="K430" s="1">
        <f>IFERROR(__xludf.DUMMYFUNCTION("""COMPUTED_VALUE"""),1039.51)</f>
        <v>1039.51</v>
      </c>
      <c r="M430" s="2">
        <f>IFERROR(__xludf.DUMMYFUNCTION("""COMPUTED_VALUE"""),45917.66666666667)</f>
        <v>45917.66667</v>
      </c>
      <c r="N430" s="1">
        <f>IFERROR(__xludf.DUMMYFUNCTION("""COMPUTED_VALUE"""),5.67125937E8)</f>
        <v>567125937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IFERROR(__xludf.DUMMYFUNCTION("""COMPUTED_VALUE"""),1038.19)</f>
        <v>1038.19</v>
      </c>
      <c r="D431" s="2">
        <f>IFERROR(__xludf.DUMMYFUNCTION("""COMPUTED_VALUE"""),45918.66666666667)</f>
        <v>45918.66667</v>
      </c>
      <c r="E431" s="1">
        <f>IFERROR(__xludf.DUMMYFUNCTION("""COMPUTED_VALUE"""),1040.92)</f>
        <v>1040.92</v>
      </c>
      <c r="G431" s="2">
        <f>IFERROR(__xludf.DUMMYFUNCTION("""COMPUTED_VALUE"""),45918.66666666667)</f>
        <v>45918.66667</v>
      </c>
      <c r="H431" s="1">
        <f>IFERROR(__xludf.DUMMYFUNCTION("""COMPUTED_VALUE"""),1027.45)</f>
        <v>1027.45</v>
      </c>
      <c r="J431" s="2">
        <f>IFERROR(__xludf.DUMMYFUNCTION("""COMPUTED_VALUE"""),45918.66666666667)</f>
        <v>45918.66667</v>
      </c>
      <c r="K431" s="1">
        <f>IFERROR(__xludf.DUMMYFUNCTION("""COMPUTED_VALUE"""),1027.68)</f>
        <v>1027.68</v>
      </c>
      <c r="M431" s="2">
        <f>IFERROR(__xludf.DUMMYFUNCTION("""COMPUTED_VALUE"""),45918.66666666667)</f>
        <v>45918.66667</v>
      </c>
      <c r="N431" s="1">
        <f>IFERROR(__xludf.DUMMYFUNCTION("""COMPUTED_VALUE"""),5.16507398E8)</f>
        <v>516507398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IFERROR(__xludf.DUMMYFUNCTION("""COMPUTED_VALUE"""),1032.11)</f>
        <v>1032.11</v>
      </c>
      <c r="D432" s="2">
        <f>IFERROR(__xludf.DUMMYFUNCTION("""COMPUTED_VALUE"""),45919.66666666667)</f>
        <v>45919.66667</v>
      </c>
      <c r="E432" s="1">
        <f>IFERROR(__xludf.DUMMYFUNCTION("""COMPUTED_VALUE"""),1037.36)</f>
        <v>1037.36</v>
      </c>
      <c r="G432" s="2">
        <f>IFERROR(__xludf.DUMMYFUNCTION("""COMPUTED_VALUE"""),45919.66666666667)</f>
        <v>45919.66667</v>
      </c>
      <c r="H432" s="1">
        <f>IFERROR(__xludf.DUMMYFUNCTION("""COMPUTED_VALUE"""),1030.13)</f>
        <v>1030.13</v>
      </c>
      <c r="J432" s="2">
        <f>IFERROR(__xludf.DUMMYFUNCTION("""COMPUTED_VALUE"""),45919.66666666667)</f>
        <v>45919.66667</v>
      </c>
      <c r="K432" s="1">
        <f>IFERROR(__xludf.DUMMYFUNCTION("""COMPUTED_VALUE"""),1032.83)</f>
        <v>1032.83</v>
      </c>
      <c r="M432" s="2">
        <f>IFERROR(__xludf.DUMMYFUNCTION("""COMPUTED_VALUE"""),45919.66666666667)</f>
        <v>45919.66667</v>
      </c>
      <c r="N432" s="1">
        <f>IFERROR(__xludf.DUMMYFUNCTION("""COMPUTED_VALUE"""),8.94567223E8)</f>
        <v>894567223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IFERROR(__xludf.DUMMYFUNCTION("""COMPUTED_VALUE"""),1035.49)</f>
        <v>1035.49</v>
      </c>
      <c r="D433" s="2">
        <f>IFERROR(__xludf.DUMMYFUNCTION("""COMPUTED_VALUE"""),45922.66666666667)</f>
        <v>45922.66667</v>
      </c>
      <c r="E433" s="1">
        <f>IFERROR(__xludf.DUMMYFUNCTION("""COMPUTED_VALUE"""),1043.52)</f>
        <v>1043.52</v>
      </c>
      <c r="G433" s="2">
        <f>IFERROR(__xludf.DUMMYFUNCTION("""COMPUTED_VALUE"""),45922.66666666667)</f>
        <v>45922.66667</v>
      </c>
      <c r="H433" s="1">
        <f>IFERROR(__xludf.DUMMYFUNCTION("""COMPUTED_VALUE"""),1030.35)</f>
        <v>1030.35</v>
      </c>
      <c r="J433" s="2">
        <f>IFERROR(__xludf.DUMMYFUNCTION("""COMPUTED_VALUE"""),45922.66666666667)</f>
        <v>45922.66667</v>
      </c>
      <c r="K433" s="1">
        <f>IFERROR(__xludf.DUMMYFUNCTION("""COMPUTED_VALUE"""),1032.17)</f>
        <v>1032.17</v>
      </c>
      <c r="M433" s="2">
        <f>IFERROR(__xludf.DUMMYFUNCTION("""COMPUTED_VALUE"""),45922.66666666667)</f>
        <v>45922.66667</v>
      </c>
      <c r="N433" s="1">
        <f>IFERROR(__xludf.DUMMYFUNCTION("""COMPUTED_VALUE"""),5.93966943E8)</f>
        <v>593966943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IFERROR(__xludf.DUMMYFUNCTION("""COMPUTED_VALUE"""),1037.79)</f>
        <v>1037.79</v>
      </c>
      <c r="D434" s="2">
        <f>IFERROR(__xludf.DUMMYFUNCTION("""COMPUTED_VALUE"""),45923.66666666667)</f>
        <v>45923.66667</v>
      </c>
      <c r="E434" s="1">
        <f>IFERROR(__xludf.DUMMYFUNCTION("""COMPUTED_VALUE"""),1038.19)</f>
        <v>1038.19</v>
      </c>
      <c r="G434" s="2">
        <f>IFERROR(__xludf.DUMMYFUNCTION("""COMPUTED_VALUE"""),45923.66666666667)</f>
        <v>45923.66667</v>
      </c>
      <c r="H434" s="1">
        <f>IFERROR(__xludf.DUMMYFUNCTION("""COMPUTED_VALUE"""),1025.91)</f>
        <v>1025.91</v>
      </c>
      <c r="J434" s="2">
        <f>IFERROR(__xludf.DUMMYFUNCTION("""COMPUTED_VALUE"""),45923.66666666667)</f>
        <v>45923.66667</v>
      </c>
      <c r="K434" s="1">
        <f>IFERROR(__xludf.DUMMYFUNCTION("""COMPUTED_VALUE"""),1028.01)</f>
        <v>1028.01</v>
      </c>
      <c r="M434" s="2">
        <f>IFERROR(__xludf.DUMMYFUNCTION("""COMPUTED_VALUE"""),45923.66666666667)</f>
        <v>45923.66667</v>
      </c>
      <c r="N434" s="1">
        <f>IFERROR(__xludf.DUMMYFUNCTION("""COMPUTED_VALUE"""),5.43014783E8)</f>
        <v>543014783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IFERROR(__xludf.DUMMYFUNCTION("""COMPUTED_VALUE"""),1030.39)</f>
        <v>1030.39</v>
      </c>
      <c r="D435" s="2">
        <f>IFERROR(__xludf.DUMMYFUNCTION("""COMPUTED_VALUE"""),45924.66666666667)</f>
        <v>45924.66667</v>
      </c>
      <c r="E435" s="1">
        <f>IFERROR(__xludf.DUMMYFUNCTION("""COMPUTED_VALUE"""),1042.48)</f>
        <v>1042.48</v>
      </c>
      <c r="G435" s="2">
        <f>IFERROR(__xludf.DUMMYFUNCTION("""COMPUTED_VALUE"""),45924.66666666667)</f>
        <v>45924.66667</v>
      </c>
      <c r="H435" s="1">
        <f>IFERROR(__xludf.DUMMYFUNCTION("""COMPUTED_VALUE"""),1029.58)</f>
        <v>1029.58</v>
      </c>
      <c r="J435" s="2">
        <f>IFERROR(__xludf.DUMMYFUNCTION("""COMPUTED_VALUE"""),45924.66666666667)</f>
        <v>45924.66667</v>
      </c>
      <c r="K435" s="1">
        <f>IFERROR(__xludf.DUMMYFUNCTION("""COMPUTED_VALUE"""),1041.17)</f>
        <v>1041.17</v>
      </c>
      <c r="M435" s="2">
        <f>IFERROR(__xludf.DUMMYFUNCTION("""COMPUTED_VALUE"""),45924.66666666667)</f>
        <v>45924.66667</v>
      </c>
      <c r="N435" s="1">
        <f>IFERROR(__xludf.DUMMYFUNCTION("""COMPUTED_VALUE"""),5.19616986E8)</f>
        <v>519616986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IFERROR(__xludf.DUMMYFUNCTION("""COMPUTED_VALUE"""),1035.22)</f>
        <v>1035.22</v>
      </c>
      <c r="D436" s="2">
        <f>IFERROR(__xludf.DUMMYFUNCTION("""COMPUTED_VALUE"""),45925.66666666667)</f>
        <v>45925.66667</v>
      </c>
      <c r="E436" s="1">
        <f>IFERROR(__xludf.DUMMYFUNCTION("""COMPUTED_VALUE"""),1035.22)</f>
        <v>1035.22</v>
      </c>
      <c r="G436" s="2">
        <f>IFERROR(__xludf.DUMMYFUNCTION("""COMPUTED_VALUE"""),45925.66666666667)</f>
        <v>45925.66667</v>
      </c>
      <c r="H436" s="1">
        <f>IFERROR(__xludf.DUMMYFUNCTION("""COMPUTED_VALUE"""),1016.45)</f>
        <v>1016.45</v>
      </c>
      <c r="J436" s="2">
        <f>IFERROR(__xludf.DUMMYFUNCTION("""COMPUTED_VALUE"""),45925.66666666667)</f>
        <v>45925.66667</v>
      </c>
      <c r="K436" s="1">
        <f>IFERROR(__xludf.DUMMYFUNCTION("""COMPUTED_VALUE"""),1019.57)</f>
        <v>1019.57</v>
      </c>
      <c r="M436" s="2">
        <f>IFERROR(__xludf.DUMMYFUNCTION("""COMPUTED_VALUE"""),45925.66666666667)</f>
        <v>45925.66667</v>
      </c>
      <c r="N436" s="1">
        <f>IFERROR(__xludf.DUMMYFUNCTION("""COMPUTED_VALUE"""),5.41639986E8)</f>
        <v>541639986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IFERROR(__xludf.DUMMYFUNCTION("""COMPUTED_VALUE"""),1023.91)</f>
        <v>1023.91</v>
      </c>
      <c r="D437" s="2">
        <f>IFERROR(__xludf.DUMMYFUNCTION("""COMPUTED_VALUE"""),45926.66666666667)</f>
        <v>45926.66667</v>
      </c>
      <c r="E437" s="1">
        <f>IFERROR(__xludf.DUMMYFUNCTION("""COMPUTED_VALUE"""),1039.57)</f>
        <v>1039.57</v>
      </c>
      <c r="G437" s="2">
        <f>IFERROR(__xludf.DUMMYFUNCTION("""COMPUTED_VALUE"""),45926.66666666667)</f>
        <v>45926.66667</v>
      </c>
      <c r="H437" s="1">
        <f>IFERROR(__xludf.DUMMYFUNCTION("""COMPUTED_VALUE"""),1020.45)</f>
        <v>1020.45</v>
      </c>
      <c r="J437" s="2">
        <f>IFERROR(__xludf.DUMMYFUNCTION("""COMPUTED_VALUE"""),45926.66666666667)</f>
        <v>45926.66667</v>
      </c>
      <c r="K437" s="1">
        <f>IFERROR(__xludf.DUMMYFUNCTION("""COMPUTED_VALUE"""),1039.55)</f>
        <v>1039.55</v>
      </c>
      <c r="M437" s="2">
        <f>IFERROR(__xludf.DUMMYFUNCTION("""COMPUTED_VALUE"""),45926.66666666667)</f>
        <v>45926.66667</v>
      </c>
      <c r="N437" s="1">
        <f>IFERROR(__xludf.DUMMYFUNCTION("""COMPUTED_VALUE"""),5.82540669E8)</f>
        <v>582540669</v>
      </c>
    </row>
  </sheetData>
  <drawing r:id="rId1"/>
</worksheet>
</file>