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IFERROR(__xludf.DUMMYFUNCTION("GOOGLEFINANCE(""DJUSNF"",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IFERROR(__xludf.DUMMYFUNCTION("GOOGLEFINANCE(""DJUSNF"",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IFERROR(__xludf.DUMMYFUNCTION("GOOGLEFINANCE(""DJUSNF"",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IFERROR(__xludf.DUMMYFUNCTION("GOOGLEFINANCE(""DJUSNF"",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IFERROR(__xludf.DUMMYFUNCTION("GOOGLEFINANCE(""DJUSNF"",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IFERROR(__xludf.DUMMYFUNCTION("""COMPUTED_VALUE"""),561.56)</f>
        <v>561.56</v>
      </c>
      <c r="D2" s="2">
        <f>IFERROR(__xludf.DUMMYFUNCTION("""COMPUTED_VALUE"""),45293.66666666667)</f>
        <v>45293.66667</v>
      </c>
      <c r="E2" s="1">
        <f>IFERROR(__xludf.DUMMYFUNCTION("""COMPUTED_VALUE"""),569.05)</f>
        <v>569.05</v>
      </c>
      <c r="G2" s="2">
        <f>IFERROR(__xludf.DUMMYFUNCTION("""COMPUTED_VALUE"""),45293.66666666667)</f>
        <v>45293.66667</v>
      </c>
      <c r="H2" s="1">
        <f>IFERROR(__xludf.DUMMYFUNCTION("""COMPUTED_VALUE"""),558.62)</f>
        <v>558.62</v>
      </c>
      <c r="J2" s="2">
        <f>IFERROR(__xludf.DUMMYFUNCTION("""COMPUTED_VALUE"""),45293.66666666667)</f>
        <v>45293.66667</v>
      </c>
      <c r="K2" s="1">
        <f>IFERROR(__xludf.DUMMYFUNCTION("""COMPUTED_VALUE"""),563.03)</f>
        <v>563.03</v>
      </c>
      <c r="M2" s="2">
        <f>IFERROR(__xludf.DUMMYFUNCTION("""COMPUTED_VALUE"""),45293.66666666667)</f>
        <v>45293.66667</v>
      </c>
      <c r="N2" s="1">
        <f>IFERROR(__xludf.DUMMYFUNCTION("""COMPUTED_VALUE"""),9620435.0)</f>
        <v>9620435</v>
      </c>
    </row>
    <row r="3">
      <c r="A3" s="2">
        <f>IFERROR(__xludf.DUMMYFUNCTION("""COMPUTED_VALUE"""),45294.66666666667)</f>
        <v>45294.66667</v>
      </c>
      <c r="B3" s="1">
        <f>IFERROR(__xludf.DUMMYFUNCTION("""COMPUTED_VALUE"""),563.03)</f>
        <v>563.03</v>
      </c>
      <c r="D3" s="2">
        <f>IFERROR(__xludf.DUMMYFUNCTION("""COMPUTED_VALUE"""),45294.66666666667)</f>
        <v>45294.66667</v>
      </c>
      <c r="E3" s="1">
        <f>IFERROR(__xludf.DUMMYFUNCTION("""COMPUTED_VALUE"""),563.03)</f>
        <v>563.03</v>
      </c>
      <c r="G3" s="2">
        <f>IFERROR(__xludf.DUMMYFUNCTION("""COMPUTED_VALUE"""),45294.66666666667)</f>
        <v>45294.66667</v>
      </c>
      <c r="H3" s="1">
        <f>IFERROR(__xludf.DUMMYFUNCTION("""COMPUTED_VALUE"""),542.97)</f>
        <v>542.97</v>
      </c>
      <c r="J3" s="2">
        <f>IFERROR(__xludf.DUMMYFUNCTION("""COMPUTED_VALUE"""),45294.66666666667)</f>
        <v>45294.66667</v>
      </c>
      <c r="K3" s="1">
        <f>IFERROR(__xludf.DUMMYFUNCTION("""COMPUTED_VALUE"""),553.4)</f>
        <v>553.4</v>
      </c>
      <c r="M3" s="2">
        <f>IFERROR(__xludf.DUMMYFUNCTION("""COMPUTED_VALUE"""),45294.66666666667)</f>
        <v>45294.66667</v>
      </c>
      <c r="N3" s="1">
        <f>IFERROR(__xludf.DUMMYFUNCTION("""COMPUTED_VALUE"""),1.3720981E7)</f>
        <v>13720981</v>
      </c>
    </row>
    <row r="4">
      <c r="A4" s="2">
        <f>IFERROR(__xludf.DUMMYFUNCTION("""COMPUTED_VALUE"""),45295.66666666667)</f>
        <v>45295.66667</v>
      </c>
      <c r="B4" s="1">
        <f>IFERROR(__xludf.DUMMYFUNCTION("""COMPUTED_VALUE"""),553.4)</f>
        <v>553.4</v>
      </c>
      <c r="D4" s="2">
        <f>IFERROR(__xludf.DUMMYFUNCTION("""COMPUTED_VALUE"""),45295.66666666667)</f>
        <v>45295.66667</v>
      </c>
      <c r="E4" s="1">
        <f>IFERROR(__xludf.DUMMYFUNCTION("""COMPUTED_VALUE"""),556.21)</f>
        <v>556.21</v>
      </c>
      <c r="G4" s="2">
        <f>IFERROR(__xludf.DUMMYFUNCTION("""COMPUTED_VALUE"""),45295.66666666667)</f>
        <v>45295.66667</v>
      </c>
      <c r="H4" s="1">
        <f>IFERROR(__xludf.DUMMYFUNCTION("""COMPUTED_VALUE"""),544.77)</f>
        <v>544.77</v>
      </c>
      <c r="J4" s="2">
        <f>IFERROR(__xludf.DUMMYFUNCTION("""COMPUTED_VALUE"""),45295.66666666667)</f>
        <v>45295.66667</v>
      </c>
      <c r="K4" s="1">
        <f>IFERROR(__xludf.DUMMYFUNCTION("""COMPUTED_VALUE"""),555.81)</f>
        <v>555.81</v>
      </c>
      <c r="M4" s="2">
        <f>IFERROR(__xludf.DUMMYFUNCTION("""COMPUTED_VALUE"""),45295.66666666667)</f>
        <v>45295.66667</v>
      </c>
      <c r="N4" s="1">
        <f>IFERROR(__xludf.DUMMYFUNCTION("""COMPUTED_VALUE"""),1.1895209E7)</f>
        <v>11895209</v>
      </c>
    </row>
    <row r="5">
      <c r="A5" s="2">
        <f>IFERROR(__xludf.DUMMYFUNCTION("""COMPUTED_VALUE"""),45296.66666666667)</f>
        <v>45296.66667</v>
      </c>
      <c r="B5" s="1">
        <f>IFERROR(__xludf.DUMMYFUNCTION("""COMPUTED_VALUE"""),555.81)</f>
        <v>555.81</v>
      </c>
      <c r="D5" s="2">
        <f>IFERROR(__xludf.DUMMYFUNCTION("""COMPUTED_VALUE"""),45296.66666666667)</f>
        <v>45296.66667</v>
      </c>
      <c r="E5" s="1">
        <f>IFERROR(__xludf.DUMMYFUNCTION("""COMPUTED_VALUE"""),561.29)</f>
        <v>561.29</v>
      </c>
      <c r="G5" s="2">
        <f>IFERROR(__xludf.DUMMYFUNCTION("""COMPUTED_VALUE"""),45296.66666666667)</f>
        <v>45296.66667</v>
      </c>
      <c r="H5" s="1">
        <f>IFERROR(__xludf.DUMMYFUNCTION("""COMPUTED_VALUE"""),549.92)</f>
        <v>549.92</v>
      </c>
      <c r="J5" s="2">
        <f>IFERROR(__xludf.DUMMYFUNCTION("""COMPUTED_VALUE"""),45296.66666666667)</f>
        <v>45296.66667</v>
      </c>
      <c r="K5" s="1">
        <f>IFERROR(__xludf.DUMMYFUNCTION("""COMPUTED_VALUE"""),553.94)</f>
        <v>553.94</v>
      </c>
      <c r="M5" s="2">
        <f>IFERROR(__xludf.DUMMYFUNCTION("""COMPUTED_VALUE"""),45296.66666666667)</f>
        <v>45296.66667</v>
      </c>
      <c r="N5" s="1">
        <f>IFERROR(__xludf.DUMMYFUNCTION("""COMPUTED_VALUE"""),8228023.0)</f>
        <v>8228023</v>
      </c>
    </row>
    <row r="6">
      <c r="A6" s="2">
        <f>IFERROR(__xludf.DUMMYFUNCTION("""COMPUTED_VALUE"""),45299.66666666667)</f>
        <v>45299.66667</v>
      </c>
      <c r="B6" s="1">
        <f>IFERROR(__xludf.DUMMYFUNCTION("""COMPUTED_VALUE"""),553.94)</f>
        <v>553.94</v>
      </c>
      <c r="D6" s="2">
        <f>IFERROR(__xludf.DUMMYFUNCTION("""COMPUTED_VALUE"""),45299.66666666667)</f>
        <v>45299.66667</v>
      </c>
      <c r="E6" s="1">
        <f>IFERROR(__xludf.DUMMYFUNCTION("""COMPUTED_VALUE"""),565.04)</f>
        <v>565.04</v>
      </c>
      <c r="G6" s="2">
        <f>IFERROR(__xludf.DUMMYFUNCTION("""COMPUTED_VALUE"""),45299.66666666667)</f>
        <v>45299.66667</v>
      </c>
      <c r="H6" s="1">
        <f>IFERROR(__xludf.DUMMYFUNCTION("""COMPUTED_VALUE"""),548.85)</f>
        <v>548.85</v>
      </c>
      <c r="J6" s="2">
        <f>IFERROR(__xludf.DUMMYFUNCTION("""COMPUTED_VALUE"""),45299.66666666667)</f>
        <v>45299.66667</v>
      </c>
      <c r="K6" s="1">
        <f>IFERROR(__xludf.DUMMYFUNCTION("""COMPUTED_VALUE"""),564.5)</f>
        <v>564.5</v>
      </c>
      <c r="M6" s="2">
        <f>IFERROR(__xludf.DUMMYFUNCTION("""COMPUTED_VALUE"""),45299.66666666667)</f>
        <v>45299.66667</v>
      </c>
      <c r="N6" s="1">
        <f>IFERROR(__xludf.DUMMYFUNCTION("""COMPUTED_VALUE"""),9225263.0)</f>
        <v>9225263</v>
      </c>
    </row>
    <row r="7">
      <c r="A7" s="2">
        <f>IFERROR(__xludf.DUMMYFUNCTION("""COMPUTED_VALUE"""),45300.66666666667)</f>
        <v>45300.66667</v>
      </c>
      <c r="B7" s="1">
        <f>IFERROR(__xludf.DUMMYFUNCTION("""COMPUTED_VALUE"""),564.5)</f>
        <v>564.5</v>
      </c>
      <c r="D7" s="2">
        <f>IFERROR(__xludf.DUMMYFUNCTION("""COMPUTED_VALUE"""),45300.66666666667)</f>
        <v>45300.66667</v>
      </c>
      <c r="E7" s="1">
        <f>IFERROR(__xludf.DUMMYFUNCTION("""COMPUTED_VALUE"""),564.5)</f>
        <v>564.5</v>
      </c>
      <c r="G7" s="2">
        <f>IFERROR(__xludf.DUMMYFUNCTION("""COMPUTED_VALUE"""),45300.66666666667)</f>
        <v>45300.66667</v>
      </c>
      <c r="H7" s="1">
        <f>IFERROR(__xludf.DUMMYFUNCTION("""COMPUTED_VALUE"""),554.67)</f>
        <v>554.67</v>
      </c>
      <c r="J7" s="2">
        <f>IFERROR(__xludf.DUMMYFUNCTION("""COMPUTED_VALUE"""),45300.66666666667)</f>
        <v>45300.66667</v>
      </c>
      <c r="K7" s="1">
        <f>IFERROR(__xludf.DUMMYFUNCTION("""COMPUTED_VALUE"""),557.81)</f>
        <v>557.81</v>
      </c>
      <c r="M7" s="2">
        <f>IFERROR(__xludf.DUMMYFUNCTION("""COMPUTED_VALUE"""),45300.66666666667)</f>
        <v>45300.66667</v>
      </c>
      <c r="N7" s="1">
        <f>IFERROR(__xludf.DUMMYFUNCTION("""COMPUTED_VALUE"""),9114318.0)</f>
        <v>9114318</v>
      </c>
    </row>
    <row r="8">
      <c r="A8" s="2">
        <f>IFERROR(__xludf.DUMMYFUNCTION("""COMPUTED_VALUE"""),45301.66666666667)</f>
        <v>45301.66667</v>
      </c>
      <c r="B8" s="1">
        <f>IFERROR(__xludf.DUMMYFUNCTION("""COMPUTED_VALUE"""),557.81)</f>
        <v>557.81</v>
      </c>
      <c r="D8" s="2">
        <f>IFERROR(__xludf.DUMMYFUNCTION("""COMPUTED_VALUE"""),45301.66666666667)</f>
        <v>45301.66667</v>
      </c>
      <c r="E8" s="1">
        <f>IFERROR(__xludf.DUMMYFUNCTION("""COMPUTED_VALUE"""),557.81)</f>
        <v>557.81</v>
      </c>
      <c r="G8" s="2">
        <f>IFERROR(__xludf.DUMMYFUNCTION("""COMPUTED_VALUE"""),45301.66666666667)</f>
        <v>45301.66667</v>
      </c>
      <c r="H8" s="1">
        <f>IFERROR(__xludf.DUMMYFUNCTION("""COMPUTED_VALUE"""),550.32)</f>
        <v>550.32</v>
      </c>
      <c r="J8" s="2">
        <f>IFERROR(__xludf.DUMMYFUNCTION("""COMPUTED_VALUE"""),45301.66666666667)</f>
        <v>45301.66667</v>
      </c>
      <c r="K8" s="1">
        <f>IFERROR(__xludf.DUMMYFUNCTION("""COMPUTED_VALUE"""),552.46)</f>
        <v>552.46</v>
      </c>
      <c r="M8" s="2">
        <f>IFERROR(__xludf.DUMMYFUNCTION("""COMPUTED_VALUE"""),45301.66666666667)</f>
        <v>45301.66667</v>
      </c>
      <c r="N8" s="1">
        <f>IFERROR(__xludf.DUMMYFUNCTION("""COMPUTED_VALUE"""),8164061.0)</f>
        <v>8164061</v>
      </c>
    </row>
    <row r="9">
      <c r="A9" s="2">
        <f>IFERROR(__xludf.DUMMYFUNCTION("""COMPUTED_VALUE"""),45302.66666666667)</f>
        <v>45302.66667</v>
      </c>
      <c r="B9" s="1">
        <f>IFERROR(__xludf.DUMMYFUNCTION("""COMPUTED_VALUE"""),556.34)</f>
        <v>556.34</v>
      </c>
      <c r="D9" s="2">
        <f>IFERROR(__xludf.DUMMYFUNCTION("""COMPUTED_VALUE"""),45302.66666666667)</f>
        <v>45302.66667</v>
      </c>
      <c r="E9" s="1">
        <f>IFERROR(__xludf.DUMMYFUNCTION("""COMPUTED_VALUE"""),556.34)</f>
        <v>556.34</v>
      </c>
      <c r="G9" s="2">
        <f>IFERROR(__xludf.DUMMYFUNCTION("""COMPUTED_VALUE"""),45302.66666666667)</f>
        <v>45302.66667</v>
      </c>
      <c r="H9" s="1">
        <f>IFERROR(__xludf.DUMMYFUNCTION("""COMPUTED_VALUE"""),543.23)</f>
        <v>543.23</v>
      </c>
      <c r="J9" s="2">
        <f>IFERROR(__xludf.DUMMYFUNCTION("""COMPUTED_VALUE"""),45302.66666666667)</f>
        <v>45302.66667</v>
      </c>
      <c r="K9" s="1">
        <f>IFERROR(__xludf.DUMMYFUNCTION("""COMPUTED_VALUE"""),548.85)</f>
        <v>548.85</v>
      </c>
      <c r="M9" s="2">
        <f>IFERROR(__xludf.DUMMYFUNCTION("""COMPUTED_VALUE"""),45302.66666666667)</f>
        <v>45302.66667</v>
      </c>
      <c r="N9" s="1">
        <f>IFERROR(__xludf.DUMMYFUNCTION("""COMPUTED_VALUE"""),8277978.0)</f>
        <v>8277978</v>
      </c>
    </row>
    <row r="10">
      <c r="A10" s="2">
        <f>IFERROR(__xludf.DUMMYFUNCTION("""COMPUTED_VALUE"""),45303.66666666667)</f>
        <v>45303.66667</v>
      </c>
      <c r="B10" s="1">
        <f>IFERROR(__xludf.DUMMYFUNCTION("""COMPUTED_VALUE"""),553.4)</f>
        <v>553.4</v>
      </c>
      <c r="D10" s="2">
        <f>IFERROR(__xludf.DUMMYFUNCTION("""COMPUTED_VALUE"""),45303.66666666667)</f>
        <v>45303.66667</v>
      </c>
      <c r="E10" s="1">
        <f>IFERROR(__xludf.DUMMYFUNCTION("""COMPUTED_VALUE"""),558.75)</f>
        <v>558.75</v>
      </c>
      <c r="G10" s="2">
        <f>IFERROR(__xludf.DUMMYFUNCTION("""COMPUTED_VALUE"""),45303.66666666667)</f>
        <v>45303.66667</v>
      </c>
      <c r="H10" s="1">
        <f>IFERROR(__xludf.DUMMYFUNCTION("""COMPUTED_VALUE"""),545.24)</f>
        <v>545.24</v>
      </c>
      <c r="J10" s="2">
        <f>IFERROR(__xludf.DUMMYFUNCTION("""COMPUTED_VALUE"""),45303.66666666667)</f>
        <v>45303.66667</v>
      </c>
      <c r="K10" s="1">
        <f>IFERROR(__xludf.DUMMYFUNCTION("""COMPUTED_VALUE"""),547.65)</f>
        <v>547.65</v>
      </c>
      <c r="M10" s="2">
        <f>IFERROR(__xludf.DUMMYFUNCTION("""COMPUTED_VALUE"""),45303.66666666667)</f>
        <v>45303.66667</v>
      </c>
      <c r="N10" s="1">
        <f>IFERROR(__xludf.DUMMYFUNCTION("""COMPUTED_VALUE"""),7621877.0)</f>
        <v>7621877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IFERROR(__xludf.DUMMYFUNCTION("""COMPUTED_VALUE"""),538.82)</f>
        <v>538.82</v>
      </c>
      <c r="D11" s="2">
        <f>IFERROR(__xludf.DUMMYFUNCTION("""COMPUTED_VALUE"""),45307.66666666667)</f>
        <v>45307.66667</v>
      </c>
      <c r="E11" s="1">
        <f>IFERROR(__xludf.DUMMYFUNCTION("""COMPUTED_VALUE"""),538.82)</f>
        <v>538.82</v>
      </c>
      <c r="G11" s="2">
        <f>IFERROR(__xludf.DUMMYFUNCTION("""COMPUTED_VALUE"""),45307.66666666667)</f>
        <v>45307.66667</v>
      </c>
      <c r="H11" s="1">
        <f>IFERROR(__xludf.DUMMYFUNCTION("""COMPUTED_VALUE"""),518.02)</f>
        <v>518.02</v>
      </c>
      <c r="J11" s="2">
        <f>IFERROR(__xludf.DUMMYFUNCTION("""COMPUTED_VALUE"""),45307.66666666667)</f>
        <v>45307.66667</v>
      </c>
      <c r="K11" s="1">
        <f>IFERROR(__xludf.DUMMYFUNCTION("""COMPUTED_VALUE"""),520.36)</f>
        <v>520.36</v>
      </c>
      <c r="M11" s="2">
        <f>IFERROR(__xludf.DUMMYFUNCTION("""COMPUTED_VALUE"""),45307.66666666667)</f>
        <v>45307.66667</v>
      </c>
      <c r="N11" s="1">
        <f>IFERROR(__xludf.DUMMYFUNCTION("""COMPUTED_VALUE"""),1.6522321E7)</f>
        <v>16522321</v>
      </c>
    </row>
    <row r="12">
      <c r="A12" s="2">
        <f>IFERROR(__xludf.DUMMYFUNCTION("""COMPUTED_VALUE"""),45308.66666666667)</f>
        <v>45308.66667</v>
      </c>
      <c r="B12" s="1">
        <f>IFERROR(__xludf.DUMMYFUNCTION("""COMPUTED_VALUE"""),520.36)</f>
        <v>520.36</v>
      </c>
      <c r="D12" s="2">
        <f>IFERROR(__xludf.DUMMYFUNCTION("""COMPUTED_VALUE"""),45308.66666666667)</f>
        <v>45308.66667</v>
      </c>
      <c r="E12" s="1">
        <f>IFERROR(__xludf.DUMMYFUNCTION("""COMPUTED_VALUE"""),520.36)</f>
        <v>520.36</v>
      </c>
      <c r="G12" s="2">
        <f>IFERROR(__xludf.DUMMYFUNCTION("""COMPUTED_VALUE"""),45308.66666666667)</f>
        <v>45308.66667</v>
      </c>
      <c r="H12" s="1">
        <f>IFERROR(__xludf.DUMMYFUNCTION("""COMPUTED_VALUE"""),503.24)</f>
        <v>503.24</v>
      </c>
      <c r="J12" s="2">
        <f>IFERROR(__xludf.DUMMYFUNCTION("""COMPUTED_VALUE"""),45308.66666666667)</f>
        <v>45308.66667</v>
      </c>
      <c r="K12" s="1">
        <f>IFERROR(__xludf.DUMMYFUNCTION("""COMPUTED_VALUE"""),511.53)</f>
        <v>511.53</v>
      </c>
      <c r="M12" s="2">
        <f>IFERROR(__xludf.DUMMYFUNCTION("""COMPUTED_VALUE"""),45308.66666666667)</f>
        <v>45308.66667</v>
      </c>
      <c r="N12" s="1">
        <f>IFERROR(__xludf.DUMMYFUNCTION("""COMPUTED_VALUE"""),1.1752776E7)</f>
        <v>11752776</v>
      </c>
    </row>
    <row r="13">
      <c r="A13" s="2">
        <f>IFERROR(__xludf.DUMMYFUNCTION("""COMPUTED_VALUE"""),45309.66666666667)</f>
        <v>45309.66667</v>
      </c>
      <c r="B13" s="1">
        <f>IFERROR(__xludf.DUMMYFUNCTION("""COMPUTED_VALUE"""),513.67)</f>
        <v>513.67</v>
      </c>
      <c r="D13" s="2">
        <f>IFERROR(__xludf.DUMMYFUNCTION("""COMPUTED_VALUE"""),45309.66666666667)</f>
        <v>45309.66667</v>
      </c>
      <c r="E13" s="1">
        <f>IFERROR(__xludf.DUMMYFUNCTION("""COMPUTED_VALUE"""),513.67)</f>
        <v>513.67</v>
      </c>
      <c r="G13" s="2">
        <f>IFERROR(__xludf.DUMMYFUNCTION("""COMPUTED_VALUE"""),45309.66666666667)</f>
        <v>45309.66667</v>
      </c>
      <c r="H13" s="1">
        <f>IFERROR(__xludf.DUMMYFUNCTION("""COMPUTED_VALUE"""),505.91)</f>
        <v>505.91</v>
      </c>
      <c r="J13" s="2">
        <f>IFERROR(__xludf.DUMMYFUNCTION("""COMPUTED_VALUE"""),45309.66666666667)</f>
        <v>45309.66667</v>
      </c>
      <c r="K13" s="1">
        <f>IFERROR(__xludf.DUMMYFUNCTION("""COMPUTED_VALUE"""),511.13)</f>
        <v>511.13</v>
      </c>
      <c r="M13" s="2">
        <f>IFERROR(__xludf.DUMMYFUNCTION("""COMPUTED_VALUE"""),45309.66666666667)</f>
        <v>45309.66667</v>
      </c>
      <c r="N13" s="1">
        <f>IFERROR(__xludf.DUMMYFUNCTION("""COMPUTED_VALUE"""),1.0157938E7)</f>
        <v>10157938</v>
      </c>
    </row>
    <row r="14">
      <c r="A14" s="2">
        <f>IFERROR(__xludf.DUMMYFUNCTION("""COMPUTED_VALUE"""),45310.66666666667)</f>
        <v>45310.66667</v>
      </c>
      <c r="B14" s="1">
        <f>IFERROR(__xludf.DUMMYFUNCTION("""COMPUTED_VALUE"""),511.13)</f>
        <v>511.13</v>
      </c>
      <c r="D14" s="2">
        <f>IFERROR(__xludf.DUMMYFUNCTION("""COMPUTED_VALUE"""),45310.66666666667)</f>
        <v>45310.66667</v>
      </c>
      <c r="E14" s="1">
        <f>IFERROR(__xludf.DUMMYFUNCTION("""COMPUTED_VALUE"""),519.22)</f>
        <v>519.22</v>
      </c>
      <c r="G14" s="2">
        <f>IFERROR(__xludf.DUMMYFUNCTION("""COMPUTED_VALUE"""),45310.66666666667)</f>
        <v>45310.66667</v>
      </c>
      <c r="H14" s="1">
        <f>IFERROR(__xludf.DUMMYFUNCTION("""COMPUTED_VALUE"""),505.38)</f>
        <v>505.38</v>
      </c>
      <c r="J14" s="2">
        <f>IFERROR(__xludf.DUMMYFUNCTION("""COMPUTED_VALUE"""),45310.66666666667)</f>
        <v>45310.66667</v>
      </c>
      <c r="K14" s="1">
        <f>IFERROR(__xludf.DUMMYFUNCTION("""COMPUTED_VALUE"""),518.62)</f>
        <v>518.62</v>
      </c>
      <c r="M14" s="2">
        <f>IFERROR(__xludf.DUMMYFUNCTION("""COMPUTED_VALUE"""),45310.66666666667)</f>
        <v>45310.66667</v>
      </c>
      <c r="N14" s="1">
        <f>IFERROR(__xludf.DUMMYFUNCTION("""COMPUTED_VALUE"""),1.3534125E7)</f>
        <v>13534125</v>
      </c>
    </row>
    <row r="15">
      <c r="A15" s="2">
        <f>IFERROR(__xludf.DUMMYFUNCTION("""COMPUTED_VALUE"""),45313.66666666667)</f>
        <v>45313.66667</v>
      </c>
      <c r="B15" s="1">
        <f>IFERROR(__xludf.DUMMYFUNCTION("""COMPUTED_VALUE"""),518.62)</f>
        <v>518.62</v>
      </c>
      <c r="D15" s="2">
        <f>IFERROR(__xludf.DUMMYFUNCTION("""COMPUTED_VALUE"""),45313.66666666667)</f>
        <v>45313.66667</v>
      </c>
      <c r="E15" s="1">
        <f>IFERROR(__xludf.DUMMYFUNCTION("""COMPUTED_VALUE"""),518.62)</f>
        <v>518.62</v>
      </c>
      <c r="G15" s="2">
        <f>IFERROR(__xludf.DUMMYFUNCTION("""COMPUTED_VALUE"""),45313.66666666667)</f>
        <v>45313.66667</v>
      </c>
      <c r="H15" s="1">
        <f>IFERROR(__xludf.DUMMYFUNCTION("""COMPUTED_VALUE"""),501.23)</f>
        <v>501.23</v>
      </c>
      <c r="J15" s="2">
        <f>IFERROR(__xludf.DUMMYFUNCTION("""COMPUTED_VALUE"""),45313.66666666667)</f>
        <v>45313.66667</v>
      </c>
      <c r="K15" s="1">
        <f>IFERROR(__xludf.DUMMYFUNCTION("""COMPUTED_VALUE"""),501.36)</f>
        <v>501.36</v>
      </c>
      <c r="M15" s="2">
        <f>IFERROR(__xludf.DUMMYFUNCTION("""COMPUTED_VALUE"""),45313.66666666667)</f>
        <v>45313.66667</v>
      </c>
      <c r="N15" s="1">
        <f>IFERROR(__xludf.DUMMYFUNCTION("""COMPUTED_VALUE"""),1.9376636E7)</f>
        <v>19376636</v>
      </c>
    </row>
    <row r="16">
      <c r="A16" s="2">
        <f>IFERROR(__xludf.DUMMYFUNCTION("""COMPUTED_VALUE"""),45314.66666666667)</f>
        <v>45314.66667</v>
      </c>
      <c r="B16" s="1">
        <f>IFERROR(__xludf.DUMMYFUNCTION("""COMPUTED_VALUE"""),501.36)</f>
        <v>501.36</v>
      </c>
      <c r="D16" s="2">
        <f>IFERROR(__xludf.DUMMYFUNCTION("""COMPUTED_VALUE"""),45314.66666666667)</f>
        <v>45314.66667</v>
      </c>
      <c r="E16" s="1">
        <f>IFERROR(__xludf.DUMMYFUNCTION("""COMPUTED_VALUE"""),517.88)</f>
        <v>517.88</v>
      </c>
      <c r="G16" s="2">
        <f>IFERROR(__xludf.DUMMYFUNCTION("""COMPUTED_VALUE"""),45314.66666666667)</f>
        <v>45314.66667</v>
      </c>
      <c r="H16" s="1">
        <f>IFERROR(__xludf.DUMMYFUNCTION("""COMPUTED_VALUE"""),501.36)</f>
        <v>501.36</v>
      </c>
      <c r="J16" s="2">
        <f>IFERROR(__xludf.DUMMYFUNCTION("""COMPUTED_VALUE"""),45314.66666666667)</f>
        <v>45314.66667</v>
      </c>
      <c r="K16" s="1">
        <f>IFERROR(__xludf.DUMMYFUNCTION("""COMPUTED_VALUE"""),510.59)</f>
        <v>510.59</v>
      </c>
      <c r="M16" s="2">
        <f>IFERROR(__xludf.DUMMYFUNCTION("""COMPUTED_VALUE"""),45314.66666666667)</f>
        <v>45314.66667</v>
      </c>
      <c r="N16" s="1">
        <f>IFERROR(__xludf.DUMMYFUNCTION("""COMPUTED_VALUE"""),1.8428959E7)</f>
        <v>18428959</v>
      </c>
    </row>
    <row r="17">
      <c r="A17" s="2">
        <f>IFERROR(__xludf.DUMMYFUNCTION("""COMPUTED_VALUE"""),45315.66666666667)</f>
        <v>45315.66667</v>
      </c>
      <c r="B17" s="1">
        <f>IFERROR(__xludf.DUMMYFUNCTION("""COMPUTED_VALUE"""),510.59)</f>
        <v>510.59</v>
      </c>
      <c r="D17" s="2">
        <f>IFERROR(__xludf.DUMMYFUNCTION("""COMPUTED_VALUE"""),45315.66666666667)</f>
        <v>45315.66667</v>
      </c>
      <c r="E17" s="1">
        <f>IFERROR(__xludf.DUMMYFUNCTION("""COMPUTED_VALUE"""),547.65)</f>
        <v>547.65</v>
      </c>
      <c r="G17" s="2">
        <f>IFERROR(__xludf.DUMMYFUNCTION("""COMPUTED_VALUE"""),45315.66666666667)</f>
        <v>45315.66667</v>
      </c>
      <c r="H17" s="1">
        <f>IFERROR(__xludf.DUMMYFUNCTION("""COMPUTED_VALUE"""),510.59)</f>
        <v>510.59</v>
      </c>
      <c r="J17" s="2">
        <f>IFERROR(__xludf.DUMMYFUNCTION("""COMPUTED_VALUE"""),45315.66666666667)</f>
        <v>45315.66667</v>
      </c>
      <c r="K17" s="1">
        <f>IFERROR(__xludf.DUMMYFUNCTION("""COMPUTED_VALUE"""),531.33)</f>
        <v>531.33</v>
      </c>
      <c r="M17" s="2">
        <f>IFERROR(__xludf.DUMMYFUNCTION("""COMPUTED_VALUE"""),45315.66666666667)</f>
        <v>45315.66667</v>
      </c>
      <c r="N17" s="1">
        <f>IFERROR(__xludf.DUMMYFUNCTION("""COMPUTED_VALUE"""),2.6523606E7)</f>
        <v>26523606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IFERROR(__xludf.DUMMYFUNCTION("""COMPUTED_VALUE"""),531.33)</f>
        <v>531.33</v>
      </c>
      <c r="D18" s="2">
        <f>IFERROR(__xludf.DUMMYFUNCTION("""COMPUTED_VALUE"""),45316.66666666667)</f>
        <v>45316.66667</v>
      </c>
      <c r="E18" s="1">
        <f>IFERROR(__xludf.DUMMYFUNCTION("""COMPUTED_VALUE"""),536.41)</f>
        <v>536.41</v>
      </c>
      <c r="G18" s="2">
        <f>IFERROR(__xludf.DUMMYFUNCTION("""COMPUTED_VALUE"""),45316.66666666667)</f>
        <v>45316.66667</v>
      </c>
      <c r="H18" s="1">
        <f>IFERROR(__xludf.DUMMYFUNCTION("""COMPUTED_VALUE"""),518.49)</f>
        <v>518.49</v>
      </c>
      <c r="J18" s="2">
        <f>IFERROR(__xludf.DUMMYFUNCTION("""COMPUTED_VALUE"""),45316.66666666667)</f>
        <v>45316.66667</v>
      </c>
      <c r="K18" s="1">
        <f>IFERROR(__xludf.DUMMYFUNCTION("""COMPUTED_VALUE"""),527.58)</f>
        <v>527.58</v>
      </c>
      <c r="M18" s="2">
        <f>IFERROR(__xludf.DUMMYFUNCTION("""COMPUTED_VALUE"""),45316.66666666667)</f>
        <v>45316.66667</v>
      </c>
      <c r="N18" s="1">
        <f>IFERROR(__xludf.DUMMYFUNCTION("""COMPUTED_VALUE"""),1.5596909E7)</f>
        <v>15596909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IFERROR(__xludf.DUMMYFUNCTION("""COMPUTED_VALUE"""),527.58)</f>
        <v>527.58</v>
      </c>
      <c r="D19" s="2">
        <f>IFERROR(__xludf.DUMMYFUNCTION("""COMPUTED_VALUE"""),45317.66666666667)</f>
        <v>45317.66667</v>
      </c>
      <c r="E19" s="1">
        <f>IFERROR(__xludf.DUMMYFUNCTION("""COMPUTED_VALUE"""),537.01)</f>
        <v>537.01</v>
      </c>
      <c r="G19" s="2">
        <f>IFERROR(__xludf.DUMMYFUNCTION("""COMPUTED_VALUE"""),45317.66666666667)</f>
        <v>45317.66667</v>
      </c>
      <c r="H19" s="1">
        <f>IFERROR(__xludf.DUMMYFUNCTION("""COMPUTED_VALUE"""),527.11)</f>
        <v>527.11</v>
      </c>
      <c r="J19" s="2">
        <f>IFERROR(__xludf.DUMMYFUNCTION("""COMPUTED_VALUE"""),45317.66666666667)</f>
        <v>45317.66667</v>
      </c>
      <c r="K19" s="1">
        <f>IFERROR(__xludf.DUMMYFUNCTION("""COMPUTED_VALUE"""),529.59)</f>
        <v>529.59</v>
      </c>
      <c r="M19" s="2">
        <f>IFERROR(__xludf.DUMMYFUNCTION("""COMPUTED_VALUE"""),45317.66666666667)</f>
        <v>45317.66667</v>
      </c>
      <c r="N19" s="1">
        <f>IFERROR(__xludf.DUMMYFUNCTION("""COMPUTED_VALUE"""),1.0134767E7)</f>
        <v>10134767</v>
      </c>
    </row>
    <row r="20">
      <c r="A20" s="2">
        <f>IFERROR(__xludf.DUMMYFUNCTION("""COMPUTED_VALUE"""),45320.66666666667)</f>
        <v>45320.66667</v>
      </c>
      <c r="B20" s="1">
        <f>IFERROR(__xludf.DUMMYFUNCTION("""COMPUTED_VALUE"""),529.59)</f>
        <v>529.59</v>
      </c>
      <c r="D20" s="2">
        <f>IFERROR(__xludf.DUMMYFUNCTION("""COMPUTED_VALUE"""),45320.66666666667)</f>
        <v>45320.66667</v>
      </c>
      <c r="E20" s="1">
        <f>IFERROR(__xludf.DUMMYFUNCTION("""COMPUTED_VALUE"""),538.95)</f>
        <v>538.95</v>
      </c>
      <c r="G20" s="2">
        <f>IFERROR(__xludf.DUMMYFUNCTION("""COMPUTED_VALUE"""),45320.66666666667)</f>
        <v>45320.66667</v>
      </c>
      <c r="H20" s="1">
        <f>IFERROR(__xludf.DUMMYFUNCTION("""COMPUTED_VALUE"""),521.83)</f>
        <v>521.83</v>
      </c>
      <c r="J20" s="2">
        <f>IFERROR(__xludf.DUMMYFUNCTION("""COMPUTED_VALUE"""),45320.66666666667)</f>
        <v>45320.66667</v>
      </c>
      <c r="K20" s="1">
        <f>IFERROR(__xludf.DUMMYFUNCTION("""COMPUTED_VALUE"""),538.15)</f>
        <v>538.15</v>
      </c>
      <c r="M20" s="2">
        <f>IFERROR(__xludf.DUMMYFUNCTION("""COMPUTED_VALUE"""),45320.66666666667)</f>
        <v>45320.66667</v>
      </c>
      <c r="N20" s="1">
        <f>IFERROR(__xludf.DUMMYFUNCTION("""COMPUTED_VALUE"""),8835100.0)</f>
        <v>8835100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IFERROR(__xludf.DUMMYFUNCTION("""COMPUTED_VALUE"""),532.67)</f>
        <v>532.67</v>
      </c>
      <c r="D21" s="2">
        <f>IFERROR(__xludf.DUMMYFUNCTION("""COMPUTED_VALUE"""),45321.66666666667)</f>
        <v>45321.66667</v>
      </c>
      <c r="E21" s="1">
        <f>IFERROR(__xludf.DUMMYFUNCTION("""COMPUTED_VALUE"""),536.95)</f>
        <v>536.95</v>
      </c>
      <c r="G21" s="2">
        <f>IFERROR(__xludf.DUMMYFUNCTION("""COMPUTED_VALUE"""),45321.66666666667)</f>
        <v>45321.66667</v>
      </c>
      <c r="H21" s="1">
        <f>IFERROR(__xludf.DUMMYFUNCTION("""COMPUTED_VALUE"""),527.85)</f>
        <v>527.85</v>
      </c>
      <c r="J21" s="2">
        <f>IFERROR(__xludf.DUMMYFUNCTION("""COMPUTED_VALUE"""),45321.66666666667)</f>
        <v>45321.66667</v>
      </c>
      <c r="K21" s="1">
        <f>IFERROR(__xludf.DUMMYFUNCTION("""COMPUTED_VALUE"""),534.67)</f>
        <v>534.67</v>
      </c>
      <c r="M21" s="2">
        <f>IFERROR(__xludf.DUMMYFUNCTION("""COMPUTED_VALUE"""),45321.66666666667)</f>
        <v>45321.66667</v>
      </c>
      <c r="N21" s="1">
        <f>IFERROR(__xludf.DUMMYFUNCTION("""COMPUTED_VALUE"""),1.0854574E7)</f>
        <v>10854574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IFERROR(__xludf.DUMMYFUNCTION("""COMPUTED_VALUE"""),534.67)</f>
        <v>534.67</v>
      </c>
      <c r="D22" s="2">
        <f>IFERROR(__xludf.DUMMYFUNCTION("""COMPUTED_VALUE"""),45322.66666666667)</f>
        <v>45322.66667</v>
      </c>
      <c r="E22" s="1">
        <f>IFERROR(__xludf.DUMMYFUNCTION("""COMPUTED_VALUE"""),545.91)</f>
        <v>545.91</v>
      </c>
      <c r="G22" s="2">
        <f>IFERROR(__xludf.DUMMYFUNCTION("""COMPUTED_VALUE"""),45322.66666666667)</f>
        <v>45322.66667</v>
      </c>
      <c r="H22" s="1">
        <f>IFERROR(__xludf.DUMMYFUNCTION("""COMPUTED_VALUE"""),530.46)</f>
        <v>530.46</v>
      </c>
      <c r="J22" s="2">
        <f>IFERROR(__xludf.DUMMYFUNCTION("""COMPUTED_VALUE"""),45322.66666666667)</f>
        <v>45322.66667</v>
      </c>
      <c r="K22" s="1">
        <f>IFERROR(__xludf.DUMMYFUNCTION("""COMPUTED_VALUE"""),530.93)</f>
        <v>530.93</v>
      </c>
      <c r="M22" s="2">
        <f>IFERROR(__xludf.DUMMYFUNCTION("""COMPUTED_VALUE"""),45322.66666666667)</f>
        <v>45322.66667</v>
      </c>
      <c r="N22" s="1">
        <f>IFERROR(__xludf.DUMMYFUNCTION("""COMPUTED_VALUE"""),1.6270733E7)</f>
        <v>16270733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IFERROR(__xludf.DUMMYFUNCTION("""COMPUTED_VALUE"""),530.93)</f>
        <v>530.93</v>
      </c>
      <c r="D23" s="2">
        <f>IFERROR(__xludf.DUMMYFUNCTION("""COMPUTED_VALUE"""),45323.66666666667)</f>
        <v>45323.66667</v>
      </c>
      <c r="E23" s="1">
        <f>IFERROR(__xludf.DUMMYFUNCTION("""COMPUTED_VALUE"""),537.75)</f>
        <v>537.75</v>
      </c>
      <c r="G23" s="2">
        <f>IFERROR(__xludf.DUMMYFUNCTION("""COMPUTED_VALUE"""),45323.66666666667)</f>
        <v>45323.66667</v>
      </c>
      <c r="H23" s="1">
        <f>IFERROR(__xludf.DUMMYFUNCTION("""COMPUTED_VALUE"""),528.59)</f>
        <v>528.59</v>
      </c>
      <c r="J23" s="2">
        <f>IFERROR(__xludf.DUMMYFUNCTION("""COMPUTED_VALUE"""),45323.66666666667)</f>
        <v>45323.66667</v>
      </c>
      <c r="K23" s="1">
        <f>IFERROR(__xludf.DUMMYFUNCTION("""COMPUTED_VALUE"""),537.48)</f>
        <v>537.48</v>
      </c>
      <c r="M23" s="2">
        <f>IFERROR(__xludf.DUMMYFUNCTION("""COMPUTED_VALUE"""),45323.66666666667)</f>
        <v>45323.66667</v>
      </c>
      <c r="N23" s="1">
        <f>IFERROR(__xludf.DUMMYFUNCTION("""COMPUTED_VALUE"""),1.0836819E7)</f>
        <v>10836819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IFERROR(__xludf.DUMMYFUNCTION("""COMPUTED_VALUE"""),529.32)</f>
        <v>529.32</v>
      </c>
      <c r="D24" s="2">
        <f>IFERROR(__xludf.DUMMYFUNCTION("""COMPUTED_VALUE"""),45324.66666666667)</f>
        <v>45324.66667</v>
      </c>
      <c r="E24" s="1">
        <f>IFERROR(__xludf.DUMMYFUNCTION("""COMPUTED_VALUE"""),538.49)</f>
        <v>538.49</v>
      </c>
      <c r="G24" s="2">
        <f>IFERROR(__xludf.DUMMYFUNCTION("""COMPUTED_VALUE"""),45324.66666666667)</f>
        <v>45324.66667</v>
      </c>
      <c r="H24" s="1">
        <f>IFERROR(__xludf.DUMMYFUNCTION("""COMPUTED_VALUE"""),520.23)</f>
        <v>520.23</v>
      </c>
      <c r="J24" s="2">
        <f>IFERROR(__xludf.DUMMYFUNCTION("""COMPUTED_VALUE"""),45324.66666666667)</f>
        <v>45324.66667</v>
      </c>
      <c r="K24" s="1">
        <f>IFERROR(__xludf.DUMMYFUNCTION("""COMPUTED_VALUE"""),536.41)</f>
        <v>536.41</v>
      </c>
      <c r="M24" s="2">
        <f>IFERROR(__xludf.DUMMYFUNCTION("""COMPUTED_VALUE"""),45324.66666666667)</f>
        <v>45324.66667</v>
      </c>
      <c r="N24" s="1">
        <f>IFERROR(__xludf.DUMMYFUNCTION("""COMPUTED_VALUE"""),1.4118985E7)</f>
        <v>14118985</v>
      </c>
    </row>
    <row r="25">
      <c r="A25" s="2">
        <f>IFERROR(__xludf.DUMMYFUNCTION("""COMPUTED_VALUE"""),45327.66666666667)</f>
        <v>45327.66667</v>
      </c>
      <c r="B25" s="1">
        <f>IFERROR(__xludf.DUMMYFUNCTION("""COMPUTED_VALUE"""),524.51)</f>
        <v>524.51</v>
      </c>
      <c r="D25" s="2">
        <f>IFERROR(__xludf.DUMMYFUNCTION("""COMPUTED_VALUE"""),45327.66666666667)</f>
        <v>45327.66667</v>
      </c>
      <c r="E25" s="1">
        <f>IFERROR(__xludf.DUMMYFUNCTION("""COMPUTED_VALUE"""),524.77)</f>
        <v>524.77</v>
      </c>
      <c r="G25" s="2">
        <f>IFERROR(__xludf.DUMMYFUNCTION("""COMPUTED_VALUE"""),45327.66666666667)</f>
        <v>45327.66667</v>
      </c>
      <c r="H25" s="1">
        <f>IFERROR(__xludf.DUMMYFUNCTION("""COMPUTED_VALUE"""),508.39)</f>
        <v>508.39</v>
      </c>
      <c r="J25" s="2">
        <f>IFERROR(__xludf.DUMMYFUNCTION("""COMPUTED_VALUE"""),45327.66666666667)</f>
        <v>45327.66667</v>
      </c>
      <c r="K25" s="1">
        <f>IFERROR(__xludf.DUMMYFUNCTION("""COMPUTED_VALUE"""),517.42)</f>
        <v>517.42</v>
      </c>
      <c r="M25" s="2">
        <f>IFERROR(__xludf.DUMMYFUNCTION("""COMPUTED_VALUE"""),45327.66666666667)</f>
        <v>45327.66667</v>
      </c>
      <c r="N25" s="1">
        <f>IFERROR(__xludf.DUMMYFUNCTION("""COMPUTED_VALUE"""),1.6200997E7)</f>
        <v>16200997</v>
      </c>
    </row>
    <row r="26">
      <c r="A26" s="2">
        <f>IFERROR(__xludf.DUMMYFUNCTION("""COMPUTED_VALUE"""),45328.66666666667)</f>
        <v>45328.66667</v>
      </c>
      <c r="B26" s="1">
        <f>IFERROR(__xludf.DUMMYFUNCTION("""COMPUTED_VALUE"""),517.42)</f>
        <v>517.42</v>
      </c>
      <c r="D26" s="2">
        <f>IFERROR(__xludf.DUMMYFUNCTION("""COMPUTED_VALUE"""),45328.66666666667)</f>
        <v>45328.66667</v>
      </c>
      <c r="E26" s="1">
        <f>IFERROR(__xludf.DUMMYFUNCTION("""COMPUTED_VALUE"""),538.02)</f>
        <v>538.02</v>
      </c>
      <c r="G26" s="2">
        <f>IFERROR(__xludf.DUMMYFUNCTION("""COMPUTED_VALUE"""),45328.66666666667)</f>
        <v>45328.66667</v>
      </c>
      <c r="H26" s="1">
        <f>IFERROR(__xludf.DUMMYFUNCTION("""COMPUTED_VALUE"""),517.42)</f>
        <v>517.42</v>
      </c>
      <c r="J26" s="2">
        <f>IFERROR(__xludf.DUMMYFUNCTION("""COMPUTED_VALUE"""),45328.66666666667)</f>
        <v>45328.66667</v>
      </c>
      <c r="K26" s="1">
        <f>IFERROR(__xludf.DUMMYFUNCTION("""COMPUTED_VALUE"""),537.35)</f>
        <v>537.35</v>
      </c>
      <c r="M26" s="2">
        <f>IFERROR(__xludf.DUMMYFUNCTION("""COMPUTED_VALUE"""),45328.66666666667)</f>
        <v>45328.66667</v>
      </c>
      <c r="N26" s="1">
        <f>IFERROR(__xludf.DUMMYFUNCTION("""COMPUTED_VALUE"""),1.3060588E7)</f>
        <v>13060588</v>
      </c>
    </row>
    <row r="27">
      <c r="A27" s="2">
        <f>IFERROR(__xludf.DUMMYFUNCTION("""COMPUTED_VALUE"""),45329.66666666667)</f>
        <v>45329.66667</v>
      </c>
      <c r="B27" s="1">
        <f>IFERROR(__xludf.DUMMYFUNCTION("""COMPUTED_VALUE"""),537.35)</f>
        <v>537.35</v>
      </c>
      <c r="D27" s="2">
        <f>IFERROR(__xludf.DUMMYFUNCTION("""COMPUTED_VALUE"""),45329.66666666667)</f>
        <v>45329.66667</v>
      </c>
      <c r="E27" s="1">
        <f>IFERROR(__xludf.DUMMYFUNCTION("""COMPUTED_VALUE"""),537.35)</f>
        <v>537.35</v>
      </c>
      <c r="G27" s="2">
        <f>IFERROR(__xludf.DUMMYFUNCTION("""COMPUTED_VALUE"""),45329.66666666667)</f>
        <v>45329.66667</v>
      </c>
      <c r="H27" s="1">
        <f>IFERROR(__xludf.DUMMYFUNCTION("""COMPUTED_VALUE"""),520.56)</f>
        <v>520.56</v>
      </c>
      <c r="J27" s="2">
        <f>IFERROR(__xludf.DUMMYFUNCTION("""COMPUTED_VALUE"""),45329.66666666667)</f>
        <v>45329.66667</v>
      </c>
      <c r="K27" s="1">
        <f>IFERROR(__xludf.DUMMYFUNCTION("""COMPUTED_VALUE"""),524.37)</f>
        <v>524.37</v>
      </c>
      <c r="M27" s="2">
        <f>IFERROR(__xludf.DUMMYFUNCTION("""COMPUTED_VALUE"""),45329.66666666667)</f>
        <v>45329.66667</v>
      </c>
      <c r="N27" s="1">
        <f>IFERROR(__xludf.DUMMYFUNCTION("""COMPUTED_VALUE"""),9702403.0)</f>
        <v>9702403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IFERROR(__xludf.DUMMYFUNCTION("""COMPUTED_VALUE"""),519.56)</f>
        <v>519.56</v>
      </c>
      <c r="D28" s="2">
        <f>IFERROR(__xludf.DUMMYFUNCTION("""COMPUTED_VALUE"""),45330.66666666667)</f>
        <v>45330.66667</v>
      </c>
      <c r="E28" s="1">
        <f>IFERROR(__xludf.DUMMYFUNCTION("""COMPUTED_VALUE"""),520.09)</f>
        <v>520.09</v>
      </c>
      <c r="G28" s="2">
        <f>IFERROR(__xludf.DUMMYFUNCTION("""COMPUTED_VALUE"""),45330.66666666667)</f>
        <v>45330.66667</v>
      </c>
      <c r="H28" s="1">
        <f>IFERROR(__xludf.DUMMYFUNCTION("""COMPUTED_VALUE"""),506.85)</f>
        <v>506.85</v>
      </c>
      <c r="J28" s="2">
        <f>IFERROR(__xludf.DUMMYFUNCTION("""COMPUTED_VALUE"""),45330.66666666667)</f>
        <v>45330.66667</v>
      </c>
      <c r="K28" s="1">
        <f>IFERROR(__xludf.DUMMYFUNCTION("""COMPUTED_VALUE"""),509.93)</f>
        <v>509.93</v>
      </c>
      <c r="M28" s="2">
        <f>IFERROR(__xludf.DUMMYFUNCTION("""COMPUTED_VALUE"""),45330.66666666667)</f>
        <v>45330.66667</v>
      </c>
      <c r="N28" s="1">
        <f>IFERROR(__xludf.DUMMYFUNCTION("""COMPUTED_VALUE"""),1.381421E7)</f>
        <v>13814210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IFERROR(__xludf.DUMMYFUNCTION("""COMPUTED_VALUE"""),506.18)</f>
        <v>506.18</v>
      </c>
      <c r="D29" s="2">
        <f>IFERROR(__xludf.DUMMYFUNCTION("""COMPUTED_VALUE"""),45331.66666666667)</f>
        <v>45331.66667</v>
      </c>
      <c r="E29" s="1">
        <f>IFERROR(__xludf.DUMMYFUNCTION("""COMPUTED_VALUE"""),506.45)</f>
        <v>506.45</v>
      </c>
      <c r="G29" s="2">
        <f>IFERROR(__xludf.DUMMYFUNCTION("""COMPUTED_VALUE"""),45331.66666666667)</f>
        <v>45331.66667</v>
      </c>
      <c r="H29" s="1">
        <f>IFERROR(__xludf.DUMMYFUNCTION("""COMPUTED_VALUE"""),498.42)</f>
        <v>498.42</v>
      </c>
      <c r="J29" s="2">
        <f>IFERROR(__xludf.DUMMYFUNCTION("""COMPUTED_VALUE"""),45331.66666666667)</f>
        <v>45331.66667</v>
      </c>
      <c r="K29" s="1">
        <f>IFERROR(__xludf.DUMMYFUNCTION("""COMPUTED_VALUE"""),499.76)</f>
        <v>499.76</v>
      </c>
      <c r="M29" s="2">
        <f>IFERROR(__xludf.DUMMYFUNCTION("""COMPUTED_VALUE"""),45331.66666666667)</f>
        <v>45331.66667</v>
      </c>
      <c r="N29" s="1">
        <f>IFERROR(__xludf.DUMMYFUNCTION("""COMPUTED_VALUE"""),1.5816834E7)</f>
        <v>15816834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IFERROR(__xludf.DUMMYFUNCTION("""COMPUTED_VALUE"""),499.76)</f>
        <v>499.76</v>
      </c>
      <c r="D30" s="2">
        <f>IFERROR(__xludf.DUMMYFUNCTION("""COMPUTED_VALUE"""),45334.66666666667)</f>
        <v>45334.66667</v>
      </c>
      <c r="E30" s="1">
        <f>IFERROR(__xludf.DUMMYFUNCTION("""COMPUTED_VALUE"""),507.85)</f>
        <v>507.85</v>
      </c>
      <c r="G30" s="2">
        <f>IFERROR(__xludf.DUMMYFUNCTION("""COMPUTED_VALUE"""),45334.66666666667)</f>
        <v>45334.66667</v>
      </c>
      <c r="H30" s="1">
        <f>IFERROR(__xludf.DUMMYFUNCTION("""COMPUTED_VALUE"""),499.09)</f>
        <v>499.09</v>
      </c>
      <c r="J30" s="2">
        <f>IFERROR(__xludf.DUMMYFUNCTION("""COMPUTED_VALUE"""),45334.66666666667)</f>
        <v>45334.66667</v>
      </c>
      <c r="K30" s="1">
        <f>IFERROR(__xludf.DUMMYFUNCTION("""COMPUTED_VALUE"""),504.17)</f>
        <v>504.17</v>
      </c>
      <c r="M30" s="2">
        <f>IFERROR(__xludf.DUMMYFUNCTION("""COMPUTED_VALUE"""),45334.66666666667)</f>
        <v>45334.66667</v>
      </c>
      <c r="N30" s="1">
        <f>IFERROR(__xludf.DUMMYFUNCTION("""COMPUTED_VALUE"""),1.292911E7)</f>
        <v>12929110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IFERROR(__xludf.DUMMYFUNCTION("""COMPUTED_VALUE"""),504.17)</f>
        <v>504.17</v>
      </c>
      <c r="D31" s="2">
        <f>IFERROR(__xludf.DUMMYFUNCTION("""COMPUTED_VALUE"""),45335.66666666667)</f>
        <v>45335.66667</v>
      </c>
      <c r="E31" s="1">
        <f>IFERROR(__xludf.DUMMYFUNCTION("""COMPUTED_VALUE"""),504.17)</f>
        <v>504.17</v>
      </c>
      <c r="G31" s="2">
        <f>IFERROR(__xludf.DUMMYFUNCTION("""COMPUTED_VALUE"""),45335.66666666667)</f>
        <v>45335.66667</v>
      </c>
      <c r="H31" s="1">
        <f>IFERROR(__xludf.DUMMYFUNCTION("""COMPUTED_VALUE"""),484.98)</f>
        <v>484.98</v>
      </c>
      <c r="J31" s="2">
        <f>IFERROR(__xludf.DUMMYFUNCTION("""COMPUTED_VALUE"""),45335.66666666667)</f>
        <v>45335.66667</v>
      </c>
      <c r="K31" s="1">
        <f>IFERROR(__xludf.DUMMYFUNCTION("""COMPUTED_VALUE"""),490.4)</f>
        <v>490.4</v>
      </c>
      <c r="M31" s="2">
        <f>IFERROR(__xludf.DUMMYFUNCTION("""COMPUTED_VALUE"""),45335.66666666667)</f>
        <v>45335.66667</v>
      </c>
      <c r="N31" s="1">
        <f>IFERROR(__xludf.DUMMYFUNCTION("""COMPUTED_VALUE"""),1.4271058E7)</f>
        <v>14271058</v>
      </c>
    </row>
    <row r="32">
      <c r="A32" s="2">
        <f>IFERROR(__xludf.DUMMYFUNCTION("""COMPUTED_VALUE"""),45336.66666666667)</f>
        <v>45336.66667</v>
      </c>
      <c r="B32" s="1">
        <f>IFERROR(__xludf.DUMMYFUNCTION("""COMPUTED_VALUE"""),490.4)</f>
        <v>490.4</v>
      </c>
      <c r="D32" s="2">
        <f>IFERROR(__xludf.DUMMYFUNCTION("""COMPUTED_VALUE"""),45336.66666666667)</f>
        <v>45336.66667</v>
      </c>
      <c r="E32" s="1">
        <f>IFERROR(__xludf.DUMMYFUNCTION("""COMPUTED_VALUE"""),498.02)</f>
        <v>498.02</v>
      </c>
      <c r="G32" s="2">
        <f>IFERROR(__xludf.DUMMYFUNCTION("""COMPUTED_VALUE"""),45336.66666666667)</f>
        <v>45336.66667</v>
      </c>
      <c r="H32" s="1">
        <f>IFERROR(__xludf.DUMMYFUNCTION("""COMPUTED_VALUE"""),488.92)</f>
        <v>488.92</v>
      </c>
      <c r="J32" s="2">
        <f>IFERROR(__xludf.DUMMYFUNCTION("""COMPUTED_VALUE"""),45336.66666666667)</f>
        <v>45336.66667</v>
      </c>
      <c r="K32" s="1">
        <f>IFERROR(__xludf.DUMMYFUNCTION("""COMPUTED_VALUE"""),497.62)</f>
        <v>497.62</v>
      </c>
      <c r="M32" s="2">
        <f>IFERROR(__xludf.DUMMYFUNCTION("""COMPUTED_VALUE"""),45336.66666666667)</f>
        <v>45336.66667</v>
      </c>
      <c r="N32" s="1">
        <f>IFERROR(__xludf.DUMMYFUNCTION("""COMPUTED_VALUE"""),9268783.0)</f>
        <v>9268783</v>
      </c>
    </row>
    <row r="33">
      <c r="A33" s="2">
        <f>IFERROR(__xludf.DUMMYFUNCTION("""COMPUTED_VALUE"""),45337.66666666667)</f>
        <v>45337.66667</v>
      </c>
      <c r="B33" s="1">
        <f>IFERROR(__xludf.DUMMYFUNCTION("""COMPUTED_VALUE"""),497.62)</f>
        <v>497.62</v>
      </c>
      <c r="D33" s="2">
        <f>IFERROR(__xludf.DUMMYFUNCTION("""COMPUTED_VALUE"""),45337.66666666667)</f>
        <v>45337.66667</v>
      </c>
      <c r="E33" s="1">
        <f>IFERROR(__xludf.DUMMYFUNCTION("""COMPUTED_VALUE"""),513.0)</f>
        <v>513</v>
      </c>
      <c r="G33" s="2">
        <f>IFERROR(__xludf.DUMMYFUNCTION("""COMPUTED_VALUE"""),45337.66666666667)</f>
        <v>45337.66667</v>
      </c>
      <c r="H33" s="1">
        <f>IFERROR(__xludf.DUMMYFUNCTION("""COMPUTED_VALUE"""),497.62)</f>
        <v>497.62</v>
      </c>
      <c r="J33" s="2">
        <f>IFERROR(__xludf.DUMMYFUNCTION("""COMPUTED_VALUE"""),45337.66666666667)</f>
        <v>45337.66667</v>
      </c>
      <c r="K33" s="1">
        <f>IFERROR(__xludf.DUMMYFUNCTION("""COMPUTED_VALUE"""),511.66)</f>
        <v>511.66</v>
      </c>
      <c r="M33" s="2">
        <f>IFERROR(__xludf.DUMMYFUNCTION("""COMPUTED_VALUE"""),45337.66666666667)</f>
        <v>45337.66667</v>
      </c>
      <c r="N33" s="1">
        <f>IFERROR(__xludf.DUMMYFUNCTION("""COMPUTED_VALUE"""),1.0131112E7)</f>
        <v>10131112</v>
      </c>
    </row>
    <row r="34">
      <c r="A34" s="2">
        <f>IFERROR(__xludf.DUMMYFUNCTION("""COMPUTED_VALUE"""),45338.66666666667)</f>
        <v>45338.66667</v>
      </c>
      <c r="B34" s="1">
        <f>IFERROR(__xludf.DUMMYFUNCTION("""COMPUTED_VALUE"""),523.3)</f>
        <v>523.3</v>
      </c>
      <c r="D34" s="2">
        <f>IFERROR(__xludf.DUMMYFUNCTION("""COMPUTED_VALUE"""),45338.66666666667)</f>
        <v>45338.66667</v>
      </c>
      <c r="E34" s="1">
        <f>IFERROR(__xludf.DUMMYFUNCTION("""COMPUTED_VALUE"""),531.73)</f>
        <v>531.73</v>
      </c>
      <c r="G34" s="2">
        <f>IFERROR(__xludf.DUMMYFUNCTION("""COMPUTED_VALUE"""),45338.66666666667)</f>
        <v>45338.66667</v>
      </c>
      <c r="H34" s="1">
        <f>IFERROR(__xludf.DUMMYFUNCTION("""COMPUTED_VALUE"""),519.02)</f>
        <v>519.02</v>
      </c>
      <c r="J34" s="2">
        <f>IFERROR(__xludf.DUMMYFUNCTION("""COMPUTED_VALUE"""),45338.66666666667)</f>
        <v>45338.66667</v>
      </c>
      <c r="K34" s="1">
        <f>IFERROR(__xludf.DUMMYFUNCTION("""COMPUTED_VALUE"""),519.42)</f>
        <v>519.42</v>
      </c>
      <c r="M34" s="2">
        <f>IFERROR(__xludf.DUMMYFUNCTION("""COMPUTED_VALUE"""),45338.66666666667)</f>
        <v>45338.66667</v>
      </c>
      <c r="N34" s="1">
        <f>IFERROR(__xludf.DUMMYFUNCTION("""COMPUTED_VALUE"""),1.2613054E7)</f>
        <v>12613054</v>
      </c>
    </row>
    <row r="35">
      <c r="A35" s="2">
        <f>IFERROR(__xludf.DUMMYFUNCTION("""COMPUTED_VALUE"""),45342.66666666667)</f>
        <v>45342.66667</v>
      </c>
      <c r="B35" s="1">
        <f>IFERROR(__xludf.DUMMYFUNCTION("""COMPUTED_VALUE"""),519.42)</f>
        <v>519.42</v>
      </c>
      <c r="D35" s="2">
        <f>IFERROR(__xludf.DUMMYFUNCTION("""COMPUTED_VALUE"""),45342.66666666667)</f>
        <v>45342.66667</v>
      </c>
      <c r="E35" s="1">
        <f>IFERROR(__xludf.DUMMYFUNCTION("""COMPUTED_VALUE"""),519.42)</f>
        <v>519.42</v>
      </c>
      <c r="G35" s="2">
        <f>IFERROR(__xludf.DUMMYFUNCTION("""COMPUTED_VALUE"""),45342.66666666667)</f>
        <v>45342.66667</v>
      </c>
      <c r="H35" s="1">
        <f>IFERROR(__xludf.DUMMYFUNCTION("""COMPUTED_VALUE"""),508.34)</f>
        <v>508.34</v>
      </c>
      <c r="J35" s="2">
        <f>IFERROR(__xludf.DUMMYFUNCTION("""COMPUTED_VALUE"""),45342.66666666667)</f>
        <v>45342.66667</v>
      </c>
      <c r="K35" s="1">
        <f>IFERROR(__xludf.DUMMYFUNCTION("""COMPUTED_VALUE"""),510.19)</f>
        <v>510.19</v>
      </c>
      <c r="M35" s="2">
        <f>IFERROR(__xludf.DUMMYFUNCTION("""COMPUTED_VALUE"""),45342.66666666667)</f>
        <v>45342.66667</v>
      </c>
      <c r="N35" s="1">
        <f>IFERROR(__xludf.DUMMYFUNCTION("""COMPUTED_VALUE"""),1.0515875E7)</f>
        <v>10515875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IFERROR(__xludf.DUMMYFUNCTION("""COMPUTED_VALUE"""),510.19)</f>
        <v>510.19</v>
      </c>
      <c r="D36" s="2">
        <f>IFERROR(__xludf.DUMMYFUNCTION("""COMPUTED_VALUE"""),45343.66666666667)</f>
        <v>45343.66667</v>
      </c>
      <c r="E36" s="1">
        <f>IFERROR(__xludf.DUMMYFUNCTION("""COMPUTED_VALUE"""),521.83)</f>
        <v>521.83</v>
      </c>
      <c r="G36" s="2">
        <f>IFERROR(__xludf.DUMMYFUNCTION("""COMPUTED_VALUE"""),45343.66666666667)</f>
        <v>45343.66667</v>
      </c>
      <c r="H36" s="1">
        <f>IFERROR(__xludf.DUMMYFUNCTION("""COMPUTED_VALUE"""),510.19)</f>
        <v>510.19</v>
      </c>
      <c r="J36" s="2">
        <f>IFERROR(__xludf.DUMMYFUNCTION("""COMPUTED_VALUE"""),45343.66666666667)</f>
        <v>45343.66667</v>
      </c>
      <c r="K36" s="1">
        <f>IFERROR(__xludf.DUMMYFUNCTION("""COMPUTED_VALUE"""),519.82)</f>
        <v>519.82</v>
      </c>
      <c r="M36" s="2">
        <f>IFERROR(__xludf.DUMMYFUNCTION("""COMPUTED_VALUE"""),45343.66666666667)</f>
        <v>45343.66667</v>
      </c>
      <c r="N36" s="1">
        <f>IFERROR(__xludf.DUMMYFUNCTION("""COMPUTED_VALUE"""),1.1343683E7)</f>
        <v>11343683</v>
      </c>
    </row>
    <row r="37">
      <c r="A37" s="2">
        <f>IFERROR(__xludf.DUMMYFUNCTION("""COMPUTED_VALUE"""),45344.66666666667)</f>
        <v>45344.66667</v>
      </c>
      <c r="B37" s="1">
        <f>IFERROR(__xludf.DUMMYFUNCTION("""COMPUTED_VALUE"""),519.82)</f>
        <v>519.82</v>
      </c>
      <c r="D37" s="2">
        <f>IFERROR(__xludf.DUMMYFUNCTION("""COMPUTED_VALUE"""),45344.66666666667)</f>
        <v>45344.66667</v>
      </c>
      <c r="E37" s="1">
        <f>IFERROR(__xludf.DUMMYFUNCTION("""COMPUTED_VALUE"""),522.03)</f>
        <v>522.03</v>
      </c>
      <c r="G37" s="2">
        <f>IFERROR(__xludf.DUMMYFUNCTION("""COMPUTED_VALUE"""),45344.66666666667)</f>
        <v>45344.66667</v>
      </c>
      <c r="H37" s="1">
        <f>IFERROR(__xludf.DUMMYFUNCTION("""COMPUTED_VALUE"""),515.28)</f>
        <v>515.28</v>
      </c>
      <c r="J37" s="2">
        <f>IFERROR(__xludf.DUMMYFUNCTION("""COMPUTED_VALUE"""),45344.66666666667)</f>
        <v>45344.66667</v>
      </c>
      <c r="K37" s="1">
        <f>IFERROR(__xludf.DUMMYFUNCTION("""COMPUTED_VALUE"""),517.28)</f>
        <v>517.28</v>
      </c>
      <c r="M37" s="2">
        <f>IFERROR(__xludf.DUMMYFUNCTION("""COMPUTED_VALUE"""),45344.66666666667)</f>
        <v>45344.66667</v>
      </c>
      <c r="N37" s="1">
        <f>IFERROR(__xludf.DUMMYFUNCTION("""COMPUTED_VALUE"""),9546901.0)</f>
        <v>9546901</v>
      </c>
    </row>
    <row r="38">
      <c r="A38" s="2">
        <f>IFERROR(__xludf.DUMMYFUNCTION("""COMPUTED_VALUE"""),45345.66666666667)</f>
        <v>45345.66667</v>
      </c>
      <c r="B38" s="1">
        <f>IFERROR(__xludf.DUMMYFUNCTION("""COMPUTED_VALUE"""),517.28)</f>
        <v>517.28</v>
      </c>
      <c r="D38" s="2">
        <f>IFERROR(__xludf.DUMMYFUNCTION("""COMPUTED_VALUE"""),45345.66666666667)</f>
        <v>45345.66667</v>
      </c>
      <c r="E38" s="1">
        <f>IFERROR(__xludf.DUMMYFUNCTION("""COMPUTED_VALUE"""),523.7)</f>
        <v>523.7</v>
      </c>
      <c r="G38" s="2">
        <f>IFERROR(__xludf.DUMMYFUNCTION("""COMPUTED_VALUE"""),45345.66666666667)</f>
        <v>45345.66667</v>
      </c>
      <c r="H38" s="1">
        <f>IFERROR(__xludf.DUMMYFUNCTION("""COMPUTED_VALUE"""),516.28)</f>
        <v>516.28</v>
      </c>
      <c r="J38" s="2">
        <f>IFERROR(__xludf.DUMMYFUNCTION("""COMPUTED_VALUE"""),45345.66666666667)</f>
        <v>45345.66667</v>
      </c>
      <c r="K38" s="1">
        <f>IFERROR(__xludf.DUMMYFUNCTION("""COMPUTED_VALUE"""),521.16)</f>
        <v>521.16</v>
      </c>
      <c r="M38" s="2">
        <f>IFERROR(__xludf.DUMMYFUNCTION("""COMPUTED_VALUE"""),45345.66666666667)</f>
        <v>45345.66667</v>
      </c>
      <c r="N38" s="1">
        <f>IFERROR(__xludf.DUMMYFUNCTION("""COMPUTED_VALUE"""),1.0288789E7)</f>
        <v>10288789</v>
      </c>
    </row>
    <row r="39">
      <c r="A39" s="2">
        <f>IFERROR(__xludf.DUMMYFUNCTION("""COMPUTED_VALUE"""),45348.66666666667)</f>
        <v>45348.66667</v>
      </c>
      <c r="B39" s="1">
        <f>IFERROR(__xludf.DUMMYFUNCTION("""COMPUTED_VALUE"""),513.14)</f>
        <v>513.14</v>
      </c>
      <c r="D39" s="2">
        <f>IFERROR(__xludf.DUMMYFUNCTION("""COMPUTED_VALUE"""),45348.66666666667)</f>
        <v>45348.66667</v>
      </c>
      <c r="E39" s="1">
        <f>IFERROR(__xludf.DUMMYFUNCTION("""COMPUTED_VALUE"""),513.8)</f>
        <v>513.8</v>
      </c>
      <c r="G39" s="2">
        <f>IFERROR(__xludf.DUMMYFUNCTION("""COMPUTED_VALUE"""),45348.66666666667)</f>
        <v>45348.66667</v>
      </c>
      <c r="H39" s="1">
        <f>IFERROR(__xludf.DUMMYFUNCTION("""COMPUTED_VALUE"""),503.1)</f>
        <v>503.1</v>
      </c>
      <c r="J39" s="2">
        <f>IFERROR(__xludf.DUMMYFUNCTION("""COMPUTED_VALUE"""),45348.66666666667)</f>
        <v>45348.66667</v>
      </c>
      <c r="K39" s="1">
        <f>IFERROR(__xludf.DUMMYFUNCTION("""COMPUTED_VALUE"""),508.72)</f>
        <v>508.72</v>
      </c>
      <c r="M39" s="2">
        <f>IFERROR(__xludf.DUMMYFUNCTION("""COMPUTED_VALUE"""),45348.66666666667)</f>
        <v>45348.66667</v>
      </c>
      <c r="N39" s="1">
        <f>IFERROR(__xludf.DUMMYFUNCTION("""COMPUTED_VALUE"""),1.0432172E7)</f>
        <v>10432172</v>
      </c>
    </row>
    <row r="40">
      <c r="A40" s="2">
        <f>IFERROR(__xludf.DUMMYFUNCTION("""COMPUTED_VALUE"""),45349.66666666667)</f>
        <v>45349.66667</v>
      </c>
      <c r="B40" s="1">
        <f>IFERROR(__xludf.DUMMYFUNCTION("""COMPUTED_VALUE"""),508.72)</f>
        <v>508.72</v>
      </c>
      <c r="D40" s="2">
        <f>IFERROR(__xludf.DUMMYFUNCTION("""COMPUTED_VALUE"""),45349.66666666667)</f>
        <v>45349.66667</v>
      </c>
      <c r="E40" s="1">
        <f>IFERROR(__xludf.DUMMYFUNCTION("""COMPUTED_VALUE"""),518.09)</f>
        <v>518.09</v>
      </c>
      <c r="G40" s="2">
        <f>IFERROR(__xludf.DUMMYFUNCTION("""COMPUTED_VALUE"""),45349.66666666667)</f>
        <v>45349.66667</v>
      </c>
      <c r="H40" s="1">
        <f>IFERROR(__xludf.DUMMYFUNCTION("""COMPUTED_VALUE"""),507.25)</f>
        <v>507.25</v>
      </c>
      <c r="J40" s="2">
        <f>IFERROR(__xludf.DUMMYFUNCTION("""COMPUTED_VALUE"""),45349.66666666667)</f>
        <v>45349.66667</v>
      </c>
      <c r="K40" s="1">
        <f>IFERROR(__xludf.DUMMYFUNCTION("""COMPUTED_VALUE"""),510.46)</f>
        <v>510.46</v>
      </c>
      <c r="M40" s="2">
        <f>IFERROR(__xludf.DUMMYFUNCTION("""COMPUTED_VALUE"""),45349.66666666667)</f>
        <v>45349.66667</v>
      </c>
      <c r="N40" s="1">
        <f>IFERROR(__xludf.DUMMYFUNCTION("""COMPUTED_VALUE"""),6759784.0)</f>
        <v>6759784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IFERROR(__xludf.DUMMYFUNCTION("""COMPUTED_VALUE"""),510.46)</f>
        <v>510.46</v>
      </c>
      <c r="D41" s="2">
        <f>IFERROR(__xludf.DUMMYFUNCTION("""COMPUTED_VALUE"""),45350.66666666667)</f>
        <v>45350.66667</v>
      </c>
      <c r="E41" s="1">
        <f>IFERROR(__xludf.DUMMYFUNCTION("""COMPUTED_VALUE"""),510.46)</f>
        <v>510.46</v>
      </c>
      <c r="G41" s="2">
        <f>IFERROR(__xludf.DUMMYFUNCTION("""COMPUTED_VALUE"""),45350.66666666667)</f>
        <v>45350.66667</v>
      </c>
      <c r="H41" s="1">
        <f>IFERROR(__xludf.DUMMYFUNCTION("""COMPUTED_VALUE"""),498.89)</f>
        <v>498.89</v>
      </c>
      <c r="J41" s="2">
        <f>IFERROR(__xludf.DUMMYFUNCTION("""COMPUTED_VALUE"""),45350.66666666667)</f>
        <v>45350.66667</v>
      </c>
      <c r="K41" s="1">
        <f>IFERROR(__xludf.DUMMYFUNCTION("""COMPUTED_VALUE"""),500.43)</f>
        <v>500.43</v>
      </c>
      <c r="M41" s="2">
        <f>IFERROR(__xludf.DUMMYFUNCTION("""COMPUTED_VALUE"""),45350.66666666667)</f>
        <v>45350.66667</v>
      </c>
      <c r="N41" s="1">
        <f>IFERROR(__xludf.DUMMYFUNCTION("""COMPUTED_VALUE"""),1.0166048E7)</f>
        <v>10166048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IFERROR(__xludf.DUMMYFUNCTION("""COMPUTED_VALUE"""),500.43)</f>
        <v>500.43</v>
      </c>
      <c r="D42" s="2">
        <f>IFERROR(__xludf.DUMMYFUNCTION("""COMPUTED_VALUE"""),45351.66666666667)</f>
        <v>45351.66667</v>
      </c>
      <c r="E42" s="1">
        <f>IFERROR(__xludf.DUMMYFUNCTION("""COMPUTED_VALUE"""),513.67)</f>
        <v>513.67</v>
      </c>
      <c r="G42" s="2">
        <f>IFERROR(__xludf.DUMMYFUNCTION("""COMPUTED_VALUE"""),45351.66666666667)</f>
        <v>45351.66667</v>
      </c>
      <c r="H42" s="1">
        <f>IFERROR(__xludf.DUMMYFUNCTION("""COMPUTED_VALUE"""),500.43)</f>
        <v>500.43</v>
      </c>
      <c r="J42" s="2">
        <f>IFERROR(__xludf.DUMMYFUNCTION("""COMPUTED_VALUE"""),45351.66666666667)</f>
        <v>45351.66667</v>
      </c>
      <c r="K42" s="1">
        <f>IFERROR(__xludf.DUMMYFUNCTION("""COMPUTED_VALUE"""),505.78)</f>
        <v>505.78</v>
      </c>
      <c r="M42" s="2">
        <f>IFERROR(__xludf.DUMMYFUNCTION("""COMPUTED_VALUE"""),45351.66666666667)</f>
        <v>45351.66667</v>
      </c>
      <c r="N42" s="1">
        <f>IFERROR(__xludf.DUMMYFUNCTION("""COMPUTED_VALUE"""),1.603612E7)</f>
        <v>16036120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IFERROR(__xludf.DUMMYFUNCTION("""COMPUTED_VALUE"""),505.78)</f>
        <v>505.78</v>
      </c>
      <c r="D43" s="2">
        <f>IFERROR(__xludf.DUMMYFUNCTION("""COMPUTED_VALUE"""),45352.66666666667)</f>
        <v>45352.66667</v>
      </c>
      <c r="E43" s="1">
        <f>IFERROR(__xludf.DUMMYFUNCTION("""COMPUTED_VALUE"""),512.94)</f>
        <v>512.94</v>
      </c>
      <c r="G43" s="2">
        <f>IFERROR(__xludf.DUMMYFUNCTION("""COMPUTED_VALUE"""),45352.66666666667)</f>
        <v>45352.66667</v>
      </c>
      <c r="H43" s="1">
        <f>IFERROR(__xludf.DUMMYFUNCTION("""COMPUTED_VALUE"""),503.01)</f>
        <v>503.01</v>
      </c>
      <c r="J43" s="2">
        <f>IFERROR(__xludf.DUMMYFUNCTION("""COMPUTED_VALUE"""),45352.66666666667)</f>
        <v>45352.66667</v>
      </c>
      <c r="K43" s="1">
        <f>IFERROR(__xludf.DUMMYFUNCTION("""COMPUTED_VALUE"""),507.38)</f>
        <v>507.38</v>
      </c>
      <c r="M43" s="2">
        <f>IFERROR(__xludf.DUMMYFUNCTION("""COMPUTED_VALUE"""),45352.66666666667)</f>
        <v>45352.66667</v>
      </c>
      <c r="N43" s="1">
        <f>IFERROR(__xludf.DUMMYFUNCTION("""COMPUTED_VALUE"""),1.0238196E7)</f>
        <v>10238196</v>
      </c>
    </row>
    <row r="44">
      <c r="A44" s="2">
        <f>IFERROR(__xludf.DUMMYFUNCTION("""COMPUTED_VALUE"""),45355.66666666667)</f>
        <v>45355.66667</v>
      </c>
      <c r="B44" s="1">
        <f>IFERROR(__xludf.DUMMYFUNCTION("""COMPUTED_VALUE"""),507.38)</f>
        <v>507.38</v>
      </c>
      <c r="D44" s="2">
        <f>IFERROR(__xludf.DUMMYFUNCTION("""COMPUTED_VALUE"""),45355.66666666667)</f>
        <v>45355.66667</v>
      </c>
      <c r="E44" s="1">
        <f>IFERROR(__xludf.DUMMYFUNCTION("""COMPUTED_VALUE"""),514.34)</f>
        <v>514.34</v>
      </c>
      <c r="G44" s="2">
        <f>IFERROR(__xludf.DUMMYFUNCTION("""COMPUTED_VALUE"""),45355.66666666667)</f>
        <v>45355.66667</v>
      </c>
      <c r="H44" s="1">
        <f>IFERROR(__xludf.DUMMYFUNCTION("""COMPUTED_VALUE"""),503.44)</f>
        <v>503.44</v>
      </c>
      <c r="J44" s="2">
        <f>IFERROR(__xludf.DUMMYFUNCTION("""COMPUTED_VALUE"""),45355.66666666667)</f>
        <v>45355.66667</v>
      </c>
      <c r="K44" s="1">
        <f>IFERROR(__xludf.DUMMYFUNCTION("""COMPUTED_VALUE"""),512.6)</f>
        <v>512.6</v>
      </c>
      <c r="M44" s="2">
        <f>IFERROR(__xludf.DUMMYFUNCTION("""COMPUTED_VALUE"""),45355.66666666667)</f>
        <v>45355.66667</v>
      </c>
      <c r="N44" s="1">
        <f>IFERROR(__xludf.DUMMYFUNCTION("""COMPUTED_VALUE"""),9192570.0)</f>
        <v>9192570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IFERROR(__xludf.DUMMYFUNCTION("""COMPUTED_VALUE"""),508.45)</f>
        <v>508.45</v>
      </c>
      <c r="D45" s="2">
        <f>IFERROR(__xludf.DUMMYFUNCTION("""COMPUTED_VALUE"""),45356.66666666667)</f>
        <v>45356.66667</v>
      </c>
      <c r="E45" s="1">
        <f>IFERROR(__xludf.DUMMYFUNCTION("""COMPUTED_VALUE"""),511.93)</f>
        <v>511.93</v>
      </c>
      <c r="G45" s="2">
        <f>IFERROR(__xludf.DUMMYFUNCTION("""COMPUTED_VALUE"""),45356.66666666667)</f>
        <v>45356.66667</v>
      </c>
      <c r="H45" s="1">
        <f>IFERROR(__xludf.DUMMYFUNCTION("""COMPUTED_VALUE"""),491.6)</f>
        <v>491.6</v>
      </c>
      <c r="J45" s="2">
        <f>IFERROR(__xludf.DUMMYFUNCTION("""COMPUTED_VALUE"""),45356.66666666667)</f>
        <v>45356.66667</v>
      </c>
      <c r="K45" s="1">
        <f>IFERROR(__xludf.DUMMYFUNCTION("""COMPUTED_VALUE"""),496.55)</f>
        <v>496.55</v>
      </c>
      <c r="M45" s="2">
        <f>IFERROR(__xludf.DUMMYFUNCTION("""COMPUTED_VALUE"""),45356.66666666667)</f>
        <v>45356.66667</v>
      </c>
      <c r="N45" s="1">
        <f>IFERROR(__xludf.DUMMYFUNCTION("""COMPUTED_VALUE"""),1.3884436E7)</f>
        <v>13884436</v>
      </c>
    </row>
    <row r="46">
      <c r="A46" s="2">
        <f>IFERROR(__xludf.DUMMYFUNCTION("""COMPUTED_VALUE"""),45357.66666666667)</f>
        <v>45357.66667</v>
      </c>
      <c r="B46" s="1">
        <f>IFERROR(__xludf.DUMMYFUNCTION("""COMPUTED_VALUE"""),496.55)</f>
        <v>496.55</v>
      </c>
      <c r="D46" s="2">
        <f>IFERROR(__xludf.DUMMYFUNCTION("""COMPUTED_VALUE"""),45357.66666666667)</f>
        <v>45357.66667</v>
      </c>
      <c r="E46" s="1">
        <f>IFERROR(__xludf.DUMMYFUNCTION("""COMPUTED_VALUE"""),518.49)</f>
        <v>518.49</v>
      </c>
      <c r="G46" s="2">
        <f>IFERROR(__xludf.DUMMYFUNCTION("""COMPUTED_VALUE"""),45357.66666666667)</f>
        <v>45357.66667</v>
      </c>
      <c r="H46" s="1">
        <f>IFERROR(__xludf.DUMMYFUNCTION("""COMPUTED_VALUE"""),496.55)</f>
        <v>496.55</v>
      </c>
      <c r="J46" s="2">
        <f>IFERROR(__xludf.DUMMYFUNCTION("""COMPUTED_VALUE"""),45357.66666666667)</f>
        <v>45357.66667</v>
      </c>
      <c r="K46" s="1">
        <f>IFERROR(__xludf.DUMMYFUNCTION("""COMPUTED_VALUE"""),510.19)</f>
        <v>510.19</v>
      </c>
      <c r="M46" s="2">
        <f>IFERROR(__xludf.DUMMYFUNCTION("""COMPUTED_VALUE"""),45357.66666666667)</f>
        <v>45357.66667</v>
      </c>
      <c r="N46" s="1">
        <f>IFERROR(__xludf.DUMMYFUNCTION("""COMPUTED_VALUE"""),1.1704163E7)</f>
        <v>11704163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IFERROR(__xludf.DUMMYFUNCTION("""COMPUTED_VALUE"""),525.98)</f>
        <v>525.98</v>
      </c>
      <c r="D47" s="2">
        <f>IFERROR(__xludf.DUMMYFUNCTION("""COMPUTED_VALUE"""),45358.66666666667)</f>
        <v>45358.66667</v>
      </c>
      <c r="E47" s="1">
        <f>IFERROR(__xludf.DUMMYFUNCTION("""COMPUTED_VALUE"""),541.03)</f>
        <v>541.03</v>
      </c>
      <c r="G47" s="2">
        <f>IFERROR(__xludf.DUMMYFUNCTION("""COMPUTED_VALUE"""),45358.66666666667)</f>
        <v>45358.66667</v>
      </c>
      <c r="H47" s="1">
        <f>IFERROR(__xludf.DUMMYFUNCTION("""COMPUTED_VALUE"""),525.84)</f>
        <v>525.84</v>
      </c>
      <c r="J47" s="2">
        <f>IFERROR(__xludf.DUMMYFUNCTION("""COMPUTED_VALUE"""),45358.66666666667)</f>
        <v>45358.66667</v>
      </c>
      <c r="K47" s="1">
        <f>IFERROR(__xludf.DUMMYFUNCTION("""COMPUTED_VALUE"""),532.53)</f>
        <v>532.53</v>
      </c>
      <c r="M47" s="2">
        <f>IFERROR(__xludf.DUMMYFUNCTION("""COMPUTED_VALUE"""),45358.66666666667)</f>
        <v>45358.66667</v>
      </c>
      <c r="N47" s="1">
        <f>IFERROR(__xludf.DUMMYFUNCTION("""COMPUTED_VALUE"""),1.2894113E7)</f>
        <v>12894113</v>
      </c>
    </row>
    <row r="48">
      <c r="A48" s="2">
        <f>IFERROR(__xludf.DUMMYFUNCTION("""COMPUTED_VALUE"""),45359.66666666667)</f>
        <v>45359.66667</v>
      </c>
      <c r="B48" s="1">
        <f>IFERROR(__xludf.DUMMYFUNCTION("""COMPUTED_VALUE"""),532.53)</f>
        <v>532.53</v>
      </c>
      <c r="D48" s="2">
        <f>IFERROR(__xludf.DUMMYFUNCTION("""COMPUTED_VALUE"""),45359.66666666667)</f>
        <v>45359.66667</v>
      </c>
      <c r="E48" s="1">
        <f>IFERROR(__xludf.DUMMYFUNCTION("""COMPUTED_VALUE"""),536.95)</f>
        <v>536.95</v>
      </c>
      <c r="G48" s="2">
        <f>IFERROR(__xludf.DUMMYFUNCTION("""COMPUTED_VALUE"""),45359.66666666667)</f>
        <v>45359.66667</v>
      </c>
      <c r="H48" s="1">
        <f>IFERROR(__xludf.DUMMYFUNCTION("""COMPUTED_VALUE"""),529.12)</f>
        <v>529.12</v>
      </c>
      <c r="J48" s="2">
        <f>IFERROR(__xludf.DUMMYFUNCTION("""COMPUTED_VALUE"""),45359.66666666667)</f>
        <v>45359.66667</v>
      </c>
      <c r="K48" s="1">
        <f>IFERROR(__xludf.DUMMYFUNCTION("""COMPUTED_VALUE"""),533.07)</f>
        <v>533.07</v>
      </c>
      <c r="M48" s="2">
        <f>IFERROR(__xludf.DUMMYFUNCTION("""COMPUTED_VALUE"""),45359.66666666667)</f>
        <v>45359.66667</v>
      </c>
      <c r="N48" s="1">
        <f>IFERROR(__xludf.DUMMYFUNCTION("""COMPUTED_VALUE"""),7668782.0)</f>
        <v>7668782</v>
      </c>
    </row>
    <row r="49">
      <c r="A49" s="2">
        <f>IFERROR(__xludf.DUMMYFUNCTION("""COMPUTED_VALUE"""),45362.66666666667)</f>
        <v>45362.66667</v>
      </c>
      <c r="B49" s="1">
        <f>IFERROR(__xludf.DUMMYFUNCTION("""COMPUTED_VALUE"""),533.07)</f>
        <v>533.07</v>
      </c>
      <c r="D49" s="2">
        <f>IFERROR(__xludf.DUMMYFUNCTION("""COMPUTED_VALUE"""),45362.66666666667)</f>
        <v>45362.66667</v>
      </c>
      <c r="E49" s="1">
        <f>IFERROR(__xludf.DUMMYFUNCTION("""COMPUTED_VALUE"""),544.04)</f>
        <v>544.04</v>
      </c>
      <c r="G49" s="2">
        <f>IFERROR(__xludf.DUMMYFUNCTION("""COMPUTED_VALUE"""),45362.66666666667)</f>
        <v>45362.66667</v>
      </c>
      <c r="H49" s="1">
        <f>IFERROR(__xludf.DUMMYFUNCTION("""COMPUTED_VALUE"""),532.53)</f>
        <v>532.53</v>
      </c>
      <c r="J49" s="2">
        <f>IFERROR(__xludf.DUMMYFUNCTION("""COMPUTED_VALUE"""),45362.66666666667)</f>
        <v>45362.66667</v>
      </c>
      <c r="K49" s="1">
        <f>IFERROR(__xludf.DUMMYFUNCTION("""COMPUTED_VALUE"""),540.69)</f>
        <v>540.69</v>
      </c>
      <c r="M49" s="2">
        <f>IFERROR(__xludf.DUMMYFUNCTION("""COMPUTED_VALUE"""),45362.66666666667)</f>
        <v>45362.66667</v>
      </c>
      <c r="N49" s="1">
        <f>IFERROR(__xludf.DUMMYFUNCTION("""COMPUTED_VALUE"""),9586976.0)</f>
        <v>9586976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IFERROR(__xludf.DUMMYFUNCTION("""COMPUTED_VALUE"""),540.69)</f>
        <v>540.69</v>
      </c>
      <c r="D50" s="2">
        <f>IFERROR(__xludf.DUMMYFUNCTION("""COMPUTED_VALUE"""),45363.66666666667)</f>
        <v>45363.66667</v>
      </c>
      <c r="E50" s="1">
        <f>IFERROR(__xludf.DUMMYFUNCTION("""COMPUTED_VALUE"""),545.51)</f>
        <v>545.51</v>
      </c>
      <c r="G50" s="2">
        <f>IFERROR(__xludf.DUMMYFUNCTION("""COMPUTED_VALUE"""),45363.66666666667)</f>
        <v>45363.66667</v>
      </c>
      <c r="H50" s="1">
        <f>IFERROR(__xludf.DUMMYFUNCTION("""COMPUTED_VALUE"""),532.47)</f>
        <v>532.47</v>
      </c>
      <c r="J50" s="2">
        <f>IFERROR(__xludf.DUMMYFUNCTION("""COMPUTED_VALUE"""),45363.66666666667)</f>
        <v>45363.66667</v>
      </c>
      <c r="K50" s="1">
        <f>IFERROR(__xludf.DUMMYFUNCTION("""COMPUTED_VALUE"""),539.89)</f>
        <v>539.89</v>
      </c>
      <c r="M50" s="2">
        <f>IFERROR(__xludf.DUMMYFUNCTION("""COMPUTED_VALUE"""),45363.66666666667)</f>
        <v>45363.66667</v>
      </c>
      <c r="N50" s="1">
        <f>IFERROR(__xludf.DUMMYFUNCTION("""COMPUTED_VALUE"""),8838540.0)</f>
        <v>8838540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IFERROR(__xludf.DUMMYFUNCTION("""COMPUTED_VALUE"""),539.89)</f>
        <v>539.89</v>
      </c>
      <c r="D51" s="2">
        <f>IFERROR(__xludf.DUMMYFUNCTION("""COMPUTED_VALUE"""),45364.66666666667)</f>
        <v>45364.66667</v>
      </c>
      <c r="E51" s="1">
        <f>IFERROR(__xludf.DUMMYFUNCTION("""COMPUTED_VALUE"""),585.3)</f>
        <v>585.3</v>
      </c>
      <c r="G51" s="2">
        <f>IFERROR(__xludf.DUMMYFUNCTION("""COMPUTED_VALUE"""),45364.66666666667)</f>
        <v>45364.66667</v>
      </c>
      <c r="H51" s="1">
        <f>IFERROR(__xludf.DUMMYFUNCTION("""COMPUTED_VALUE"""),539.89)</f>
        <v>539.89</v>
      </c>
      <c r="J51" s="2">
        <f>IFERROR(__xludf.DUMMYFUNCTION("""COMPUTED_VALUE"""),45364.66666666667)</f>
        <v>45364.66667</v>
      </c>
      <c r="K51" s="1">
        <f>IFERROR(__xludf.DUMMYFUNCTION("""COMPUTED_VALUE"""),580.69)</f>
        <v>580.69</v>
      </c>
      <c r="M51" s="2">
        <f>IFERROR(__xludf.DUMMYFUNCTION("""COMPUTED_VALUE"""),45364.66666666667)</f>
        <v>45364.66667</v>
      </c>
      <c r="N51" s="1">
        <f>IFERROR(__xludf.DUMMYFUNCTION("""COMPUTED_VALUE"""),2.6368641E7)</f>
        <v>26368641</v>
      </c>
    </row>
    <row r="52">
      <c r="A52" s="2">
        <f>IFERROR(__xludf.DUMMYFUNCTION("""COMPUTED_VALUE"""),45365.66666666667)</f>
        <v>45365.66667</v>
      </c>
      <c r="B52" s="1">
        <f>IFERROR(__xludf.DUMMYFUNCTION("""COMPUTED_VALUE"""),580.69)</f>
        <v>580.69</v>
      </c>
      <c r="D52" s="2">
        <f>IFERROR(__xludf.DUMMYFUNCTION("""COMPUTED_VALUE"""),45365.66666666667)</f>
        <v>45365.66667</v>
      </c>
      <c r="E52" s="1">
        <f>IFERROR(__xludf.DUMMYFUNCTION("""COMPUTED_VALUE"""),585.64)</f>
        <v>585.64</v>
      </c>
      <c r="G52" s="2">
        <f>IFERROR(__xludf.DUMMYFUNCTION("""COMPUTED_VALUE"""),45365.66666666667)</f>
        <v>45365.66667</v>
      </c>
      <c r="H52" s="1">
        <f>IFERROR(__xludf.DUMMYFUNCTION("""COMPUTED_VALUE"""),574.54)</f>
        <v>574.54</v>
      </c>
      <c r="J52" s="2">
        <f>IFERROR(__xludf.DUMMYFUNCTION("""COMPUTED_VALUE"""),45365.66666666667)</f>
        <v>45365.66667</v>
      </c>
      <c r="K52" s="1">
        <f>IFERROR(__xludf.DUMMYFUNCTION("""COMPUTED_VALUE"""),579.49)</f>
        <v>579.49</v>
      </c>
      <c r="M52" s="2">
        <f>IFERROR(__xludf.DUMMYFUNCTION("""COMPUTED_VALUE"""),45365.66666666667)</f>
        <v>45365.66667</v>
      </c>
      <c r="N52" s="1">
        <f>IFERROR(__xludf.DUMMYFUNCTION("""COMPUTED_VALUE"""),1.5959363E7)</f>
        <v>15959363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IFERROR(__xludf.DUMMYFUNCTION("""COMPUTED_VALUE"""),579.49)</f>
        <v>579.49</v>
      </c>
      <c r="D53" s="2">
        <f>IFERROR(__xludf.DUMMYFUNCTION("""COMPUTED_VALUE"""),45366.66666666667)</f>
        <v>45366.66667</v>
      </c>
      <c r="E53" s="1">
        <f>IFERROR(__xludf.DUMMYFUNCTION("""COMPUTED_VALUE"""),600.62)</f>
        <v>600.62</v>
      </c>
      <c r="G53" s="2">
        <f>IFERROR(__xludf.DUMMYFUNCTION("""COMPUTED_VALUE"""),45366.66666666667)</f>
        <v>45366.66667</v>
      </c>
      <c r="H53" s="1">
        <f>IFERROR(__xludf.DUMMYFUNCTION("""COMPUTED_VALUE"""),579.49)</f>
        <v>579.49</v>
      </c>
      <c r="J53" s="2">
        <f>IFERROR(__xludf.DUMMYFUNCTION("""COMPUTED_VALUE"""),45366.66666666667)</f>
        <v>45366.66667</v>
      </c>
      <c r="K53" s="1">
        <f>IFERROR(__xludf.DUMMYFUNCTION("""COMPUTED_VALUE"""),596.74)</f>
        <v>596.74</v>
      </c>
      <c r="M53" s="2">
        <f>IFERROR(__xludf.DUMMYFUNCTION("""COMPUTED_VALUE"""),45366.66666666667)</f>
        <v>45366.66667</v>
      </c>
      <c r="N53" s="1">
        <f>IFERROR(__xludf.DUMMYFUNCTION("""COMPUTED_VALUE"""),3.3970872E7)</f>
        <v>33970872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IFERROR(__xludf.DUMMYFUNCTION("""COMPUTED_VALUE"""),596.74)</f>
        <v>596.74</v>
      </c>
      <c r="D54" s="2">
        <f>IFERROR(__xludf.DUMMYFUNCTION("""COMPUTED_VALUE"""),45369.66666666667)</f>
        <v>45369.66667</v>
      </c>
      <c r="E54" s="1">
        <f>IFERROR(__xludf.DUMMYFUNCTION("""COMPUTED_VALUE"""),607.84)</f>
        <v>607.84</v>
      </c>
      <c r="G54" s="2">
        <f>IFERROR(__xludf.DUMMYFUNCTION("""COMPUTED_VALUE"""),45369.66666666667)</f>
        <v>45369.66667</v>
      </c>
      <c r="H54" s="1">
        <f>IFERROR(__xludf.DUMMYFUNCTION("""COMPUTED_VALUE"""),593.6)</f>
        <v>593.6</v>
      </c>
      <c r="J54" s="2">
        <f>IFERROR(__xludf.DUMMYFUNCTION("""COMPUTED_VALUE"""),45369.66666666667)</f>
        <v>45369.66667</v>
      </c>
      <c r="K54" s="1">
        <f>IFERROR(__xludf.DUMMYFUNCTION("""COMPUTED_VALUE"""),595.0)</f>
        <v>595</v>
      </c>
      <c r="M54" s="2">
        <f>IFERROR(__xludf.DUMMYFUNCTION("""COMPUTED_VALUE"""),45369.66666666667)</f>
        <v>45369.66667</v>
      </c>
      <c r="N54" s="1">
        <f>IFERROR(__xludf.DUMMYFUNCTION("""COMPUTED_VALUE"""),1.4473391E7)</f>
        <v>14473391</v>
      </c>
    </row>
    <row r="55">
      <c r="A55" s="2">
        <f>IFERROR(__xludf.DUMMYFUNCTION("""COMPUTED_VALUE"""),45370.66666666667)</f>
        <v>45370.66667</v>
      </c>
      <c r="B55" s="1">
        <f>IFERROR(__xludf.DUMMYFUNCTION("""COMPUTED_VALUE"""),595.0)</f>
        <v>595</v>
      </c>
      <c r="D55" s="2">
        <f>IFERROR(__xludf.DUMMYFUNCTION("""COMPUTED_VALUE"""),45370.66666666667)</f>
        <v>45370.66667</v>
      </c>
      <c r="E55" s="1">
        <f>IFERROR(__xludf.DUMMYFUNCTION("""COMPUTED_VALUE"""),595.0)</f>
        <v>595</v>
      </c>
      <c r="G55" s="2">
        <f>IFERROR(__xludf.DUMMYFUNCTION("""COMPUTED_VALUE"""),45370.66666666667)</f>
        <v>45370.66667</v>
      </c>
      <c r="H55" s="1">
        <f>IFERROR(__xludf.DUMMYFUNCTION("""COMPUTED_VALUE"""),579.95)</f>
        <v>579.95</v>
      </c>
      <c r="J55" s="2">
        <f>IFERROR(__xludf.DUMMYFUNCTION("""COMPUTED_VALUE"""),45370.66666666667)</f>
        <v>45370.66667</v>
      </c>
      <c r="K55" s="1">
        <f>IFERROR(__xludf.DUMMYFUNCTION("""COMPUTED_VALUE"""),593.0)</f>
        <v>593</v>
      </c>
      <c r="M55" s="2">
        <f>IFERROR(__xludf.DUMMYFUNCTION("""COMPUTED_VALUE"""),45370.66666666667)</f>
        <v>45370.66667</v>
      </c>
      <c r="N55" s="1">
        <f>IFERROR(__xludf.DUMMYFUNCTION("""COMPUTED_VALUE"""),1.3524554E7)</f>
        <v>13524554</v>
      </c>
    </row>
    <row r="56">
      <c r="A56" s="2">
        <f>IFERROR(__xludf.DUMMYFUNCTION("""COMPUTED_VALUE"""),45371.66666666667)</f>
        <v>45371.66667</v>
      </c>
      <c r="B56" s="1">
        <f>IFERROR(__xludf.DUMMYFUNCTION("""COMPUTED_VALUE"""),592.73)</f>
        <v>592.73</v>
      </c>
      <c r="D56" s="2">
        <f>IFERROR(__xludf.DUMMYFUNCTION("""COMPUTED_VALUE"""),45371.66666666667)</f>
        <v>45371.66667</v>
      </c>
      <c r="E56" s="1">
        <f>IFERROR(__xludf.DUMMYFUNCTION("""COMPUTED_VALUE"""),621.42)</f>
        <v>621.42</v>
      </c>
      <c r="G56" s="2">
        <f>IFERROR(__xludf.DUMMYFUNCTION("""COMPUTED_VALUE"""),45371.66666666667)</f>
        <v>45371.66667</v>
      </c>
      <c r="H56" s="1">
        <f>IFERROR(__xludf.DUMMYFUNCTION("""COMPUTED_VALUE"""),587.78)</f>
        <v>587.78</v>
      </c>
      <c r="J56" s="2">
        <f>IFERROR(__xludf.DUMMYFUNCTION("""COMPUTED_VALUE"""),45371.66666666667)</f>
        <v>45371.66667</v>
      </c>
      <c r="K56" s="1">
        <f>IFERROR(__xludf.DUMMYFUNCTION("""COMPUTED_VALUE"""),615.47)</f>
        <v>615.47</v>
      </c>
      <c r="M56" s="2">
        <f>IFERROR(__xludf.DUMMYFUNCTION("""COMPUTED_VALUE"""),45371.66666666667)</f>
        <v>45371.66667</v>
      </c>
      <c r="N56" s="1">
        <f>IFERROR(__xludf.DUMMYFUNCTION("""COMPUTED_VALUE"""),2.0108867E7)</f>
        <v>20108867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IFERROR(__xludf.DUMMYFUNCTION("""COMPUTED_VALUE"""),620.55)</f>
        <v>620.55</v>
      </c>
      <c r="D57" s="2">
        <f>IFERROR(__xludf.DUMMYFUNCTION("""COMPUTED_VALUE"""),45372.66666666667)</f>
        <v>45372.66667</v>
      </c>
      <c r="E57" s="1">
        <f>IFERROR(__xludf.DUMMYFUNCTION("""COMPUTED_VALUE"""),620.55)</f>
        <v>620.55</v>
      </c>
      <c r="G57" s="2">
        <f>IFERROR(__xludf.DUMMYFUNCTION("""COMPUTED_VALUE"""),45372.66666666667)</f>
        <v>45372.66667</v>
      </c>
      <c r="H57" s="1">
        <f>IFERROR(__xludf.DUMMYFUNCTION("""COMPUTED_VALUE"""),608.25)</f>
        <v>608.25</v>
      </c>
      <c r="J57" s="2">
        <f>IFERROR(__xludf.DUMMYFUNCTION("""COMPUTED_VALUE"""),45372.66666666667)</f>
        <v>45372.66667</v>
      </c>
      <c r="K57" s="1">
        <f>IFERROR(__xludf.DUMMYFUNCTION("""COMPUTED_VALUE"""),618.55)</f>
        <v>618.55</v>
      </c>
      <c r="M57" s="2">
        <f>IFERROR(__xludf.DUMMYFUNCTION("""COMPUTED_VALUE"""),45372.66666666667)</f>
        <v>45372.66667</v>
      </c>
      <c r="N57" s="1">
        <f>IFERROR(__xludf.DUMMYFUNCTION("""COMPUTED_VALUE"""),1.7019559E7)</f>
        <v>17019559</v>
      </c>
    </row>
    <row r="58">
      <c r="A58" s="2">
        <f>IFERROR(__xludf.DUMMYFUNCTION("""COMPUTED_VALUE"""),45373.66666666667)</f>
        <v>45373.66667</v>
      </c>
      <c r="B58" s="1">
        <f>IFERROR(__xludf.DUMMYFUNCTION("""COMPUTED_VALUE"""),618.55)</f>
        <v>618.55</v>
      </c>
      <c r="D58" s="2">
        <f>IFERROR(__xludf.DUMMYFUNCTION("""COMPUTED_VALUE"""),45373.66666666667)</f>
        <v>45373.66667</v>
      </c>
      <c r="E58" s="1">
        <f>IFERROR(__xludf.DUMMYFUNCTION("""COMPUTED_VALUE"""),618.55)</f>
        <v>618.55</v>
      </c>
      <c r="G58" s="2">
        <f>IFERROR(__xludf.DUMMYFUNCTION("""COMPUTED_VALUE"""),45373.66666666667)</f>
        <v>45373.66667</v>
      </c>
      <c r="H58" s="1">
        <f>IFERROR(__xludf.DUMMYFUNCTION("""COMPUTED_VALUE"""),603.16)</f>
        <v>603.16</v>
      </c>
      <c r="J58" s="2">
        <f>IFERROR(__xludf.DUMMYFUNCTION("""COMPUTED_VALUE"""),45373.66666666667)</f>
        <v>45373.66667</v>
      </c>
      <c r="K58" s="1">
        <f>IFERROR(__xludf.DUMMYFUNCTION("""COMPUTED_VALUE"""),603.3)</f>
        <v>603.3</v>
      </c>
      <c r="M58" s="2">
        <f>IFERROR(__xludf.DUMMYFUNCTION("""COMPUTED_VALUE"""),45373.66666666667)</f>
        <v>45373.66667</v>
      </c>
      <c r="N58" s="1">
        <f>IFERROR(__xludf.DUMMYFUNCTION("""COMPUTED_VALUE"""),1.4513781E7)</f>
        <v>14513781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IFERROR(__xludf.DUMMYFUNCTION("""COMPUTED_VALUE"""),603.3)</f>
        <v>603.3</v>
      </c>
      <c r="D59" s="2">
        <f>IFERROR(__xludf.DUMMYFUNCTION("""COMPUTED_VALUE"""),45376.66666666667)</f>
        <v>45376.66667</v>
      </c>
      <c r="E59" s="1">
        <f>IFERROR(__xludf.DUMMYFUNCTION("""COMPUTED_VALUE"""),621.76)</f>
        <v>621.76</v>
      </c>
      <c r="G59" s="2">
        <f>IFERROR(__xludf.DUMMYFUNCTION("""COMPUTED_VALUE"""),45376.66666666667)</f>
        <v>45376.66667</v>
      </c>
      <c r="H59" s="1">
        <f>IFERROR(__xludf.DUMMYFUNCTION("""COMPUTED_VALUE"""),603.3)</f>
        <v>603.3</v>
      </c>
      <c r="J59" s="2">
        <f>IFERROR(__xludf.DUMMYFUNCTION("""COMPUTED_VALUE"""),45376.66666666667)</f>
        <v>45376.66667</v>
      </c>
      <c r="K59" s="1">
        <f>IFERROR(__xludf.DUMMYFUNCTION("""COMPUTED_VALUE"""),606.64)</f>
        <v>606.64</v>
      </c>
      <c r="M59" s="2">
        <f>IFERROR(__xludf.DUMMYFUNCTION("""COMPUTED_VALUE"""),45376.66666666667)</f>
        <v>45376.66667</v>
      </c>
      <c r="N59" s="1">
        <f>IFERROR(__xludf.DUMMYFUNCTION("""COMPUTED_VALUE"""),7748839.0)</f>
        <v>7748839</v>
      </c>
    </row>
    <row r="60">
      <c r="A60" s="2">
        <f>IFERROR(__xludf.DUMMYFUNCTION("""COMPUTED_VALUE"""),45377.66666666667)</f>
        <v>45377.66667</v>
      </c>
      <c r="B60" s="1">
        <f>IFERROR(__xludf.DUMMYFUNCTION("""COMPUTED_VALUE"""),606.64)</f>
        <v>606.64</v>
      </c>
      <c r="D60" s="2">
        <f>IFERROR(__xludf.DUMMYFUNCTION("""COMPUTED_VALUE"""),45377.66666666667)</f>
        <v>45377.66667</v>
      </c>
      <c r="E60" s="1">
        <f>IFERROR(__xludf.DUMMYFUNCTION("""COMPUTED_VALUE"""),607.58)</f>
        <v>607.58</v>
      </c>
      <c r="G60" s="2">
        <f>IFERROR(__xludf.DUMMYFUNCTION("""COMPUTED_VALUE"""),45377.66666666667)</f>
        <v>45377.66667</v>
      </c>
      <c r="H60" s="1">
        <f>IFERROR(__xludf.DUMMYFUNCTION("""COMPUTED_VALUE"""),596.88)</f>
        <v>596.88</v>
      </c>
      <c r="J60" s="2">
        <f>IFERROR(__xludf.DUMMYFUNCTION("""COMPUTED_VALUE"""),45377.66666666667)</f>
        <v>45377.66667</v>
      </c>
      <c r="K60" s="1">
        <f>IFERROR(__xludf.DUMMYFUNCTION("""COMPUTED_VALUE"""),598.35)</f>
        <v>598.35</v>
      </c>
      <c r="M60" s="2">
        <f>IFERROR(__xludf.DUMMYFUNCTION("""COMPUTED_VALUE"""),45377.66666666667)</f>
        <v>45377.66667</v>
      </c>
      <c r="N60" s="1">
        <f>IFERROR(__xludf.DUMMYFUNCTION("""COMPUTED_VALUE"""),1.048985E7)</f>
        <v>10489850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IFERROR(__xludf.DUMMYFUNCTION("""COMPUTED_VALUE"""),598.35)</f>
        <v>598.35</v>
      </c>
      <c r="D61" s="2">
        <f>IFERROR(__xludf.DUMMYFUNCTION("""COMPUTED_VALUE"""),45378.66666666667)</f>
        <v>45378.66667</v>
      </c>
      <c r="E61" s="1">
        <f>IFERROR(__xludf.DUMMYFUNCTION("""COMPUTED_VALUE"""),614.47)</f>
        <v>614.47</v>
      </c>
      <c r="G61" s="2">
        <f>IFERROR(__xludf.DUMMYFUNCTION("""COMPUTED_VALUE"""),45378.66666666667)</f>
        <v>45378.66667</v>
      </c>
      <c r="H61" s="1">
        <f>IFERROR(__xludf.DUMMYFUNCTION("""COMPUTED_VALUE"""),595.81)</f>
        <v>595.81</v>
      </c>
      <c r="J61" s="2">
        <f>IFERROR(__xludf.DUMMYFUNCTION("""COMPUTED_VALUE"""),45378.66666666667)</f>
        <v>45378.66667</v>
      </c>
      <c r="K61" s="1">
        <f>IFERROR(__xludf.DUMMYFUNCTION("""COMPUTED_VALUE"""),613.73)</f>
        <v>613.73</v>
      </c>
      <c r="M61" s="2">
        <f>IFERROR(__xludf.DUMMYFUNCTION("""COMPUTED_VALUE"""),45378.66666666667)</f>
        <v>45378.66667</v>
      </c>
      <c r="N61" s="1">
        <f>IFERROR(__xludf.DUMMYFUNCTION("""COMPUTED_VALUE"""),1.0696321E7)</f>
        <v>10696321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IFERROR(__xludf.DUMMYFUNCTION("""COMPUTED_VALUE"""),618.01)</f>
        <v>618.01</v>
      </c>
      <c r="D62" s="2">
        <f>IFERROR(__xludf.DUMMYFUNCTION("""COMPUTED_VALUE"""),45379.66666666667)</f>
        <v>45379.66667</v>
      </c>
      <c r="E62" s="1">
        <f>IFERROR(__xludf.DUMMYFUNCTION("""COMPUTED_VALUE"""),631.25)</f>
        <v>631.25</v>
      </c>
      <c r="G62" s="2">
        <f>IFERROR(__xludf.DUMMYFUNCTION("""COMPUTED_VALUE"""),45379.66666666667)</f>
        <v>45379.66667</v>
      </c>
      <c r="H62" s="1">
        <f>IFERROR(__xludf.DUMMYFUNCTION("""COMPUTED_VALUE"""),614.8)</f>
        <v>614.8</v>
      </c>
      <c r="J62" s="2">
        <f>IFERROR(__xludf.DUMMYFUNCTION("""COMPUTED_VALUE"""),45379.66666666667)</f>
        <v>45379.66667</v>
      </c>
      <c r="K62" s="1">
        <f>IFERROR(__xludf.DUMMYFUNCTION("""COMPUTED_VALUE"""),628.98)</f>
        <v>628.98</v>
      </c>
      <c r="M62" s="2">
        <f>IFERROR(__xludf.DUMMYFUNCTION("""COMPUTED_VALUE"""),45379.66666666667)</f>
        <v>45379.66667</v>
      </c>
      <c r="N62" s="1">
        <f>IFERROR(__xludf.DUMMYFUNCTION("""COMPUTED_VALUE"""),2.0164344E7)</f>
        <v>20164344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IFERROR(__xludf.DUMMYFUNCTION("""COMPUTED_VALUE"""),635.8)</f>
        <v>635.8</v>
      </c>
      <c r="D63" s="2">
        <f>IFERROR(__xludf.DUMMYFUNCTION("""COMPUTED_VALUE"""),45383.66666666667)</f>
        <v>45383.66667</v>
      </c>
      <c r="E63" s="1">
        <f>IFERROR(__xludf.DUMMYFUNCTION("""COMPUTED_VALUE"""),639.21)</f>
        <v>639.21</v>
      </c>
      <c r="G63" s="2">
        <f>IFERROR(__xludf.DUMMYFUNCTION("""COMPUTED_VALUE"""),45383.66666666667)</f>
        <v>45383.66667</v>
      </c>
      <c r="H63" s="1">
        <f>IFERROR(__xludf.DUMMYFUNCTION("""COMPUTED_VALUE"""),631.72)</f>
        <v>631.72</v>
      </c>
      <c r="J63" s="2">
        <f>IFERROR(__xludf.DUMMYFUNCTION("""COMPUTED_VALUE"""),45383.66666666667)</f>
        <v>45383.66667</v>
      </c>
      <c r="K63" s="1">
        <f>IFERROR(__xludf.DUMMYFUNCTION("""COMPUTED_VALUE"""),633.13)</f>
        <v>633.13</v>
      </c>
      <c r="M63" s="2">
        <f>IFERROR(__xludf.DUMMYFUNCTION("""COMPUTED_VALUE"""),45383.66666666667)</f>
        <v>45383.66667</v>
      </c>
      <c r="N63" s="1">
        <f>IFERROR(__xludf.DUMMYFUNCTION("""COMPUTED_VALUE"""),1.0371211E7)</f>
        <v>10371211</v>
      </c>
    </row>
    <row r="64">
      <c r="A64" s="2">
        <f>IFERROR(__xludf.DUMMYFUNCTION("""COMPUTED_VALUE"""),45384.66666666667)</f>
        <v>45384.66667</v>
      </c>
      <c r="B64" s="1">
        <f>IFERROR(__xludf.DUMMYFUNCTION("""COMPUTED_VALUE"""),633.13)</f>
        <v>633.13</v>
      </c>
      <c r="D64" s="2">
        <f>IFERROR(__xludf.DUMMYFUNCTION("""COMPUTED_VALUE"""),45384.66666666667)</f>
        <v>45384.66667</v>
      </c>
      <c r="E64" s="1">
        <f>IFERROR(__xludf.DUMMYFUNCTION("""COMPUTED_VALUE"""),653.19)</f>
        <v>653.19</v>
      </c>
      <c r="G64" s="2">
        <f>IFERROR(__xludf.DUMMYFUNCTION("""COMPUTED_VALUE"""),45384.66666666667)</f>
        <v>45384.66667</v>
      </c>
      <c r="H64" s="1">
        <f>IFERROR(__xludf.DUMMYFUNCTION("""COMPUTED_VALUE"""),632.93)</f>
        <v>632.93</v>
      </c>
      <c r="J64" s="2">
        <f>IFERROR(__xludf.DUMMYFUNCTION("""COMPUTED_VALUE"""),45384.66666666667)</f>
        <v>45384.66667</v>
      </c>
      <c r="K64" s="1">
        <f>IFERROR(__xludf.DUMMYFUNCTION("""COMPUTED_VALUE"""),647.17)</f>
        <v>647.17</v>
      </c>
      <c r="M64" s="2">
        <f>IFERROR(__xludf.DUMMYFUNCTION("""COMPUTED_VALUE"""),45384.66666666667)</f>
        <v>45384.66667</v>
      </c>
      <c r="N64" s="1">
        <f>IFERROR(__xludf.DUMMYFUNCTION("""COMPUTED_VALUE"""),2.2030878E7)</f>
        <v>22030878</v>
      </c>
    </row>
    <row r="65">
      <c r="A65" s="2">
        <f>IFERROR(__xludf.DUMMYFUNCTION("""COMPUTED_VALUE"""),45385.66666666667)</f>
        <v>45385.66667</v>
      </c>
      <c r="B65" s="1">
        <f>IFERROR(__xludf.DUMMYFUNCTION("""COMPUTED_VALUE"""),647.17)</f>
        <v>647.17</v>
      </c>
      <c r="D65" s="2">
        <f>IFERROR(__xludf.DUMMYFUNCTION("""COMPUTED_VALUE"""),45385.66666666667)</f>
        <v>45385.66667</v>
      </c>
      <c r="E65" s="1">
        <f>IFERROR(__xludf.DUMMYFUNCTION("""COMPUTED_VALUE"""),665.5)</f>
        <v>665.5</v>
      </c>
      <c r="G65" s="2">
        <f>IFERROR(__xludf.DUMMYFUNCTION("""COMPUTED_VALUE"""),45385.66666666667)</f>
        <v>45385.66667</v>
      </c>
      <c r="H65" s="1">
        <f>IFERROR(__xludf.DUMMYFUNCTION("""COMPUTED_VALUE"""),647.17)</f>
        <v>647.17</v>
      </c>
      <c r="J65" s="2">
        <f>IFERROR(__xludf.DUMMYFUNCTION("""COMPUTED_VALUE"""),45385.66666666667)</f>
        <v>45385.66667</v>
      </c>
      <c r="K65" s="1">
        <f>IFERROR(__xludf.DUMMYFUNCTION("""COMPUTED_VALUE"""),663.63)</f>
        <v>663.63</v>
      </c>
      <c r="M65" s="2">
        <f>IFERROR(__xludf.DUMMYFUNCTION("""COMPUTED_VALUE"""),45385.66666666667)</f>
        <v>45385.66667</v>
      </c>
      <c r="N65" s="1">
        <f>IFERROR(__xludf.DUMMYFUNCTION("""COMPUTED_VALUE"""),1.9949894E7)</f>
        <v>19949894</v>
      </c>
    </row>
    <row r="66">
      <c r="A66" s="2">
        <f>IFERROR(__xludf.DUMMYFUNCTION("""COMPUTED_VALUE"""),45386.66666666667)</f>
        <v>45386.66667</v>
      </c>
      <c r="B66" s="1">
        <f>IFERROR(__xludf.DUMMYFUNCTION("""COMPUTED_VALUE"""),668.84)</f>
        <v>668.84</v>
      </c>
      <c r="D66" s="2">
        <f>IFERROR(__xludf.DUMMYFUNCTION("""COMPUTED_VALUE"""),45386.66666666667)</f>
        <v>45386.66667</v>
      </c>
      <c r="E66" s="1">
        <f>IFERROR(__xludf.DUMMYFUNCTION("""COMPUTED_VALUE"""),671.99)</f>
        <v>671.99</v>
      </c>
      <c r="G66" s="2">
        <f>IFERROR(__xludf.DUMMYFUNCTION("""COMPUTED_VALUE"""),45386.66666666667)</f>
        <v>45386.66667</v>
      </c>
      <c r="H66" s="1">
        <f>IFERROR(__xludf.DUMMYFUNCTION("""COMPUTED_VALUE"""),653.73)</f>
        <v>653.73</v>
      </c>
      <c r="J66" s="2">
        <f>IFERROR(__xludf.DUMMYFUNCTION("""COMPUTED_VALUE"""),45386.66666666667)</f>
        <v>45386.66667</v>
      </c>
      <c r="K66" s="1">
        <f>IFERROR(__xludf.DUMMYFUNCTION("""COMPUTED_VALUE"""),657.87)</f>
        <v>657.87</v>
      </c>
      <c r="M66" s="2">
        <f>IFERROR(__xludf.DUMMYFUNCTION("""COMPUTED_VALUE"""),45386.66666666667)</f>
        <v>45386.66667</v>
      </c>
      <c r="N66" s="1">
        <f>IFERROR(__xludf.DUMMYFUNCTION("""COMPUTED_VALUE"""),2.483026E7)</f>
        <v>24830260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IFERROR(__xludf.DUMMYFUNCTION("""COMPUTED_VALUE"""),657.87)</f>
        <v>657.87</v>
      </c>
      <c r="D67" s="2">
        <f>IFERROR(__xludf.DUMMYFUNCTION("""COMPUTED_VALUE"""),45387.66666666667)</f>
        <v>45387.66667</v>
      </c>
      <c r="E67" s="1">
        <f>IFERROR(__xludf.DUMMYFUNCTION("""COMPUTED_VALUE"""),663.22)</f>
        <v>663.22</v>
      </c>
      <c r="G67" s="2">
        <f>IFERROR(__xludf.DUMMYFUNCTION("""COMPUTED_VALUE"""),45387.66666666667)</f>
        <v>45387.66667</v>
      </c>
      <c r="H67" s="1">
        <f>IFERROR(__xludf.DUMMYFUNCTION("""COMPUTED_VALUE"""),650.93)</f>
        <v>650.93</v>
      </c>
      <c r="J67" s="2">
        <f>IFERROR(__xludf.DUMMYFUNCTION("""COMPUTED_VALUE"""),45387.66666666667)</f>
        <v>45387.66667</v>
      </c>
      <c r="K67" s="1">
        <f>IFERROR(__xludf.DUMMYFUNCTION("""COMPUTED_VALUE"""),661.75)</f>
        <v>661.75</v>
      </c>
      <c r="M67" s="2">
        <f>IFERROR(__xludf.DUMMYFUNCTION("""COMPUTED_VALUE"""),45387.66666666667)</f>
        <v>45387.66667</v>
      </c>
      <c r="N67" s="1">
        <f>IFERROR(__xludf.DUMMYFUNCTION("""COMPUTED_VALUE"""),1.4152898E7)</f>
        <v>14152898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IFERROR(__xludf.DUMMYFUNCTION("""COMPUTED_VALUE"""),661.75)</f>
        <v>661.75</v>
      </c>
      <c r="D68" s="2">
        <f>IFERROR(__xludf.DUMMYFUNCTION("""COMPUTED_VALUE"""),45390.66666666667)</f>
        <v>45390.66667</v>
      </c>
      <c r="E68" s="1">
        <f>IFERROR(__xludf.DUMMYFUNCTION("""COMPUTED_VALUE"""),672.19)</f>
        <v>672.19</v>
      </c>
      <c r="G68" s="2">
        <f>IFERROR(__xludf.DUMMYFUNCTION("""COMPUTED_VALUE"""),45390.66666666667)</f>
        <v>45390.66667</v>
      </c>
      <c r="H68" s="1">
        <f>IFERROR(__xludf.DUMMYFUNCTION("""COMPUTED_VALUE"""),661.28)</f>
        <v>661.28</v>
      </c>
      <c r="J68" s="2">
        <f>IFERROR(__xludf.DUMMYFUNCTION("""COMPUTED_VALUE"""),45390.66666666667)</f>
        <v>45390.66667</v>
      </c>
      <c r="K68" s="1">
        <f>IFERROR(__xludf.DUMMYFUNCTION("""COMPUTED_VALUE"""),668.84)</f>
        <v>668.84</v>
      </c>
      <c r="M68" s="2">
        <f>IFERROR(__xludf.DUMMYFUNCTION("""COMPUTED_VALUE"""),45390.66666666667)</f>
        <v>45390.66667</v>
      </c>
      <c r="N68" s="1">
        <f>IFERROR(__xludf.DUMMYFUNCTION("""COMPUTED_VALUE"""),1.2735923E7)</f>
        <v>12735923</v>
      </c>
    </row>
    <row r="69">
      <c r="A69" s="2">
        <f>IFERROR(__xludf.DUMMYFUNCTION("""COMPUTED_VALUE"""),45391.66666666667)</f>
        <v>45391.66667</v>
      </c>
      <c r="B69" s="1">
        <f>IFERROR(__xludf.DUMMYFUNCTION("""COMPUTED_VALUE"""),668.84)</f>
        <v>668.84</v>
      </c>
      <c r="D69" s="2">
        <f>IFERROR(__xludf.DUMMYFUNCTION("""COMPUTED_VALUE"""),45391.66666666667)</f>
        <v>45391.66667</v>
      </c>
      <c r="E69" s="1">
        <f>IFERROR(__xludf.DUMMYFUNCTION("""COMPUTED_VALUE"""),695.8)</f>
        <v>695.8</v>
      </c>
      <c r="G69" s="2">
        <f>IFERROR(__xludf.DUMMYFUNCTION("""COMPUTED_VALUE"""),45391.66666666667)</f>
        <v>45391.66667</v>
      </c>
      <c r="H69" s="1">
        <f>IFERROR(__xludf.DUMMYFUNCTION("""COMPUTED_VALUE"""),668.84)</f>
        <v>668.84</v>
      </c>
      <c r="J69" s="2">
        <f>IFERROR(__xludf.DUMMYFUNCTION("""COMPUTED_VALUE"""),45391.66666666667)</f>
        <v>45391.66667</v>
      </c>
      <c r="K69" s="1">
        <f>IFERROR(__xludf.DUMMYFUNCTION("""COMPUTED_VALUE"""),686.23)</f>
        <v>686.23</v>
      </c>
      <c r="M69" s="2">
        <f>IFERROR(__xludf.DUMMYFUNCTION("""COMPUTED_VALUE"""),45391.66666666667)</f>
        <v>45391.66667</v>
      </c>
      <c r="N69" s="1">
        <f>IFERROR(__xludf.DUMMYFUNCTION("""COMPUTED_VALUE"""),1.7621458E7)</f>
        <v>17621458</v>
      </c>
    </row>
    <row r="70">
      <c r="A70" s="2">
        <f>IFERROR(__xludf.DUMMYFUNCTION("""COMPUTED_VALUE"""),45392.66666666667)</f>
        <v>45392.66667</v>
      </c>
      <c r="B70" s="1">
        <f>IFERROR(__xludf.DUMMYFUNCTION("""COMPUTED_VALUE"""),668.44)</f>
        <v>668.44</v>
      </c>
      <c r="D70" s="2">
        <f>IFERROR(__xludf.DUMMYFUNCTION("""COMPUTED_VALUE"""),45392.66666666667)</f>
        <v>45392.66667</v>
      </c>
      <c r="E70" s="1">
        <f>IFERROR(__xludf.DUMMYFUNCTION("""COMPUTED_VALUE"""),687.17)</f>
        <v>687.17</v>
      </c>
      <c r="G70" s="2">
        <f>IFERROR(__xludf.DUMMYFUNCTION("""COMPUTED_VALUE"""),45392.66666666667)</f>
        <v>45392.66667</v>
      </c>
      <c r="H70" s="1">
        <f>IFERROR(__xludf.DUMMYFUNCTION("""COMPUTED_VALUE"""),664.83)</f>
        <v>664.83</v>
      </c>
      <c r="J70" s="2">
        <f>IFERROR(__xludf.DUMMYFUNCTION("""COMPUTED_VALUE"""),45392.66666666667)</f>
        <v>45392.66667</v>
      </c>
      <c r="K70" s="1">
        <f>IFERROR(__xludf.DUMMYFUNCTION("""COMPUTED_VALUE"""),681.15)</f>
        <v>681.15</v>
      </c>
      <c r="M70" s="2">
        <f>IFERROR(__xludf.DUMMYFUNCTION("""COMPUTED_VALUE"""),45392.66666666667)</f>
        <v>45392.66667</v>
      </c>
      <c r="N70" s="1">
        <f>IFERROR(__xludf.DUMMYFUNCTION("""COMPUTED_VALUE"""),1.6140434E7)</f>
        <v>16140434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IFERROR(__xludf.DUMMYFUNCTION("""COMPUTED_VALUE"""),681.15)</f>
        <v>681.15</v>
      </c>
      <c r="D71" s="2">
        <f>IFERROR(__xludf.DUMMYFUNCTION("""COMPUTED_VALUE"""),45393.66666666667)</f>
        <v>45393.66667</v>
      </c>
      <c r="E71" s="1">
        <f>IFERROR(__xludf.DUMMYFUNCTION("""COMPUTED_VALUE"""),686.5)</f>
        <v>686.5</v>
      </c>
      <c r="G71" s="2">
        <f>IFERROR(__xludf.DUMMYFUNCTION("""COMPUTED_VALUE"""),45393.66666666667)</f>
        <v>45393.66667</v>
      </c>
      <c r="H71" s="1">
        <f>IFERROR(__xludf.DUMMYFUNCTION("""COMPUTED_VALUE"""),668.44)</f>
        <v>668.44</v>
      </c>
      <c r="J71" s="2">
        <f>IFERROR(__xludf.DUMMYFUNCTION("""COMPUTED_VALUE"""),45393.66666666667)</f>
        <v>45393.66667</v>
      </c>
      <c r="K71" s="1">
        <f>IFERROR(__xludf.DUMMYFUNCTION("""COMPUTED_VALUE"""),678.74)</f>
        <v>678.74</v>
      </c>
      <c r="M71" s="2">
        <f>IFERROR(__xludf.DUMMYFUNCTION("""COMPUTED_VALUE"""),45393.66666666667)</f>
        <v>45393.66667</v>
      </c>
      <c r="N71" s="1">
        <f>IFERROR(__xludf.DUMMYFUNCTION("""COMPUTED_VALUE"""),1.2972718E7)</f>
        <v>12972718</v>
      </c>
    </row>
    <row r="72">
      <c r="A72" s="2">
        <f>IFERROR(__xludf.DUMMYFUNCTION("""COMPUTED_VALUE"""),45394.66666666667)</f>
        <v>45394.66667</v>
      </c>
      <c r="B72" s="1">
        <f>IFERROR(__xludf.DUMMYFUNCTION("""COMPUTED_VALUE"""),678.74)</f>
        <v>678.74</v>
      </c>
      <c r="D72" s="2">
        <f>IFERROR(__xludf.DUMMYFUNCTION("""COMPUTED_VALUE"""),45394.66666666667)</f>
        <v>45394.66667</v>
      </c>
      <c r="E72" s="1">
        <f>IFERROR(__xludf.DUMMYFUNCTION("""COMPUTED_VALUE"""),700.73)</f>
        <v>700.73</v>
      </c>
      <c r="G72" s="2">
        <f>IFERROR(__xludf.DUMMYFUNCTION("""COMPUTED_VALUE"""),45394.66666666667)</f>
        <v>45394.66667</v>
      </c>
      <c r="H72" s="1">
        <f>IFERROR(__xludf.DUMMYFUNCTION("""COMPUTED_VALUE"""),659.88)</f>
        <v>659.88</v>
      </c>
      <c r="J72" s="2">
        <f>IFERROR(__xludf.DUMMYFUNCTION("""COMPUTED_VALUE"""),45394.66666666667)</f>
        <v>45394.66667</v>
      </c>
      <c r="K72" s="1">
        <f>IFERROR(__xludf.DUMMYFUNCTION("""COMPUTED_VALUE"""),661.75)</f>
        <v>661.75</v>
      </c>
      <c r="M72" s="2">
        <f>IFERROR(__xludf.DUMMYFUNCTION("""COMPUTED_VALUE"""),45394.66666666667)</f>
        <v>45394.66667</v>
      </c>
      <c r="N72" s="1">
        <f>IFERROR(__xludf.DUMMYFUNCTION("""COMPUTED_VALUE"""),1.9304405E7)</f>
        <v>19304405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IFERROR(__xludf.DUMMYFUNCTION("""COMPUTED_VALUE"""),661.75)</f>
        <v>661.75</v>
      </c>
      <c r="D73" s="2">
        <f>IFERROR(__xludf.DUMMYFUNCTION("""COMPUTED_VALUE"""),45397.66666666667)</f>
        <v>45397.66667</v>
      </c>
      <c r="E73" s="1">
        <f>IFERROR(__xludf.DUMMYFUNCTION("""COMPUTED_VALUE"""),682.75)</f>
        <v>682.75</v>
      </c>
      <c r="G73" s="2">
        <f>IFERROR(__xludf.DUMMYFUNCTION("""COMPUTED_VALUE"""),45397.66666666667)</f>
        <v>45397.66667</v>
      </c>
      <c r="H73" s="1">
        <f>IFERROR(__xludf.DUMMYFUNCTION("""COMPUTED_VALUE"""),661.75)</f>
        <v>661.75</v>
      </c>
      <c r="J73" s="2">
        <f>IFERROR(__xludf.DUMMYFUNCTION("""COMPUTED_VALUE"""),45397.66666666667)</f>
        <v>45397.66667</v>
      </c>
      <c r="K73" s="1">
        <f>IFERROR(__xludf.DUMMYFUNCTION("""COMPUTED_VALUE"""),669.11)</f>
        <v>669.11</v>
      </c>
      <c r="M73" s="2">
        <f>IFERROR(__xludf.DUMMYFUNCTION("""COMPUTED_VALUE"""),45397.66666666667)</f>
        <v>45397.66667</v>
      </c>
      <c r="N73" s="1">
        <f>IFERROR(__xludf.DUMMYFUNCTION("""COMPUTED_VALUE"""),1.5042122E7)</f>
        <v>15042122</v>
      </c>
    </row>
    <row r="74">
      <c r="A74" s="2">
        <f>IFERROR(__xludf.DUMMYFUNCTION("""COMPUTED_VALUE"""),45398.66666666667)</f>
        <v>45398.66667</v>
      </c>
      <c r="B74" s="1">
        <f>IFERROR(__xludf.DUMMYFUNCTION("""COMPUTED_VALUE"""),669.11)</f>
        <v>669.11</v>
      </c>
      <c r="D74" s="2">
        <f>IFERROR(__xludf.DUMMYFUNCTION("""COMPUTED_VALUE"""),45398.66666666667)</f>
        <v>45398.66667</v>
      </c>
      <c r="E74" s="1">
        <f>IFERROR(__xludf.DUMMYFUNCTION("""COMPUTED_VALUE"""),669.11)</f>
        <v>669.11</v>
      </c>
      <c r="G74" s="2">
        <f>IFERROR(__xludf.DUMMYFUNCTION("""COMPUTED_VALUE"""),45398.66666666667)</f>
        <v>45398.66667</v>
      </c>
      <c r="H74" s="1">
        <f>IFERROR(__xludf.DUMMYFUNCTION("""COMPUTED_VALUE"""),643.17)</f>
        <v>643.17</v>
      </c>
      <c r="J74" s="2">
        <f>IFERROR(__xludf.DUMMYFUNCTION("""COMPUTED_VALUE"""),45398.66666666667)</f>
        <v>45398.66667</v>
      </c>
      <c r="K74" s="1">
        <f>IFERROR(__xludf.DUMMYFUNCTION("""COMPUTED_VALUE"""),660.95)</f>
        <v>660.95</v>
      </c>
      <c r="M74" s="2">
        <f>IFERROR(__xludf.DUMMYFUNCTION("""COMPUTED_VALUE"""),45398.66666666667)</f>
        <v>45398.66667</v>
      </c>
      <c r="N74" s="1">
        <f>IFERROR(__xludf.DUMMYFUNCTION("""COMPUTED_VALUE"""),1.9545532E7)</f>
        <v>19545532</v>
      </c>
    </row>
    <row r="75">
      <c r="A75" s="2">
        <f>IFERROR(__xludf.DUMMYFUNCTION("""COMPUTED_VALUE"""),45399.66666666667)</f>
        <v>45399.66667</v>
      </c>
      <c r="B75" s="1">
        <f>IFERROR(__xludf.DUMMYFUNCTION("""COMPUTED_VALUE"""),674.93)</f>
        <v>674.93</v>
      </c>
      <c r="D75" s="2">
        <f>IFERROR(__xludf.DUMMYFUNCTION("""COMPUTED_VALUE"""),45399.66666666667)</f>
        <v>45399.66667</v>
      </c>
      <c r="E75" s="1">
        <f>IFERROR(__xludf.DUMMYFUNCTION("""COMPUTED_VALUE"""),684.09)</f>
        <v>684.09</v>
      </c>
      <c r="G75" s="2">
        <f>IFERROR(__xludf.DUMMYFUNCTION("""COMPUTED_VALUE"""),45399.66666666667)</f>
        <v>45399.66667</v>
      </c>
      <c r="H75" s="1">
        <f>IFERROR(__xludf.DUMMYFUNCTION("""COMPUTED_VALUE"""),661.75)</f>
        <v>661.75</v>
      </c>
      <c r="J75" s="2">
        <f>IFERROR(__xludf.DUMMYFUNCTION("""COMPUTED_VALUE"""),45399.66666666667)</f>
        <v>45399.66667</v>
      </c>
      <c r="K75" s="1">
        <f>IFERROR(__xludf.DUMMYFUNCTION("""COMPUTED_VALUE"""),666.43)</f>
        <v>666.43</v>
      </c>
      <c r="M75" s="2">
        <f>IFERROR(__xludf.DUMMYFUNCTION("""COMPUTED_VALUE"""),45399.66666666667)</f>
        <v>45399.66667</v>
      </c>
      <c r="N75" s="1">
        <f>IFERROR(__xludf.DUMMYFUNCTION("""COMPUTED_VALUE"""),1.5792589E7)</f>
        <v>15792589</v>
      </c>
    </row>
    <row r="76">
      <c r="A76" s="2">
        <f>IFERROR(__xludf.DUMMYFUNCTION("""COMPUTED_VALUE"""),45400.66666666667)</f>
        <v>45400.66667</v>
      </c>
      <c r="B76" s="1">
        <f>IFERROR(__xludf.DUMMYFUNCTION("""COMPUTED_VALUE"""),679.54)</f>
        <v>679.54</v>
      </c>
      <c r="D76" s="2">
        <f>IFERROR(__xludf.DUMMYFUNCTION("""COMPUTED_VALUE"""),45400.66666666667)</f>
        <v>45400.66667</v>
      </c>
      <c r="E76" s="1">
        <f>IFERROR(__xludf.DUMMYFUNCTION("""COMPUTED_VALUE"""),681.68)</f>
        <v>681.68</v>
      </c>
      <c r="G76" s="2">
        <f>IFERROR(__xludf.DUMMYFUNCTION("""COMPUTED_VALUE"""),45400.66666666667)</f>
        <v>45400.66667</v>
      </c>
      <c r="H76" s="1">
        <f>IFERROR(__xludf.DUMMYFUNCTION("""COMPUTED_VALUE"""),664.5)</f>
        <v>664.5</v>
      </c>
      <c r="J76" s="2">
        <f>IFERROR(__xludf.DUMMYFUNCTION("""COMPUTED_VALUE"""),45400.66666666667)</f>
        <v>45400.66667</v>
      </c>
      <c r="K76" s="1">
        <f>IFERROR(__xludf.DUMMYFUNCTION("""COMPUTED_VALUE"""),670.98)</f>
        <v>670.98</v>
      </c>
      <c r="M76" s="2">
        <f>IFERROR(__xludf.DUMMYFUNCTION("""COMPUTED_VALUE"""),45400.66666666667)</f>
        <v>45400.66667</v>
      </c>
      <c r="N76" s="1">
        <f>IFERROR(__xludf.DUMMYFUNCTION("""COMPUTED_VALUE"""),1.571455E7)</f>
        <v>15714550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IFERROR(__xludf.DUMMYFUNCTION("""COMPUTED_VALUE"""),670.98)</f>
        <v>670.98</v>
      </c>
      <c r="D77" s="2">
        <f>IFERROR(__xludf.DUMMYFUNCTION("""COMPUTED_VALUE"""),45401.66666666667)</f>
        <v>45401.66667</v>
      </c>
      <c r="E77" s="1">
        <f>IFERROR(__xludf.DUMMYFUNCTION("""COMPUTED_VALUE"""),683.02)</f>
        <v>683.02</v>
      </c>
      <c r="G77" s="2">
        <f>IFERROR(__xludf.DUMMYFUNCTION("""COMPUTED_VALUE"""),45401.66666666667)</f>
        <v>45401.66667</v>
      </c>
      <c r="H77" s="1">
        <f>IFERROR(__xludf.DUMMYFUNCTION("""COMPUTED_VALUE"""),660.42)</f>
        <v>660.42</v>
      </c>
      <c r="J77" s="2">
        <f>IFERROR(__xludf.DUMMYFUNCTION("""COMPUTED_VALUE"""),45401.66666666667)</f>
        <v>45401.66667</v>
      </c>
      <c r="K77" s="1">
        <f>IFERROR(__xludf.DUMMYFUNCTION("""COMPUTED_VALUE"""),663.63)</f>
        <v>663.63</v>
      </c>
      <c r="M77" s="2">
        <f>IFERROR(__xludf.DUMMYFUNCTION("""COMPUTED_VALUE"""),45401.66666666667)</f>
        <v>45401.66667</v>
      </c>
      <c r="N77" s="1">
        <f>IFERROR(__xludf.DUMMYFUNCTION("""COMPUTED_VALUE"""),1.7064569E7)</f>
        <v>17064569</v>
      </c>
    </row>
    <row r="78">
      <c r="A78" s="2">
        <f>IFERROR(__xludf.DUMMYFUNCTION("""COMPUTED_VALUE"""),45404.66666666667)</f>
        <v>45404.66667</v>
      </c>
      <c r="B78" s="1">
        <f>IFERROR(__xludf.DUMMYFUNCTION("""COMPUTED_VALUE"""),663.63)</f>
        <v>663.63</v>
      </c>
      <c r="D78" s="2">
        <f>IFERROR(__xludf.DUMMYFUNCTION("""COMPUTED_VALUE"""),45404.66666666667)</f>
        <v>45404.66667</v>
      </c>
      <c r="E78" s="1">
        <f>IFERROR(__xludf.DUMMYFUNCTION("""COMPUTED_VALUE"""),663.63)</f>
        <v>663.63</v>
      </c>
      <c r="G78" s="2">
        <f>IFERROR(__xludf.DUMMYFUNCTION("""COMPUTED_VALUE"""),45404.66666666667)</f>
        <v>45404.66667</v>
      </c>
      <c r="H78" s="1">
        <f>IFERROR(__xludf.DUMMYFUNCTION("""COMPUTED_VALUE"""),639.55)</f>
        <v>639.55</v>
      </c>
      <c r="J78" s="2">
        <f>IFERROR(__xludf.DUMMYFUNCTION("""COMPUTED_VALUE"""),45404.66666666667)</f>
        <v>45404.66667</v>
      </c>
      <c r="K78" s="1">
        <f>IFERROR(__xludf.DUMMYFUNCTION("""COMPUTED_VALUE"""),654.8)</f>
        <v>654.8</v>
      </c>
      <c r="M78" s="2">
        <f>IFERROR(__xludf.DUMMYFUNCTION("""COMPUTED_VALUE"""),45404.66666666667)</f>
        <v>45404.66667</v>
      </c>
      <c r="N78" s="1">
        <f>IFERROR(__xludf.DUMMYFUNCTION("""COMPUTED_VALUE"""),2.0145057E7)</f>
        <v>20145057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IFERROR(__xludf.DUMMYFUNCTION("""COMPUTED_VALUE"""),654.8)</f>
        <v>654.8</v>
      </c>
      <c r="D79" s="2">
        <f>IFERROR(__xludf.DUMMYFUNCTION("""COMPUTED_VALUE"""),45405.66666666667)</f>
        <v>45405.66667</v>
      </c>
      <c r="E79" s="1">
        <f>IFERROR(__xludf.DUMMYFUNCTION("""COMPUTED_VALUE"""),654.8)</f>
        <v>654.8</v>
      </c>
      <c r="G79" s="2">
        <f>IFERROR(__xludf.DUMMYFUNCTION("""COMPUTED_VALUE"""),45405.66666666667)</f>
        <v>45405.66667</v>
      </c>
      <c r="H79" s="1">
        <f>IFERROR(__xludf.DUMMYFUNCTION("""COMPUTED_VALUE"""),630.58)</f>
        <v>630.58</v>
      </c>
      <c r="J79" s="2">
        <f>IFERROR(__xludf.DUMMYFUNCTION("""COMPUTED_VALUE"""),45405.66666666667)</f>
        <v>45405.66667</v>
      </c>
      <c r="K79" s="1">
        <f>IFERROR(__xludf.DUMMYFUNCTION("""COMPUTED_VALUE"""),641.96)</f>
        <v>641.96</v>
      </c>
      <c r="M79" s="2">
        <f>IFERROR(__xludf.DUMMYFUNCTION("""COMPUTED_VALUE"""),45405.66666666667)</f>
        <v>45405.66667</v>
      </c>
      <c r="N79" s="1">
        <f>IFERROR(__xludf.DUMMYFUNCTION("""COMPUTED_VALUE"""),1.9434168E7)</f>
        <v>19434168</v>
      </c>
    </row>
    <row r="80">
      <c r="A80" s="2">
        <f>IFERROR(__xludf.DUMMYFUNCTION("""COMPUTED_VALUE"""),45406.66666666667)</f>
        <v>45406.66667</v>
      </c>
      <c r="B80" s="1">
        <f>IFERROR(__xludf.DUMMYFUNCTION("""COMPUTED_VALUE"""),645.43)</f>
        <v>645.43</v>
      </c>
      <c r="D80" s="2">
        <f>IFERROR(__xludf.DUMMYFUNCTION("""COMPUTED_VALUE"""),45406.66666666667)</f>
        <v>45406.66667</v>
      </c>
      <c r="E80" s="1">
        <f>IFERROR(__xludf.DUMMYFUNCTION("""COMPUTED_VALUE"""),648.24)</f>
        <v>648.24</v>
      </c>
      <c r="G80" s="2">
        <f>IFERROR(__xludf.DUMMYFUNCTION("""COMPUTED_VALUE"""),45406.66666666667)</f>
        <v>45406.66667</v>
      </c>
      <c r="H80" s="1">
        <f>IFERROR(__xludf.DUMMYFUNCTION("""COMPUTED_VALUE"""),633.73)</f>
        <v>633.73</v>
      </c>
      <c r="J80" s="2">
        <f>IFERROR(__xludf.DUMMYFUNCTION("""COMPUTED_VALUE"""),45406.66666666667)</f>
        <v>45406.66667</v>
      </c>
      <c r="K80" s="1">
        <f>IFERROR(__xludf.DUMMYFUNCTION("""COMPUTED_VALUE"""),645.3)</f>
        <v>645.3</v>
      </c>
      <c r="M80" s="2">
        <f>IFERROR(__xludf.DUMMYFUNCTION("""COMPUTED_VALUE"""),45406.66666666667)</f>
        <v>45406.66667</v>
      </c>
      <c r="N80" s="1">
        <f>IFERROR(__xludf.DUMMYFUNCTION("""COMPUTED_VALUE"""),1.1831393E7)</f>
        <v>11831393</v>
      </c>
    </row>
    <row r="81">
      <c r="A81" s="2">
        <f>IFERROR(__xludf.DUMMYFUNCTION("""COMPUTED_VALUE"""),45407.66666666667)</f>
        <v>45407.66667</v>
      </c>
      <c r="B81" s="1">
        <f>IFERROR(__xludf.DUMMYFUNCTION("""COMPUTED_VALUE"""),645.3)</f>
        <v>645.3</v>
      </c>
      <c r="D81" s="2">
        <f>IFERROR(__xludf.DUMMYFUNCTION("""COMPUTED_VALUE"""),45407.66666666667)</f>
        <v>45407.66667</v>
      </c>
      <c r="E81" s="1">
        <f>IFERROR(__xludf.DUMMYFUNCTION("""COMPUTED_VALUE"""),664.16)</f>
        <v>664.16</v>
      </c>
      <c r="G81" s="2">
        <f>IFERROR(__xludf.DUMMYFUNCTION("""COMPUTED_VALUE"""),45407.66666666667)</f>
        <v>45407.66667</v>
      </c>
      <c r="H81" s="1">
        <f>IFERROR(__xludf.DUMMYFUNCTION("""COMPUTED_VALUE"""),641.96)</f>
        <v>641.96</v>
      </c>
      <c r="J81" s="2">
        <f>IFERROR(__xludf.DUMMYFUNCTION("""COMPUTED_VALUE"""),45407.66666666667)</f>
        <v>45407.66667</v>
      </c>
      <c r="K81" s="1">
        <f>IFERROR(__xludf.DUMMYFUNCTION("""COMPUTED_VALUE"""),660.82)</f>
        <v>660.82</v>
      </c>
      <c r="M81" s="2">
        <f>IFERROR(__xludf.DUMMYFUNCTION("""COMPUTED_VALUE"""),45407.66666666667)</f>
        <v>45407.66667</v>
      </c>
      <c r="N81" s="1">
        <f>IFERROR(__xludf.DUMMYFUNCTION("""COMPUTED_VALUE"""),1.5968187E7)</f>
        <v>15968187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IFERROR(__xludf.DUMMYFUNCTION("""COMPUTED_VALUE"""),667.5)</f>
        <v>667.5</v>
      </c>
      <c r="D82" s="2">
        <f>IFERROR(__xludf.DUMMYFUNCTION("""COMPUTED_VALUE"""),45408.66666666667)</f>
        <v>45408.66667</v>
      </c>
      <c r="E82" s="1">
        <f>IFERROR(__xludf.DUMMYFUNCTION("""COMPUTED_VALUE"""),678.47)</f>
        <v>678.47</v>
      </c>
      <c r="G82" s="2">
        <f>IFERROR(__xludf.DUMMYFUNCTION("""COMPUTED_VALUE"""),45408.66666666667)</f>
        <v>45408.66667</v>
      </c>
      <c r="H82" s="1">
        <f>IFERROR(__xludf.DUMMYFUNCTION("""COMPUTED_VALUE"""),662.69)</f>
        <v>662.69</v>
      </c>
      <c r="J82" s="2">
        <f>IFERROR(__xludf.DUMMYFUNCTION("""COMPUTED_VALUE"""),45408.66666666667)</f>
        <v>45408.66667</v>
      </c>
      <c r="K82" s="1">
        <f>IFERROR(__xludf.DUMMYFUNCTION("""COMPUTED_VALUE"""),675.53)</f>
        <v>675.53</v>
      </c>
      <c r="M82" s="2">
        <f>IFERROR(__xludf.DUMMYFUNCTION("""COMPUTED_VALUE"""),45408.66666666667)</f>
        <v>45408.66667</v>
      </c>
      <c r="N82" s="1">
        <f>IFERROR(__xludf.DUMMYFUNCTION("""COMPUTED_VALUE"""),1.9035286E7)</f>
        <v>19035286</v>
      </c>
    </row>
    <row r="83">
      <c r="A83" s="2">
        <f>IFERROR(__xludf.DUMMYFUNCTION("""COMPUTED_VALUE"""),45411.66666666667)</f>
        <v>45411.66667</v>
      </c>
      <c r="B83" s="1">
        <f>IFERROR(__xludf.DUMMYFUNCTION("""COMPUTED_VALUE"""),685.43)</f>
        <v>685.43</v>
      </c>
      <c r="D83" s="2">
        <f>IFERROR(__xludf.DUMMYFUNCTION("""COMPUTED_VALUE"""),45411.66666666667)</f>
        <v>45411.66667</v>
      </c>
      <c r="E83" s="1">
        <f>IFERROR(__xludf.DUMMYFUNCTION("""COMPUTED_VALUE"""),702.28)</f>
        <v>702.28</v>
      </c>
      <c r="G83" s="2">
        <f>IFERROR(__xludf.DUMMYFUNCTION("""COMPUTED_VALUE"""),45411.66666666667)</f>
        <v>45411.66667</v>
      </c>
      <c r="H83" s="1">
        <f>IFERROR(__xludf.DUMMYFUNCTION("""COMPUTED_VALUE"""),679.54)</f>
        <v>679.54</v>
      </c>
      <c r="J83" s="2">
        <f>IFERROR(__xludf.DUMMYFUNCTION("""COMPUTED_VALUE"""),45411.66666666667)</f>
        <v>45411.66667</v>
      </c>
      <c r="K83" s="1">
        <f>IFERROR(__xludf.DUMMYFUNCTION("""COMPUTED_VALUE"""),701.08)</f>
        <v>701.08</v>
      </c>
      <c r="M83" s="2">
        <f>IFERROR(__xludf.DUMMYFUNCTION("""COMPUTED_VALUE"""),45411.66666666667)</f>
        <v>45411.66667</v>
      </c>
      <c r="N83" s="1">
        <f>IFERROR(__xludf.DUMMYFUNCTION("""COMPUTED_VALUE"""),2.4470517E7)</f>
        <v>24470517</v>
      </c>
    </row>
    <row r="84">
      <c r="A84" s="2">
        <f>IFERROR(__xludf.DUMMYFUNCTION("""COMPUTED_VALUE"""),45412.66666666667)</f>
        <v>45412.66667</v>
      </c>
      <c r="B84" s="1">
        <f>IFERROR(__xludf.DUMMYFUNCTION("""COMPUTED_VALUE"""),701.08)</f>
        <v>701.08</v>
      </c>
      <c r="D84" s="2">
        <f>IFERROR(__xludf.DUMMYFUNCTION("""COMPUTED_VALUE"""),45412.66666666667)</f>
        <v>45412.66667</v>
      </c>
      <c r="E84" s="1">
        <f>IFERROR(__xludf.DUMMYFUNCTION("""COMPUTED_VALUE"""),701.08)</f>
        <v>701.08</v>
      </c>
      <c r="G84" s="2">
        <f>IFERROR(__xludf.DUMMYFUNCTION("""COMPUTED_VALUE"""),45412.66666666667)</f>
        <v>45412.66667</v>
      </c>
      <c r="H84" s="1">
        <f>IFERROR(__xludf.DUMMYFUNCTION("""COMPUTED_VALUE"""),667.64)</f>
        <v>667.64</v>
      </c>
      <c r="J84" s="2">
        <f>IFERROR(__xludf.DUMMYFUNCTION("""COMPUTED_VALUE"""),45412.66666666667)</f>
        <v>45412.66667</v>
      </c>
      <c r="K84" s="1">
        <f>IFERROR(__xludf.DUMMYFUNCTION("""COMPUTED_VALUE"""),668.04)</f>
        <v>668.04</v>
      </c>
      <c r="M84" s="2">
        <f>IFERROR(__xludf.DUMMYFUNCTION("""COMPUTED_VALUE"""),45412.66666666667)</f>
        <v>45412.66667</v>
      </c>
      <c r="N84" s="1">
        <f>IFERROR(__xludf.DUMMYFUNCTION("""COMPUTED_VALUE"""),1.721955E7)</f>
        <v>17219550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IFERROR(__xludf.DUMMYFUNCTION("""COMPUTED_VALUE"""),668.04)</f>
        <v>668.04</v>
      </c>
      <c r="D85" s="2">
        <f>IFERROR(__xludf.DUMMYFUNCTION("""COMPUTED_VALUE"""),45413.66666666667)</f>
        <v>45413.66667</v>
      </c>
      <c r="E85" s="1">
        <f>IFERROR(__xludf.DUMMYFUNCTION("""COMPUTED_VALUE"""),687.44)</f>
        <v>687.44</v>
      </c>
      <c r="G85" s="2">
        <f>IFERROR(__xludf.DUMMYFUNCTION("""COMPUTED_VALUE"""),45413.66666666667)</f>
        <v>45413.66667</v>
      </c>
      <c r="H85" s="1">
        <f>IFERROR(__xludf.DUMMYFUNCTION("""COMPUTED_VALUE"""),660.48)</f>
        <v>660.48</v>
      </c>
      <c r="J85" s="2">
        <f>IFERROR(__xludf.DUMMYFUNCTION("""COMPUTED_VALUE"""),45413.66666666667)</f>
        <v>45413.66667</v>
      </c>
      <c r="K85" s="1">
        <f>IFERROR(__xludf.DUMMYFUNCTION("""COMPUTED_VALUE"""),667.64)</f>
        <v>667.64</v>
      </c>
      <c r="M85" s="2">
        <f>IFERROR(__xludf.DUMMYFUNCTION("""COMPUTED_VALUE"""),45413.66666666667)</f>
        <v>45413.66667</v>
      </c>
      <c r="N85" s="1">
        <f>IFERROR(__xludf.DUMMYFUNCTION("""COMPUTED_VALUE"""),1.9246705E7)</f>
        <v>19246705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IFERROR(__xludf.DUMMYFUNCTION("""COMPUTED_VALUE"""),667.64)</f>
        <v>667.64</v>
      </c>
      <c r="D86" s="2">
        <f>IFERROR(__xludf.DUMMYFUNCTION("""COMPUTED_VALUE"""),45414.66666666667)</f>
        <v>45414.66667</v>
      </c>
      <c r="E86" s="1">
        <f>IFERROR(__xludf.DUMMYFUNCTION("""COMPUTED_VALUE"""),667.64)</f>
        <v>667.64</v>
      </c>
      <c r="G86" s="2">
        <f>IFERROR(__xludf.DUMMYFUNCTION("""COMPUTED_VALUE"""),45414.66666666667)</f>
        <v>45414.66667</v>
      </c>
      <c r="H86" s="1">
        <f>IFERROR(__xludf.DUMMYFUNCTION("""COMPUTED_VALUE"""),645.03)</f>
        <v>645.03</v>
      </c>
      <c r="J86" s="2">
        <f>IFERROR(__xludf.DUMMYFUNCTION("""COMPUTED_VALUE"""),45414.66666666667)</f>
        <v>45414.66667</v>
      </c>
      <c r="K86" s="1">
        <f>IFERROR(__xludf.DUMMYFUNCTION("""COMPUTED_VALUE"""),652.52)</f>
        <v>652.52</v>
      </c>
      <c r="M86" s="2">
        <f>IFERROR(__xludf.DUMMYFUNCTION("""COMPUTED_VALUE"""),45414.66666666667)</f>
        <v>45414.66667</v>
      </c>
      <c r="N86" s="1">
        <f>IFERROR(__xludf.DUMMYFUNCTION("""COMPUTED_VALUE"""),2.4386609E7)</f>
        <v>24386609</v>
      </c>
    </row>
    <row r="87">
      <c r="A87" s="2">
        <f>IFERROR(__xludf.DUMMYFUNCTION("""COMPUTED_VALUE"""),45415.66666666667)</f>
        <v>45415.66667</v>
      </c>
      <c r="B87" s="1">
        <f>IFERROR(__xludf.DUMMYFUNCTION("""COMPUTED_VALUE"""),652.52)</f>
        <v>652.52</v>
      </c>
      <c r="D87" s="2">
        <f>IFERROR(__xludf.DUMMYFUNCTION("""COMPUTED_VALUE"""),45415.66666666667)</f>
        <v>45415.66667</v>
      </c>
      <c r="E87" s="1">
        <f>IFERROR(__xludf.DUMMYFUNCTION("""COMPUTED_VALUE"""),676.2)</f>
        <v>676.2</v>
      </c>
      <c r="G87" s="2">
        <f>IFERROR(__xludf.DUMMYFUNCTION("""COMPUTED_VALUE"""),45415.66666666667)</f>
        <v>45415.66667</v>
      </c>
      <c r="H87" s="1">
        <f>IFERROR(__xludf.DUMMYFUNCTION("""COMPUTED_VALUE"""),652.52)</f>
        <v>652.52</v>
      </c>
      <c r="J87" s="2">
        <f>IFERROR(__xludf.DUMMYFUNCTION("""COMPUTED_VALUE"""),45415.66666666667)</f>
        <v>45415.66667</v>
      </c>
      <c r="K87" s="1">
        <f>IFERROR(__xludf.DUMMYFUNCTION("""COMPUTED_VALUE"""),674.86)</f>
        <v>674.86</v>
      </c>
      <c r="M87" s="2">
        <f>IFERROR(__xludf.DUMMYFUNCTION("""COMPUTED_VALUE"""),45415.66666666667)</f>
        <v>45415.66667</v>
      </c>
      <c r="N87" s="1">
        <f>IFERROR(__xludf.DUMMYFUNCTION("""COMPUTED_VALUE"""),1.4495059E7)</f>
        <v>14495059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IFERROR(__xludf.DUMMYFUNCTION("""COMPUTED_VALUE"""),674.86)</f>
        <v>674.86</v>
      </c>
      <c r="D88" s="2">
        <f>IFERROR(__xludf.DUMMYFUNCTION("""COMPUTED_VALUE"""),45418.66666666667)</f>
        <v>45418.66667</v>
      </c>
      <c r="E88" s="1">
        <f>IFERROR(__xludf.DUMMYFUNCTION("""COMPUTED_VALUE"""),687.7)</f>
        <v>687.7</v>
      </c>
      <c r="G88" s="2">
        <f>IFERROR(__xludf.DUMMYFUNCTION("""COMPUTED_VALUE"""),45418.66666666667)</f>
        <v>45418.66667</v>
      </c>
      <c r="H88" s="1">
        <f>IFERROR(__xludf.DUMMYFUNCTION("""COMPUTED_VALUE"""),674.86)</f>
        <v>674.86</v>
      </c>
      <c r="J88" s="2">
        <f>IFERROR(__xludf.DUMMYFUNCTION("""COMPUTED_VALUE"""),45418.66666666667)</f>
        <v>45418.66667</v>
      </c>
      <c r="K88" s="1">
        <f>IFERROR(__xludf.DUMMYFUNCTION("""COMPUTED_VALUE"""),682.09)</f>
        <v>682.09</v>
      </c>
      <c r="M88" s="2">
        <f>IFERROR(__xludf.DUMMYFUNCTION("""COMPUTED_VALUE"""),45418.66666666667)</f>
        <v>45418.66667</v>
      </c>
      <c r="N88" s="1">
        <f>IFERROR(__xludf.DUMMYFUNCTION("""COMPUTED_VALUE"""),1.09506E7)</f>
        <v>10950600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IFERROR(__xludf.DUMMYFUNCTION("""COMPUTED_VALUE"""),681.28)</f>
        <v>681.28</v>
      </c>
      <c r="D89" s="2">
        <f>IFERROR(__xludf.DUMMYFUNCTION("""COMPUTED_VALUE"""),45419.66666666667)</f>
        <v>45419.66667</v>
      </c>
      <c r="E89" s="1">
        <f>IFERROR(__xludf.DUMMYFUNCTION("""COMPUTED_VALUE"""),688.24)</f>
        <v>688.24</v>
      </c>
      <c r="G89" s="2">
        <f>IFERROR(__xludf.DUMMYFUNCTION("""COMPUTED_VALUE"""),45419.66666666667)</f>
        <v>45419.66667</v>
      </c>
      <c r="H89" s="1">
        <f>IFERROR(__xludf.DUMMYFUNCTION("""COMPUTED_VALUE"""),679.81)</f>
        <v>679.81</v>
      </c>
      <c r="J89" s="2">
        <f>IFERROR(__xludf.DUMMYFUNCTION("""COMPUTED_VALUE"""),45419.66666666667)</f>
        <v>45419.66667</v>
      </c>
      <c r="K89" s="1">
        <f>IFERROR(__xludf.DUMMYFUNCTION("""COMPUTED_VALUE"""),687.44)</f>
        <v>687.44</v>
      </c>
      <c r="M89" s="2">
        <f>IFERROR(__xludf.DUMMYFUNCTION("""COMPUTED_VALUE"""),45419.66666666667)</f>
        <v>45419.66667</v>
      </c>
      <c r="N89" s="1">
        <f>IFERROR(__xludf.DUMMYFUNCTION("""COMPUTED_VALUE"""),1.3110882E7)</f>
        <v>13110882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IFERROR(__xludf.DUMMYFUNCTION("""COMPUTED_VALUE"""),687.44)</f>
        <v>687.44</v>
      </c>
      <c r="D90" s="2">
        <f>IFERROR(__xludf.DUMMYFUNCTION("""COMPUTED_VALUE"""),45420.66666666667)</f>
        <v>45420.66667</v>
      </c>
      <c r="E90" s="1">
        <f>IFERROR(__xludf.DUMMYFUNCTION("""COMPUTED_VALUE"""),687.44)</f>
        <v>687.44</v>
      </c>
      <c r="G90" s="2">
        <f>IFERROR(__xludf.DUMMYFUNCTION("""COMPUTED_VALUE"""),45420.66666666667)</f>
        <v>45420.66667</v>
      </c>
      <c r="H90" s="1">
        <f>IFERROR(__xludf.DUMMYFUNCTION("""COMPUTED_VALUE"""),661.15)</f>
        <v>661.15</v>
      </c>
      <c r="J90" s="2">
        <f>IFERROR(__xludf.DUMMYFUNCTION("""COMPUTED_VALUE"""),45420.66666666667)</f>
        <v>45420.66667</v>
      </c>
      <c r="K90" s="1">
        <f>IFERROR(__xludf.DUMMYFUNCTION("""COMPUTED_VALUE"""),668.31)</f>
        <v>668.31</v>
      </c>
      <c r="M90" s="2">
        <f>IFERROR(__xludf.DUMMYFUNCTION("""COMPUTED_VALUE"""),45420.66666666667)</f>
        <v>45420.66667</v>
      </c>
      <c r="N90" s="1">
        <f>IFERROR(__xludf.DUMMYFUNCTION("""COMPUTED_VALUE"""),1.4195263E7)</f>
        <v>14195263</v>
      </c>
    </row>
    <row r="91">
      <c r="A91" s="2">
        <f>IFERROR(__xludf.DUMMYFUNCTION("""COMPUTED_VALUE"""),45421.66666666667)</f>
        <v>45421.66667</v>
      </c>
      <c r="B91" s="1">
        <f>IFERROR(__xludf.DUMMYFUNCTION("""COMPUTED_VALUE"""),668.31)</f>
        <v>668.31</v>
      </c>
      <c r="D91" s="2">
        <f>IFERROR(__xludf.DUMMYFUNCTION("""COMPUTED_VALUE"""),45421.66666666667)</f>
        <v>45421.66667</v>
      </c>
      <c r="E91" s="1">
        <f>IFERROR(__xludf.DUMMYFUNCTION("""COMPUTED_VALUE"""),686.9)</f>
        <v>686.9</v>
      </c>
      <c r="G91" s="2">
        <f>IFERROR(__xludf.DUMMYFUNCTION("""COMPUTED_VALUE"""),45421.66666666667)</f>
        <v>45421.66667</v>
      </c>
      <c r="H91" s="1">
        <f>IFERROR(__xludf.DUMMYFUNCTION("""COMPUTED_VALUE"""),664.83)</f>
        <v>664.83</v>
      </c>
      <c r="J91" s="2">
        <f>IFERROR(__xludf.DUMMYFUNCTION("""COMPUTED_VALUE"""),45421.66666666667)</f>
        <v>45421.66667</v>
      </c>
      <c r="K91" s="1">
        <f>IFERROR(__xludf.DUMMYFUNCTION("""COMPUTED_VALUE"""),683.29)</f>
        <v>683.29</v>
      </c>
      <c r="M91" s="2">
        <f>IFERROR(__xludf.DUMMYFUNCTION("""COMPUTED_VALUE"""),45421.66666666667)</f>
        <v>45421.66667</v>
      </c>
      <c r="N91" s="1">
        <f>IFERROR(__xludf.DUMMYFUNCTION("""COMPUTED_VALUE"""),1.0233125E7)</f>
        <v>10233125</v>
      </c>
    </row>
    <row r="92">
      <c r="A92" s="2">
        <f>IFERROR(__xludf.DUMMYFUNCTION("""COMPUTED_VALUE"""),45422.66666666667)</f>
        <v>45422.66667</v>
      </c>
      <c r="B92" s="1">
        <f>IFERROR(__xludf.DUMMYFUNCTION("""COMPUTED_VALUE"""),683.29)</f>
        <v>683.29</v>
      </c>
      <c r="D92" s="2">
        <f>IFERROR(__xludf.DUMMYFUNCTION("""COMPUTED_VALUE"""),45422.66666666667)</f>
        <v>45422.66667</v>
      </c>
      <c r="E92" s="1">
        <f>IFERROR(__xludf.DUMMYFUNCTION("""COMPUTED_VALUE"""),695.46)</f>
        <v>695.46</v>
      </c>
      <c r="G92" s="2">
        <f>IFERROR(__xludf.DUMMYFUNCTION("""COMPUTED_VALUE"""),45422.66666666667)</f>
        <v>45422.66667</v>
      </c>
      <c r="H92" s="1">
        <f>IFERROR(__xludf.DUMMYFUNCTION("""COMPUTED_VALUE"""),683.29)</f>
        <v>683.29</v>
      </c>
      <c r="J92" s="2">
        <f>IFERROR(__xludf.DUMMYFUNCTION("""COMPUTED_VALUE"""),45422.66666666667)</f>
        <v>45422.66667</v>
      </c>
      <c r="K92" s="1">
        <f>IFERROR(__xludf.DUMMYFUNCTION("""COMPUTED_VALUE"""),690.11)</f>
        <v>690.11</v>
      </c>
      <c r="M92" s="2">
        <f>IFERROR(__xludf.DUMMYFUNCTION("""COMPUTED_VALUE"""),45422.66666666667)</f>
        <v>45422.66667</v>
      </c>
      <c r="N92" s="1">
        <f>IFERROR(__xludf.DUMMYFUNCTION("""COMPUTED_VALUE"""),1.4531531E7)</f>
        <v>14531531</v>
      </c>
    </row>
    <row r="93">
      <c r="A93" s="2">
        <f>IFERROR(__xludf.DUMMYFUNCTION("""COMPUTED_VALUE"""),45425.66666666667)</f>
        <v>45425.66667</v>
      </c>
      <c r="B93" s="1">
        <f>IFERROR(__xludf.DUMMYFUNCTION("""COMPUTED_VALUE"""),690.11)</f>
        <v>690.11</v>
      </c>
      <c r="D93" s="2">
        <f>IFERROR(__xludf.DUMMYFUNCTION("""COMPUTED_VALUE"""),45425.66666666667)</f>
        <v>45425.66667</v>
      </c>
      <c r="E93" s="1">
        <f>IFERROR(__xludf.DUMMYFUNCTION("""COMPUTED_VALUE"""),702.08)</f>
        <v>702.08</v>
      </c>
      <c r="G93" s="2">
        <f>IFERROR(__xludf.DUMMYFUNCTION("""COMPUTED_VALUE"""),45425.66666666667)</f>
        <v>45425.66667</v>
      </c>
      <c r="H93" s="1">
        <f>IFERROR(__xludf.DUMMYFUNCTION("""COMPUTED_VALUE"""),690.11)</f>
        <v>690.11</v>
      </c>
      <c r="J93" s="2">
        <f>IFERROR(__xludf.DUMMYFUNCTION("""COMPUTED_VALUE"""),45425.66666666667)</f>
        <v>45425.66667</v>
      </c>
      <c r="K93" s="1">
        <f>IFERROR(__xludf.DUMMYFUNCTION("""COMPUTED_VALUE"""),696.13)</f>
        <v>696.13</v>
      </c>
      <c r="M93" s="2">
        <f>IFERROR(__xludf.DUMMYFUNCTION("""COMPUTED_VALUE"""),45425.66666666667)</f>
        <v>45425.66667</v>
      </c>
      <c r="N93" s="1">
        <f>IFERROR(__xludf.DUMMYFUNCTION("""COMPUTED_VALUE"""),9209018.0)</f>
        <v>9209018</v>
      </c>
    </row>
    <row r="94">
      <c r="A94" s="2">
        <f>IFERROR(__xludf.DUMMYFUNCTION("""COMPUTED_VALUE"""),45426.66666666667)</f>
        <v>45426.66667</v>
      </c>
      <c r="B94" s="1">
        <f>IFERROR(__xludf.DUMMYFUNCTION("""COMPUTED_VALUE"""),696.13)</f>
        <v>696.13</v>
      </c>
      <c r="D94" s="2">
        <f>IFERROR(__xludf.DUMMYFUNCTION("""COMPUTED_VALUE"""),45426.66666666667)</f>
        <v>45426.66667</v>
      </c>
      <c r="E94" s="1">
        <f>IFERROR(__xludf.DUMMYFUNCTION("""COMPUTED_VALUE"""),717.6)</f>
        <v>717.6</v>
      </c>
      <c r="G94" s="2">
        <f>IFERROR(__xludf.DUMMYFUNCTION("""COMPUTED_VALUE"""),45426.66666666667)</f>
        <v>45426.66667</v>
      </c>
      <c r="H94" s="1">
        <f>IFERROR(__xludf.DUMMYFUNCTION("""COMPUTED_VALUE"""),696.13)</f>
        <v>696.13</v>
      </c>
      <c r="J94" s="2">
        <f>IFERROR(__xludf.DUMMYFUNCTION("""COMPUTED_VALUE"""),45426.66666666667)</f>
        <v>45426.66667</v>
      </c>
      <c r="K94" s="1">
        <f>IFERROR(__xludf.DUMMYFUNCTION("""COMPUTED_VALUE"""),715.39)</f>
        <v>715.39</v>
      </c>
      <c r="M94" s="2">
        <f>IFERROR(__xludf.DUMMYFUNCTION("""COMPUTED_VALUE"""),45426.66666666667)</f>
        <v>45426.66667</v>
      </c>
      <c r="N94" s="1">
        <f>IFERROR(__xludf.DUMMYFUNCTION("""COMPUTED_VALUE"""),1.770763E7)</f>
        <v>17707630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IFERROR(__xludf.DUMMYFUNCTION("""COMPUTED_VALUE"""),715.39)</f>
        <v>715.39</v>
      </c>
      <c r="D95" s="2">
        <f>IFERROR(__xludf.DUMMYFUNCTION("""COMPUTED_VALUE"""),45427.66666666667)</f>
        <v>45427.66667</v>
      </c>
      <c r="E95" s="1">
        <f>IFERROR(__xludf.DUMMYFUNCTION("""COMPUTED_VALUE"""),723.15)</f>
        <v>723.15</v>
      </c>
      <c r="G95" s="2">
        <f>IFERROR(__xludf.DUMMYFUNCTION("""COMPUTED_VALUE"""),45427.66666666667)</f>
        <v>45427.66667</v>
      </c>
      <c r="H95" s="1">
        <f>IFERROR(__xludf.DUMMYFUNCTION("""COMPUTED_VALUE"""),697.4)</f>
        <v>697.4</v>
      </c>
      <c r="J95" s="2">
        <f>IFERROR(__xludf.DUMMYFUNCTION("""COMPUTED_VALUE"""),45427.66666666667)</f>
        <v>45427.66667</v>
      </c>
      <c r="K95" s="1">
        <f>IFERROR(__xludf.DUMMYFUNCTION("""COMPUTED_VALUE"""),717.13)</f>
        <v>717.13</v>
      </c>
      <c r="M95" s="2">
        <f>IFERROR(__xludf.DUMMYFUNCTION("""COMPUTED_VALUE"""),45427.66666666667)</f>
        <v>45427.66667</v>
      </c>
      <c r="N95" s="1">
        <f>IFERROR(__xludf.DUMMYFUNCTION("""COMPUTED_VALUE"""),1.7275691E7)</f>
        <v>17275691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IFERROR(__xludf.DUMMYFUNCTION("""COMPUTED_VALUE"""),717.13)</f>
        <v>717.13</v>
      </c>
      <c r="D96" s="2">
        <f>IFERROR(__xludf.DUMMYFUNCTION("""COMPUTED_VALUE"""),45428.66666666667)</f>
        <v>45428.66667</v>
      </c>
      <c r="E96" s="1">
        <f>IFERROR(__xludf.DUMMYFUNCTION("""COMPUTED_VALUE"""),722.22)</f>
        <v>722.22</v>
      </c>
      <c r="G96" s="2">
        <f>IFERROR(__xludf.DUMMYFUNCTION("""COMPUTED_VALUE"""),45428.66666666667)</f>
        <v>45428.66667</v>
      </c>
      <c r="H96" s="1">
        <f>IFERROR(__xludf.DUMMYFUNCTION("""COMPUTED_VALUE"""),694.46)</f>
        <v>694.46</v>
      </c>
      <c r="J96" s="2">
        <f>IFERROR(__xludf.DUMMYFUNCTION("""COMPUTED_VALUE"""),45428.66666666667)</f>
        <v>45428.66667</v>
      </c>
      <c r="K96" s="1">
        <f>IFERROR(__xludf.DUMMYFUNCTION("""COMPUTED_VALUE"""),696.13)</f>
        <v>696.13</v>
      </c>
      <c r="M96" s="2">
        <f>IFERROR(__xludf.DUMMYFUNCTION("""COMPUTED_VALUE"""),45428.66666666667)</f>
        <v>45428.66667</v>
      </c>
      <c r="N96" s="1">
        <f>IFERROR(__xludf.DUMMYFUNCTION("""COMPUTED_VALUE"""),1.4770433E7)</f>
        <v>14770433</v>
      </c>
    </row>
    <row r="97">
      <c r="A97" s="2">
        <f>IFERROR(__xludf.DUMMYFUNCTION("""COMPUTED_VALUE"""),45429.66666666667)</f>
        <v>45429.66667</v>
      </c>
      <c r="B97" s="1">
        <f>IFERROR(__xludf.DUMMYFUNCTION("""COMPUTED_VALUE"""),696.13)</f>
        <v>696.13</v>
      </c>
      <c r="D97" s="2">
        <f>IFERROR(__xludf.DUMMYFUNCTION("""COMPUTED_VALUE"""),45429.66666666667)</f>
        <v>45429.66667</v>
      </c>
      <c r="E97" s="1">
        <f>IFERROR(__xludf.DUMMYFUNCTION("""COMPUTED_VALUE"""),726.9)</f>
        <v>726.9</v>
      </c>
      <c r="G97" s="2">
        <f>IFERROR(__xludf.DUMMYFUNCTION("""COMPUTED_VALUE"""),45429.66666666667)</f>
        <v>45429.66667</v>
      </c>
      <c r="H97" s="1">
        <f>IFERROR(__xludf.DUMMYFUNCTION("""COMPUTED_VALUE"""),696.13)</f>
        <v>696.13</v>
      </c>
      <c r="J97" s="2">
        <f>IFERROR(__xludf.DUMMYFUNCTION("""COMPUTED_VALUE"""),45429.66666666667)</f>
        <v>45429.66667</v>
      </c>
      <c r="K97" s="1">
        <f>IFERROR(__xludf.DUMMYFUNCTION("""COMPUTED_VALUE"""),725.43)</f>
        <v>725.43</v>
      </c>
      <c r="M97" s="2">
        <f>IFERROR(__xludf.DUMMYFUNCTION("""COMPUTED_VALUE"""),45429.66666666667)</f>
        <v>45429.66667</v>
      </c>
      <c r="N97" s="1">
        <f>IFERROR(__xludf.DUMMYFUNCTION("""COMPUTED_VALUE"""),1.7932724E7)</f>
        <v>17932724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IFERROR(__xludf.DUMMYFUNCTION("""COMPUTED_VALUE"""),725.43)</f>
        <v>725.43</v>
      </c>
      <c r="D98" s="2">
        <f>IFERROR(__xludf.DUMMYFUNCTION("""COMPUTED_VALUE"""),45432.66666666667)</f>
        <v>45432.66667</v>
      </c>
      <c r="E98" s="1">
        <f>IFERROR(__xludf.DUMMYFUNCTION("""COMPUTED_VALUE"""),738.8)</f>
        <v>738.8</v>
      </c>
      <c r="G98" s="2">
        <f>IFERROR(__xludf.DUMMYFUNCTION("""COMPUTED_VALUE"""),45432.66666666667)</f>
        <v>45432.66667</v>
      </c>
      <c r="H98" s="1">
        <f>IFERROR(__xludf.DUMMYFUNCTION("""COMPUTED_VALUE"""),714.06)</f>
        <v>714.06</v>
      </c>
      <c r="J98" s="2">
        <f>IFERROR(__xludf.DUMMYFUNCTION("""COMPUTED_VALUE"""),45432.66666666667)</f>
        <v>45432.66667</v>
      </c>
      <c r="K98" s="1">
        <f>IFERROR(__xludf.DUMMYFUNCTION("""COMPUTED_VALUE"""),733.85)</f>
        <v>733.85</v>
      </c>
      <c r="M98" s="2">
        <f>IFERROR(__xludf.DUMMYFUNCTION("""COMPUTED_VALUE"""),45432.66666666667)</f>
        <v>45432.66667</v>
      </c>
      <c r="N98" s="1">
        <f>IFERROR(__xludf.DUMMYFUNCTION("""COMPUTED_VALUE"""),1.5712608E7)</f>
        <v>15712608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IFERROR(__xludf.DUMMYFUNCTION("""COMPUTED_VALUE"""),734.12)</f>
        <v>734.12</v>
      </c>
      <c r="D99" s="2">
        <f>IFERROR(__xludf.DUMMYFUNCTION("""COMPUTED_VALUE"""),45433.66666666667)</f>
        <v>45433.66667</v>
      </c>
      <c r="E99" s="1">
        <f>IFERROR(__xludf.DUMMYFUNCTION("""COMPUTED_VALUE"""),734.46)</f>
        <v>734.46</v>
      </c>
      <c r="G99" s="2">
        <f>IFERROR(__xludf.DUMMYFUNCTION("""COMPUTED_VALUE"""),45433.66666666667)</f>
        <v>45433.66667</v>
      </c>
      <c r="H99" s="1">
        <f>IFERROR(__xludf.DUMMYFUNCTION("""COMPUTED_VALUE"""),716.87)</f>
        <v>716.87</v>
      </c>
      <c r="J99" s="2">
        <f>IFERROR(__xludf.DUMMYFUNCTION("""COMPUTED_VALUE"""),45433.66666666667)</f>
        <v>45433.66667</v>
      </c>
      <c r="K99" s="1">
        <f>IFERROR(__xludf.DUMMYFUNCTION("""COMPUTED_VALUE"""),726.63)</f>
        <v>726.63</v>
      </c>
      <c r="M99" s="2">
        <f>IFERROR(__xludf.DUMMYFUNCTION("""COMPUTED_VALUE"""),45433.66666666667)</f>
        <v>45433.66667</v>
      </c>
      <c r="N99" s="1">
        <f>IFERROR(__xludf.DUMMYFUNCTION("""COMPUTED_VALUE"""),1.8141667E7)</f>
        <v>18141667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IFERROR(__xludf.DUMMYFUNCTION("""COMPUTED_VALUE"""),726.63)</f>
        <v>726.63</v>
      </c>
      <c r="D100" s="2">
        <f>IFERROR(__xludf.DUMMYFUNCTION("""COMPUTED_VALUE"""),45434.66666666667)</f>
        <v>45434.66667</v>
      </c>
      <c r="E100" s="1">
        <f>IFERROR(__xludf.DUMMYFUNCTION("""COMPUTED_VALUE"""),726.63)</f>
        <v>726.63</v>
      </c>
      <c r="G100" s="2">
        <f>IFERROR(__xludf.DUMMYFUNCTION("""COMPUTED_VALUE"""),45434.66666666667)</f>
        <v>45434.66667</v>
      </c>
      <c r="H100" s="1">
        <f>IFERROR(__xludf.DUMMYFUNCTION("""COMPUTED_VALUE"""),676.87)</f>
        <v>676.87</v>
      </c>
      <c r="J100" s="2">
        <f>IFERROR(__xludf.DUMMYFUNCTION("""COMPUTED_VALUE"""),45434.66666666667)</f>
        <v>45434.66667</v>
      </c>
      <c r="K100" s="1">
        <f>IFERROR(__xludf.DUMMYFUNCTION("""COMPUTED_VALUE"""),685.3)</f>
        <v>685.3</v>
      </c>
      <c r="M100" s="2">
        <f>IFERROR(__xludf.DUMMYFUNCTION("""COMPUTED_VALUE"""),45434.66666666667)</f>
        <v>45434.66667</v>
      </c>
      <c r="N100" s="1">
        <f>IFERROR(__xludf.DUMMYFUNCTION("""COMPUTED_VALUE"""),2.6242817E7)</f>
        <v>26242817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IFERROR(__xludf.DUMMYFUNCTION("""COMPUTED_VALUE"""),694.12)</f>
        <v>694.12</v>
      </c>
      <c r="D101" s="2">
        <f>IFERROR(__xludf.DUMMYFUNCTION("""COMPUTED_VALUE"""),45435.66666666667)</f>
        <v>45435.66667</v>
      </c>
      <c r="E101" s="1">
        <f>IFERROR(__xludf.DUMMYFUNCTION("""COMPUTED_VALUE"""),695.2)</f>
        <v>695.2</v>
      </c>
      <c r="G101" s="2">
        <f>IFERROR(__xludf.DUMMYFUNCTION("""COMPUTED_VALUE"""),45435.66666666667)</f>
        <v>45435.66667</v>
      </c>
      <c r="H101" s="1">
        <f>IFERROR(__xludf.DUMMYFUNCTION("""COMPUTED_VALUE"""),679.81)</f>
        <v>679.81</v>
      </c>
      <c r="J101" s="2">
        <f>IFERROR(__xludf.DUMMYFUNCTION("""COMPUTED_VALUE"""),45435.66666666667)</f>
        <v>45435.66667</v>
      </c>
      <c r="K101" s="1">
        <f>IFERROR(__xludf.DUMMYFUNCTION("""COMPUTED_VALUE"""),684.89)</f>
        <v>684.89</v>
      </c>
      <c r="M101" s="2">
        <f>IFERROR(__xludf.DUMMYFUNCTION("""COMPUTED_VALUE"""),45435.66666666667)</f>
        <v>45435.66667</v>
      </c>
      <c r="N101" s="1">
        <f>IFERROR(__xludf.DUMMYFUNCTION("""COMPUTED_VALUE"""),1.6863423E7)</f>
        <v>16863423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IFERROR(__xludf.DUMMYFUNCTION("""COMPUTED_VALUE"""),684.89)</f>
        <v>684.89</v>
      </c>
      <c r="D102" s="2">
        <f>IFERROR(__xludf.DUMMYFUNCTION("""COMPUTED_VALUE"""),45436.66666666667)</f>
        <v>45436.66667</v>
      </c>
      <c r="E102" s="1">
        <f>IFERROR(__xludf.DUMMYFUNCTION("""COMPUTED_VALUE"""),696.52)</f>
        <v>696.52</v>
      </c>
      <c r="G102" s="2">
        <f>IFERROR(__xludf.DUMMYFUNCTION("""COMPUTED_VALUE"""),45436.66666666667)</f>
        <v>45436.66667</v>
      </c>
      <c r="H102" s="1">
        <f>IFERROR(__xludf.DUMMYFUNCTION("""COMPUTED_VALUE"""),684.89)</f>
        <v>684.89</v>
      </c>
      <c r="J102" s="2">
        <f>IFERROR(__xludf.DUMMYFUNCTION("""COMPUTED_VALUE"""),45436.66666666667)</f>
        <v>45436.66667</v>
      </c>
      <c r="K102" s="1">
        <f>IFERROR(__xludf.DUMMYFUNCTION("""COMPUTED_VALUE"""),689.31)</f>
        <v>689.31</v>
      </c>
      <c r="M102" s="2">
        <f>IFERROR(__xludf.DUMMYFUNCTION("""COMPUTED_VALUE"""),45436.66666666667)</f>
        <v>45436.66667</v>
      </c>
      <c r="N102" s="1">
        <f>IFERROR(__xludf.DUMMYFUNCTION("""COMPUTED_VALUE"""),9649291.0)</f>
        <v>9649291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IFERROR(__xludf.DUMMYFUNCTION("""COMPUTED_VALUE"""),709.78)</f>
        <v>709.78</v>
      </c>
      <c r="D103" s="2">
        <f>IFERROR(__xludf.DUMMYFUNCTION("""COMPUTED_VALUE"""),45440.66666666667)</f>
        <v>45440.66667</v>
      </c>
      <c r="E103" s="1">
        <f>IFERROR(__xludf.DUMMYFUNCTION("""COMPUTED_VALUE"""),720.88)</f>
        <v>720.88</v>
      </c>
      <c r="G103" s="2">
        <f>IFERROR(__xludf.DUMMYFUNCTION("""COMPUTED_VALUE"""),45440.66666666667)</f>
        <v>45440.66667</v>
      </c>
      <c r="H103" s="1">
        <f>IFERROR(__xludf.DUMMYFUNCTION("""COMPUTED_VALUE"""),699.48)</f>
        <v>699.48</v>
      </c>
      <c r="J103" s="2">
        <f>IFERROR(__xludf.DUMMYFUNCTION("""COMPUTED_VALUE"""),45440.66666666667)</f>
        <v>45440.66667</v>
      </c>
      <c r="K103" s="1">
        <f>IFERROR(__xludf.DUMMYFUNCTION("""COMPUTED_VALUE"""),717.4)</f>
        <v>717.4</v>
      </c>
      <c r="M103" s="2">
        <f>IFERROR(__xludf.DUMMYFUNCTION("""COMPUTED_VALUE"""),45440.66666666667)</f>
        <v>45440.66667</v>
      </c>
      <c r="N103" s="1">
        <f>IFERROR(__xludf.DUMMYFUNCTION("""COMPUTED_VALUE"""),1.4917771E7)</f>
        <v>14917771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IFERROR(__xludf.DUMMYFUNCTION("""COMPUTED_VALUE"""),705.36)</f>
        <v>705.36</v>
      </c>
      <c r="D104" s="2">
        <f>IFERROR(__xludf.DUMMYFUNCTION("""COMPUTED_VALUE"""),45441.66666666667)</f>
        <v>45441.66667</v>
      </c>
      <c r="E104" s="1">
        <f>IFERROR(__xludf.DUMMYFUNCTION("""COMPUTED_VALUE"""),711.65)</f>
        <v>711.65</v>
      </c>
      <c r="G104" s="2">
        <f>IFERROR(__xludf.DUMMYFUNCTION("""COMPUTED_VALUE"""),45441.66666666667)</f>
        <v>45441.66667</v>
      </c>
      <c r="H104" s="1">
        <f>IFERROR(__xludf.DUMMYFUNCTION("""COMPUTED_VALUE"""),701.19)</f>
        <v>701.19</v>
      </c>
      <c r="J104" s="2">
        <f>IFERROR(__xludf.DUMMYFUNCTION("""COMPUTED_VALUE"""),45441.66666666667)</f>
        <v>45441.66667</v>
      </c>
      <c r="K104" s="1">
        <f>IFERROR(__xludf.DUMMYFUNCTION("""COMPUTED_VALUE"""),705.9)</f>
        <v>705.9</v>
      </c>
      <c r="M104" s="2">
        <f>IFERROR(__xludf.DUMMYFUNCTION("""COMPUTED_VALUE"""),45441.66666666667)</f>
        <v>45441.66667</v>
      </c>
      <c r="N104" s="1">
        <f>IFERROR(__xludf.DUMMYFUNCTION("""COMPUTED_VALUE"""),1.1565914E7)</f>
        <v>11565914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IFERROR(__xludf.DUMMYFUNCTION("""COMPUTED_VALUE"""),705.9)</f>
        <v>705.9</v>
      </c>
      <c r="D105" s="2">
        <f>IFERROR(__xludf.DUMMYFUNCTION("""COMPUTED_VALUE"""),45442.66666666667)</f>
        <v>45442.66667</v>
      </c>
      <c r="E105" s="1">
        <f>IFERROR(__xludf.DUMMYFUNCTION("""COMPUTED_VALUE"""),705.9)</f>
        <v>705.9</v>
      </c>
      <c r="G105" s="2">
        <f>IFERROR(__xludf.DUMMYFUNCTION("""COMPUTED_VALUE"""),45442.66666666667)</f>
        <v>45442.66667</v>
      </c>
      <c r="H105" s="1">
        <f>IFERROR(__xludf.DUMMYFUNCTION("""COMPUTED_VALUE"""),687.91)</f>
        <v>687.91</v>
      </c>
      <c r="J105" s="2">
        <f>IFERROR(__xludf.DUMMYFUNCTION("""COMPUTED_VALUE"""),45442.66666666667)</f>
        <v>45442.66667</v>
      </c>
      <c r="K105" s="1">
        <f>IFERROR(__xludf.DUMMYFUNCTION("""COMPUTED_VALUE"""),699.74)</f>
        <v>699.74</v>
      </c>
      <c r="M105" s="2">
        <f>IFERROR(__xludf.DUMMYFUNCTION("""COMPUTED_VALUE"""),45442.66666666667)</f>
        <v>45442.66667</v>
      </c>
      <c r="N105" s="1">
        <f>IFERROR(__xludf.DUMMYFUNCTION("""COMPUTED_VALUE"""),1.3144162E7)</f>
        <v>13144162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IFERROR(__xludf.DUMMYFUNCTION("""COMPUTED_VALUE"""),699.74)</f>
        <v>699.74</v>
      </c>
      <c r="D106" s="2">
        <f>IFERROR(__xludf.DUMMYFUNCTION("""COMPUTED_VALUE"""),45443.66666666667)</f>
        <v>45443.66667</v>
      </c>
      <c r="E106" s="1">
        <f>IFERROR(__xludf.DUMMYFUNCTION("""COMPUTED_VALUE"""),712.69)</f>
        <v>712.69</v>
      </c>
      <c r="G106" s="2">
        <f>IFERROR(__xludf.DUMMYFUNCTION("""COMPUTED_VALUE"""),45443.66666666667)</f>
        <v>45443.66667</v>
      </c>
      <c r="H106" s="1">
        <f>IFERROR(__xludf.DUMMYFUNCTION("""COMPUTED_VALUE"""),685.3)</f>
        <v>685.3</v>
      </c>
      <c r="J106" s="2">
        <f>IFERROR(__xludf.DUMMYFUNCTION("""COMPUTED_VALUE"""),45443.66666666667)</f>
        <v>45443.66667</v>
      </c>
      <c r="K106" s="1">
        <f>IFERROR(__xludf.DUMMYFUNCTION("""COMPUTED_VALUE"""),705.36)</f>
        <v>705.36</v>
      </c>
      <c r="M106" s="2">
        <f>IFERROR(__xludf.DUMMYFUNCTION("""COMPUTED_VALUE"""),45443.66666666667)</f>
        <v>45443.66667</v>
      </c>
      <c r="N106" s="1">
        <f>IFERROR(__xludf.DUMMYFUNCTION("""COMPUTED_VALUE"""),1.8378936E7)</f>
        <v>18378936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IFERROR(__xludf.DUMMYFUNCTION("""COMPUTED_VALUE"""),709.24)</f>
        <v>709.24</v>
      </c>
      <c r="D107" s="2">
        <f>IFERROR(__xludf.DUMMYFUNCTION("""COMPUTED_VALUE"""),45446.66666666667)</f>
        <v>45446.66667</v>
      </c>
      <c r="E107" s="1">
        <f>IFERROR(__xludf.DUMMYFUNCTION("""COMPUTED_VALUE"""),709.24)</f>
        <v>709.24</v>
      </c>
      <c r="G107" s="2">
        <f>IFERROR(__xludf.DUMMYFUNCTION("""COMPUTED_VALUE"""),45446.66666666667)</f>
        <v>45446.66667</v>
      </c>
      <c r="H107" s="1">
        <f>IFERROR(__xludf.DUMMYFUNCTION("""COMPUTED_VALUE"""),689.24)</f>
        <v>689.24</v>
      </c>
      <c r="J107" s="2">
        <f>IFERROR(__xludf.DUMMYFUNCTION("""COMPUTED_VALUE"""),45446.66666666667)</f>
        <v>45446.66667</v>
      </c>
      <c r="K107" s="1">
        <f>IFERROR(__xludf.DUMMYFUNCTION("""COMPUTED_VALUE"""),696.13)</f>
        <v>696.13</v>
      </c>
      <c r="M107" s="2">
        <f>IFERROR(__xludf.DUMMYFUNCTION("""COMPUTED_VALUE"""),45446.66666666667)</f>
        <v>45446.66667</v>
      </c>
      <c r="N107" s="1">
        <f>IFERROR(__xludf.DUMMYFUNCTION("""COMPUTED_VALUE"""),1.0246974E7)</f>
        <v>10246974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IFERROR(__xludf.DUMMYFUNCTION("""COMPUTED_VALUE"""),696.13)</f>
        <v>696.13</v>
      </c>
      <c r="D108" s="2">
        <f>IFERROR(__xludf.DUMMYFUNCTION("""COMPUTED_VALUE"""),45447.66666666667)</f>
        <v>45447.66667</v>
      </c>
      <c r="E108" s="1">
        <f>IFERROR(__xludf.DUMMYFUNCTION("""COMPUTED_VALUE"""),696.13)</f>
        <v>696.13</v>
      </c>
      <c r="G108" s="2">
        <f>IFERROR(__xludf.DUMMYFUNCTION("""COMPUTED_VALUE"""),45447.66666666667)</f>
        <v>45447.66667</v>
      </c>
      <c r="H108" s="1">
        <f>IFERROR(__xludf.DUMMYFUNCTION("""COMPUTED_VALUE"""),647.64)</f>
        <v>647.64</v>
      </c>
      <c r="J108" s="2">
        <f>IFERROR(__xludf.DUMMYFUNCTION("""COMPUTED_VALUE"""),45447.66666666667)</f>
        <v>45447.66667</v>
      </c>
      <c r="K108" s="1">
        <f>IFERROR(__xludf.DUMMYFUNCTION("""COMPUTED_VALUE"""),664.83)</f>
        <v>664.83</v>
      </c>
      <c r="M108" s="2">
        <f>IFERROR(__xludf.DUMMYFUNCTION("""COMPUTED_VALUE"""),45447.66666666667)</f>
        <v>45447.66667</v>
      </c>
      <c r="N108" s="1">
        <f>IFERROR(__xludf.DUMMYFUNCTION("""COMPUTED_VALUE"""),2.4807259E7)</f>
        <v>24807259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IFERROR(__xludf.DUMMYFUNCTION("""COMPUTED_VALUE"""),668.84)</f>
        <v>668.84</v>
      </c>
      <c r="D109" s="2">
        <f>IFERROR(__xludf.DUMMYFUNCTION("""COMPUTED_VALUE"""),45448.66666666667)</f>
        <v>45448.66667</v>
      </c>
      <c r="E109" s="1">
        <f>IFERROR(__xludf.DUMMYFUNCTION("""COMPUTED_VALUE"""),676.87)</f>
        <v>676.87</v>
      </c>
      <c r="G109" s="2">
        <f>IFERROR(__xludf.DUMMYFUNCTION("""COMPUTED_VALUE"""),45448.66666666667)</f>
        <v>45448.66667</v>
      </c>
      <c r="H109" s="1">
        <f>IFERROR(__xludf.DUMMYFUNCTION("""COMPUTED_VALUE"""),664.29)</f>
        <v>664.29</v>
      </c>
      <c r="J109" s="2">
        <f>IFERROR(__xludf.DUMMYFUNCTION("""COMPUTED_VALUE"""),45448.66666666667)</f>
        <v>45448.66667</v>
      </c>
      <c r="K109" s="1">
        <f>IFERROR(__xludf.DUMMYFUNCTION("""COMPUTED_VALUE"""),675.4)</f>
        <v>675.4</v>
      </c>
      <c r="M109" s="2">
        <f>IFERROR(__xludf.DUMMYFUNCTION("""COMPUTED_VALUE"""),45448.66666666667)</f>
        <v>45448.66667</v>
      </c>
      <c r="N109" s="1">
        <f>IFERROR(__xludf.DUMMYFUNCTION("""COMPUTED_VALUE"""),1.2603522E7)</f>
        <v>12603522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IFERROR(__xludf.DUMMYFUNCTION("""COMPUTED_VALUE"""),675.4)</f>
        <v>675.4</v>
      </c>
      <c r="D110" s="2">
        <f>IFERROR(__xludf.DUMMYFUNCTION("""COMPUTED_VALUE"""),45449.66666666667)</f>
        <v>45449.66667</v>
      </c>
      <c r="E110" s="1">
        <f>IFERROR(__xludf.DUMMYFUNCTION("""COMPUTED_VALUE"""),685.97)</f>
        <v>685.97</v>
      </c>
      <c r="G110" s="2">
        <f>IFERROR(__xludf.DUMMYFUNCTION("""COMPUTED_VALUE"""),45449.66666666667)</f>
        <v>45449.66667</v>
      </c>
      <c r="H110" s="1">
        <f>IFERROR(__xludf.DUMMYFUNCTION("""COMPUTED_VALUE"""),667.64)</f>
        <v>667.64</v>
      </c>
      <c r="J110" s="2">
        <f>IFERROR(__xludf.DUMMYFUNCTION("""COMPUTED_VALUE"""),45449.66666666667)</f>
        <v>45449.66667</v>
      </c>
      <c r="K110" s="1">
        <f>IFERROR(__xludf.DUMMYFUNCTION("""COMPUTED_VALUE"""),685.56)</f>
        <v>685.56</v>
      </c>
      <c r="M110" s="2">
        <f>IFERROR(__xludf.DUMMYFUNCTION("""COMPUTED_VALUE"""),45449.66666666667)</f>
        <v>45449.66667</v>
      </c>
      <c r="N110" s="1">
        <f>IFERROR(__xludf.DUMMYFUNCTION("""COMPUTED_VALUE"""),1.1003292E7)</f>
        <v>11003292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IFERROR(__xludf.DUMMYFUNCTION("""COMPUTED_VALUE"""),685.56)</f>
        <v>685.56</v>
      </c>
      <c r="D111" s="2">
        <f>IFERROR(__xludf.DUMMYFUNCTION("""COMPUTED_VALUE"""),45450.66666666667)</f>
        <v>45450.66667</v>
      </c>
      <c r="E111" s="1">
        <f>IFERROR(__xludf.DUMMYFUNCTION("""COMPUTED_VALUE"""),685.56)</f>
        <v>685.56</v>
      </c>
      <c r="G111" s="2">
        <f>IFERROR(__xludf.DUMMYFUNCTION("""COMPUTED_VALUE"""),45450.66666666667)</f>
        <v>45450.66667</v>
      </c>
      <c r="H111" s="1">
        <f>IFERROR(__xludf.DUMMYFUNCTION("""COMPUTED_VALUE"""),653.19)</f>
        <v>653.19</v>
      </c>
      <c r="J111" s="2">
        <f>IFERROR(__xludf.DUMMYFUNCTION("""COMPUTED_VALUE"""),45450.66666666667)</f>
        <v>45450.66667</v>
      </c>
      <c r="K111" s="1">
        <f>IFERROR(__xludf.DUMMYFUNCTION("""COMPUTED_VALUE"""),659.08)</f>
        <v>659.08</v>
      </c>
      <c r="M111" s="2">
        <f>IFERROR(__xludf.DUMMYFUNCTION("""COMPUTED_VALUE"""),45450.66666666667)</f>
        <v>45450.66667</v>
      </c>
      <c r="N111" s="1">
        <f>IFERROR(__xludf.DUMMYFUNCTION("""COMPUTED_VALUE"""),1.6055193E7)</f>
        <v>16055193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IFERROR(__xludf.DUMMYFUNCTION("""COMPUTED_VALUE"""),664.96)</f>
        <v>664.96</v>
      </c>
      <c r="D112" s="2">
        <f>IFERROR(__xludf.DUMMYFUNCTION("""COMPUTED_VALUE"""),45453.66666666667)</f>
        <v>45453.66667</v>
      </c>
      <c r="E112" s="1">
        <f>IFERROR(__xludf.DUMMYFUNCTION("""COMPUTED_VALUE"""),671.72)</f>
        <v>671.72</v>
      </c>
      <c r="G112" s="2">
        <f>IFERROR(__xludf.DUMMYFUNCTION("""COMPUTED_VALUE"""),45453.66666666667)</f>
        <v>45453.66667</v>
      </c>
      <c r="H112" s="1">
        <f>IFERROR(__xludf.DUMMYFUNCTION("""COMPUTED_VALUE"""),660.95)</f>
        <v>660.95</v>
      </c>
      <c r="J112" s="2">
        <f>IFERROR(__xludf.DUMMYFUNCTION("""COMPUTED_VALUE"""),45453.66666666667)</f>
        <v>45453.66667</v>
      </c>
      <c r="K112" s="1">
        <f>IFERROR(__xludf.DUMMYFUNCTION("""COMPUTED_VALUE"""),668.84)</f>
        <v>668.84</v>
      </c>
      <c r="M112" s="2">
        <f>IFERROR(__xludf.DUMMYFUNCTION("""COMPUTED_VALUE"""),45453.66666666667)</f>
        <v>45453.66667</v>
      </c>
      <c r="N112" s="1">
        <f>IFERROR(__xludf.DUMMYFUNCTION("""COMPUTED_VALUE"""),1.1051086E7)</f>
        <v>11051086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IFERROR(__xludf.DUMMYFUNCTION("""COMPUTED_VALUE"""),668.84)</f>
        <v>668.84</v>
      </c>
      <c r="D113" s="2">
        <f>IFERROR(__xludf.DUMMYFUNCTION("""COMPUTED_VALUE"""),45454.66666666667)</f>
        <v>45454.66667</v>
      </c>
      <c r="E113" s="1">
        <f>IFERROR(__xludf.DUMMYFUNCTION("""COMPUTED_VALUE"""),668.84)</f>
        <v>668.84</v>
      </c>
      <c r="G113" s="2">
        <f>IFERROR(__xludf.DUMMYFUNCTION("""COMPUTED_VALUE"""),45454.66666666667)</f>
        <v>45454.66667</v>
      </c>
      <c r="H113" s="1">
        <f>IFERROR(__xludf.DUMMYFUNCTION("""COMPUTED_VALUE"""),645.83)</f>
        <v>645.83</v>
      </c>
      <c r="J113" s="2">
        <f>IFERROR(__xludf.DUMMYFUNCTION("""COMPUTED_VALUE"""),45454.66666666667)</f>
        <v>45454.66667</v>
      </c>
      <c r="K113" s="1">
        <f>IFERROR(__xludf.DUMMYFUNCTION("""COMPUTED_VALUE"""),660.01)</f>
        <v>660.01</v>
      </c>
      <c r="M113" s="2">
        <f>IFERROR(__xludf.DUMMYFUNCTION("""COMPUTED_VALUE"""),45454.66666666667)</f>
        <v>45454.66667</v>
      </c>
      <c r="N113" s="1">
        <f>IFERROR(__xludf.DUMMYFUNCTION("""COMPUTED_VALUE"""),1.0670988E7)</f>
        <v>10670988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IFERROR(__xludf.DUMMYFUNCTION("""COMPUTED_VALUE"""),660.01)</f>
        <v>660.01</v>
      </c>
      <c r="D114" s="2">
        <f>IFERROR(__xludf.DUMMYFUNCTION("""COMPUTED_VALUE"""),45455.66666666667)</f>
        <v>45455.66667</v>
      </c>
      <c r="E114" s="1">
        <f>IFERROR(__xludf.DUMMYFUNCTION("""COMPUTED_VALUE"""),685.16)</f>
        <v>685.16</v>
      </c>
      <c r="G114" s="2">
        <f>IFERROR(__xludf.DUMMYFUNCTION("""COMPUTED_VALUE"""),45455.66666666667)</f>
        <v>45455.66667</v>
      </c>
      <c r="H114" s="1">
        <f>IFERROR(__xludf.DUMMYFUNCTION("""COMPUTED_VALUE"""),654.46)</f>
        <v>654.46</v>
      </c>
      <c r="J114" s="2">
        <f>IFERROR(__xludf.DUMMYFUNCTION("""COMPUTED_VALUE"""),45455.66666666667)</f>
        <v>45455.66667</v>
      </c>
      <c r="K114" s="1">
        <f>IFERROR(__xludf.DUMMYFUNCTION("""COMPUTED_VALUE"""),658.14)</f>
        <v>658.14</v>
      </c>
      <c r="M114" s="2">
        <f>IFERROR(__xludf.DUMMYFUNCTION("""COMPUTED_VALUE"""),45455.66666666667)</f>
        <v>45455.66667</v>
      </c>
      <c r="N114" s="1">
        <f>IFERROR(__xludf.DUMMYFUNCTION("""COMPUTED_VALUE"""),1.0102292E7)</f>
        <v>10102292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IFERROR(__xludf.DUMMYFUNCTION("""COMPUTED_VALUE"""),658.14)</f>
        <v>658.14</v>
      </c>
      <c r="D115" s="2">
        <f>IFERROR(__xludf.DUMMYFUNCTION("""COMPUTED_VALUE"""),45456.66666666667)</f>
        <v>45456.66667</v>
      </c>
      <c r="E115" s="1">
        <f>IFERROR(__xludf.DUMMYFUNCTION("""COMPUTED_VALUE"""),658.14)</f>
        <v>658.14</v>
      </c>
      <c r="G115" s="2">
        <f>IFERROR(__xludf.DUMMYFUNCTION("""COMPUTED_VALUE"""),45456.66666666667)</f>
        <v>45456.66667</v>
      </c>
      <c r="H115" s="1">
        <f>IFERROR(__xludf.DUMMYFUNCTION("""COMPUTED_VALUE"""),636.94)</f>
        <v>636.94</v>
      </c>
      <c r="J115" s="2">
        <f>IFERROR(__xludf.DUMMYFUNCTION("""COMPUTED_VALUE"""),45456.66666666667)</f>
        <v>45456.66667</v>
      </c>
      <c r="K115" s="1">
        <f>IFERROR(__xludf.DUMMYFUNCTION("""COMPUTED_VALUE"""),641.96)</f>
        <v>641.96</v>
      </c>
      <c r="M115" s="2">
        <f>IFERROR(__xludf.DUMMYFUNCTION("""COMPUTED_VALUE"""),45456.66666666667)</f>
        <v>45456.66667</v>
      </c>
      <c r="N115" s="1">
        <f>IFERROR(__xludf.DUMMYFUNCTION("""COMPUTED_VALUE"""),1.2395456E7)</f>
        <v>12395456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IFERROR(__xludf.DUMMYFUNCTION("""COMPUTED_VALUE"""),641.96)</f>
        <v>641.96</v>
      </c>
      <c r="D116" s="2">
        <f>IFERROR(__xludf.DUMMYFUNCTION("""COMPUTED_VALUE"""),45457.66666666667)</f>
        <v>45457.66667</v>
      </c>
      <c r="E116" s="1">
        <f>IFERROR(__xludf.DUMMYFUNCTION("""COMPUTED_VALUE"""),646.64)</f>
        <v>646.64</v>
      </c>
      <c r="G116" s="2">
        <f>IFERROR(__xludf.DUMMYFUNCTION("""COMPUTED_VALUE"""),45457.66666666667)</f>
        <v>45457.66667</v>
      </c>
      <c r="H116" s="1">
        <f>IFERROR(__xludf.DUMMYFUNCTION("""COMPUTED_VALUE"""),633.8)</f>
        <v>633.8</v>
      </c>
      <c r="J116" s="2">
        <f>IFERROR(__xludf.DUMMYFUNCTION("""COMPUTED_VALUE"""),45457.66666666667)</f>
        <v>45457.66667</v>
      </c>
      <c r="K116" s="1">
        <f>IFERROR(__xludf.DUMMYFUNCTION("""COMPUTED_VALUE"""),643.56)</f>
        <v>643.56</v>
      </c>
      <c r="M116" s="2">
        <f>IFERROR(__xludf.DUMMYFUNCTION("""COMPUTED_VALUE"""),45457.66666666667)</f>
        <v>45457.66667</v>
      </c>
      <c r="N116" s="1">
        <f>IFERROR(__xludf.DUMMYFUNCTION("""COMPUTED_VALUE"""),8368973.0)</f>
        <v>8368973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IFERROR(__xludf.DUMMYFUNCTION("""COMPUTED_VALUE"""),643.56)</f>
        <v>643.56</v>
      </c>
      <c r="D117" s="2">
        <f>IFERROR(__xludf.DUMMYFUNCTION("""COMPUTED_VALUE"""),45460.66666666667)</f>
        <v>45460.66667</v>
      </c>
      <c r="E117" s="1">
        <f>IFERROR(__xludf.DUMMYFUNCTION("""COMPUTED_VALUE"""),643.56)</f>
        <v>643.56</v>
      </c>
      <c r="G117" s="2">
        <f>IFERROR(__xludf.DUMMYFUNCTION("""COMPUTED_VALUE"""),45460.66666666667)</f>
        <v>45460.66667</v>
      </c>
      <c r="H117" s="1">
        <f>IFERROR(__xludf.DUMMYFUNCTION("""COMPUTED_VALUE"""),623.23)</f>
        <v>623.23</v>
      </c>
      <c r="J117" s="2">
        <f>IFERROR(__xludf.DUMMYFUNCTION("""COMPUTED_VALUE"""),45460.66666666667)</f>
        <v>45460.66667</v>
      </c>
      <c r="K117" s="1">
        <f>IFERROR(__xludf.DUMMYFUNCTION("""COMPUTED_VALUE"""),632.19)</f>
        <v>632.19</v>
      </c>
      <c r="M117" s="2">
        <f>IFERROR(__xludf.DUMMYFUNCTION("""COMPUTED_VALUE"""),45460.66666666667)</f>
        <v>45460.66667</v>
      </c>
      <c r="N117" s="1">
        <f>IFERROR(__xludf.DUMMYFUNCTION("""COMPUTED_VALUE"""),1.1357063E7)</f>
        <v>11357063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IFERROR(__xludf.DUMMYFUNCTION("""COMPUTED_VALUE"""),632.19)</f>
        <v>632.19</v>
      </c>
      <c r="D118" s="2">
        <f>IFERROR(__xludf.DUMMYFUNCTION("""COMPUTED_VALUE"""),45461.66666666667)</f>
        <v>45461.66667</v>
      </c>
      <c r="E118" s="1">
        <f>IFERROR(__xludf.DUMMYFUNCTION("""COMPUTED_VALUE"""),641.02)</f>
        <v>641.02</v>
      </c>
      <c r="G118" s="2">
        <f>IFERROR(__xludf.DUMMYFUNCTION("""COMPUTED_VALUE"""),45461.66666666667)</f>
        <v>45461.66667</v>
      </c>
      <c r="H118" s="1">
        <f>IFERROR(__xludf.DUMMYFUNCTION("""COMPUTED_VALUE"""),627.51)</f>
        <v>627.51</v>
      </c>
      <c r="J118" s="2">
        <f>IFERROR(__xludf.DUMMYFUNCTION("""COMPUTED_VALUE"""),45461.66666666667)</f>
        <v>45461.66667</v>
      </c>
      <c r="K118" s="1">
        <f>IFERROR(__xludf.DUMMYFUNCTION("""COMPUTED_VALUE"""),637.94)</f>
        <v>637.94</v>
      </c>
      <c r="M118" s="2">
        <f>IFERROR(__xludf.DUMMYFUNCTION("""COMPUTED_VALUE"""),45461.66666666667)</f>
        <v>45461.66667</v>
      </c>
      <c r="N118" s="1">
        <f>IFERROR(__xludf.DUMMYFUNCTION("""COMPUTED_VALUE"""),9000144.0)</f>
        <v>9000144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IFERROR(__xludf.DUMMYFUNCTION("""COMPUTED_VALUE"""),637.94)</f>
        <v>637.94</v>
      </c>
      <c r="D119" s="2">
        <f>IFERROR(__xludf.DUMMYFUNCTION("""COMPUTED_VALUE"""),45463.66666666667)</f>
        <v>45463.66667</v>
      </c>
      <c r="E119" s="1">
        <f>IFERROR(__xludf.DUMMYFUNCTION("""COMPUTED_VALUE"""),662.69)</f>
        <v>662.69</v>
      </c>
      <c r="G119" s="2">
        <f>IFERROR(__xludf.DUMMYFUNCTION("""COMPUTED_VALUE"""),45463.66666666667)</f>
        <v>45463.66667</v>
      </c>
      <c r="H119" s="1">
        <f>IFERROR(__xludf.DUMMYFUNCTION("""COMPUTED_VALUE"""),637.94)</f>
        <v>637.94</v>
      </c>
      <c r="J119" s="2">
        <f>IFERROR(__xludf.DUMMYFUNCTION("""COMPUTED_VALUE"""),45463.66666666667)</f>
        <v>45463.66667</v>
      </c>
      <c r="K119" s="1">
        <f>IFERROR(__xludf.DUMMYFUNCTION("""COMPUTED_VALUE"""),660.28)</f>
        <v>660.28</v>
      </c>
      <c r="M119" s="2">
        <f>IFERROR(__xludf.DUMMYFUNCTION("""COMPUTED_VALUE"""),45463.66666666667)</f>
        <v>45463.66667</v>
      </c>
      <c r="N119" s="1">
        <f>IFERROR(__xludf.DUMMYFUNCTION("""COMPUTED_VALUE"""),1.4648476E7)</f>
        <v>14648476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IFERROR(__xludf.DUMMYFUNCTION("""COMPUTED_VALUE"""),660.28)</f>
        <v>660.28</v>
      </c>
      <c r="D120" s="2">
        <f>IFERROR(__xludf.DUMMYFUNCTION("""COMPUTED_VALUE"""),45464.66666666667)</f>
        <v>45464.66667</v>
      </c>
      <c r="E120" s="1">
        <f>IFERROR(__xludf.DUMMYFUNCTION("""COMPUTED_VALUE"""),666.37)</f>
        <v>666.37</v>
      </c>
      <c r="G120" s="2">
        <f>IFERROR(__xludf.DUMMYFUNCTION("""COMPUTED_VALUE"""),45464.66666666667)</f>
        <v>45464.66667</v>
      </c>
      <c r="H120" s="1">
        <f>IFERROR(__xludf.DUMMYFUNCTION("""COMPUTED_VALUE"""),645.23)</f>
        <v>645.23</v>
      </c>
      <c r="J120" s="2">
        <f>IFERROR(__xludf.DUMMYFUNCTION("""COMPUTED_VALUE"""),45464.66666666667)</f>
        <v>45464.66667</v>
      </c>
      <c r="K120" s="1">
        <f>IFERROR(__xludf.DUMMYFUNCTION("""COMPUTED_VALUE"""),662.96)</f>
        <v>662.96</v>
      </c>
      <c r="M120" s="2">
        <f>IFERROR(__xludf.DUMMYFUNCTION("""COMPUTED_VALUE"""),45464.66666666667)</f>
        <v>45464.66667</v>
      </c>
      <c r="N120" s="1">
        <f>IFERROR(__xludf.DUMMYFUNCTION("""COMPUTED_VALUE"""),1.9059637E7)</f>
        <v>19059637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IFERROR(__xludf.DUMMYFUNCTION("""COMPUTED_VALUE"""),662.96)</f>
        <v>662.96</v>
      </c>
      <c r="D121" s="2">
        <f>IFERROR(__xludf.DUMMYFUNCTION("""COMPUTED_VALUE"""),45467.66666666667)</f>
        <v>45467.66667</v>
      </c>
      <c r="E121" s="1">
        <f>IFERROR(__xludf.DUMMYFUNCTION("""COMPUTED_VALUE"""),678.21)</f>
        <v>678.21</v>
      </c>
      <c r="G121" s="2">
        <f>IFERROR(__xludf.DUMMYFUNCTION("""COMPUTED_VALUE"""),45467.66666666667)</f>
        <v>45467.66667</v>
      </c>
      <c r="H121" s="1">
        <f>IFERROR(__xludf.DUMMYFUNCTION("""COMPUTED_VALUE"""),660.28)</f>
        <v>660.28</v>
      </c>
      <c r="J121" s="2">
        <f>IFERROR(__xludf.DUMMYFUNCTION("""COMPUTED_VALUE"""),45467.66666666667)</f>
        <v>45467.66667</v>
      </c>
      <c r="K121" s="1">
        <f>IFERROR(__xludf.DUMMYFUNCTION("""COMPUTED_VALUE"""),673.93)</f>
        <v>673.93</v>
      </c>
      <c r="M121" s="2">
        <f>IFERROR(__xludf.DUMMYFUNCTION("""COMPUTED_VALUE"""),45467.66666666667)</f>
        <v>45467.66667</v>
      </c>
      <c r="N121" s="1">
        <f>IFERROR(__xludf.DUMMYFUNCTION("""COMPUTED_VALUE"""),1.1344319E7)</f>
        <v>11344319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IFERROR(__xludf.DUMMYFUNCTION("""COMPUTED_VALUE"""),673.93)</f>
        <v>673.93</v>
      </c>
      <c r="D122" s="2">
        <f>IFERROR(__xludf.DUMMYFUNCTION("""COMPUTED_VALUE"""),45468.66666666667)</f>
        <v>45468.66667</v>
      </c>
      <c r="E122" s="1">
        <f>IFERROR(__xludf.DUMMYFUNCTION("""COMPUTED_VALUE"""),673.93)</f>
        <v>673.93</v>
      </c>
      <c r="G122" s="2">
        <f>IFERROR(__xludf.DUMMYFUNCTION("""COMPUTED_VALUE"""),45468.66666666667)</f>
        <v>45468.66667</v>
      </c>
      <c r="H122" s="1">
        <f>IFERROR(__xludf.DUMMYFUNCTION("""COMPUTED_VALUE"""),661.76)</f>
        <v>661.76</v>
      </c>
      <c r="J122" s="2">
        <f>IFERROR(__xludf.DUMMYFUNCTION("""COMPUTED_VALUE"""),45468.66666666667)</f>
        <v>45468.66667</v>
      </c>
      <c r="K122" s="1">
        <f>IFERROR(__xludf.DUMMYFUNCTION("""COMPUTED_VALUE"""),667.24)</f>
        <v>667.24</v>
      </c>
      <c r="M122" s="2">
        <f>IFERROR(__xludf.DUMMYFUNCTION("""COMPUTED_VALUE"""),45468.66666666667)</f>
        <v>45468.66667</v>
      </c>
      <c r="N122" s="1">
        <f>IFERROR(__xludf.DUMMYFUNCTION("""COMPUTED_VALUE"""),8024038.0)</f>
        <v>8024038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IFERROR(__xludf.DUMMYFUNCTION("""COMPUTED_VALUE"""),667.24)</f>
        <v>667.24</v>
      </c>
      <c r="D123" s="2">
        <f>IFERROR(__xludf.DUMMYFUNCTION("""COMPUTED_VALUE"""),45469.66666666667)</f>
        <v>45469.66667</v>
      </c>
      <c r="E123" s="1">
        <f>IFERROR(__xludf.DUMMYFUNCTION("""COMPUTED_VALUE"""),668.71)</f>
        <v>668.71</v>
      </c>
      <c r="G123" s="2">
        <f>IFERROR(__xludf.DUMMYFUNCTION("""COMPUTED_VALUE"""),45469.66666666667)</f>
        <v>45469.66667</v>
      </c>
      <c r="H123" s="1">
        <f>IFERROR(__xludf.DUMMYFUNCTION("""COMPUTED_VALUE"""),655.6)</f>
        <v>655.6</v>
      </c>
      <c r="J123" s="2">
        <f>IFERROR(__xludf.DUMMYFUNCTION("""COMPUTED_VALUE"""),45469.66666666667)</f>
        <v>45469.66667</v>
      </c>
      <c r="K123" s="1">
        <f>IFERROR(__xludf.DUMMYFUNCTION("""COMPUTED_VALUE"""),661.75)</f>
        <v>661.75</v>
      </c>
      <c r="M123" s="2">
        <f>IFERROR(__xludf.DUMMYFUNCTION("""COMPUTED_VALUE"""),45469.66666666667)</f>
        <v>45469.66667</v>
      </c>
      <c r="N123" s="1">
        <f>IFERROR(__xludf.DUMMYFUNCTION("""COMPUTED_VALUE"""),8415438.0)</f>
        <v>8415438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IFERROR(__xludf.DUMMYFUNCTION("""COMPUTED_VALUE"""),661.75)</f>
        <v>661.75</v>
      </c>
      <c r="D124" s="2">
        <f>IFERROR(__xludf.DUMMYFUNCTION("""COMPUTED_VALUE"""),45470.66666666667)</f>
        <v>45470.66667</v>
      </c>
      <c r="E124" s="1">
        <f>IFERROR(__xludf.DUMMYFUNCTION("""COMPUTED_VALUE"""),664.7)</f>
        <v>664.7</v>
      </c>
      <c r="G124" s="2">
        <f>IFERROR(__xludf.DUMMYFUNCTION("""COMPUTED_VALUE"""),45470.66666666667)</f>
        <v>45470.66667</v>
      </c>
      <c r="H124" s="1">
        <f>IFERROR(__xludf.DUMMYFUNCTION("""COMPUTED_VALUE"""),644.5)</f>
        <v>644.5</v>
      </c>
      <c r="J124" s="2">
        <f>IFERROR(__xludf.DUMMYFUNCTION("""COMPUTED_VALUE"""),45470.66666666667)</f>
        <v>45470.66667</v>
      </c>
      <c r="K124" s="1">
        <f>IFERROR(__xludf.DUMMYFUNCTION("""COMPUTED_VALUE"""),646.37)</f>
        <v>646.37</v>
      </c>
      <c r="M124" s="2">
        <f>IFERROR(__xludf.DUMMYFUNCTION("""COMPUTED_VALUE"""),45470.66666666667)</f>
        <v>45470.66667</v>
      </c>
      <c r="N124" s="1">
        <f>IFERROR(__xludf.DUMMYFUNCTION("""COMPUTED_VALUE"""),8985714.0)</f>
        <v>8985714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IFERROR(__xludf.DUMMYFUNCTION("""COMPUTED_VALUE"""),646.37)</f>
        <v>646.37</v>
      </c>
      <c r="D125" s="2">
        <f>IFERROR(__xludf.DUMMYFUNCTION("""COMPUTED_VALUE"""),45471.66666666667)</f>
        <v>45471.66667</v>
      </c>
      <c r="E125" s="1">
        <f>IFERROR(__xludf.DUMMYFUNCTION("""COMPUTED_VALUE"""),661.75)</f>
        <v>661.75</v>
      </c>
      <c r="G125" s="2">
        <f>IFERROR(__xludf.DUMMYFUNCTION("""COMPUTED_VALUE"""),45471.66666666667)</f>
        <v>45471.66667</v>
      </c>
      <c r="H125" s="1">
        <f>IFERROR(__xludf.DUMMYFUNCTION("""COMPUTED_VALUE"""),646.37)</f>
        <v>646.37</v>
      </c>
      <c r="J125" s="2">
        <f>IFERROR(__xludf.DUMMYFUNCTION("""COMPUTED_VALUE"""),45471.66666666667)</f>
        <v>45471.66667</v>
      </c>
      <c r="K125" s="1">
        <f>IFERROR(__xludf.DUMMYFUNCTION("""COMPUTED_VALUE"""),650.12)</f>
        <v>650.12</v>
      </c>
      <c r="M125" s="2">
        <f>IFERROR(__xludf.DUMMYFUNCTION("""COMPUTED_VALUE"""),45471.66666666667)</f>
        <v>45471.66667</v>
      </c>
      <c r="N125" s="1">
        <f>IFERROR(__xludf.DUMMYFUNCTION("""COMPUTED_VALUE"""),1.2545204E7)</f>
        <v>12545204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IFERROR(__xludf.DUMMYFUNCTION("""COMPUTED_VALUE"""),650.12)</f>
        <v>650.12</v>
      </c>
      <c r="D126" s="2">
        <f>IFERROR(__xludf.DUMMYFUNCTION("""COMPUTED_VALUE"""),45474.66666666667)</f>
        <v>45474.66667</v>
      </c>
      <c r="E126" s="1">
        <f>IFERROR(__xludf.DUMMYFUNCTION("""COMPUTED_VALUE"""),664.63)</f>
        <v>664.63</v>
      </c>
      <c r="G126" s="2">
        <f>IFERROR(__xludf.DUMMYFUNCTION("""COMPUTED_VALUE"""),45474.66666666667)</f>
        <v>45474.66667</v>
      </c>
      <c r="H126" s="1">
        <f>IFERROR(__xludf.DUMMYFUNCTION("""COMPUTED_VALUE"""),645.23)</f>
        <v>645.23</v>
      </c>
      <c r="J126" s="2">
        <f>IFERROR(__xludf.DUMMYFUNCTION("""COMPUTED_VALUE"""),45474.66666666667)</f>
        <v>45474.66667</v>
      </c>
      <c r="K126" s="1">
        <f>IFERROR(__xludf.DUMMYFUNCTION("""COMPUTED_VALUE"""),647.57)</f>
        <v>647.57</v>
      </c>
      <c r="M126" s="2">
        <f>IFERROR(__xludf.DUMMYFUNCTION("""COMPUTED_VALUE"""),45474.66666666667)</f>
        <v>45474.66667</v>
      </c>
      <c r="N126" s="1">
        <f>IFERROR(__xludf.DUMMYFUNCTION("""COMPUTED_VALUE"""),6816928.0)</f>
        <v>6816928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IFERROR(__xludf.DUMMYFUNCTION("""COMPUTED_VALUE"""),647.57)</f>
        <v>647.57</v>
      </c>
      <c r="D127" s="2">
        <f>IFERROR(__xludf.DUMMYFUNCTION("""COMPUTED_VALUE"""),45475.66666666667)</f>
        <v>45475.66667</v>
      </c>
      <c r="E127" s="1">
        <f>IFERROR(__xludf.DUMMYFUNCTION("""COMPUTED_VALUE"""),652.66)</f>
        <v>652.66</v>
      </c>
      <c r="G127" s="2">
        <f>IFERROR(__xludf.DUMMYFUNCTION("""COMPUTED_VALUE"""),45475.66666666667)</f>
        <v>45475.66667</v>
      </c>
      <c r="H127" s="1">
        <f>IFERROR(__xludf.DUMMYFUNCTION("""COMPUTED_VALUE"""),638.21)</f>
        <v>638.21</v>
      </c>
      <c r="J127" s="2">
        <f>IFERROR(__xludf.DUMMYFUNCTION("""COMPUTED_VALUE"""),45475.66666666667)</f>
        <v>45475.66667</v>
      </c>
      <c r="K127" s="1">
        <f>IFERROR(__xludf.DUMMYFUNCTION("""COMPUTED_VALUE"""),651.59)</f>
        <v>651.59</v>
      </c>
      <c r="M127" s="2">
        <f>IFERROR(__xludf.DUMMYFUNCTION("""COMPUTED_VALUE"""),45475.66666666667)</f>
        <v>45475.66667</v>
      </c>
      <c r="N127" s="1">
        <f>IFERROR(__xludf.DUMMYFUNCTION("""COMPUTED_VALUE"""),8469716.0)</f>
        <v>8469716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IFERROR(__xludf.DUMMYFUNCTION("""COMPUTED_VALUE"""),651.59)</f>
        <v>651.59</v>
      </c>
      <c r="D128" s="2">
        <f>IFERROR(__xludf.DUMMYFUNCTION("""COMPUTED_VALUE"""),45476.54166666667)</f>
        <v>45476.54167</v>
      </c>
      <c r="E128" s="1">
        <f>IFERROR(__xludf.DUMMYFUNCTION("""COMPUTED_VALUE"""),684.23)</f>
        <v>684.23</v>
      </c>
      <c r="G128" s="2">
        <f>IFERROR(__xludf.DUMMYFUNCTION("""COMPUTED_VALUE"""),45476.54166666667)</f>
        <v>45476.54167</v>
      </c>
      <c r="H128" s="1">
        <f>IFERROR(__xludf.DUMMYFUNCTION("""COMPUTED_VALUE"""),651.59)</f>
        <v>651.59</v>
      </c>
      <c r="J128" s="2">
        <f>IFERROR(__xludf.DUMMYFUNCTION("""COMPUTED_VALUE"""),45476.54166666667)</f>
        <v>45476.54167</v>
      </c>
      <c r="K128" s="1">
        <f>IFERROR(__xludf.DUMMYFUNCTION("""COMPUTED_VALUE"""),677.54)</f>
        <v>677.54</v>
      </c>
      <c r="M128" s="2">
        <f>IFERROR(__xludf.DUMMYFUNCTION("""COMPUTED_VALUE"""),45476.54166666667)</f>
        <v>45476.54167</v>
      </c>
      <c r="N128" s="1">
        <f>IFERROR(__xludf.DUMMYFUNCTION("""COMPUTED_VALUE"""),8913699.0)</f>
        <v>8913699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IFERROR(__xludf.DUMMYFUNCTION("""COMPUTED_VALUE"""),677.54)</f>
        <v>677.54</v>
      </c>
      <c r="D129" s="2">
        <f>IFERROR(__xludf.DUMMYFUNCTION("""COMPUTED_VALUE"""),45478.66666666667)</f>
        <v>45478.66667</v>
      </c>
      <c r="E129" s="1">
        <f>IFERROR(__xludf.DUMMYFUNCTION("""COMPUTED_VALUE"""),693.46)</f>
        <v>693.46</v>
      </c>
      <c r="G129" s="2">
        <f>IFERROR(__xludf.DUMMYFUNCTION("""COMPUTED_VALUE"""),45478.66666666667)</f>
        <v>45478.66667</v>
      </c>
      <c r="H129" s="1">
        <f>IFERROR(__xludf.DUMMYFUNCTION("""COMPUTED_VALUE"""),677.54)</f>
        <v>677.54</v>
      </c>
      <c r="J129" s="2">
        <f>IFERROR(__xludf.DUMMYFUNCTION("""COMPUTED_VALUE"""),45478.66666666667)</f>
        <v>45478.66667</v>
      </c>
      <c r="K129" s="1">
        <f>IFERROR(__xludf.DUMMYFUNCTION("""COMPUTED_VALUE"""),689.18)</f>
        <v>689.18</v>
      </c>
      <c r="M129" s="2">
        <f>IFERROR(__xludf.DUMMYFUNCTION("""COMPUTED_VALUE"""),45478.66666666667)</f>
        <v>45478.66667</v>
      </c>
      <c r="N129" s="1">
        <f>IFERROR(__xludf.DUMMYFUNCTION("""COMPUTED_VALUE"""),8298767.0)</f>
        <v>8298767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IFERROR(__xludf.DUMMYFUNCTION("""COMPUTED_VALUE"""),689.18)</f>
        <v>689.18</v>
      </c>
      <c r="D130" s="2">
        <f>IFERROR(__xludf.DUMMYFUNCTION("""COMPUTED_VALUE"""),45481.66666666667)</f>
        <v>45481.66667</v>
      </c>
      <c r="E130" s="1">
        <f>IFERROR(__xludf.DUMMYFUNCTION("""COMPUTED_VALUE"""),689.18)</f>
        <v>689.18</v>
      </c>
      <c r="G130" s="2">
        <f>IFERROR(__xludf.DUMMYFUNCTION("""COMPUTED_VALUE"""),45481.66666666667)</f>
        <v>45481.66667</v>
      </c>
      <c r="H130" s="1">
        <f>IFERROR(__xludf.DUMMYFUNCTION("""COMPUTED_VALUE"""),676.07)</f>
        <v>676.07</v>
      </c>
      <c r="J130" s="2">
        <f>IFERROR(__xludf.DUMMYFUNCTION("""COMPUTED_VALUE"""),45481.66666666667)</f>
        <v>45481.66667</v>
      </c>
      <c r="K130" s="1">
        <f>IFERROR(__xludf.DUMMYFUNCTION("""COMPUTED_VALUE"""),683.96)</f>
        <v>683.96</v>
      </c>
      <c r="M130" s="2">
        <f>IFERROR(__xludf.DUMMYFUNCTION("""COMPUTED_VALUE"""),45481.66666666667)</f>
        <v>45481.66667</v>
      </c>
      <c r="N130" s="1">
        <f>IFERROR(__xludf.DUMMYFUNCTION("""COMPUTED_VALUE"""),9029496.0)</f>
        <v>9029496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IFERROR(__xludf.DUMMYFUNCTION("""COMPUTED_VALUE"""),683.96)</f>
        <v>683.96</v>
      </c>
      <c r="D131" s="2">
        <f>IFERROR(__xludf.DUMMYFUNCTION("""COMPUTED_VALUE"""),45482.66666666667)</f>
        <v>45482.66667</v>
      </c>
      <c r="E131" s="1">
        <f>IFERROR(__xludf.DUMMYFUNCTION("""COMPUTED_VALUE"""),692.72)</f>
        <v>692.72</v>
      </c>
      <c r="G131" s="2">
        <f>IFERROR(__xludf.DUMMYFUNCTION("""COMPUTED_VALUE"""),45482.66666666667)</f>
        <v>45482.66667</v>
      </c>
      <c r="H131" s="1">
        <f>IFERROR(__xludf.DUMMYFUNCTION("""COMPUTED_VALUE"""),677.57)</f>
        <v>677.57</v>
      </c>
      <c r="J131" s="2">
        <f>IFERROR(__xludf.DUMMYFUNCTION("""COMPUTED_VALUE"""),45482.66666666667)</f>
        <v>45482.66667</v>
      </c>
      <c r="K131" s="1">
        <f>IFERROR(__xludf.DUMMYFUNCTION("""COMPUTED_VALUE"""),679.54)</f>
        <v>679.54</v>
      </c>
      <c r="M131" s="2">
        <f>IFERROR(__xludf.DUMMYFUNCTION("""COMPUTED_VALUE"""),45482.66666666667)</f>
        <v>45482.66667</v>
      </c>
      <c r="N131" s="1">
        <f>IFERROR(__xludf.DUMMYFUNCTION("""COMPUTED_VALUE"""),9349660.0)</f>
        <v>9349660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IFERROR(__xludf.DUMMYFUNCTION("""COMPUTED_VALUE"""),679.54)</f>
        <v>679.54</v>
      </c>
      <c r="D132" s="2">
        <f>IFERROR(__xludf.DUMMYFUNCTION("""COMPUTED_VALUE"""),45483.66666666667)</f>
        <v>45483.66667</v>
      </c>
      <c r="E132" s="1">
        <f>IFERROR(__xludf.DUMMYFUNCTION("""COMPUTED_VALUE"""),695.13)</f>
        <v>695.13</v>
      </c>
      <c r="G132" s="2">
        <f>IFERROR(__xludf.DUMMYFUNCTION("""COMPUTED_VALUE"""),45483.66666666667)</f>
        <v>45483.66667</v>
      </c>
      <c r="H132" s="1">
        <f>IFERROR(__xludf.DUMMYFUNCTION("""COMPUTED_VALUE"""),679.01)</f>
        <v>679.01</v>
      </c>
      <c r="J132" s="2">
        <f>IFERROR(__xludf.DUMMYFUNCTION("""COMPUTED_VALUE"""),45483.66666666667)</f>
        <v>45483.66667</v>
      </c>
      <c r="K132" s="1">
        <f>IFERROR(__xludf.DUMMYFUNCTION("""COMPUTED_VALUE"""),690.11)</f>
        <v>690.11</v>
      </c>
      <c r="M132" s="2">
        <f>IFERROR(__xludf.DUMMYFUNCTION("""COMPUTED_VALUE"""),45483.66666666667)</f>
        <v>45483.66667</v>
      </c>
      <c r="N132" s="1">
        <f>IFERROR(__xludf.DUMMYFUNCTION("""COMPUTED_VALUE"""),9172689.0)</f>
        <v>9172689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IFERROR(__xludf.DUMMYFUNCTION("""COMPUTED_VALUE"""),691.45)</f>
        <v>691.45</v>
      </c>
      <c r="D133" s="2">
        <f>IFERROR(__xludf.DUMMYFUNCTION("""COMPUTED_VALUE"""),45484.66666666667)</f>
        <v>45484.66667</v>
      </c>
      <c r="E133" s="1">
        <f>IFERROR(__xludf.DUMMYFUNCTION("""COMPUTED_VALUE"""),694.66)</f>
        <v>694.66</v>
      </c>
      <c r="G133" s="2">
        <f>IFERROR(__xludf.DUMMYFUNCTION("""COMPUTED_VALUE"""),45484.66666666667)</f>
        <v>45484.66667</v>
      </c>
      <c r="H133" s="1">
        <f>IFERROR(__xludf.DUMMYFUNCTION("""COMPUTED_VALUE"""),681.35)</f>
        <v>681.35</v>
      </c>
      <c r="J133" s="2">
        <f>IFERROR(__xludf.DUMMYFUNCTION("""COMPUTED_VALUE"""),45484.66666666667)</f>
        <v>45484.66667</v>
      </c>
      <c r="K133" s="1">
        <f>IFERROR(__xludf.DUMMYFUNCTION("""COMPUTED_VALUE"""),689.04)</f>
        <v>689.04</v>
      </c>
      <c r="M133" s="2">
        <f>IFERROR(__xludf.DUMMYFUNCTION("""COMPUTED_VALUE"""),45484.66666666667)</f>
        <v>45484.66667</v>
      </c>
      <c r="N133" s="1">
        <f>IFERROR(__xludf.DUMMYFUNCTION("""COMPUTED_VALUE"""),8219103.0)</f>
        <v>8219103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IFERROR(__xludf.DUMMYFUNCTION("""COMPUTED_VALUE"""),694.93)</f>
        <v>694.93</v>
      </c>
      <c r="D134" s="2">
        <f>IFERROR(__xludf.DUMMYFUNCTION("""COMPUTED_VALUE"""),45485.66666666667)</f>
        <v>45485.66667</v>
      </c>
      <c r="E134" s="1">
        <f>IFERROR(__xludf.DUMMYFUNCTION("""COMPUTED_VALUE"""),694.93)</f>
        <v>694.93</v>
      </c>
      <c r="G134" s="2">
        <f>IFERROR(__xludf.DUMMYFUNCTION("""COMPUTED_VALUE"""),45485.66666666667)</f>
        <v>45485.66667</v>
      </c>
      <c r="H134" s="1">
        <f>IFERROR(__xludf.DUMMYFUNCTION("""COMPUTED_VALUE"""),683.82)</f>
        <v>683.82</v>
      </c>
      <c r="J134" s="2">
        <f>IFERROR(__xludf.DUMMYFUNCTION("""COMPUTED_VALUE"""),45485.66666666667)</f>
        <v>45485.66667</v>
      </c>
      <c r="K134" s="1">
        <f>IFERROR(__xludf.DUMMYFUNCTION("""COMPUTED_VALUE"""),685.97)</f>
        <v>685.97</v>
      </c>
      <c r="M134" s="2">
        <f>IFERROR(__xludf.DUMMYFUNCTION("""COMPUTED_VALUE"""),45485.66666666667)</f>
        <v>45485.66667</v>
      </c>
      <c r="N134" s="1">
        <f>IFERROR(__xludf.DUMMYFUNCTION("""COMPUTED_VALUE"""),8003230.0)</f>
        <v>8003230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IFERROR(__xludf.DUMMYFUNCTION("""COMPUTED_VALUE"""),685.97)</f>
        <v>685.97</v>
      </c>
      <c r="D135" s="2">
        <f>IFERROR(__xludf.DUMMYFUNCTION("""COMPUTED_VALUE"""),45488.66666666667)</f>
        <v>45488.66667</v>
      </c>
      <c r="E135" s="1">
        <f>IFERROR(__xludf.DUMMYFUNCTION("""COMPUTED_VALUE"""),685.97)</f>
        <v>685.97</v>
      </c>
      <c r="G135" s="2">
        <f>IFERROR(__xludf.DUMMYFUNCTION("""COMPUTED_VALUE"""),45488.66666666667)</f>
        <v>45488.66667</v>
      </c>
      <c r="H135" s="1">
        <f>IFERROR(__xludf.DUMMYFUNCTION("""COMPUTED_VALUE"""),664.9)</f>
        <v>664.9</v>
      </c>
      <c r="J135" s="2">
        <f>IFERROR(__xludf.DUMMYFUNCTION("""COMPUTED_VALUE"""),45488.66666666667)</f>
        <v>45488.66667</v>
      </c>
      <c r="K135" s="1">
        <f>IFERROR(__xludf.DUMMYFUNCTION("""COMPUTED_VALUE"""),674.46)</f>
        <v>674.46</v>
      </c>
      <c r="M135" s="2">
        <f>IFERROR(__xludf.DUMMYFUNCTION("""COMPUTED_VALUE"""),45488.66666666667)</f>
        <v>45488.66667</v>
      </c>
      <c r="N135" s="1">
        <f>IFERROR(__xludf.DUMMYFUNCTION("""COMPUTED_VALUE"""),9107498.0)</f>
        <v>9107498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IFERROR(__xludf.DUMMYFUNCTION("""COMPUTED_VALUE"""),674.46)</f>
        <v>674.46</v>
      </c>
      <c r="D136" s="2">
        <f>IFERROR(__xludf.DUMMYFUNCTION("""COMPUTED_VALUE"""),45489.66666666667)</f>
        <v>45489.66667</v>
      </c>
      <c r="E136" s="1">
        <f>IFERROR(__xludf.DUMMYFUNCTION("""COMPUTED_VALUE"""),674.46)</f>
        <v>674.46</v>
      </c>
      <c r="G136" s="2">
        <f>IFERROR(__xludf.DUMMYFUNCTION("""COMPUTED_VALUE"""),45489.66666666667)</f>
        <v>45489.66667</v>
      </c>
      <c r="H136" s="1">
        <f>IFERROR(__xludf.DUMMYFUNCTION("""COMPUTED_VALUE"""),650.65)</f>
        <v>650.65</v>
      </c>
      <c r="J136" s="2">
        <f>IFERROR(__xludf.DUMMYFUNCTION("""COMPUTED_VALUE"""),45489.66666666667)</f>
        <v>45489.66667</v>
      </c>
      <c r="K136" s="1">
        <f>IFERROR(__xludf.DUMMYFUNCTION("""COMPUTED_VALUE"""),669.78)</f>
        <v>669.78</v>
      </c>
      <c r="M136" s="2">
        <f>IFERROR(__xludf.DUMMYFUNCTION("""COMPUTED_VALUE"""),45489.66666666667)</f>
        <v>45489.66667</v>
      </c>
      <c r="N136" s="1">
        <f>IFERROR(__xludf.DUMMYFUNCTION("""COMPUTED_VALUE"""),1.1034557E7)</f>
        <v>11034557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IFERROR(__xludf.DUMMYFUNCTION("""COMPUTED_VALUE"""),669.78)</f>
        <v>669.78</v>
      </c>
      <c r="D137" s="2">
        <f>IFERROR(__xludf.DUMMYFUNCTION("""COMPUTED_VALUE"""),45490.66666666667)</f>
        <v>45490.66667</v>
      </c>
      <c r="E137" s="1">
        <f>IFERROR(__xludf.DUMMYFUNCTION("""COMPUTED_VALUE"""),669.78)</f>
        <v>669.78</v>
      </c>
      <c r="G137" s="2">
        <f>IFERROR(__xludf.DUMMYFUNCTION("""COMPUTED_VALUE"""),45490.66666666667)</f>
        <v>45490.66667</v>
      </c>
      <c r="H137" s="1">
        <f>IFERROR(__xludf.DUMMYFUNCTION("""COMPUTED_VALUE"""),647.11)</f>
        <v>647.11</v>
      </c>
      <c r="J137" s="2">
        <f>IFERROR(__xludf.DUMMYFUNCTION("""COMPUTED_VALUE"""),45490.66666666667)</f>
        <v>45490.66667</v>
      </c>
      <c r="K137" s="1">
        <f>IFERROR(__xludf.DUMMYFUNCTION("""COMPUTED_VALUE"""),648.78)</f>
        <v>648.78</v>
      </c>
      <c r="M137" s="2">
        <f>IFERROR(__xludf.DUMMYFUNCTION("""COMPUTED_VALUE"""),45490.66666666667)</f>
        <v>45490.66667</v>
      </c>
      <c r="N137" s="1">
        <f>IFERROR(__xludf.DUMMYFUNCTION("""COMPUTED_VALUE"""),1.2053601E7)</f>
        <v>12053601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IFERROR(__xludf.DUMMYFUNCTION("""COMPUTED_VALUE"""),648.78)</f>
        <v>648.78</v>
      </c>
      <c r="D138" s="2">
        <f>IFERROR(__xludf.DUMMYFUNCTION("""COMPUTED_VALUE"""),45491.66666666667)</f>
        <v>45491.66667</v>
      </c>
      <c r="E138" s="1">
        <f>IFERROR(__xludf.DUMMYFUNCTION("""COMPUTED_VALUE"""),648.78)</f>
        <v>648.78</v>
      </c>
      <c r="G138" s="2">
        <f>IFERROR(__xludf.DUMMYFUNCTION("""COMPUTED_VALUE"""),45491.66666666667)</f>
        <v>45491.66667</v>
      </c>
      <c r="H138" s="1">
        <f>IFERROR(__xludf.DUMMYFUNCTION("""COMPUTED_VALUE"""),609.31)</f>
        <v>609.31</v>
      </c>
      <c r="J138" s="2">
        <f>IFERROR(__xludf.DUMMYFUNCTION("""COMPUTED_VALUE"""),45491.66666666667)</f>
        <v>45491.66667</v>
      </c>
      <c r="K138" s="1">
        <f>IFERROR(__xludf.DUMMYFUNCTION("""COMPUTED_VALUE"""),614.27)</f>
        <v>614.27</v>
      </c>
      <c r="M138" s="2">
        <f>IFERROR(__xludf.DUMMYFUNCTION("""COMPUTED_VALUE"""),45491.66666666667)</f>
        <v>45491.66667</v>
      </c>
      <c r="N138" s="1">
        <f>IFERROR(__xludf.DUMMYFUNCTION("""COMPUTED_VALUE"""),1.7496957E7)</f>
        <v>17496957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IFERROR(__xludf.DUMMYFUNCTION("""COMPUTED_VALUE"""),614.27)</f>
        <v>614.27</v>
      </c>
      <c r="D139" s="2">
        <f>IFERROR(__xludf.DUMMYFUNCTION("""COMPUTED_VALUE"""),45492.66666666667)</f>
        <v>45492.66667</v>
      </c>
      <c r="E139" s="1">
        <f>IFERROR(__xludf.DUMMYFUNCTION("""COMPUTED_VALUE"""),619.08)</f>
        <v>619.08</v>
      </c>
      <c r="G139" s="2">
        <f>IFERROR(__xludf.DUMMYFUNCTION("""COMPUTED_VALUE"""),45492.66666666667)</f>
        <v>45492.66667</v>
      </c>
      <c r="H139" s="1">
        <f>IFERROR(__xludf.DUMMYFUNCTION("""COMPUTED_VALUE"""),608.25)</f>
        <v>608.25</v>
      </c>
      <c r="J139" s="2">
        <f>IFERROR(__xludf.DUMMYFUNCTION("""COMPUTED_VALUE"""),45492.66666666667)</f>
        <v>45492.66667</v>
      </c>
      <c r="K139" s="1">
        <f>IFERROR(__xludf.DUMMYFUNCTION("""COMPUTED_VALUE"""),614.0)</f>
        <v>614</v>
      </c>
      <c r="M139" s="2">
        <f>IFERROR(__xludf.DUMMYFUNCTION("""COMPUTED_VALUE"""),45492.66666666667)</f>
        <v>45492.66667</v>
      </c>
      <c r="N139" s="1">
        <f>IFERROR(__xludf.DUMMYFUNCTION("""COMPUTED_VALUE"""),9661890.0)</f>
        <v>9661890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IFERROR(__xludf.DUMMYFUNCTION("""COMPUTED_VALUE"""),614.0)</f>
        <v>614</v>
      </c>
      <c r="D140" s="2">
        <f>IFERROR(__xludf.DUMMYFUNCTION("""COMPUTED_VALUE"""),45495.66666666667)</f>
        <v>45495.66667</v>
      </c>
      <c r="E140" s="1">
        <f>IFERROR(__xludf.DUMMYFUNCTION("""COMPUTED_VALUE"""),617.21)</f>
        <v>617.21</v>
      </c>
      <c r="G140" s="2">
        <f>IFERROR(__xludf.DUMMYFUNCTION("""COMPUTED_VALUE"""),45495.66666666667)</f>
        <v>45495.66667</v>
      </c>
      <c r="H140" s="1">
        <f>IFERROR(__xludf.DUMMYFUNCTION("""COMPUTED_VALUE"""),608.11)</f>
        <v>608.11</v>
      </c>
      <c r="J140" s="2">
        <f>IFERROR(__xludf.DUMMYFUNCTION("""COMPUTED_VALUE"""),45495.66666666667)</f>
        <v>45495.66667</v>
      </c>
      <c r="K140" s="1">
        <f>IFERROR(__xludf.DUMMYFUNCTION("""COMPUTED_VALUE"""),615.47)</f>
        <v>615.47</v>
      </c>
      <c r="M140" s="2">
        <f>IFERROR(__xludf.DUMMYFUNCTION("""COMPUTED_VALUE"""),45495.66666666667)</f>
        <v>45495.66667</v>
      </c>
      <c r="N140" s="1">
        <f>IFERROR(__xludf.DUMMYFUNCTION("""COMPUTED_VALUE"""),1.2372831E7)</f>
        <v>12372831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IFERROR(__xludf.DUMMYFUNCTION("""COMPUTED_VALUE"""),615.47)</f>
        <v>615.47</v>
      </c>
      <c r="D141" s="2">
        <f>IFERROR(__xludf.DUMMYFUNCTION("""COMPUTED_VALUE"""),45496.66666666667)</f>
        <v>45496.66667</v>
      </c>
      <c r="E141" s="1">
        <f>IFERROR(__xludf.DUMMYFUNCTION("""COMPUTED_VALUE"""),615.47)</f>
        <v>615.47</v>
      </c>
      <c r="G141" s="2">
        <f>IFERROR(__xludf.DUMMYFUNCTION("""COMPUTED_VALUE"""),45496.66666666667)</f>
        <v>45496.66667</v>
      </c>
      <c r="H141" s="1">
        <f>IFERROR(__xludf.DUMMYFUNCTION("""COMPUTED_VALUE"""),582.56)</f>
        <v>582.56</v>
      </c>
      <c r="J141" s="2">
        <f>IFERROR(__xludf.DUMMYFUNCTION("""COMPUTED_VALUE"""),45496.66666666667)</f>
        <v>45496.66667</v>
      </c>
      <c r="K141" s="1">
        <f>IFERROR(__xludf.DUMMYFUNCTION("""COMPUTED_VALUE"""),605.57)</f>
        <v>605.57</v>
      </c>
      <c r="M141" s="2">
        <f>IFERROR(__xludf.DUMMYFUNCTION("""COMPUTED_VALUE"""),45496.66666666667)</f>
        <v>45496.66667</v>
      </c>
      <c r="N141" s="1">
        <f>IFERROR(__xludf.DUMMYFUNCTION("""COMPUTED_VALUE"""),1.8786665E7)</f>
        <v>18786665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IFERROR(__xludf.DUMMYFUNCTION("""COMPUTED_VALUE"""),605.57)</f>
        <v>605.57</v>
      </c>
      <c r="D142" s="2">
        <f>IFERROR(__xludf.DUMMYFUNCTION("""COMPUTED_VALUE"""),45497.66666666667)</f>
        <v>45497.66667</v>
      </c>
      <c r="E142" s="1">
        <f>IFERROR(__xludf.DUMMYFUNCTION("""COMPUTED_VALUE"""),611.92)</f>
        <v>611.92</v>
      </c>
      <c r="G142" s="2">
        <f>IFERROR(__xludf.DUMMYFUNCTION("""COMPUTED_VALUE"""),45497.66666666667)</f>
        <v>45497.66667</v>
      </c>
      <c r="H142" s="1">
        <f>IFERROR(__xludf.DUMMYFUNCTION("""COMPUTED_VALUE"""),590.19)</f>
        <v>590.19</v>
      </c>
      <c r="J142" s="2">
        <f>IFERROR(__xludf.DUMMYFUNCTION("""COMPUTED_VALUE"""),45497.66666666667)</f>
        <v>45497.66667</v>
      </c>
      <c r="K142" s="1">
        <f>IFERROR(__xludf.DUMMYFUNCTION("""COMPUTED_VALUE"""),590.99)</f>
        <v>590.99</v>
      </c>
      <c r="M142" s="2">
        <f>IFERROR(__xludf.DUMMYFUNCTION("""COMPUTED_VALUE"""),45497.66666666667)</f>
        <v>45497.66667</v>
      </c>
      <c r="N142" s="1">
        <f>IFERROR(__xludf.DUMMYFUNCTION("""COMPUTED_VALUE"""),1.852995E7)</f>
        <v>18529950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IFERROR(__xludf.DUMMYFUNCTION("""COMPUTED_VALUE"""),588.85)</f>
        <v>588.85</v>
      </c>
      <c r="D143" s="2">
        <f>IFERROR(__xludf.DUMMYFUNCTION("""COMPUTED_VALUE"""),45498.66666666667)</f>
        <v>45498.66667</v>
      </c>
      <c r="E143" s="1">
        <f>IFERROR(__xludf.DUMMYFUNCTION("""COMPUTED_VALUE"""),605.3)</f>
        <v>605.3</v>
      </c>
      <c r="G143" s="2">
        <f>IFERROR(__xludf.DUMMYFUNCTION("""COMPUTED_VALUE"""),45498.66666666667)</f>
        <v>45498.66667</v>
      </c>
      <c r="H143" s="1">
        <f>IFERROR(__xludf.DUMMYFUNCTION("""COMPUTED_VALUE"""),580.02)</f>
        <v>580.02</v>
      </c>
      <c r="J143" s="2">
        <f>IFERROR(__xludf.DUMMYFUNCTION("""COMPUTED_VALUE"""),45498.66666666667)</f>
        <v>45498.66667</v>
      </c>
      <c r="K143" s="1">
        <f>IFERROR(__xludf.DUMMYFUNCTION("""COMPUTED_VALUE"""),595.67)</f>
        <v>595.67</v>
      </c>
      <c r="M143" s="2">
        <f>IFERROR(__xludf.DUMMYFUNCTION("""COMPUTED_VALUE"""),45498.66666666667)</f>
        <v>45498.66667</v>
      </c>
      <c r="N143" s="1">
        <f>IFERROR(__xludf.DUMMYFUNCTION("""COMPUTED_VALUE"""),1.6902414E7)</f>
        <v>16902414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IFERROR(__xludf.DUMMYFUNCTION("""COMPUTED_VALUE"""),595.67)</f>
        <v>595.67</v>
      </c>
      <c r="D144" s="2">
        <f>IFERROR(__xludf.DUMMYFUNCTION("""COMPUTED_VALUE"""),45499.66666666667)</f>
        <v>45499.66667</v>
      </c>
      <c r="E144" s="1">
        <f>IFERROR(__xludf.DUMMYFUNCTION("""COMPUTED_VALUE"""),608.51)</f>
        <v>608.51</v>
      </c>
      <c r="G144" s="2">
        <f>IFERROR(__xludf.DUMMYFUNCTION("""COMPUTED_VALUE"""),45499.66666666667)</f>
        <v>45499.66667</v>
      </c>
      <c r="H144" s="1">
        <f>IFERROR(__xludf.DUMMYFUNCTION("""COMPUTED_VALUE"""),593.53)</f>
        <v>593.53</v>
      </c>
      <c r="J144" s="2">
        <f>IFERROR(__xludf.DUMMYFUNCTION("""COMPUTED_VALUE"""),45499.66666666667)</f>
        <v>45499.66667</v>
      </c>
      <c r="K144" s="1">
        <f>IFERROR(__xludf.DUMMYFUNCTION("""COMPUTED_VALUE"""),601.96)</f>
        <v>601.96</v>
      </c>
      <c r="M144" s="2">
        <f>IFERROR(__xludf.DUMMYFUNCTION("""COMPUTED_VALUE"""),45499.66666666667)</f>
        <v>45499.66667</v>
      </c>
      <c r="N144" s="1">
        <f>IFERROR(__xludf.DUMMYFUNCTION("""COMPUTED_VALUE"""),1.0389693E7)</f>
        <v>10389693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IFERROR(__xludf.DUMMYFUNCTION("""COMPUTED_VALUE"""),601.96)</f>
        <v>601.96</v>
      </c>
      <c r="D145" s="2">
        <f>IFERROR(__xludf.DUMMYFUNCTION("""COMPUTED_VALUE"""),45502.66666666667)</f>
        <v>45502.66667</v>
      </c>
      <c r="E145" s="1">
        <f>IFERROR(__xludf.DUMMYFUNCTION("""COMPUTED_VALUE"""),601.96)</f>
        <v>601.96</v>
      </c>
      <c r="G145" s="2">
        <f>IFERROR(__xludf.DUMMYFUNCTION("""COMPUTED_VALUE"""),45502.66666666667)</f>
        <v>45502.66667</v>
      </c>
      <c r="H145" s="1">
        <f>IFERROR(__xludf.DUMMYFUNCTION("""COMPUTED_VALUE"""),590.32)</f>
        <v>590.32</v>
      </c>
      <c r="J145" s="2">
        <f>IFERROR(__xludf.DUMMYFUNCTION("""COMPUTED_VALUE"""),45502.66666666667)</f>
        <v>45502.66667</v>
      </c>
      <c r="K145" s="1">
        <f>IFERROR(__xludf.DUMMYFUNCTION("""COMPUTED_VALUE"""),593.66)</f>
        <v>593.66</v>
      </c>
      <c r="M145" s="2">
        <f>IFERROR(__xludf.DUMMYFUNCTION("""COMPUTED_VALUE"""),45502.66666666667)</f>
        <v>45502.66667</v>
      </c>
      <c r="N145" s="1">
        <f>IFERROR(__xludf.DUMMYFUNCTION("""COMPUTED_VALUE"""),9181738.0)</f>
        <v>9181738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IFERROR(__xludf.DUMMYFUNCTION("""COMPUTED_VALUE"""),593.66)</f>
        <v>593.66</v>
      </c>
      <c r="D146" s="2">
        <f>IFERROR(__xludf.DUMMYFUNCTION("""COMPUTED_VALUE"""),45503.66666666667)</f>
        <v>45503.66667</v>
      </c>
      <c r="E146" s="1">
        <f>IFERROR(__xludf.DUMMYFUNCTION("""COMPUTED_VALUE"""),593.66)</f>
        <v>593.66</v>
      </c>
      <c r="G146" s="2">
        <f>IFERROR(__xludf.DUMMYFUNCTION("""COMPUTED_VALUE"""),45503.66666666667)</f>
        <v>45503.66667</v>
      </c>
      <c r="H146" s="1">
        <f>IFERROR(__xludf.DUMMYFUNCTION("""COMPUTED_VALUE"""),581.89)</f>
        <v>581.89</v>
      </c>
      <c r="J146" s="2">
        <f>IFERROR(__xludf.DUMMYFUNCTION("""COMPUTED_VALUE"""),45503.66666666667)</f>
        <v>45503.66667</v>
      </c>
      <c r="K146" s="1">
        <f>IFERROR(__xludf.DUMMYFUNCTION("""COMPUTED_VALUE"""),586.57)</f>
        <v>586.57</v>
      </c>
      <c r="M146" s="2">
        <f>IFERROR(__xludf.DUMMYFUNCTION("""COMPUTED_VALUE"""),45503.66666666667)</f>
        <v>45503.66667</v>
      </c>
      <c r="N146" s="1">
        <f>IFERROR(__xludf.DUMMYFUNCTION("""COMPUTED_VALUE"""),1.1592926E7)</f>
        <v>11592926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IFERROR(__xludf.DUMMYFUNCTION("""COMPUTED_VALUE"""),611.19)</f>
        <v>611.19</v>
      </c>
      <c r="D147" s="2">
        <f>IFERROR(__xludf.DUMMYFUNCTION("""COMPUTED_VALUE"""),45504.66666666667)</f>
        <v>45504.66667</v>
      </c>
      <c r="E147" s="1">
        <f>IFERROR(__xludf.DUMMYFUNCTION("""COMPUTED_VALUE"""),618.14)</f>
        <v>618.14</v>
      </c>
      <c r="G147" s="2">
        <f>IFERROR(__xludf.DUMMYFUNCTION("""COMPUTED_VALUE"""),45504.66666666667)</f>
        <v>45504.66667</v>
      </c>
      <c r="H147" s="1">
        <f>IFERROR(__xludf.DUMMYFUNCTION("""COMPUTED_VALUE"""),603.56)</f>
        <v>603.56</v>
      </c>
      <c r="J147" s="2">
        <f>IFERROR(__xludf.DUMMYFUNCTION("""COMPUTED_VALUE"""),45504.66666666667)</f>
        <v>45504.66667</v>
      </c>
      <c r="K147" s="1">
        <f>IFERROR(__xludf.DUMMYFUNCTION("""COMPUTED_VALUE"""),607.44)</f>
        <v>607.44</v>
      </c>
      <c r="M147" s="2">
        <f>IFERROR(__xludf.DUMMYFUNCTION("""COMPUTED_VALUE"""),45504.66666666667)</f>
        <v>45504.66667</v>
      </c>
      <c r="N147" s="1">
        <f>IFERROR(__xludf.DUMMYFUNCTION("""COMPUTED_VALUE"""),1.3040362E7)</f>
        <v>13040362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IFERROR(__xludf.DUMMYFUNCTION("""COMPUTED_VALUE"""),607.44)</f>
        <v>607.44</v>
      </c>
      <c r="D148" s="2">
        <f>IFERROR(__xludf.DUMMYFUNCTION("""COMPUTED_VALUE"""),45505.66666666667)</f>
        <v>45505.66667</v>
      </c>
      <c r="E148" s="1">
        <f>IFERROR(__xludf.DUMMYFUNCTION("""COMPUTED_VALUE"""),607.71)</f>
        <v>607.71</v>
      </c>
      <c r="G148" s="2">
        <f>IFERROR(__xludf.DUMMYFUNCTION("""COMPUTED_VALUE"""),45505.66666666667)</f>
        <v>45505.66667</v>
      </c>
      <c r="H148" s="1">
        <f>IFERROR(__xludf.DUMMYFUNCTION("""COMPUTED_VALUE"""),577.61)</f>
        <v>577.61</v>
      </c>
      <c r="J148" s="2">
        <f>IFERROR(__xludf.DUMMYFUNCTION("""COMPUTED_VALUE"""),45505.66666666667)</f>
        <v>45505.66667</v>
      </c>
      <c r="K148" s="1">
        <f>IFERROR(__xludf.DUMMYFUNCTION("""COMPUTED_VALUE"""),583.63)</f>
        <v>583.63</v>
      </c>
      <c r="M148" s="2">
        <f>IFERROR(__xludf.DUMMYFUNCTION("""COMPUTED_VALUE"""),45505.66666666667)</f>
        <v>45505.66667</v>
      </c>
      <c r="N148" s="1">
        <f>IFERROR(__xludf.DUMMYFUNCTION("""COMPUTED_VALUE"""),1.2254884E7)</f>
        <v>12254884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IFERROR(__xludf.DUMMYFUNCTION("""COMPUTED_VALUE"""),583.63)</f>
        <v>583.63</v>
      </c>
      <c r="D149" s="2">
        <f>IFERROR(__xludf.DUMMYFUNCTION("""COMPUTED_VALUE"""),45506.66666666667)</f>
        <v>45506.66667</v>
      </c>
      <c r="E149" s="1">
        <f>IFERROR(__xludf.DUMMYFUNCTION("""COMPUTED_VALUE"""),583.63)</f>
        <v>583.63</v>
      </c>
      <c r="G149" s="2">
        <f>IFERROR(__xludf.DUMMYFUNCTION("""COMPUTED_VALUE"""),45506.66666666667)</f>
        <v>45506.66667</v>
      </c>
      <c r="H149" s="1">
        <f>IFERROR(__xludf.DUMMYFUNCTION("""COMPUTED_VALUE"""),556.88)</f>
        <v>556.88</v>
      </c>
      <c r="J149" s="2">
        <f>IFERROR(__xludf.DUMMYFUNCTION("""COMPUTED_VALUE"""),45506.66666666667)</f>
        <v>45506.66667</v>
      </c>
      <c r="K149" s="1">
        <f>IFERROR(__xludf.DUMMYFUNCTION("""COMPUTED_VALUE"""),561.43)</f>
        <v>561.43</v>
      </c>
      <c r="M149" s="2">
        <f>IFERROR(__xludf.DUMMYFUNCTION("""COMPUTED_VALUE"""),45506.66666666667)</f>
        <v>45506.66667</v>
      </c>
      <c r="N149" s="1">
        <f>IFERROR(__xludf.DUMMYFUNCTION("""COMPUTED_VALUE"""),1.7149193E7)</f>
        <v>17149193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IFERROR(__xludf.DUMMYFUNCTION("""COMPUTED_VALUE"""),535.07)</f>
        <v>535.07</v>
      </c>
      <c r="D150" s="2">
        <f>IFERROR(__xludf.DUMMYFUNCTION("""COMPUTED_VALUE"""),45509.66666666667)</f>
        <v>45509.66667</v>
      </c>
      <c r="E150" s="1">
        <f>IFERROR(__xludf.DUMMYFUNCTION("""COMPUTED_VALUE"""),548.05)</f>
        <v>548.05</v>
      </c>
      <c r="G150" s="2">
        <f>IFERROR(__xludf.DUMMYFUNCTION("""COMPUTED_VALUE"""),45509.66666666667)</f>
        <v>45509.66667</v>
      </c>
      <c r="H150" s="1">
        <f>IFERROR(__xludf.DUMMYFUNCTION("""COMPUTED_VALUE"""),523.03)</f>
        <v>523.03</v>
      </c>
      <c r="J150" s="2">
        <f>IFERROR(__xludf.DUMMYFUNCTION("""COMPUTED_VALUE"""),45509.66666666667)</f>
        <v>45509.66667</v>
      </c>
      <c r="K150" s="1">
        <f>IFERROR(__xludf.DUMMYFUNCTION("""COMPUTED_VALUE"""),546.71)</f>
        <v>546.71</v>
      </c>
      <c r="M150" s="2">
        <f>IFERROR(__xludf.DUMMYFUNCTION("""COMPUTED_VALUE"""),45509.66666666667)</f>
        <v>45509.66667</v>
      </c>
      <c r="N150" s="1">
        <f>IFERROR(__xludf.DUMMYFUNCTION("""COMPUTED_VALUE"""),2.6142049E7)</f>
        <v>26142049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IFERROR(__xludf.DUMMYFUNCTION("""COMPUTED_VALUE"""),544.71)</f>
        <v>544.71</v>
      </c>
      <c r="D151" s="2">
        <f>IFERROR(__xludf.DUMMYFUNCTION("""COMPUTED_VALUE"""),45510.66666666667)</f>
        <v>45510.66667</v>
      </c>
      <c r="E151" s="1">
        <f>IFERROR(__xludf.DUMMYFUNCTION("""COMPUTED_VALUE"""),559.99)</f>
        <v>559.99</v>
      </c>
      <c r="G151" s="2">
        <f>IFERROR(__xludf.DUMMYFUNCTION("""COMPUTED_VALUE"""),45510.66666666667)</f>
        <v>45510.66667</v>
      </c>
      <c r="H151" s="1">
        <f>IFERROR(__xludf.DUMMYFUNCTION("""COMPUTED_VALUE"""),539.35)</f>
        <v>539.35</v>
      </c>
      <c r="J151" s="2">
        <f>IFERROR(__xludf.DUMMYFUNCTION("""COMPUTED_VALUE"""),45510.66666666667)</f>
        <v>45510.66667</v>
      </c>
      <c r="K151" s="1">
        <f>IFERROR(__xludf.DUMMYFUNCTION("""COMPUTED_VALUE"""),548.99)</f>
        <v>548.99</v>
      </c>
      <c r="M151" s="2">
        <f>IFERROR(__xludf.DUMMYFUNCTION("""COMPUTED_VALUE"""),45510.66666666667)</f>
        <v>45510.66667</v>
      </c>
      <c r="N151" s="1">
        <f>IFERROR(__xludf.DUMMYFUNCTION("""COMPUTED_VALUE"""),1.1307247E7)</f>
        <v>11307247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IFERROR(__xludf.DUMMYFUNCTION("""COMPUTED_VALUE"""),548.99)</f>
        <v>548.99</v>
      </c>
      <c r="D152" s="2">
        <f>IFERROR(__xludf.DUMMYFUNCTION("""COMPUTED_VALUE"""),45511.66666666667)</f>
        <v>45511.66667</v>
      </c>
      <c r="E152" s="1">
        <f>IFERROR(__xludf.DUMMYFUNCTION("""COMPUTED_VALUE"""),557.15)</f>
        <v>557.15</v>
      </c>
      <c r="G152" s="2">
        <f>IFERROR(__xludf.DUMMYFUNCTION("""COMPUTED_VALUE"""),45511.66666666667)</f>
        <v>45511.66667</v>
      </c>
      <c r="H152" s="1">
        <f>IFERROR(__xludf.DUMMYFUNCTION("""COMPUTED_VALUE"""),528.39)</f>
        <v>528.39</v>
      </c>
      <c r="J152" s="2">
        <f>IFERROR(__xludf.DUMMYFUNCTION("""COMPUTED_VALUE"""),45511.66666666667)</f>
        <v>45511.66667</v>
      </c>
      <c r="K152" s="1">
        <f>IFERROR(__xludf.DUMMYFUNCTION("""COMPUTED_VALUE"""),528.65)</f>
        <v>528.65</v>
      </c>
      <c r="M152" s="2">
        <f>IFERROR(__xludf.DUMMYFUNCTION("""COMPUTED_VALUE"""),45511.66666666667)</f>
        <v>45511.66667</v>
      </c>
      <c r="N152" s="1">
        <f>IFERROR(__xludf.DUMMYFUNCTION("""COMPUTED_VALUE"""),1.4514521E7)</f>
        <v>14514521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IFERROR(__xludf.DUMMYFUNCTION("""COMPUTED_VALUE"""),528.65)</f>
        <v>528.65</v>
      </c>
      <c r="D153" s="2">
        <f>IFERROR(__xludf.DUMMYFUNCTION("""COMPUTED_VALUE"""),45512.66666666667)</f>
        <v>45512.66667</v>
      </c>
      <c r="E153" s="1">
        <f>IFERROR(__xludf.DUMMYFUNCTION("""COMPUTED_VALUE"""),553.27)</f>
        <v>553.27</v>
      </c>
      <c r="G153" s="2">
        <f>IFERROR(__xludf.DUMMYFUNCTION("""COMPUTED_VALUE"""),45512.66666666667)</f>
        <v>45512.66667</v>
      </c>
      <c r="H153" s="1">
        <f>IFERROR(__xludf.DUMMYFUNCTION("""COMPUTED_VALUE"""),528.65)</f>
        <v>528.65</v>
      </c>
      <c r="J153" s="2">
        <f>IFERROR(__xludf.DUMMYFUNCTION("""COMPUTED_VALUE"""),45512.66666666667)</f>
        <v>45512.66667</v>
      </c>
      <c r="K153" s="1">
        <f>IFERROR(__xludf.DUMMYFUNCTION("""COMPUTED_VALUE"""),548.99)</f>
        <v>548.99</v>
      </c>
      <c r="M153" s="2">
        <f>IFERROR(__xludf.DUMMYFUNCTION("""COMPUTED_VALUE"""),45512.66666666667)</f>
        <v>45512.66667</v>
      </c>
      <c r="N153" s="1">
        <f>IFERROR(__xludf.DUMMYFUNCTION("""COMPUTED_VALUE"""),1.0229264E7)</f>
        <v>10229264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IFERROR(__xludf.DUMMYFUNCTION("""COMPUTED_VALUE"""),555.81)</f>
        <v>555.81</v>
      </c>
      <c r="D154" s="2">
        <f>IFERROR(__xludf.DUMMYFUNCTION("""COMPUTED_VALUE"""),45513.66666666667)</f>
        <v>45513.66667</v>
      </c>
      <c r="E154" s="1">
        <f>IFERROR(__xludf.DUMMYFUNCTION("""COMPUTED_VALUE"""),556.88)</f>
        <v>556.88</v>
      </c>
      <c r="G154" s="2">
        <f>IFERROR(__xludf.DUMMYFUNCTION("""COMPUTED_VALUE"""),45513.66666666667)</f>
        <v>45513.66667</v>
      </c>
      <c r="H154" s="1">
        <f>IFERROR(__xludf.DUMMYFUNCTION("""COMPUTED_VALUE"""),544.17)</f>
        <v>544.17</v>
      </c>
      <c r="J154" s="2">
        <f>IFERROR(__xludf.DUMMYFUNCTION("""COMPUTED_VALUE"""),45513.66666666667)</f>
        <v>45513.66667</v>
      </c>
      <c r="K154" s="1">
        <f>IFERROR(__xludf.DUMMYFUNCTION("""COMPUTED_VALUE"""),549.12)</f>
        <v>549.12</v>
      </c>
      <c r="M154" s="2">
        <f>IFERROR(__xludf.DUMMYFUNCTION("""COMPUTED_VALUE"""),45513.66666666667)</f>
        <v>45513.66667</v>
      </c>
      <c r="N154" s="1">
        <f>IFERROR(__xludf.DUMMYFUNCTION("""COMPUTED_VALUE"""),9180928.0)</f>
        <v>9180928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IFERROR(__xludf.DUMMYFUNCTION("""COMPUTED_VALUE"""),549.12)</f>
        <v>549.12</v>
      </c>
      <c r="D155" s="2">
        <f>IFERROR(__xludf.DUMMYFUNCTION("""COMPUTED_VALUE"""),45516.66666666667)</f>
        <v>45516.66667</v>
      </c>
      <c r="E155" s="1">
        <f>IFERROR(__xludf.DUMMYFUNCTION("""COMPUTED_VALUE"""),561.03)</f>
        <v>561.03</v>
      </c>
      <c r="G155" s="2">
        <f>IFERROR(__xludf.DUMMYFUNCTION("""COMPUTED_VALUE"""),45516.66666666667)</f>
        <v>45516.66667</v>
      </c>
      <c r="H155" s="1">
        <f>IFERROR(__xludf.DUMMYFUNCTION("""COMPUTED_VALUE"""),549.12)</f>
        <v>549.12</v>
      </c>
      <c r="J155" s="2">
        <f>IFERROR(__xludf.DUMMYFUNCTION("""COMPUTED_VALUE"""),45516.66666666667)</f>
        <v>45516.66667</v>
      </c>
      <c r="K155" s="1">
        <f>IFERROR(__xludf.DUMMYFUNCTION("""COMPUTED_VALUE"""),555.94)</f>
        <v>555.94</v>
      </c>
      <c r="M155" s="2">
        <f>IFERROR(__xludf.DUMMYFUNCTION("""COMPUTED_VALUE"""),45516.66666666667)</f>
        <v>45516.66667</v>
      </c>
      <c r="N155" s="1">
        <f>IFERROR(__xludf.DUMMYFUNCTION("""COMPUTED_VALUE"""),8943318.0)</f>
        <v>8943318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IFERROR(__xludf.DUMMYFUNCTION("""COMPUTED_VALUE"""),555.94)</f>
        <v>555.94</v>
      </c>
      <c r="D156" s="2">
        <f>IFERROR(__xludf.DUMMYFUNCTION("""COMPUTED_VALUE"""),45517.66666666667)</f>
        <v>45517.66667</v>
      </c>
      <c r="E156" s="1">
        <f>IFERROR(__xludf.DUMMYFUNCTION("""COMPUTED_VALUE"""),562.9)</f>
        <v>562.9</v>
      </c>
      <c r="G156" s="2">
        <f>IFERROR(__xludf.DUMMYFUNCTION("""COMPUTED_VALUE"""),45517.66666666667)</f>
        <v>45517.66667</v>
      </c>
      <c r="H156" s="1">
        <f>IFERROR(__xludf.DUMMYFUNCTION("""COMPUTED_VALUE"""),549.92)</f>
        <v>549.92</v>
      </c>
      <c r="J156" s="2">
        <f>IFERROR(__xludf.DUMMYFUNCTION("""COMPUTED_VALUE"""),45517.66666666667)</f>
        <v>45517.66667</v>
      </c>
      <c r="K156" s="1">
        <f>IFERROR(__xludf.DUMMYFUNCTION("""COMPUTED_VALUE"""),560.36)</f>
        <v>560.36</v>
      </c>
      <c r="M156" s="2">
        <f>IFERROR(__xludf.DUMMYFUNCTION("""COMPUTED_VALUE"""),45517.66666666667)</f>
        <v>45517.66667</v>
      </c>
      <c r="N156" s="1">
        <f>IFERROR(__xludf.DUMMYFUNCTION("""COMPUTED_VALUE"""),7438448.0)</f>
        <v>7438448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IFERROR(__xludf.DUMMYFUNCTION("""COMPUTED_VALUE"""),560.36)</f>
        <v>560.36</v>
      </c>
      <c r="D157" s="2">
        <f>IFERROR(__xludf.DUMMYFUNCTION("""COMPUTED_VALUE"""),45518.66666666667)</f>
        <v>45518.66667</v>
      </c>
      <c r="E157" s="1">
        <f>IFERROR(__xludf.DUMMYFUNCTION("""COMPUTED_VALUE"""),564.1)</f>
        <v>564.1</v>
      </c>
      <c r="G157" s="2">
        <f>IFERROR(__xludf.DUMMYFUNCTION("""COMPUTED_VALUE"""),45518.66666666667)</f>
        <v>45518.66667</v>
      </c>
      <c r="H157" s="1">
        <f>IFERROR(__xludf.DUMMYFUNCTION("""COMPUTED_VALUE"""),553.53)</f>
        <v>553.53</v>
      </c>
      <c r="J157" s="2">
        <f>IFERROR(__xludf.DUMMYFUNCTION("""COMPUTED_VALUE"""),45518.66666666667)</f>
        <v>45518.66667</v>
      </c>
      <c r="K157" s="1">
        <f>IFERROR(__xludf.DUMMYFUNCTION("""COMPUTED_VALUE"""),560.62)</f>
        <v>560.62</v>
      </c>
      <c r="M157" s="2">
        <f>IFERROR(__xludf.DUMMYFUNCTION("""COMPUTED_VALUE"""),45518.66666666667)</f>
        <v>45518.66667</v>
      </c>
      <c r="N157" s="1">
        <f>IFERROR(__xludf.DUMMYFUNCTION("""COMPUTED_VALUE"""),9123887.0)</f>
        <v>9123887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IFERROR(__xludf.DUMMYFUNCTION("""COMPUTED_VALUE"""),560.62)</f>
        <v>560.62</v>
      </c>
      <c r="D158" s="2">
        <f>IFERROR(__xludf.DUMMYFUNCTION("""COMPUTED_VALUE"""),45519.66666666667)</f>
        <v>45519.66667</v>
      </c>
      <c r="E158" s="1">
        <f>IFERROR(__xludf.DUMMYFUNCTION("""COMPUTED_VALUE"""),589.45)</f>
        <v>589.45</v>
      </c>
      <c r="G158" s="2">
        <f>IFERROR(__xludf.DUMMYFUNCTION("""COMPUTED_VALUE"""),45519.66666666667)</f>
        <v>45519.66667</v>
      </c>
      <c r="H158" s="1">
        <f>IFERROR(__xludf.DUMMYFUNCTION("""COMPUTED_VALUE"""),560.62)</f>
        <v>560.62</v>
      </c>
      <c r="J158" s="2">
        <f>IFERROR(__xludf.DUMMYFUNCTION("""COMPUTED_VALUE"""),45519.66666666667)</f>
        <v>45519.66667</v>
      </c>
      <c r="K158" s="1">
        <f>IFERROR(__xludf.DUMMYFUNCTION("""COMPUTED_VALUE"""),582.96)</f>
        <v>582.96</v>
      </c>
      <c r="M158" s="2">
        <f>IFERROR(__xludf.DUMMYFUNCTION("""COMPUTED_VALUE"""),45519.66666666667)</f>
        <v>45519.66667</v>
      </c>
      <c r="N158" s="1">
        <f>IFERROR(__xludf.DUMMYFUNCTION("""COMPUTED_VALUE"""),1.2986456E7)</f>
        <v>12986456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IFERROR(__xludf.DUMMYFUNCTION("""COMPUTED_VALUE"""),582.96)</f>
        <v>582.96</v>
      </c>
      <c r="D159" s="2">
        <f>IFERROR(__xludf.DUMMYFUNCTION("""COMPUTED_VALUE"""),45520.66666666667)</f>
        <v>45520.66667</v>
      </c>
      <c r="E159" s="1">
        <f>IFERROR(__xludf.DUMMYFUNCTION("""COMPUTED_VALUE"""),584.57)</f>
        <v>584.57</v>
      </c>
      <c r="G159" s="2">
        <f>IFERROR(__xludf.DUMMYFUNCTION("""COMPUTED_VALUE"""),45520.66666666667)</f>
        <v>45520.66667</v>
      </c>
      <c r="H159" s="1">
        <f>IFERROR(__xludf.DUMMYFUNCTION("""COMPUTED_VALUE"""),575.87)</f>
        <v>575.87</v>
      </c>
      <c r="J159" s="2">
        <f>IFERROR(__xludf.DUMMYFUNCTION("""COMPUTED_VALUE"""),45520.66666666667)</f>
        <v>45520.66667</v>
      </c>
      <c r="K159" s="1">
        <f>IFERROR(__xludf.DUMMYFUNCTION("""COMPUTED_VALUE"""),581.09)</f>
        <v>581.09</v>
      </c>
      <c r="M159" s="2">
        <f>IFERROR(__xludf.DUMMYFUNCTION("""COMPUTED_VALUE"""),45520.66666666667)</f>
        <v>45520.66667</v>
      </c>
      <c r="N159" s="1">
        <f>IFERROR(__xludf.DUMMYFUNCTION("""COMPUTED_VALUE"""),8972418.0)</f>
        <v>8972418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IFERROR(__xludf.DUMMYFUNCTION("""COMPUTED_VALUE"""),581.09)</f>
        <v>581.09</v>
      </c>
      <c r="D160" s="2">
        <f>IFERROR(__xludf.DUMMYFUNCTION("""COMPUTED_VALUE"""),45523.66666666667)</f>
        <v>45523.66667</v>
      </c>
      <c r="E160" s="1">
        <f>IFERROR(__xludf.DUMMYFUNCTION("""COMPUTED_VALUE"""),593.93)</f>
        <v>593.93</v>
      </c>
      <c r="G160" s="2">
        <f>IFERROR(__xludf.DUMMYFUNCTION("""COMPUTED_VALUE"""),45523.66666666667)</f>
        <v>45523.66667</v>
      </c>
      <c r="H160" s="1">
        <f>IFERROR(__xludf.DUMMYFUNCTION("""COMPUTED_VALUE"""),581.09)</f>
        <v>581.09</v>
      </c>
      <c r="J160" s="2">
        <f>IFERROR(__xludf.DUMMYFUNCTION("""COMPUTED_VALUE"""),45523.66666666667)</f>
        <v>45523.66667</v>
      </c>
      <c r="K160" s="1">
        <f>IFERROR(__xludf.DUMMYFUNCTION("""COMPUTED_VALUE"""),591.93)</f>
        <v>591.93</v>
      </c>
      <c r="M160" s="2">
        <f>IFERROR(__xludf.DUMMYFUNCTION("""COMPUTED_VALUE"""),45523.66666666667)</f>
        <v>45523.66667</v>
      </c>
      <c r="N160" s="1">
        <f>IFERROR(__xludf.DUMMYFUNCTION("""COMPUTED_VALUE"""),1.0886835E7)</f>
        <v>10886835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IFERROR(__xludf.DUMMYFUNCTION("""COMPUTED_VALUE"""),591.93)</f>
        <v>591.93</v>
      </c>
      <c r="D161" s="2">
        <f>IFERROR(__xludf.DUMMYFUNCTION("""COMPUTED_VALUE"""),45524.66666666667)</f>
        <v>45524.66667</v>
      </c>
      <c r="E161" s="1">
        <f>IFERROR(__xludf.DUMMYFUNCTION("""COMPUTED_VALUE"""),596.61)</f>
        <v>596.61</v>
      </c>
      <c r="G161" s="2">
        <f>IFERROR(__xludf.DUMMYFUNCTION("""COMPUTED_VALUE"""),45524.66666666667)</f>
        <v>45524.66667</v>
      </c>
      <c r="H161" s="1">
        <f>IFERROR(__xludf.DUMMYFUNCTION("""COMPUTED_VALUE"""),580.49)</f>
        <v>580.49</v>
      </c>
      <c r="J161" s="2">
        <f>IFERROR(__xludf.DUMMYFUNCTION("""COMPUTED_VALUE"""),45524.66666666667)</f>
        <v>45524.66667</v>
      </c>
      <c r="K161" s="1">
        <f>IFERROR(__xludf.DUMMYFUNCTION("""COMPUTED_VALUE"""),582.29)</f>
        <v>582.29</v>
      </c>
      <c r="M161" s="2">
        <f>IFERROR(__xludf.DUMMYFUNCTION("""COMPUTED_VALUE"""),45524.66666666667)</f>
        <v>45524.66667</v>
      </c>
      <c r="N161" s="1">
        <f>IFERROR(__xludf.DUMMYFUNCTION("""COMPUTED_VALUE"""),9374237.0)</f>
        <v>9374237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IFERROR(__xludf.DUMMYFUNCTION("""COMPUTED_VALUE"""),582.29)</f>
        <v>582.29</v>
      </c>
      <c r="D162" s="2">
        <f>IFERROR(__xludf.DUMMYFUNCTION("""COMPUTED_VALUE"""),45525.66666666667)</f>
        <v>45525.66667</v>
      </c>
      <c r="E162" s="1">
        <f>IFERROR(__xludf.DUMMYFUNCTION("""COMPUTED_VALUE"""),589.45)</f>
        <v>589.45</v>
      </c>
      <c r="G162" s="2">
        <f>IFERROR(__xludf.DUMMYFUNCTION("""COMPUTED_VALUE"""),45525.66666666667)</f>
        <v>45525.66667</v>
      </c>
      <c r="H162" s="1">
        <f>IFERROR(__xludf.DUMMYFUNCTION("""COMPUTED_VALUE"""),581.58)</f>
        <v>581.58</v>
      </c>
      <c r="J162" s="2">
        <f>IFERROR(__xludf.DUMMYFUNCTION("""COMPUTED_VALUE"""),45525.66666666667)</f>
        <v>45525.66667</v>
      </c>
      <c r="K162" s="1">
        <f>IFERROR(__xludf.DUMMYFUNCTION("""COMPUTED_VALUE"""),587.11)</f>
        <v>587.11</v>
      </c>
      <c r="M162" s="2">
        <f>IFERROR(__xludf.DUMMYFUNCTION("""COMPUTED_VALUE"""),45525.66666666667)</f>
        <v>45525.66667</v>
      </c>
      <c r="N162" s="1">
        <f>IFERROR(__xludf.DUMMYFUNCTION("""COMPUTED_VALUE"""),7037503.0)</f>
        <v>7037503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IFERROR(__xludf.DUMMYFUNCTION("""COMPUTED_VALUE"""),582.83)</f>
        <v>582.83</v>
      </c>
      <c r="D163" s="2">
        <f>IFERROR(__xludf.DUMMYFUNCTION("""COMPUTED_VALUE"""),45526.66666666667)</f>
        <v>45526.66667</v>
      </c>
      <c r="E163" s="1">
        <f>IFERROR(__xludf.DUMMYFUNCTION("""COMPUTED_VALUE"""),584.43)</f>
        <v>584.43</v>
      </c>
      <c r="G163" s="2">
        <f>IFERROR(__xludf.DUMMYFUNCTION("""COMPUTED_VALUE"""),45526.66666666667)</f>
        <v>45526.66667</v>
      </c>
      <c r="H163" s="1">
        <f>IFERROR(__xludf.DUMMYFUNCTION("""COMPUTED_VALUE"""),575.47)</f>
        <v>575.47</v>
      </c>
      <c r="J163" s="2">
        <f>IFERROR(__xludf.DUMMYFUNCTION("""COMPUTED_VALUE"""),45526.66666666667)</f>
        <v>45526.66667</v>
      </c>
      <c r="K163" s="1">
        <f>IFERROR(__xludf.DUMMYFUNCTION("""COMPUTED_VALUE"""),579.22)</f>
        <v>579.22</v>
      </c>
      <c r="M163" s="2">
        <f>IFERROR(__xludf.DUMMYFUNCTION("""COMPUTED_VALUE"""),45526.66666666667)</f>
        <v>45526.66667</v>
      </c>
      <c r="N163" s="1">
        <f>IFERROR(__xludf.DUMMYFUNCTION("""COMPUTED_VALUE"""),7142952.0)</f>
        <v>7142952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IFERROR(__xludf.DUMMYFUNCTION("""COMPUTED_VALUE"""),584.57)</f>
        <v>584.57</v>
      </c>
      <c r="D164" s="2">
        <f>IFERROR(__xludf.DUMMYFUNCTION("""COMPUTED_VALUE"""),45527.66666666667)</f>
        <v>45527.66667</v>
      </c>
      <c r="E164" s="1">
        <f>IFERROR(__xludf.DUMMYFUNCTION("""COMPUTED_VALUE"""),599.48)</f>
        <v>599.48</v>
      </c>
      <c r="G164" s="2">
        <f>IFERROR(__xludf.DUMMYFUNCTION("""COMPUTED_VALUE"""),45527.66666666667)</f>
        <v>45527.66667</v>
      </c>
      <c r="H164" s="1">
        <f>IFERROR(__xludf.DUMMYFUNCTION("""COMPUTED_VALUE"""),583.36)</f>
        <v>583.36</v>
      </c>
      <c r="J164" s="2">
        <f>IFERROR(__xludf.DUMMYFUNCTION("""COMPUTED_VALUE"""),45527.66666666667)</f>
        <v>45527.66667</v>
      </c>
      <c r="K164" s="1">
        <f>IFERROR(__xludf.DUMMYFUNCTION("""COMPUTED_VALUE"""),597.41)</f>
        <v>597.41</v>
      </c>
      <c r="M164" s="2">
        <f>IFERROR(__xludf.DUMMYFUNCTION("""COMPUTED_VALUE"""),45527.66666666667)</f>
        <v>45527.66667</v>
      </c>
      <c r="N164" s="1">
        <f>IFERROR(__xludf.DUMMYFUNCTION("""COMPUTED_VALUE"""),1.1795919E7)</f>
        <v>11795919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IFERROR(__xludf.DUMMYFUNCTION("""COMPUTED_VALUE"""),597.41)</f>
        <v>597.41</v>
      </c>
      <c r="D165" s="2">
        <f>IFERROR(__xludf.DUMMYFUNCTION("""COMPUTED_VALUE"""),45530.66666666667)</f>
        <v>45530.66667</v>
      </c>
      <c r="E165" s="1">
        <f>IFERROR(__xludf.DUMMYFUNCTION("""COMPUTED_VALUE"""),615.34)</f>
        <v>615.34</v>
      </c>
      <c r="G165" s="2">
        <f>IFERROR(__xludf.DUMMYFUNCTION("""COMPUTED_VALUE"""),45530.66666666667)</f>
        <v>45530.66667</v>
      </c>
      <c r="H165" s="1">
        <f>IFERROR(__xludf.DUMMYFUNCTION("""COMPUTED_VALUE"""),597.41)</f>
        <v>597.41</v>
      </c>
      <c r="J165" s="2">
        <f>IFERROR(__xludf.DUMMYFUNCTION("""COMPUTED_VALUE"""),45530.66666666667)</f>
        <v>45530.66667</v>
      </c>
      <c r="K165" s="1">
        <f>IFERROR(__xludf.DUMMYFUNCTION("""COMPUTED_VALUE"""),604.5)</f>
        <v>604.5</v>
      </c>
      <c r="M165" s="2">
        <f>IFERROR(__xludf.DUMMYFUNCTION("""COMPUTED_VALUE"""),45530.66666666667)</f>
        <v>45530.66667</v>
      </c>
      <c r="N165" s="1">
        <f>IFERROR(__xludf.DUMMYFUNCTION("""COMPUTED_VALUE"""),1.1045408E7)</f>
        <v>11045408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IFERROR(__xludf.DUMMYFUNCTION("""COMPUTED_VALUE"""),604.5)</f>
        <v>604.5</v>
      </c>
      <c r="D166" s="2">
        <f>IFERROR(__xludf.DUMMYFUNCTION("""COMPUTED_VALUE"""),45531.66666666667)</f>
        <v>45531.66667</v>
      </c>
      <c r="E166" s="1">
        <f>IFERROR(__xludf.DUMMYFUNCTION("""COMPUTED_VALUE"""),609.84)</f>
        <v>609.84</v>
      </c>
      <c r="G166" s="2">
        <f>IFERROR(__xludf.DUMMYFUNCTION("""COMPUTED_VALUE"""),45531.66666666667)</f>
        <v>45531.66667</v>
      </c>
      <c r="H166" s="1">
        <f>IFERROR(__xludf.DUMMYFUNCTION("""COMPUTED_VALUE"""),599.75)</f>
        <v>599.75</v>
      </c>
      <c r="J166" s="2">
        <f>IFERROR(__xludf.DUMMYFUNCTION("""COMPUTED_VALUE"""),45531.66666666667)</f>
        <v>45531.66667</v>
      </c>
      <c r="K166" s="1">
        <f>IFERROR(__xludf.DUMMYFUNCTION("""COMPUTED_VALUE"""),605.04)</f>
        <v>605.04</v>
      </c>
      <c r="M166" s="2">
        <f>IFERROR(__xludf.DUMMYFUNCTION("""COMPUTED_VALUE"""),45531.66666666667)</f>
        <v>45531.66667</v>
      </c>
      <c r="N166" s="1">
        <f>IFERROR(__xludf.DUMMYFUNCTION("""COMPUTED_VALUE"""),6749396.0)</f>
        <v>6749396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IFERROR(__xludf.DUMMYFUNCTION("""COMPUTED_VALUE"""),605.04)</f>
        <v>605.04</v>
      </c>
      <c r="D167" s="2">
        <f>IFERROR(__xludf.DUMMYFUNCTION("""COMPUTED_VALUE"""),45532.66666666667)</f>
        <v>45532.66667</v>
      </c>
      <c r="E167" s="1">
        <f>IFERROR(__xludf.DUMMYFUNCTION("""COMPUTED_VALUE"""),605.04)</f>
        <v>605.04</v>
      </c>
      <c r="G167" s="2">
        <f>IFERROR(__xludf.DUMMYFUNCTION("""COMPUTED_VALUE"""),45532.66666666667)</f>
        <v>45532.66667</v>
      </c>
      <c r="H167" s="1">
        <f>IFERROR(__xludf.DUMMYFUNCTION("""COMPUTED_VALUE"""),582.36)</f>
        <v>582.36</v>
      </c>
      <c r="J167" s="2">
        <f>IFERROR(__xludf.DUMMYFUNCTION("""COMPUTED_VALUE"""),45532.66666666667)</f>
        <v>45532.66667</v>
      </c>
      <c r="K167" s="1">
        <f>IFERROR(__xludf.DUMMYFUNCTION("""COMPUTED_VALUE"""),586.84)</f>
        <v>586.84</v>
      </c>
      <c r="M167" s="2">
        <f>IFERROR(__xludf.DUMMYFUNCTION("""COMPUTED_VALUE"""),45532.66666666667)</f>
        <v>45532.66667</v>
      </c>
      <c r="N167" s="1">
        <f>IFERROR(__xludf.DUMMYFUNCTION("""COMPUTED_VALUE"""),9078674.0)</f>
        <v>9078674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IFERROR(__xludf.DUMMYFUNCTION("""COMPUTED_VALUE"""),587.38)</f>
        <v>587.38</v>
      </c>
      <c r="D168" s="2">
        <f>IFERROR(__xludf.DUMMYFUNCTION("""COMPUTED_VALUE"""),45533.66666666667)</f>
        <v>45533.66667</v>
      </c>
      <c r="E168" s="1">
        <f>IFERROR(__xludf.DUMMYFUNCTION("""COMPUTED_VALUE"""),591.19)</f>
        <v>591.19</v>
      </c>
      <c r="G168" s="2">
        <f>IFERROR(__xludf.DUMMYFUNCTION("""COMPUTED_VALUE"""),45533.66666666667)</f>
        <v>45533.66667</v>
      </c>
      <c r="H168" s="1">
        <f>IFERROR(__xludf.DUMMYFUNCTION("""COMPUTED_VALUE"""),581.56)</f>
        <v>581.56</v>
      </c>
      <c r="J168" s="2">
        <f>IFERROR(__xludf.DUMMYFUNCTION("""COMPUTED_VALUE"""),45533.66666666667)</f>
        <v>45533.66667</v>
      </c>
      <c r="K168" s="1">
        <f>IFERROR(__xludf.DUMMYFUNCTION("""COMPUTED_VALUE"""),586.31)</f>
        <v>586.31</v>
      </c>
      <c r="M168" s="2">
        <f>IFERROR(__xludf.DUMMYFUNCTION("""COMPUTED_VALUE"""),45533.66666666667)</f>
        <v>45533.66667</v>
      </c>
      <c r="N168" s="1">
        <f>IFERROR(__xludf.DUMMYFUNCTION("""COMPUTED_VALUE"""),8608254.0)</f>
        <v>8608254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IFERROR(__xludf.DUMMYFUNCTION("""COMPUTED_VALUE"""),586.57)</f>
        <v>586.57</v>
      </c>
      <c r="D169" s="2">
        <f>IFERROR(__xludf.DUMMYFUNCTION("""COMPUTED_VALUE"""),45534.66666666667)</f>
        <v>45534.66667</v>
      </c>
      <c r="E169" s="1">
        <f>IFERROR(__xludf.DUMMYFUNCTION("""COMPUTED_VALUE"""),592.66)</f>
        <v>592.66</v>
      </c>
      <c r="G169" s="2">
        <f>IFERROR(__xludf.DUMMYFUNCTION("""COMPUTED_VALUE"""),45534.66666666667)</f>
        <v>45534.66667</v>
      </c>
      <c r="H169" s="1">
        <f>IFERROR(__xludf.DUMMYFUNCTION("""COMPUTED_VALUE"""),582.16)</f>
        <v>582.16</v>
      </c>
      <c r="J169" s="2">
        <f>IFERROR(__xludf.DUMMYFUNCTION("""COMPUTED_VALUE"""),45534.66666666667)</f>
        <v>45534.66667</v>
      </c>
      <c r="K169" s="1">
        <f>IFERROR(__xludf.DUMMYFUNCTION("""COMPUTED_VALUE"""),592.33)</f>
        <v>592.33</v>
      </c>
      <c r="M169" s="2">
        <f>IFERROR(__xludf.DUMMYFUNCTION("""COMPUTED_VALUE"""),45534.66666666667)</f>
        <v>45534.66667</v>
      </c>
      <c r="N169" s="1">
        <f>IFERROR(__xludf.DUMMYFUNCTION("""COMPUTED_VALUE"""),7809826.0)</f>
        <v>7809826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IFERROR(__xludf.DUMMYFUNCTION("""COMPUTED_VALUE"""),566.51)</f>
        <v>566.51</v>
      </c>
      <c r="D170" s="2">
        <f>IFERROR(__xludf.DUMMYFUNCTION("""COMPUTED_VALUE"""),45538.66666666667)</f>
        <v>45538.66667</v>
      </c>
      <c r="E170" s="1">
        <f>IFERROR(__xludf.DUMMYFUNCTION("""COMPUTED_VALUE"""),566.78)</f>
        <v>566.78</v>
      </c>
      <c r="G170" s="2">
        <f>IFERROR(__xludf.DUMMYFUNCTION("""COMPUTED_VALUE"""),45538.66666666667)</f>
        <v>45538.66667</v>
      </c>
      <c r="H170" s="1">
        <f>IFERROR(__xludf.DUMMYFUNCTION("""COMPUTED_VALUE"""),546.46)</f>
        <v>546.46</v>
      </c>
      <c r="J170" s="2">
        <f>IFERROR(__xludf.DUMMYFUNCTION("""COMPUTED_VALUE"""),45538.66666666667)</f>
        <v>45538.66667</v>
      </c>
      <c r="K170" s="1">
        <f>IFERROR(__xludf.DUMMYFUNCTION("""COMPUTED_VALUE"""),553.27)</f>
        <v>553.27</v>
      </c>
      <c r="M170" s="2">
        <f>IFERROR(__xludf.DUMMYFUNCTION("""COMPUTED_VALUE"""),45538.66666666667)</f>
        <v>45538.66667</v>
      </c>
      <c r="N170" s="1">
        <f>IFERROR(__xludf.DUMMYFUNCTION("""COMPUTED_VALUE"""),1.8799512E7)</f>
        <v>18799512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IFERROR(__xludf.DUMMYFUNCTION("""COMPUTED_VALUE"""),553.27)</f>
        <v>553.27</v>
      </c>
      <c r="D171" s="2">
        <f>IFERROR(__xludf.DUMMYFUNCTION("""COMPUTED_VALUE"""),45539.66666666667)</f>
        <v>45539.66667</v>
      </c>
      <c r="E171" s="1">
        <f>IFERROR(__xludf.DUMMYFUNCTION("""COMPUTED_VALUE"""),563.5)</f>
        <v>563.5</v>
      </c>
      <c r="G171" s="2">
        <f>IFERROR(__xludf.DUMMYFUNCTION("""COMPUTED_VALUE"""),45539.66666666667)</f>
        <v>45539.66667</v>
      </c>
      <c r="H171" s="1">
        <f>IFERROR(__xludf.DUMMYFUNCTION("""COMPUTED_VALUE"""),549.52)</f>
        <v>549.52</v>
      </c>
      <c r="J171" s="2">
        <f>IFERROR(__xludf.DUMMYFUNCTION("""COMPUTED_VALUE"""),45539.66666666667)</f>
        <v>45539.66667</v>
      </c>
      <c r="K171" s="1">
        <f>IFERROR(__xludf.DUMMYFUNCTION("""COMPUTED_VALUE"""),556.61)</f>
        <v>556.61</v>
      </c>
      <c r="M171" s="2">
        <f>IFERROR(__xludf.DUMMYFUNCTION("""COMPUTED_VALUE"""),45539.66666666667)</f>
        <v>45539.66667</v>
      </c>
      <c r="N171" s="1">
        <f>IFERROR(__xludf.DUMMYFUNCTION("""COMPUTED_VALUE"""),9785458.0)</f>
        <v>9785458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IFERROR(__xludf.DUMMYFUNCTION("""COMPUTED_VALUE"""),563.03)</f>
        <v>563.03</v>
      </c>
      <c r="D172" s="2">
        <f>IFERROR(__xludf.DUMMYFUNCTION("""COMPUTED_VALUE"""),45540.66666666667)</f>
        <v>45540.66667</v>
      </c>
      <c r="E172" s="1">
        <f>IFERROR(__xludf.DUMMYFUNCTION("""COMPUTED_VALUE"""),565.97)</f>
        <v>565.97</v>
      </c>
      <c r="G172" s="2">
        <f>IFERROR(__xludf.DUMMYFUNCTION("""COMPUTED_VALUE"""),45540.66666666667)</f>
        <v>45540.66667</v>
      </c>
      <c r="H172" s="1">
        <f>IFERROR(__xludf.DUMMYFUNCTION("""COMPUTED_VALUE"""),552.53)</f>
        <v>552.53</v>
      </c>
      <c r="J172" s="2">
        <f>IFERROR(__xludf.DUMMYFUNCTION("""COMPUTED_VALUE"""),45540.66666666667)</f>
        <v>45540.66667</v>
      </c>
      <c r="K172" s="1">
        <f>IFERROR(__xludf.DUMMYFUNCTION("""COMPUTED_VALUE"""),553.8)</f>
        <v>553.8</v>
      </c>
      <c r="M172" s="2">
        <f>IFERROR(__xludf.DUMMYFUNCTION("""COMPUTED_VALUE"""),45540.66666666667)</f>
        <v>45540.66667</v>
      </c>
      <c r="N172" s="1">
        <f>IFERROR(__xludf.DUMMYFUNCTION("""COMPUTED_VALUE"""),7370282.0)</f>
        <v>7370282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IFERROR(__xludf.DUMMYFUNCTION("""COMPUTED_VALUE"""),550.19)</f>
        <v>550.19</v>
      </c>
      <c r="D173" s="2">
        <f>IFERROR(__xludf.DUMMYFUNCTION("""COMPUTED_VALUE"""),45541.66666666667)</f>
        <v>45541.66667</v>
      </c>
      <c r="E173" s="1">
        <f>IFERROR(__xludf.DUMMYFUNCTION("""COMPUTED_VALUE"""),553.8)</f>
        <v>553.8</v>
      </c>
      <c r="G173" s="2">
        <f>IFERROR(__xludf.DUMMYFUNCTION("""COMPUTED_VALUE"""),45541.66666666667)</f>
        <v>45541.66667</v>
      </c>
      <c r="H173" s="1">
        <f>IFERROR(__xludf.DUMMYFUNCTION("""COMPUTED_VALUE"""),531.53)</f>
        <v>531.53</v>
      </c>
      <c r="J173" s="2">
        <f>IFERROR(__xludf.DUMMYFUNCTION("""COMPUTED_VALUE"""),45541.66666666667)</f>
        <v>45541.66667</v>
      </c>
      <c r="K173" s="1">
        <f>IFERROR(__xludf.DUMMYFUNCTION("""COMPUTED_VALUE"""),535.07)</f>
        <v>535.07</v>
      </c>
      <c r="M173" s="2">
        <f>IFERROR(__xludf.DUMMYFUNCTION("""COMPUTED_VALUE"""),45541.66666666667)</f>
        <v>45541.66667</v>
      </c>
      <c r="N173" s="1">
        <f>IFERROR(__xludf.DUMMYFUNCTION("""COMPUTED_VALUE"""),1.3197987E7)</f>
        <v>13197987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IFERROR(__xludf.DUMMYFUNCTION("""COMPUTED_VALUE"""),535.07)</f>
        <v>535.07</v>
      </c>
      <c r="D174" s="2">
        <f>IFERROR(__xludf.DUMMYFUNCTION("""COMPUTED_VALUE"""),45544.66666666667)</f>
        <v>45544.66667</v>
      </c>
      <c r="E174" s="1">
        <f>IFERROR(__xludf.DUMMYFUNCTION("""COMPUTED_VALUE"""),546.58)</f>
        <v>546.58</v>
      </c>
      <c r="G174" s="2">
        <f>IFERROR(__xludf.DUMMYFUNCTION("""COMPUTED_VALUE"""),45544.66666666667)</f>
        <v>45544.66667</v>
      </c>
      <c r="H174" s="1">
        <f>IFERROR(__xludf.DUMMYFUNCTION("""COMPUTED_VALUE"""),535.07)</f>
        <v>535.07</v>
      </c>
      <c r="J174" s="2">
        <f>IFERROR(__xludf.DUMMYFUNCTION("""COMPUTED_VALUE"""),45544.66666666667)</f>
        <v>45544.66667</v>
      </c>
      <c r="K174" s="1">
        <f>IFERROR(__xludf.DUMMYFUNCTION("""COMPUTED_VALUE"""),540.42)</f>
        <v>540.42</v>
      </c>
      <c r="M174" s="2">
        <f>IFERROR(__xludf.DUMMYFUNCTION("""COMPUTED_VALUE"""),45544.66666666667)</f>
        <v>45544.66667</v>
      </c>
      <c r="N174" s="1">
        <f>IFERROR(__xludf.DUMMYFUNCTION("""COMPUTED_VALUE"""),8662875.0)</f>
        <v>8662875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IFERROR(__xludf.DUMMYFUNCTION("""COMPUTED_VALUE"""),540.42)</f>
        <v>540.42</v>
      </c>
      <c r="D175" s="2">
        <f>IFERROR(__xludf.DUMMYFUNCTION("""COMPUTED_VALUE"""),45545.66666666667)</f>
        <v>45545.66667</v>
      </c>
      <c r="E175" s="1">
        <f>IFERROR(__xludf.DUMMYFUNCTION("""COMPUTED_VALUE"""),540.89)</f>
        <v>540.89</v>
      </c>
      <c r="G175" s="2">
        <f>IFERROR(__xludf.DUMMYFUNCTION("""COMPUTED_VALUE"""),45545.66666666667)</f>
        <v>45545.66667</v>
      </c>
      <c r="H175" s="1">
        <f>IFERROR(__xludf.DUMMYFUNCTION("""COMPUTED_VALUE"""),526.31)</f>
        <v>526.31</v>
      </c>
      <c r="J175" s="2">
        <f>IFERROR(__xludf.DUMMYFUNCTION("""COMPUTED_VALUE"""),45545.66666666667)</f>
        <v>45545.66667</v>
      </c>
      <c r="K175" s="1">
        <f>IFERROR(__xludf.DUMMYFUNCTION("""COMPUTED_VALUE"""),540.56)</f>
        <v>540.56</v>
      </c>
      <c r="M175" s="2">
        <f>IFERROR(__xludf.DUMMYFUNCTION("""COMPUTED_VALUE"""),45545.66666666667)</f>
        <v>45545.66667</v>
      </c>
      <c r="N175" s="1">
        <f>IFERROR(__xludf.DUMMYFUNCTION("""COMPUTED_VALUE"""),9557535.0)</f>
        <v>9557535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IFERROR(__xludf.DUMMYFUNCTION("""COMPUTED_VALUE"""),540.56)</f>
        <v>540.56</v>
      </c>
      <c r="D176" s="2">
        <f>IFERROR(__xludf.DUMMYFUNCTION("""COMPUTED_VALUE"""),45546.66666666667)</f>
        <v>45546.66667</v>
      </c>
      <c r="E176" s="1">
        <f>IFERROR(__xludf.DUMMYFUNCTION("""COMPUTED_VALUE"""),553.73)</f>
        <v>553.73</v>
      </c>
      <c r="G176" s="2">
        <f>IFERROR(__xludf.DUMMYFUNCTION("""COMPUTED_VALUE"""),45546.66666666667)</f>
        <v>45546.66667</v>
      </c>
      <c r="H176" s="1">
        <f>IFERROR(__xludf.DUMMYFUNCTION("""COMPUTED_VALUE"""),538.74)</f>
        <v>538.74</v>
      </c>
      <c r="J176" s="2">
        <f>IFERROR(__xludf.DUMMYFUNCTION("""COMPUTED_VALUE"""),45546.66666666667)</f>
        <v>45546.66667</v>
      </c>
      <c r="K176" s="1">
        <f>IFERROR(__xludf.DUMMYFUNCTION("""COMPUTED_VALUE"""),552.46)</f>
        <v>552.46</v>
      </c>
      <c r="M176" s="2">
        <f>IFERROR(__xludf.DUMMYFUNCTION("""COMPUTED_VALUE"""),45546.66666666667)</f>
        <v>45546.66667</v>
      </c>
      <c r="N176" s="1">
        <f>IFERROR(__xludf.DUMMYFUNCTION("""COMPUTED_VALUE"""),1.3304817E7)</f>
        <v>13304817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IFERROR(__xludf.DUMMYFUNCTION("""COMPUTED_VALUE"""),559.29)</f>
        <v>559.29</v>
      </c>
      <c r="D177" s="2">
        <f>IFERROR(__xludf.DUMMYFUNCTION("""COMPUTED_VALUE"""),45547.66666666667)</f>
        <v>45547.66667</v>
      </c>
      <c r="E177" s="1">
        <f>IFERROR(__xludf.DUMMYFUNCTION("""COMPUTED_VALUE"""),565.64)</f>
        <v>565.64</v>
      </c>
      <c r="G177" s="2">
        <f>IFERROR(__xludf.DUMMYFUNCTION("""COMPUTED_VALUE"""),45547.66666666667)</f>
        <v>45547.66667</v>
      </c>
      <c r="H177" s="1">
        <f>IFERROR(__xludf.DUMMYFUNCTION("""COMPUTED_VALUE"""),556.34)</f>
        <v>556.34</v>
      </c>
      <c r="J177" s="2">
        <f>IFERROR(__xludf.DUMMYFUNCTION("""COMPUTED_VALUE"""),45547.66666666667)</f>
        <v>45547.66667</v>
      </c>
      <c r="K177" s="1">
        <f>IFERROR(__xludf.DUMMYFUNCTION("""COMPUTED_VALUE"""),559.29)</f>
        <v>559.29</v>
      </c>
      <c r="M177" s="2">
        <f>IFERROR(__xludf.DUMMYFUNCTION("""COMPUTED_VALUE"""),45547.66666666667)</f>
        <v>45547.66667</v>
      </c>
      <c r="N177" s="1">
        <f>IFERROR(__xludf.DUMMYFUNCTION("""COMPUTED_VALUE"""),1.1414189E7)</f>
        <v>11414189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IFERROR(__xludf.DUMMYFUNCTION("""COMPUTED_VALUE"""),564.64)</f>
        <v>564.64</v>
      </c>
      <c r="D178" s="2">
        <f>IFERROR(__xludf.DUMMYFUNCTION("""COMPUTED_VALUE"""),45548.66666666667)</f>
        <v>45548.66667</v>
      </c>
      <c r="E178" s="1">
        <f>IFERROR(__xludf.DUMMYFUNCTION("""COMPUTED_VALUE"""),575.74)</f>
        <v>575.74</v>
      </c>
      <c r="G178" s="2">
        <f>IFERROR(__xludf.DUMMYFUNCTION("""COMPUTED_VALUE"""),45548.66666666667)</f>
        <v>45548.66667</v>
      </c>
      <c r="H178" s="1">
        <f>IFERROR(__xludf.DUMMYFUNCTION("""COMPUTED_VALUE"""),564.64)</f>
        <v>564.64</v>
      </c>
      <c r="J178" s="2">
        <f>IFERROR(__xludf.DUMMYFUNCTION("""COMPUTED_VALUE"""),45548.66666666667)</f>
        <v>45548.66667</v>
      </c>
      <c r="K178" s="1">
        <f>IFERROR(__xludf.DUMMYFUNCTION("""COMPUTED_VALUE"""),570.66)</f>
        <v>570.66</v>
      </c>
      <c r="M178" s="2">
        <f>IFERROR(__xludf.DUMMYFUNCTION("""COMPUTED_VALUE"""),45548.66666666667)</f>
        <v>45548.66667</v>
      </c>
      <c r="N178" s="1">
        <f>IFERROR(__xludf.DUMMYFUNCTION("""COMPUTED_VALUE"""),1.0826234E7)</f>
        <v>10826234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IFERROR(__xludf.DUMMYFUNCTION("""COMPUTED_VALUE"""),570.66)</f>
        <v>570.66</v>
      </c>
      <c r="D179" s="2">
        <f>IFERROR(__xludf.DUMMYFUNCTION("""COMPUTED_VALUE"""),45551.66666666667)</f>
        <v>45551.66667</v>
      </c>
      <c r="E179" s="1">
        <f>IFERROR(__xludf.DUMMYFUNCTION("""COMPUTED_VALUE"""),584.43)</f>
        <v>584.43</v>
      </c>
      <c r="G179" s="2">
        <f>IFERROR(__xludf.DUMMYFUNCTION("""COMPUTED_VALUE"""),45551.66666666667)</f>
        <v>45551.66667</v>
      </c>
      <c r="H179" s="1">
        <f>IFERROR(__xludf.DUMMYFUNCTION("""COMPUTED_VALUE"""),570.66)</f>
        <v>570.66</v>
      </c>
      <c r="J179" s="2">
        <f>IFERROR(__xludf.DUMMYFUNCTION("""COMPUTED_VALUE"""),45551.66666666667)</f>
        <v>45551.66667</v>
      </c>
      <c r="K179" s="1">
        <f>IFERROR(__xludf.DUMMYFUNCTION("""COMPUTED_VALUE"""),573.73)</f>
        <v>573.73</v>
      </c>
      <c r="M179" s="2">
        <f>IFERROR(__xludf.DUMMYFUNCTION("""COMPUTED_VALUE"""),45551.66666666667)</f>
        <v>45551.66667</v>
      </c>
      <c r="N179" s="1">
        <f>IFERROR(__xludf.DUMMYFUNCTION("""COMPUTED_VALUE"""),1.1119646E7)</f>
        <v>11119646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IFERROR(__xludf.DUMMYFUNCTION("""COMPUTED_VALUE"""),573.73)</f>
        <v>573.73</v>
      </c>
      <c r="D180" s="2">
        <f>IFERROR(__xludf.DUMMYFUNCTION("""COMPUTED_VALUE"""),45552.66666666667)</f>
        <v>45552.66667</v>
      </c>
      <c r="E180" s="1">
        <f>IFERROR(__xludf.DUMMYFUNCTION("""COMPUTED_VALUE"""),581.89)</f>
        <v>581.89</v>
      </c>
      <c r="G180" s="2">
        <f>IFERROR(__xludf.DUMMYFUNCTION("""COMPUTED_VALUE"""),45552.66666666667)</f>
        <v>45552.66667</v>
      </c>
      <c r="H180" s="1">
        <f>IFERROR(__xludf.DUMMYFUNCTION("""COMPUTED_VALUE"""),573.4)</f>
        <v>573.4</v>
      </c>
      <c r="J180" s="2">
        <f>IFERROR(__xludf.DUMMYFUNCTION("""COMPUTED_VALUE"""),45552.66666666667)</f>
        <v>45552.66667</v>
      </c>
      <c r="K180" s="1">
        <f>IFERROR(__xludf.DUMMYFUNCTION("""COMPUTED_VALUE"""),576.94)</f>
        <v>576.94</v>
      </c>
      <c r="M180" s="2">
        <f>IFERROR(__xludf.DUMMYFUNCTION("""COMPUTED_VALUE"""),45552.66666666667)</f>
        <v>45552.66667</v>
      </c>
      <c r="N180" s="1">
        <f>IFERROR(__xludf.DUMMYFUNCTION("""COMPUTED_VALUE"""),6920105.0)</f>
        <v>6920105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IFERROR(__xludf.DUMMYFUNCTION("""COMPUTED_VALUE"""),576.94)</f>
        <v>576.94</v>
      </c>
      <c r="D181" s="2">
        <f>IFERROR(__xludf.DUMMYFUNCTION("""COMPUTED_VALUE"""),45553.66666666667)</f>
        <v>45553.66667</v>
      </c>
      <c r="E181" s="1">
        <f>IFERROR(__xludf.DUMMYFUNCTION("""COMPUTED_VALUE"""),601.56)</f>
        <v>601.56</v>
      </c>
      <c r="G181" s="2">
        <f>IFERROR(__xludf.DUMMYFUNCTION("""COMPUTED_VALUE"""),45553.66666666667)</f>
        <v>45553.66667</v>
      </c>
      <c r="H181" s="1">
        <f>IFERROR(__xludf.DUMMYFUNCTION("""COMPUTED_VALUE"""),575.74)</f>
        <v>575.74</v>
      </c>
      <c r="J181" s="2">
        <f>IFERROR(__xludf.DUMMYFUNCTION("""COMPUTED_VALUE"""),45553.66666666667)</f>
        <v>45553.66667</v>
      </c>
      <c r="K181" s="1">
        <f>IFERROR(__xludf.DUMMYFUNCTION("""COMPUTED_VALUE"""),587.51)</f>
        <v>587.51</v>
      </c>
      <c r="M181" s="2">
        <f>IFERROR(__xludf.DUMMYFUNCTION("""COMPUTED_VALUE"""),45553.66666666667)</f>
        <v>45553.66667</v>
      </c>
      <c r="N181" s="1">
        <f>IFERROR(__xludf.DUMMYFUNCTION("""COMPUTED_VALUE"""),1.156877E7)</f>
        <v>11568770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IFERROR(__xludf.DUMMYFUNCTION("""COMPUTED_VALUE"""),587.51)</f>
        <v>587.51</v>
      </c>
      <c r="D182" s="2">
        <f>IFERROR(__xludf.DUMMYFUNCTION("""COMPUTED_VALUE"""),45554.66666666667)</f>
        <v>45554.66667</v>
      </c>
      <c r="E182" s="1">
        <f>IFERROR(__xludf.DUMMYFUNCTION("""COMPUTED_VALUE"""),612.12)</f>
        <v>612.12</v>
      </c>
      <c r="G182" s="2">
        <f>IFERROR(__xludf.DUMMYFUNCTION("""COMPUTED_VALUE"""),45554.66666666667)</f>
        <v>45554.66667</v>
      </c>
      <c r="H182" s="1">
        <f>IFERROR(__xludf.DUMMYFUNCTION("""COMPUTED_VALUE"""),587.51)</f>
        <v>587.51</v>
      </c>
      <c r="J182" s="2">
        <f>IFERROR(__xludf.DUMMYFUNCTION("""COMPUTED_VALUE"""),45554.66666666667)</f>
        <v>45554.66667</v>
      </c>
      <c r="K182" s="1">
        <f>IFERROR(__xludf.DUMMYFUNCTION("""COMPUTED_VALUE"""),603.83)</f>
        <v>603.83</v>
      </c>
      <c r="M182" s="2">
        <f>IFERROR(__xludf.DUMMYFUNCTION("""COMPUTED_VALUE"""),45554.66666666667)</f>
        <v>45554.66667</v>
      </c>
      <c r="N182" s="1">
        <f>IFERROR(__xludf.DUMMYFUNCTION("""COMPUTED_VALUE"""),1.6915521E7)</f>
        <v>16915521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IFERROR(__xludf.DUMMYFUNCTION("""COMPUTED_VALUE"""),603.83)</f>
        <v>603.83</v>
      </c>
      <c r="D183" s="2">
        <f>IFERROR(__xludf.DUMMYFUNCTION("""COMPUTED_VALUE"""),45555.66666666667)</f>
        <v>45555.66667</v>
      </c>
      <c r="E183" s="1">
        <f>IFERROR(__xludf.DUMMYFUNCTION("""COMPUTED_VALUE"""),603.83)</f>
        <v>603.83</v>
      </c>
      <c r="G183" s="2">
        <f>IFERROR(__xludf.DUMMYFUNCTION("""COMPUTED_VALUE"""),45555.66666666667)</f>
        <v>45555.66667</v>
      </c>
      <c r="H183" s="1">
        <f>IFERROR(__xludf.DUMMYFUNCTION("""COMPUTED_VALUE"""),593.4)</f>
        <v>593.4</v>
      </c>
      <c r="J183" s="2">
        <f>IFERROR(__xludf.DUMMYFUNCTION("""COMPUTED_VALUE"""),45555.66666666667)</f>
        <v>45555.66667</v>
      </c>
      <c r="K183" s="1">
        <f>IFERROR(__xludf.DUMMYFUNCTION("""COMPUTED_VALUE"""),595.67)</f>
        <v>595.67</v>
      </c>
      <c r="M183" s="2">
        <f>IFERROR(__xludf.DUMMYFUNCTION("""COMPUTED_VALUE"""),45555.66666666667)</f>
        <v>45555.66667</v>
      </c>
      <c r="N183" s="1">
        <f>IFERROR(__xludf.DUMMYFUNCTION("""COMPUTED_VALUE"""),1.6301322E7)</f>
        <v>16301322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IFERROR(__xludf.DUMMYFUNCTION("""COMPUTED_VALUE"""),601.96)</f>
        <v>601.96</v>
      </c>
      <c r="D184" s="2">
        <f>IFERROR(__xludf.DUMMYFUNCTION("""COMPUTED_VALUE"""),45558.66666666667)</f>
        <v>45558.66667</v>
      </c>
      <c r="E184" s="1">
        <f>IFERROR(__xludf.DUMMYFUNCTION("""COMPUTED_VALUE"""),612.23)</f>
        <v>612.23</v>
      </c>
      <c r="G184" s="2">
        <f>IFERROR(__xludf.DUMMYFUNCTION("""COMPUTED_VALUE"""),45558.66666666667)</f>
        <v>45558.66667</v>
      </c>
      <c r="H184" s="1">
        <f>IFERROR(__xludf.DUMMYFUNCTION("""COMPUTED_VALUE"""),599.55)</f>
        <v>599.55</v>
      </c>
      <c r="J184" s="2">
        <f>IFERROR(__xludf.DUMMYFUNCTION("""COMPUTED_VALUE"""),45558.66666666667)</f>
        <v>45558.66667</v>
      </c>
      <c r="K184" s="1">
        <f>IFERROR(__xludf.DUMMYFUNCTION("""COMPUTED_VALUE"""),603.83)</f>
        <v>603.83</v>
      </c>
      <c r="M184" s="2">
        <f>IFERROR(__xludf.DUMMYFUNCTION("""COMPUTED_VALUE"""),45558.66666666667)</f>
        <v>45558.66667</v>
      </c>
      <c r="N184" s="1">
        <f>IFERROR(__xludf.DUMMYFUNCTION("""COMPUTED_VALUE"""),1.5470202E7)</f>
        <v>15470202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IFERROR(__xludf.DUMMYFUNCTION("""COMPUTED_VALUE"""),638.48)</f>
        <v>638.48</v>
      </c>
      <c r="D185" s="2">
        <f>IFERROR(__xludf.DUMMYFUNCTION("""COMPUTED_VALUE"""),45559.66666666667)</f>
        <v>45559.66667</v>
      </c>
      <c r="E185" s="1">
        <f>IFERROR(__xludf.DUMMYFUNCTION("""COMPUTED_VALUE"""),655.08)</f>
        <v>655.08</v>
      </c>
      <c r="G185" s="2">
        <f>IFERROR(__xludf.DUMMYFUNCTION("""COMPUTED_VALUE"""),45559.66666666667)</f>
        <v>45559.66667</v>
      </c>
      <c r="H185" s="1">
        <f>IFERROR(__xludf.DUMMYFUNCTION("""COMPUTED_VALUE"""),636.0)</f>
        <v>636</v>
      </c>
      <c r="J185" s="2">
        <f>IFERROR(__xludf.DUMMYFUNCTION("""COMPUTED_VALUE"""),45559.66666666667)</f>
        <v>45559.66667</v>
      </c>
      <c r="K185" s="1">
        <f>IFERROR(__xludf.DUMMYFUNCTION("""COMPUTED_VALUE"""),651.72)</f>
        <v>651.72</v>
      </c>
      <c r="M185" s="2">
        <f>IFERROR(__xludf.DUMMYFUNCTION("""COMPUTED_VALUE"""),45559.66666666667)</f>
        <v>45559.66667</v>
      </c>
      <c r="N185" s="1">
        <f>IFERROR(__xludf.DUMMYFUNCTION("""COMPUTED_VALUE"""),2.6356392E7)</f>
        <v>26356392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IFERROR(__xludf.DUMMYFUNCTION("""COMPUTED_VALUE"""),651.72)</f>
        <v>651.72</v>
      </c>
      <c r="D186" s="2">
        <f>IFERROR(__xludf.DUMMYFUNCTION("""COMPUTED_VALUE"""),45560.66666666667)</f>
        <v>45560.66667</v>
      </c>
      <c r="E186" s="1">
        <f>IFERROR(__xludf.DUMMYFUNCTION("""COMPUTED_VALUE"""),655.2)</f>
        <v>655.2</v>
      </c>
      <c r="G186" s="2">
        <f>IFERROR(__xludf.DUMMYFUNCTION("""COMPUTED_VALUE"""),45560.66666666667)</f>
        <v>45560.66667</v>
      </c>
      <c r="H186" s="1">
        <f>IFERROR(__xludf.DUMMYFUNCTION("""COMPUTED_VALUE"""),644.03)</f>
        <v>644.03</v>
      </c>
      <c r="J186" s="2">
        <f>IFERROR(__xludf.DUMMYFUNCTION("""COMPUTED_VALUE"""),45560.66666666667)</f>
        <v>45560.66667</v>
      </c>
      <c r="K186" s="1">
        <f>IFERROR(__xludf.DUMMYFUNCTION("""COMPUTED_VALUE"""),646.24)</f>
        <v>646.24</v>
      </c>
      <c r="M186" s="2">
        <f>IFERROR(__xludf.DUMMYFUNCTION("""COMPUTED_VALUE"""),45560.66666666667)</f>
        <v>45560.66667</v>
      </c>
      <c r="N186" s="1">
        <f>IFERROR(__xludf.DUMMYFUNCTION("""COMPUTED_VALUE"""),1.2453272E7)</f>
        <v>12453272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IFERROR(__xludf.DUMMYFUNCTION("""COMPUTED_VALUE"""),646.24)</f>
        <v>646.24</v>
      </c>
      <c r="D187" s="2">
        <f>IFERROR(__xludf.DUMMYFUNCTION("""COMPUTED_VALUE"""),45561.66666666667)</f>
        <v>45561.66667</v>
      </c>
      <c r="E187" s="1">
        <f>IFERROR(__xludf.DUMMYFUNCTION("""COMPUTED_VALUE"""),702.28)</f>
        <v>702.28</v>
      </c>
      <c r="G187" s="2">
        <f>IFERROR(__xludf.DUMMYFUNCTION("""COMPUTED_VALUE"""),45561.66666666667)</f>
        <v>45561.66667</v>
      </c>
      <c r="H187" s="1">
        <f>IFERROR(__xludf.DUMMYFUNCTION("""COMPUTED_VALUE"""),646.24)</f>
        <v>646.24</v>
      </c>
      <c r="J187" s="2">
        <f>IFERROR(__xludf.DUMMYFUNCTION("""COMPUTED_VALUE"""),45561.66666666667)</f>
        <v>45561.66667</v>
      </c>
      <c r="K187" s="1">
        <f>IFERROR(__xludf.DUMMYFUNCTION("""COMPUTED_VALUE"""),694.39)</f>
        <v>694.39</v>
      </c>
      <c r="M187" s="2">
        <f>IFERROR(__xludf.DUMMYFUNCTION("""COMPUTED_VALUE"""),45561.66666666667)</f>
        <v>45561.66667</v>
      </c>
      <c r="N187" s="1">
        <f>IFERROR(__xludf.DUMMYFUNCTION("""COMPUTED_VALUE"""),3.2393943E7)</f>
        <v>32393943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IFERROR(__xludf.DUMMYFUNCTION("""COMPUTED_VALUE"""),694.39)</f>
        <v>694.39</v>
      </c>
      <c r="D188" s="2">
        <f>IFERROR(__xludf.DUMMYFUNCTION("""COMPUTED_VALUE"""),45562.66666666667)</f>
        <v>45562.66667</v>
      </c>
      <c r="E188" s="1">
        <f>IFERROR(__xludf.DUMMYFUNCTION("""COMPUTED_VALUE"""),696.27)</f>
        <v>696.27</v>
      </c>
      <c r="G188" s="2">
        <f>IFERROR(__xludf.DUMMYFUNCTION("""COMPUTED_VALUE"""),45562.66666666667)</f>
        <v>45562.66667</v>
      </c>
      <c r="H188" s="1">
        <f>IFERROR(__xludf.DUMMYFUNCTION("""COMPUTED_VALUE"""),684.23)</f>
        <v>684.23</v>
      </c>
      <c r="J188" s="2">
        <f>IFERROR(__xludf.DUMMYFUNCTION("""COMPUTED_VALUE"""),45562.66666666667)</f>
        <v>45562.66667</v>
      </c>
      <c r="K188" s="1">
        <f>IFERROR(__xludf.DUMMYFUNCTION("""COMPUTED_VALUE"""),686.77)</f>
        <v>686.77</v>
      </c>
      <c r="M188" s="2">
        <f>IFERROR(__xludf.DUMMYFUNCTION("""COMPUTED_VALUE"""),45562.66666666667)</f>
        <v>45562.66667</v>
      </c>
      <c r="N188" s="1">
        <f>IFERROR(__xludf.DUMMYFUNCTION("""COMPUTED_VALUE"""),1.5965242E7)</f>
        <v>15965242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IFERROR(__xludf.DUMMYFUNCTION("""COMPUTED_VALUE"""),686.77)</f>
        <v>686.77</v>
      </c>
      <c r="D189" s="2">
        <f>IFERROR(__xludf.DUMMYFUNCTION("""COMPUTED_VALUE"""),45565.66666666667)</f>
        <v>45565.66667</v>
      </c>
      <c r="E189" s="1">
        <f>IFERROR(__xludf.DUMMYFUNCTION("""COMPUTED_VALUE"""),686.77)</f>
        <v>686.77</v>
      </c>
      <c r="G189" s="2">
        <f>IFERROR(__xludf.DUMMYFUNCTION("""COMPUTED_VALUE"""),45565.66666666667)</f>
        <v>45565.66667</v>
      </c>
      <c r="H189" s="1">
        <f>IFERROR(__xludf.DUMMYFUNCTION("""COMPUTED_VALUE"""),661.49)</f>
        <v>661.49</v>
      </c>
      <c r="J189" s="2">
        <f>IFERROR(__xludf.DUMMYFUNCTION("""COMPUTED_VALUE"""),45565.66666666667)</f>
        <v>45565.66667</v>
      </c>
      <c r="K189" s="1">
        <f>IFERROR(__xludf.DUMMYFUNCTION("""COMPUTED_VALUE"""),667.77)</f>
        <v>667.77</v>
      </c>
      <c r="M189" s="2">
        <f>IFERROR(__xludf.DUMMYFUNCTION("""COMPUTED_VALUE"""),45565.66666666667)</f>
        <v>45565.66667</v>
      </c>
      <c r="N189" s="1">
        <f>IFERROR(__xludf.DUMMYFUNCTION("""COMPUTED_VALUE"""),1.4991541E7)</f>
        <v>14991541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IFERROR(__xludf.DUMMYFUNCTION("""COMPUTED_VALUE"""),677.67)</f>
        <v>677.67</v>
      </c>
      <c r="D190" s="2">
        <f>IFERROR(__xludf.DUMMYFUNCTION("""COMPUTED_VALUE"""),45566.66666666667)</f>
        <v>45566.66667</v>
      </c>
      <c r="E190" s="1">
        <f>IFERROR(__xludf.DUMMYFUNCTION("""COMPUTED_VALUE"""),678.47)</f>
        <v>678.47</v>
      </c>
      <c r="G190" s="2">
        <f>IFERROR(__xludf.DUMMYFUNCTION("""COMPUTED_VALUE"""),45566.66666666667)</f>
        <v>45566.66667</v>
      </c>
      <c r="H190" s="1">
        <f>IFERROR(__xludf.DUMMYFUNCTION("""COMPUTED_VALUE"""),662.69)</f>
        <v>662.69</v>
      </c>
      <c r="J190" s="2">
        <f>IFERROR(__xludf.DUMMYFUNCTION("""COMPUTED_VALUE"""),45566.66666666667)</f>
        <v>45566.66667</v>
      </c>
      <c r="K190" s="1">
        <f>IFERROR(__xludf.DUMMYFUNCTION("""COMPUTED_VALUE"""),673.93)</f>
        <v>673.93</v>
      </c>
      <c r="M190" s="2">
        <f>IFERROR(__xludf.DUMMYFUNCTION("""COMPUTED_VALUE"""),45566.66666666667)</f>
        <v>45566.66667</v>
      </c>
      <c r="N190" s="1">
        <f>IFERROR(__xludf.DUMMYFUNCTION("""COMPUTED_VALUE"""),9094712.0)</f>
        <v>9094712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IFERROR(__xludf.DUMMYFUNCTION("""COMPUTED_VALUE"""),673.93)</f>
        <v>673.93</v>
      </c>
      <c r="D191" s="2">
        <f>IFERROR(__xludf.DUMMYFUNCTION("""COMPUTED_VALUE"""),45567.66666666667)</f>
        <v>45567.66667</v>
      </c>
      <c r="E191" s="1">
        <f>IFERROR(__xludf.DUMMYFUNCTION("""COMPUTED_VALUE"""),688.11)</f>
        <v>688.11</v>
      </c>
      <c r="G191" s="2">
        <f>IFERROR(__xludf.DUMMYFUNCTION("""COMPUTED_VALUE"""),45567.66666666667)</f>
        <v>45567.66667</v>
      </c>
      <c r="H191" s="1">
        <f>IFERROR(__xludf.DUMMYFUNCTION("""COMPUTED_VALUE"""),673.52)</f>
        <v>673.52</v>
      </c>
      <c r="J191" s="2">
        <f>IFERROR(__xludf.DUMMYFUNCTION("""COMPUTED_VALUE"""),45567.66666666667)</f>
        <v>45567.66667</v>
      </c>
      <c r="K191" s="1">
        <f>IFERROR(__xludf.DUMMYFUNCTION("""COMPUTED_VALUE"""),679.81)</f>
        <v>679.81</v>
      </c>
      <c r="M191" s="2">
        <f>IFERROR(__xludf.DUMMYFUNCTION("""COMPUTED_VALUE"""),45567.66666666667)</f>
        <v>45567.66667</v>
      </c>
      <c r="N191" s="1">
        <f>IFERROR(__xludf.DUMMYFUNCTION("""COMPUTED_VALUE"""),1.0723628E7)</f>
        <v>10723628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IFERROR(__xludf.DUMMYFUNCTION("""COMPUTED_VALUE"""),679.81)</f>
        <v>679.81</v>
      </c>
      <c r="D192" s="2">
        <f>IFERROR(__xludf.DUMMYFUNCTION("""COMPUTED_VALUE"""),45568.66666666667)</f>
        <v>45568.66667</v>
      </c>
      <c r="E192" s="1">
        <f>IFERROR(__xludf.DUMMYFUNCTION("""COMPUTED_VALUE"""),679.81)</f>
        <v>679.81</v>
      </c>
      <c r="G192" s="2">
        <f>IFERROR(__xludf.DUMMYFUNCTION("""COMPUTED_VALUE"""),45568.66666666667)</f>
        <v>45568.66667</v>
      </c>
      <c r="H192" s="1">
        <f>IFERROR(__xludf.DUMMYFUNCTION("""COMPUTED_VALUE"""),659.48)</f>
        <v>659.48</v>
      </c>
      <c r="J192" s="2">
        <f>IFERROR(__xludf.DUMMYFUNCTION("""COMPUTED_VALUE"""),45568.66666666667)</f>
        <v>45568.66667</v>
      </c>
      <c r="K192" s="1">
        <f>IFERROR(__xludf.DUMMYFUNCTION("""COMPUTED_VALUE"""),665.77)</f>
        <v>665.77</v>
      </c>
      <c r="M192" s="2">
        <f>IFERROR(__xludf.DUMMYFUNCTION("""COMPUTED_VALUE"""),45568.66666666667)</f>
        <v>45568.66667</v>
      </c>
      <c r="N192" s="1">
        <f>IFERROR(__xludf.DUMMYFUNCTION("""COMPUTED_VALUE"""),1.0382522E7)</f>
        <v>10382522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IFERROR(__xludf.DUMMYFUNCTION("""COMPUTED_VALUE"""),677.34)</f>
        <v>677.34</v>
      </c>
      <c r="D193" s="2">
        <f>IFERROR(__xludf.DUMMYFUNCTION("""COMPUTED_VALUE"""),45569.66666666667)</f>
        <v>45569.66667</v>
      </c>
      <c r="E193" s="1">
        <f>IFERROR(__xludf.DUMMYFUNCTION("""COMPUTED_VALUE"""),683.62)</f>
        <v>683.62</v>
      </c>
      <c r="G193" s="2">
        <f>IFERROR(__xludf.DUMMYFUNCTION("""COMPUTED_VALUE"""),45569.66666666667)</f>
        <v>45569.66667</v>
      </c>
      <c r="H193" s="1">
        <f>IFERROR(__xludf.DUMMYFUNCTION("""COMPUTED_VALUE"""),668.91)</f>
        <v>668.91</v>
      </c>
      <c r="J193" s="2">
        <f>IFERROR(__xludf.DUMMYFUNCTION("""COMPUTED_VALUE"""),45569.66666666667)</f>
        <v>45569.66667</v>
      </c>
      <c r="K193" s="1">
        <f>IFERROR(__xludf.DUMMYFUNCTION("""COMPUTED_VALUE"""),676.2)</f>
        <v>676.2</v>
      </c>
      <c r="M193" s="2">
        <f>IFERROR(__xludf.DUMMYFUNCTION("""COMPUTED_VALUE"""),45569.66666666667)</f>
        <v>45569.66667</v>
      </c>
      <c r="N193" s="1">
        <f>IFERROR(__xludf.DUMMYFUNCTION("""COMPUTED_VALUE"""),1.1506366E7)</f>
        <v>11506366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IFERROR(__xludf.DUMMYFUNCTION("""COMPUTED_VALUE"""),676.2)</f>
        <v>676.2</v>
      </c>
      <c r="D194" s="2">
        <f>IFERROR(__xludf.DUMMYFUNCTION("""COMPUTED_VALUE"""),45572.66666666667)</f>
        <v>45572.66667</v>
      </c>
      <c r="E194" s="1">
        <f>IFERROR(__xludf.DUMMYFUNCTION("""COMPUTED_VALUE"""),684.69)</f>
        <v>684.69</v>
      </c>
      <c r="G194" s="2">
        <f>IFERROR(__xludf.DUMMYFUNCTION("""COMPUTED_VALUE"""),45572.66666666667)</f>
        <v>45572.66667</v>
      </c>
      <c r="H194" s="1">
        <f>IFERROR(__xludf.DUMMYFUNCTION("""COMPUTED_VALUE"""),669.51)</f>
        <v>669.51</v>
      </c>
      <c r="J194" s="2">
        <f>IFERROR(__xludf.DUMMYFUNCTION("""COMPUTED_VALUE"""),45572.66666666667)</f>
        <v>45572.66667</v>
      </c>
      <c r="K194" s="1">
        <f>IFERROR(__xludf.DUMMYFUNCTION("""COMPUTED_VALUE"""),679.41)</f>
        <v>679.41</v>
      </c>
      <c r="M194" s="2">
        <f>IFERROR(__xludf.DUMMYFUNCTION("""COMPUTED_VALUE"""),45572.66666666667)</f>
        <v>45572.66667</v>
      </c>
      <c r="N194" s="1">
        <f>IFERROR(__xludf.DUMMYFUNCTION("""COMPUTED_VALUE"""),8883897.0)</f>
        <v>8883897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IFERROR(__xludf.DUMMYFUNCTION("""COMPUTED_VALUE"""),679.41)</f>
        <v>679.41</v>
      </c>
      <c r="D195" s="2">
        <f>IFERROR(__xludf.DUMMYFUNCTION("""COMPUTED_VALUE"""),45573.66666666667)</f>
        <v>45573.66667</v>
      </c>
      <c r="E195" s="1">
        <f>IFERROR(__xludf.DUMMYFUNCTION("""COMPUTED_VALUE"""),679.41)</f>
        <v>679.41</v>
      </c>
      <c r="G195" s="2">
        <f>IFERROR(__xludf.DUMMYFUNCTION("""COMPUTED_VALUE"""),45573.66666666667)</f>
        <v>45573.66667</v>
      </c>
      <c r="H195" s="1">
        <f>IFERROR(__xludf.DUMMYFUNCTION("""COMPUTED_VALUE"""),642.69)</f>
        <v>642.69</v>
      </c>
      <c r="J195" s="2">
        <f>IFERROR(__xludf.DUMMYFUNCTION("""COMPUTED_VALUE"""),45573.66666666667)</f>
        <v>45573.66667</v>
      </c>
      <c r="K195" s="1">
        <f>IFERROR(__xludf.DUMMYFUNCTION("""COMPUTED_VALUE"""),649.98)</f>
        <v>649.98</v>
      </c>
      <c r="M195" s="2">
        <f>IFERROR(__xludf.DUMMYFUNCTION("""COMPUTED_VALUE"""),45573.66666666667)</f>
        <v>45573.66667</v>
      </c>
      <c r="N195" s="1">
        <f>IFERROR(__xludf.DUMMYFUNCTION("""COMPUTED_VALUE"""),1.3033048E7)</f>
        <v>13033048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IFERROR(__xludf.DUMMYFUNCTION("""COMPUTED_VALUE"""),649.98)</f>
        <v>649.98</v>
      </c>
      <c r="D196" s="2">
        <f>IFERROR(__xludf.DUMMYFUNCTION("""COMPUTED_VALUE"""),45574.66666666667)</f>
        <v>45574.66667</v>
      </c>
      <c r="E196" s="1">
        <f>IFERROR(__xludf.DUMMYFUNCTION("""COMPUTED_VALUE"""),654.85)</f>
        <v>654.85</v>
      </c>
      <c r="G196" s="2">
        <f>IFERROR(__xludf.DUMMYFUNCTION("""COMPUTED_VALUE"""),45574.66666666667)</f>
        <v>45574.66667</v>
      </c>
      <c r="H196" s="1">
        <f>IFERROR(__xludf.DUMMYFUNCTION("""COMPUTED_VALUE"""),638.21)</f>
        <v>638.21</v>
      </c>
      <c r="J196" s="2">
        <f>IFERROR(__xludf.DUMMYFUNCTION("""COMPUTED_VALUE"""),45574.66666666667)</f>
        <v>45574.66667</v>
      </c>
      <c r="K196" s="1">
        <f>IFERROR(__xludf.DUMMYFUNCTION("""COMPUTED_VALUE"""),653.73)</f>
        <v>653.73</v>
      </c>
      <c r="M196" s="2">
        <f>IFERROR(__xludf.DUMMYFUNCTION("""COMPUTED_VALUE"""),45574.66666666667)</f>
        <v>45574.66667</v>
      </c>
      <c r="N196" s="1">
        <f>IFERROR(__xludf.DUMMYFUNCTION("""COMPUTED_VALUE"""),6971702.0)</f>
        <v>6971702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IFERROR(__xludf.DUMMYFUNCTION("""COMPUTED_VALUE"""),653.73)</f>
        <v>653.73</v>
      </c>
      <c r="D197" s="2">
        <f>IFERROR(__xludf.DUMMYFUNCTION("""COMPUTED_VALUE"""),45575.66666666667)</f>
        <v>45575.66667</v>
      </c>
      <c r="E197" s="1">
        <f>IFERROR(__xludf.DUMMYFUNCTION("""COMPUTED_VALUE"""),666.5)</f>
        <v>666.5</v>
      </c>
      <c r="G197" s="2">
        <f>IFERROR(__xludf.DUMMYFUNCTION("""COMPUTED_VALUE"""),45575.66666666667)</f>
        <v>45575.66667</v>
      </c>
      <c r="H197" s="1">
        <f>IFERROR(__xludf.DUMMYFUNCTION("""COMPUTED_VALUE"""),649.04)</f>
        <v>649.04</v>
      </c>
      <c r="J197" s="2">
        <f>IFERROR(__xludf.DUMMYFUNCTION("""COMPUTED_VALUE"""),45575.66666666667)</f>
        <v>45575.66667</v>
      </c>
      <c r="K197" s="1">
        <f>IFERROR(__xludf.DUMMYFUNCTION("""COMPUTED_VALUE"""),662.69)</f>
        <v>662.69</v>
      </c>
      <c r="M197" s="2">
        <f>IFERROR(__xludf.DUMMYFUNCTION("""COMPUTED_VALUE"""),45575.66666666667)</f>
        <v>45575.66667</v>
      </c>
      <c r="N197" s="1">
        <f>IFERROR(__xludf.DUMMYFUNCTION("""COMPUTED_VALUE"""),6958018.0)</f>
        <v>6958018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IFERROR(__xludf.DUMMYFUNCTION("""COMPUTED_VALUE"""),661.75)</f>
        <v>661.75</v>
      </c>
      <c r="D198" s="2">
        <f>IFERROR(__xludf.DUMMYFUNCTION("""COMPUTED_VALUE"""),45576.66666666667)</f>
        <v>45576.66667</v>
      </c>
      <c r="E198" s="1">
        <f>IFERROR(__xludf.DUMMYFUNCTION("""COMPUTED_VALUE"""),672.52)</f>
        <v>672.52</v>
      </c>
      <c r="G198" s="2">
        <f>IFERROR(__xludf.DUMMYFUNCTION("""COMPUTED_VALUE"""),45576.66666666667)</f>
        <v>45576.66667</v>
      </c>
      <c r="H198" s="1">
        <f>IFERROR(__xludf.DUMMYFUNCTION("""COMPUTED_VALUE"""),660.42)</f>
        <v>660.42</v>
      </c>
      <c r="J198" s="2">
        <f>IFERROR(__xludf.DUMMYFUNCTION("""COMPUTED_VALUE"""),45576.66666666667)</f>
        <v>45576.66667</v>
      </c>
      <c r="K198" s="1">
        <f>IFERROR(__xludf.DUMMYFUNCTION("""COMPUTED_VALUE"""),669.24)</f>
        <v>669.24</v>
      </c>
      <c r="M198" s="2">
        <f>IFERROR(__xludf.DUMMYFUNCTION("""COMPUTED_VALUE"""),45576.66666666667)</f>
        <v>45576.66667</v>
      </c>
      <c r="N198" s="1">
        <f>IFERROR(__xludf.DUMMYFUNCTION("""COMPUTED_VALUE"""),6413686.0)</f>
        <v>6413686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IFERROR(__xludf.DUMMYFUNCTION("""COMPUTED_VALUE"""),641.02)</f>
        <v>641.02</v>
      </c>
      <c r="D199" s="2">
        <f>IFERROR(__xludf.DUMMYFUNCTION("""COMPUTED_VALUE"""),45579.66666666667)</f>
        <v>45579.66667</v>
      </c>
      <c r="E199" s="1">
        <f>IFERROR(__xludf.DUMMYFUNCTION("""COMPUTED_VALUE"""),655.27)</f>
        <v>655.27</v>
      </c>
      <c r="G199" s="2">
        <f>IFERROR(__xludf.DUMMYFUNCTION("""COMPUTED_VALUE"""),45579.66666666667)</f>
        <v>45579.66667</v>
      </c>
      <c r="H199" s="1">
        <f>IFERROR(__xludf.DUMMYFUNCTION("""COMPUTED_VALUE"""),637.14)</f>
        <v>637.14</v>
      </c>
      <c r="J199" s="2">
        <f>IFERROR(__xludf.DUMMYFUNCTION("""COMPUTED_VALUE"""),45579.66666666667)</f>
        <v>45579.66667</v>
      </c>
      <c r="K199" s="1">
        <f>IFERROR(__xludf.DUMMYFUNCTION("""COMPUTED_VALUE"""),653.59)</f>
        <v>653.59</v>
      </c>
      <c r="M199" s="2">
        <f>IFERROR(__xludf.DUMMYFUNCTION("""COMPUTED_VALUE"""),45579.66666666667)</f>
        <v>45579.66667</v>
      </c>
      <c r="N199" s="1">
        <f>IFERROR(__xludf.DUMMYFUNCTION("""COMPUTED_VALUE"""),1.3572316E7)</f>
        <v>13572316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IFERROR(__xludf.DUMMYFUNCTION("""COMPUTED_VALUE"""),653.59)</f>
        <v>653.59</v>
      </c>
      <c r="D200" s="2">
        <f>IFERROR(__xludf.DUMMYFUNCTION("""COMPUTED_VALUE"""),45580.66666666667)</f>
        <v>45580.66667</v>
      </c>
      <c r="E200" s="1">
        <f>IFERROR(__xludf.DUMMYFUNCTION("""COMPUTED_VALUE"""),653.59)</f>
        <v>653.59</v>
      </c>
      <c r="G200" s="2">
        <f>IFERROR(__xludf.DUMMYFUNCTION("""COMPUTED_VALUE"""),45580.66666666667)</f>
        <v>45580.66667</v>
      </c>
      <c r="H200" s="1">
        <f>IFERROR(__xludf.DUMMYFUNCTION("""COMPUTED_VALUE"""),629.98)</f>
        <v>629.98</v>
      </c>
      <c r="J200" s="2">
        <f>IFERROR(__xludf.DUMMYFUNCTION("""COMPUTED_VALUE"""),45580.66666666667)</f>
        <v>45580.66667</v>
      </c>
      <c r="K200" s="1">
        <f>IFERROR(__xludf.DUMMYFUNCTION("""COMPUTED_VALUE"""),632.46)</f>
        <v>632.46</v>
      </c>
      <c r="M200" s="2">
        <f>IFERROR(__xludf.DUMMYFUNCTION("""COMPUTED_VALUE"""),45580.66666666667)</f>
        <v>45580.66667</v>
      </c>
      <c r="N200" s="1">
        <f>IFERROR(__xludf.DUMMYFUNCTION("""COMPUTED_VALUE"""),1.0778995E7)</f>
        <v>10778995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IFERROR(__xludf.DUMMYFUNCTION("""COMPUTED_VALUE"""),632.46)</f>
        <v>632.46</v>
      </c>
      <c r="D201" s="2">
        <f>IFERROR(__xludf.DUMMYFUNCTION("""COMPUTED_VALUE"""),45581.66666666667)</f>
        <v>45581.66667</v>
      </c>
      <c r="E201" s="1">
        <f>IFERROR(__xludf.DUMMYFUNCTION("""COMPUTED_VALUE"""),642.89)</f>
        <v>642.89</v>
      </c>
      <c r="G201" s="2">
        <f>IFERROR(__xludf.DUMMYFUNCTION("""COMPUTED_VALUE"""),45581.66666666667)</f>
        <v>45581.66667</v>
      </c>
      <c r="H201" s="1">
        <f>IFERROR(__xludf.DUMMYFUNCTION("""COMPUTED_VALUE"""),632.46)</f>
        <v>632.46</v>
      </c>
      <c r="J201" s="2">
        <f>IFERROR(__xludf.DUMMYFUNCTION("""COMPUTED_VALUE"""),45581.66666666667)</f>
        <v>45581.66667</v>
      </c>
      <c r="K201" s="1">
        <f>IFERROR(__xludf.DUMMYFUNCTION("""COMPUTED_VALUE"""),641.69)</f>
        <v>641.69</v>
      </c>
      <c r="M201" s="2">
        <f>IFERROR(__xludf.DUMMYFUNCTION("""COMPUTED_VALUE"""),45581.66666666667)</f>
        <v>45581.66667</v>
      </c>
      <c r="N201" s="1">
        <f>IFERROR(__xludf.DUMMYFUNCTION("""COMPUTED_VALUE"""),7322205.0)</f>
        <v>7322205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IFERROR(__xludf.DUMMYFUNCTION("""COMPUTED_VALUE"""),641.69)</f>
        <v>641.69</v>
      </c>
      <c r="D202" s="2">
        <f>IFERROR(__xludf.DUMMYFUNCTION("""COMPUTED_VALUE"""),45582.66666666667)</f>
        <v>45582.66667</v>
      </c>
      <c r="E202" s="1">
        <f>IFERROR(__xludf.DUMMYFUNCTION("""COMPUTED_VALUE"""),647.31)</f>
        <v>647.31</v>
      </c>
      <c r="G202" s="2">
        <f>IFERROR(__xludf.DUMMYFUNCTION("""COMPUTED_VALUE"""),45582.66666666667)</f>
        <v>45582.66667</v>
      </c>
      <c r="H202" s="1">
        <f>IFERROR(__xludf.DUMMYFUNCTION("""COMPUTED_VALUE"""),637.27)</f>
        <v>637.27</v>
      </c>
      <c r="J202" s="2">
        <f>IFERROR(__xludf.DUMMYFUNCTION("""COMPUTED_VALUE"""),45582.66666666667)</f>
        <v>45582.66667</v>
      </c>
      <c r="K202" s="1">
        <f>IFERROR(__xludf.DUMMYFUNCTION("""COMPUTED_VALUE"""),641.42)</f>
        <v>641.42</v>
      </c>
      <c r="M202" s="2">
        <f>IFERROR(__xludf.DUMMYFUNCTION("""COMPUTED_VALUE"""),45582.66666666667)</f>
        <v>45582.66667</v>
      </c>
      <c r="N202" s="1">
        <f>IFERROR(__xludf.DUMMYFUNCTION("""COMPUTED_VALUE"""),8315828.0)</f>
        <v>8315828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IFERROR(__xludf.DUMMYFUNCTION("""COMPUTED_VALUE"""),641.42)</f>
        <v>641.42</v>
      </c>
      <c r="D203" s="2">
        <f>IFERROR(__xludf.DUMMYFUNCTION("""COMPUTED_VALUE"""),45583.66666666667)</f>
        <v>45583.66667</v>
      </c>
      <c r="E203" s="1">
        <f>IFERROR(__xludf.DUMMYFUNCTION("""COMPUTED_VALUE"""),656.13)</f>
        <v>656.13</v>
      </c>
      <c r="G203" s="2">
        <f>IFERROR(__xludf.DUMMYFUNCTION("""COMPUTED_VALUE"""),45583.66666666667)</f>
        <v>45583.66667</v>
      </c>
      <c r="H203" s="1">
        <f>IFERROR(__xludf.DUMMYFUNCTION("""COMPUTED_VALUE"""),641.42)</f>
        <v>641.42</v>
      </c>
      <c r="J203" s="2">
        <f>IFERROR(__xludf.DUMMYFUNCTION("""COMPUTED_VALUE"""),45583.66666666667)</f>
        <v>45583.66667</v>
      </c>
      <c r="K203" s="1">
        <f>IFERROR(__xludf.DUMMYFUNCTION("""COMPUTED_VALUE"""),644.5)</f>
        <v>644.5</v>
      </c>
      <c r="M203" s="2">
        <f>IFERROR(__xludf.DUMMYFUNCTION("""COMPUTED_VALUE"""),45583.66666666667)</f>
        <v>45583.66667</v>
      </c>
      <c r="N203" s="1">
        <f>IFERROR(__xludf.DUMMYFUNCTION("""COMPUTED_VALUE"""),8819883.0)</f>
        <v>8819883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IFERROR(__xludf.DUMMYFUNCTION("""COMPUTED_VALUE"""),644.5)</f>
        <v>644.5</v>
      </c>
      <c r="D204" s="2">
        <f>IFERROR(__xludf.DUMMYFUNCTION("""COMPUTED_VALUE"""),45586.66666666667)</f>
        <v>45586.66667</v>
      </c>
      <c r="E204" s="1">
        <f>IFERROR(__xludf.DUMMYFUNCTION("""COMPUTED_VALUE"""),651.32)</f>
        <v>651.32</v>
      </c>
      <c r="G204" s="2">
        <f>IFERROR(__xludf.DUMMYFUNCTION("""COMPUTED_VALUE"""),45586.66666666667)</f>
        <v>45586.66667</v>
      </c>
      <c r="H204" s="1">
        <f>IFERROR(__xludf.DUMMYFUNCTION("""COMPUTED_VALUE"""),637.74)</f>
        <v>637.74</v>
      </c>
      <c r="J204" s="2">
        <f>IFERROR(__xludf.DUMMYFUNCTION("""COMPUTED_VALUE"""),45586.66666666667)</f>
        <v>45586.66667</v>
      </c>
      <c r="K204" s="1">
        <f>IFERROR(__xludf.DUMMYFUNCTION("""COMPUTED_VALUE"""),641.29)</f>
        <v>641.29</v>
      </c>
      <c r="M204" s="2">
        <f>IFERROR(__xludf.DUMMYFUNCTION("""COMPUTED_VALUE"""),45586.66666666667)</f>
        <v>45586.66667</v>
      </c>
      <c r="N204" s="1">
        <f>IFERROR(__xludf.DUMMYFUNCTION("""COMPUTED_VALUE"""),1.0146331E7)</f>
        <v>10146331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IFERROR(__xludf.DUMMYFUNCTION("""COMPUTED_VALUE"""),668.84)</f>
        <v>668.84</v>
      </c>
      <c r="D205" s="2">
        <f>IFERROR(__xludf.DUMMYFUNCTION("""COMPUTED_VALUE"""),45587.66666666667)</f>
        <v>45587.66667</v>
      </c>
      <c r="E205" s="1">
        <f>IFERROR(__xludf.DUMMYFUNCTION("""COMPUTED_VALUE"""),670.05)</f>
        <v>670.05</v>
      </c>
      <c r="G205" s="2">
        <f>IFERROR(__xludf.DUMMYFUNCTION("""COMPUTED_VALUE"""),45587.66666666667)</f>
        <v>45587.66667</v>
      </c>
      <c r="H205" s="1">
        <f>IFERROR(__xludf.DUMMYFUNCTION("""COMPUTED_VALUE"""),637.27)</f>
        <v>637.27</v>
      </c>
      <c r="J205" s="2">
        <f>IFERROR(__xludf.DUMMYFUNCTION("""COMPUTED_VALUE"""),45587.66666666667)</f>
        <v>45587.66667</v>
      </c>
      <c r="K205" s="1">
        <f>IFERROR(__xludf.DUMMYFUNCTION("""COMPUTED_VALUE"""),649.18)</f>
        <v>649.18</v>
      </c>
      <c r="M205" s="2">
        <f>IFERROR(__xludf.DUMMYFUNCTION("""COMPUTED_VALUE"""),45587.66666666667)</f>
        <v>45587.66667</v>
      </c>
      <c r="N205" s="1">
        <f>IFERROR(__xludf.DUMMYFUNCTION("""COMPUTED_VALUE"""),1.4465029E7)</f>
        <v>14465029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IFERROR(__xludf.DUMMYFUNCTION("""COMPUTED_VALUE"""),649.18)</f>
        <v>649.18</v>
      </c>
      <c r="D206" s="2">
        <f>IFERROR(__xludf.DUMMYFUNCTION("""COMPUTED_VALUE"""),45588.66666666667)</f>
        <v>45588.66667</v>
      </c>
      <c r="E206" s="1">
        <f>IFERROR(__xludf.DUMMYFUNCTION("""COMPUTED_VALUE"""),649.18)</f>
        <v>649.18</v>
      </c>
      <c r="G206" s="2">
        <f>IFERROR(__xludf.DUMMYFUNCTION("""COMPUTED_VALUE"""),45588.66666666667)</f>
        <v>45588.66667</v>
      </c>
      <c r="H206" s="1">
        <f>IFERROR(__xludf.DUMMYFUNCTION("""COMPUTED_VALUE"""),632.32)</f>
        <v>632.32</v>
      </c>
      <c r="J206" s="2">
        <f>IFERROR(__xludf.DUMMYFUNCTION("""COMPUTED_VALUE"""),45588.66666666667)</f>
        <v>45588.66667</v>
      </c>
      <c r="K206" s="1">
        <f>IFERROR(__xludf.DUMMYFUNCTION("""COMPUTED_VALUE"""),641.02)</f>
        <v>641.02</v>
      </c>
      <c r="M206" s="2">
        <f>IFERROR(__xludf.DUMMYFUNCTION("""COMPUTED_VALUE"""),45588.66666666667)</f>
        <v>45588.66667</v>
      </c>
      <c r="N206" s="1">
        <f>IFERROR(__xludf.DUMMYFUNCTION("""COMPUTED_VALUE"""),1.0846348E7)</f>
        <v>10846348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IFERROR(__xludf.DUMMYFUNCTION("""COMPUTED_VALUE"""),641.02)</f>
        <v>641.02</v>
      </c>
      <c r="D207" s="2">
        <f>IFERROR(__xludf.DUMMYFUNCTION("""COMPUTED_VALUE"""),45589.66666666667)</f>
        <v>45589.66667</v>
      </c>
      <c r="E207" s="1">
        <f>IFERROR(__xludf.DUMMYFUNCTION("""COMPUTED_VALUE"""),644.63)</f>
        <v>644.63</v>
      </c>
      <c r="G207" s="2">
        <f>IFERROR(__xludf.DUMMYFUNCTION("""COMPUTED_VALUE"""),45589.66666666667)</f>
        <v>45589.66667</v>
      </c>
      <c r="H207" s="1">
        <f>IFERROR(__xludf.DUMMYFUNCTION("""COMPUTED_VALUE"""),624.03)</f>
        <v>624.03</v>
      </c>
      <c r="J207" s="2">
        <f>IFERROR(__xludf.DUMMYFUNCTION("""COMPUTED_VALUE"""),45589.66666666667)</f>
        <v>45589.66667</v>
      </c>
      <c r="K207" s="1">
        <f>IFERROR(__xludf.DUMMYFUNCTION("""COMPUTED_VALUE"""),626.57)</f>
        <v>626.57</v>
      </c>
      <c r="M207" s="2">
        <f>IFERROR(__xludf.DUMMYFUNCTION("""COMPUTED_VALUE"""),45589.66666666667)</f>
        <v>45589.66667</v>
      </c>
      <c r="N207" s="1">
        <f>IFERROR(__xludf.DUMMYFUNCTION("""COMPUTED_VALUE"""),1.016707E7)</f>
        <v>10167070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IFERROR(__xludf.DUMMYFUNCTION("""COMPUTED_VALUE"""),626.57)</f>
        <v>626.57</v>
      </c>
      <c r="D208" s="2">
        <f>IFERROR(__xludf.DUMMYFUNCTION("""COMPUTED_VALUE"""),45590.66666666667)</f>
        <v>45590.66667</v>
      </c>
      <c r="E208" s="1">
        <f>IFERROR(__xludf.DUMMYFUNCTION("""COMPUTED_VALUE"""),631.25)</f>
        <v>631.25</v>
      </c>
      <c r="G208" s="2">
        <f>IFERROR(__xludf.DUMMYFUNCTION("""COMPUTED_VALUE"""),45590.66666666667)</f>
        <v>45590.66667</v>
      </c>
      <c r="H208" s="1">
        <f>IFERROR(__xludf.DUMMYFUNCTION("""COMPUTED_VALUE"""),622.22)</f>
        <v>622.22</v>
      </c>
      <c r="J208" s="2">
        <f>IFERROR(__xludf.DUMMYFUNCTION("""COMPUTED_VALUE"""),45590.66666666667)</f>
        <v>45590.66667</v>
      </c>
      <c r="K208" s="1">
        <f>IFERROR(__xludf.DUMMYFUNCTION("""COMPUTED_VALUE"""),623.36)</f>
        <v>623.36</v>
      </c>
      <c r="M208" s="2">
        <f>IFERROR(__xludf.DUMMYFUNCTION("""COMPUTED_VALUE"""),45590.66666666667)</f>
        <v>45590.66667</v>
      </c>
      <c r="N208" s="1">
        <f>IFERROR(__xludf.DUMMYFUNCTION("""COMPUTED_VALUE"""),8528206.0)</f>
        <v>8528206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IFERROR(__xludf.DUMMYFUNCTION("""COMPUTED_VALUE"""),626.84)</f>
        <v>626.84</v>
      </c>
      <c r="D209" s="2">
        <f>IFERROR(__xludf.DUMMYFUNCTION("""COMPUTED_VALUE"""),45593.66666666667)</f>
        <v>45593.66667</v>
      </c>
      <c r="E209" s="1">
        <f>IFERROR(__xludf.DUMMYFUNCTION("""COMPUTED_VALUE"""),628.31)</f>
        <v>628.31</v>
      </c>
      <c r="G209" s="2">
        <f>IFERROR(__xludf.DUMMYFUNCTION("""COMPUTED_VALUE"""),45593.66666666667)</f>
        <v>45593.66667</v>
      </c>
      <c r="H209" s="1">
        <f>IFERROR(__xludf.DUMMYFUNCTION("""COMPUTED_VALUE"""),622.42)</f>
        <v>622.42</v>
      </c>
      <c r="J209" s="2">
        <f>IFERROR(__xludf.DUMMYFUNCTION("""COMPUTED_VALUE"""),45593.66666666667)</f>
        <v>45593.66667</v>
      </c>
      <c r="K209" s="1">
        <f>IFERROR(__xludf.DUMMYFUNCTION("""COMPUTED_VALUE"""),625.1)</f>
        <v>625.1</v>
      </c>
      <c r="M209" s="2">
        <f>IFERROR(__xludf.DUMMYFUNCTION("""COMPUTED_VALUE"""),45593.66666666667)</f>
        <v>45593.66667</v>
      </c>
      <c r="N209" s="1">
        <f>IFERROR(__xludf.DUMMYFUNCTION("""COMPUTED_VALUE"""),6443780.0)</f>
        <v>6443780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IFERROR(__xludf.DUMMYFUNCTION("""COMPUTED_VALUE"""),625.1)</f>
        <v>625.1</v>
      </c>
      <c r="D210" s="2">
        <f>IFERROR(__xludf.DUMMYFUNCTION("""COMPUTED_VALUE"""),45594.66666666667)</f>
        <v>45594.66667</v>
      </c>
      <c r="E210" s="1">
        <f>IFERROR(__xludf.DUMMYFUNCTION("""COMPUTED_VALUE"""),635.67)</f>
        <v>635.67</v>
      </c>
      <c r="G210" s="2">
        <f>IFERROR(__xludf.DUMMYFUNCTION("""COMPUTED_VALUE"""),45594.66666666667)</f>
        <v>45594.66667</v>
      </c>
      <c r="H210" s="1">
        <f>IFERROR(__xludf.DUMMYFUNCTION("""COMPUTED_VALUE"""),622.42)</f>
        <v>622.42</v>
      </c>
      <c r="J210" s="2">
        <f>IFERROR(__xludf.DUMMYFUNCTION("""COMPUTED_VALUE"""),45594.66666666667)</f>
        <v>45594.66667</v>
      </c>
      <c r="K210" s="1">
        <f>IFERROR(__xludf.DUMMYFUNCTION("""COMPUTED_VALUE"""),622.96)</f>
        <v>622.96</v>
      </c>
      <c r="M210" s="2">
        <f>IFERROR(__xludf.DUMMYFUNCTION("""COMPUTED_VALUE"""),45594.66666666667)</f>
        <v>45594.66667</v>
      </c>
      <c r="N210" s="1">
        <f>IFERROR(__xludf.DUMMYFUNCTION("""COMPUTED_VALUE"""),8470381.0)</f>
        <v>8470381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IFERROR(__xludf.DUMMYFUNCTION("""COMPUTED_VALUE"""),619.08)</f>
        <v>619.08</v>
      </c>
      <c r="D211" s="2">
        <f>IFERROR(__xludf.DUMMYFUNCTION("""COMPUTED_VALUE"""),45595.66666666667)</f>
        <v>45595.66667</v>
      </c>
      <c r="E211" s="1">
        <f>IFERROR(__xludf.DUMMYFUNCTION("""COMPUTED_VALUE"""),620.02)</f>
        <v>620.02</v>
      </c>
      <c r="G211" s="2">
        <f>IFERROR(__xludf.DUMMYFUNCTION("""COMPUTED_VALUE"""),45595.66666666667)</f>
        <v>45595.66667</v>
      </c>
      <c r="H211" s="1">
        <f>IFERROR(__xludf.DUMMYFUNCTION("""COMPUTED_VALUE"""),609.52)</f>
        <v>609.52</v>
      </c>
      <c r="J211" s="2">
        <f>IFERROR(__xludf.DUMMYFUNCTION("""COMPUTED_VALUE"""),45595.66666666667)</f>
        <v>45595.66667</v>
      </c>
      <c r="K211" s="1">
        <f>IFERROR(__xludf.DUMMYFUNCTION("""COMPUTED_VALUE"""),614.93)</f>
        <v>614.93</v>
      </c>
      <c r="M211" s="2">
        <f>IFERROR(__xludf.DUMMYFUNCTION("""COMPUTED_VALUE"""),45595.66666666667)</f>
        <v>45595.66667</v>
      </c>
      <c r="N211" s="1">
        <f>IFERROR(__xludf.DUMMYFUNCTION("""COMPUTED_VALUE"""),9015193.0)</f>
        <v>9015193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IFERROR(__xludf.DUMMYFUNCTION("""COMPUTED_VALUE"""),614.93)</f>
        <v>614.93</v>
      </c>
      <c r="D212" s="2">
        <f>IFERROR(__xludf.DUMMYFUNCTION("""COMPUTED_VALUE"""),45596.66666666667)</f>
        <v>45596.66667</v>
      </c>
      <c r="E212" s="1">
        <f>IFERROR(__xludf.DUMMYFUNCTION("""COMPUTED_VALUE"""),614.93)</f>
        <v>614.93</v>
      </c>
      <c r="G212" s="2">
        <f>IFERROR(__xludf.DUMMYFUNCTION("""COMPUTED_VALUE"""),45596.66666666667)</f>
        <v>45596.66667</v>
      </c>
      <c r="H212" s="1">
        <f>IFERROR(__xludf.DUMMYFUNCTION("""COMPUTED_VALUE"""),598.15)</f>
        <v>598.15</v>
      </c>
      <c r="J212" s="2">
        <f>IFERROR(__xludf.DUMMYFUNCTION("""COMPUTED_VALUE"""),45596.66666666667)</f>
        <v>45596.66667</v>
      </c>
      <c r="K212" s="1">
        <f>IFERROR(__xludf.DUMMYFUNCTION("""COMPUTED_VALUE"""),602.23)</f>
        <v>602.23</v>
      </c>
      <c r="M212" s="2">
        <f>IFERROR(__xludf.DUMMYFUNCTION("""COMPUTED_VALUE"""),45596.66666666667)</f>
        <v>45596.66667</v>
      </c>
      <c r="N212" s="1">
        <f>IFERROR(__xludf.DUMMYFUNCTION("""COMPUTED_VALUE"""),9478072.0)</f>
        <v>9478072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IFERROR(__xludf.DUMMYFUNCTION("""COMPUTED_VALUE"""),609.98)</f>
        <v>609.98</v>
      </c>
      <c r="D213" s="2">
        <f>IFERROR(__xludf.DUMMYFUNCTION("""COMPUTED_VALUE"""),45597.66666666667)</f>
        <v>45597.66667</v>
      </c>
      <c r="E213" s="1">
        <f>IFERROR(__xludf.DUMMYFUNCTION("""COMPUTED_VALUE"""),617.48)</f>
        <v>617.48</v>
      </c>
      <c r="G213" s="2">
        <f>IFERROR(__xludf.DUMMYFUNCTION("""COMPUTED_VALUE"""),45597.66666666667)</f>
        <v>45597.66667</v>
      </c>
      <c r="H213" s="1">
        <f>IFERROR(__xludf.DUMMYFUNCTION("""COMPUTED_VALUE"""),607.04)</f>
        <v>607.04</v>
      </c>
      <c r="J213" s="2">
        <f>IFERROR(__xludf.DUMMYFUNCTION("""COMPUTED_VALUE"""),45597.66666666667)</f>
        <v>45597.66667</v>
      </c>
      <c r="K213" s="1">
        <f>IFERROR(__xludf.DUMMYFUNCTION("""COMPUTED_VALUE"""),609.85)</f>
        <v>609.85</v>
      </c>
      <c r="M213" s="2">
        <f>IFERROR(__xludf.DUMMYFUNCTION("""COMPUTED_VALUE"""),45597.66666666667)</f>
        <v>45597.66667</v>
      </c>
      <c r="N213" s="1">
        <f>IFERROR(__xludf.DUMMYFUNCTION("""COMPUTED_VALUE"""),7732854.0)</f>
        <v>7732854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IFERROR(__xludf.DUMMYFUNCTION("""COMPUTED_VALUE"""),609.85)</f>
        <v>609.85</v>
      </c>
      <c r="D214" s="2">
        <f>IFERROR(__xludf.DUMMYFUNCTION("""COMPUTED_VALUE"""),45600.66666666667)</f>
        <v>45600.66667</v>
      </c>
      <c r="E214" s="1">
        <f>IFERROR(__xludf.DUMMYFUNCTION("""COMPUTED_VALUE"""),625.03)</f>
        <v>625.03</v>
      </c>
      <c r="G214" s="2">
        <f>IFERROR(__xludf.DUMMYFUNCTION("""COMPUTED_VALUE"""),45600.66666666667)</f>
        <v>45600.66667</v>
      </c>
      <c r="H214" s="1">
        <f>IFERROR(__xludf.DUMMYFUNCTION("""COMPUTED_VALUE"""),609.85)</f>
        <v>609.85</v>
      </c>
      <c r="J214" s="2">
        <f>IFERROR(__xludf.DUMMYFUNCTION("""COMPUTED_VALUE"""),45600.66666666667)</f>
        <v>45600.66667</v>
      </c>
      <c r="K214" s="1">
        <f>IFERROR(__xludf.DUMMYFUNCTION("""COMPUTED_VALUE"""),618.95)</f>
        <v>618.95</v>
      </c>
      <c r="M214" s="2">
        <f>IFERROR(__xludf.DUMMYFUNCTION("""COMPUTED_VALUE"""),45600.66666666667)</f>
        <v>45600.66667</v>
      </c>
      <c r="N214" s="1">
        <f>IFERROR(__xludf.DUMMYFUNCTION("""COMPUTED_VALUE"""),9146278.0)</f>
        <v>9146278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IFERROR(__xludf.DUMMYFUNCTION("""COMPUTED_VALUE"""),618.95)</f>
        <v>618.95</v>
      </c>
      <c r="D215" s="2">
        <f>IFERROR(__xludf.DUMMYFUNCTION("""COMPUTED_VALUE"""),45601.66666666667)</f>
        <v>45601.66667</v>
      </c>
      <c r="E215" s="1">
        <f>IFERROR(__xludf.DUMMYFUNCTION("""COMPUTED_VALUE"""),628.65)</f>
        <v>628.65</v>
      </c>
      <c r="G215" s="2">
        <f>IFERROR(__xludf.DUMMYFUNCTION("""COMPUTED_VALUE"""),45601.66666666667)</f>
        <v>45601.66667</v>
      </c>
      <c r="H215" s="1">
        <f>IFERROR(__xludf.DUMMYFUNCTION("""COMPUTED_VALUE"""),618.95)</f>
        <v>618.95</v>
      </c>
      <c r="J215" s="2">
        <f>IFERROR(__xludf.DUMMYFUNCTION("""COMPUTED_VALUE"""),45601.66666666667)</f>
        <v>45601.66667</v>
      </c>
      <c r="K215" s="1">
        <f>IFERROR(__xludf.DUMMYFUNCTION("""COMPUTED_VALUE"""),628.58)</f>
        <v>628.58</v>
      </c>
      <c r="M215" s="2">
        <f>IFERROR(__xludf.DUMMYFUNCTION("""COMPUTED_VALUE"""),45601.66666666667)</f>
        <v>45601.66667</v>
      </c>
      <c r="N215" s="1">
        <f>IFERROR(__xludf.DUMMYFUNCTION("""COMPUTED_VALUE"""),5987934.0)</f>
        <v>5987934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IFERROR(__xludf.DUMMYFUNCTION("""COMPUTED_VALUE"""),628.58)</f>
        <v>628.58</v>
      </c>
      <c r="D216" s="2">
        <f>IFERROR(__xludf.DUMMYFUNCTION("""COMPUTED_VALUE"""),45602.66666666667)</f>
        <v>45602.66667</v>
      </c>
      <c r="E216" s="1">
        <f>IFERROR(__xludf.DUMMYFUNCTION("""COMPUTED_VALUE"""),631.65)</f>
        <v>631.65</v>
      </c>
      <c r="G216" s="2">
        <f>IFERROR(__xludf.DUMMYFUNCTION("""COMPUTED_VALUE"""),45602.66666666667)</f>
        <v>45602.66667</v>
      </c>
      <c r="H216" s="1">
        <f>IFERROR(__xludf.DUMMYFUNCTION("""COMPUTED_VALUE"""),602.23)</f>
        <v>602.23</v>
      </c>
      <c r="J216" s="2">
        <f>IFERROR(__xludf.DUMMYFUNCTION("""COMPUTED_VALUE"""),45602.66666666667)</f>
        <v>45602.66667</v>
      </c>
      <c r="K216" s="1">
        <f>IFERROR(__xludf.DUMMYFUNCTION("""COMPUTED_VALUE"""),626.97)</f>
        <v>626.97</v>
      </c>
      <c r="M216" s="2">
        <f>IFERROR(__xludf.DUMMYFUNCTION("""COMPUTED_VALUE"""),45602.66666666667)</f>
        <v>45602.66667</v>
      </c>
      <c r="N216" s="1">
        <f>IFERROR(__xludf.DUMMYFUNCTION("""COMPUTED_VALUE"""),1.2906716E7)</f>
        <v>12906716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IFERROR(__xludf.DUMMYFUNCTION("""COMPUTED_VALUE"""),645.3)</f>
        <v>645.3</v>
      </c>
      <c r="D217" s="2">
        <f>IFERROR(__xludf.DUMMYFUNCTION("""COMPUTED_VALUE"""),45603.66666666667)</f>
        <v>45603.66667</v>
      </c>
      <c r="E217" s="1">
        <f>IFERROR(__xludf.DUMMYFUNCTION("""COMPUTED_VALUE"""),658.01)</f>
        <v>658.01</v>
      </c>
      <c r="G217" s="2">
        <f>IFERROR(__xludf.DUMMYFUNCTION("""COMPUTED_VALUE"""),45603.66666666667)</f>
        <v>45603.66667</v>
      </c>
      <c r="H217" s="1">
        <f>IFERROR(__xludf.DUMMYFUNCTION("""COMPUTED_VALUE"""),644.7)</f>
        <v>644.7</v>
      </c>
      <c r="J217" s="2">
        <f>IFERROR(__xludf.DUMMYFUNCTION("""COMPUTED_VALUE"""),45603.66666666667)</f>
        <v>45603.66667</v>
      </c>
      <c r="K217" s="1">
        <f>IFERROR(__xludf.DUMMYFUNCTION("""COMPUTED_VALUE"""),649.85)</f>
        <v>649.85</v>
      </c>
      <c r="M217" s="2">
        <f>IFERROR(__xludf.DUMMYFUNCTION("""COMPUTED_VALUE"""),45603.66666666667)</f>
        <v>45603.66667</v>
      </c>
      <c r="N217" s="1">
        <f>IFERROR(__xludf.DUMMYFUNCTION("""COMPUTED_VALUE"""),1.273201E7)</f>
        <v>12732010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IFERROR(__xludf.DUMMYFUNCTION("""COMPUTED_VALUE"""),622.02)</f>
        <v>622.02</v>
      </c>
      <c r="D218" s="2">
        <f>IFERROR(__xludf.DUMMYFUNCTION("""COMPUTED_VALUE"""),45604.66666666667)</f>
        <v>45604.66667</v>
      </c>
      <c r="E218" s="1">
        <f>IFERROR(__xludf.DUMMYFUNCTION("""COMPUTED_VALUE"""),627.24)</f>
        <v>627.24</v>
      </c>
      <c r="G218" s="2">
        <f>IFERROR(__xludf.DUMMYFUNCTION("""COMPUTED_VALUE"""),45604.66666666667)</f>
        <v>45604.66667</v>
      </c>
      <c r="H218" s="1">
        <f>IFERROR(__xludf.DUMMYFUNCTION("""COMPUTED_VALUE"""),608.31)</f>
        <v>608.31</v>
      </c>
      <c r="J218" s="2">
        <f>IFERROR(__xludf.DUMMYFUNCTION("""COMPUTED_VALUE"""),45604.66666666667)</f>
        <v>45604.66667</v>
      </c>
      <c r="K218" s="1">
        <f>IFERROR(__xludf.DUMMYFUNCTION("""COMPUTED_VALUE"""),620.15)</f>
        <v>620.15</v>
      </c>
      <c r="M218" s="2">
        <f>IFERROR(__xludf.DUMMYFUNCTION("""COMPUTED_VALUE"""),45604.66666666667)</f>
        <v>45604.66667</v>
      </c>
      <c r="N218" s="1">
        <f>IFERROR(__xludf.DUMMYFUNCTION("""COMPUTED_VALUE"""),1.6179471E7)</f>
        <v>16179471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IFERROR(__xludf.DUMMYFUNCTION("""COMPUTED_VALUE"""),620.15)</f>
        <v>620.15</v>
      </c>
      <c r="D219" s="2">
        <f>IFERROR(__xludf.DUMMYFUNCTION("""COMPUTED_VALUE"""),45607.66666666667)</f>
        <v>45607.66667</v>
      </c>
      <c r="E219" s="1">
        <f>IFERROR(__xludf.DUMMYFUNCTION("""COMPUTED_VALUE"""),620.15)</f>
        <v>620.15</v>
      </c>
      <c r="G219" s="2">
        <f>IFERROR(__xludf.DUMMYFUNCTION("""COMPUTED_VALUE"""),45607.66666666667)</f>
        <v>45607.66667</v>
      </c>
      <c r="H219" s="1">
        <f>IFERROR(__xludf.DUMMYFUNCTION("""COMPUTED_VALUE"""),598.21)</f>
        <v>598.21</v>
      </c>
      <c r="J219" s="2">
        <f>IFERROR(__xludf.DUMMYFUNCTION("""COMPUTED_VALUE"""),45607.66666666667)</f>
        <v>45607.66667</v>
      </c>
      <c r="K219" s="1">
        <f>IFERROR(__xludf.DUMMYFUNCTION("""COMPUTED_VALUE"""),600.62)</f>
        <v>600.62</v>
      </c>
      <c r="M219" s="2">
        <f>IFERROR(__xludf.DUMMYFUNCTION("""COMPUTED_VALUE"""),45607.66666666667)</f>
        <v>45607.66667</v>
      </c>
      <c r="N219" s="1">
        <f>IFERROR(__xludf.DUMMYFUNCTION("""COMPUTED_VALUE"""),1.2734768E7)</f>
        <v>12734768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IFERROR(__xludf.DUMMYFUNCTION("""COMPUTED_VALUE"""),600.62)</f>
        <v>600.62</v>
      </c>
      <c r="D220" s="2">
        <f>IFERROR(__xludf.DUMMYFUNCTION("""COMPUTED_VALUE"""),45608.66666666667)</f>
        <v>45608.66667</v>
      </c>
      <c r="E220" s="1">
        <f>IFERROR(__xludf.DUMMYFUNCTION("""COMPUTED_VALUE"""),600.62)</f>
        <v>600.62</v>
      </c>
      <c r="G220" s="2">
        <f>IFERROR(__xludf.DUMMYFUNCTION("""COMPUTED_VALUE"""),45608.66666666667)</f>
        <v>45608.66667</v>
      </c>
      <c r="H220" s="1">
        <f>IFERROR(__xludf.DUMMYFUNCTION("""COMPUTED_VALUE"""),574.13)</f>
        <v>574.13</v>
      </c>
      <c r="J220" s="2">
        <f>IFERROR(__xludf.DUMMYFUNCTION("""COMPUTED_VALUE"""),45608.66666666667)</f>
        <v>45608.66667</v>
      </c>
      <c r="K220" s="1">
        <f>IFERROR(__xludf.DUMMYFUNCTION("""COMPUTED_VALUE"""),583.23)</f>
        <v>583.23</v>
      </c>
      <c r="M220" s="2">
        <f>IFERROR(__xludf.DUMMYFUNCTION("""COMPUTED_VALUE"""),45608.66666666667)</f>
        <v>45608.66667</v>
      </c>
      <c r="N220" s="1">
        <f>IFERROR(__xludf.DUMMYFUNCTION("""COMPUTED_VALUE"""),1.8140313E7)</f>
        <v>18140313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IFERROR(__xludf.DUMMYFUNCTION("""COMPUTED_VALUE"""),582.43)</f>
        <v>582.43</v>
      </c>
      <c r="D221" s="2">
        <f>IFERROR(__xludf.DUMMYFUNCTION("""COMPUTED_VALUE"""),45609.66666666667)</f>
        <v>45609.66667</v>
      </c>
      <c r="E221" s="1">
        <f>IFERROR(__xludf.DUMMYFUNCTION("""COMPUTED_VALUE"""),586.87)</f>
        <v>586.87</v>
      </c>
      <c r="G221" s="2">
        <f>IFERROR(__xludf.DUMMYFUNCTION("""COMPUTED_VALUE"""),45609.66666666667)</f>
        <v>45609.66667</v>
      </c>
      <c r="H221" s="1">
        <f>IFERROR(__xludf.DUMMYFUNCTION("""COMPUTED_VALUE"""),576.48)</f>
        <v>576.48</v>
      </c>
      <c r="J221" s="2">
        <f>IFERROR(__xludf.DUMMYFUNCTION("""COMPUTED_VALUE"""),45609.66666666667)</f>
        <v>45609.66667</v>
      </c>
      <c r="K221" s="1">
        <f>IFERROR(__xludf.DUMMYFUNCTION("""COMPUTED_VALUE"""),576.81)</f>
        <v>576.81</v>
      </c>
      <c r="M221" s="2">
        <f>IFERROR(__xludf.DUMMYFUNCTION("""COMPUTED_VALUE"""),45609.66666666667)</f>
        <v>45609.66667</v>
      </c>
      <c r="N221" s="1">
        <f>IFERROR(__xludf.DUMMYFUNCTION("""COMPUTED_VALUE"""),1.1929606E7)</f>
        <v>11929606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IFERROR(__xludf.DUMMYFUNCTION("""COMPUTED_VALUE"""),576.81)</f>
        <v>576.81</v>
      </c>
      <c r="D222" s="2">
        <f>IFERROR(__xludf.DUMMYFUNCTION("""COMPUTED_VALUE"""),45610.66666666667)</f>
        <v>45610.66667</v>
      </c>
      <c r="E222" s="1">
        <f>IFERROR(__xludf.DUMMYFUNCTION("""COMPUTED_VALUE"""),582.83)</f>
        <v>582.83</v>
      </c>
      <c r="G222" s="2">
        <f>IFERROR(__xludf.DUMMYFUNCTION("""COMPUTED_VALUE"""),45610.66666666667)</f>
        <v>45610.66667</v>
      </c>
      <c r="H222" s="1">
        <f>IFERROR(__xludf.DUMMYFUNCTION("""COMPUTED_VALUE"""),571.33)</f>
        <v>571.33</v>
      </c>
      <c r="J222" s="2">
        <f>IFERROR(__xludf.DUMMYFUNCTION("""COMPUTED_VALUE"""),45610.66666666667)</f>
        <v>45610.66667</v>
      </c>
      <c r="K222" s="1">
        <f>IFERROR(__xludf.DUMMYFUNCTION("""COMPUTED_VALUE"""),578.82)</f>
        <v>578.82</v>
      </c>
      <c r="M222" s="2">
        <f>IFERROR(__xludf.DUMMYFUNCTION("""COMPUTED_VALUE"""),45610.66666666667)</f>
        <v>45610.66667</v>
      </c>
      <c r="N222" s="1">
        <f>IFERROR(__xludf.DUMMYFUNCTION("""COMPUTED_VALUE"""),1.1904153E7)</f>
        <v>11904153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IFERROR(__xludf.DUMMYFUNCTION("""COMPUTED_VALUE"""),581.89)</f>
        <v>581.89</v>
      </c>
      <c r="D223" s="2">
        <f>IFERROR(__xludf.DUMMYFUNCTION("""COMPUTED_VALUE"""),45611.66666666667)</f>
        <v>45611.66667</v>
      </c>
      <c r="E223" s="1">
        <f>IFERROR(__xludf.DUMMYFUNCTION("""COMPUTED_VALUE"""),586.04)</f>
        <v>586.04</v>
      </c>
      <c r="G223" s="2">
        <f>IFERROR(__xludf.DUMMYFUNCTION("""COMPUTED_VALUE"""),45611.66666666667)</f>
        <v>45611.66667</v>
      </c>
      <c r="H223" s="1">
        <f>IFERROR(__xludf.DUMMYFUNCTION("""COMPUTED_VALUE"""),568.65)</f>
        <v>568.65</v>
      </c>
      <c r="J223" s="2">
        <f>IFERROR(__xludf.DUMMYFUNCTION("""COMPUTED_VALUE"""),45611.66666666667)</f>
        <v>45611.66667</v>
      </c>
      <c r="K223" s="1">
        <f>IFERROR(__xludf.DUMMYFUNCTION("""COMPUTED_VALUE"""),571.19)</f>
        <v>571.19</v>
      </c>
      <c r="M223" s="2">
        <f>IFERROR(__xludf.DUMMYFUNCTION("""COMPUTED_VALUE"""),45611.66666666667)</f>
        <v>45611.66667</v>
      </c>
      <c r="N223" s="1">
        <f>IFERROR(__xludf.DUMMYFUNCTION("""COMPUTED_VALUE"""),1.2901759E7)</f>
        <v>12901759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IFERROR(__xludf.DUMMYFUNCTION("""COMPUTED_VALUE"""),575.67)</f>
        <v>575.67</v>
      </c>
      <c r="D224" s="2">
        <f>IFERROR(__xludf.DUMMYFUNCTION("""COMPUTED_VALUE"""),45614.66666666667)</f>
        <v>45614.66667</v>
      </c>
      <c r="E224" s="1">
        <f>IFERROR(__xludf.DUMMYFUNCTION("""COMPUTED_VALUE"""),583.9)</f>
        <v>583.9</v>
      </c>
      <c r="G224" s="2">
        <f>IFERROR(__xludf.DUMMYFUNCTION("""COMPUTED_VALUE"""),45614.66666666667)</f>
        <v>45614.66667</v>
      </c>
      <c r="H224" s="1">
        <f>IFERROR(__xludf.DUMMYFUNCTION("""COMPUTED_VALUE"""),569.32)</f>
        <v>569.32</v>
      </c>
      <c r="J224" s="2">
        <f>IFERROR(__xludf.DUMMYFUNCTION("""COMPUTED_VALUE"""),45614.66666666667)</f>
        <v>45614.66667</v>
      </c>
      <c r="K224" s="1">
        <f>IFERROR(__xludf.DUMMYFUNCTION("""COMPUTED_VALUE"""),582.56)</f>
        <v>582.56</v>
      </c>
      <c r="M224" s="2">
        <f>IFERROR(__xludf.DUMMYFUNCTION("""COMPUTED_VALUE"""),45614.66666666667)</f>
        <v>45614.66667</v>
      </c>
      <c r="N224" s="1">
        <f>IFERROR(__xludf.DUMMYFUNCTION("""COMPUTED_VALUE"""),1.1886023E7)</f>
        <v>11886023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IFERROR(__xludf.DUMMYFUNCTION("""COMPUTED_VALUE"""),583.43)</f>
        <v>583.43</v>
      </c>
      <c r="D225" s="2">
        <f>IFERROR(__xludf.DUMMYFUNCTION("""COMPUTED_VALUE"""),45615.66666666667)</f>
        <v>45615.66667</v>
      </c>
      <c r="E225" s="1">
        <f>IFERROR(__xludf.DUMMYFUNCTION("""COMPUTED_VALUE"""),591.12)</f>
        <v>591.12</v>
      </c>
      <c r="G225" s="2">
        <f>IFERROR(__xludf.DUMMYFUNCTION("""COMPUTED_VALUE"""),45615.66666666667)</f>
        <v>45615.66667</v>
      </c>
      <c r="H225" s="1">
        <f>IFERROR(__xludf.DUMMYFUNCTION("""COMPUTED_VALUE"""),577.08)</f>
        <v>577.08</v>
      </c>
      <c r="J225" s="2">
        <f>IFERROR(__xludf.DUMMYFUNCTION("""COMPUTED_VALUE"""),45615.66666666667)</f>
        <v>45615.66667</v>
      </c>
      <c r="K225" s="1">
        <f>IFERROR(__xludf.DUMMYFUNCTION("""COMPUTED_VALUE"""),590.19)</f>
        <v>590.19</v>
      </c>
      <c r="M225" s="2">
        <f>IFERROR(__xludf.DUMMYFUNCTION("""COMPUTED_VALUE"""),45615.66666666667)</f>
        <v>45615.66667</v>
      </c>
      <c r="N225" s="1">
        <f>IFERROR(__xludf.DUMMYFUNCTION("""COMPUTED_VALUE"""),1.1801413E7)</f>
        <v>11801413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IFERROR(__xludf.DUMMYFUNCTION("""COMPUTED_VALUE"""),590.19)</f>
        <v>590.19</v>
      </c>
      <c r="D226" s="2">
        <f>IFERROR(__xludf.DUMMYFUNCTION("""COMPUTED_VALUE"""),45616.66666666667)</f>
        <v>45616.66667</v>
      </c>
      <c r="E226" s="1">
        <f>IFERROR(__xludf.DUMMYFUNCTION("""COMPUTED_VALUE"""),590.45)</f>
        <v>590.45</v>
      </c>
      <c r="G226" s="2">
        <f>IFERROR(__xludf.DUMMYFUNCTION("""COMPUTED_VALUE"""),45616.66666666667)</f>
        <v>45616.66667</v>
      </c>
      <c r="H226" s="1">
        <f>IFERROR(__xludf.DUMMYFUNCTION("""COMPUTED_VALUE"""),580.69)</f>
        <v>580.69</v>
      </c>
      <c r="J226" s="2">
        <f>IFERROR(__xludf.DUMMYFUNCTION("""COMPUTED_VALUE"""),45616.66666666667)</f>
        <v>45616.66667</v>
      </c>
      <c r="K226" s="1">
        <f>IFERROR(__xludf.DUMMYFUNCTION("""COMPUTED_VALUE"""),584.57)</f>
        <v>584.57</v>
      </c>
      <c r="M226" s="2">
        <f>IFERROR(__xludf.DUMMYFUNCTION("""COMPUTED_VALUE"""),45616.66666666667)</f>
        <v>45616.66667</v>
      </c>
      <c r="N226" s="1">
        <f>IFERROR(__xludf.DUMMYFUNCTION("""COMPUTED_VALUE"""),8733065.0)</f>
        <v>8733065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IFERROR(__xludf.DUMMYFUNCTION("""COMPUTED_VALUE"""),586.44)</f>
        <v>586.44</v>
      </c>
      <c r="D227" s="2">
        <f>IFERROR(__xludf.DUMMYFUNCTION("""COMPUTED_VALUE"""),45617.66666666667)</f>
        <v>45617.66667</v>
      </c>
      <c r="E227" s="1">
        <f>IFERROR(__xludf.DUMMYFUNCTION("""COMPUTED_VALUE"""),590.05)</f>
        <v>590.05</v>
      </c>
      <c r="G227" s="2">
        <f>IFERROR(__xludf.DUMMYFUNCTION("""COMPUTED_VALUE"""),45617.66666666667)</f>
        <v>45617.66667</v>
      </c>
      <c r="H227" s="1">
        <f>IFERROR(__xludf.DUMMYFUNCTION("""COMPUTED_VALUE"""),578.82)</f>
        <v>578.82</v>
      </c>
      <c r="J227" s="2">
        <f>IFERROR(__xludf.DUMMYFUNCTION("""COMPUTED_VALUE"""),45617.66666666667)</f>
        <v>45617.66667</v>
      </c>
      <c r="K227" s="1">
        <f>IFERROR(__xludf.DUMMYFUNCTION("""COMPUTED_VALUE"""),585.37)</f>
        <v>585.37</v>
      </c>
      <c r="M227" s="2">
        <f>IFERROR(__xludf.DUMMYFUNCTION("""COMPUTED_VALUE"""),45617.66666666667)</f>
        <v>45617.66667</v>
      </c>
      <c r="N227" s="1">
        <f>IFERROR(__xludf.DUMMYFUNCTION("""COMPUTED_VALUE"""),8871509.0)</f>
        <v>8871509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IFERROR(__xludf.DUMMYFUNCTION("""COMPUTED_VALUE"""),585.37)</f>
        <v>585.37</v>
      </c>
      <c r="D228" s="2">
        <f>IFERROR(__xludf.DUMMYFUNCTION("""COMPUTED_VALUE"""),45618.66666666667)</f>
        <v>45618.66667</v>
      </c>
      <c r="E228" s="1">
        <f>IFERROR(__xludf.DUMMYFUNCTION("""COMPUTED_VALUE"""),585.37)</f>
        <v>585.37</v>
      </c>
      <c r="G228" s="2">
        <f>IFERROR(__xludf.DUMMYFUNCTION("""COMPUTED_VALUE"""),45618.66666666667)</f>
        <v>45618.66667</v>
      </c>
      <c r="H228" s="1">
        <f>IFERROR(__xludf.DUMMYFUNCTION("""COMPUTED_VALUE"""),580.15)</f>
        <v>580.15</v>
      </c>
      <c r="J228" s="2">
        <f>IFERROR(__xludf.DUMMYFUNCTION("""COMPUTED_VALUE"""),45618.66666666667)</f>
        <v>45618.66667</v>
      </c>
      <c r="K228" s="1">
        <f>IFERROR(__xludf.DUMMYFUNCTION("""COMPUTED_VALUE"""),584.84)</f>
        <v>584.84</v>
      </c>
      <c r="M228" s="2">
        <f>IFERROR(__xludf.DUMMYFUNCTION("""COMPUTED_VALUE"""),45618.66666666667)</f>
        <v>45618.66667</v>
      </c>
      <c r="N228" s="1">
        <f>IFERROR(__xludf.DUMMYFUNCTION("""COMPUTED_VALUE"""),9108153.0)</f>
        <v>9108153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IFERROR(__xludf.DUMMYFUNCTION("""COMPUTED_VALUE"""),584.84)</f>
        <v>584.84</v>
      </c>
      <c r="D229" s="2">
        <f>IFERROR(__xludf.DUMMYFUNCTION("""COMPUTED_VALUE"""),45621.66666666667)</f>
        <v>45621.66667</v>
      </c>
      <c r="E229" s="1">
        <f>IFERROR(__xludf.DUMMYFUNCTION("""COMPUTED_VALUE"""),596.74)</f>
        <v>596.74</v>
      </c>
      <c r="G229" s="2">
        <f>IFERROR(__xludf.DUMMYFUNCTION("""COMPUTED_VALUE"""),45621.66666666667)</f>
        <v>45621.66667</v>
      </c>
      <c r="H229" s="1">
        <f>IFERROR(__xludf.DUMMYFUNCTION("""COMPUTED_VALUE"""),584.84)</f>
        <v>584.84</v>
      </c>
      <c r="J229" s="2">
        <f>IFERROR(__xludf.DUMMYFUNCTION("""COMPUTED_VALUE"""),45621.66666666667)</f>
        <v>45621.66667</v>
      </c>
      <c r="K229" s="1">
        <f>IFERROR(__xludf.DUMMYFUNCTION("""COMPUTED_VALUE"""),593.66)</f>
        <v>593.66</v>
      </c>
      <c r="M229" s="2">
        <f>IFERROR(__xludf.DUMMYFUNCTION("""COMPUTED_VALUE"""),45621.66666666667)</f>
        <v>45621.66667</v>
      </c>
      <c r="N229" s="1">
        <f>IFERROR(__xludf.DUMMYFUNCTION("""COMPUTED_VALUE"""),1.3282809E7)</f>
        <v>13282809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IFERROR(__xludf.DUMMYFUNCTION("""COMPUTED_VALUE"""),593.66)</f>
        <v>593.66</v>
      </c>
      <c r="D230" s="2">
        <f>IFERROR(__xludf.DUMMYFUNCTION("""COMPUTED_VALUE"""),45622.66666666667)</f>
        <v>45622.66667</v>
      </c>
      <c r="E230" s="1">
        <f>IFERROR(__xludf.DUMMYFUNCTION("""COMPUTED_VALUE"""),593.66)</f>
        <v>593.66</v>
      </c>
      <c r="G230" s="2">
        <f>IFERROR(__xludf.DUMMYFUNCTION("""COMPUTED_VALUE"""),45622.66666666667)</f>
        <v>45622.66667</v>
      </c>
      <c r="H230" s="1">
        <f>IFERROR(__xludf.DUMMYFUNCTION("""COMPUTED_VALUE"""),576.94)</f>
        <v>576.94</v>
      </c>
      <c r="J230" s="2">
        <f>IFERROR(__xludf.DUMMYFUNCTION("""COMPUTED_VALUE"""),45622.66666666667)</f>
        <v>45622.66667</v>
      </c>
      <c r="K230" s="1">
        <f>IFERROR(__xludf.DUMMYFUNCTION("""COMPUTED_VALUE"""),581.63)</f>
        <v>581.63</v>
      </c>
      <c r="M230" s="2">
        <f>IFERROR(__xludf.DUMMYFUNCTION("""COMPUTED_VALUE"""),45622.66666666667)</f>
        <v>45622.66667</v>
      </c>
      <c r="N230" s="1">
        <f>IFERROR(__xludf.DUMMYFUNCTION("""COMPUTED_VALUE"""),1.1817618E7)</f>
        <v>11817618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IFERROR(__xludf.DUMMYFUNCTION("""COMPUTED_VALUE"""),583.36)</f>
        <v>583.36</v>
      </c>
      <c r="D231" s="2">
        <f>IFERROR(__xludf.DUMMYFUNCTION("""COMPUTED_VALUE"""),45623.66666666667)</f>
        <v>45623.66667</v>
      </c>
      <c r="E231" s="1">
        <f>IFERROR(__xludf.DUMMYFUNCTION("""COMPUTED_VALUE"""),591.52)</f>
        <v>591.52</v>
      </c>
      <c r="G231" s="2">
        <f>IFERROR(__xludf.DUMMYFUNCTION("""COMPUTED_VALUE"""),45623.66666666667)</f>
        <v>45623.66667</v>
      </c>
      <c r="H231" s="1">
        <f>IFERROR(__xludf.DUMMYFUNCTION("""COMPUTED_VALUE"""),582.03)</f>
        <v>582.03</v>
      </c>
      <c r="J231" s="2">
        <f>IFERROR(__xludf.DUMMYFUNCTION("""COMPUTED_VALUE"""),45623.66666666667)</f>
        <v>45623.66667</v>
      </c>
      <c r="K231" s="1">
        <f>IFERROR(__xludf.DUMMYFUNCTION("""COMPUTED_VALUE"""),585.37)</f>
        <v>585.37</v>
      </c>
      <c r="M231" s="2">
        <f>IFERROR(__xludf.DUMMYFUNCTION("""COMPUTED_VALUE"""),45623.66666666667)</f>
        <v>45623.66667</v>
      </c>
      <c r="N231" s="1">
        <f>IFERROR(__xludf.DUMMYFUNCTION("""COMPUTED_VALUE"""),7049570.0)</f>
        <v>7049570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IFERROR(__xludf.DUMMYFUNCTION("""COMPUTED_VALUE"""),585.37)</f>
        <v>585.37</v>
      </c>
      <c r="D232" s="2">
        <f>IFERROR(__xludf.DUMMYFUNCTION("""COMPUTED_VALUE"""),45625.54166666667)</f>
        <v>45625.54167</v>
      </c>
      <c r="E232" s="1">
        <f>IFERROR(__xludf.DUMMYFUNCTION("""COMPUTED_VALUE"""),595.54)</f>
        <v>595.54</v>
      </c>
      <c r="G232" s="2">
        <f>IFERROR(__xludf.DUMMYFUNCTION("""COMPUTED_VALUE"""),45625.54166666667)</f>
        <v>45625.54167</v>
      </c>
      <c r="H232" s="1">
        <f>IFERROR(__xludf.DUMMYFUNCTION("""COMPUTED_VALUE"""),582.83)</f>
        <v>582.83</v>
      </c>
      <c r="J232" s="2">
        <f>IFERROR(__xludf.DUMMYFUNCTION("""COMPUTED_VALUE"""),45625.54166666667)</f>
        <v>45625.54167</v>
      </c>
      <c r="K232" s="1">
        <f>IFERROR(__xludf.DUMMYFUNCTION("""COMPUTED_VALUE"""),591.26)</f>
        <v>591.26</v>
      </c>
      <c r="M232" s="2">
        <f>IFERROR(__xludf.DUMMYFUNCTION("""COMPUTED_VALUE"""),45625.54166666667)</f>
        <v>45625.54167</v>
      </c>
      <c r="N232" s="1">
        <f>IFERROR(__xludf.DUMMYFUNCTION("""COMPUTED_VALUE"""),6512473.0)</f>
        <v>6512473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IFERROR(__xludf.DUMMYFUNCTION("""COMPUTED_VALUE"""),591.26)</f>
        <v>591.26</v>
      </c>
      <c r="D233" s="2">
        <f>IFERROR(__xludf.DUMMYFUNCTION("""COMPUTED_VALUE"""),45628.66666666667)</f>
        <v>45628.66667</v>
      </c>
      <c r="E233" s="1">
        <f>IFERROR(__xludf.DUMMYFUNCTION("""COMPUTED_VALUE"""),592.33)</f>
        <v>592.33</v>
      </c>
      <c r="G233" s="2">
        <f>IFERROR(__xludf.DUMMYFUNCTION("""COMPUTED_VALUE"""),45628.66666666667)</f>
        <v>45628.66667</v>
      </c>
      <c r="H233" s="1">
        <f>IFERROR(__xludf.DUMMYFUNCTION("""COMPUTED_VALUE"""),570.66)</f>
        <v>570.66</v>
      </c>
      <c r="J233" s="2">
        <f>IFERROR(__xludf.DUMMYFUNCTION("""COMPUTED_VALUE"""),45628.66666666667)</f>
        <v>45628.66667</v>
      </c>
      <c r="K233" s="1">
        <f>IFERROR(__xludf.DUMMYFUNCTION("""COMPUTED_VALUE"""),583.77)</f>
        <v>583.77</v>
      </c>
      <c r="M233" s="2">
        <f>IFERROR(__xludf.DUMMYFUNCTION("""COMPUTED_VALUE"""),45628.66666666667)</f>
        <v>45628.66667</v>
      </c>
      <c r="N233" s="1">
        <f>IFERROR(__xludf.DUMMYFUNCTION("""COMPUTED_VALUE"""),1.4408065E7)</f>
        <v>14408065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IFERROR(__xludf.DUMMYFUNCTION("""COMPUTED_VALUE"""),583.77)</f>
        <v>583.77</v>
      </c>
      <c r="D234" s="2">
        <f>IFERROR(__xludf.DUMMYFUNCTION("""COMPUTED_VALUE"""),45629.66666666667)</f>
        <v>45629.66667</v>
      </c>
      <c r="E234" s="1">
        <f>IFERROR(__xludf.DUMMYFUNCTION("""COMPUTED_VALUE"""),599.02)</f>
        <v>599.02</v>
      </c>
      <c r="G234" s="2">
        <f>IFERROR(__xludf.DUMMYFUNCTION("""COMPUTED_VALUE"""),45629.66666666667)</f>
        <v>45629.66667</v>
      </c>
      <c r="H234" s="1">
        <f>IFERROR(__xludf.DUMMYFUNCTION("""COMPUTED_VALUE"""),582.5)</f>
        <v>582.5</v>
      </c>
      <c r="J234" s="2">
        <f>IFERROR(__xludf.DUMMYFUNCTION("""COMPUTED_VALUE"""),45629.66666666667)</f>
        <v>45629.66667</v>
      </c>
      <c r="K234" s="1">
        <f>IFERROR(__xludf.DUMMYFUNCTION("""COMPUTED_VALUE"""),586.31)</f>
        <v>586.31</v>
      </c>
      <c r="M234" s="2">
        <f>IFERROR(__xludf.DUMMYFUNCTION("""COMPUTED_VALUE"""),45629.66666666667)</f>
        <v>45629.66667</v>
      </c>
      <c r="N234" s="1">
        <f>IFERROR(__xludf.DUMMYFUNCTION("""COMPUTED_VALUE"""),1.2215329E7)</f>
        <v>12215329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IFERROR(__xludf.DUMMYFUNCTION("""COMPUTED_VALUE"""),586.31)</f>
        <v>586.31</v>
      </c>
      <c r="D235" s="2">
        <f>IFERROR(__xludf.DUMMYFUNCTION("""COMPUTED_VALUE"""),45630.66666666667)</f>
        <v>45630.66667</v>
      </c>
      <c r="E235" s="1">
        <f>IFERROR(__xludf.DUMMYFUNCTION("""COMPUTED_VALUE"""),591.52)</f>
        <v>591.52</v>
      </c>
      <c r="G235" s="2">
        <f>IFERROR(__xludf.DUMMYFUNCTION("""COMPUTED_VALUE"""),45630.66666666667)</f>
        <v>45630.66667</v>
      </c>
      <c r="H235" s="1">
        <f>IFERROR(__xludf.DUMMYFUNCTION("""COMPUTED_VALUE"""),572.66)</f>
        <v>572.66</v>
      </c>
      <c r="J235" s="2">
        <f>IFERROR(__xludf.DUMMYFUNCTION("""COMPUTED_VALUE"""),45630.66666666667)</f>
        <v>45630.66667</v>
      </c>
      <c r="K235" s="1">
        <f>IFERROR(__xludf.DUMMYFUNCTION("""COMPUTED_VALUE"""),575.74)</f>
        <v>575.74</v>
      </c>
      <c r="M235" s="2">
        <f>IFERROR(__xludf.DUMMYFUNCTION("""COMPUTED_VALUE"""),45630.66666666667)</f>
        <v>45630.66667</v>
      </c>
      <c r="N235" s="1">
        <f>IFERROR(__xludf.DUMMYFUNCTION("""COMPUTED_VALUE"""),1.8541792E7)</f>
        <v>18541792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IFERROR(__xludf.DUMMYFUNCTION("""COMPUTED_VALUE"""),575.74)</f>
        <v>575.74</v>
      </c>
      <c r="D236" s="2">
        <f>IFERROR(__xludf.DUMMYFUNCTION("""COMPUTED_VALUE"""),45631.66666666667)</f>
        <v>45631.66667</v>
      </c>
      <c r="E236" s="1">
        <f>IFERROR(__xludf.DUMMYFUNCTION("""COMPUTED_VALUE"""),579.69)</f>
        <v>579.69</v>
      </c>
      <c r="G236" s="2">
        <f>IFERROR(__xludf.DUMMYFUNCTION("""COMPUTED_VALUE"""),45631.66666666667)</f>
        <v>45631.66667</v>
      </c>
      <c r="H236" s="1">
        <f>IFERROR(__xludf.DUMMYFUNCTION("""COMPUTED_VALUE"""),567.91)</f>
        <v>567.91</v>
      </c>
      <c r="J236" s="2">
        <f>IFERROR(__xludf.DUMMYFUNCTION("""COMPUTED_VALUE"""),45631.66666666667)</f>
        <v>45631.66667</v>
      </c>
      <c r="K236" s="1">
        <f>IFERROR(__xludf.DUMMYFUNCTION("""COMPUTED_VALUE"""),572.4)</f>
        <v>572.4</v>
      </c>
      <c r="M236" s="2">
        <f>IFERROR(__xludf.DUMMYFUNCTION("""COMPUTED_VALUE"""),45631.66666666667)</f>
        <v>45631.66667</v>
      </c>
      <c r="N236" s="1">
        <f>IFERROR(__xludf.DUMMYFUNCTION("""COMPUTED_VALUE"""),1.1748054E7)</f>
        <v>11748054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IFERROR(__xludf.DUMMYFUNCTION("""COMPUTED_VALUE"""),576.14)</f>
        <v>576.14</v>
      </c>
      <c r="D237" s="2">
        <f>IFERROR(__xludf.DUMMYFUNCTION("""COMPUTED_VALUE"""),45632.66666666667)</f>
        <v>45632.66667</v>
      </c>
      <c r="E237" s="1">
        <f>IFERROR(__xludf.DUMMYFUNCTION("""COMPUTED_VALUE"""),576.14)</f>
        <v>576.14</v>
      </c>
      <c r="G237" s="2">
        <f>IFERROR(__xludf.DUMMYFUNCTION("""COMPUTED_VALUE"""),45632.66666666667)</f>
        <v>45632.66667</v>
      </c>
      <c r="H237" s="1">
        <f>IFERROR(__xludf.DUMMYFUNCTION("""COMPUTED_VALUE"""),562.23)</f>
        <v>562.23</v>
      </c>
      <c r="J237" s="2">
        <f>IFERROR(__xludf.DUMMYFUNCTION("""COMPUTED_VALUE"""),45632.66666666667)</f>
        <v>45632.66667</v>
      </c>
      <c r="K237" s="1">
        <f>IFERROR(__xludf.DUMMYFUNCTION("""COMPUTED_VALUE"""),562.76)</f>
        <v>562.76</v>
      </c>
      <c r="M237" s="2">
        <f>IFERROR(__xludf.DUMMYFUNCTION("""COMPUTED_VALUE"""),45632.66666666667)</f>
        <v>45632.66667</v>
      </c>
      <c r="N237" s="1">
        <f>IFERROR(__xludf.DUMMYFUNCTION("""COMPUTED_VALUE"""),9322238.0)</f>
        <v>9322238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IFERROR(__xludf.DUMMYFUNCTION("""COMPUTED_VALUE"""),586.51)</f>
        <v>586.51</v>
      </c>
      <c r="D238" s="2">
        <f>IFERROR(__xludf.DUMMYFUNCTION("""COMPUTED_VALUE"""),45635.66666666667)</f>
        <v>45635.66667</v>
      </c>
      <c r="E238" s="1">
        <f>IFERROR(__xludf.DUMMYFUNCTION("""COMPUTED_VALUE"""),598.35)</f>
        <v>598.35</v>
      </c>
      <c r="G238" s="2">
        <f>IFERROR(__xludf.DUMMYFUNCTION("""COMPUTED_VALUE"""),45635.66666666667)</f>
        <v>45635.66667</v>
      </c>
      <c r="H238" s="1">
        <f>IFERROR(__xludf.DUMMYFUNCTION("""COMPUTED_VALUE"""),584.57)</f>
        <v>584.57</v>
      </c>
      <c r="J238" s="2">
        <f>IFERROR(__xludf.DUMMYFUNCTION("""COMPUTED_VALUE"""),45635.66666666667)</f>
        <v>45635.66667</v>
      </c>
      <c r="K238" s="1">
        <f>IFERROR(__xludf.DUMMYFUNCTION("""COMPUTED_VALUE"""),584.97)</f>
        <v>584.97</v>
      </c>
      <c r="M238" s="2">
        <f>IFERROR(__xludf.DUMMYFUNCTION("""COMPUTED_VALUE"""),45635.66666666667)</f>
        <v>45635.66667</v>
      </c>
      <c r="N238" s="1">
        <f>IFERROR(__xludf.DUMMYFUNCTION("""COMPUTED_VALUE"""),1.7966042E7)</f>
        <v>17966042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IFERROR(__xludf.DUMMYFUNCTION("""COMPUTED_VALUE"""),582.43)</f>
        <v>582.43</v>
      </c>
      <c r="D239" s="2">
        <f>IFERROR(__xludf.DUMMYFUNCTION("""COMPUTED_VALUE"""),45636.66666666667)</f>
        <v>45636.66667</v>
      </c>
      <c r="E239" s="1">
        <f>IFERROR(__xludf.DUMMYFUNCTION("""COMPUTED_VALUE"""),584.64)</f>
        <v>584.64</v>
      </c>
      <c r="G239" s="2">
        <f>IFERROR(__xludf.DUMMYFUNCTION("""COMPUTED_VALUE"""),45636.66666666667)</f>
        <v>45636.66667</v>
      </c>
      <c r="H239" s="1">
        <f>IFERROR(__xludf.DUMMYFUNCTION("""COMPUTED_VALUE"""),569.72)</f>
        <v>569.72</v>
      </c>
      <c r="J239" s="2">
        <f>IFERROR(__xludf.DUMMYFUNCTION("""COMPUTED_VALUE"""),45636.66666666667)</f>
        <v>45636.66667</v>
      </c>
      <c r="K239" s="1">
        <f>IFERROR(__xludf.DUMMYFUNCTION("""COMPUTED_VALUE"""),570.79)</f>
        <v>570.79</v>
      </c>
      <c r="M239" s="2">
        <f>IFERROR(__xludf.DUMMYFUNCTION("""COMPUTED_VALUE"""),45636.66666666667)</f>
        <v>45636.66667</v>
      </c>
      <c r="N239" s="1">
        <f>IFERROR(__xludf.DUMMYFUNCTION("""COMPUTED_VALUE"""),1.0831776E7)</f>
        <v>10831776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IFERROR(__xludf.DUMMYFUNCTION("""COMPUTED_VALUE"""),572.6)</f>
        <v>572.6</v>
      </c>
      <c r="D240" s="2">
        <f>IFERROR(__xludf.DUMMYFUNCTION("""COMPUTED_VALUE"""),45637.66666666667)</f>
        <v>45637.66667</v>
      </c>
      <c r="E240" s="1">
        <f>IFERROR(__xludf.DUMMYFUNCTION("""COMPUTED_VALUE"""),576.74)</f>
        <v>576.74</v>
      </c>
      <c r="G240" s="2">
        <f>IFERROR(__xludf.DUMMYFUNCTION("""COMPUTED_VALUE"""),45637.66666666667)</f>
        <v>45637.66667</v>
      </c>
      <c r="H240" s="1">
        <f>IFERROR(__xludf.DUMMYFUNCTION("""COMPUTED_VALUE"""),567.38)</f>
        <v>567.38</v>
      </c>
      <c r="J240" s="2">
        <f>IFERROR(__xludf.DUMMYFUNCTION("""COMPUTED_VALUE"""),45637.66666666667)</f>
        <v>45637.66667</v>
      </c>
      <c r="K240" s="1">
        <f>IFERROR(__xludf.DUMMYFUNCTION("""COMPUTED_VALUE"""),575.2)</f>
        <v>575.2</v>
      </c>
      <c r="M240" s="2">
        <f>IFERROR(__xludf.DUMMYFUNCTION("""COMPUTED_VALUE"""),45637.66666666667)</f>
        <v>45637.66667</v>
      </c>
      <c r="N240" s="1">
        <f>IFERROR(__xludf.DUMMYFUNCTION("""COMPUTED_VALUE"""),7214995.0)</f>
        <v>7214995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IFERROR(__xludf.DUMMYFUNCTION("""COMPUTED_VALUE"""),571.26)</f>
        <v>571.26</v>
      </c>
      <c r="D241" s="2">
        <f>IFERROR(__xludf.DUMMYFUNCTION("""COMPUTED_VALUE"""),45638.66666666667)</f>
        <v>45638.66667</v>
      </c>
      <c r="E241" s="1">
        <f>IFERROR(__xludf.DUMMYFUNCTION("""COMPUTED_VALUE"""),571.33)</f>
        <v>571.33</v>
      </c>
      <c r="G241" s="2">
        <f>IFERROR(__xludf.DUMMYFUNCTION("""COMPUTED_VALUE"""),45638.66666666667)</f>
        <v>45638.66667</v>
      </c>
      <c r="H241" s="1">
        <f>IFERROR(__xludf.DUMMYFUNCTION("""COMPUTED_VALUE"""),561.56)</f>
        <v>561.56</v>
      </c>
      <c r="J241" s="2">
        <f>IFERROR(__xludf.DUMMYFUNCTION("""COMPUTED_VALUE"""),45638.66666666667)</f>
        <v>45638.66667</v>
      </c>
      <c r="K241" s="1">
        <f>IFERROR(__xludf.DUMMYFUNCTION("""COMPUTED_VALUE"""),562.9)</f>
        <v>562.9</v>
      </c>
      <c r="M241" s="2">
        <f>IFERROR(__xludf.DUMMYFUNCTION("""COMPUTED_VALUE"""),45638.66666666667)</f>
        <v>45638.66667</v>
      </c>
      <c r="N241" s="1">
        <f>IFERROR(__xludf.DUMMYFUNCTION("""COMPUTED_VALUE"""),1.0183594E7)</f>
        <v>10183594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IFERROR(__xludf.DUMMYFUNCTION("""COMPUTED_VALUE"""),562.9)</f>
        <v>562.9</v>
      </c>
      <c r="D242" s="2">
        <f>IFERROR(__xludf.DUMMYFUNCTION("""COMPUTED_VALUE"""),45639.66666666667)</f>
        <v>45639.66667</v>
      </c>
      <c r="E242" s="1">
        <f>IFERROR(__xludf.DUMMYFUNCTION("""COMPUTED_VALUE"""),562.9)</f>
        <v>562.9</v>
      </c>
      <c r="G242" s="2">
        <f>IFERROR(__xludf.DUMMYFUNCTION("""COMPUTED_VALUE"""),45639.66666666667)</f>
        <v>45639.66667</v>
      </c>
      <c r="H242" s="1">
        <f>IFERROR(__xludf.DUMMYFUNCTION("""COMPUTED_VALUE"""),549.92)</f>
        <v>549.92</v>
      </c>
      <c r="J242" s="2">
        <f>IFERROR(__xludf.DUMMYFUNCTION("""COMPUTED_VALUE"""),45639.66666666667)</f>
        <v>45639.66667</v>
      </c>
      <c r="K242" s="1">
        <f>IFERROR(__xludf.DUMMYFUNCTION("""COMPUTED_VALUE"""),556.34)</f>
        <v>556.34</v>
      </c>
      <c r="M242" s="2">
        <f>IFERROR(__xludf.DUMMYFUNCTION("""COMPUTED_VALUE"""),45639.66666666667)</f>
        <v>45639.66667</v>
      </c>
      <c r="N242" s="1">
        <f>IFERROR(__xludf.DUMMYFUNCTION("""COMPUTED_VALUE"""),9667735.0)</f>
        <v>9667735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IFERROR(__xludf.DUMMYFUNCTION("""COMPUTED_VALUE"""),556.34)</f>
        <v>556.34</v>
      </c>
      <c r="D243" s="2">
        <f>IFERROR(__xludf.DUMMYFUNCTION("""COMPUTED_VALUE"""),45642.66666666667)</f>
        <v>45642.66667</v>
      </c>
      <c r="E243" s="1">
        <f>IFERROR(__xludf.DUMMYFUNCTION("""COMPUTED_VALUE"""),556.34)</f>
        <v>556.34</v>
      </c>
      <c r="G243" s="2">
        <f>IFERROR(__xludf.DUMMYFUNCTION("""COMPUTED_VALUE"""),45642.66666666667)</f>
        <v>45642.66667</v>
      </c>
      <c r="H243" s="1">
        <f>IFERROR(__xludf.DUMMYFUNCTION("""COMPUTED_VALUE"""),542.57)</f>
        <v>542.57</v>
      </c>
      <c r="J243" s="2">
        <f>IFERROR(__xludf.DUMMYFUNCTION("""COMPUTED_VALUE"""),45642.66666666667)</f>
        <v>45642.66667</v>
      </c>
      <c r="K243" s="1">
        <f>IFERROR(__xludf.DUMMYFUNCTION("""COMPUTED_VALUE"""),544.97)</f>
        <v>544.97</v>
      </c>
      <c r="M243" s="2">
        <f>IFERROR(__xludf.DUMMYFUNCTION("""COMPUTED_VALUE"""),45642.66666666667)</f>
        <v>45642.66667</v>
      </c>
      <c r="N243" s="1">
        <f>IFERROR(__xludf.DUMMYFUNCTION("""COMPUTED_VALUE"""),1.022982E7)</f>
        <v>10229820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IFERROR(__xludf.DUMMYFUNCTION("""COMPUTED_VALUE"""),536.55)</f>
        <v>536.55</v>
      </c>
      <c r="D244" s="2">
        <f>IFERROR(__xludf.DUMMYFUNCTION("""COMPUTED_VALUE"""),45643.66666666667)</f>
        <v>45643.66667</v>
      </c>
      <c r="E244" s="1">
        <f>IFERROR(__xludf.DUMMYFUNCTION("""COMPUTED_VALUE"""),545.44)</f>
        <v>545.44</v>
      </c>
      <c r="G244" s="2">
        <f>IFERROR(__xludf.DUMMYFUNCTION("""COMPUTED_VALUE"""),45643.66666666667)</f>
        <v>45643.66667</v>
      </c>
      <c r="H244" s="1">
        <f>IFERROR(__xludf.DUMMYFUNCTION("""COMPUTED_VALUE"""),536.55)</f>
        <v>536.55</v>
      </c>
      <c r="J244" s="2">
        <f>IFERROR(__xludf.DUMMYFUNCTION("""COMPUTED_VALUE"""),45643.66666666667)</f>
        <v>45643.66667</v>
      </c>
      <c r="K244" s="1">
        <f>IFERROR(__xludf.DUMMYFUNCTION("""COMPUTED_VALUE"""),543.37)</f>
        <v>543.37</v>
      </c>
      <c r="M244" s="2">
        <f>IFERROR(__xludf.DUMMYFUNCTION("""COMPUTED_VALUE"""),45643.66666666667)</f>
        <v>45643.66667</v>
      </c>
      <c r="N244" s="1">
        <f>IFERROR(__xludf.DUMMYFUNCTION("""COMPUTED_VALUE"""),1.1703105E7)</f>
        <v>11703105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IFERROR(__xludf.DUMMYFUNCTION("""COMPUTED_VALUE"""),542.03)</f>
        <v>542.03</v>
      </c>
      <c r="D245" s="2">
        <f>IFERROR(__xludf.DUMMYFUNCTION("""COMPUTED_VALUE"""),45644.66666666667)</f>
        <v>45644.66667</v>
      </c>
      <c r="E245" s="1">
        <f>IFERROR(__xludf.DUMMYFUNCTION("""COMPUTED_VALUE"""),542.7)</f>
        <v>542.7</v>
      </c>
      <c r="G245" s="2">
        <f>IFERROR(__xludf.DUMMYFUNCTION("""COMPUTED_VALUE"""),45644.66666666667)</f>
        <v>45644.66667</v>
      </c>
      <c r="H245" s="1">
        <f>IFERROR(__xludf.DUMMYFUNCTION("""COMPUTED_VALUE"""),515.95)</f>
        <v>515.95</v>
      </c>
      <c r="J245" s="2">
        <f>IFERROR(__xludf.DUMMYFUNCTION("""COMPUTED_VALUE"""),45644.66666666667)</f>
        <v>45644.66667</v>
      </c>
      <c r="K245" s="1">
        <f>IFERROR(__xludf.DUMMYFUNCTION("""COMPUTED_VALUE"""),517.82)</f>
        <v>517.82</v>
      </c>
      <c r="M245" s="2">
        <f>IFERROR(__xludf.DUMMYFUNCTION("""COMPUTED_VALUE"""),45644.66666666667)</f>
        <v>45644.66667</v>
      </c>
      <c r="N245" s="1">
        <f>IFERROR(__xludf.DUMMYFUNCTION("""COMPUTED_VALUE"""),1.2491871E7)</f>
        <v>12491871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IFERROR(__xludf.DUMMYFUNCTION("""COMPUTED_VALUE"""),517.82)</f>
        <v>517.82</v>
      </c>
      <c r="D246" s="2">
        <f>IFERROR(__xludf.DUMMYFUNCTION("""COMPUTED_VALUE"""),45645.66666666667)</f>
        <v>45645.66667</v>
      </c>
      <c r="E246" s="1">
        <f>IFERROR(__xludf.DUMMYFUNCTION("""COMPUTED_VALUE"""),523.9)</f>
        <v>523.9</v>
      </c>
      <c r="G246" s="2">
        <f>IFERROR(__xludf.DUMMYFUNCTION("""COMPUTED_VALUE"""),45645.66666666667)</f>
        <v>45645.66667</v>
      </c>
      <c r="H246" s="1">
        <f>IFERROR(__xludf.DUMMYFUNCTION("""COMPUTED_VALUE"""),503.91)</f>
        <v>503.91</v>
      </c>
      <c r="J246" s="2">
        <f>IFERROR(__xludf.DUMMYFUNCTION("""COMPUTED_VALUE"""),45645.66666666667)</f>
        <v>45645.66667</v>
      </c>
      <c r="K246" s="1">
        <f>IFERROR(__xludf.DUMMYFUNCTION("""COMPUTED_VALUE"""),511.53)</f>
        <v>511.53</v>
      </c>
      <c r="M246" s="2">
        <f>IFERROR(__xludf.DUMMYFUNCTION("""COMPUTED_VALUE"""),45645.66666666667)</f>
        <v>45645.66667</v>
      </c>
      <c r="N246" s="1">
        <f>IFERROR(__xludf.DUMMYFUNCTION("""COMPUTED_VALUE"""),1.4693322E7)</f>
        <v>14693322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IFERROR(__xludf.DUMMYFUNCTION("""COMPUTED_VALUE"""),508.05)</f>
        <v>508.05</v>
      </c>
      <c r="D247" s="2">
        <f>IFERROR(__xludf.DUMMYFUNCTION("""COMPUTED_VALUE"""),45646.66666666667)</f>
        <v>45646.66667</v>
      </c>
      <c r="E247" s="1">
        <f>IFERROR(__xludf.DUMMYFUNCTION("""COMPUTED_VALUE"""),525.58)</f>
        <v>525.58</v>
      </c>
      <c r="G247" s="2">
        <f>IFERROR(__xludf.DUMMYFUNCTION("""COMPUTED_VALUE"""),45646.66666666667)</f>
        <v>45646.66667</v>
      </c>
      <c r="H247" s="1">
        <f>IFERROR(__xludf.DUMMYFUNCTION("""COMPUTED_VALUE"""),507.79)</f>
        <v>507.79</v>
      </c>
      <c r="J247" s="2">
        <f>IFERROR(__xludf.DUMMYFUNCTION("""COMPUTED_VALUE"""),45646.66666666667)</f>
        <v>45646.66667</v>
      </c>
      <c r="K247" s="1">
        <f>IFERROR(__xludf.DUMMYFUNCTION("""COMPUTED_VALUE"""),519.82)</f>
        <v>519.82</v>
      </c>
      <c r="M247" s="2">
        <f>IFERROR(__xludf.DUMMYFUNCTION("""COMPUTED_VALUE"""),45646.66666666667)</f>
        <v>45646.66667</v>
      </c>
      <c r="N247" s="1">
        <f>IFERROR(__xludf.DUMMYFUNCTION("""COMPUTED_VALUE"""),2.2180861E7)</f>
        <v>22180861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IFERROR(__xludf.DUMMYFUNCTION("""COMPUTED_VALUE"""),517.68)</f>
        <v>517.68</v>
      </c>
      <c r="D248" s="2">
        <f>IFERROR(__xludf.DUMMYFUNCTION("""COMPUTED_VALUE"""),45649.66666666667)</f>
        <v>45649.66667</v>
      </c>
      <c r="E248" s="1">
        <f>IFERROR(__xludf.DUMMYFUNCTION("""COMPUTED_VALUE"""),526.25)</f>
        <v>526.25</v>
      </c>
      <c r="G248" s="2">
        <f>IFERROR(__xludf.DUMMYFUNCTION("""COMPUTED_VALUE"""),45649.66666666667)</f>
        <v>45649.66667</v>
      </c>
      <c r="H248" s="1">
        <f>IFERROR(__xludf.DUMMYFUNCTION("""COMPUTED_VALUE"""),515.74)</f>
        <v>515.74</v>
      </c>
      <c r="J248" s="2">
        <f>IFERROR(__xludf.DUMMYFUNCTION("""COMPUTED_VALUE"""),45649.66666666667)</f>
        <v>45649.66667</v>
      </c>
      <c r="K248" s="1">
        <f>IFERROR(__xludf.DUMMYFUNCTION("""COMPUTED_VALUE"""),525.04)</f>
        <v>525.04</v>
      </c>
      <c r="M248" s="2">
        <f>IFERROR(__xludf.DUMMYFUNCTION("""COMPUTED_VALUE"""),45649.66666666667)</f>
        <v>45649.66667</v>
      </c>
      <c r="N248" s="1">
        <f>IFERROR(__xludf.DUMMYFUNCTION("""COMPUTED_VALUE"""),8556178.0)</f>
        <v>8556178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IFERROR(__xludf.DUMMYFUNCTION("""COMPUTED_VALUE"""),525.84)</f>
        <v>525.84</v>
      </c>
      <c r="D249" s="2">
        <f>IFERROR(__xludf.DUMMYFUNCTION("""COMPUTED_VALUE"""),45650.54166666667)</f>
        <v>45650.54167</v>
      </c>
      <c r="E249" s="1">
        <f>IFERROR(__xludf.DUMMYFUNCTION("""COMPUTED_VALUE"""),526.65)</f>
        <v>526.65</v>
      </c>
      <c r="G249" s="2">
        <f>IFERROR(__xludf.DUMMYFUNCTION("""COMPUTED_VALUE"""),45650.54166666667)</f>
        <v>45650.54167</v>
      </c>
      <c r="H249" s="1">
        <f>IFERROR(__xludf.DUMMYFUNCTION("""COMPUTED_VALUE"""),519.16)</f>
        <v>519.16</v>
      </c>
      <c r="J249" s="2">
        <f>IFERROR(__xludf.DUMMYFUNCTION("""COMPUTED_VALUE"""),45650.54166666667)</f>
        <v>45650.54167</v>
      </c>
      <c r="K249" s="1">
        <f>IFERROR(__xludf.DUMMYFUNCTION("""COMPUTED_VALUE"""),524.64)</f>
        <v>524.64</v>
      </c>
      <c r="M249" s="2">
        <f>IFERROR(__xludf.DUMMYFUNCTION("""COMPUTED_VALUE"""),45650.54166666667)</f>
        <v>45650.54167</v>
      </c>
      <c r="N249" s="1">
        <f>IFERROR(__xludf.DUMMYFUNCTION("""COMPUTED_VALUE"""),3962496.0)</f>
        <v>3962496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IFERROR(__xludf.DUMMYFUNCTION("""COMPUTED_VALUE"""),522.1)</f>
        <v>522.1</v>
      </c>
      <c r="D250" s="2">
        <f>IFERROR(__xludf.DUMMYFUNCTION("""COMPUTED_VALUE"""),45652.66666666667)</f>
        <v>45652.66667</v>
      </c>
      <c r="E250" s="1">
        <f>IFERROR(__xludf.DUMMYFUNCTION("""COMPUTED_VALUE"""),525.91)</f>
        <v>525.91</v>
      </c>
      <c r="G250" s="2">
        <f>IFERROR(__xludf.DUMMYFUNCTION("""COMPUTED_VALUE"""),45652.66666666667)</f>
        <v>45652.66667</v>
      </c>
      <c r="H250" s="1">
        <f>IFERROR(__xludf.DUMMYFUNCTION("""COMPUTED_VALUE"""),520.63)</f>
        <v>520.63</v>
      </c>
      <c r="J250" s="2">
        <f>IFERROR(__xludf.DUMMYFUNCTION("""COMPUTED_VALUE"""),45652.66666666667)</f>
        <v>45652.66667</v>
      </c>
      <c r="K250" s="1">
        <f>IFERROR(__xludf.DUMMYFUNCTION("""COMPUTED_VALUE"""),524.24)</f>
        <v>524.24</v>
      </c>
      <c r="M250" s="2">
        <f>IFERROR(__xludf.DUMMYFUNCTION("""COMPUTED_VALUE"""),45652.66666666667)</f>
        <v>45652.66667</v>
      </c>
      <c r="N250" s="1">
        <f>IFERROR(__xludf.DUMMYFUNCTION("""COMPUTED_VALUE"""),5984059.0)</f>
        <v>5984059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IFERROR(__xludf.DUMMYFUNCTION("""COMPUTED_VALUE"""),518.89)</f>
        <v>518.89</v>
      </c>
      <c r="D251" s="2">
        <f>IFERROR(__xludf.DUMMYFUNCTION("""COMPUTED_VALUE"""),45653.66666666667)</f>
        <v>45653.66667</v>
      </c>
      <c r="E251" s="1">
        <f>IFERROR(__xludf.DUMMYFUNCTION("""COMPUTED_VALUE"""),523.97)</f>
        <v>523.97</v>
      </c>
      <c r="G251" s="2">
        <f>IFERROR(__xludf.DUMMYFUNCTION("""COMPUTED_VALUE"""),45653.66666666667)</f>
        <v>45653.66667</v>
      </c>
      <c r="H251" s="1">
        <f>IFERROR(__xludf.DUMMYFUNCTION("""COMPUTED_VALUE"""),515.81)</f>
        <v>515.81</v>
      </c>
      <c r="J251" s="2">
        <f>IFERROR(__xludf.DUMMYFUNCTION("""COMPUTED_VALUE"""),45653.66666666667)</f>
        <v>45653.66667</v>
      </c>
      <c r="K251" s="1">
        <f>IFERROR(__xludf.DUMMYFUNCTION("""COMPUTED_VALUE"""),519.82)</f>
        <v>519.82</v>
      </c>
      <c r="M251" s="2">
        <f>IFERROR(__xludf.DUMMYFUNCTION("""COMPUTED_VALUE"""),45653.66666666667)</f>
        <v>45653.66667</v>
      </c>
      <c r="N251" s="1">
        <f>IFERROR(__xludf.DUMMYFUNCTION("""COMPUTED_VALUE"""),7888823.0)</f>
        <v>7888823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IFERROR(__xludf.DUMMYFUNCTION("""COMPUTED_VALUE"""),514.21)</f>
        <v>514.21</v>
      </c>
      <c r="D252" s="2">
        <f>IFERROR(__xludf.DUMMYFUNCTION("""COMPUTED_VALUE"""),45656.66666666667)</f>
        <v>45656.66667</v>
      </c>
      <c r="E252" s="1">
        <f>IFERROR(__xludf.DUMMYFUNCTION("""COMPUTED_VALUE"""),514.47)</f>
        <v>514.47</v>
      </c>
      <c r="G252" s="2">
        <f>IFERROR(__xludf.DUMMYFUNCTION("""COMPUTED_VALUE"""),45656.66666666667)</f>
        <v>45656.66667</v>
      </c>
      <c r="H252" s="1">
        <f>IFERROR(__xludf.DUMMYFUNCTION("""COMPUTED_VALUE"""),504.98)</f>
        <v>504.98</v>
      </c>
      <c r="J252" s="2">
        <f>IFERROR(__xludf.DUMMYFUNCTION("""COMPUTED_VALUE"""),45656.66666666667)</f>
        <v>45656.66667</v>
      </c>
      <c r="K252" s="1">
        <f>IFERROR(__xludf.DUMMYFUNCTION("""COMPUTED_VALUE"""),510.46)</f>
        <v>510.46</v>
      </c>
      <c r="M252" s="2">
        <f>IFERROR(__xludf.DUMMYFUNCTION("""COMPUTED_VALUE"""),45656.66666666667)</f>
        <v>45656.66667</v>
      </c>
      <c r="N252" s="1">
        <f>IFERROR(__xludf.DUMMYFUNCTION("""COMPUTED_VALUE"""),1.1042587E7)</f>
        <v>11042587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IFERROR(__xludf.DUMMYFUNCTION("""COMPUTED_VALUE"""),510.46)</f>
        <v>510.46</v>
      </c>
      <c r="D253" s="2">
        <f>IFERROR(__xludf.DUMMYFUNCTION("""COMPUTED_VALUE"""),45657.66666666667)</f>
        <v>45657.66667</v>
      </c>
      <c r="E253" s="1">
        <f>IFERROR(__xludf.DUMMYFUNCTION("""COMPUTED_VALUE"""),514.61)</f>
        <v>514.61</v>
      </c>
      <c r="G253" s="2">
        <f>IFERROR(__xludf.DUMMYFUNCTION("""COMPUTED_VALUE"""),45657.66666666667)</f>
        <v>45657.66667</v>
      </c>
      <c r="H253" s="1">
        <f>IFERROR(__xludf.DUMMYFUNCTION("""COMPUTED_VALUE"""),507.79)</f>
        <v>507.79</v>
      </c>
      <c r="J253" s="2">
        <f>IFERROR(__xludf.DUMMYFUNCTION("""COMPUTED_VALUE"""),45657.66666666667)</f>
        <v>45657.66667</v>
      </c>
      <c r="K253" s="1">
        <f>IFERROR(__xludf.DUMMYFUNCTION("""COMPUTED_VALUE"""),509.39)</f>
        <v>509.39</v>
      </c>
      <c r="M253" s="2">
        <f>IFERROR(__xludf.DUMMYFUNCTION("""COMPUTED_VALUE"""),45657.66666666667)</f>
        <v>45657.66667</v>
      </c>
      <c r="N253" s="1">
        <f>IFERROR(__xludf.DUMMYFUNCTION("""COMPUTED_VALUE"""),9246071.0)</f>
        <v>9246071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IFERROR(__xludf.DUMMYFUNCTION("""COMPUTED_VALUE"""),513.54)</f>
        <v>513.54</v>
      </c>
      <c r="D254" s="2">
        <f>IFERROR(__xludf.DUMMYFUNCTION("""COMPUTED_VALUE"""),45659.66666666667)</f>
        <v>45659.66667</v>
      </c>
      <c r="E254" s="1">
        <f>IFERROR(__xludf.DUMMYFUNCTION("""COMPUTED_VALUE"""),518.62)</f>
        <v>518.62</v>
      </c>
      <c r="G254" s="2">
        <f>IFERROR(__xludf.DUMMYFUNCTION("""COMPUTED_VALUE"""),45659.66666666667)</f>
        <v>45659.66667</v>
      </c>
      <c r="H254" s="1">
        <f>IFERROR(__xludf.DUMMYFUNCTION("""COMPUTED_VALUE"""),505.79)</f>
        <v>505.79</v>
      </c>
      <c r="J254" s="2">
        <f>IFERROR(__xludf.DUMMYFUNCTION("""COMPUTED_VALUE"""),45659.66666666667)</f>
        <v>45659.66667</v>
      </c>
      <c r="K254" s="1">
        <f>IFERROR(__xludf.DUMMYFUNCTION("""COMPUTED_VALUE"""),506.72)</f>
        <v>506.72</v>
      </c>
      <c r="M254" s="2">
        <f>IFERROR(__xludf.DUMMYFUNCTION("""COMPUTED_VALUE"""),45659.66666666667)</f>
        <v>45659.66667</v>
      </c>
      <c r="N254" s="1">
        <f>IFERROR(__xludf.DUMMYFUNCTION("""COMPUTED_VALUE"""),8789564.0)</f>
        <v>8789564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IFERROR(__xludf.DUMMYFUNCTION("""COMPUTED_VALUE"""),506.72)</f>
        <v>506.72</v>
      </c>
      <c r="D255" s="2">
        <f>IFERROR(__xludf.DUMMYFUNCTION("""COMPUTED_VALUE"""),45660.66666666667)</f>
        <v>45660.66667</v>
      </c>
      <c r="E255" s="1">
        <f>IFERROR(__xludf.DUMMYFUNCTION("""COMPUTED_VALUE"""),510.73)</f>
        <v>510.73</v>
      </c>
      <c r="G255" s="2">
        <f>IFERROR(__xludf.DUMMYFUNCTION("""COMPUTED_VALUE"""),45660.66666666667)</f>
        <v>45660.66667</v>
      </c>
      <c r="H255" s="1">
        <f>IFERROR(__xludf.DUMMYFUNCTION("""COMPUTED_VALUE"""),497.42)</f>
        <v>497.42</v>
      </c>
      <c r="J255" s="2">
        <f>IFERROR(__xludf.DUMMYFUNCTION("""COMPUTED_VALUE"""),45660.66666666667)</f>
        <v>45660.66667</v>
      </c>
      <c r="K255" s="1">
        <f>IFERROR(__xludf.DUMMYFUNCTION("""COMPUTED_VALUE"""),504.44)</f>
        <v>504.44</v>
      </c>
      <c r="M255" s="2">
        <f>IFERROR(__xludf.DUMMYFUNCTION("""COMPUTED_VALUE"""),45660.66666666667)</f>
        <v>45660.66667</v>
      </c>
      <c r="N255" s="1">
        <f>IFERROR(__xludf.DUMMYFUNCTION("""COMPUTED_VALUE"""),1.0153275E7)</f>
        <v>10153275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IFERROR(__xludf.DUMMYFUNCTION("""COMPUTED_VALUE"""),504.44)</f>
        <v>504.44</v>
      </c>
      <c r="D256" s="2">
        <f>IFERROR(__xludf.DUMMYFUNCTION("""COMPUTED_VALUE"""),45663.66666666667)</f>
        <v>45663.66667</v>
      </c>
      <c r="E256" s="1">
        <f>IFERROR(__xludf.DUMMYFUNCTION("""COMPUTED_VALUE"""),531.66)</f>
        <v>531.66</v>
      </c>
      <c r="G256" s="2">
        <f>IFERROR(__xludf.DUMMYFUNCTION("""COMPUTED_VALUE"""),45663.66666666667)</f>
        <v>45663.66667</v>
      </c>
      <c r="H256" s="1">
        <f>IFERROR(__xludf.DUMMYFUNCTION("""COMPUTED_VALUE"""),504.44)</f>
        <v>504.44</v>
      </c>
      <c r="J256" s="2">
        <f>IFERROR(__xludf.DUMMYFUNCTION("""COMPUTED_VALUE"""),45663.66666666667)</f>
        <v>45663.66667</v>
      </c>
      <c r="K256" s="1">
        <f>IFERROR(__xludf.DUMMYFUNCTION("""COMPUTED_VALUE"""),515.95)</f>
        <v>515.95</v>
      </c>
      <c r="M256" s="2">
        <f>IFERROR(__xludf.DUMMYFUNCTION("""COMPUTED_VALUE"""),45663.66666666667)</f>
        <v>45663.66667</v>
      </c>
      <c r="N256" s="1">
        <f>IFERROR(__xludf.DUMMYFUNCTION("""COMPUTED_VALUE"""),1.8966667E7)</f>
        <v>18966667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IFERROR(__xludf.DUMMYFUNCTION("""COMPUTED_VALUE"""),519.42)</f>
        <v>519.42</v>
      </c>
      <c r="D257" s="2">
        <f>IFERROR(__xludf.DUMMYFUNCTION("""COMPUTED_VALUE"""),45664.66666666667)</f>
        <v>45664.66667</v>
      </c>
      <c r="E257" s="1">
        <f>IFERROR(__xludf.DUMMYFUNCTION("""COMPUTED_VALUE"""),523.9)</f>
        <v>523.9</v>
      </c>
      <c r="G257" s="2">
        <f>IFERROR(__xludf.DUMMYFUNCTION("""COMPUTED_VALUE"""),45664.66666666667)</f>
        <v>45664.66667</v>
      </c>
      <c r="H257" s="1">
        <f>IFERROR(__xludf.DUMMYFUNCTION("""COMPUTED_VALUE"""),513.8)</f>
        <v>513.8</v>
      </c>
      <c r="J257" s="2">
        <f>IFERROR(__xludf.DUMMYFUNCTION("""COMPUTED_VALUE"""),45664.66666666667)</f>
        <v>45664.66667</v>
      </c>
      <c r="K257" s="1">
        <f>IFERROR(__xludf.DUMMYFUNCTION("""COMPUTED_VALUE"""),518.22)</f>
        <v>518.22</v>
      </c>
      <c r="M257" s="2">
        <f>IFERROR(__xludf.DUMMYFUNCTION("""COMPUTED_VALUE"""),45664.66666666667)</f>
        <v>45664.66667</v>
      </c>
      <c r="N257" s="1">
        <f>IFERROR(__xludf.DUMMYFUNCTION("""COMPUTED_VALUE"""),1.5302719E7)</f>
        <v>15302719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IFERROR(__xludf.DUMMYFUNCTION("""COMPUTED_VALUE"""),518.22)</f>
        <v>518.22</v>
      </c>
      <c r="D258" s="2">
        <f>IFERROR(__xludf.DUMMYFUNCTION("""COMPUTED_VALUE"""),45665.66666666667)</f>
        <v>45665.66667</v>
      </c>
      <c r="E258" s="1">
        <f>IFERROR(__xludf.DUMMYFUNCTION("""COMPUTED_VALUE"""),532.67)</f>
        <v>532.67</v>
      </c>
      <c r="G258" s="2">
        <f>IFERROR(__xludf.DUMMYFUNCTION("""COMPUTED_VALUE"""),45665.66666666667)</f>
        <v>45665.66667</v>
      </c>
      <c r="H258" s="1">
        <f>IFERROR(__xludf.DUMMYFUNCTION("""COMPUTED_VALUE"""),514.21)</f>
        <v>514.21</v>
      </c>
      <c r="J258" s="2">
        <f>IFERROR(__xludf.DUMMYFUNCTION("""COMPUTED_VALUE"""),45665.66666666667)</f>
        <v>45665.66667</v>
      </c>
      <c r="K258" s="1">
        <f>IFERROR(__xludf.DUMMYFUNCTION("""COMPUTED_VALUE"""),531.6)</f>
        <v>531.6</v>
      </c>
      <c r="M258" s="2">
        <f>IFERROR(__xludf.DUMMYFUNCTION("""COMPUTED_VALUE"""),45665.66666666667)</f>
        <v>45665.66667</v>
      </c>
      <c r="N258" s="1">
        <f>IFERROR(__xludf.DUMMYFUNCTION("""COMPUTED_VALUE"""),1.5584423E7)</f>
        <v>15584423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IFERROR(__xludf.DUMMYFUNCTION("""COMPUTED_VALUE"""),541.76)</f>
        <v>541.76</v>
      </c>
      <c r="D259" s="2">
        <f>IFERROR(__xludf.DUMMYFUNCTION("""COMPUTED_VALUE"""),45667.66666666667)</f>
        <v>45667.66667</v>
      </c>
      <c r="E259" s="1">
        <f>IFERROR(__xludf.DUMMYFUNCTION("""COMPUTED_VALUE"""),543.23)</f>
        <v>543.23</v>
      </c>
      <c r="G259" s="2">
        <f>IFERROR(__xludf.DUMMYFUNCTION("""COMPUTED_VALUE"""),45667.66666666667)</f>
        <v>45667.66667</v>
      </c>
      <c r="H259" s="1">
        <f>IFERROR(__xludf.DUMMYFUNCTION("""COMPUTED_VALUE"""),518.09)</f>
        <v>518.09</v>
      </c>
      <c r="J259" s="2">
        <f>IFERROR(__xludf.DUMMYFUNCTION("""COMPUTED_VALUE"""),45667.66666666667)</f>
        <v>45667.66667</v>
      </c>
      <c r="K259" s="1">
        <f>IFERROR(__xludf.DUMMYFUNCTION("""COMPUTED_VALUE"""),521.43)</f>
        <v>521.43</v>
      </c>
      <c r="M259" s="2">
        <f>IFERROR(__xludf.DUMMYFUNCTION("""COMPUTED_VALUE"""),45667.66666666667)</f>
        <v>45667.66667</v>
      </c>
      <c r="N259" s="1">
        <f>IFERROR(__xludf.DUMMYFUNCTION("""COMPUTED_VALUE"""),1.190543E7)</f>
        <v>11905430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IFERROR(__xludf.DUMMYFUNCTION("""COMPUTED_VALUE"""),521.43)</f>
        <v>521.43</v>
      </c>
      <c r="D260" s="2">
        <f>IFERROR(__xludf.DUMMYFUNCTION("""COMPUTED_VALUE"""),45670.66666666667)</f>
        <v>45670.66667</v>
      </c>
      <c r="E260" s="1">
        <f>IFERROR(__xludf.DUMMYFUNCTION("""COMPUTED_VALUE"""),529.52)</f>
        <v>529.52</v>
      </c>
      <c r="G260" s="2">
        <f>IFERROR(__xludf.DUMMYFUNCTION("""COMPUTED_VALUE"""),45670.66666666667)</f>
        <v>45670.66667</v>
      </c>
      <c r="H260" s="1">
        <f>IFERROR(__xludf.DUMMYFUNCTION("""COMPUTED_VALUE"""),516.61)</f>
        <v>516.61</v>
      </c>
      <c r="J260" s="2">
        <f>IFERROR(__xludf.DUMMYFUNCTION("""COMPUTED_VALUE"""),45670.66666666667)</f>
        <v>45670.66667</v>
      </c>
      <c r="K260" s="1">
        <f>IFERROR(__xludf.DUMMYFUNCTION("""COMPUTED_VALUE"""),527.18)</f>
        <v>527.18</v>
      </c>
      <c r="M260" s="2">
        <f>IFERROR(__xludf.DUMMYFUNCTION("""COMPUTED_VALUE"""),45670.66666666667)</f>
        <v>45670.66667</v>
      </c>
      <c r="N260" s="1">
        <f>IFERROR(__xludf.DUMMYFUNCTION("""COMPUTED_VALUE"""),1.0417089E7)</f>
        <v>10417089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IFERROR(__xludf.DUMMYFUNCTION("""COMPUTED_VALUE"""),527.18)</f>
        <v>527.18</v>
      </c>
      <c r="D261" s="2">
        <f>IFERROR(__xludf.DUMMYFUNCTION("""COMPUTED_VALUE"""),45671.66666666667)</f>
        <v>45671.66667</v>
      </c>
      <c r="E261" s="1">
        <f>IFERROR(__xludf.DUMMYFUNCTION("""COMPUTED_VALUE"""),532.8)</f>
        <v>532.8</v>
      </c>
      <c r="G261" s="2">
        <f>IFERROR(__xludf.DUMMYFUNCTION("""COMPUTED_VALUE"""),45671.66666666667)</f>
        <v>45671.66667</v>
      </c>
      <c r="H261" s="1">
        <f>IFERROR(__xludf.DUMMYFUNCTION("""COMPUTED_VALUE"""),522.23)</f>
        <v>522.23</v>
      </c>
      <c r="J261" s="2">
        <f>IFERROR(__xludf.DUMMYFUNCTION("""COMPUTED_VALUE"""),45671.66666666667)</f>
        <v>45671.66667</v>
      </c>
      <c r="K261" s="1">
        <f>IFERROR(__xludf.DUMMYFUNCTION("""COMPUTED_VALUE"""),528.39)</f>
        <v>528.39</v>
      </c>
      <c r="M261" s="2">
        <f>IFERROR(__xludf.DUMMYFUNCTION("""COMPUTED_VALUE"""),45671.66666666667)</f>
        <v>45671.66667</v>
      </c>
      <c r="N261" s="1">
        <f>IFERROR(__xludf.DUMMYFUNCTION("""COMPUTED_VALUE"""),9796181.0)</f>
        <v>9796181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IFERROR(__xludf.DUMMYFUNCTION("""COMPUTED_VALUE"""),528.39)</f>
        <v>528.39</v>
      </c>
      <c r="D262" s="2">
        <f>IFERROR(__xludf.DUMMYFUNCTION("""COMPUTED_VALUE"""),45672.66666666667)</f>
        <v>45672.66667</v>
      </c>
      <c r="E262" s="1">
        <f>IFERROR(__xludf.DUMMYFUNCTION("""COMPUTED_VALUE"""),540.96)</f>
        <v>540.96</v>
      </c>
      <c r="G262" s="2">
        <f>IFERROR(__xludf.DUMMYFUNCTION("""COMPUTED_VALUE"""),45672.66666666667)</f>
        <v>45672.66667</v>
      </c>
      <c r="H262" s="1">
        <f>IFERROR(__xludf.DUMMYFUNCTION("""COMPUTED_VALUE"""),528.39)</f>
        <v>528.39</v>
      </c>
      <c r="J262" s="2">
        <f>IFERROR(__xludf.DUMMYFUNCTION("""COMPUTED_VALUE"""),45672.66666666667)</f>
        <v>45672.66667</v>
      </c>
      <c r="K262" s="1">
        <f>IFERROR(__xludf.DUMMYFUNCTION("""COMPUTED_VALUE"""),535.48)</f>
        <v>535.48</v>
      </c>
      <c r="M262" s="2">
        <f>IFERROR(__xludf.DUMMYFUNCTION("""COMPUTED_VALUE"""),45672.66666666667)</f>
        <v>45672.66667</v>
      </c>
      <c r="N262" s="1">
        <f>IFERROR(__xludf.DUMMYFUNCTION("""COMPUTED_VALUE"""),1.0616309E7)</f>
        <v>10616309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IFERROR(__xludf.DUMMYFUNCTION("""COMPUTED_VALUE"""),535.48)</f>
        <v>535.48</v>
      </c>
      <c r="D263" s="2">
        <f>IFERROR(__xludf.DUMMYFUNCTION("""COMPUTED_VALUE"""),45673.66666666667)</f>
        <v>45673.66667</v>
      </c>
      <c r="E263" s="1">
        <f>IFERROR(__xludf.DUMMYFUNCTION("""COMPUTED_VALUE"""),539.62)</f>
        <v>539.62</v>
      </c>
      <c r="G263" s="2">
        <f>IFERROR(__xludf.DUMMYFUNCTION("""COMPUTED_VALUE"""),45673.66666666667)</f>
        <v>45673.66667</v>
      </c>
      <c r="H263" s="1">
        <f>IFERROR(__xludf.DUMMYFUNCTION("""COMPUTED_VALUE"""),529.46)</f>
        <v>529.46</v>
      </c>
      <c r="J263" s="2">
        <f>IFERROR(__xludf.DUMMYFUNCTION("""COMPUTED_VALUE"""),45673.66666666667)</f>
        <v>45673.66667</v>
      </c>
      <c r="K263" s="1">
        <f>IFERROR(__xludf.DUMMYFUNCTION("""COMPUTED_VALUE"""),535.48)</f>
        <v>535.48</v>
      </c>
      <c r="M263" s="2">
        <f>IFERROR(__xludf.DUMMYFUNCTION("""COMPUTED_VALUE"""),45673.66666666667)</f>
        <v>45673.66667</v>
      </c>
      <c r="N263" s="1">
        <f>IFERROR(__xludf.DUMMYFUNCTION("""COMPUTED_VALUE"""),1.1791274E7)</f>
        <v>11791274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IFERROR(__xludf.DUMMYFUNCTION("""COMPUTED_VALUE"""),536.28)</f>
        <v>536.28</v>
      </c>
      <c r="D264" s="2">
        <f>IFERROR(__xludf.DUMMYFUNCTION("""COMPUTED_VALUE"""),45674.66666666667)</f>
        <v>45674.66667</v>
      </c>
      <c r="E264" s="1">
        <f>IFERROR(__xludf.DUMMYFUNCTION("""COMPUTED_VALUE"""),545.91)</f>
        <v>545.91</v>
      </c>
      <c r="G264" s="2">
        <f>IFERROR(__xludf.DUMMYFUNCTION("""COMPUTED_VALUE"""),45674.66666666667)</f>
        <v>45674.66667</v>
      </c>
      <c r="H264" s="1">
        <f>IFERROR(__xludf.DUMMYFUNCTION("""COMPUTED_VALUE"""),533.74)</f>
        <v>533.74</v>
      </c>
      <c r="J264" s="2">
        <f>IFERROR(__xludf.DUMMYFUNCTION("""COMPUTED_VALUE"""),45674.66666666667)</f>
        <v>45674.66667</v>
      </c>
      <c r="K264" s="1">
        <f>IFERROR(__xludf.DUMMYFUNCTION("""COMPUTED_VALUE"""),538.02)</f>
        <v>538.02</v>
      </c>
      <c r="M264" s="2">
        <f>IFERROR(__xludf.DUMMYFUNCTION("""COMPUTED_VALUE"""),45674.66666666667)</f>
        <v>45674.66667</v>
      </c>
      <c r="N264" s="1">
        <f>IFERROR(__xludf.DUMMYFUNCTION("""COMPUTED_VALUE"""),1.2044213E7)</f>
        <v>12044213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IFERROR(__xludf.DUMMYFUNCTION("""COMPUTED_VALUE"""),538.02)</f>
        <v>538.02</v>
      </c>
      <c r="D265" s="2">
        <f>IFERROR(__xludf.DUMMYFUNCTION("""COMPUTED_VALUE"""),45678.66666666667)</f>
        <v>45678.66667</v>
      </c>
      <c r="E265" s="1">
        <f>IFERROR(__xludf.DUMMYFUNCTION("""COMPUTED_VALUE"""),547.65)</f>
        <v>547.65</v>
      </c>
      <c r="G265" s="2">
        <f>IFERROR(__xludf.DUMMYFUNCTION("""COMPUTED_VALUE"""),45678.66666666667)</f>
        <v>45678.66667</v>
      </c>
      <c r="H265" s="1">
        <f>IFERROR(__xludf.DUMMYFUNCTION("""COMPUTED_VALUE"""),533.2)</f>
        <v>533.2</v>
      </c>
      <c r="J265" s="2">
        <f>IFERROR(__xludf.DUMMYFUNCTION("""COMPUTED_VALUE"""),45678.66666666667)</f>
        <v>45678.66667</v>
      </c>
      <c r="K265" s="1">
        <f>IFERROR(__xludf.DUMMYFUNCTION("""COMPUTED_VALUE"""),539.09)</f>
        <v>539.09</v>
      </c>
      <c r="M265" s="2">
        <f>IFERROR(__xludf.DUMMYFUNCTION("""COMPUTED_VALUE"""),45678.66666666667)</f>
        <v>45678.66667</v>
      </c>
      <c r="N265" s="1">
        <f>IFERROR(__xludf.DUMMYFUNCTION("""COMPUTED_VALUE"""),1.6556409E7)</f>
        <v>16556409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IFERROR(__xludf.DUMMYFUNCTION("""COMPUTED_VALUE"""),540.83)</f>
        <v>540.83</v>
      </c>
      <c r="D266" s="2">
        <f>IFERROR(__xludf.DUMMYFUNCTION("""COMPUTED_VALUE"""),45679.66666666667)</f>
        <v>45679.66667</v>
      </c>
      <c r="E266" s="1">
        <f>IFERROR(__xludf.DUMMYFUNCTION("""COMPUTED_VALUE"""),541.49)</f>
        <v>541.49</v>
      </c>
      <c r="G266" s="2">
        <f>IFERROR(__xludf.DUMMYFUNCTION("""COMPUTED_VALUE"""),45679.66666666667)</f>
        <v>45679.66667</v>
      </c>
      <c r="H266" s="1">
        <f>IFERROR(__xludf.DUMMYFUNCTION("""COMPUTED_VALUE"""),522.17)</f>
        <v>522.17</v>
      </c>
      <c r="J266" s="2">
        <f>IFERROR(__xludf.DUMMYFUNCTION("""COMPUTED_VALUE"""),45679.66666666667)</f>
        <v>45679.66667</v>
      </c>
      <c r="K266" s="1">
        <f>IFERROR(__xludf.DUMMYFUNCTION("""COMPUTED_VALUE"""),522.9)</f>
        <v>522.9</v>
      </c>
      <c r="M266" s="2">
        <f>IFERROR(__xludf.DUMMYFUNCTION("""COMPUTED_VALUE"""),45679.66666666667)</f>
        <v>45679.66667</v>
      </c>
      <c r="N266" s="1">
        <f>IFERROR(__xludf.DUMMYFUNCTION("""COMPUTED_VALUE"""),1.5871129E7)</f>
        <v>15871129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IFERROR(__xludf.DUMMYFUNCTION("""COMPUTED_VALUE"""),509.93)</f>
        <v>509.93</v>
      </c>
      <c r="D267" s="2">
        <f>IFERROR(__xludf.DUMMYFUNCTION("""COMPUTED_VALUE"""),45680.66666666667)</f>
        <v>45680.66667</v>
      </c>
      <c r="E267" s="1">
        <f>IFERROR(__xludf.DUMMYFUNCTION("""COMPUTED_VALUE"""),517.68)</f>
        <v>517.68</v>
      </c>
      <c r="G267" s="2">
        <f>IFERROR(__xludf.DUMMYFUNCTION("""COMPUTED_VALUE"""),45680.66666666667)</f>
        <v>45680.66667</v>
      </c>
      <c r="H267" s="1">
        <f>IFERROR(__xludf.DUMMYFUNCTION("""COMPUTED_VALUE"""),487.99)</f>
        <v>487.99</v>
      </c>
      <c r="J267" s="2">
        <f>IFERROR(__xludf.DUMMYFUNCTION("""COMPUTED_VALUE"""),45680.66666666667)</f>
        <v>45680.66667</v>
      </c>
      <c r="K267" s="1">
        <f>IFERROR(__xludf.DUMMYFUNCTION("""COMPUTED_VALUE"""),515.01)</f>
        <v>515.01</v>
      </c>
      <c r="M267" s="2">
        <f>IFERROR(__xludf.DUMMYFUNCTION("""COMPUTED_VALUE"""),45680.66666666667)</f>
        <v>45680.66667</v>
      </c>
      <c r="N267" s="1">
        <f>IFERROR(__xludf.DUMMYFUNCTION("""COMPUTED_VALUE"""),3.0465868E7)</f>
        <v>30465868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IFERROR(__xludf.DUMMYFUNCTION("""COMPUTED_VALUE"""),515.01)</f>
        <v>515.01</v>
      </c>
      <c r="D268" s="2">
        <f>IFERROR(__xludf.DUMMYFUNCTION("""COMPUTED_VALUE"""),45681.66666666667)</f>
        <v>45681.66667</v>
      </c>
      <c r="E268" s="1">
        <f>IFERROR(__xludf.DUMMYFUNCTION("""COMPUTED_VALUE"""),518.62)</f>
        <v>518.62</v>
      </c>
      <c r="G268" s="2">
        <f>IFERROR(__xludf.DUMMYFUNCTION("""COMPUTED_VALUE"""),45681.66666666667)</f>
        <v>45681.66667</v>
      </c>
      <c r="H268" s="1">
        <f>IFERROR(__xludf.DUMMYFUNCTION("""COMPUTED_VALUE"""),501.03)</f>
        <v>501.03</v>
      </c>
      <c r="J268" s="2">
        <f>IFERROR(__xludf.DUMMYFUNCTION("""COMPUTED_VALUE"""),45681.66666666667)</f>
        <v>45681.66667</v>
      </c>
      <c r="K268" s="1">
        <f>IFERROR(__xludf.DUMMYFUNCTION("""COMPUTED_VALUE"""),505.78)</f>
        <v>505.78</v>
      </c>
      <c r="M268" s="2">
        <f>IFERROR(__xludf.DUMMYFUNCTION("""COMPUTED_VALUE"""),45681.66666666667)</f>
        <v>45681.66667</v>
      </c>
      <c r="N268" s="1">
        <f>IFERROR(__xludf.DUMMYFUNCTION("""COMPUTED_VALUE"""),1.9071362E7)</f>
        <v>19071362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IFERROR(__xludf.DUMMYFUNCTION("""COMPUTED_VALUE"""),497.82)</f>
        <v>497.82</v>
      </c>
      <c r="D269" s="2">
        <f>IFERROR(__xludf.DUMMYFUNCTION("""COMPUTED_VALUE"""),45684.66666666667)</f>
        <v>45684.66667</v>
      </c>
      <c r="E269" s="1">
        <f>IFERROR(__xludf.DUMMYFUNCTION("""COMPUTED_VALUE"""),497.82)</f>
        <v>497.82</v>
      </c>
      <c r="G269" s="2">
        <f>IFERROR(__xludf.DUMMYFUNCTION("""COMPUTED_VALUE"""),45684.66666666667)</f>
        <v>45684.66667</v>
      </c>
      <c r="H269" s="1">
        <f>IFERROR(__xludf.DUMMYFUNCTION("""COMPUTED_VALUE"""),489.33)</f>
        <v>489.33</v>
      </c>
      <c r="J269" s="2">
        <f>IFERROR(__xludf.DUMMYFUNCTION("""COMPUTED_VALUE"""),45684.66666666667)</f>
        <v>45684.66667</v>
      </c>
      <c r="K269" s="1">
        <f>IFERROR(__xludf.DUMMYFUNCTION("""COMPUTED_VALUE"""),490.53)</f>
        <v>490.53</v>
      </c>
      <c r="M269" s="2">
        <f>IFERROR(__xludf.DUMMYFUNCTION("""COMPUTED_VALUE"""),45684.66666666667)</f>
        <v>45684.66667</v>
      </c>
      <c r="N269" s="1">
        <f>IFERROR(__xludf.DUMMYFUNCTION("""COMPUTED_VALUE"""),1.8535578E7)</f>
        <v>18535578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IFERROR(__xludf.DUMMYFUNCTION("""COMPUTED_VALUE"""),490.53)</f>
        <v>490.53</v>
      </c>
      <c r="D270" s="2">
        <f>IFERROR(__xludf.DUMMYFUNCTION("""COMPUTED_VALUE"""),45685.66666666667)</f>
        <v>45685.66667</v>
      </c>
      <c r="E270" s="1">
        <f>IFERROR(__xludf.DUMMYFUNCTION("""COMPUTED_VALUE"""),494.74)</f>
        <v>494.74</v>
      </c>
      <c r="G270" s="2">
        <f>IFERROR(__xludf.DUMMYFUNCTION("""COMPUTED_VALUE"""),45685.66666666667)</f>
        <v>45685.66667</v>
      </c>
      <c r="H270" s="1">
        <f>IFERROR(__xludf.DUMMYFUNCTION("""COMPUTED_VALUE"""),474.34)</f>
        <v>474.34</v>
      </c>
      <c r="J270" s="2">
        <f>IFERROR(__xludf.DUMMYFUNCTION("""COMPUTED_VALUE"""),45685.66666666667)</f>
        <v>45685.66667</v>
      </c>
      <c r="K270" s="1">
        <f>IFERROR(__xludf.DUMMYFUNCTION("""COMPUTED_VALUE"""),479.43)</f>
        <v>479.43</v>
      </c>
      <c r="M270" s="2">
        <f>IFERROR(__xludf.DUMMYFUNCTION("""COMPUTED_VALUE"""),45685.66666666667)</f>
        <v>45685.66667</v>
      </c>
      <c r="N270" s="1">
        <f>IFERROR(__xludf.DUMMYFUNCTION("""COMPUTED_VALUE"""),1.6830384E7)</f>
        <v>16830384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IFERROR(__xludf.DUMMYFUNCTION("""COMPUTED_VALUE"""),479.43)</f>
        <v>479.43</v>
      </c>
      <c r="D271" s="2">
        <f>IFERROR(__xludf.DUMMYFUNCTION("""COMPUTED_VALUE"""),45686.66666666667)</f>
        <v>45686.66667</v>
      </c>
      <c r="E271" s="1">
        <f>IFERROR(__xludf.DUMMYFUNCTION("""COMPUTED_VALUE"""),492.74)</f>
        <v>492.74</v>
      </c>
      <c r="G271" s="2">
        <f>IFERROR(__xludf.DUMMYFUNCTION("""COMPUTED_VALUE"""),45686.66666666667)</f>
        <v>45686.66667</v>
      </c>
      <c r="H271" s="1">
        <f>IFERROR(__xludf.DUMMYFUNCTION("""COMPUTED_VALUE"""),479.43)</f>
        <v>479.43</v>
      </c>
      <c r="J271" s="2">
        <f>IFERROR(__xludf.DUMMYFUNCTION("""COMPUTED_VALUE"""),45686.66666666667)</f>
        <v>45686.66667</v>
      </c>
      <c r="K271" s="1">
        <f>IFERROR(__xludf.DUMMYFUNCTION("""COMPUTED_VALUE"""),485.31)</f>
        <v>485.31</v>
      </c>
      <c r="M271" s="2">
        <f>IFERROR(__xludf.DUMMYFUNCTION("""COMPUTED_VALUE"""),45686.66666666667)</f>
        <v>45686.66667</v>
      </c>
      <c r="N271" s="1">
        <f>IFERROR(__xludf.DUMMYFUNCTION("""COMPUTED_VALUE"""),1.2598651E7)</f>
        <v>12598651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IFERROR(__xludf.DUMMYFUNCTION("""COMPUTED_VALUE"""),485.31)</f>
        <v>485.31</v>
      </c>
      <c r="D272" s="2">
        <f>IFERROR(__xludf.DUMMYFUNCTION("""COMPUTED_VALUE"""),45687.66666666667)</f>
        <v>45687.66667</v>
      </c>
      <c r="E272" s="1">
        <f>IFERROR(__xludf.DUMMYFUNCTION("""COMPUTED_VALUE"""),492.47)</f>
        <v>492.47</v>
      </c>
      <c r="G272" s="2">
        <f>IFERROR(__xludf.DUMMYFUNCTION("""COMPUTED_VALUE"""),45687.66666666667)</f>
        <v>45687.66667</v>
      </c>
      <c r="H272" s="1">
        <f>IFERROR(__xludf.DUMMYFUNCTION("""COMPUTED_VALUE"""),482.56)</f>
        <v>482.56</v>
      </c>
      <c r="J272" s="2">
        <f>IFERROR(__xludf.DUMMYFUNCTION("""COMPUTED_VALUE"""),45687.66666666667)</f>
        <v>45687.66667</v>
      </c>
      <c r="K272" s="1">
        <f>IFERROR(__xludf.DUMMYFUNCTION("""COMPUTED_VALUE"""),490.13)</f>
        <v>490.13</v>
      </c>
      <c r="M272" s="2">
        <f>IFERROR(__xludf.DUMMYFUNCTION("""COMPUTED_VALUE"""),45687.66666666667)</f>
        <v>45687.66667</v>
      </c>
      <c r="N272" s="1">
        <f>IFERROR(__xludf.DUMMYFUNCTION("""COMPUTED_VALUE"""),1.1819316E7)</f>
        <v>11819316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IFERROR(__xludf.DUMMYFUNCTION("""COMPUTED_VALUE"""),490.13)</f>
        <v>490.13</v>
      </c>
      <c r="D273" s="2">
        <f>IFERROR(__xludf.DUMMYFUNCTION("""COMPUTED_VALUE"""),45688.66666666667)</f>
        <v>45688.66667</v>
      </c>
      <c r="E273" s="1">
        <f>IFERROR(__xludf.DUMMYFUNCTION("""COMPUTED_VALUE"""),490.13)</f>
        <v>490.13</v>
      </c>
      <c r="G273" s="2">
        <f>IFERROR(__xludf.DUMMYFUNCTION("""COMPUTED_VALUE"""),45688.66666666667)</f>
        <v>45688.66667</v>
      </c>
      <c r="H273" s="1">
        <f>IFERROR(__xludf.DUMMYFUNCTION("""COMPUTED_VALUE"""),477.42)</f>
        <v>477.42</v>
      </c>
      <c r="J273" s="2">
        <f>IFERROR(__xludf.DUMMYFUNCTION("""COMPUTED_VALUE"""),45688.66666666667)</f>
        <v>45688.66667</v>
      </c>
      <c r="K273" s="1">
        <f>IFERROR(__xludf.DUMMYFUNCTION("""COMPUTED_VALUE"""),479.56)</f>
        <v>479.56</v>
      </c>
      <c r="M273" s="2">
        <f>IFERROR(__xludf.DUMMYFUNCTION("""COMPUTED_VALUE"""),45688.66666666667)</f>
        <v>45688.66667</v>
      </c>
      <c r="N273" s="1">
        <f>IFERROR(__xludf.DUMMYFUNCTION("""COMPUTED_VALUE"""),1.3383833E7)</f>
        <v>13383833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IFERROR(__xludf.DUMMYFUNCTION("""COMPUTED_VALUE"""),479.56)</f>
        <v>479.56</v>
      </c>
      <c r="D274" s="2">
        <f>IFERROR(__xludf.DUMMYFUNCTION("""COMPUTED_VALUE"""),45691.66666666667)</f>
        <v>45691.66667</v>
      </c>
      <c r="E274" s="1">
        <f>IFERROR(__xludf.DUMMYFUNCTION("""COMPUTED_VALUE"""),483.37)</f>
        <v>483.37</v>
      </c>
      <c r="G274" s="2">
        <f>IFERROR(__xludf.DUMMYFUNCTION("""COMPUTED_VALUE"""),45691.66666666667)</f>
        <v>45691.66667</v>
      </c>
      <c r="H274" s="1">
        <f>IFERROR(__xludf.DUMMYFUNCTION("""COMPUTED_VALUE"""),466.72)</f>
        <v>466.72</v>
      </c>
      <c r="J274" s="2">
        <f>IFERROR(__xludf.DUMMYFUNCTION("""COMPUTED_VALUE"""),45691.66666666667)</f>
        <v>45691.66667</v>
      </c>
      <c r="K274" s="1">
        <f>IFERROR(__xludf.DUMMYFUNCTION("""COMPUTED_VALUE"""),479.69)</f>
        <v>479.69</v>
      </c>
      <c r="M274" s="2">
        <f>IFERROR(__xludf.DUMMYFUNCTION("""COMPUTED_VALUE"""),45691.66666666667)</f>
        <v>45691.66667</v>
      </c>
      <c r="N274" s="1">
        <f>IFERROR(__xludf.DUMMYFUNCTION("""COMPUTED_VALUE"""),1.5057807E7)</f>
        <v>15057807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IFERROR(__xludf.DUMMYFUNCTION("""COMPUTED_VALUE"""),479.69)</f>
        <v>479.69</v>
      </c>
      <c r="D275" s="2">
        <f>IFERROR(__xludf.DUMMYFUNCTION("""COMPUTED_VALUE"""),45692.66666666667)</f>
        <v>45692.66667</v>
      </c>
      <c r="E275" s="1">
        <f>IFERROR(__xludf.DUMMYFUNCTION("""COMPUTED_VALUE"""),494.81)</f>
        <v>494.81</v>
      </c>
      <c r="G275" s="2">
        <f>IFERROR(__xludf.DUMMYFUNCTION("""COMPUTED_VALUE"""),45692.66666666667)</f>
        <v>45692.66667</v>
      </c>
      <c r="H275" s="1">
        <f>IFERROR(__xludf.DUMMYFUNCTION("""COMPUTED_VALUE"""),479.69)</f>
        <v>479.69</v>
      </c>
      <c r="J275" s="2">
        <f>IFERROR(__xludf.DUMMYFUNCTION("""COMPUTED_VALUE"""),45692.66666666667)</f>
        <v>45692.66667</v>
      </c>
      <c r="K275" s="1">
        <f>IFERROR(__xludf.DUMMYFUNCTION("""COMPUTED_VALUE"""),487.99)</f>
        <v>487.99</v>
      </c>
      <c r="M275" s="2">
        <f>IFERROR(__xludf.DUMMYFUNCTION("""COMPUTED_VALUE"""),45692.66666666667)</f>
        <v>45692.66667</v>
      </c>
      <c r="N275" s="1">
        <f>IFERROR(__xludf.DUMMYFUNCTION("""COMPUTED_VALUE"""),1.4489745E7)</f>
        <v>14489745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IFERROR(__xludf.DUMMYFUNCTION("""COMPUTED_VALUE"""),485.18)</f>
        <v>485.18</v>
      </c>
      <c r="D276" s="2">
        <f>IFERROR(__xludf.DUMMYFUNCTION("""COMPUTED_VALUE"""),45693.66666666667)</f>
        <v>45693.66667</v>
      </c>
      <c r="E276" s="1">
        <f>IFERROR(__xludf.DUMMYFUNCTION("""COMPUTED_VALUE"""),494.94)</f>
        <v>494.94</v>
      </c>
      <c r="G276" s="2">
        <f>IFERROR(__xludf.DUMMYFUNCTION("""COMPUTED_VALUE"""),45693.66666666667)</f>
        <v>45693.66667</v>
      </c>
      <c r="H276" s="1">
        <f>IFERROR(__xludf.DUMMYFUNCTION("""COMPUTED_VALUE"""),481.43)</f>
        <v>481.43</v>
      </c>
      <c r="J276" s="2">
        <f>IFERROR(__xludf.DUMMYFUNCTION("""COMPUTED_VALUE"""),45693.66666666667)</f>
        <v>45693.66667</v>
      </c>
      <c r="K276" s="1">
        <f>IFERROR(__xludf.DUMMYFUNCTION("""COMPUTED_VALUE"""),490.66)</f>
        <v>490.66</v>
      </c>
      <c r="M276" s="2">
        <f>IFERROR(__xludf.DUMMYFUNCTION("""COMPUTED_VALUE"""),45693.66666666667)</f>
        <v>45693.66667</v>
      </c>
      <c r="N276" s="1">
        <f>IFERROR(__xludf.DUMMYFUNCTION("""COMPUTED_VALUE"""),1.4007195E7)</f>
        <v>14007195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IFERROR(__xludf.DUMMYFUNCTION("""COMPUTED_VALUE"""),502.17)</f>
        <v>502.17</v>
      </c>
      <c r="D277" s="2">
        <f>IFERROR(__xludf.DUMMYFUNCTION("""COMPUTED_VALUE"""),45694.66666666667)</f>
        <v>45694.66667</v>
      </c>
      <c r="E277" s="1">
        <f>IFERROR(__xludf.DUMMYFUNCTION("""COMPUTED_VALUE"""),507.38)</f>
        <v>507.38</v>
      </c>
      <c r="G277" s="2">
        <f>IFERROR(__xludf.DUMMYFUNCTION("""COMPUTED_VALUE"""),45694.66666666667)</f>
        <v>45694.66667</v>
      </c>
      <c r="H277" s="1">
        <f>IFERROR(__xludf.DUMMYFUNCTION("""COMPUTED_VALUE"""),491.93)</f>
        <v>491.93</v>
      </c>
      <c r="J277" s="2">
        <f>IFERROR(__xludf.DUMMYFUNCTION("""COMPUTED_VALUE"""),45694.66666666667)</f>
        <v>45694.66667</v>
      </c>
      <c r="K277" s="1">
        <f>IFERROR(__xludf.DUMMYFUNCTION("""COMPUTED_VALUE"""),496.95)</f>
        <v>496.95</v>
      </c>
      <c r="M277" s="2">
        <f>IFERROR(__xludf.DUMMYFUNCTION("""COMPUTED_VALUE"""),45694.66666666667)</f>
        <v>45694.66667</v>
      </c>
      <c r="N277" s="1">
        <f>IFERROR(__xludf.DUMMYFUNCTION("""COMPUTED_VALUE"""),1.3746147E7)</f>
        <v>13746147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IFERROR(__xludf.DUMMYFUNCTION("""COMPUTED_VALUE"""),514.88)</f>
        <v>514.88</v>
      </c>
      <c r="D278" s="2">
        <f>IFERROR(__xludf.DUMMYFUNCTION("""COMPUTED_VALUE"""),45695.66666666667)</f>
        <v>45695.66667</v>
      </c>
      <c r="E278" s="1">
        <f>IFERROR(__xludf.DUMMYFUNCTION("""COMPUTED_VALUE"""),524.04)</f>
        <v>524.04</v>
      </c>
      <c r="G278" s="2">
        <f>IFERROR(__xludf.DUMMYFUNCTION("""COMPUTED_VALUE"""),45695.66666666667)</f>
        <v>45695.66667</v>
      </c>
      <c r="H278" s="1">
        <f>IFERROR(__xludf.DUMMYFUNCTION("""COMPUTED_VALUE"""),506.58)</f>
        <v>506.58</v>
      </c>
      <c r="J278" s="2">
        <f>IFERROR(__xludf.DUMMYFUNCTION("""COMPUTED_VALUE"""),45695.66666666667)</f>
        <v>45695.66667</v>
      </c>
      <c r="K278" s="1">
        <f>IFERROR(__xludf.DUMMYFUNCTION("""COMPUTED_VALUE"""),511.26)</f>
        <v>511.26</v>
      </c>
      <c r="M278" s="2">
        <f>IFERROR(__xludf.DUMMYFUNCTION("""COMPUTED_VALUE"""),45695.66666666667)</f>
        <v>45695.66667</v>
      </c>
      <c r="N278" s="1">
        <f>IFERROR(__xludf.DUMMYFUNCTION("""COMPUTED_VALUE"""),2.152419E7)</f>
        <v>21524190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IFERROR(__xludf.DUMMYFUNCTION("""COMPUTED_VALUE"""),511.26)</f>
        <v>511.26</v>
      </c>
      <c r="D279" s="2">
        <f>IFERROR(__xludf.DUMMYFUNCTION("""COMPUTED_VALUE"""),45698.66666666667)</f>
        <v>45698.66667</v>
      </c>
      <c r="E279" s="1">
        <f>IFERROR(__xludf.DUMMYFUNCTION("""COMPUTED_VALUE"""),520.49)</f>
        <v>520.49</v>
      </c>
      <c r="G279" s="2">
        <f>IFERROR(__xludf.DUMMYFUNCTION("""COMPUTED_VALUE"""),45698.66666666667)</f>
        <v>45698.66667</v>
      </c>
      <c r="H279" s="1">
        <f>IFERROR(__xludf.DUMMYFUNCTION("""COMPUTED_VALUE"""),511.26)</f>
        <v>511.26</v>
      </c>
      <c r="J279" s="2">
        <f>IFERROR(__xludf.DUMMYFUNCTION("""COMPUTED_VALUE"""),45698.66666666667)</f>
        <v>45698.66667</v>
      </c>
      <c r="K279" s="1">
        <f>IFERROR(__xludf.DUMMYFUNCTION("""COMPUTED_VALUE"""),514.47)</f>
        <v>514.47</v>
      </c>
      <c r="M279" s="2">
        <f>IFERROR(__xludf.DUMMYFUNCTION("""COMPUTED_VALUE"""),45698.66666666667)</f>
        <v>45698.66667</v>
      </c>
      <c r="N279" s="1">
        <f>IFERROR(__xludf.DUMMYFUNCTION("""COMPUTED_VALUE"""),1.6225549E7)</f>
        <v>16225549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IFERROR(__xludf.DUMMYFUNCTION("""COMPUTED_VALUE"""),514.47)</f>
        <v>514.47</v>
      </c>
      <c r="D280" s="2">
        <f>IFERROR(__xludf.DUMMYFUNCTION("""COMPUTED_VALUE"""),45699.66666666667)</f>
        <v>45699.66667</v>
      </c>
      <c r="E280" s="1">
        <f>IFERROR(__xludf.DUMMYFUNCTION("""COMPUTED_VALUE"""),514.47)</f>
        <v>514.47</v>
      </c>
      <c r="G280" s="2">
        <f>IFERROR(__xludf.DUMMYFUNCTION("""COMPUTED_VALUE"""),45699.66666666667)</f>
        <v>45699.66667</v>
      </c>
      <c r="H280" s="1">
        <f>IFERROR(__xludf.DUMMYFUNCTION("""COMPUTED_VALUE"""),501.1)</f>
        <v>501.1</v>
      </c>
      <c r="J280" s="2">
        <f>IFERROR(__xludf.DUMMYFUNCTION("""COMPUTED_VALUE"""),45699.66666666667)</f>
        <v>45699.66667</v>
      </c>
      <c r="K280" s="1">
        <f>IFERROR(__xludf.DUMMYFUNCTION("""COMPUTED_VALUE"""),502.84)</f>
        <v>502.84</v>
      </c>
      <c r="M280" s="2">
        <f>IFERROR(__xludf.DUMMYFUNCTION("""COMPUTED_VALUE"""),45699.66666666667)</f>
        <v>45699.66667</v>
      </c>
      <c r="N280" s="1">
        <f>IFERROR(__xludf.DUMMYFUNCTION("""COMPUTED_VALUE"""),1.3953429E7)</f>
        <v>13953429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IFERROR(__xludf.DUMMYFUNCTION("""COMPUTED_VALUE"""),503.91)</f>
        <v>503.91</v>
      </c>
      <c r="D281" s="2">
        <f>IFERROR(__xludf.DUMMYFUNCTION("""COMPUTED_VALUE"""),45700.66666666667)</f>
        <v>45700.66667</v>
      </c>
      <c r="E281" s="1">
        <f>IFERROR(__xludf.DUMMYFUNCTION("""COMPUTED_VALUE"""),514.14)</f>
        <v>514.14</v>
      </c>
      <c r="G281" s="2">
        <f>IFERROR(__xludf.DUMMYFUNCTION("""COMPUTED_VALUE"""),45700.66666666667)</f>
        <v>45700.66667</v>
      </c>
      <c r="H281" s="1">
        <f>IFERROR(__xludf.DUMMYFUNCTION("""COMPUTED_VALUE"""),501.23)</f>
        <v>501.23</v>
      </c>
      <c r="J281" s="2">
        <f>IFERROR(__xludf.DUMMYFUNCTION("""COMPUTED_VALUE"""),45700.66666666667)</f>
        <v>45700.66667</v>
      </c>
      <c r="K281" s="1">
        <f>IFERROR(__xludf.DUMMYFUNCTION("""COMPUTED_VALUE"""),507.79)</f>
        <v>507.79</v>
      </c>
      <c r="M281" s="2">
        <f>IFERROR(__xludf.DUMMYFUNCTION("""COMPUTED_VALUE"""),45700.66666666667)</f>
        <v>45700.66667</v>
      </c>
      <c r="N281" s="1">
        <f>IFERROR(__xludf.DUMMYFUNCTION("""COMPUTED_VALUE"""),1.0943535E7)</f>
        <v>10943535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IFERROR(__xludf.DUMMYFUNCTION("""COMPUTED_VALUE"""),516.61)</f>
        <v>516.61</v>
      </c>
      <c r="D282" s="2">
        <f>IFERROR(__xludf.DUMMYFUNCTION("""COMPUTED_VALUE"""),45701.66666666667)</f>
        <v>45701.66667</v>
      </c>
      <c r="E282" s="1">
        <f>IFERROR(__xludf.DUMMYFUNCTION("""COMPUTED_VALUE"""),539.69)</f>
        <v>539.69</v>
      </c>
      <c r="G282" s="2">
        <f>IFERROR(__xludf.DUMMYFUNCTION("""COMPUTED_VALUE"""),45701.66666666667)</f>
        <v>45701.66667</v>
      </c>
      <c r="H282" s="1">
        <f>IFERROR(__xludf.DUMMYFUNCTION("""COMPUTED_VALUE"""),515.01)</f>
        <v>515.01</v>
      </c>
      <c r="J282" s="2">
        <f>IFERROR(__xludf.DUMMYFUNCTION("""COMPUTED_VALUE"""),45701.66666666667)</f>
        <v>45701.66667</v>
      </c>
      <c r="K282" s="1">
        <f>IFERROR(__xludf.DUMMYFUNCTION("""COMPUTED_VALUE"""),538.02)</f>
        <v>538.02</v>
      </c>
      <c r="M282" s="2">
        <f>IFERROR(__xludf.DUMMYFUNCTION("""COMPUTED_VALUE"""),45701.66666666667)</f>
        <v>45701.66667</v>
      </c>
      <c r="N282" s="1">
        <f>IFERROR(__xludf.DUMMYFUNCTION("""COMPUTED_VALUE"""),2.1432948E7)</f>
        <v>21432948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IFERROR(__xludf.DUMMYFUNCTION("""COMPUTED_VALUE"""),542.16)</f>
        <v>542.16</v>
      </c>
      <c r="D283" s="2">
        <f>IFERROR(__xludf.DUMMYFUNCTION("""COMPUTED_VALUE"""),45702.66666666667)</f>
        <v>45702.66667</v>
      </c>
      <c r="E283" s="1">
        <f>IFERROR(__xludf.DUMMYFUNCTION("""COMPUTED_VALUE"""),545.78)</f>
        <v>545.78</v>
      </c>
      <c r="G283" s="2">
        <f>IFERROR(__xludf.DUMMYFUNCTION("""COMPUTED_VALUE"""),45702.66666666667)</f>
        <v>45702.66667</v>
      </c>
      <c r="H283" s="1">
        <f>IFERROR(__xludf.DUMMYFUNCTION("""COMPUTED_VALUE"""),525.44)</f>
        <v>525.44</v>
      </c>
      <c r="J283" s="2">
        <f>IFERROR(__xludf.DUMMYFUNCTION("""COMPUTED_VALUE"""),45702.66666666667)</f>
        <v>45702.66667</v>
      </c>
      <c r="K283" s="1">
        <f>IFERROR(__xludf.DUMMYFUNCTION("""COMPUTED_VALUE"""),527.98)</f>
        <v>527.98</v>
      </c>
      <c r="M283" s="2">
        <f>IFERROR(__xludf.DUMMYFUNCTION("""COMPUTED_VALUE"""),45702.66666666667)</f>
        <v>45702.66667</v>
      </c>
      <c r="N283" s="1">
        <f>IFERROR(__xludf.DUMMYFUNCTION("""COMPUTED_VALUE"""),1.7559189E7)</f>
        <v>17559189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IFERROR(__xludf.DUMMYFUNCTION("""COMPUTED_VALUE"""),527.98)</f>
        <v>527.98</v>
      </c>
      <c r="D284" s="2">
        <f>IFERROR(__xludf.DUMMYFUNCTION("""COMPUTED_VALUE"""),45706.66666666667)</f>
        <v>45706.66667</v>
      </c>
      <c r="E284" s="1">
        <f>IFERROR(__xludf.DUMMYFUNCTION("""COMPUTED_VALUE"""),527.98)</f>
        <v>527.98</v>
      </c>
      <c r="G284" s="2">
        <f>IFERROR(__xludf.DUMMYFUNCTION("""COMPUTED_VALUE"""),45706.66666666667)</f>
        <v>45706.66667</v>
      </c>
      <c r="H284" s="1">
        <f>IFERROR(__xludf.DUMMYFUNCTION("""COMPUTED_VALUE"""),516.41)</f>
        <v>516.41</v>
      </c>
      <c r="J284" s="2">
        <f>IFERROR(__xludf.DUMMYFUNCTION("""COMPUTED_VALUE"""),45706.66666666667)</f>
        <v>45706.66667</v>
      </c>
      <c r="K284" s="1">
        <f>IFERROR(__xludf.DUMMYFUNCTION("""COMPUTED_VALUE"""),525.71)</f>
        <v>525.71</v>
      </c>
      <c r="M284" s="2">
        <f>IFERROR(__xludf.DUMMYFUNCTION("""COMPUTED_VALUE"""),45706.66666666667)</f>
        <v>45706.66667</v>
      </c>
      <c r="N284" s="1">
        <f>IFERROR(__xludf.DUMMYFUNCTION("""COMPUTED_VALUE"""),1.2260563E7)</f>
        <v>12260563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IFERROR(__xludf.DUMMYFUNCTION("""COMPUTED_VALUE"""),520.36)</f>
        <v>520.36</v>
      </c>
      <c r="D285" s="2">
        <f>IFERROR(__xludf.DUMMYFUNCTION("""COMPUTED_VALUE"""),45707.66666666667)</f>
        <v>45707.66667</v>
      </c>
      <c r="E285" s="1">
        <f>IFERROR(__xludf.DUMMYFUNCTION("""COMPUTED_VALUE"""),521.16)</f>
        <v>521.16</v>
      </c>
      <c r="G285" s="2">
        <f>IFERROR(__xludf.DUMMYFUNCTION("""COMPUTED_VALUE"""),45707.66666666667)</f>
        <v>45707.66667</v>
      </c>
      <c r="H285" s="1">
        <f>IFERROR(__xludf.DUMMYFUNCTION("""COMPUTED_VALUE"""),510.86)</f>
        <v>510.86</v>
      </c>
      <c r="J285" s="2">
        <f>IFERROR(__xludf.DUMMYFUNCTION("""COMPUTED_VALUE"""),45707.66666666667)</f>
        <v>45707.66667</v>
      </c>
      <c r="K285" s="1">
        <f>IFERROR(__xludf.DUMMYFUNCTION("""COMPUTED_VALUE"""),515.95)</f>
        <v>515.95</v>
      </c>
      <c r="M285" s="2">
        <f>IFERROR(__xludf.DUMMYFUNCTION("""COMPUTED_VALUE"""),45707.66666666667)</f>
        <v>45707.66667</v>
      </c>
      <c r="N285" s="1">
        <f>IFERROR(__xludf.DUMMYFUNCTION("""COMPUTED_VALUE"""),1.2091929E7)</f>
        <v>12091929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IFERROR(__xludf.DUMMYFUNCTION("""COMPUTED_VALUE"""),515.95)</f>
        <v>515.95</v>
      </c>
      <c r="D286" s="2">
        <f>IFERROR(__xludf.DUMMYFUNCTION("""COMPUTED_VALUE"""),45708.66666666667)</f>
        <v>45708.66667</v>
      </c>
      <c r="E286" s="1">
        <f>IFERROR(__xludf.DUMMYFUNCTION("""COMPUTED_VALUE"""),530.12)</f>
        <v>530.12</v>
      </c>
      <c r="G286" s="2">
        <f>IFERROR(__xludf.DUMMYFUNCTION("""COMPUTED_VALUE"""),45708.66666666667)</f>
        <v>45708.66667</v>
      </c>
      <c r="H286" s="1">
        <f>IFERROR(__xludf.DUMMYFUNCTION("""COMPUTED_VALUE"""),515.95)</f>
        <v>515.95</v>
      </c>
      <c r="J286" s="2">
        <f>IFERROR(__xludf.DUMMYFUNCTION("""COMPUTED_VALUE"""),45708.66666666667)</f>
        <v>45708.66667</v>
      </c>
      <c r="K286" s="1">
        <f>IFERROR(__xludf.DUMMYFUNCTION("""COMPUTED_VALUE"""),521.16)</f>
        <v>521.16</v>
      </c>
      <c r="M286" s="2">
        <f>IFERROR(__xludf.DUMMYFUNCTION("""COMPUTED_VALUE"""),45708.66666666667)</f>
        <v>45708.66667</v>
      </c>
      <c r="N286" s="1">
        <f>IFERROR(__xludf.DUMMYFUNCTION("""COMPUTED_VALUE"""),1.1467116E7)</f>
        <v>11467116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IFERROR(__xludf.DUMMYFUNCTION("""COMPUTED_VALUE"""),521.16)</f>
        <v>521.16</v>
      </c>
      <c r="D287" s="2">
        <f>IFERROR(__xludf.DUMMYFUNCTION("""COMPUTED_VALUE"""),45709.66666666667)</f>
        <v>45709.66667</v>
      </c>
      <c r="E287" s="1">
        <f>IFERROR(__xludf.DUMMYFUNCTION("""COMPUTED_VALUE"""),521.16)</f>
        <v>521.16</v>
      </c>
      <c r="G287" s="2">
        <f>IFERROR(__xludf.DUMMYFUNCTION("""COMPUTED_VALUE"""),45709.66666666667)</f>
        <v>45709.66667</v>
      </c>
      <c r="H287" s="1">
        <f>IFERROR(__xludf.DUMMYFUNCTION("""COMPUTED_VALUE"""),492.74)</f>
        <v>492.74</v>
      </c>
      <c r="J287" s="2">
        <f>IFERROR(__xludf.DUMMYFUNCTION("""COMPUTED_VALUE"""),45709.66666666667)</f>
        <v>45709.66667</v>
      </c>
      <c r="K287" s="1">
        <f>IFERROR(__xludf.DUMMYFUNCTION("""COMPUTED_VALUE"""),494.68)</f>
        <v>494.68</v>
      </c>
      <c r="M287" s="2">
        <f>IFERROR(__xludf.DUMMYFUNCTION("""COMPUTED_VALUE"""),45709.66666666667)</f>
        <v>45709.66667</v>
      </c>
      <c r="N287" s="1">
        <f>IFERROR(__xludf.DUMMYFUNCTION("""COMPUTED_VALUE"""),1.6142899E7)</f>
        <v>16142899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IFERROR(__xludf.DUMMYFUNCTION("""COMPUTED_VALUE"""),494.68)</f>
        <v>494.68</v>
      </c>
      <c r="D288" s="2">
        <f>IFERROR(__xludf.DUMMYFUNCTION("""COMPUTED_VALUE"""),45712.66666666667)</f>
        <v>45712.66667</v>
      </c>
      <c r="E288" s="1">
        <f>IFERROR(__xludf.DUMMYFUNCTION("""COMPUTED_VALUE"""),500.83)</f>
        <v>500.83</v>
      </c>
      <c r="G288" s="2">
        <f>IFERROR(__xludf.DUMMYFUNCTION("""COMPUTED_VALUE"""),45712.66666666667)</f>
        <v>45712.66667</v>
      </c>
      <c r="H288" s="1">
        <f>IFERROR(__xludf.DUMMYFUNCTION("""COMPUTED_VALUE"""),494.27)</f>
        <v>494.27</v>
      </c>
      <c r="J288" s="2">
        <f>IFERROR(__xludf.DUMMYFUNCTION("""COMPUTED_VALUE"""),45712.66666666667)</f>
        <v>45712.66667</v>
      </c>
      <c r="K288" s="1">
        <f>IFERROR(__xludf.DUMMYFUNCTION("""COMPUTED_VALUE"""),496.42)</f>
        <v>496.42</v>
      </c>
      <c r="M288" s="2">
        <f>IFERROR(__xludf.DUMMYFUNCTION("""COMPUTED_VALUE"""),45712.66666666667)</f>
        <v>45712.66667</v>
      </c>
      <c r="N288" s="1">
        <f>IFERROR(__xludf.DUMMYFUNCTION("""COMPUTED_VALUE"""),8416448.0)</f>
        <v>8416448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IFERROR(__xludf.DUMMYFUNCTION("""COMPUTED_VALUE"""),497.49)</f>
        <v>497.49</v>
      </c>
      <c r="D289" s="2">
        <f>IFERROR(__xludf.DUMMYFUNCTION("""COMPUTED_VALUE"""),45713.66666666667)</f>
        <v>45713.66667</v>
      </c>
      <c r="E289" s="1">
        <f>IFERROR(__xludf.DUMMYFUNCTION("""COMPUTED_VALUE"""),497.89)</f>
        <v>497.89</v>
      </c>
      <c r="G289" s="2">
        <f>IFERROR(__xludf.DUMMYFUNCTION("""COMPUTED_VALUE"""),45713.66666666667)</f>
        <v>45713.66667</v>
      </c>
      <c r="H289" s="1">
        <f>IFERROR(__xludf.DUMMYFUNCTION("""COMPUTED_VALUE"""),481.9)</f>
        <v>481.9</v>
      </c>
      <c r="J289" s="2">
        <f>IFERROR(__xludf.DUMMYFUNCTION("""COMPUTED_VALUE"""),45713.66666666667)</f>
        <v>45713.66667</v>
      </c>
      <c r="K289" s="1">
        <f>IFERROR(__xludf.DUMMYFUNCTION("""COMPUTED_VALUE"""),491.73)</f>
        <v>491.73</v>
      </c>
      <c r="M289" s="2">
        <f>IFERROR(__xludf.DUMMYFUNCTION("""COMPUTED_VALUE"""),45713.66666666667)</f>
        <v>45713.66667</v>
      </c>
      <c r="N289" s="1">
        <f>IFERROR(__xludf.DUMMYFUNCTION("""COMPUTED_VALUE"""),1.0591636E7)</f>
        <v>10591636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IFERROR(__xludf.DUMMYFUNCTION("""COMPUTED_VALUE"""),515.34)</f>
        <v>515.34</v>
      </c>
      <c r="D290" s="2">
        <f>IFERROR(__xludf.DUMMYFUNCTION("""COMPUTED_VALUE"""),45714.66666666667)</f>
        <v>45714.66667</v>
      </c>
      <c r="E290" s="1">
        <f>IFERROR(__xludf.DUMMYFUNCTION("""COMPUTED_VALUE"""),517.95)</f>
        <v>517.95</v>
      </c>
      <c r="G290" s="2">
        <f>IFERROR(__xludf.DUMMYFUNCTION("""COMPUTED_VALUE"""),45714.66666666667)</f>
        <v>45714.66667</v>
      </c>
      <c r="H290" s="1">
        <f>IFERROR(__xludf.DUMMYFUNCTION("""COMPUTED_VALUE"""),506.05)</f>
        <v>506.05</v>
      </c>
      <c r="J290" s="2">
        <f>IFERROR(__xludf.DUMMYFUNCTION("""COMPUTED_VALUE"""),45714.66666666667)</f>
        <v>45714.66667</v>
      </c>
      <c r="K290" s="1">
        <f>IFERROR(__xludf.DUMMYFUNCTION("""COMPUTED_VALUE"""),507.65)</f>
        <v>507.65</v>
      </c>
      <c r="M290" s="2">
        <f>IFERROR(__xludf.DUMMYFUNCTION("""COMPUTED_VALUE"""),45714.66666666667)</f>
        <v>45714.66667</v>
      </c>
      <c r="N290" s="1">
        <f>IFERROR(__xludf.DUMMYFUNCTION("""COMPUTED_VALUE"""),1.6580764E7)</f>
        <v>16580764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IFERROR(__xludf.DUMMYFUNCTION("""COMPUTED_VALUE"""),507.65)</f>
        <v>507.65</v>
      </c>
      <c r="D291" s="2">
        <f>IFERROR(__xludf.DUMMYFUNCTION("""COMPUTED_VALUE"""),45715.66666666667)</f>
        <v>45715.66667</v>
      </c>
      <c r="E291" s="1">
        <f>IFERROR(__xludf.DUMMYFUNCTION("""COMPUTED_VALUE"""),519.42)</f>
        <v>519.42</v>
      </c>
      <c r="G291" s="2">
        <f>IFERROR(__xludf.DUMMYFUNCTION("""COMPUTED_VALUE"""),45715.66666666667)</f>
        <v>45715.66667</v>
      </c>
      <c r="H291" s="1">
        <f>IFERROR(__xludf.DUMMYFUNCTION("""COMPUTED_VALUE"""),498.76)</f>
        <v>498.76</v>
      </c>
      <c r="J291" s="2">
        <f>IFERROR(__xludf.DUMMYFUNCTION("""COMPUTED_VALUE"""),45715.66666666667)</f>
        <v>45715.66667</v>
      </c>
      <c r="K291" s="1">
        <f>IFERROR(__xludf.DUMMYFUNCTION("""COMPUTED_VALUE"""),500.56)</f>
        <v>500.56</v>
      </c>
      <c r="M291" s="2">
        <f>IFERROR(__xludf.DUMMYFUNCTION("""COMPUTED_VALUE"""),45715.66666666667)</f>
        <v>45715.66667</v>
      </c>
      <c r="N291" s="1">
        <f>IFERROR(__xludf.DUMMYFUNCTION("""COMPUTED_VALUE"""),1.3140203E7)</f>
        <v>13140203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IFERROR(__xludf.DUMMYFUNCTION("""COMPUTED_VALUE"""),500.56)</f>
        <v>500.56</v>
      </c>
      <c r="D292" s="2">
        <f>IFERROR(__xludf.DUMMYFUNCTION("""COMPUTED_VALUE"""),45716.66666666667)</f>
        <v>45716.66667</v>
      </c>
      <c r="E292" s="1">
        <f>IFERROR(__xludf.DUMMYFUNCTION("""COMPUTED_VALUE"""),500.56)</f>
        <v>500.56</v>
      </c>
      <c r="G292" s="2">
        <f>IFERROR(__xludf.DUMMYFUNCTION("""COMPUTED_VALUE"""),45716.66666666667)</f>
        <v>45716.66667</v>
      </c>
      <c r="H292" s="1">
        <f>IFERROR(__xludf.DUMMYFUNCTION("""COMPUTED_VALUE"""),484.78)</f>
        <v>484.78</v>
      </c>
      <c r="J292" s="2">
        <f>IFERROR(__xludf.DUMMYFUNCTION("""COMPUTED_VALUE"""),45716.66666666667)</f>
        <v>45716.66667</v>
      </c>
      <c r="K292" s="1">
        <f>IFERROR(__xludf.DUMMYFUNCTION("""COMPUTED_VALUE"""),493.74)</f>
        <v>493.74</v>
      </c>
      <c r="M292" s="2">
        <f>IFERROR(__xludf.DUMMYFUNCTION("""COMPUTED_VALUE"""),45716.66666666667)</f>
        <v>45716.66667</v>
      </c>
      <c r="N292" s="1">
        <f>IFERROR(__xludf.DUMMYFUNCTION("""COMPUTED_VALUE"""),1.4776421E7)</f>
        <v>14776421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IFERROR(__xludf.DUMMYFUNCTION("""COMPUTED_VALUE"""),493.74)</f>
        <v>493.74</v>
      </c>
      <c r="D293" s="2">
        <f>IFERROR(__xludf.DUMMYFUNCTION("""COMPUTED_VALUE"""),45719.66666666667)</f>
        <v>45719.66667</v>
      </c>
      <c r="E293" s="1">
        <f>IFERROR(__xludf.DUMMYFUNCTION("""COMPUTED_VALUE"""),514.74)</f>
        <v>514.74</v>
      </c>
      <c r="G293" s="2">
        <f>IFERROR(__xludf.DUMMYFUNCTION("""COMPUTED_VALUE"""),45719.66666666667)</f>
        <v>45719.66667</v>
      </c>
      <c r="H293" s="1">
        <f>IFERROR(__xludf.DUMMYFUNCTION("""COMPUTED_VALUE"""),473.67)</f>
        <v>473.67</v>
      </c>
      <c r="J293" s="2">
        <f>IFERROR(__xludf.DUMMYFUNCTION("""COMPUTED_VALUE"""),45719.66666666667)</f>
        <v>45719.66667</v>
      </c>
      <c r="K293" s="1">
        <f>IFERROR(__xludf.DUMMYFUNCTION("""COMPUTED_VALUE"""),475.28)</f>
        <v>475.28</v>
      </c>
      <c r="M293" s="2">
        <f>IFERROR(__xludf.DUMMYFUNCTION("""COMPUTED_VALUE"""),45719.66666666667)</f>
        <v>45719.66667</v>
      </c>
      <c r="N293" s="1">
        <f>IFERROR(__xludf.DUMMYFUNCTION("""COMPUTED_VALUE"""),1.8097401E7)</f>
        <v>18097401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IFERROR(__xludf.DUMMYFUNCTION("""COMPUTED_VALUE"""),475.28)</f>
        <v>475.28</v>
      </c>
      <c r="D294" s="2">
        <f>IFERROR(__xludf.DUMMYFUNCTION("""COMPUTED_VALUE"""),45720.66666666667)</f>
        <v>45720.66667</v>
      </c>
      <c r="E294" s="1">
        <f>IFERROR(__xludf.DUMMYFUNCTION("""COMPUTED_VALUE"""),476.42)</f>
        <v>476.42</v>
      </c>
      <c r="G294" s="2">
        <f>IFERROR(__xludf.DUMMYFUNCTION("""COMPUTED_VALUE"""),45720.66666666667)</f>
        <v>45720.66667</v>
      </c>
      <c r="H294" s="1">
        <f>IFERROR(__xludf.DUMMYFUNCTION("""COMPUTED_VALUE"""),458.42)</f>
        <v>458.42</v>
      </c>
      <c r="J294" s="2">
        <f>IFERROR(__xludf.DUMMYFUNCTION("""COMPUTED_VALUE"""),45720.66666666667)</f>
        <v>45720.66667</v>
      </c>
      <c r="K294" s="1">
        <f>IFERROR(__xludf.DUMMYFUNCTION("""COMPUTED_VALUE"""),466.85)</f>
        <v>466.85</v>
      </c>
      <c r="M294" s="2">
        <f>IFERROR(__xludf.DUMMYFUNCTION("""COMPUTED_VALUE"""),45720.66666666667)</f>
        <v>45720.66667</v>
      </c>
      <c r="N294" s="1">
        <f>IFERROR(__xludf.DUMMYFUNCTION("""COMPUTED_VALUE"""),1.8307312E7)</f>
        <v>18307312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IFERROR(__xludf.DUMMYFUNCTION("""COMPUTED_VALUE"""),466.85)</f>
        <v>466.85</v>
      </c>
      <c r="D295" s="2">
        <f>IFERROR(__xludf.DUMMYFUNCTION("""COMPUTED_VALUE"""),45721.66666666667)</f>
        <v>45721.66667</v>
      </c>
      <c r="E295" s="1">
        <f>IFERROR(__xludf.DUMMYFUNCTION("""COMPUTED_VALUE"""),512.87)</f>
        <v>512.87</v>
      </c>
      <c r="G295" s="2">
        <f>IFERROR(__xludf.DUMMYFUNCTION("""COMPUTED_VALUE"""),45721.66666666667)</f>
        <v>45721.66667</v>
      </c>
      <c r="H295" s="1">
        <f>IFERROR(__xludf.DUMMYFUNCTION("""COMPUTED_VALUE"""),466.85)</f>
        <v>466.85</v>
      </c>
      <c r="J295" s="2">
        <f>IFERROR(__xludf.DUMMYFUNCTION("""COMPUTED_VALUE"""),45721.66666666667)</f>
        <v>45721.66667</v>
      </c>
      <c r="K295" s="1">
        <f>IFERROR(__xludf.DUMMYFUNCTION("""COMPUTED_VALUE"""),510.46)</f>
        <v>510.46</v>
      </c>
      <c r="M295" s="2">
        <f>IFERROR(__xludf.DUMMYFUNCTION("""COMPUTED_VALUE"""),45721.66666666667)</f>
        <v>45721.66667</v>
      </c>
      <c r="N295" s="1">
        <f>IFERROR(__xludf.DUMMYFUNCTION("""COMPUTED_VALUE"""),2.9179479E7)</f>
        <v>29179479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IFERROR(__xludf.DUMMYFUNCTION("""COMPUTED_VALUE"""),508.32)</f>
        <v>508.32</v>
      </c>
      <c r="D296" s="2">
        <f>IFERROR(__xludf.DUMMYFUNCTION("""COMPUTED_VALUE"""),45722.66666666667)</f>
        <v>45722.66667</v>
      </c>
      <c r="E296" s="1">
        <f>IFERROR(__xludf.DUMMYFUNCTION("""COMPUTED_VALUE"""),521.56)</f>
        <v>521.56</v>
      </c>
      <c r="G296" s="2">
        <f>IFERROR(__xludf.DUMMYFUNCTION("""COMPUTED_VALUE"""),45722.66666666667)</f>
        <v>45722.66667</v>
      </c>
      <c r="H296" s="1">
        <f>IFERROR(__xludf.DUMMYFUNCTION("""COMPUTED_VALUE"""),499.22)</f>
        <v>499.22</v>
      </c>
      <c r="J296" s="2">
        <f>IFERROR(__xludf.DUMMYFUNCTION("""COMPUTED_VALUE"""),45722.66666666667)</f>
        <v>45722.66667</v>
      </c>
      <c r="K296" s="1">
        <f>IFERROR(__xludf.DUMMYFUNCTION("""COMPUTED_VALUE"""),504.04)</f>
        <v>504.04</v>
      </c>
      <c r="M296" s="2">
        <f>IFERROR(__xludf.DUMMYFUNCTION("""COMPUTED_VALUE"""),45722.66666666667)</f>
        <v>45722.66667</v>
      </c>
      <c r="N296" s="1">
        <f>IFERROR(__xludf.DUMMYFUNCTION("""COMPUTED_VALUE"""),1.8540043E7)</f>
        <v>18540043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IFERROR(__xludf.DUMMYFUNCTION("""COMPUTED_VALUE"""),504.04)</f>
        <v>504.04</v>
      </c>
      <c r="D297" s="2">
        <f>IFERROR(__xludf.DUMMYFUNCTION("""COMPUTED_VALUE"""),45723.66666666667)</f>
        <v>45723.66667</v>
      </c>
      <c r="E297" s="1">
        <f>IFERROR(__xludf.DUMMYFUNCTION("""COMPUTED_VALUE"""),504.04)</f>
        <v>504.04</v>
      </c>
      <c r="G297" s="2">
        <f>IFERROR(__xludf.DUMMYFUNCTION("""COMPUTED_VALUE"""),45723.66666666667)</f>
        <v>45723.66667</v>
      </c>
      <c r="H297" s="1">
        <f>IFERROR(__xludf.DUMMYFUNCTION("""COMPUTED_VALUE"""),480.7)</f>
        <v>480.7</v>
      </c>
      <c r="J297" s="2">
        <f>IFERROR(__xludf.DUMMYFUNCTION("""COMPUTED_VALUE"""),45723.66666666667)</f>
        <v>45723.66667</v>
      </c>
      <c r="K297" s="1">
        <f>IFERROR(__xludf.DUMMYFUNCTION("""COMPUTED_VALUE"""),494.14)</f>
        <v>494.14</v>
      </c>
      <c r="M297" s="2">
        <f>IFERROR(__xludf.DUMMYFUNCTION("""COMPUTED_VALUE"""),45723.66666666667)</f>
        <v>45723.66667</v>
      </c>
      <c r="N297" s="1">
        <f>IFERROR(__xludf.DUMMYFUNCTION("""COMPUTED_VALUE"""),1.6960096E7)</f>
        <v>16960096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IFERROR(__xludf.DUMMYFUNCTION("""COMPUTED_VALUE"""),494.14)</f>
        <v>494.14</v>
      </c>
      <c r="D298" s="2">
        <f>IFERROR(__xludf.DUMMYFUNCTION("""COMPUTED_VALUE"""),45726.66666666667)</f>
        <v>45726.66667</v>
      </c>
      <c r="E298" s="1">
        <f>IFERROR(__xludf.DUMMYFUNCTION("""COMPUTED_VALUE"""),494.14)</f>
        <v>494.14</v>
      </c>
      <c r="G298" s="2">
        <f>IFERROR(__xludf.DUMMYFUNCTION("""COMPUTED_VALUE"""),45726.66666666667)</f>
        <v>45726.66667</v>
      </c>
      <c r="H298" s="1">
        <f>IFERROR(__xludf.DUMMYFUNCTION("""COMPUTED_VALUE"""),454.68)</f>
        <v>454.68</v>
      </c>
      <c r="J298" s="2">
        <f>IFERROR(__xludf.DUMMYFUNCTION("""COMPUTED_VALUE"""),45726.66666666667)</f>
        <v>45726.66667</v>
      </c>
      <c r="K298" s="1">
        <f>IFERROR(__xludf.DUMMYFUNCTION("""COMPUTED_VALUE"""),461.5)</f>
        <v>461.5</v>
      </c>
      <c r="M298" s="2">
        <f>IFERROR(__xludf.DUMMYFUNCTION("""COMPUTED_VALUE"""),45726.66666666667)</f>
        <v>45726.66667</v>
      </c>
      <c r="N298" s="1">
        <f>IFERROR(__xludf.DUMMYFUNCTION("""COMPUTED_VALUE"""),2.1423786E7)</f>
        <v>21423786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IFERROR(__xludf.DUMMYFUNCTION("""COMPUTED_VALUE"""),461.5)</f>
        <v>461.5</v>
      </c>
      <c r="D299" s="2">
        <f>IFERROR(__xludf.DUMMYFUNCTION("""COMPUTED_VALUE"""),45727.66666666667)</f>
        <v>45727.66667</v>
      </c>
      <c r="E299" s="1">
        <f>IFERROR(__xludf.DUMMYFUNCTION("""COMPUTED_VALUE"""),484.44)</f>
        <v>484.44</v>
      </c>
      <c r="G299" s="2">
        <f>IFERROR(__xludf.DUMMYFUNCTION("""COMPUTED_VALUE"""),45727.66666666667)</f>
        <v>45727.66667</v>
      </c>
      <c r="H299" s="1">
        <f>IFERROR(__xludf.DUMMYFUNCTION("""COMPUTED_VALUE"""),461.5)</f>
        <v>461.5</v>
      </c>
      <c r="J299" s="2">
        <f>IFERROR(__xludf.DUMMYFUNCTION("""COMPUTED_VALUE"""),45727.66666666667)</f>
        <v>45727.66667</v>
      </c>
      <c r="K299" s="1">
        <f>IFERROR(__xludf.DUMMYFUNCTION("""COMPUTED_VALUE"""),479.96)</f>
        <v>479.96</v>
      </c>
      <c r="M299" s="2">
        <f>IFERROR(__xludf.DUMMYFUNCTION("""COMPUTED_VALUE"""),45727.66666666667)</f>
        <v>45727.66667</v>
      </c>
      <c r="N299" s="1">
        <f>IFERROR(__xludf.DUMMYFUNCTION("""COMPUTED_VALUE"""),1.8343639E7)</f>
        <v>18343639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IFERROR(__xludf.DUMMYFUNCTION("""COMPUTED_VALUE"""),490.93)</f>
        <v>490.93</v>
      </c>
      <c r="D300" s="2">
        <f>IFERROR(__xludf.DUMMYFUNCTION("""COMPUTED_VALUE"""),45728.66666666667)</f>
        <v>45728.66667</v>
      </c>
      <c r="E300" s="1">
        <f>IFERROR(__xludf.DUMMYFUNCTION("""COMPUTED_VALUE"""),498.02)</f>
        <v>498.02</v>
      </c>
      <c r="G300" s="2">
        <f>IFERROR(__xludf.DUMMYFUNCTION("""COMPUTED_VALUE"""),45728.66666666667)</f>
        <v>45728.66667</v>
      </c>
      <c r="H300" s="1">
        <f>IFERROR(__xludf.DUMMYFUNCTION("""COMPUTED_VALUE"""),481.97)</f>
        <v>481.97</v>
      </c>
      <c r="J300" s="2">
        <f>IFERROR(__xludf.DUMMYFUNCTION("""COMPUTED_VALUE"""),45728.66666666667)</f>
        <v>45728.66667</v>
      </c>
      <c r="K300" s="1">
        <f>IFERROR(__xludf.DUMMYFUNCTION("""COMPUTED_VALUE"""),492.0)</f>
        <v>492</v>
      </c>
      <c r="M300" s="2">
        <f>IFERROR(__xludf.DUMMYFUNCTION("""COMPUTED_VALUE"""),45728.66666666667)</f>
        <v>45728.66667</v>
      </c>
      <c r="N300" s="1">
        <f>IFERROR(__xludf.DUMMYFUNCTION("""COMPUTED_VALUE"""),1.3838334E7)</f>
        <v>13838334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IFERROR(__xludf.DUMMYFUNCTION("""COMPUTED_VALUE"""),492.0)</f>
        <v>492</v>
      </c>
      <c r="D301" s="2">
        <f>IFERROR(__xludf.DUMMYFUNCTION("""COMPUTED_VALUE"""),45729.66666666667)</f>
        <v>45729.66667</v>
      </c>
      <c r="E301" s="1">
        <f>IFERROR(__xludf.DUMMYFUNCTION("""COMPUTED_VALUE"""),518.02)</f>
        <v>518.02</v>
      </c>
      <c r="G301" s="2">
        <f>IFERROR(__xludf.DUMMYFUNCTION("""COMPUTED_VALUE"""),45729.66666666667)</f>
        <v>45729.66667</v>
      </c>
      <c r="H301" s="1">
        <f>IFERROR(__xludf.DUMMYFUNCTION("""COMPUTED_VALUE"""),491.33)</f>
        <v>491.33</v>
      </c>
      <c r="J301" s="2">
        <f>IFERROR(__xludf.DUMMYFUNCTION("""COMPUTED_VALUE"""),45729.66666666667)</f>
        <v>45729.66667</v>
      </c>
      <c r="K301" s="1">
        <f>IFERROR(__xludf.DUMMYFUNCTION("""COMPUTED_VALUE"""),502.7)</f>
        <v>502.7</v>
      </c>
      <c r="M301" s="2">
        <f>IFERROR(__xludf.DUMMYFUNCTION("""COMPUTED_VALUE"""),45729.66666666667)</f>
        <v>45729.66667</v>
      </c>
      <c r="N301" s="1">
        <f>IFERROR(__xludf.DUMMYFUNCTION("""COMPUTED_VALUE"""),2.0674698E7)</f>
        <v>20674698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IFERROR(__xludf.DUMMYFUNCTION("""COMPUTED_VALUE"""),510.19)</f>
        <v>510.19</v>
      </c>
      <c r="D302" s="2">
        <f>IFERROR(__xludf.DUMMYFUNCTION("""COMPUTED_VALUE"""),45730.66666666667)</f>
        <v>45730.66667</v>
      </c>
      <c r="E302" s="1">
        <f>IFERROR(__xludf.DUMMYFUNCTION("""COMPUTED_VALUE"""),520.76)</f>
        <v>520.76</v>
      </c>
      <c r="G302" s="2">
        <f>IFERROR(__xludf.DUMMYFUNCTION("""COMPUTED_VALUE"""),45730.66666666667)</f>
        <v>45730.66667</v>
      </c>
      <c r="H302" s="1">
        <f>IFERROR(__xludf.DUMMYFUNCTION("""COMPUTED_VALUE"""),508.45)</f>
        <v>508.45</v>
      </c>
      <c r="J302" s="2">
        <f>IFERROR(__xludf.DUMMYFUNCTION("""COMPUTED_VALUE"""),45730.66666666667)</f>
        <v>45730.66667</v>
      </c>
      <c r="K302" s="1">
        <f>IFERROR(__xludf.DUMMYFUNCTION("""COMPUTED_VALUE"""),519.69)</f>
        <v>519.69</v>
      </c>
      <c r="M302" s="2">
        <f>IFERROR(__xludf.DUMMYFUNCTION("""COMPUTED_VALUE"""),45730.66666666667)</f>
        <v>45730.66667</v>
      </c>
      <c r="N302" s="1">
        <f>IFERROR(__xludf.DUMMYFUNCTION("""COMPUTED_VALUE"""),1.5198025E7)</f>
        <v>15198025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IFERROR(__xludf.DUMMYFUNCTION("""COMPUTED_VALUE"""),519.69)</f>
        <v>519.69</v>
      </c>
      <c r="D303" s="2">
        <f>IFERROR(__xludf.DUMMYFUNCTION("""COMPUTED_VALUE"""),45733.66666666667)</f>
        <v>45733.66667</v>
      </c>
      <c r="E303" s="1">
        <f>IFERROR(__xludf.DUMMYFUNCTION("""COMPUTED_VALUE"""),534.87)</f>
        <v>534.87</v>
      </c>
      <c r="G303" s="2">
        <f>IFERROR(__xludf.DUMMYFUNCTION("""COMPUTED_VALUE"""),45733.66666666667)</f>
        <v>45733.66667</v>
      </c>
      <c r="H303" s="1">
        <f>IFERROR(__xludf.DUMMYFUNCTION("""COMPUTED_VALUE"""),519.69)</f>
        <v>519.69</v>
      </c>
      <c r="J303" s="2">
        <f>IFERROR(__xludf.DUMMYFUNCTION("""COMPUTED_VALUE"""),45733.66666666667)</f>
        <v>45733.66667</v>
      </c>
      <c r="K303" s="1">
        <f>IFERROR(__xludf.DUMMYFUNCTION("""COMPUTED_VALUE"""),528.52)</f>
        <v>528.52</v>
      </c>
      <c r="M303" s="2">
        <f>IFERROR(__xludf.DUMMYFUNCTION("""COMPUTED_VALUE"""),45733.66666666667)</f>
        <v>45733.66667</v>
      </c>
      <c r="N303" s="1">
        <f>IFERROR(__xludf.DUMMYFUNCTION("""COMPUTED_VALUE"""),1.2877252E7)</f>
        <v>12877252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IFERROR(__xludf.DUMMYFUNCTION("""COMPUTED_VALUE"""),528.52)</f>
        <v>528.52</v>
      </c>
      <c r="D304" s="2">
        <f>IFERROR(__xludf.DUMMYFUNCTION("""COMPUTED_VALUE"""),45734.66666666667)</f>
        <v>45734.66667</v>
      </c>
      <c r="E304" s="1">
        <f>IFERROR(__xludf.DUMMYFUNCTION("""COMPUTED_VALUE"""),538.89)</f>
        <v>538.89</v>
      </c>
      <c r="G304" s="2">
        <f>IFERROR(__xludf.DUMMYFUNCTION("""COMPUTED_VALUE"""),45734.66666666667)</f>
        <v>45734.66667</v>
      </c>
      <c r="H304" s="1">
        <f>IFERROR(__xludf.DUMMYFUNCTION("""COMPUTED_VALUE"""),525.64)</f>
        <v>525.64</v>
      </c>
      <c r="J304" s="2">
        <f>IFERROR(__xludf.DUMMYFUNCTION("""COMPUTED_VALUE"""),45734.66666666667)</f>
        <v>45734.66667</v>
      </c>
      <c r="K304" s="1">
        <f>IFERROR(__xludf.DUMMYFUNCTION("""COMPUTED_VALUE"""),532.93)</f>
        <v>532.93</v>
      </c>
      <c r="M304" s="2">
        <f>IFERROR(__xludf.DUMMYFUNCTION("""COMPUTED_VALUE"""),45734.66666666667)</f>
        <v>45734.66667</v>
      </c>
      <c r="N304" s="1">
        <f>IFERROR(__xludf.DUMMYFUNCTION("""COMPUTED_VALUE"""),1.4547973E7)</f>
        <v>14547973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IFERROR(__xludf.DUMMYFUNCTION("""COMPUTED_VALUE"""),532.0)</f>
        <v>532</v>
      </c>
      <c r="D305" s="2">
        <f>IFERROR(__xludf.DUMMYFUNCTION("""COMPUTED_VALUE"""),45735.66666666667)</f>
        <v>45735.66667</v>
      </c>
      <c r="E305" s="1">
        <f>IFERROR(__xludf.DUMMYFUNCTION("""COMPUTED_VALUE"""),549.72)</f>
        <v>549.72</v>
      </c>
      <c r="G305" s="2">
        <f>IFERROR(__xludf.DUMMYFUNCTION("""COMPUTED_VALUE"""),45735.66666666667)</f>
        <v>45735.66667</v>
      </c>
      <c r="H305" s="1">
        <f>IFERROR(__xludf.DUMMYFUNCTION("""COMPUTED_VALUE"""),530.79)</f>
        <v>530.79</v>
      </c>
      <c r="J305" s="2">
        <f>IFERROR(__xludf.DUMMYFUNCTION("""COMPUTED_VALUE"""),45735.66666666667)</f>
        <v>45735.66667</v>
      </c>
      <c r="K305" s="1">
        <f>IFERROR(__xludf.DUMMYFUNCTION("""COMPUTED_VALUE"""),540.69)</f>
        <v>540.69</v>
      </c>
      <c r="M305" s="2">
        <f>IFERROR(__xludf.DUMMYFUNCTION("""COMPUTED_VALUE"""),45735.66666666667)</f>
        <v>45735.66667</v>
      </c>
      <c r="N305" s="1">
        <f>IFERROR(__xludf.DUMMYFUNCTION("""COMPUTED_VALUE"""),1.7510546E7)</f>
        <v>17510546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IFERROR(__xludf.DUMMYFUNCTION("""COMPUTED_VALUE"""),549.05)</f>
        <v>549.05</v>
      </c>
      <c r="D306" s="2">
        <f>IFERROR(__xludf.DUMMYFUNCTION("""COMPUTED_VALUE"""),45736.66666666667)</f>
        <v>45736.66667</v>
      </c>
      <c r="E306" s="1">
        <f>IFERROR(__xludf.DUMMYFUNCTION("""COMPUTED_VALUE"""),555.47)</f>
        <v>555.47</v>
      </c>
      <c r="G306" s="2">
        <f>IFERROR(__xludf.DUMMYFUNCTION("""COMPUTED_VALUE"""),45736.66666666667)</f>
        <v>45736.66667</v>
      </c>
      <c r="H306" s="1">
        <f>IFERROR(__xludf.DUMMYFUNCTION("""COMPUTED_VALUE"""),542.77)</f>
        <v>542.77</v>
      </c>
      <c r="J306" s="2">
        <f>IFERROR(__xludf.DUMMYFUNCTION("""COMPUTED_VALUE"""),45736.66666666667)</f>
        <v>45736.66667</v>
      </c>
      <c r="K306" s="1">
        <f>IFERROR(__xludf.DUMMYFUNCTION("""COMPUTED_VALUE"""),544.44)</f>
        <v>544.44</v>
      </c>
      <c r="M306" s="2">
        <f>IFERROR(__xludf.DUMMYFUNCTION("""COMPUTED_VALUE"""),45736.66666666667)</f>
        <v>45736.66667</v>
      </c>
      <c r="N306" s="1">
        <f>IFERROR(__xludf.DUMMYFUNCTION("""COMPUTED_VALUE"""),2.2067929E7)</f>
        <v>22067929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IFERROR(__xludf.DUMMYFUNCTION("""COMPUTED_VALUE"""),544.44)</f>
        <v>544.44</v>
      </c>
      <c r="D307" s="2">
        <f>IFERROR(__xludf.DUMMYFUNCTION("""COMPUTED_VALUE"""),45737.66666666667)</f>
        <v>45737.66667</v>
      </c>
      <c r="E307" s="1">
        <f>IFERROR(__xludf.DUMMYFUNCTION("""COMPUTED_VALUE"""),544.44)</f>
        <v>544.44</v>
      </c>
      <c r="G307" s="2">
        <f>IFERROR(__xludf.DUMMYFUNCTION("""COMPUTED_VALUE"""),45737.66666666667)</f>
        <v>45737.66667</v>
      </c>
      <c r="H307" s="1">
        <f>IFERROR(__xludf.DUMMYFUNCTION("""COMPUTED_VALUE"""),524.71)</f>
        <v>524.71</v>
      </c>
      <c r="J307" s="2">
        <f>IFERROR(__xludf.DUMMYFUNCTION("""COMPUTED_VALUE"""),45737.66666666667)</f>
        <v>45737.66667</v>
      </c>
      <c r="K307" s="1">
        <f>IFERROR(__xludf.DUMMYFUNCTION("""COMPUTED_VALUE"""),538.42)</f>
        <v>538.42</v>
      </c>
      <c r="M307" s="2">
        <f>IFERROR(__xludf.DUMMYFUNCTION("""COMPUTED_VALUE"""),45737.66666666667)</f>
        <v>45737.66667</v>
      </c>
      <c r="N307" s="1">
        <f>IFERROR(__xludf.DUMMYFUNCTION("""COMPUTED_VALUE"""),2.2258029E7)</f>
        <v>22258029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IFERROR(__xludf.DUMMYFUNCTION("""COMPUTED_VALUE"""),538.42)</f>
        <v>538.42</v>
      </c>
      <c r="D308" s="2">
        <f>IFERROR(__xludf.DUMMYFUNCTION("""COMPUTED_VALUE"""),45740.66666666667)</f>
        <v>45740.66667</v>
      </c>
      <c r="E308" s="1">
        <f>IFERROR(__xludf.DUMMYFUNCTION("""COMPUTED_VALUE"""),565.77)</f>
        <v>565.77</v>
      </c>
      <c r="G308" s="2">
        <f>IFERROR(__xludf.DUMMYFUNCTION("""COMPUTED_VALUE"""),45740.66666666667)</f>
        <v>45740.66667</v>
      </c>
      <c r="H308" s="1">
        <f>IFERROR(__xludf.DUMMYFUNCTION("""COMPUTED_VALUE"""),538.42)</f>
        <v>538.42</v>
      </c>
      <c r="J308" s="2">
        <f>IFERROR(__xludf.DUMMYFUNCTION("""COMPUTED_VALUE"""),45740.66666666667)</f>
        <v>45740.66667</v>
      </c>
      <c r="K308" s="1">
        <f>IFERROR(__xludf.DUMMYFUNCTION("""COMPUTED_VALUE"""),556.61)</f>
        <v>556.61</v>
      </c>
      <c r="M308" s="2">
        <f>IFERROR(__xludf.DUMMYFUNCTION("""COMPUTED_VALUE"""),45740.66666666667)</f>
        <v>45740.66667</v>
      </c>
      <c r="N308" s="1">
        <f>IFERROR(__xludf.DUMMYFUNCTION("""COMPUTED_VALUE"""),2.1350725E7)</f>
        <v>21350725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IFERROR(__xludf.DUMMYFUNCTION("""COMPUTED_VALUE"""),564.5)</f>
        <v>564.5</v>
      </c>
      <c r="D309" s="2">
        <f>IFERROR(__xludf.DUMMYFUNCTION("""COMPUTED_VALUE"""),45741.66666666667)</f>
        <v>45741.66667</v>
      </c>
      <c r="E309" s="1">
        <f>IFERROR(__xludf.DUMMYFUNCTION("""COMPUTED_VALUE"""),578.75)</f>
        <v>578.75</v>
      </c>
      <c r="G309" s="2">
        <f>IFERROR(__xludf.DUMMYFUNCTION("""COMPUTED_VALUE"""),45741.66666666667)</f>
        <v>45741.66667</v>
      </c>
      <c r="H309" s="1">
        <f>IFERROR(__xludf.DUMMYFUNCTION("""COMPUTED_VALUE"""),563.1)</f>
        <v>563.1</v>
      </c>
      <c r="J309" s="2">
        <f>IFERROR(__xludf.DUMMYFUNCTION("""COMPUTED_VALUE"""),45741.66666666667)</f>
        <v>45741.66667</v>
      </c>
      <c r="K309" s="1">
        <f>IFERROR(__xludf.DUMMYFUNCTION("""COMPUTED_VALUE"""),575.34)</f>
        <v>575.34</v>
      </c>
      <c r="M309" s="2">
        <f>IFERROR(__xludf.DUMMYFUNCTION("""COMPUTED_VALUE"""),45741.66666666667)</f>
        <v>45741.66667</v>
      </c>
      <c r="N309" s="1">
        <f>IFERROR(__xludf.DUMMYFUNCTION("""COMPUTED_VALUE"""),2.0791741E7)</f>
        <v>20791741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IFERROR(__xludf.DUMMYFUNCTION("""COMPUTED_VALUE"""),578.68)</f>
        <v>578.68</v>
      </c>
      <c r="D310" s="2">
        <f>IFERROR(__xludf.DUMMYFUNCTION("""COMPUTED_VALUE"""),45742.66666666667)</f>
        <v>45742.66667</v>
      </c>
      <c r="E310" s="1">
        <f>IFERROR(__xludf.DUMMYFUNCTION("""COMPUTED_VALUE"""),579.35)</f>
        <v>579.35</v>
      </c>
      <c r="G310" s="2">
        <f>IFERROR(__xludf.DUMMYFUNCTION("""COMPUTED_VALUE"""),45742.66666666667)</f>
        <v>45742.66667</v>
      </c>
      <c r="H310" s="1">
        <f>IFERROR(__xludf.DUMMYFUNCTION("""COMPUTED_VALUE"""),553.27)</f>
        <v>553.27</v>
      </c>
      <c r="J310" s="2">
        <f>IFERROR(__xludf.DUMMYFUNCTION("""COMPUTED_VALUE"""),45742.66666666667)</f>
        <v>45742.66667</v>
      </c>
      <c r="K310" s="1">
        <f>IFERROR(__xludf.DUMMYFUNCTION("""COMPUTED_VALUE"""),555.01)</f>
        <v>555.01</v>
      </c>
      <c r="M310" s="2">
        <f>IFERROR(__xludf.DUMMYFUNCTION("""COMPUTED_VALUE"""),45742.66666666667)</f>
        <v>45742.66667</v>
      </c>
      <c r="N310" s="1">
        <f>IFERROR(__xludf.DUMMYFUNCTION("""COMPUTED_VALUE"""),1.939601E7)</f>
        <v>19396010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IFERROR(__xludf.DUMMYFUNCTION("""COMPUTED_VALUE"""),555.01)</f>
        <v>555.01</v>
      </c>
      <c r="D311" s="2">
        <f>IFERROR(__xludf.DUMMYFUNCTION("""COMPUTED_VALUE"""),45743.66666666667)</f>
        <v>45743.66667</v>
      </c>
      <c r="E311" s="1">
        <f>IFERROR(__xludf.DUMMYFUNCTION("""COMPUTED_VALUE"""),555.01)</f>
        <v>555.01</v>
      </c>
      <c r="G311" s="2">
        <f>IFERROR(__xludf.DUMMYFUNCTION("""COMPUTED_VALUE"""),45743.66666666667)</f>
        <v>45743.66667</v>
      </c>
      <c r="H311" s="1">
        <f>IFERROR(__xludf.DUMMYFUNCTION("""COMPUTED_VALUE"""),530.12)</f>
        <v>530.12</v>
      </c>
      <c r="J311" s="2">
        <f>IFERROR(__xludf.DUMMYFUNCTION("""COMPUTED_VALUE"""),45743.66666666667)</f>
        <v>45743.66667</v>
      </c>
      <c r="K311" s="1">
        <f>IFERROR(__xludf.DUMMYFUNCTION("""COMPUTED_VALUE"""),534.81)</f>
        <v>534.81</v>
      </c>
      <c r="M311" s="2">
        <f>IFERROR(__xludf.DUMMYFUNCTION("""COMPUTED_VALUE"""),45743.66666666667)</f>
        <v>45743.66667</v>
      </c>
      <c r="N311" s="1">
        <f>IFERROR(__xludf.DUMMYFUNCTION("""COMPUTED_VALUE"""),1.7997302E7)</f>
        <v>17997302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IFERROR(__xludf.DUMMYFUNCTION("""COMPUTED_VALUE"""),534.81)</f>
        <v>534.81</v>
      </c>
      <c r="D312" s="2">
        <f>IFERROR(__xludf.DUMMYFUNCTION("""COMPUTED_VALUE"""),45744.66666666667)</f>
        <v>45744.66667</v>
      </c>
      <c r="E312" s="1">
        <f>IFERROR(__xludf.DUMMYFUNCTION("""COMPUTED_VALUE"""),538.62)</f>
        <v>538.62</v>
      </c>
      <c r="G312" s="2">
        <f>IFERROR(__xludf.DUMMYFUNCTION("""COMPUTED_VALUE"""),45744.66666666667)</f>
        <v>45744.66667</v>
      </c>
      <c r="H312" s="1">
        <f>IFERROR(__xludf.DUMMYFUNCTION("""COMPUTED_VALUE"""),512.07)</f>
        <v>512.07</v>
      </c>
      <c r="J312" s="2">
        <f>IFERROR(__xludf.DUMMYFUNCTION("""COMPUTED_VALUE"""),45744.66666666667)</f>
        <v>45744.66667</v>
      </c>
      <c r="K312" s="1">
        <f>IFERROR(__xludf.DUMMYFUNCTION("""COMPUTED_VALUE"""),513.94)</f>
        <v>513.94</v>
      </c>
      <c r="M312" s="2">
        <f>IFERROR(__xludf.DUMMYFUNCTION("""COMPUTED_VALUE"""),45744.66666666667)</f>
        <v>45744.66667</v>
      </c>
      <c r="N312" s="1">
        <f>IFERROR(__xludf.DUMMYFUNCTION("""COMPUTED_VALUE"""),2.0218727E7)</f>
        <v>20218727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IFERROR(__xludf.DUMMYFUNCTION("""COMPUTED_VALUE"""),498.42)</f>
        <v>498.42</v>
      </c>
      <c r="D313" s="2">
        <f>IFERROR(__xludf.DUMMYFUNCTION("""COMPUTED_VALUE"""),45747.66666666667)</f>
        <v>45747.66667</v>
      </c>
      <c r="E313" s="1">
        <f>IFERROR(__xludf.DUMMYFUNCTION("""COMPUTED_VALUE"""),510.73)</f>
        <v>510.73</v>
      </c>
      <c r="G313" s="2">
        <f>IFERROR(__xludf.DUMMYFUNCTION("""COMPUTED_VALUE"""),45747.66666666667)</f>
        <v>45747.66667</v>
      </c>
      <c r="H313" s="1">
        <f>IFERROR(__xludf.DUMMYFUNCTION("""COMPUTED_VALUE"""),486.11)</f>
        <v>486.11</v>
      </c>
      <c r="J313" s="2">
        <f>IFERROR(__xludf.DUMMYFUNCTION("""COMPUTED_VALUE"""),45747.66666666667)</f>
        <v>45747.66667</v>
      </c>
      <c r="K313" s="1">
        <f>IFERROR(__xludf.DUMMYFUNCTION("""COMPUTED_VALUE"""),506.45)</f>
        <v>506.45</v>
      </c>
      <c r="M313" s="2">
        <f>IFERROR(__xludf.DUMMYFUNCTION("""COMPUTED_VALUE"""),45747.66666666667)</f>
        <v>45747.66667</v>
      </c>
      <c r="N313" s="1">
        <f>IFERROR(__xludf.DUMMYFUNCTION("""COMPUTED_VALUE"""),1.74597E7)</f>
        <v>17459700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IFERROR(__xludf.DUMMYFUNCTION("""COMPUTED_VALUE"""),506.45)</f>
        <v>506.45</v>
      </c>
      <c r="D314" s="2">
        <f>IFERROR(__xludf.DUMMYFUNCTION("""COMPUTED_VALUE"""),45748.66666666667)</f>
        <v>45748.66667</v>
      </c>
      <c r="E314" s="1">
        <f>IFERROR(__xludf.DUMMYFUNCTION("""COMPUTED_VALUE"""),510.06)</f>
        <v>510.06</v>
      </c>
      <c r="G314" s="2">
        <f>IFERROR(__xludf.DUMMYFUNCTION("""COMPUTED_VALUE"""),45748.66666666667)</f>
        <v>45748.66667</v>
      </c>
      <c r="H314" s="1">
        <f>IFERROR(__xludf.DUMMYFUNCTION("""COMPUTED_VALUE"""),497.75)</f>
        <v>497.75</v>
      </c>
      <c r="J314" s="2">
        <f>IFERROR(__xludf.DUMMYFUNCTION("""COMPUTED_VALUE"""),45748.66666666667)</f>
        <v>45748.66667</v>
      </c>
      <c r="K314" s="1">
        <f>IFERROR(__xludf.DUMMYFUNCTION("""COMPUTED_VALUE"""),510.06)</f>
        <v>510.06</v>
      </c>
      <c r="M314" s="2">
        <f>IFERROR(__xludf.DUMMYFUNCTION("""COMPUTED_VALUE"""),45748.66666666667)</f>
        <v>45748.66667</v>
      </c>
      <c r="N314" s="1">
        <f>IFERROR(__xludf.DUMMYFUNCTION("""COMPUTED_VALUE"""),1.3108177E7)</f>
        <v>13108177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IFERROR(__xludf.DUMMYFUNCTION("""COMPUTED_VALUE"""),510.06)</f>
        <v>510.06</v>
      </c>
      <c r="D315" s="2">
        <f>IFERROR(__xludf.DUMMYFUNCTION("""COMPUTED_VALUE"""),45749.66666666667)</f>
        <v>45749.66667</v>
      </c>
      <c r="E315" s="1">
        <f>IFERROR(__xludf.DUMMYFUNCTION("""COMPUTED_VALUE"""),511.13)</f>
        <v>511.13</v>
      </c>
      <c r="G315" s="2">
        <f>IFERROR(__xludf.DUMMYFUNCTION("""COMPUTED_VALUE"""),45749.66666666667)</f>
        <v>45749.66667</v>
      </c>
      <c r="H315" s="1">
        <f>IFERROR(__xludf.DUMMYFUNCTION("""COMPUTED_VALUE"""),500.56)</f>
        <v>500.56</v>
      </c>
      <c r="J315" s="2">
        <f>IFERROR(__xludf.DUMMYFUNCTION("""COMPUTED_VALUE"""),45749.66666666667)</f>
        <v>45749.66667</v>
      </c>
      <c r="K315" s="1">
        <f>IFERROR(__xludf.DUMMYFUNCTION("""COMPUTED_VALUE"""),511.0)</f>
        <v>511</v>
      </c>
      <c r="M315" s="2">
        <f>IFERROR(__xludf.DUMMYFUNCTION("""COMPUTED_VALUE"""),45749.66666666667)</f>
        <v>45749.66667</v>
      </c>
      <c r="N315" s="1">
        <f>IFERROR(__xludf.DUMMYFUNCTION("""COMPUTED_VALUE"""),1.3116463E7)</f>
        <v>13116463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IFERROR(__xludf.DUMMYFUNCTION("""COMPUTED_VALUE"""),511.0)</f>
        <v>511</v>
      </c>
      <c r="D316" s="2">
        <f>IFERROR(__xludf.DUMMYFUNCTION("""COMPUTED_VALUE"""),45750.66666666667)</f>
        <v>45750.66667</v>
      </c>
      <c r="E316" s="1">
        <f>IFERROR(__xludf.DUMMYFUNCTION("""COMPUTED_VALUE"""),511.0)</f>
        <v>511</v>
      </c>
      <c r="G316" s="2">
        <f>IFERROR(__xludf.DUMMYFUNCTION("""COMPUTED_VALUE"""),45750.66666666667)</f>
        <v>45750.66667</v>
      </c>
      <c r="H316" s="1">
        <f>IFERROR(__xludf.DUMMYFUNCTION("""COMPUTED_VALUE"""),447.05)</f>
        <v>447.05</v>
      </c>
      <c r="J316" s="2">
        <f>IFERROR(__xludf.DUMMYFUNCTION("""COMPUTED_VALUE"""),45750.66666666667)</f>
        <v>45750.66667</v>
      </c>
      <c r="K316" s="1">
        <f>IFERROR(__xludf.DUMMYFUNCTION("""COMPUTED_VALUE"""),448.26)</f>
        <v>448.26</v>
      </c>
      <c r="M316" s="2">
        <f>IFERROR(__xludf.DUMMYFUNCTION("""COMPUTED_VALUE"""),45750.66666666667)</f>
        <v>45750.66667</v>
      </c>
      <c r="N316" s="1">
        <f>IFERROR(__xludf.DUMMYFUNCTION("""COMPUTED_VALUE"""),3.1992151E7)</f>
        <v>31992151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IFERROR(__xludf.DUMMYFUNCTION("""COMPUTED_VALUE"""),448.26)</f>
        <v>448.26</v>
      </c>
      <c r="D317" s="2">
        <f>IFERROR(__xludf.DUMMYFUNCTION("""COMPUTED_VALUE"""),45751.66666666667)</f>
        <v>45751.66667</v>
      </c>
      <c r="E317" s="1">
        <f>IFERROR(__xludf.DUMMYFUNCTION("""COMPUTED_VALUE"""),448.26)</f>
        <v>448.26</v>
      </c>
      <c r="G317" s="2">
        <f>IFERROR(__xludf.DUMMYFUNCTION("""COMPUTED_VALUE"""),45751.66666666667)</f>
        <v>45751.66667</v>
      </c>
      <c r="H317" s="1">
        <f>IFERROR(__xludf.DUMMYFUNCTION("""COMPUTED_VALUE"""),381.04)</f>
        <v>381.04</v>
      </c>
      <c r="J317" s="2">
        <f>IFERROR(__xludf.DUMMYFUNCTION("""COMPUTED_VALUE"""),45751.66666666667)</f>
        <v>45751.66667</v>
      </c>
      <c r="K317" s="1">
        <f>IFERROR(__xludf.DUMMYFUNCTION("""COMPUTED_VALUE"""),389.94)</f>
        <v>389.94</v>
      </c>
      <c r="M317" s="2">
        <f>IFERROR(__xludf.DUMMYFUNCTION("""COMPUTED_VALUE"""),45751.66666666667)</f>
        <v>45751.66667</v>
      </c>
      <c r="N317" s="1">
        <f>IFERROR(__xludf.DUMMYFUNCTION("""COMPUTED_VALUE"""),4.4387676E7)</f>
        <v>44387676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IFERROR(__xludf.DUMMYFUNCTION("""COMPUTED_VALUE"""),374.95)</f>
        <v>374.95</v>
      </c>
      <c r="D318" s="2">
        <f>IFERROR(__xludf.DUMMYFUNCTION("""COMPUTED_VALUE"""),45754.66666666667)</f>
        <v>45754.66667</v>
      </c>
      <c r="E318" s="1">
        <f>IFERROR(__xludf.DUMMYFUNCTION("""COMPUTED_VALUE"""),422.98)</f>
        <v>422.98</v>
      </c>
      <c r="G318" s="2">
        <f>IFERROR(__xludf.DUMMYFUNCTION("""COMPUTED_VALUE"""),45754.66666666667)</f>
        <v>45754.66667</v>
      </c>
      <c r="H318" s="1">
        <f>IFERROR(__xludf.DUMMYFUNCTION("""COMPUTED_VALUE"""),372.55)</f>
        <v>372.55</v>
      </c>
      <c r="J318" s="2">
        <f>IFERROR(__xludf.DUMMYFUNCTION("""COMPUTED_VALUE"""),45754.66666666667)</f>
        <v>45754.66667</v>
      </c>
      <c r="K318" s="1">
        <f>IFERROR(__xludf.DUMMYFUNCTION("""COMPUTED_VALUE"""),406.26)</f>
        <v>406.26</v>
      </c>
      <c r="M318" s="2">
        <f>IFERROR(__xludf.DUMMYFUNCTION("""COMPUTED_VALUE"""),45754.66666666667)</f>
        <v>45754.66667</v>
      </c>
      <c r="N318" s="1">
        <f>IFERROR(__xludf.DUMMYFUNCTION("""COMPUTED_VALUE"""),4.0376002E7)</f>
        <v>40376002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IFERROR(__xludf.DUMMYFUNCTION("""COMPUTED_VALUE"""),406.26)</f>
        <v>406.26</v>
      </c>
      <c r="D319" s="2">
        <f>IFERROR(__xludf.DUMMYFUNCTION("""COMPUTED_VALUE"""),45755.66666666667)</f>
        <v>45755.66667</v>
      </c>
      <c r="E319" s="1">
        <f>IFERROR(__xludf.DUMMYFUNCTION("""COMPUTED_VALUE"""),424.85)</f>
        <v>424.85</v>
      </c>
      <c r="G319" s="2">
        <f>IFERROR(__xludf.DUMMYFUNCTION("""COMPUTED_VALUE"""),45755.66666666667)</f>
        <v>45755.66667</v>
      </c>
      <c r="H319" s="1">
        <f>IFERROR(__xludf.DUMMYFUNCTION("""COMPUTED_VALUE"""),383.31)</f>
        <v>383.31</v>
      </c>
      <c r="J319" s="2">
        <f>IFERROR(__xludf.DUMMYFUNCTION("""COMPUTED_VALUE"""),45755.66666666667)</f>
        <v>45755.66667</v>
      </c>
      <c r="K319" s="1">
        <f>IFERROR(__xludf.DUMMYFUNCTION("""COMPUTED_VALUE"""),390.74)</f>
        <v>390.74</v>
      </c>
      <c r="M319" s="2">
        <f>IFERROR(__xludf.DUMMYFUNCTION("""COMPUTED_VALUE"""),45755.66666666667)</f>
        <v>45755.66667</v>
      </c>
      <c r="N319" s="1">
        <f>IFERROR(__xludf.DUMMYFUNCTION("""COMPUTED_VALUE"""),3.5139477E7)</f>
        <v>35139477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IFERROR(__xludf.DUMMYFUNCTION("""COMPUTED_VALUE"""),390.74)</f>
        <v>390.74</v>
      </c>
      <c r="D320" s="2">
        <f>IFERROR(__xludf.DUMMYFUNCTION("""COMPUTED_VALUE"""),45756.66666666667)</f>
        <v>45756.66667</v>
      </c>
      <c r="E320" s="1">
        <f>IFERROR(__xludf.DUMMYFUNCTION("""COMPUTED_VALUE"""),457.15)</f>
        <v>457.15</v>
      </c>
      <c r="G320" s="2">
        <f>IFERROR(__xludf.DUMMYFUNCTION("""COMPUTED_VALUE"""),45756.66666666667)</f>
        <v>45756.66667</v>
      </c>
      <c r="H320" s="1">
        <f>IFERROR(__xludf.DUMMYFUNCTION("""COMPUTED_VALUE"""),387.39)</f>
        <v>387.39</v>
      </c>
      <c r="J320" s="2">
        <f>IFERROR(__xludf.DUMMYFUNCTION("""COMPUTED_VALUE"""),45756.66666666667)</f>
        <v>45756.66667</v>
      </c>
      <c r="K320" s="1">
        <f>IFERROR(__xludf.DUMMYFUNCTION("""COMPUTED_VALUE"""),451.34)</f>
        <v>451.34</v>
      </c>
      <c r="M320" s="2">
        <f>IFERROR(__xludf.DUMMYFUNCTION("""COMPUTED_VALUE"""),45756.66666666667)</f>
        <v>45756.66667</v>
      </c>
      <c r="N320" s="1">
        <f>IFERROR(__xludf.DUMMYFUNCTION("""COMPUTED_VALUE"""),3.8558527E7)</f>
        <v>38558527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IFERROR(__xludf.DUMMYFUNCTION("""COMPUTED_VALUE"""),451.34)</f>
        <v>451.34</v>
      </c>
      <c r="D321" s="2">
        <f>IFERROR(__xludf.DUMMYFUNCTION("""COMPUTED_VALUE"""),45757.66666666667)</f>
        <v>45757.66667</v>
      </c>
      <c r="E321" s="1">
        <f>IFERROR(__xludf.DUMMYFUNCTION("""COMPUTED_VALUE"""),451.34)</f>
        <v>451.34</v>
      </c>
      <c r="G321" s="2">
        <f>IFERROR(__xludf.DUMMYFUNCTION("""COMPUTED_VALUE"""),45757.66666666667)</f>
        <v>45757.66667</v>
      </c>
      <c r="H321" s="1">
        <f>IFERROR(__xludf.DUMMYFUNCTION("""COMPUTED_VALUE"""),404.38)</f>
        <v>404.38</v>
      </c>
      <c r="J321" s="2">
        <f>IFERROR(__xludf.DUMMYFUNCTION("""COMPUTED_VALUE"""),45757.66666666667)</f>
        <v>45757.66667</v>
      </c>
      <c r="K321" s="1">
        <f>IFERROR(__xludf.DUMMYFUNCTION("""COMPUTED_VALUE"""),419.36)</f>
        <v>419.36</v>
      </c>
      <c r="M321" s="2">
        <f>IFERROR(__xludf.DUMMYFUNCTION("""COMPUTED_VALUE"""),45757.66666666667)</f>
        <v>45757.66667</v>
      </c>
      <c r="N321" s="1">
        <f>IFERROR(__xludf.DUMMYFUNCTION("""COMPUTED_VALUE"""),2.5631948E7)</f>
        <v>25631948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IFERROR(__xludf.DUMMYFUNCTION("""COMPUTED_VALUE"""),426.32)</f>
        <v>426.32</v>
      </c>
      <c r="D322" s="2">
        <f>IFERROR(__xludf.DUMMYFUNCTION("""COMPUTED_VALUE"""),45758.66666666667)</f>
        <v>45758.66667</v>
      </c>
      <c r="E322" s="1">
        <f>IFERROR(__xludf.DUMMYFUNCTION("""COMPUTED_VALUE"""),451.34)</f>
        <v>451.34</v>
      </c>
      <c r="G322" s="2">
        <f>IFERROR(__xludf.DUMMYFUNCTION("""COMPUTED_VALUE"""),45758.66666666667)</f>
        <v>45758.66667</v>
      </c>
      <c r="H322" s="1">
        <f>IFERROR(__xludf.DUMMYFUNCTION("""COMPUTED_VALUE"""),426.32)</f>
        <v>426.32</v>
      </c>
      <c r="J322" s="2">
        <f>IFERROR(__xludf.DUMMYFUNCTION("""COMPUTED_VALUE"""),45758.66666666667)</f>
        <v>45758.66667</v>
      </c>
      <c r="K322" s="1">
        <f>IFERROR(__xludf.DUMMYFUNCTION("""COMPUTED_VALUE"""),446.12)</f>
        <v>446.12</v>
      </c>
      <c r="M322" s="2">
        <f>IFERROR(__xludf.DUMMYFUNCTION("""COMPUTED_VALUE"""),45758.66666666667)</f>
        <v>45758.66667</v>
      </c>
      <c r="N322" s="1">
        <f>IFERROR(__xludf.DUMMYFUNCTION("""COMPUTED_VALUE"""),2.6212893E7)</f>
        <v>26212893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IFERROR(__xludf.DUMMYFUNCTION("""COMPUTED_VALUE"""),446.12)</f>
        <v>446.12</v>
      </c>
      <c r="D323" s="2">
        <f>IFERROR(__xludf.DUMMYFUNCTION("""COMPUTED_VALUE"""),45761.66666666667)</f>
        <v>45761.66667</v>
      </c>
      <c r="E323" s="1">
        <f>IFERROR(__xludf.DUMMYFUNCTION("""COMPUTED_VALUE"""),463.24)</f>
        <v>463.24</v>
      </c>
      <c r="G323" s="2">
        <f>IFERROR(__xludf.DUMMYFUNCTION("""COMPUTED_VALUE"""),45761.66666666667)</f>
        <v>45761.66667</v>
      </c>
      <c r="H323" s="1">
        <f>IFERROR(__xludf.DUMMYFUNCTION("""COMPUTED_VALUE"""),442.31)</f>
        <v>442.31</v>
      </c>
      <c r="J323" s="2">
        <f>IFERROR(__xludf.DUMMYFUNCTION("""COMPUTED_VALUE"""),45761.66666666667)</f>
        <v>45761.66667</v>
      </c>
      <c r="K323" s="1">
        <f>IFERROR(__xludf.DUMMYFUNCTION("""COMPUTED_VALUE"""),451.47)</f>
        <v>451.47</v>
      </c>
      <c r="M323" s="2">
        <f>IFERROR(__xludf.DUMMYFUNCTION("""COMPUTED_VALUE"""),45761.66666666667)</f>
        <v>45761.66667</v>
      </c>
      <c r="N323" s="1">
        <f>IFERROR(__xludf.DUMMYFUNCTION("""COMPUTED_VALUE"""),1.9638331E7)</f>
        <v>19638331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IFERROR(__xludf.DUMMYFUNCTION("""COMPUTED_VALUE"""),445.45)</f>
        <v>445.45</v>
      </c>
      <c r="D324" s="2">
        <f>IFERROR(__xludf.DUMMYFUNCTION("""COMPUTED_VALUE"""),45762.66666666667)</f>
        <v>45762.66667</v>
      </c>
      <c r="E324" s="1">
        <f>IFERROR(__xludf.DUMMYFUNCTION("""COMPUTED_VALUE"""),452.14)</f>
        <v>452.14</v>
      </c>
      <c r="G324" s="2">
        <f>IFERROR(__xludf.DUMMYFUNCTION("""COMPUTED_VALUE"""),45762.66666666667)</f>
        <v>45762.66667</v>
      </c>
      <c r="H324" s="1">
        <f>IFERROR(__xludf.DUMMYFUNCTION("""COMPUTED_VALUE"""),440.97)</f>
        <v>440.97</v>
      </c>
      <c r="J324" s="2">
        <f>IFERROR(__xludf.DUMMYFUNCTION("""COMPUTED_VALUE"""),45762.66666666667)</f>
        <v>45762.66667</v>
      </c>
      <c r="K324" s="1">
        <f>IFERROR(__xludf.DUMMYFUNCTION("""COMPUTED_VALUE"""),446.39)</f>
        <v>446.39</v>
      </c>
      <c r="M324" s="2">
        <f>IFERROR(__xludf.DUMMYFUNCTION("""COMPUTED_VALUE"""),45762.66666666667)</f>
        <v>45762.66667</v>
      </c>
      <c r="N324" s="1">
        <f>IFERROR(__xludf.DUMMYFUNCTION("""COMPUTED_VALUE"""),1.8736863E7)</f>
        <v>18736863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IFERROR(__xludf.DUMMYFUNCTION("""COMPUTED_VALUE"""),446.52)</f>
        <v>446.52</v>
      </c>
      <c r="D325" s="2">
        <f>IFERROR(__xludf.DUMMYFUNCTION("""COMPUTED_VALUE"""),45763.66666666667)</f>
        <v>45763.66667</v>
      </c>
      <c r="E325" s="1">
        <f>IFERROR(__xludf.DUMMYFUNCTION("""COMPUTED_VALUE"""),454.41)</f>
        <v>454.41</v>
      </c>
      <c r="G325" s="2">
        <f>IFERROR(__xludf.DUMMYFUNCTION("""COMPUTED_VALUE"""),45763.66666666667)</f>
        <v>45763.66667</v>
      </c>
      <c r="H325" s="1">
        <f>IFERROR(__xludf.DUMMYFUNCTION("""COMPUTED_VALUE"""),439.43)</f>
        <v>439.43</v>
      </c>
      <c r="J325" s="2">
        <f>IFERROR(__xludf.DUMMYFUNCTION("""COMPUTED_VALUE"""),45763.66666666667)</f>
        <v>45763.66667</v>
      </c>
      <c r="K325" s="1">
        <f>IFERROR(__xludf.DUMMYFUNCTION("""COMPUTED_VALUE"""),445.72)</f>
        <v>445.72</v>
      </c>
      <c r="M325" s="2">
        <f>IFERROR(__xludf.DUMMYFUNCTION("""COMPUTED_VALUE"""),45763.66666666667)</f>
        <v>45763.66667</v>
      </c>
      <c r="N325" s="1">
        <f>IFERROR(__xludf.DUMMYFUNCTION("""COMPUTED_VALUE"""),1.7252998E7)</f>
        <v>17252998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IFERROR(__xludf.DUMMYFUNCTION("""COMPUTED_VALUE"""),445.72)</f>
        <v>445.72</v>
      </c>
      <c r="D326" s="2">
        <f>IFERROR(__xludf.DUMMYFUNCTION("""COMPUTED_VALUE"""),45764.66666666667)</f>
        <v>45764.66667</v>
      </c>
      <c r="E326" s="1">
        <f>IFERROR(__xludf.DUMMYFUNCTION("""COMPUTED_VALUE"""),449.06)</f>
        <v>449.06</v>
      </c>
      <c r="G326" s="2">
        <f>IFERROR(__xludf.DUMMYFUNCTION("""COMPUTED_VALUE"""),45764.66666666667)</f>
        <v>45764.66667</v>
      </c>
      <c r="H326" s="1">
        <f>IFERROR(__xludf.DUMMYFUNCTION("""COMPUTED_VALUE"""),433.14)</f>
        <v>433.14</v>
      </c>
      <c r="J326" s="2">
        <f>IFERROR(__xludf.DUMMYFUNCTION("""COMPUTED_VALUE"""),45764.66666666667)</f>
        <v>45764.66667</v>
      </c>
      <c r="K326" s="1">
        <f>IFERROR(__xludf.DUMMYFUNCTION("""COMPUTED_VALUE"""),440.1)</f>
        <v>440.1</v>
      </c>
      <c r="M326" s="2">
        <f>IFERROR(__xludf.DUMMYFUNCTION("""COMPUTED_VALUE"""),45764.66666666667)</f>
        <v>45764.66667</v>
      </c>
      <c r="N326" s="1">
        <f>IFERROR(__xludf.DUMMYFUNCTION("""COMPUTED_VALUE"""),1.6985255E7)</f>
        <v>16985255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IFERROR(__xludf.DUMMYFUNCTION("""COMPUTED_VALUE"""),440.1)</f>
        <v>440.1</v>
      </c>
      <c r="D327" s="2">
        <f>IFERROR(__xludf.DUMMYFUNCTION("""COMPUTED_VALUE"""),45768.66666666667)</f>
        <v>45768.66667</v>
      </c>
      <c r="E327" s="1">
        <f>IFERROR(__xludf.DUMMYFUNCTION("""COMPUTED_VALUE"""),445.18)</f>
        <v>445.18</v>
      </c>
      <c r="G327" s="2">
        <f>IFERROR(__xludf.DUMMYFUNCTION("""COMPUTED_VALUE"""),45768.66666666667)</f>
        <v>45768.66667</v>
      </c>
      <c r="H327" s="1">
        <f>IFERROR(__xludf.DUMMYFUNCTION("""COMPUTED_VALUE"""),429.69)</f>
        <v>429.69</v>
      </c>
      <c r="J327" s="2">
        <f>IFERROR(__xludf.DUMMYFUNCTION("""COMPUTED_VALUE"""),45768.66666666667)</f>
        <v>45768.66667</v>
      </c>
      <c r="K327" s="1">
        <f>IFERROR(__xludf.DUMMYFUNCTION("""COMPUTED_VALUE"""),440.77)</f>
        <v>440.77</v>
      </c>
      <c r="M327" s="2">
        <f>IFERROR(__xludf.DUMMYFUNCTION("""COMPUTED_VALUE"""),45768.66666666667)</f>
        <v>45768.66667</v>
      </c>
      <c r="N327" s="1">
        <f>IFERROR(__xludf.DUMMYFUNCTION("""COMPUTED_VALUE"""),1.1414596E7)</f>
        <v>11414596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IFERROR(__xludf.DUMMYFUNCTION("""COMPUTED_VALUE"""),440.77)</f>
        <v>440.77</v>
      </c>
      <c r="D328" s="2">
        <f>IFERROR(__xludf.DUMMYFUNCTION("""COMPUTED_VALUE"""),45769.66666666667)</f>
        <v>45769.66667</v>
      </c>
      <c r="E328" s="1">
        <f>IFERROR(__xludf.DUMMYFUNCTION("""COMPUTED_VALUE"""),464.78)</f>
        <v>464.78</v>
      </c>
      <c r="G328" s="2">
        <f>IFERROR(__xludf.DUMMYFUNCTION("""COMPUTED_VALUE"""),45769.66666666667)</f>
        <v>45769.66667</v>
      </c>
      <c r="H328" s="1">
        <f>IFERROR(__xludf.DUMMYFUNCTION("""COMPUTED_VALUE"""),440.77)</f>
        <v>440.77</v>
      </c>
      <c r="J328" s="2">
        <f>IFERROR(__xludf.DUMMYFUNCTION("""COMPUTED_VALUE"""),45769.66666666667)</f>
        <v>45769.66667</v>
      </c>
      <c r="K328" s="1">
        <f>IFERROR(__xludf.DUMMYFUNCTION("""COMPUTED_VALUE"""),455.62)</f>
        <v>455.62</v>
      </c>
      <c r="M328" s="2">
        <f>IFERROR(__xludf.DUMMYFUNCTION("""COMPUTED_VALUE"""),45769.66666666667)</f>
        <v>45769.66667</v>
      </c>
      <c r="N328" s="1">
        <f>IFERROR(__xludf.DUMMYFUNCTION("""COMPUTED_VALUE"""),1.9212507E7)</f>
        <v>19212507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IFERROR(__xludf.DUMMYFUNCTION("""COMPUTED_VALUE"""),455.62)</f>
        <v>455.62</v>
      </c>
      <c r="D329" s="2">
        <f>IFERROR(__xludf.DUMMYFUNCTION("""COMPUTED_VALUE"""),45770.66666666667)</f>
        <v>45770.66667</v>
      </c>
      <c r="E329" s="1">
        <f>IFERROR(__xludf.DUMMYFUNCTION("""COMPUTED_VALUE"""),487.65)</f>
        <v>487.65</v>
      </c>
      <c r="G329" s="2">
        <f>IFERROR(__xludf.DUMMYFUNCTION("""COMPUTED_VALUE"""),45770.66666666667)</f>
        <v>45770.66667</v>
      </c>
      <c r="H329" s="1">
        <f>IFERROR(__xludf.DUMMYFUNCTION("""COMPUTED_VALUE"""),455.62)</f>
        <v>455.62</v>
      </c>
      <c r="J329" s="2">
        <f>IFERROR(__xludf.DUMMYFUNCTION("""COMPUTED_VALUE"""),45770.66666666667)</f>
        <v>45770.66667</v>
      </c>
      <c r="K329" s="1">
        <f>IFERROR(__xludf.DUMMYFUNCTION("""COMPUTED_VALUE"""),470.73)</f>
        <v>470.73</v>
      </c>
      <c r="M329" s="2">
        <f>IFERROR(__xludf.DUMMYFUNCTION("""COMPUTED_VALUE"""),45770.66666666667)</f>
        <v>45770.66667</v>
      </c>
      <c r="N329" s="1">
        <f>IFERROR(__xludf.DUMMYFUNCTION("""COMPUTED_VALUE"""),2.1632002E7)</f>
        <v>21632002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IFERROR(__xludf.DUMMYFUNCTION("""COMPUTED_VALUE"""),470.73)</f>
        <v>470.73</v>
      </c>
      <c r="D330" s="2">
        <f>IFERROR(__xludf.DUMMYFUNCTION("""COMPUTED_VALUE"""),45771.66666666667)</f>
        <v>45771.66667</v>
      </c>
      <c r="E330" s="1">
        <f>IFERROR(__xludf.DUMMYFUNCTION("""COMPUTED_VALUE"""),505.65)</f>
        <v>505.65</v>
      </c>
      <c r="G330" s="2">
        <f>IFERROR(__xludf.DUMMYFUNCTION("""COMPUTED_VALUE"""),45771.66666666667)</f>
        <v>45771.66667</v>
      </c>
      <c r="H330" s="1">
        <f>IFERROR(__xludf.DUMMYFUNCTION("""COMPUTED_VALUE"""),470.73)</f>
        <v>470.73</v>
      </c>
      <c r="J330" s="2">
        <f>IFERROR(__xludf.DUMMYFUNCTION("""COMPUTED_VALUE"""),45771.66666666667)</f>
        <v>45771.66667</v>
      </c>
      <c r="K330" s="1">
        <f>IFERROR(__xludf.DUMMYFUNCTION("""COMPUTED_VALUE"""),503.37)</f>
        <v>503.37</v>
      </c>
      <c r="M330" s="2">
        <f>IFERROR(__xludf.DUMMYFUNCTION("""COMPUTED_VALUE"""),45771.66666666667)</f>
        <v>45771.66667</v>
      </c>
      <c r="N330" s="1">
        <f>IFERROR(__xludf.DUMMYFUNCTION("""COMPUTED_VALUE"""),2.3964493E7)</f>
        <v>23964493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IFERROR(__xludf.DUMMYFUNCTION("""COMPUTED_VALUE"""),496.55)</f>
        <v>496.55</v>
      </c>
      <c r="D331" s="2">
        <f>IFERROR(__xludf.DUMMYFUNCTION("""COMPUTED_VALUE"""),45772.66666666667)</f>
        <v>45772.66667</v>
      </c>
      <c r="E331" s="1">
        <f>IFERROR(__xludf.DUMMYFUNCTION("""COMPUTED_VALUE"""),503.64)</f>
        <v>503.64</v>
      </c>
      <c r="G331" s="2">
        <f>IFERROR(__xludf.DUMMYFUNCTION("""COMPUTED_VALUE"""),45772.66666666667)</f>
        <v>45772.66667</v>
      </c>
      <c r="H331" s="1">
        <f>IFERROR(__xludf.DUMMYFUNCTION("""COMPUTED_VALUE"""),492.54)</f>
        <v>492.54</v>
      </c>
      <c r="J331" s="2">
        <f>IFERROR(__xludf.DUMMYFUNCTION("""COMPUTED_VALUE"""),45772.66666666667)</f>
        <v>45772.66667</v>
      </c>
      <c r="K331" s="1">
        <f>IFERROR(__xludf.DUMMYFUNCTION("""COMPUTED_VALUE"""),499.63)</f>
        <v>499.63</v>
      </c>
      <c r="M331" s="2">
        <f>IFERROR(__xludf.DUMMYFUNCTION("""COMPUTED_VALUE"""),45772.66666666667)</f>
        <v>45772.66667</v>
      </c>
      <c r="N331" s="1">
        <f>IFERROR(__xludf.DUMMYFUNCTION("""COMPUTED_VALUE"""),1.095292E7)</f>
        <v>10952920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IFERROR(__xludf.DUMMYFUNCTION("""COMPUTED_VALUE"""),499.63)</f>
        <v>499.63</v>
      </c>
      <c r="D332" s="2">
        <f>IFERROR(__xludf.DUMMYFUNCTION("""COMPUTED_VALUE"""),45775.66666666667)</f>
        <v>45775.66667</v>
      </c>
      <c r="E332" s="1">
        <f>IFERROR(__xludf.DUMMYFUNCTION("""COMPUTED_VALUE"""),506.92)</f>
        <v>506.92</v>
      </c>
      <c r="G332" s="2">
        <f>IFERROR(__xludf.DUMMYFUNCTION("""COMPUTED_VALUE"""),45775.66666666667)</f>
        <v>45775.66667</v>
      </c>
      <c r="H332" s="1">
        <f>IFERROR(__xludf.DUMMYFUNCTION("""COMPUTED_VALUE"""),492.27)</f>
        <v>492.27</v>
      </c>
      <c r="J332" s="2">
        <f>IFERROR(__xludf.DUMMYFUNCTION("""COMPUTED_VALUE"""),45775.66666666667)</f>
        <v>45775.66667</v>
      </c>
      <c r="K332" s="1">
        <f>IFERROR(__xludf.DUMMYFUNCTION("""COMPUTED_VALUE"""),498.15)</f>
        <v>498.15</v>
      </c>
      <c r="M332" s="2">
        <f>IFERROR(__xludf.DUMMYFUNCTION("""COMPUTED_VALUE"""),45775.66666666667)</f>
        <v>45775.66667</v>
      </c>
      <c r="N332" s="1">
        <f>IFERROR(__xludf.DUMMYFUNCTION("""COMPUTED_VALUE"""),1.3374021E7)</f>
        <v>13374021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IFERROR(__xludf.DUMMYFUNCTION("""COMPUTED_VALUE"""),498.15)</f>
        <v>498.15</v>
      </c>
      <c r="D333" s="2">
        <f>IFERROR(__xludf.DUMMYFUNCTION("""COMPUTED_VALUE"""),45776.66666666667)</f>
        <v>45776.66667</v>
      </c>
      <c r="E333" s="1">
        <f>IFERROR(__xludf.DUMMYFUNCTION("""COMPUTED_VALUE"""),502.17)</f>
        <v>502.17</v>
      </c>
      <c r="G333" s="2">
        <f>IFERROR(__xludf.DUMMYFUNCTION("""COMPUTED_VALUE"""),45776.66666666667)</f>
        <v>45776.66667</v>
      </c>
      <c r="H333" s="1">
        <f>IFERROR(__xludf.DUMMYFUNCTION("""COMPUTED_VALUE"""),491.6)</f>
        <v>491.6</v>
      </c>
      <c r="J333" s="2">
        <f>IFERROR(__xludf.DUMMYFUNCTION("""COMPUTED_VALUE"""),45776.66666666667)</f>
        <v>45776.66667</v>
      </c>
      <c r="K333" s="1">
        <f>IFERROR(__xludf.DUMMYFUNCTION("""COMPUTED_VALUE"""),497.22)</f>
        <v>497.22</v>
      </c>
      <c r="M333" s="2">
        <f>IFERROR(__xludf.DUMMYFUNCTION("""COMPUTED_VALUE"""),45776.66666666667)</f>
        <v>45776.66667</v>
      </c>
      <c r="N333" s="1">
        <f>IFERROR(__xludf.DUMMYFUNCTION("""COMPUTED_VALUE"""),1.1261898E7)</f>
        <v>11261898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IFERROR(__xludf.DUMMYFUNCTION("""COMPUTED_VALUE"""),464.91)</f>
        <v>464.91</v>
      </c>
      <c r="D334" s="2">
        <f>IFERROR(__xludf.DUMMYFUNCTION("""COMPUTED_VALUE"""),45777.66666666667)</f>
        <v>45777.66667</v>
      </c>
      <c r="E334" s="1">
        <f>IFERROR(__xludf.DUMMYFUNCTION("""COMPUTED_VALUE"""),483.64)</f>
        <v>483.64</v>
      </c>
      <c r="G334" s="2">
        <f>IFERROR(__xludf.DUMMYFUNCTION("""COMPUTED_VALUE"""),45777.66666666667)</f>
        <v>45777.66667</v>
      </c>
      <c r="H334" s="1">
        <f>IFERROR(__xludf.DUMMYFUNCTION("""COMPUTED_VALUE"""),460.97)</f>
        <v>460.97</v>
      </c>
      <c r="J334" s="2">
        <f>IFERROR(__xludf.DUMMYFUNCTION("""COMPUTED_VALUE"""),45777.66666666667)</f>
        <v>45777.66667</v>
      </c>
      <c r="K334" s="1">
        <f>IFERROR(__xludf.DUMMYFUNCTION("""COMPUTED_VALUE"""),481.97)</f>
        <v>481.97</v>
      </c>
      <c r="M334" s="2">
        <f>IFERROR(__xludf.DUMMYFUNCTION("""COMPUTED_VALUE"""),45777.66666666667)</f>
        <v>45777.66667</v>
      </c>
      <c r="N334" s="1">
        <f>IFERROR(__xludf.DUMMYFUNCTION("""COMPUTED_VALUE"""),1.5771082E7)</f>
        <v>15771082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IFERROR(__xludf.DUMMYFUNCTION("""COMPUTED_VALUE"""),481.97)</f>
        <v>481.97</v>
      </c>
      <c r="D335" s="2">
        <f>IFERROR(__xludf.DUMMYFUNCTION("""COMPUTED_VALUE"""),45778.66666666667)</f>
        <v>45778.66667</v>
      </c>
      <c r="E335" s="1">
        <f>IFERROR(__xludf.DUMMYFUNCTION("""COMPUTED_VALUE"""),493.74)</f>
        <v>493.74</v>
      </c>
      <c r="G335" s="2">
        <f>IFERROR(__xludf.DUMMYFUNCTION("""COMPUTED_VALUE"""),45778.66666666667)</f>
        <v>45778.66667</v>
      </c>
      <c r="H335" s="1">
        <f>IFERROR(__xludf.DUMMYFUNCTION("""COMPUTED_VALUE"""),481.3)</f>
        <v>481.3</v>
      </c>
      <c r="J335" s="2">
        <f>IFERROR(__xludf.DUMMYFUNCTION("""COMPUTED_VALUE"""),45778.66666666667)</f>
        <v>45778.66667</v>
      </c>
      <c r="K335" s="1">
        <f>IFERROR(__xludf.DUMMYFUNCTION("""COMPUTED_VALUE"""),487.05)</f>
        <v>487.05</v>
      </c>
      <c r="M335" s="2">
        <f>IFERROR(__xludf.DUMMYFUNCTION("""COMPUTED_VALUE"""),45778.66666666667)</f>
        <v>45778.66667</v>
      </c>
      <c r="N335" s="1">
        <f>IFERROR(__xludf.DUMMYFUNCTION("""COMPUTED_VALUE"""),1.1609703E7)</f>
        <v>11609703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IFERROR(__xludf.DUMMYFUNCTION("""COMPUTED_VALUE"""),487.05)</f>
        <v>487.05</v>
      </c>
      <c r="D336" s="2">
        <f>IFERROR(__xludf.DUMMYFUNCTION("""COMPUTED_VALUE"""),45779.66666666667)</f>
        <v>45779.66667</v>
      </c>
      <c r="E336" s="1">
        <f>IFERROR(__xludf.DUMMYFUNCTION("""COMPUTED_VALUE"""),508.19)</f>
        <v>508.19</v>
      </c>
      <c r="G336" s="2">
        <f>IFERROR(__xludf.DUMMYFUNCTION("""COMPUTED_VALUE"""),45779.66666666667)</f>
        <v>45779.66667</v>
      </c>
      <c r="H336" s="1">
        <f>IFERROR(__xludf.DUMMYFUNCTION("""COMPUTED_VALUE"""),487.05)</f>
        <v>487.05</v>
      </c>
      <c r="J336" s="2">
        <f>IFERROR(__xludf.DUMMYFUNCTION("""COMPUTED_VALUE"""),45779.66666666667)</f>
        <v>45779.66667</v>
      </c>
      <c r="K336" s="1">
        <f>IFERROR(__xludf.DUMMYFUNCTION("""COMPUTED_VALUE"""),502.97)</f>
        <v>502.97</v>
      </c>
      <c r="M336" s="2">
        <f>IFERROR(__xludf.DUMMYFUNCTION("""COMPUTED_VALUE"""),45779.66666666667)</f>
        <v>45779.66667</v>
      </c>
      <c r="N336" s="1">
        <f>IFERROR(__xludf.DUMMYFUNCTION("""COMPUTED_VALUE"""),1.1931176E7)</f>
        <v>11931176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IFERROR(__xludf.DUMMYFUNCTION("""COMPUTED_VALUE"""),504.17)</f>
        <v>504.17</v>
      </c>
      <c r="D337" s="2">
        <f>IFERROR(__xludf.DUMMYFUNCTION("""COMPUTED_VALUE"""),45782.66666666667)</f>
        <v>45782.66667</v>
      </c>
      <c r="E337" s="1">
        <f>IFERROR(__xludf.DUMMYFUNCTION("""COMPUTED_VALUE"""),504.17)</f>
        <v>504.17</v>
      </c>
      <c r="G337" s="2">
        <f>IFERROR(__xludf.DUMMYFUNCTION("""COMPUTED_VALUE"""),45782.66666666667)</f>
        <v>45782.66667</v>
      </c>
      <c r="H337" s="1">
        <f>IFERROR(__xludf.DUMMYFUNCTION("""COMPUTED_VALUE"""),497.35)</f>
        <v>497.35</v>
      </c>
      <c r="J337" s="2">
        <f>IFERROR(__xludf.DUMMYFUNCTION("""COMPUTED_VALUE"""),45782.66666666667)</f>
        <v>45782.66667</v>
      </c>
      <c r="K337" s="1">
        <f>IFERROR(__xludf.DUMMYFUNCTION("""COMPUTED_VALUE"""),499.63)</f>
        <v>499.63</v>
      </c>
      <c r="M337" s="2">
        <f>IFERROR(__xludf.DUMMYFUNCTION("""COMPUTED_VALUE"""),45782.66666666667)</f>
        <v>45782.66667</v>
      </c>
      <c r="N337" s="1">
        <f>IFERROR(__xludf.DUMMYFUNCTION("""COMPUTED_VALUE"""),7699889.0)</f>
        <v>7699889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IFERROR(__xludf.DUMMYFUNCTION("""COMPUTED_VALUE"""),497.42)</f>
        <v>497.42</v>
      </c>
      <c r="D338" s="2">
        <f>IFERROR(__xludf.DUMMYFUNCTION("""COMPUTED_VALUE"""),45783.66666666667)</f>
        <v>45783.66667</v>
      </c>
      <c r="E338" s="1">
        <f>IFERROR(__xludf.DUMMYFUNCTION("""COMPUTED_VALUE"""),512.07)</f>
        <v>512.07</v>
      </c>
      <c r="G338" s="2">
        <f>IFERROR(__xludf.DUMMYFUNCTION("""COMPUTED_VALUE"""),45783.66666666667)</f>
        <v>45783.66667</v>
      </c>
      <c r="H338" s="1">
        <f>IFERROR(__xludf.DUMMYFUNCTION("""COMPUTED_VALUE"""),497.35)</f>
        <v>497.35</v>
      </c>
      <c r="J338" s="2">
        <f>IFERROR(__xludf.DUMMYFUNCTION("""COMPUTED_VALUE"""),45783.66666666667)</f>
        <v>45783.66667</v>
      </c>
      <c r="K338" s="1">
        <f>IFERROR(__xludf.DUMMYFUNCTION("""COMPUTED_VALUE"""),507.25)</f>
        <v>507.25</v>
      </c>
      <c r="M338" s="2">
        <f>IFERROR(__xludf.DUMMYFUNCTION("""COMPUTED_VALUE"""),45783.66666666667)</f>
        <v>45783.66667</v>
      </c>
      <c r="N338" s="1">
        <f>IFERROR(__xludf.DUMMYFUNCTION("""COMPUTED_VALUE"""),9762964.0)</f>
        <v>9762964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IFERROR(__xludf.DUMMYFUNCTION("""COMPUTED_VALUE"""),507.25)</f>
        <v>507.25</v>
      </c>
      <c r="D339" s="2">
        <f>IFERROR(__xludf.DUMMYFUNCTION("""COMPUTED_VALUE"""),45784.66666666667)</f>
        <v>45784.66667</v>
      </c>
      <c r="E339" s="1">
        <f>IFERROR(__xludf.DUMMYFUNCTION("""COMPUTED_VALUE"""),507.25)</f>
        <v>507.25</v>
      </c>
      <c r="G339" s="2">
        <f>IFERROR(__xludf.DUMMYFUNCTION("""COMPUTED_VALUE"""),45784.66666666667)</f>
        <v>45784.66667</v>
      </c>
      <c r="H339" s="1">
        <f>IFERROR(__xludf.DUMMYFUNCTION("""COMPUTED_VALUE"""),490.13)</f>
        <v>490.13</v>
      </c>
      <c r="J339" s="2">
        <f>IFERROR(__xludf.DUMMYFUNCTION("""COMPUTED_VALUE"""),45784.66666666667)</f>
        <v>45784.66667</v>
      </c>
      <c r="K339" s="1">
        <f>IFERROR(__xludf.DUMMYFUNCTION("""COMPUTED_VALUE"""),495.21)</f>
        <v>495.21</v>
      </c>
      <c r="M339" s="2">
        <f>IFERROR(__xludf.DUMMYFUNCTION("""COMPUTED_VALUE"""),45784.66666666667)</f>
        <v>45784.66667</v>
      </c>
      <c r="N339" s="1">
        <f>IFERROR(__xludf.DUMMYFUNCTION("""COMPUTED_VALUE"""),1.1875895E7)</f>
        <v>11875895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IFERROR(__xludf.DUMMYFUNCTION("""COMPUTED_VALUE"""),495.21)</f>
        <v>495.21</v>
      </c>
      <c r="D340" s="2">
        <f>IFERROR(__xludf.DUMMYFUNCTION("""COMPUTED_VALUE"""),45785.66666666667)</f>
        <v>45785.66667</v>
      </c>
      <c r="E340" s="1">
        <f>IFERROR(__xludf.DUMMYFUNCTION("""COMPUTED_VALUE"""),507.79)</f>
        <v>507.79</v>
      </c>
      <c r="G340" s="2">
        <f>IFERROR(__xludf.DUMMYFUNCTION("""COMPUTED_VALUE"""),45785.66666666667)</f>
        <v>45785.66667</v>
      </c>
      <c r="H340" s="1">
        <f>IFERROR(__xludf.DUMMYFUNCTION("""COMPUTED_VALUE"""),492.91)</f>
        <v>492.91</v>
      </c>
      <c r="J340" s="2">
        <f>IFERROR(__xludf.DUMMYFUNCTION("""COMPUTED_VALUE"""),45785.66666666667)</f>
        <v>45785.66667</v>
      </c>
      <c r="K340" s="1">
        <f>IFERROR(__xludf.DUMMYFUNCTION("""COMPUTED_VALUE"""),501.36)</f>
        <v>501.36</v>
      </c>
      <c r="M340" s="2">
        <f>IFERROR(__xludf.DUMMYFUNCTION("""COMPUTED_VALUE"""),45785.66666666667)</f>
        <v>45785.66667</v>
      </c>
      <c r="N340" s="1">
        <f>IFERROR(__xludf.DUMMYFUNCTION("""COMPUTED_VALUE"""),9813158.0)</f>
        <v>9813158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IFERROR(__xludf.DUMMYFUNCTION("""COMPUTED_VALUE"""),501.36)</f>
        <v>501.36</v>
      </c>
      <c r="D341" s="2">
        <f>IFERROR(__xludf.DUMMYFUNCTION("""COMPUTED_VALUE"""),45786.66666666667)</f>
        <v>45786.66667</v>
      </c>
      <c r="E341" s="1">
        <f>IFERROR(__xludf.DUMMYFUNCTION("""COMPUTED_VALUE"""),508.52)</f>
        <v>508.52</v>
      </c>
      <c r="G341" s="2">
        <f>IFERROR(__xludf.DUMMYFUNCTION("""COMPUTED_VALUE"""),45786.66666666667)</f>
        <v>45786.66667</v>
      </c>
      <c r="H341" s="1">
        <f>IFERROR(__xludf.DUMMYFUNCTION("""COMPUTED_VALUE"""),499.96)</f>
        <v>499.96</v>
      </c>
      <c r="J341" s="2">
        <f>IFERROR(__xludf.DUMMYFUNCTION("""COMPUTED_VALUE"""),45786.66666666667)</f>
        <v>45786.66667</v>
      </c>
      <c r="K341" s="1">
        <f>IFERROR(__xludf.DUMMYFUNCTION("""COMPUTED_VALUE"""),506.45)</f>
        <v>506.45</v>
      </c>
      <c r="M341" s="2">
        <f>IFERROR(__xludf.DUMMYFUNCTION("""COMPUTED_VALUE"""),45786.66666666667)</f>
        <v>45786.66667</v>
      </c>
      <c r="N341" s="1">
        <f>IFERROR(__xludf.DUMMYFUNCTION("""COMPUTED_VALUE"""),7295791.0)</f>
        <v>7295791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IFERROR(__xludf.DUMMYFUNCTION("""COMPUTED_VALUE"""),536.55)</f>
        <v>536.55</v>
      </c>
      <c r="D342" s="2">
        <f>IFERROR(__xludf.DUMMYFUNCTION("""COMPUTED_VALUE"""),45789.66666666667)</f>
        <v>45789.66667</v>
      </c>
      <c r="E342" s="1">
        <f>IFERROR(__xludf.DUMMYFUNCTION("""COMPUTED_VALUE"""),542.83)</f>
        <v>542.83</v>
      </c>
      <c r="G342" s="2">
        <f>IFERROR(__xludf.DUMMYFUNCTION("""COMPUTED_VALUE"""),45789.66666666667)</f>
        <v>45789.66667</v>
      </c>
      <c r="H342" s="1">
        <f>IFERROR(__xludf.DUMMYFUNCTION("""COMPUTED_VALUE"""),520.69)</f>
        <v>520.69</v>
      </c>
      <c r="J342" s="2">
        <f>IFERROR(__xludf.DUMMYFUNCTION("""COMPUTED_VALUE"""),45789.66666666667)</f>
        <v>45789.66667</v>
      </c>
      <c r="K342" s="1">
        <f>IFERROR(__xludf.DUMMYFUNCTION("""COMPUTED_VALUE"""),523.17)</f>
        <v>523.17</v>
      </c>
      <c r="M342" s="2">
        <f>IFERROR(__xludf.DUMMYFUNCTION("""COMPUTED_VALUE"""),45789.66666666667)</f>
        <v>45789.66667</v>
      </c>
      <c r="N342" s="1">
        <f>IFERROR(__xludf.DUMMYFUNCTION("""COMPUTED_VALUE"""),1.5642117E7)</f>
        <v>15642117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IFERROR(__xludf.DUMMYFUNCTION("""COMPUTED_VALUE"""),523.17)</f>
        <v>523.17</v>
      </c>
      <c r="D343" s="2">
        <f>IFERROR(__xludf.DUMMYFUNCTION("""COMPUTED_VALUE"""),45790.66666666667)</f>
        <v>45790.66667</v>
      </c>
      <c r="E343" s="1">
        <f>IFERROR(__xludf.DUMMYFUNCTION("""COMPUTED_VALUE"""),533.87)</f>
        <v>533.87</v>
      </c>
      <c r="G343" s="2">
        <f>IFERROR(__xludf.DUMMYFUNCTION("""COMPUTED_VALUE"""),45790.66666666667)</f>
        <v>45790.66667</v>
      </c>
      <c r="H343" s="1">
        <f>IFERROR(__xludf.DUMMYFUNCTION("""COMPUTED_VALUE"""),522.77)</f>
        <v>522.77</v>
      </c>
      <c r="J343" s="2">
        <f>IFERROR(__xludf.DUMMYFUNCTION("""COMPUTED_VALUE"""),45790.66666666667)</f>
        <v>45790.66667</v>
      </c>
      <c r="K343" s="1">
        <f>IFERROR(__xludf.DUMMYFUNCTION("""COMPUTED_VALUE"""),527.98)</f>
        <v>527.98</v>
      </c>
      <c r="M343" s="2">
        <f>IFERROR(__xludf.DUMMYFUNCTION("""COMPUTED_VALUE"""),45790.66666666667)</f>
        <v>45790.66667</v>
      </c>
      <c r="N343" s="1">
        <f>IFERROR(__xludf.DUMMYFUNCTION("""COMPUTED_VALUE"""),1.1878038E7)</f>
        <v>11878038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IFERROR(__xludf.DUMMYFUNCTION("""COMPUTED_VALUE"""),527.98)</f>
        <v>527.98</v>
      </c>
      <c r="D344" s="2">
        <f>IFERROR(__xludf.DUMMYFUNCTION("""COMPUTED_VALUE"""),45791.66666666667)</f>
        <v>45791.66667</v>
      </c>
      <c r="E344" s="1">
        <f>IFERROR(__xludf.DUMMYFUNCTION("""COMPUTED_VALUE"""),527.98)</f>
        <v>527.98</v>
      </c>
      <c r="G344" s="2">
        <f>IFERROR(__xludf.DUMMYFUNCTION("""COMPUTED_VALUE"""),45791.66666666667)</f>
        <v>45791.66667</v>
      </c>
      <c r="H344" s="1">
        <f>IFERROR(__xludf.DUMMYFUNCTION("""COMPUTED_VALUE"""),519.69)</f>
        <v>519.69</v>
      </c>
      <c r="J344" s="2">
        <f>IFERROR(__xludf.DUMMYFUNCTION("""COMPUTED_VALUE"""),45791.66666666667)</f>
        <v>45791.66667</v>
      </c>
      <c r="K344" s="1">
        <f>IFERROR(__xludf.DUMMYFUNCTION("""COMPUTED_VALUE"""),522.5)</f>
        <v>522.5</v>
      </c>
      <c r="M344" s="2">
        <f>IFERROR(__xludf.DUMMYFUNCTION("""COMPUTED_VALUE"""),45791.66666666667)</f>
        <v>45791.66667</v>
      </c>
      <c r="N344" s="1">
        <f>IFERROR(__xludf.DUMMYFUNCTION("""COMPUTED_VALUE"""),1.0287553E7)</f>
        <v>10287553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IFERROR(__xludf.DUMMYFUNCTION("""COMPUTED_VALUE"""),516.35)</f>
        <v>516.35</v>
      </c>
      <c r="D345" s="2">
        <f>IFERROR(__xludf.DUMMYFUNCTION("""COMPUTED_VALUE"""),45792.66666666667)</f>
        <v>45792.66667</v>
      </c>
      <c r="E345" s="1">
        <f>IFERROR(__xludf.DUMMYFUNCTION("""COMPUTED_VALUE"""),517.42)</f>
        <v>517.42</v>
      </c>
      <c r="G345" s="2">
        <f>IFERROR(__xludf.DUMMYFUNCTION("""COMPUTED_VALUE"""),45792.66666666667)</f>
        <v>45792.66667</v>
      </c>
      <c r="H345" s="1">
        <f>IFERROR(__xludf.DUMMYFUNCTION("""COMPUTED_VALUE"""),502.57)</f>
        <v>502.57</v>
      </c>
      <c r="J345" s="2">
        <f>IFERROR(__xludf.DUMMYFUNCTION("""COMPUTED_VALUE"""),45792.66666666667)</f>
        <v>45792.66667</v>
      </c>
      <c r="K345" s="1">
        <f>IFERROR(__xludf.DUMMYFUNCTION("""COMPUTED_VALUE"""),514.61)</f>
        <v>514.61</v>
      </c>
      <c r="M345" s="2">
        <f>IFERROR(__xludf.DUMMYFUNCTION("""COMPUTED_VALUE"""),45792.66666666667)</f>
        <v>45792.66667</v>
      </c>
      <c r="N345" s="1">
        <f>IFERROR(__xludf.DUMMYFUNCTION("""COMPUTED_VALUE"""),1.31448E7)</f>
        <v>13144800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IFERROR(__xludf.DUMMYFUNCTION("""COMPUTED_VALUE"""),514.61)</f>
        <v>514.61</v>
      </c>
      <c r="D346" s="2">
        <f>IFERROR(__xludf.DUMMYFUNCTION("""COMPUTED_VALUE"""),45793.66666666667)</f>
        <v>45793.66667</v>
      </c>
      <c r="E346" s="1">
        <f>IFERROR(__xludf.DUMMYFUNCTION("""COMPUTED_VALUE"""),514.61)</f>
        <v>514.61</v>
      </c>
      <c r="G346" s="2">
        <f>IFERROR(__xludf.DUMMYFUNCTION("""COMPUTED_VALUE"""),45793.66666666667)</f>
        <v>45793.66667</v>
      </c>
      <c r="H346" s="1">
        <f>IFERROR(__xludf.DUMMYFUNCTION("""COMPUTED_VALUE"""),494.81)</f>
        <v>494.81</v>
      </c>
      <c r="J346" s="2">
        <f>IFERROR(__xludf.DUMMYFUNCTION("""COMPUTED_VALUE"""),45793.66666666667)</f>
        <v>45793.66667</v>
      </c>
      <c r="K346" s="1">
        <f>IFERROR(__xludf.DUMMYFUNCTION("""COMPUTED_VALUE"""),508.59)</f>
        <v>508.59</v>
      </c>
      <c r="M346" s="2">
        <f>IFERROR(__xludf.DUMMYFUNCTION("""COMPUTED_VALUE"""),45793.66666666667)</f>
        <v>45793.66667</v>
      </c>
      <c r="N346" s="1">
        <f>IFERROR(__xludf.DUMMYFUNCTION("""COMPUTED_VALUE"""),1.3547557E7)</f>
        <v>13547557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IFERROR(__xludf.DUMMYFUNCTION("""COMPUTED_VALUE"""),500.29)</f>
        <v>500.29</v>
      </c>
      <c r="D347" s="2">
        <f>IFERROR(__xludf.DUMMYFUNCTION("""COMPUTED_VALUE"""),45796.66666666667)</f>
        <v>45796.66667</v>
      </c>
      <c r="E347" s="1">
        <f>IFERROR(__xludf.DUMMYFUNCTION("""COMPUTED_VALUE"""),519.62)</f>
        <v>519.62</v>
      </c>
      <c r="G347" s="2">
        <f>IFERROR(__xludf.DUMMYFUNCTION("""COMPUTED_VALUE"""),45796.66666666667)</f>
        <v>45796.66667</v>
      </c>
      <c r="H347" s="1">
        <f>IFERROR(__xludf.DUMMYFUNCTION("""COMPUTED_VALUE"""),498.82)</f>
        <v>498.82</v>
      </c>
      <c r="J347" s="2">
        <f>IFERROR(__xludf.DUMMYFUNCTION("""COMPUTED_VALUE"""),45796.66666666667)</f>
        <v>45796.66667</v>
      </c>
      <c r="K347" s="1">
        <f>IFERROR(__xludf.DUMMYFUNCTION("""COMPUTED_VALUE"""),519.02)</f>
        <v>519.02</v>
      </c>
      <c r="M347" s="2">
        <f>IFERROR(__xludf.DUMMYFUNCTION("""COMPUTED_VALUE"""),45796.66666666667)</f>
        <v>45796.66667</v>
      </c>
      <c r="N347" s="1">
        <f>IFERROR(__xludf.DUMMYFUNCTION("""COMPUTED_VALUE"""),1.1103622E7)</f>
        <v>11103622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IFERROR(__xludf.DUMMYFUNCTION("""COMPUTED_VALUE"""),514.21)</f>
        <v>514.21</v>
      </c>
      <c r="D348" s="2">
        <f>IFERROR(__xludf.DUMMYFUNCTION("""COMPUTED_VALUE"""),45797.66666666667)</f>
        <v>45797.66667</v>
      </c>
      <c r="E348" s="1">
        <f>IFERROR(__xludf.DUMMYFUNCTION("""COMPUTED_VALUE"""),517.15)</f>
        <v>517.15</v>
      </c>
      <c r="G348" s="2">
        <f>IFERROR(__xludf.DUMMYFUNCTION("""COMPUTED_VALUE"""),45797.66666666667)</f>
        <v>45797.66667</v>
      </c>
      <c r="H348" s="1">
        <f>IFERROR(__xludf.DUMMYFUNCTION("""COMPUTED_VALUE"""),509.39)</f>
        <v>509.39</v>
      </c>
      <c r="J348" s="2">
        <f>IFERROR(__xludf.DUMMYFUNCTION("""COMPUTED_VALUE"""),45797.66666666667)</f>
        <v>45797.66667</v>
      </c>
      <c r="K348" s="1">
        <f>IFERROR(__xludf.DUMMYFUNCTION("""COMPUTED_VALUE"""),513.67)</f>
        <v>513.67</v>
      </c>
      <c r="M348" s="2">
        <f>IFERROR(__xludf.DUMMYFUNCTION("""COMPUTED_VALUE"""),45797.66666666667)</f>
        <v>45797.66667</v>
      </c>
      <c r="N348" s="1">
        <f>IFERROR(__xludf.DUMMYFUNCTION("""COMPUTED_VALUE"""),7847849.0)</f>
        <v>7847849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IFERROR(__xludf.DUMMYFUNCTION("""COMPUTED_VALUE"""),513.67)</f>
        <v>513.67</v>
      </c>
      <c r="D349" s="2">
        <f>IFERROR(__xludf.DUMMYFUNCTION("""COMPUTED_VALUE"""),45798.66666666667)</f>
        <v>45798.66667</v>
      </c>
      <c r="E349" s="1">
        <f>IFERROR(__xludf.DUMMYFUNCTION("""COMPUTED_VALUE"""),517.55)</f>
        <v>517.55</v>
      </c>
      <c r="G349" s="2">
        <f>IFERROR(__xludf.DUMMYFUNCTION("""COMPUTED_VALUE"""),45798.66666666667)</f>
        <v>45798.66667</v>
      </c>
      <c r="H349" s="1">
        <f>IFERROR(__xludf.DUMMYFUNCTION("""COMPUTED_VALUE"""),506.18)</f>
        <v>506.18</v>
      </c>
      <c r="J349" s="2">
        <f>IFERROR(__xludf.DUMMYFUNCTION("""COMPUTED_VALUE"""),45798.66666666667)</f>
        <v>45798.66667</v>
      </c>
      <c r="K349" s="1">
        <f>IFERROR(__xludf.DUMMYFUNCTION("""COMPUTED_VALUE"""),508.45)</f>
        <v>508.45</v>
      </c>
      <c r="M349" s="2">
        <f>IFERROR(__xludf.DUMMYFUNCTION("""COMPUTED_VALUE"""),45798.66666666667)</f>
        <v>45798.66667</v>
      </c>
      <c r="N349" s="1">
        <f>IFERROR(__xludf.DUMMYFUNCTION("""COMPUTED_VALUE"""),1.1007693E7)</f>
        <v>11007693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IFERROR(__xludf.DUMMYFUNCTION("""COMPUTED_VALUE"""),508.45)</f>
        <v>508.45</v>
      </c>
      <c r="D350" s="2">
        <f>IFERROR(__xludf.DUMMYFUNCTION("""COMPUTED_VALUE"""),45799.66666666667)</f>
        <v>45799.66667</v>
      </c>
      <c r="E350" s="1">
        <f>IFERROR(__xludf.DUMMYFUNCTION("""COMPUTED_VALUE"""),509.08)</f>
        <v>509.08</v>
      </c>
      <c r="G350" s="2">
        <f>IFERROR(__xludf.DUMMYFUNCTION("""COMPUTED_VALUE"""),45799.66666666667)</f>
        <v>45799.66667</v>
      </c>
      <c r="H350" s="1">
        <f>IFERROR(__xludf.DUMMYFUNCTION("""COMPUTED_VALUE"""),499.69)</f>
        <v>499.69</v>
      </c>
      <c r="J350" s="2">
        <f>IFERROR(__xludf.DUMMYFUNCTION("""COMPUTED_VALUE"""),45799.66666666667)</f>
        <v>45799.66667</v>
      </c>
      <c r="K350" s="1">
        <f>IFERROR(__xludf.DUMMYFUNCTION("""COMPUTED_VALUE"""),504.31)</f>
        <v>504.31</v>
      </c>
      <c r="M350" s="2">
        <f>IFERROR(__xludf.DUMMYFUNCTION("""COMPUTED_VALUE"""),45799.66666666667)</f>
        <v>45799.66667</v>
      </c>
      <c r="N350" s="1">
        <f>IFERROR(__xludf.DUMMYFUNCTION("""COMPUTED_VALUE"""),9414119.0)</f>
        <v>9414119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IFERROR(__xludf.DUMMYFUNCTION("""COMPUTED_VALUE"""),501.23)</f>
        <v>501.23</v>
      </c>
      <c r="D351" s="2">
        <f>IFERROR(__xludf.DUMMYFUNCTION("""COMPUTED_VALUE"""),45800.66666666667)</f>
        <v>45800.66667</v>
      </c>
      <c r="E351" s="1">
        <f>IFERROR(__xludf.DUMMYFUNCTION("""COMPUTED_VALUE"""),522.63)</f>
        <v>522.63</v>
      </c>
      <c r="G351" s="2">
        <f>IFERROR(__xludf.DUMMYFUNCTION("""COMPUTED_VALUE"""),45800.66666666667)</f>
        <v>45800.66667</v>
      </c>
      <c r="H351" s="1">
        <f>IFERROR(__xludf.DUMMYFUNCTION("""COMPUTED_VALUE"""),499.29)</f>
        <v>499.29</v>
      </c>
      <c r="J351" s="2">
        <f>IFERROR(__xludf.DUMMYFUNCTION("""COMPUTED_VALUE"""),45800.66666666667)</f>
        <v>45800.66667</v>
      </c>
      <c r="K351" s="1">
        <f>IFERROR(__xludf.DUMMYFUNCTION("""COMPUTED_VALUE"""),521.96)</f>
        <v>521.96</v>
      </c>
      <c r="M351" s="2">
        <f>IFERROR(__xludf.DUMMYFUNCTION("""COMPUTED_VALUE"""),45800.66666666667)</f>
        <v>45800.66667</v>
      </c>
      <c r="N351" s="1">
        <f>IFERROR(__xludf.DUMMYFUNCTION("""COMPUTED_VALUE"""),1.5290217E7)</f>
        <v>15290217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IFERROR(__xludf.DUMMYFUNCTION("""COMPUTED_VALUE"""),521.96)</f>
        <v>521.96</v>
      </c>
      <c r="D352" s="2">
        <f>IFERROR(__xludf.DUMMYFUNCTION("""COMPUTED_VALUE"""),45804.66666666667)</f>
        <v>45804.66667</v>
      </c>
      <c r="E352" s="1">
        <f>IFERROR(__xludf.DUMMYFUNCTION("""COMPUTED_VALUE"""),535.07)</f>
        <v>535.07</v>
      </c>
      <c r="G352" s="2">
        <f>IFERROR(__xludf.DUMMYFUNCTION("""COMPUTED_VALUE"""),45804.66666666667)</f>
        <v>45804.66667</v>
      </c>
      <c r="H352" s="1">
        <f>IFERROR(__xludf.DUMMYFUNCTION("""COMPUTED_VALUE"""),521.96)</f>
        <v>521.96</v>
      </c>
      <c r="J352" s="2">
        <f>IFERROR(__xludf.DUMMYFUNCTION("""COMPUTED_VALUE"""),45804.66666666667)</f>
        <v>45804.66667</v>
      </c>
      <c r="K352" s="1">
        <f>IFERROR(__xludf.DUMMYFUNCTION("""COMPUTED_VALUE"""),530.26)</f>
        <v>530.26</v>
      </c>
      <c r="M352" s="2">
        <f>IFERROR(__xludf.DUMMYFUNCTION("""COMPUTED_VALUE"""),45804.66666666667)</f>
        <v>45804.66667</v>
      </c>
      <c r="N352" s="1">
        <f>IFERROR(__xludf.DUMMYFUNCTION("""COMPUTED_VALUE"""),1.1231865E7)</f>
        <v>11231865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IFERROR(__xludf.DUMMYFUNCTION("""COMPUTED_VALUE"""),530.26)</f>
        <v>530.26</v>
      </c>
      <c r="D353" s="2">
        <f>IFERROR(__xludf.DUMMYFUNCTION("""COMPUTED_VALUE"""),45805.66666666667)</f>
        <v>45805.66667</v>
      </c>
      <c r="E353" s="1">
        <f>IFERROR(__xludf.DUMMYFUNCTION("""COMPUTED_VALUE"""),530.26)</f>
        <v>530.26</v>
      </c>
      <c r="G353" s="2">
        <f>IFERROR(__xludf.DUMMYFUNCTION("""COMPUTED_VALUE"""),45805.66666666667)</f>
        <v>45805.66667</v>
      </c>
      <c r="H353" s="1">
        <f>IFERROR(__xludf.DUMMYFUNCTION("""COMPUTED_VALUE"""),517.88)</f>
        <v>517.88</v>
      </c>
      <c r="J353" s="2">
        <f>IFERROR(__xludf.DUMMYFUNCTION("""COMPUTED_VALUE"""),45805.66666666667)</f>
        <v>45805.66667</v>
      </c>
      <c r="K353" s="1">
        <f>IFERROR(__xludf.DUMMYFUNCTION("""COMPUTED_VALUE"""),520.23)</f>
        <v>520.23</v>
      </c>
      <c r="M353" s="2">
        <f>IFERROR(__xludf.DUMMYFUNCTION("""COMPUTED_VALUE"""),45805.66666666667)</f>
        <v>45805.66667</v>
      </c>
      <c r="N353" s="1">
        <f>IFERROR(__xludf.DUMMYFUNCTION("""COMPUTED_VALUE"""),7679452.0)</f>
        <v>7679452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IFERROR(__xludf.DUMMYFUNCTION("""COMPUTED_VALUE"""),526.65)</f>
        <v>526.65</v>
      </c>
      <c r="D354" s="2">
        <f>IFERROR(__xludf.DUMMYFUNCTION("""COMPUTED_VALUE"""),45806.66666666667)</f>
        <v>45806.66667</v>
      </c>
      <c r="E354" s="1">
        <f>IFERROR(__xludf.DUMMYFUNCTION("""COMPUTED_VALUE"""),527.98)</f>
        <v>527.98</v>
      </c>
      <c r="G354" s="2">
        <f>IFERROR(__xludf.DUMMYFUNCTION("""COMPUTED_VALUE"""),45806.66666666667)</f>
        <v>45806.66667</v>
      </c>
      <c r="H354" s="1">
        <f>IFERROR(__xludf.DUMMYFUNCTION("""COMPUTED_VALUE"""),518.22)</f>
        <v>518.22</v>
      </c>
      <c r="J354" s="2">
        <f>IFERROR(__xludf.DUMMYFUNCTION("""COMPUTED_VALUE"""),45806.66666666667)</f>
        <v>45806.66667</v>
      </c>
      <c r="K354" s="1">
        <f>IFERROR(__xludf.DUMMYFUNCTION("""COMPUTED_VALUE"""),522.1)</f>
        <v>522.1</v>
      </c>
      <c r="M354" s="2">
        <f>IFERROR(__xludf.DUMMYFUNCTION("""COMPUTED_VALUE"""),45806.66666666667)</f>
        <v>45806.66667</v>
      </c>
      <c r="N354" s="1">
        <f>IFERROR(__xludf.DUMMYFUNCTION("""COMPUTED_VALUE"""),8919462.0)</f>
        <v>8919462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IFERROR(__xludf.DUMMYFUNCTION("""COMPUTED_VALUE"""),519.56)</f>
        <v>519.56</v>
      </c>
      <c r="D355" s="2">
        <f>IFERROR(__xludf.DUMMYFUNCTION("""COMPUTED_VALUE"""),45807.66666666667)</f>
        <v>45807.66667</v>
      </c>
      <c r="E355" s="1">
        <f>IFERROR(__xludf.DUMMYFUNCTION("""COMPUTED_VALUE"""),519.56)</f>
        <v>519.56</v>
      </c>
      <c r="G355" s="2">
        <f>IFERROR(__xludf.DUMMYFUNCTION("""COMPUTED_VALUE"""),45807.66666666667)</f>
        <v>45807.66667</v>
      </c>
      <c r="H355" s="1">
        <f>IFERROR(__xludf.DUMMYFUNCTION("""COMPUTED_VALUE"""),504.91)</f>
        <v>504.91</v>
      </c>
      <c r="J355" s="2">
        <f>IFERROR(__xludf.DUMMYFUNCTION("""COMPUTED_VALUE"""),45807.66666666667)</f>
        <v>45807.66667</v>
      </c>
      <c r="K355" s="1">
        <f>IFERROR(__xludf.DUMMYFUNCTION("""COMPUTED_VALUE"""),514.74)</f>
        <v>514.74</v>
      </c>
      <c r="M355" s="2">
        <f>IFERROR(__xludf.DUMMYFUNCTION("""COMPUTED_VALUE"""),45807.66666666667)</f>
        <v>45807.66667</v>
      </c>
      <c r="N355" s="1">
        <f>IFERROR(__xludf.DUMMYFUNCTION("""COMPUTED_VALUE"""),1.7234702E7)</f>
        <v>17234702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IFERROR(__xludf.DUMMYFUNCTION("""COMPUTED_VALUE"""),514.74)</f>
        <v>514.74</v>
      </c>
      <c r="D356" s="2">
        <f>IFERROR(__xludf.DUMMYFUNCTION("""COMPUTED_VALUE"""),45810.66666666667)</f>
        <v>45810.66667</v>
      </c>
      <c r="E356" s="1">
        <f>IFERROR(__xludf.DUMMYFUNCTION("""COMPUTED_VALUE"""),541.96)</f>
        <v>541.96</v>
      </c>
      <c r="G356" s="2">
        <f>IFERROR(__xludf.DUMMYFUNCTION("""COMPUTED_VALUE"""),45810.66666666667)</f>
        <v>45810.66667</v>
      </c>
      <c r="H356" s="1">
        <f>IFERROR(__xludf.DUMMYFUNCTION("""COMPUTED_VALUE"""),514.74)</f>
        <v>514.74</v>
      </c>
      <c r="J356" s="2">
        <f>IFERROR(__xludf.DUMMYFUNCTION("""COMPUTED_VALUE"""),45810.66666666667)</f>
        <v>45810.66667</v>
      </c>
      <c r="K356" s="1">
        <f>IFERROR(__xludf.DUMMYFUNCTION("""COMPUTED_VALUE"""),537.08)</f>
        <v>537.08</v>
      </c>
      <c r="M356" s="2">
        <f>IFERROR(__xludf.DUMMYFUNCTION("""COMPUTED_VALUE"""),45810.66666666667)</f>
        <v>45810.66667</v>
      </c>
      <c r="N356" s="1">
        <f>IFERROR(__xludf.DUMMYFUNCTION("""COMPUTED_VALUE"""),1.529293E7)</f>
        <v>15292930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IFERROR(__xludf.DUMMYFUNCTION("""COMPUTED_VALUE"""),537.08)</f>
        <v>537.08</v>
      </c>
      <c r="D357" s="2">
        <f>IFERROR(__xludf.DUMMYFUNCTION("""COMPUTED_VALUE"""),45811.66666666667)</f>
        <v>45811.66667</v>
      </c>
      <c r="E357" s="1">
        <f>IFERROR(__xludf.DUMMYFUNCTION("""COMPUTED_VALUE"""),540.22)</f>
        <v>540.22</v>
      </c>
      <c r="G357" s="2">
        <f>IFERROR(__xludf.DUMMYFUNCTION("""COMPUTED_VALUE"""),45811.66666666667)</f>
        <v>45811.66667</v>
      </c>
      <c r="H357" s="1">
        <f>IFERROR(__xludf.DUMMYFUNCTION("""COMPUTED_VALUE"""),528.79)</f>
        <v>528.79</v>
      </c>
      <c r="J357" s="2">
        <f>IFERROR(__xludf.DUMMYFUNCTION("""COMPUTED_VALUE"""),45811.66666666667)</f>
        <v>45811.66667</v>
      </c>
      <c r="K357" s="1">
        <f>IFERROR(__xludf.DUMMYFUNCTION("""COMPUTED_VALUE"""),538.28)</f>
        <v>538.28</v>
      </c>
      <c r="M357" s="2">
        <f>IFERROR(__xludf.DUMMYFUNCTION("""COMPUTED_VALUE"""),45811.66666666667)</f>
        <v>45811.66667</v>
      </c>
      <c r="N357" s="1">
        <f>IFERROR(__xludf.DUMMYFUNCTION("""COMPUTED_VALUE"""),1.1737907E7)</f>
        <v>11737907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IFERROR(__xludf.DUMMYFUNCTION("""COMPUTED_VALUE"""),538.28)</f>
        <v>538.28</v>
      </c>
      <c r="D358" s="2">
        <f>IFERROR(__xludf.DUMMYFUNCTION("""COMPUTED_VALUE"""),45812.66666666667)</f>
        <v>45812.66667</v>
      </c>
      <c r="E358" s="1">
        <f>IFERROR(__xludf.DUMMYFUNCTION("""COMPUTED_VALUE"""),550.99)</f>
        <v>550.99</v>
      </c>
      <c r="G358" s="2">
        <f>IFERROR(__xludf.DUMMYFUNCTION("""COMPUTED_VALUE"""),45812.66666666667)</f>
        <v>45812.66667</v>
      </c>
      <c r="H358" s="1">
        <f>IFERROR(__xludf.DUMMYFUNCTION("""COMPUTED_VALUE"""),538.28)</f>
        <v>538.28</v>
      </c>
      <c r="J358" s="2">
        <f>IFERROR(__xludf.DUMMYFUNCTION("""COMPUTED_VALUE"""),45812.66666666667)</f>
        <v>45812.66667</v>
      </c>
      <c r="K358" s="1">
        <f>IFERROR(__xludf.DUMMYFUNCTION("""COMPUTED_VALUE"""),546.58)</f>
        <v>546.58</v>
      </c>
      <c r="M358" s="2">
        <f>IFERROR(__xludf.DUMMYFUNCTION("""COMPUTED_VALUE"""),45812.66666666667)</f>
        <v>45812.66667</v>
      </c>
      <c r="N358" s="1">
        <f>IFERROR(__xludf.DUMMYFUNCTION("""COMPUTED_VALUE"""),1.0977592E7)</f>
        <v>10977592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IFERROR(__xludf.DUMMYFUNCTION("""COMPUTED_VALUE"""),561.83)</f>
        <v>561.83</v>
      </c>
      <c r="D359" s="2">
        <f>IFERROR(__xludf.DUMMYFUNCTION("""COMPUTED_VALUE"""),45813.66666666667)</f>
        <v>45813.66667</v>
      </c>
      <c r="E359" s="1">
        <f>IFERROR(__xludf.DUMMYFUNCTION("""COMPUTED_VALUE"""),569.92)</f>
        <v>569.92</v>
      </c>
      <c r="G359" s="2">
        <f>IFERROR(__xludf.DUMMYFUNCTION("""COMPUTED_VALUE"""),45813.66666666667)</f>
        <v>45813.66667</v>
      </c>
      <c r="H359" s="1">
        <f>IFERROR(__xludf.DUMMYFUNCTION("""COMPUTED_VALUE"""),555.07)</f>
        <v>555.07</v>
      </c>
      <c r="J359" s="2">
        <f>IFERROR(__xludf.DUMMYFUNCTION("""COMPUTED_VALUE"""),45813.66666666667)</f>
        <v>45813.66667</v>
      </c>
      <c r="K359" s="1">
        <f>IFERROR(__xludf.DUMMYFUNCTION("""COMPUTED_VALUE"""),557.68)</f>
        <v>557.68</v>
      </c>
      <c r="M359" s="2">
        <f>IFERROR(__xludf.DUMMYFUNCTION("""COMPUTED_VALUE"""),45813.66666666667)</f>
        <v>45813.66667</v>
      </c>
      <c r="N359" s="1">
        <f>IFERROR(__xludf.DUMMYFUNCTION("""COMPUTED_VALUE"""),1.7268565E7)</f>
        <v>17268565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IFERROR(__xludf.DUMMYFUNCTION("""COMPUTED_VALUE"""),557.68)</f>
        <v>557.68</v>
      </c>
      <c r="D360" s="2">
        <f>IFERROR(__xludf.DUMMYFUNCTION("""COMPUTED_VALUE"""),45814.66666666667)</f>
        <v>45814.66667</v>
      </c>
      <c r="E360" s="1">
        <f>IFERROR(__xludf.DUMMYFUNCTION("""COMPUTED_VALUE"""),568.11)</f>
        <v>568.11</v>
      </c>
      <c r="G360" s="2">
        <f>IFERROR(__xludf.DUMMYFUNCTION("""COMPUTED_VALUE"""),45814.66666666667)</f>
        <v>45814.66667</v>
      </c>
      <c r="H360" s="1">
        <f>IFERROR(__xludf.DUMMYFUNCTION("""COMPUTED_VALUE"""),554.87)</f>
        <v>554.87</v>
      </c>
      <c r="J360" s="2">
        <f>IFERROR(__xludf.DUMMYFUNCTION("""COMPUTED_VALUE"""),45814.66666666667)</f>
        <v>45814.66667</v>
      </c>
      <c r="K360" s="1">
        <f>IFERROR(__xludf.DUMMYFUNCTION("""COMPUTED_VALUE"""),554.87)</f>
        <v>554.87</v>
      </c>
      <c r="M360" s="2">
        <f>IFERROR(__xludf.DUMMYFUNCTION("""COMPUTED_VALUE"""),45814.66666666667)</f>
        <v>45814.66667</v>
      </c>
      <c r="N360" s="1">
        <f>IFERROR(__xludf.DUMMYFUNCTION("""COMPUTED_VALUE"""),8500962.0)</f>
        <v>8500962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IFERROR(__xludf.DUMMYFUNCTION("""COMPUTED_VALUE"""),554.87)</f>
        <v>554.87</v>
      </c>
      <c r="D361" s="2">
        <f>IFERROR(__xludf.DUMMYFUNCTION("""COMPUTED_VALUE"""),45817.66666666667)</f>
        <v>45817.66667</v>
      </c>
      <c r="E361" s="1">
        <f>IFERROR(__xludf.DUMMYFUNCTION("""COMPUTED_VALUE"""),573.73)</f>
        <v>573.73</v>
      </c>
      <c r="G361" s="2">
        <f>IFERROR(__xludf.DUMMYFUNCTION("""COMPUTED_VALUE"""),45817.66666666667)</f>
        <v>45817.66667</v>
      </c>
      <c r="H361" s="1">
        <f>IFERROR(__xludf.DUMMYFUNCTION("""COMPUTED_VALUE"""),554.87)</f>
        <v>554.87</v>
      </c>
      <c r="J361" s="2">
        <f>IFERROR(__xludf.DUMMYFUNCTION("""COMPUTED_VALUE"""),45817.66666666667)</f>
        <v>45817.66667</v>
      </c>
      <c r="K361" s="1">
        <f>IFERROR(__xludf.DUMMYFUNCTION("""COMPUTED_VALUE"""),566.38)</f>
        <v>566.38</v>
      </c>
      <c r="M361" s="2">
        <f>IFERROR(__xludf.DUMMYFUNCTION("""COMPUTED_VALUE"""),45817.66666666667)</f>
        <v>45817.66667</v>
      </c>
      <c r="N361" s="1">
        <f>IFERROR(__xludf.DUMMYFUNCTION("""COMPUTED_VALUE"""),9936825.0)</f>
        <v>9936825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IFERROR(__xludf.DUMMYFUNCTION("""COMPUTED_VALUE"""),566.38)</f>
        <v>566.38</v>
      </c>
      <c r="D362" s="2">
        <f>IFERROR(__xludf.DUMMYFUNCTION("""COMPUTED_VALUE"""),45818.66666666667)</f>
        <v>45818.66667</v>
      </c>
      <c r="E362" s="1">
        <f>IFERROR(__xludf.DUMMYFUNCTION("""COMPUTED_VALUE"""),568.25)</f>
        <v>568.25</v>
      </c>
      <c r="G362" s="2">
        <f>IFERROR(__xludf.DUMMYFUNCTION("""COMPUTED_VALUE"""),45818.66666666667)</f>
        <v>45818.66667</v>
      </c>
      <c r="H362" s="1">
        <f>IFERROR(__xludf.DUMMYFUNCTION("""COMPUTED_VALUE"""),560.62)</f>
        <v>560.62</v>
      </c>
      <c r="J362" s="2">
        <f>IFERROR(__xludf.DUMMYFUNCTION("""COMPUTED_VALUE"""),45818.66666666667)</f>
        <v>45818.66667</v>
      </c>
      <c r="K362" s="1">
        <f>IFERROR(__xludf.DUMMYFUNCTION("""COMPUTED_VALUE"""),564.37)</f>
        <v>564.37</v>
      </c>
      <c r="M362" s="2">
        <f>IFERROR(__xludf.DUMMYFUNCTION("""COMPUTED_VALUE"""),45818.66666666667)</f>
        <v>45818.66667</v>
      </c>
      <c r="N362" s="1">
        <f>IFERROR(__xludf.DUMMYFUNCTION("""COMPUTED_VALUE"""),9402459.0)</f>
        <v>9402459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IFERROR(__xludf.DUMMYFUNCTION("""COMPUTED_VALUE"""),553.67)</f>
        <v>553.67</v>
      </c>
      <c r="D363" s="2">
        <f>IFERROR(__xludf.DUMMYFUNCTION("""COMPUTED_VALUE"""),45819.66666666667)</f>
        <v>45819.66667</v>
      </c>
      <c r="E363" s="1">
        <f>IFERROR(__xludf.DUMMYFUNCTION("""COMPUTED_VALUE"""),556.21)</f>
        <v>556.21</v>
      </c>
      <c r="G363" s="2">
        <f>IFERROR(__xludf.DUMMYFUNCTION("""COMPUTED_VALUE"""),45819.66666666667)</f>
        <v>45819.66667</v>
      </c>
      <c r="H363" s="1">
        <f>IFERROR(__xludf.DUMMYFUNCTION("""COMPUTED_VALUE"""),541.61)</f>
        <v>541.61</v>
      </c>
      <c r="J363" s="2">
        <f>IFERROR(__xludf.DUMMYFUNCTION("""COMPUTED_VALUE"""),45819.66666666667)</f>
        <v>45819.66667</v>
      </c>
      <c r="K363" s="1">
        <f>IFERROR(__xludf.DUMMYFUNCTION("""COMPUTED_VALUE"""),548.58)</f>
        <v>548.58</v>
      </c>
      <c r="M363" s="2">
        <f>IFERROR(__xludf.DUMMYFUNCTION("""COMPUTED_VALUE"""),45819.66666666667)</f>
        <v>45819.66667</v>
      </c>
      <c r="N363" s="1">
        <f>IFERROR(__xludf.DUMMYFUNCTION("""COMPUTED_VALUE"""),1.3499642E7)</f>
        <v>13499642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IFERROR(__xludf.DUMMYFUNCTION("""COMPUTED_VALUE"""),548.58)</f>
        <v>548.58</v>
      </c>
      <c r="D364" s="2">
        <f>IFERROR(__xludf.DUMMYFUNCTION("""COMPUTED_VALUE"""),45820.66666666667)</f>
        <v>45820.66667</v>
      </c>
      <c r="E364" s="1">
        <f>IFERROR(__xludf.DUMMYFUNCTION("""COMPUTED_VALUE"""),557.35)</f>
        <v>557.35</v>
      </c>
      <c r="G364" s="2">
        <f>IFERROR(__xludf.DUMMYFUNCTION("""COMPUTED_VALUE"""),45820.66666666667)</f>
        <v>45820.66667</v>
      </c>
      <c r="H364" s="1">
        <f>IFERROR(__xludf.DUMMYFUNCTION("""COMPUTED_VALUE"""),538.69)</f>
        <v>538.69</v>
      </c>
      <c r="J364" s="2">
        <f>IFERROR(__xludf.DUMMYFUNCTION("""COMPUTED_VALUE"""),45820.66666666667)</f>
        <v>45820.66667</v>
      </c>
      <c r="K364" s="1">
        <f>IFERROR(__xludf.DUMMYFUNCTION("""COMPUTED_VALUE"""),550.86)</f>
        <v>550.86</v>
      </c>
      <c r="M364" s="2">
        <f>IFERROR(__xludf.DUMMYFUNCTION("""COMPUTED_VALUE"""),45820.66666666667)</f>
        <v>45820.66667</v>
      </c>
      <c r="N364" s="1">
        <f>IFERROR(__xludf.DUMMYFUNCTION("""COMPUTED_VALUE"""),8748502.0)</f>
        <v>8748502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IFERROR(__xludf.DUMMYFUNCTION("""COMPUTED_VALUE"""),550.86)</f>
        <v>550.86</v>
      </c>
      <c r="D365" s="2">
        <f>IFERROR(__xludf.DUMMYFUNCTION("""COMPUTED_VALUE"""),45821.66666666667)</f>
        <v>45821.66667</v>
      </c>
      <c r="E365" s="1">
        <f>IFERROR(__xludf.DUMMYFUNCTION("""COMPUTED_VALUE"""),551.39)</f>
        <v>551.39</v>
      </c>
      <c r="G365" s="2">
        <f>IFERROR(__xludf.DUMMYFUNCTION("""COMPUTED_VALUE"""),45821.66666666667)</f>
        <v>45821.66667</v>
      </c>
      <c r="H365" s="1">
        <f>IFERROR(__xludf.DUMMYFUNCTION("""COMPUTED_VALUE"""),536.28)</f>
        <v>536.28</v>
      </c>
      <c r="J365" s="2">
        <f>IFERROR(__xludf.DUMMYFUNCTION("""COMPUTED_VALUE"""),45821.66666666667)</f>
        <v>45821.66667</v>
      </c>
      <c r="K365" s="1">
        <f>IFERROR(__xludf.DUMMYFUNCTION("""COMPUTED_VALUE"""),547.65)</f>
        <v>547.65</v>
      </c>
      <c r="M365" s="2">
        <f>IFERROR(__xludf.DUMMYFUNCTION("""COMPUTED_VALUE"""),45821.66666666667)</f>
        <v>45821.66667</v>
      </c>
      <c r="N365" s="1">
        <f>IFERROR(__xludf.DUMMYFUNCTION("""COMPUTED_VALUE"""),9720949.0)</f>
        <v>9720949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IFERROR(__xludf.DUMMYFUNCTION("""COMPUTED_VALUE"""),547.65)</f>
        <v>547.65</v>
      </c>
      <c r="D366" s="2">
        <f>IFERROR(__xludf.DUMMYFUNCTION("""COMPUTED_VALUE"""),45824.66666666667)</f>
        <v>45824.66667</v>
      </c>
      <c r="E366" s="1">
        <f>IFERROR(__xludf.DUMMYFUNCTION("""COMPUTED_VALUE"""),566.11)</f>
        <v>566.11</v>
      </c>
      <c r="G366" s="2">
        <f>IFERROR(__xludf.DUMMYFUNCTION("""COMPUTED_VALUE"""),45824.66666666667)</f>
        <v>45824.66667</v>
      </c>
      <c r="H366" s="1">
        <f>IFERROR(__xludf.DUMMYFUNCTION("""COMPUTED_VALUE"""),547.65)</f>
        <v>547.65</v>
      </c>
      <c r="J366" s="2">
        <f>IFERROR(__xludf.DUMMYFUNCTION("""COMPUTED_VALUE"""),45824.66666666667)</f>
        <v>45824.66667</v>
      </c>
      <c r="K366" s="1">
        <f>IFERROR(__xludf.DUMMYFUNCTION("""COMPUTED_VALUE"""),560.62)</f>
        <v>560.62</v>
      </c>
      <c r="M366" s="2">
        <f>IFERROR(__xludf.DUMMYFUNCTION("""COMPUTED_VALUE"""),45824.66666666667)</f>
        <v>45824.66667</v>
      </c>
      <c r="N366" s="1">
        <f>IFERROR(__xludf.DUMMYFUNCTION("""COMPUTED_VALUE"""),1.0500306E7)</f>
        <v>10500306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IFERROR(__xludf.DUMMYFUNCTION("""COMPUTED_VALUE"""),558.35)</f>
        <v>558.35</v>
      </c>
      <c r="D367" s="2">
        <f>IFERROR(__xludf.DUMMYFUNCTION("""COMPUTED_VALUE"""),45825.66666666667)</f>
        <v>45825.66667</v>
      </c>
      <c r="E367" s="1">
        <f>IFERROR(__xludf.DUMMYFUNCTION("""COMPUTED_VALUE"""),559.55)</f>
        <v>559.55</v>
      </c>
      <c r="G367" s="2">
        <f>IFERROR(__xludf.DUMMYFUNCTION("""COMPUTED_VALUE"""),45825.66666666667)</f>
        <v>45825.66667</v>
      </c>
      <c r="H367" s="1">
        <f>IFERROR(__xludf.DUMMYFUNCTION("""COMPUTED_VALUE"""),552.06)</f>
        <v>552.06</v>
      </c>
      <c r="J367" s="2">
        <f>IFERROR(__xludf.DUMMYFUNCTION("""COMPUTED_VALUE"""),45825.66666666667)</f>
        <v>45825.66667</v>
      </c>
      <c r="K367" s="1">
        <f>IFERROR(__xludf.DUMMYFUNCTION("""COMPUTED_VALUE"""),553.4)</f>
        <v>553.4</v>
      </c>
      <c r="M367" s="2">
        <f>IFERROR(__xludf.DUMMYFUNCTION("""COMPUTED_VALUE"""),45825.66666666667)</f>
        <v>45825.66667</v>
      </c>
      <c r="N367" s="1">
        <f>IFERROR(__xludf.DUMMYFUNCTION("""COMPUTED_VALUE"""),1.0286633E7)</f>
        <v>10286633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IFERROR(__xludf.DUMMYFUNCTION("""COMPUTED_VALUE"""),553.4)</f>
        <v>553.4</v>
      </c>
      <c r="D368" s="2">
        <f>IFERROR(__xludf.DUMMYFUNCTION("""COMPUTED_VALUE"""),45826.66666666667)</f>
        <v>45826.66667</v>
      </c>
      <c r="E368" s="1">
        <f>IFERROR(__xludf.DUMMYFUNCTION("""COMPUTED_VALUE"""),555.94)</f>
        <v>555.94</v>
      </c>
      <c r="G368" s="2">
        <f>IFERROR(__xludf.DUMMYFUNCTION("""COMPUTED_VALUE"""),45826.66666666667)</f>
        <v>45826.66667</v>
      </c>
      <c r="H368" s="1">
        <f>IFERROR(__xludf.DUMMYFUNCTION("""COMPUTED_VALUE"""),550.46)</f>
        <v>550.46</v>
      </c>
      <c r="J368" s="2">
        <f>IFERROR(__xludf.DUMMYFUNCTION("""COMPUTED_VALUE"""),45826.66666666667)</f>
        <v>45826.66667</v>
      </c>
      <c r="K368" s="1">
        <f>IFERROR(__xludf.DUMMYFUNCTION("""COMPUTED_VALUE"""),550.86)</f>
        <v>550.86</v>
      </c>
      <c r="M368" s="2">
        <f>IFERROR(__xludf.DUMMYFUNCTION("""COMPUTED_VALUE"""),45826.66666666667)</f>
        <v>45826.66667</v>
      </c>
      <c r="N368" s="1">
        <f>IFERROR(__xludf.DUMMYFUNCTION("""COMPUTED_VALUE"""),6182018.0)</f>
        <v>6182018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IFERROR(__xludf.DUMMYFUNCTION("""COMPUTED_VALUE"""),551.59)</f>
        <v>551.59</v>
      </c>
      <c r="D369" s="2">
        <f>IFERROR(__xludf.DUMMYFUNCTION("""COMPUTED_VALUE"""),45828.66666666667)</f>
        <v>45828.66667</v>
      </c>
      <c r="E369" s="1">
        <f>IFERROR(__xludf.DUMMYFUNCTION("""COMPUTED_VALUE"""),552.87)</f>
        <v>552.87</v>
      </c>
      <c r="G369" s="2">
        <f>IFERROR(__xludf.DUMMYFUNCTION("""COMPUTED_VALUE"""),45828.66666666667)</f>
        <v>45828.66667</v>
      </c>
      <c r="H369" s="1">
        <f>IFERROR(__xludf.DUMMYFUNCTION("""COMPUTED_VALUE"""),537.21)</f>
        <v>537.21</v>
      </c>
      <c r="J369" s="2">
        <f>IFERROR(__xludf.DUMMYFUNCTION("""COMPUTED_VALUE"""),45828.66666666667)</f>
        <v>45828.66667</v>
      </c>
      <c r="K369" s="1">
        <f>IFERROR(__xludf.DUMMYFUNCTION("""COMPUTED_VALUE"""),538.02)</f>
        <v>538.02</v>
      </c>
      <c r="M369" s="2">
        <f>IFERROR(__xludf.DUMMYFUNCTION("""COMPUTED_VALUE"""),45828.66666666667)</f>
        <v>45828.66667</v>
      </c>
      <c r="N369" s="1">
        <f>IFERROR(__xludf.DUMMYFUNCTION("""COMPUTED_VALUE"""),1.3983312E7)</f>
        <v>13983312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IFERROR(__xludf.DUMMYFUNCTION("""COMPUTED_VALUE"""),538.02)</f>
        <v>538.02</v>
      </c>
      <c r="D370" s="2">
        <f>IFERROR(__xludf.DUMMYFUNCTION("""COMPUTED_VALUE"""),45831.66666666667)</f>
        <v>45831.66667</v>
      </c>
      <c r="E370" s="1">
        <f>IFERROR(__xludf.DUMMYFUNCTION("""COMPUTED_VALUE"""),549.19)</f>
        <v>549.19</v>
      </c>
      <c r="G370" s="2">
        <f>IFERROR(__xludf.DUMMYFUNCTION("""COMPUTED_VALUE"""),45831.66666666667)</f>
        <v>45831.66667</v>
      </c>
      <c r="H370" s="1">
        <f>IFERROR(__xludf.DUMMYFUNCTION("""COMPUTED_VALUE"""),533.8)</f>
        <v>533.8</v>
      </c>
      <c r="J370" s="2">
        <f>IFERROR(__xludf.DUMMYFUNCTION("""COMPUTED_VALUE"""),45831.66666666667)</f>
        <v>45831.66667</v>
      </c>
      <c r="K370" s="1">
        <f>IFERROR(__xludf.DUMMYFUNCTION("""COMPUTED_VALUE"""),547.65)</f>
        <v>547.65</v>
      </c>
      <c r="M370" s="2">
        <f>IFERROR(__xludf.DUMMYFUNCTION("""COMPUTED_VALUE"""),45831.66666666667)</f>
        <v>45831.66667</v>
      </c>
      <c r="N370" s="1">
        <f>IFERROR(__xludf.DUMMYFUNCTION("""COMPUTED_VALUE"""),1.1673297E7)</f>
        <v>11673297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IFERROR(__xludf.DUMMYFUNCTION("""COMPUTED_VALUE"""),547.65)</f>
        <v>547.65</v>
      </c>
      <c r="D371" s="2">
        <f>IFERROR(__xludf.DUMMYFUNCTION("""COMPUTED_VALUE"""),45832.66666666667)</f>
        <v>45832.66667</v>
      </c>
      <c r="E371" s="1">
        <f>IFERROR(__xludf.DUMMYFUNCTION("""COMPUTED_VALUE"""),563.23)</f>
        <v>563.23</v>
      </c>
      <c r="G371" s="2">
        <f>IFERROR(__xludf.DUMMYFUNCTION("""COMPUTED_VALUE"""),45832.66666666667)</f>
        <v>45832.66667</v>
      </c>
      <c r="H371" s="1">
        <f>IFERROR(__xludf.DUMMYFUNCTION("""COMPUTED_VALUE"""),546.31)</f>
        <v>546.31</v>
      </c>
      <c r="J371" s="2">
        <f>IFERROR(__xludf.DUMMYFUNCTION("""COMPUTED_VALUE"""),45832.66666666667)</f>
        <v>45832.66667</v>
      </c>
      <c r="K371" s="1">
        <f>IFERROR(__xludf.DUMMYFUNCTION("""COMPUTED_VALUE"""),561.96)</f>
        <v>561.96</v>
      </c>
      <c r="M371" s="2">
        <f>IFERROR(__xludf.DUMMYFUNCTION("""COMPUTED_VALUE"""),45832.66666666667)</f>
        <v>45832.66667</v>
      </c>
      <c r="N371" s="1">
        <f>IFERROR(__xludf.DUMMYFUNCTION("""COMPUTED_VALUE"""),1.0806329E7)</f>
        <v>10806329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IFERROR(__xludf.DUMMYFUNCTION("""COMPUTED_VALUE"""),561.96)</f>
        <v>561.96</v>
      </c>
      <c r="D372" s="2">
        <f>IFERROR(__xludf.DUMMYFUNCTION("""COMPUTED_VALUE"""),45833.66666666667)</f>
        <v>45833.66667</v>
      </c>
      <c r="E372" s="1">
        <f>IFERROR(__xludf.DUMMYFUNCTION("""COMPUTED_VALUE"""),561.96)</f>
        <v>561.96</v>
      </c>
      <c r="G372" s="2">
        <f>IFERROR(__xludf.DUMMYFUNCTION("""COMPUTED_VALUE"""),45833.66666666667)</f>
        <v>45833.66667</v>
      </c>
      <c r="H372" s="1">
        <f>IFERROR(__xludf.DUMMYFUNCTION("""COMPUTED_VALUE"""),551.06)</f>
        <v>551.06</v>
      </c>
      <c r="J372" s="2">
        <f>IFERROR(__xludf.DUMMYFUNCTION("""COMPUTED_VALUE"""),45833.66666666667)</f>
        <v>45833.66667</v>
      </c>
      <c r="K372" s="1">
        <f>IFERROR(__xludf.DUMMYFUNCTION("""COMPUTED_VALUE"""),556.61)</f>
        <v>556.61</v>
      </c>
      <c r="M372" s="2">
        <f>IFERROR(__xludf.DUMMYFUNCTION("""COMPUTED_VALUE"""),45833.66666666667)</f>
        <v>45833.66667</v>
      </c>
      <c r="N372" s="1">
        <f>IFERROR(__xludf.DUMMYFUNCTION("""COMPUTED_VALUE"""),7110405.0)</f>
        <v>7110405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IFERROR(__xludf.DUMMYFUNCTION("""COMPUTED_VALUE"""),581.22)</f>
        <v>581.22</v>
      </c>
      <c r="D373" s="2">
        <f>IFERROR(__xludf.DUMMYFUNCTION("""COMPUTED_VALUE"""),45834.66666666667)</f>
        <v>45834.66667</v>
      </c>
      <c r="E373" s="1">
        <f>IFERROR(__xludf.DUMMYFUNCTION("""COMPUTED_VALUE"""),600.44)</f>
        <v>600.44</v>
      </c>
      <c r="G373" s="2">
        <f>IFERROR(__xludf.DUMMYFUNCTION("""COMPUTED_VALUE"""),45834.66666666667)</f>
        <v>45834.66667</v>
      </c>
      <c r="H373" s="1">
        <f>IFERROR(__xludf.DUMMYFUNCTION("""COMPUTED_VALUE"""),580.54)</f>
        <v>580.54</v>
      </c>
      <c r="J373" s="2">
        <f>IFERROR(__xludf.DUMMYFUNCTION("""COMPUTED_VALUE"""),45834.66666666667)</f>
        <v>45834.66667</v>
      </c>
      <c r="K373" s="1">
        <f>IFERROR(__xludf.DUMMYFUNCTION("""COMPUTED_VALUE"""),594.73)</f>
        <v>594.73</v>
      </c>
      <c r="M373" s="2">
        <f>IFERROR(__xludf.DUMMYFUNCTION("""COMPUTED_VALUE"""),45834.66666666667)</f>
        <v>45834.66667</v>
      </c>
      <c r="N373" s="1">
        <f>IFERROR(__xludf.DUMMYFUNCTION("""COMPUTED_VALUE"""),2.0465532E7)</f>
        <v>20465532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IFERROR(__xludf.DUMMYFUNCTION("""COMPUTED_VALUE"""),594.73)</f>
        <v>594.73</v>
      </c>
      <c r="D374" s="2">
        <f>IFERROR(__xludf.DUMMYFUNCTION("""COMPUTED_VALUE"""),45835.66666666667)</f>
        <v>45835.66667</v>
      </c>
      <c r="E374" s="1">
        <f>IFERROR(__xludf.DUMMYFUNCTION("""COMPUTED_VALUE"""),594.73)</f>
        <v>594.73</v>
      </c>
      <c r="G374" s="2">
        <f>IFERROR(__xludf.DUMMYFUNCTION("""COMPUTED_VALUE"""),45835.66666666667)</f>
        <v>45835.66667</v>
      </c>
      <c r="H374" s="1">
        <f>IFERROR(__xludf.DUMMYFUNCTION("""COMPUTED_VALUE"""),582.63)</f>
        <v>582.63</v>
      </c>
      <c r="J374" s="2">
        <f>IFERROR(__xludf.DUMMYFUNCTION("""COMPUTED_VALUE"""),45835.66666666667)</f>
        <v>45835.66667</v>
      </c>
      <c r="K374" s="1">
        <f>IFERROR(__xludf.DUMMYFUNCTION("""COMPUTED_VALUE"""),586.84)</f>
        <v>586.84</v>
      </c>
      <c r="M374" s="2">
        <f>IFERROR(__xludf.DUMMYFUNCTION("""COMPUTED_VALUE"""),45835.66666666667)</f>
        <v>45835.66667</v>
      </c>
      <c r="N374" s="1">
        <f>IFERROR(__xludf.DUMMYFUNCTION("""COMPUTED_VALUE"""),1.3658942E7)</f>
        <v>13658942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IFERROR(__xludf.DUMMYFUNCTION("""COMPUTED_VALUE"""),586.84)</f>
        <v>586.84</v>
      </c>
      <c r="D375" s="2">
        <f>IFERROR(__xludf.DUMMYFUNCTION("""COMPUTED_VALUE"""),45838.66666666667)</f>
        <v>45838.66667</v>
      </c>
      <c r="E375" s="1">
        <f>IFERROR(__xludf.DUMMYFUNCTION("""COMPUTED_VALUE"""),587.65)</f>
        <v>587.65</v>
      </c>
      <c r="G375" s="2">
        <f>IFERROR(__xludf.DUMMYFUNCTION("""COMPUTED_VALUE"""),45838.66666666667)</f>
        <v>45838.66667</v>
      </c>
      <c r="H375" s="1">
        <f>IFERROR(__xludf.DUMMYFUNCTION("""COMPUTED_VALUE"""),576.61)</f>
        <v>576.61</v>
      </c>
      <c r="J375" s="2">
        <f>IFERROR(__xludf.DUMMYFUNCTION("""COMPUTED_VALUE"""),45838.66666666667)</f>
        <v>45838.66667</v>
      </c>
      <c r="K375" s="1">
        <f>IFERROR(__xludf.DUMMYFUNCTION("""COMPUTED_VALUE"""),579.89)</f>
        <v>579.89</v>
      </c>
      <c r="M375" s="2">
        <f>IFERROR(__xludf.DUMMYFUNCTION("""COMPUTED_VALUE"""),45838.66666666667)</f>
        <v>45838.66667</v>
      </c>
      <c r="N375" s="1">
        <f>IFERROR(__xludf.DUMMYFUNCTION("""COMPUTED_VALUE"""),1.0251689E7)</f>
        <v>10251689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IFERROR(__xludf.DUMMYFUNCTION("""COMPUTED_VALUE"""),579.89)</f>
        <v>579.89</v>
      </c>
      <c r="D376" s="2">
        <f>IFERROR(__xludf.DUMMYFUNCTION("""COMPUTED_VALUE"""),45839.66666666667)</f>
        <v>45839.66667</v>
      </c>
      <c r="E376" s="1">
        <f>IFERROR(__xludf.DUMMYFUNCTION("""COMPUTED_VALUE"""),593.26)</f>
        <v>593.26</v>
      </c>
      <c r="G376" s="2">
        <f>IFERROR(__xludf.DUMMYFUNCTION("""COMPUTED_VALUE"""),45839.66666666667)</f>
        <v>45839.66667</v>
      </c>
      <c r="H376" s="1">
        <f>IFERROR(__xludf.DUMMYFUNCTION("""COMPUTED_VALUE"""),579.89)</f>
        <v>579.89</v>
      </c>
      <c r="J376" s="2">
        <f>IFERROR(__xludf.DUMMYFUNCTION("""COMPUTED_VALUE"""),45839.66666666667)</f>
        <v>45839.66667</v>
      </c>
      <c r="K376" s="1">
        <f>IFERROR(__xludf.DUMMYFUNCTION("""COMPUTED_VALUE"""),589.25)</f>
        <v>589.25</v>
      </c>
      <c r="M376" s="2">
        <f>IFERROR(__xludf.DUMMYFUNCTION("""COMPUTED_VALUE"""),45839.66666666667)</f>
        <v>45839.66667</v>
      </c>
      <c r="N376" s="1">
        <f>IFERROR(__xludf.DUMMYFUNCTION("""COMPUTED_VALUE"""),9373491.0)</f>
        <v>9373491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IFERROR(__xludf.DUMMYFUNCTION("""COMPUTED_VALUE"""),589.25)</f>
        <v>589.25</v>
      </c>
      <c r="D377" s="2">
        <f>IFERROR(__xludf.DUMMYFUNCTION("""COMPUTED_VALUE"""),45840.66666666667)</f>
        <v>45840.66667</v>
      </c>
      <c r="E377" s="1">
        <f>IFERROR(__xludf.DUMMYFUNCTION("""COMPUTED_VALUE"""),624.57)</f>
        <v>624.57</v>
      </c>
      <c r="G377" s="2">
        <f>IFERROR(__xludf.DUMMYFUNCTION("""COMPUTED_VALUE"""),45840.66666666667)</f>
        <v>45840.66667</v>
      </c>
      <c r="H377" s="1">
        <f>IFERROR(__xludf.DUMMYFUNCTION("""COMPUTED_VALUE"""),589.25)</f>
        <v>589.25</v>
      </c>
      <c r="J377" s="2">
        <f>IFERROR(__xludf.DUMMYFUNCTION("""COMPUTED_VALUE"""),45840.66666666667)</f>
        <v>45840.66667</v>
      </c>
      <c r="K377" s="1">
        <f>IFERROR(__xludf.DUMMYFUNCTION("""COMPUTED_VALUE"""),612.26)</f>
        <v>612.26</v>
      </c>
      <c r="M377" s="2">
        <f>IFERROR(__xludf.DUMMYFUNCTION("""COMPUTED_VALUE"""),45840.66666666667)</f>
        <v>45840.66667</v>
      </c>
      <c r="N377" s="1">
        <f>IFERROR(__xludf.DUMMYFUNCTION("""COMPUTED_VALUE"""),2.326612E7)</f>
        <v>23266120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IFERROR(__xludf.DUMMYFUNCTION("""COMPUTED_VALUE"""),612.26)</f>
        <v>612.26</v>
      </c>
      <c r="D378" s="2">
        <f>IFERROR(__xludf.DUMMYFUNCTION("""COMPUTED_VALUE"""),45841.54166666667)</f>
        <v>45841.54167</v>
      </c>
      <c r="E378" s="1">
        <f>IFERROR(__xludf.DUMMYFUNCTION("""COMPUTED_VALUE"""),617.88)</f>
        <v>617.88</v>
      </c>
      <c r="G378" s="2">
        <f>IFERROR(__xludf.DUMMYFUNCTION("""COMPUTED_VALUE"""),45841.54166666667)</f>
        <v>45841.54167</v>
      </c>
      <c r="H378" s="1">
        <f>IFERROR(__xludf.DUMMYFUNCTION("""COMPUTED_VALUE"""),609.58)</f>
        <v>609.58</v>
      </c>
      <c r="J378" s="2">
        <f>IFERROR(__xludf.DUMMYFUNCTION("""COMPUTED_VALUE"""),45841.54166666667)</f>
        <v>45841.54167</v>
      </c>
      <c r="K378" s="1">
        <f>IFERROR(__xludf.DUMMYFUNCTION("""COMPUTED_VALUE"""),612.66)</f>
        <v>612.66</v>
      </c>
      <c r="M378" s="2">
        <f>IFERROR(__xludf.DUMMYFUNCTION("""COMPUTED_VALUE"""),45841.54166666667)</f>
        <v>45841.54167</v>
      </c>
      <c r="N378" s="1">
        <f>IFERROR(__xludf.DUMMYFUNCTION("""COMPUTED_VALUE"""),7607321.0)</f>
        <v>7607321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IFERROR(__xludf.DUMMYFUNCTION("""COMPUTED_VALUE"""),605.24)</f>
        <v>605.24</v>
      </c>
      <c r="D379" s="2">
        <f>IFERROR(__xludf.DUMMYFUNCTION("""COMPUTED_VALUE"""),45845.66666666667)</f>
        <v>45845.66667</v>
      </c>
      <c r="E379" s="1">
        <f>IFERROR(__xludf.DUMMYFUNCTION("""COMPUTED_VALUE"""),609.25)</f>
        <v>609.25</v>
      </c>
      <c r="G379" s="2">
        <f>IFERROR(__xludf.DUMMYFUNCTION("""COMPUTED_VALUE"""),45845.66666666667)</f>
        <v>45845.66667</v>
      </c>
      <c r="H379" s="1">
        <f>IFERROR(__xludf.DUMMYFUNCTION("""COMPUTED_VALUE"""),594.6)</f>
        <v>594.6</v>
      </c>
      <c r="J379" s="2">
        <f>IFERROR(__xludf.DUMMYFUNCTION("""COMPUTED_VALUE"""),45845.66666666667)</f>
        <v>45845.66667</v>
      </c>
      <c r="K379" s="1">
        <f>IFERROR(__xludf.DUMMYFUNCTION("""COMPUTED_VALUE"""),603.7)</f>
        <v>603.7</v>
      </c>
      <c r="M379" s="2">
        <f>IFERROR(__xludf.DUMMYFUNCTION("""COMPUTED_VALUE"""),45845.66666666667)</f>
        <v>45845.66667</v>
      </c>
      <c r="N379" s="1">
        <f>IFERROR(__xludf.DUMMYFUNCTION("""COMPUTED_VALUE"""),1.9610758E7)</f>
        <v>19610758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IFERROR(__xludf.DUMMYFUNCTION("""COMPUTED_VALUE"""),610.72)</f>
        <v>610.72</v>
      </c>
      <c r="D380" s="2">
        <f>IFERROR(__xludf.DUMMYFUNCTION("""COMPUTED_VALUE"""),45846.66666666667)</f>
        <v>45846.66667</v>
      </c>
      <c r="E380" s="1">
        <f>IFERROR(__xludf.DUMMYFUNCTION("""COMPUTED_VALUE"""),655.27)</f>
        <v>655.27</v>
      </c>
      <c r="G380" s="2">
        <f>IFERROR(__xludf.DUMMYFUNCTION("""COMPUTED_VALUE"""),45846.66666666667)</f>
        <v>45846.66667</v>
      </c>
      <c r="H380" s="1">
        <f>IFERROR(__xludf.DUMMYFUNCTION("""COMPUTED_VALUE"""),599.95)</f>
        <v>599.95</v>
      </c>
      <c r="J380" s="2">
        <f>IFERROR(__xludf.DUMMYFUNCTION("""COMPUTED_VALUE"""),45846.66666666667)</f>
        <v>45846.66667</v>
      </c>
      <c r="K380" s="1">
        <f>IFERROR(__xludf.DUMMYFUNCTION("""COMPUTED_VALUE"""),618.95)</f>
        <v>618.95</v>
      </c>
      <c r="M380" s="2">
        <f>IFERROR(__xludf.DUMMYFUNCTION("""COMPUTED_VALUE"""),45846.66666666667)</f>
        <v>45846.66667</v>
      </c>
      <c r="N380" s="1">
        <f>IFERROR(__xludf.DUMMYFUNCTION("""COMPUTED_VALUE"""),4.4965682E7)</f>
        <v>44965682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IFERROR(__xludf.DUMMYFUNCTION("""COMPUTED_VALUE"""),618.95)</f>
        <v>618.95</v>
      </c>
      <c r="D381" s="2">
        <f>IFERROR(__xludf.DUMMYFUNCTION("""COMPUTED_VALUE"""),45847.66666666667)</f>
        <v>45847.66667</v>
      </c>
      <c r="E381" s="1">
        <f>IFERROR(__xludf.DUMMYFUNCTION("""COMPUTED_VALUE"""),627.78)</f>
        <v>627.78</v>
      </c>
      <c r="G381" s="2">
        <f>IFERROR(__xludf.DUMMYFUNCTION("""COMPUTED_VALUE"""),45847.66666666667)</f>
        <v>45847.66667</v>
      </c>
      <c r="H381" s="1">
        <f>IFERROR(__xludf.DUMMYFUNCTION("""COMPUTED_VALUE"""),602.49)</f>
        <v>602.49</v>
      </c>
      <c r="J381" s="2">
        <f>IFERROR(__xludf.DUMMYFUNCTION("""COMPUTED_VALUE"""),45847.66666666667)</f>
        <v>45847.66667</v>
      </c>
      <c r="K381" s="1">
        <f>IFERROR(__xludf.DUMMYFUNCTION("""COMPUTED_VALUE"""),609.85)</f>
        <v>609.85</v>
      </c>
      <c r="M381" s="2">
        <f>IFERROR(__xludf.DUMMYFUNCTION("""COMPUTED_VALUE"""),45847.66666666667)</f>
        <v>45847.66667</v>
      </c>
      <c r="N381" s="1">
        <f>IFERROR(__xludf.DUMMYFUNCTION("""COMPUTED_VALUE"""),2.4258131E7)</f>
        <v>24258131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IFERROR(__xludf.DUMMYFUNCTION("""COMPUTED_VALUE"""),625.77)</f>
        <v>625.77</v>
      </c>
      <c r="D382" s="2">
        <f>IFERROR(__xludf.DUMMYFUNCTION("""COMPUTED_VALUE"""),45848.66666666667)</f>
        <v>45848.66667</v>
      </c>
      <c r="E382" s="1">
        <f>IFERROR(__xludf.DUMMYFUNCTION("""COMPUTED_VALUE"""),635.6)</f>
        <v>635.6</v>
      </c>
      <c r="G382" s="2">
        <f>IFERROR(__xludf.DUMMYFUNCTION("""COMPUTED_VALUE"""),45848.66666666667)</f>
        <v>45848.66667</v>
      </c>
      <c r="H382" s="1">
        <f>IFERROR(__xludf.DUMMYFUNCTION("""COMPUTED_VALUE"""),616.87)</f>
        <v>616.87</v>
      </c>
      <c r="J382" s="2">
        <f>IFERROR(__xludf.DUMMYFUNCTION("""COMPUTED_VALUE"""),45848.66666666667)</f>
        <v>45848.66667</v>
      </c>
      <c r="K382" s="1">
        <f>IFERROR(__xludf.DUMMYFUNCTION("""COMPUTED_VALUE"""),631.52)</f>
        <v>631.52</v>
      </c>
      <c r="M382" s="2">
        <f>IFERROR(__xludf.DUMMYFUNCTION("""COMPUTED_VALUE"""),45848.66666666667)</f>
        <v>45848.66667</v>
      </c>
      <c r="N382" s="1">
        <f>IFERROR(__xludf.DUMMYFUNCTION("""COMPUTED_VALUE"""),1.8638585E7)</f>
        <v>18638585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IFERROR(__xludf.DUMMYFUNCTION("""COMPUTED_VALUE"""),614.53)</f>
        <v>614.53</v>
      </c>
      <c r="D383" s="2">
        <f>IFERROR(__xludf.DUMMYFUNCTION("""COMPUTED_VALUE"""),45849.66666666667)</f>
        <v>45849.66667</v>
      </c>
      <c r="E383" s="1">
        <f>IFERROR(__xludf.DUMMYFUNCTION("""COMPUTED_VALUE"""),620.62)</f>
        <v>620.62</v>
      </c>
      <c r="G383" s="2">
        <f>IFERROR(__xludf.DUMMYFUNCTION("""COMPUTED_VALUE"""),45849.66666666667)</f>
        <v>45849.66667</v>
      </c>
      <c r="H383" s="1">
        <f>IFERROR(__xludf.DUMMYFUNCTION("""COMPUTED_VALUE"""),611.19)</f>
        <v>611.19</v>
      </c>
      <c r="J383" s="2">
        <f>IFERROR(__xludf.DUMMYFUNCTION("""COMPUTED_VALUE"""),45849.66666666667)</f>
        <v>45849.66667</v>
      </c>
      <c r="K383" s="1">
        <f>IFERROR(__xludf.DUMMYFUNCTION("""COMPUTED_VALUE"""),620.15)</f>
        <v>620.15</v>
      </c>
      <c r="M383" s="2">
        <f>IFERROR(__xludf.DUMMYFUNCTION("""COMPUTED_VALUE"""),45849.66666666667)</f>
        <v>45849.66667</v>
      </c>
      <c r="N383" s="1">
        <f>IFERROR(__xludf.DUMMYFUNCTION("""COMPUTED_VALUE"""),1.711531E7)</f>
        <v>17115310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IFERROR(__xludf.DUMMYFUNCTION("""COMPUTED_VALUE"""),620.15)</f>
        <v>620.15</v>
      </c>
      <c r="D384" s="2">
        <f>IFERROR(__xludf.DUMMYFUNCTION("""COMPUTED_VALUE"""),45852.66666666667)</f>
        <v>45852.66667</v>
      </c>
      <c r="E384" s="1">
        <f>IFERROR(__xludf.DUMMYFUNCTION("""COMPUTED_VALUE"""),620.15)</f>
        <v>620.15</v>
      </c>
      <c r="G384" s="2">
        <f>IFERROR(__xludf.DUMMYFUNCTION("""COMPUTED_VALUE"""),45852.66666666667)</f>
        <v>45852.66667</v>
      </c>
      <c r="H384" s="1">
        <f>IFERROR(__xludf.DUMMYFUNCTION("""COMPUTED_VALUE"""),604.5)</f>
        <v>604.5</v>
      </c>
      <c r="J384" s="2">
        <f>IFERROR(__xludf.DUMMYFUNCTION("""COMPUTED_VALUE"""),45852.66666666667)</f>
        <v>45852.66667</v>
      </c>
      <c r="K384" s="1">
        <f>IFERROR(__xludf.DUMMYFUNCTION("""COMPUTED_VALUE"""),610.39)</f>
        <v>610.39</v>
      </c>
      <c r="M384" s="2">
        <f>IFERROR(__xludf.DUMMYFUNCTION("""COMPUTED_VALUE"""),45852.66666666667)</f>
        <v>45852.66667</v>
      </c>
      <c r="N384" s="1">
        <f>IFERROR(__xludf.DUMMYFUNCTION("""COMPUTED_VALUE"""),1.1458952E7)</f>
        <v>11458952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IFERROR(__xludf.DUMMYFUNCTION("""COMPUTED_VALUE"""),605.17)</f>
        <v>605.17</v>
      </c>
      <c r="D385" s="2">
        <f>IFERROR(__xludf.DUMMYFUNCTION("""COMPUTED_VALUE"""),45853.66666666667)</f>
        <v>45853.66667</v>
      </c>
      <c r="E385" s="1">
        <f>IFERROR(__xludf.DUMMYFUNCTION("""COMPUTED_VALUE"""),607.84)</f>
        <v>607.84</v>
      </c>
      <c r="G385" s="2">
        <f>IFERROR(__xludf.DUMMYFUNCTION("""COMPUTED_VALUE"""),45853.66666666667)</f>
        <v>45853.66667</v>
      </c>
      <c r="H385" s="1">
        <f>IFERROR(__xludf.DUMMYFUNCTION("""COMPUTED_VALUE"""),578.35)</f>
        <v>578.35</v>
      </c>
      <c r="J385" s="2">
        <f>IFERROR(__xludf.DUMMYFUNCTION("""COMPUTED_VALUE"""),45853.66666666667)</f>
        <v>45853.66667</v>
      </c>
      <c r="K385" s="1">
        <f>IFERROR(__xludf.DUMMYFUNCTION("""COMPUTED_VALUE"""),590.19)</f>
        <v>590.19</v>
      </c>
      <c r="M385" s="2">
        <f>IFERROR(__xludf.DUMMYFUNCTION("""COMPUTED_VALUE"""),45853.66666666667)</f>
        <v>45853.66667</v>
      </c>
      <c r="N385" s="1">
        <f>IFERROR(__xludf.DUMMYFUNCTION("""COMPUTED_VALUE"""),2.0300719E7)</f>
        <v>20300719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IFERROR(__xludf.DUMMYFUNCTION("""COMPUTED_VALUE"""),590.19)</f>
        <v>590.19</v>
      </c>
      <c r="D386" s="2">
        <f>IFERROR(__xludf.DUMMYFUNCTION("""COMPUTED_VALUE"""),45854.66666666667)</f>
        <v>45854.66667</v>
      </c>
      <c r="E386" s="1">
        <f>IFERROR(__xludf.DUMMYFUNCTION("""COMPUTED_VALUE"""),590.86)</f>
        <v>590.86</v>
      </c>
      <c r="G386" s="2">
        <f>IFERROR(__xludf.DUMMYFUNCTION("""COMPUTED_VALUE"""),45854.66666666667)</f>
        <v>45854.66667</v>
      </c>
      <c r="H386" s="1">
        <f>IFERROR(__xludf.DUMMYFUNCTION("""COMPUTED_VALUE"""),580.82)</f>
        <v>580.82</v>
      </c>
      <c r="J386" s="2">
        <f>IFERROR(__xludf.DUMMYFUNCTION("""COMPUTED_VALUE"""),45854.66666666667)</f>
        <v>45854.66667</v>
      </c>
      <c r="K386" s="1">
        <f>IFERROR(__xludf.DUMMYFUNCTION("""COMPUTED_VALUE"""),588.31)</f>
        <v>588.31</v>
      </c>
      <c r="M386" s="2">
        <f>IFERROR(__xludf.DUMMYFUNCTION("""COMPUTED_VALUE"""),45854.66666666667)</f>
        <v>45854.66667</v>
      </c>
      <c r="N386" s="1">
        <f>IFERROR(__xludf.DUMMYFUNCTION("""COMPUTED_VALUE"""),1.1367676E7)</f>
        <v>11367676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IFERROR(__xludf.DUMMYFUNCTION("""COMPUTED_VALUE"""),586.78)</f>
        <v>586.78</v>
      </c>
      <c r="D387" s="2">
        <f>IFERROR(__xludf.DUMMYFUNCTION("""COMPUTED_VALUE"""),45855.66666666667)</f>
        <v>45855.66667</v>
      </c>
      <c r="E387" s="1">
        <f>IFERROR(__xludf.DUMMYFUNCTION("""COMPUTED_VALUE"""),596.27)</f>
        <v>596.27</v>
      </c>
      <c r="G387" s="2">
        <f>IFERROR(__xludf.DUMMYFUNCTION("""COMPUTED_VALUE"""),45855.66666666667)</f>
        <v>45855.66667</v>
      </c>
      <c r="H387" s="1">
        <f>IFERROR(__xludf.DUMMYFUNCTION("""COMPUTED_VALUE"""),584.57)</f>
        <v>584.57</v>
      </c>
      <c r="J387" s="2">
        <f>IFERROR(__xludf.DUMMYFUNCTION("""COMPUTED_VALUE"""),45855.66666666667)</f>
        <v>45855.66667</v>
      </c>
      <c r="K387" s="1">
        <f>IFERROR(__xludf.DUMMYFUNCTION("""COMPUTED_VALUE"""),594.73)</f>
        <v>594.73</v>
      </c>
      <c r="M387" s="2">
        <f>IFERROR(__xludf.DUMMYFUNCTION("""COMPUTED_VALUE"""),45855.66666666667)</f>
        <v>45855.66667</v>
      </c>
      <c r="N387" s="1">
        <f>IFERROR(__xludf.DUMMYFUNCTION("""COMPUTED_VALUE"""),1.1005184E7)</f>
        <v>11005184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IFERROR(__xludf.DUMMYFUNCTION("""COMPUTED_VALUE"""),599.95)</f>
        <v>599.95</v>
      </c>
      <c r="D388" s="2">
        <f>IFERROR(__xludf.DUMMYFUNCTION("""COMPUTED_VALUE"""),45856.66666666667)</f>
        <v>45856.66667</v>
      </c>
      <c r="E388" s="1">
        <f>IFERROR(__xludf.DUMMYFUNCTION("""COMPUTED_VALUE"""),601.02)</f>
        <v>601.02</v>
      </c>
      <c r="G388" s="2">
        <f>IFERROR(__xludf.DUMMYFUNCTION("""COMPUTED_VALUE"""),45856.66666666667)</f>
        <v>45856.66667</v>
      </c>
      <c r="H388" s="1">
        <f>IFERROR(__xludf.DUMMYFUNCTION("""COMPUTED_VALUE"""),591.32)</f>
        <v>591.32</v>
      </c>
      <c r="J388" s="2">
        <f>IFERROR(__xludf.DUMMYFUNCTION("""COMPUTED_VALUE"""),45856.66666666667)</f>
        <v>45856.66667</v>
      </c>
      <c r="K388" s="1">
        <f>IFERROR(__xludf.DUMMYFUNCTION("""COMPUTED_VALUE"""),599.28)</f>
        <v>599.28</v>
      </c>
      <c r="M388" s="2">
        <f>IFERROR(__xludf.DUMMYFUNCTION("""COMPUTED_VALUE"""),45856.66666666667)</f>
        <v>45856.66667</v>
      </c>
      <c r="N388" s="1">
        <f>IFERROR(__xludf.DUMMYFUNCTION("""COMPUTED_VALUE"""),1.3373314E7)</f>
        <v>13373314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IFERROR(__xludf.DUMMYFUNCTION("""COMPUTED_VALUE"""),609.58)</f>
        <v>609.58</v>
      </c>
      <c r="D389" s="2">
        <f>IFERROR(__xludf.DUMMYFUNCTION("""COMPUTED_VALUE"""),45859.66666666667)</f>
        <v>45859.66667</v>
      </c>
      <c r="E389" s="1">
        <f>IFERROR(__xludf.DUMMYFUNCTION("""COMPUTED_VALUE"""),616.14)</f>
        <v>616.14</v>
      </c>
      <c r="G389" s="2">
        <f>IFERROR(__xludf.DUMMYFUNCTION("""COMPUTED_VALUE"""),45859.66666666667)</f>
        <v>45859.66667</v>
      </c>
      <c r="H389" s="1">
        <f>IFERROR(__xludf.DUMMYFUNCTION("""COMPUTED_VALUE"""),604.5)</f>
        <v>604.5</v>
      </c>
      <c r="J389" s="2">
        <f>IFERROR(__xludf.DUMMYFUNCTION("""COMPUTED_VALUE"""),45859.66666666667)</f>
        <v>45859.66667</v>
      </c>
      <c r="K389" s="1">
        <f>IFERROR(__xludf.DUMMYFUNCTION("""COMPUTED_VALUE"""),604.5)</f>
        <v>604.5</v>
      </c>
      <c r="M389" s="2">
        <f>IFERROR(__xludf.DUMMYFUNCTION("""COMPUTED_VALUE"""),45859.66666666667)</f>
        <v>45859.66667</v>
      </c>
      <c r="N389" s="1">
        <f>IFERROR(__xludf.DUMMYFUNCTION("""COMPUTED_VALUE"""),1.1243338E7)</f>
        <v>11243338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IFERROR(__xludf.DUMMYFUNCTION("""COMPUTED_VALUE"""),609.32)</f>
        <v>609.32</v>
      </c>
      <c r="D390" s="2">
        <f>IFERROR(__xludf.DUMMYFUNCTION("""COMPUTED_VALUE"""),45860.66666666667)</f>
        <v>45860.66667</v>
      </c>
      <c r="E390" s="1">
        <f>IFERROR(__xludf.DUMMYFUNCTION("""COMPUTED_VALUE"""),618.61)</f>
        <v>618.61</v>
      </c>
      <c r="G390" s="2">
        <f>IFERROR(__xludf.DUMMYFUNCTION("""COMPUTED_VALUE"""),45860.66666666667)</f>
        <v>45860.66667</v>
      </c>
      <c r="H390" s="1">
        <f>IFERROR(__xludf.DUMMYFUNCTION("""COMPUTED_VALUE"""),604.1)</f>
        <v>604.1</v>
      </c>
      <c r="J390" s="2">
        <f>IFERROR(__xludf.DUMMYFUNCTION("""COMPUTED_VALUE"""),45860.66666666667)</f>
        <v>45860.66667</v>
      </c>
      <c r="K390" s="1">
        <f>IFERROR(__xludf.DUMMYFUNCTION("""COMPUTED_VALUE"""),612.66)</f>
        <v>612.66</v>
      </c>
      <c r="M390" s="2">
        <f>IFERROR(__xludf.DUMMYFUNCTION("""COMPUTED_VALUE"""),45860.66666666667)</f>
        <v>45860.66667</v>
      </c>
      <c r="N390" s="1">
        <f>IFERROR(__xludf.DUMMYFUNCTION("""COMPUTED_VALUE"""),1.5259037E7)</f>
        <v>15259037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IFERROR(__xludf.DUMMYFUNCTION("""COMPUTED_VALUE"""),597.41)</f>
        <v>597.41</v>
      </c>
      <c r="D391" s="2">
        <f>IFERROR(__xludf.DUMMYFUNCTION("""COMPUTED_VALUE"""),45861.66666666667)</f>
        <v>45861.66667</v>
      </c>
      <c r="E391" s="1">
        <f>IFERROR(__xludf.DUMMYFUNCTION("""COMPUTED_VALUE"""),615.27)</f>
        <v>615.27</v>
      </c>
      <c r="G391" s="2">
        <f>IFERROR(__xludf.DUMMYFUNCTION("""COMPUTED_VALUE"""),45861.66666666667)</f>
        <v>45861.66667</v>
      </c>
      <c r="H391" s="1">
        <f>IFERROR(__xludf.DUMMYFUNCTION("""COMPUTED_VALUE"""),596.34)</f>
        <v>596.34</v>
      </c>
      <c r="J391" s="2">
        <f>IFERROR(__xludf.DUMMYFUNCTION("""COMPUTED_VALUE"""),45861.66666666667)</f>
        <v>45861.66667</v>
      </c>
      <c r="K391" s="1">
        <f>IFERROR(__xludf.DUMMYFUNCTION("""COMPUTED_VALUE"""),599.82)</f>
        <v>599.82</v>
      </c>
      <c r="M391" s="2">
        <f>IFERROR(__xludf.DUMMYFUNCTION("""COMPUTED_VALUE"""),45861.66666666667)</f>
        <v>45861.66667</v>
      </c>
      <c r="N391" s="1">
        <f>IFERROR(__xludf.DUMMYFUNCTION("""COMPUTED_VALUE"""),2.3126697E7)</f>
        <v>23126697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IFERROR(__xludf.DUMMYFUNCTION("""COMPUTED_VALUE"""),599.82)</f>
        <v>599.82</v>
      </c>
      <c r="D392" s="2">
        <f>IFERROR(__xludf.DUMMYFUNCTION("""COMPUTED_VALUE"""),45862.66666666667)</f>
        <v>45862.66667</v>
      </c>
      <c r="E392" s="1">
        <f>IFERROR(__xludf.DUMMYFUNCTION("""COMPUTED_VALUE"""),606.11)</f>
        <v>606.11</v>
      </c>
      <c r="G392" s="2">
        <f>IFERROR(__xludf.DUMMYFUNCTION("""COMPUTED_VALUE"""),45862.66666666667)</f>
        <v>45862.66667</v>
      </c>
      <c r="H392" s="1">
        <f>IFERROR(__xludf.DUMMYFUNCTION("""COMPUTED_VALUE"""),590.59)</f>
        <v>590.59</v>
      </c>
      <c r="J392" s="2">
        <f>IFERROR(__xludf.DUMMYFUNCTION("""COMPUTED_VALUE"""),45862.66666666667)</f>
        <v>45862.66667</v>
      </c>
      <c r="K392" s="1">
        <f>IFERROR(__xludf.DUMMYFUNCTION("""COMPUTED_VALUE"""),596.34)</f>
        <v>596.34</v>
      </c>
      <c r="M392" s="2">
        <f>IFERROR(__xludf.DUMMYFUNCTION("""COMPUTED_VALUE"""),45862.66666666667)</f>
        <v>45862.66667</v>
      </c>
      <c r="N392" s="1">
        <f>IFERROR(__xludf.DUMMYFUNCTION("""COMPUTED_VALUE"""),1.3218666E7)</f>
        <v>13218666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IFERROR(__xludf.DUMMYFUNCTION("""COMPUTED_VALUE"""),596.34)</f>
        <v>596.34</v>
      </c>
      <c r="D393" s="2">
        <f>IFERROR(__xludf.DUMMYFUNCTION("""COMPUTED_VALUE"""),45863.66666666667)</f>
        <v>45863.66667</v>
      </c>
      <c r="E393" s="1">
        <f>IFERROR(__xludf.DUMMYFUNCTION("""COMPUTED_VALUE"""),601.42)</f>
        <v>601.42</v>
      </c>
      <c r="G393" s="2">
        <f>IFERROR(__xludf.DUMMYFUNCTION("""COMPUTED_VALUE"""),45863.66666666667)</f>
        <v>45863.66667</v>
      </c>
      <c r="H393" s="1">
        <f>IFERROR(__xludf.DUMMYFUNCTION("""COMPUTED_VALUE"""),591.26)</f>
        <v>591.26</v>
      </c>
      <c r="J393" s="2">
        <f>IFERROR(__xludf.DUMMYFUNCTION("""COMPUTED_VALUE"""),45863.66666666667)</f>
        <v>45863.66667</v>
      </c>
      <c r="K393" s="1">
        <f>IFERROR(__xludf.DUMMYFUNCTION("""COMPUTED_VALUE"""),600.49)</f>
        <v>600.49</v>
      </c>
      <c r="M393" s="2">
        <f>IFERROR(__xludf.DUMMYFUNCTION("""COMPUTED_VALUE"""),45863.66666666667)</f>
        <v>45863.66667</v>
      </c>
      <c r="N393" s="1">
        <f>IFERROR(__xludf.DUMMYFUNCTION("""COMPUTED_VALUE"""),1.6007663E7)</f>
        <v>16007663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IFERROR(__xludf.DUMMYFUNCTION("""COMPUTED_VALUE"""),600.49)</f>
        <v>600.49</v>
      </c>
      <c r="D394" s="2">
        <f>IFERROR(__xludf.DUMMYFUNCTION("""COMPUTED_VALUE"""),45866.66666666667)</f>
        <v>45866.66667</v>
      </c>
      <c r="E394" s="1">
        <f>IFERROR(__xludf.DUMMYFUNCTION("""COMPUTED_VALUE"""),600.49)</f>
        <v>600.49</v>
      </c>
      <c r="G394" s="2">
        <f>IFERROR(__xludf.DUMMYFUNCTION("""COMPUTED_VALUE"""),45866.66666666667)</f>
        <v>45866.66667</v>
      </c>
      <c r="H394" s="1">
        <f>IFERROR(__xludf.DUMMYFUNCTION("""COMPUTED_VALUE"""),566.91)</f>
        <v>566.91</v>
      </c>
      <c r="J394" s="2">
        <f>IFERROR(__xludf.DUMMYFUNCTION("""COMPUTED_VALUE"""),45866.66666666667)</f>
        <v>45866.66667</v>
      </c>
      <c r="K394" s="1">
        <f>IFERROR(__xludf.DUMMYFUNCTION("""COMPUTED_VALUE"""),585.77)</f>
        <v>585.77</v>
      </c>
      <c r="M394" s="2">
        <f>IFERROR(__xludf.DUMMYFUNCTION("""COMPUTED_VALUE"""),45866.66666666667)</f>
        <v>45866.66667</v>
      </c>
      <c r="N394" s="1">
        <f>IFERROR(__xludf.DUMMYFUNCTION("""COMPUTED_VALUE"""),2.6369753E7)</f>
        <v>26369753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IFERROR(__xludf.DUMMYFUNCTION("""COMPUTED_VALUE"""),585.77)</f>
        <v>585.77</v>
      </c>
      <c r="D395" s="2">
        <f>IFERROR(__xludf.DUMMYFUNCTION("""COMPUTED_VALUE"""),45867.66666666667)</f>
        <v>45867.66667</v>
      </c>
      <c r="E395" s="1">
        <f>IFERROR(__xludf.DUMMYFUNCTION("""COMPUTED_VALUE"""),587.91)</f>
        <v>587.91</v>
      </c>
      <c r="G395" s="2">
        <f>IFERROR(__xludf.DUMMYFUNCTION("""COMPUTED_VALUE"""),45867.66666666667)</f>
        <v>45867.66667</v>
      </c>
      <c r="H395" s="1">
        <f>IFERROR(__xludf.DUMMYFUNCTION("""COMPUTED_VALUE"""),570.99)</f>
        <v>570.99</v>
      </c>
      <c r="J395" s="2">
        <f>IFERROR(__xludf.DUMMYFUNCTION("""COMPUTED_VALUE"""),45867.66666666667)</f>
        <v>45867.66667</v>
      </c>
      <c r="K395" s="1">
        <f>IFERROR(__xludf.DUMMYFUNCTION("""COMPUTED_VALUE"""),578.28)</f>
        <v>578.28</v>
      </c>
      <c r="M395" s="2">
        <f>IFERROR(__xludf.DUMMYFUNCTION("""COMPUTED_VALUE"""),45867.66666666667)</f>
        <v>45867.66667</v>
      </c>
      <c r="N395" s="1">
        <f>IFERROR(__xludf.DUMMYFUNCTION("""COMPUTED_VALUE"""),1.6314326E7)</f>
        <v>16314326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IFERROR(__xludf.DUMMYFUNCTION("""COMPUTED_VALUE"""),578.28)</f>
        <v>578.28</v>
      </c>
      <c r="D396" s="2">
        <f>IFERROR(__xludf.DUMMYFUNCTION("""COMPUTED_VALUE"""),45868.66666666667)</f>
        <v>45868.66667</v>
      </c>
      <c r="E396" s="1">
        <f>IFERROR(__xludf.DUMMYFUNCTION("""COMPUTED_VALUE"""),582.03)</f>
        <v>582.03</v>
      </c>
      <c r="G396" s="2">
        <f>IFERROR(__xludf.DUMMYFUNCTION("""COMPUTED_VALUE"""),45868.66666666667)</f>
        <v>45868.66667</v>
      </c>
      <c r="H396" s="1">
        <f>IFERROR(__xludf.DUMMYFUNCTION("""COMPUTED_VALUE"""),513.0)</f>
        <v>513</v>
      </c>
      <c r="J396" s="2">
        <f>IFERROR(__xludf.DUMMYFUNCTION("""COMPUTED_VALUE"""),45868.66666666667)</f>
        <v>45868.66667</v>
      </c>
      <c r="K396" s="1">
        <f>IFERROR(__xludf.DUMMYFUNCTION("""COMPUTED_VALUE"""),523.57)</f>
        <v>523.57</v>
      </c>
      <c r="M396" s="2">
        <f>IFERROR(__xludf.DUMMYFUNCTION("""COMPUTED_VALUE"""),45868.66666666667)</f>
        <v>45868.66667</v>
      </c>
      <c r="N396" s="1">
        <f>IFERROR(__xludf.DUMMYFUNCTION("""COMPUTED_VALUE"""),6.4820526E7)</f>
        <v>64820526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IFERROR(__xludf.DUMMYFUNCTION("""COMPUTED_VALUE"""),520.36)</f>
        <v>520.36</v>
      </c>
      <c r="D397" s="2">
        <f>IFERROR(__xludf.DUMMYFUNCTION("""COMPUTED_VALUE"""),45869.66666666667)</f>
        <v>45869.66667</v>
      </c>
      <c r="E397" s="1">
        <f>IFERROR(__xludf.DUMMYFUNCTION("""COMPUTED_VALUE"""),542.3)</f>
        <v>542.3</v>
      </c>
      <c r="G397" s="2">
        <f>IFERROR(__xludf.DUMMYFUNCTION("""COMPUTED_VALUE"""),45869.66666666667)</f>
        <v>45869.66667</v>
      </c>
      <c r="H397" s="1">
        <f>IFERROR(__xludf.DUMMYFUNCTION("""COMPUTED_VALUE"""),518.89)</f>
        <v>518.89</v>
      </c>
      <c r="J397" s="2">
        <f>IFERROR(__xludf.DUMMYFUNCTION("""COMPUTED_VALUE"""),45869.66666666667)</f>
        <v>45869.66667</v>
      </c>
      <c r="K397" s="1">
        <f>IFERROR(__xludf.DUMMYFUNCTION("""COMPUTED_VALUE"""),538.28)</f>
        <v>538.28</v>
      </c>
      <c r="M397" s="2">
        <f>IFERROR(__xludf.DUMMYFUNCTION("""COMPUTED_VALUE"""),45869.66666666667)</f>
        <v>45869.66667</v>
      </c>
      <c r="N397" s="1">
        <f>IFERROR(__xludf.DUMMYFUNCTION("""COMPUTED_VALUE"""),2.6252687E7)</f>
        <v>26252687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IFERROR(__xludf.DUMMYFUNCTION("""COMPUTED_VALUE"""),538.28)</f>
        <v>538.28</v>
      </c>
      <c r="D398" s="2">
        <f>IFERROR(__xludf.DUMMYFUNCTION("""COMPUTED_VALUE"""),45870.66666666667)</f>
        <v>45870.66667</v>
      </c>
      <c r="E398" s="1">
        <f>IFERROR(__xludf.DUMMYFUNCTION("""COMPUTED_VALUE"""),538.28)</f>
        <v>538.28</v>
      </c>
      <c r="G398" s="2">
        <f>IFERROR(__xludf.DUMMYFUNCTION("""COMPUTED_VALUE"""),45870.66666666667)</f>
        <v>45870.66667</v>
      </c>
      <c r="H398" s="1">
        <f>IFERROR(__xludf.DUMMYFUNCTION("""COMPUTED_VALUE"""),526.25)</f>
        <v>526.25</v>
      </c>
      <c r="J398" s="2">
        <f>IFERROR(__xludf.DUMMYFUNCTION("""COMPUTED_VALUE"""),45870.66666666667)</f>
        <v>45870.66667</v>
      </c>
      <c r="K398" s="1">
        <f>IFERROR(__xludf.DUMMYFUNCTION("""COMPUTED_VALUE"""),535.48)</f>
        <v>535.48</v>
      </c>
      <c r="M398" s="2">
        <f>IFERROR(__xludf.DUMMYFUNCTION("""COMPUTED_VALUE"""),45870.66666666667)</f>
        <v>45870.66667</v>
      </c>
      <c r="N398" s="1">
        <f>IFERROR(__xludf.DUMMYFUNCTION("""COMPUTED_VALUE"""),1.5582249E7)</f>
        <v>15582249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IFERROR(__xludf.DUMMYFUNCTION("""COMPUTED_VALUE"""),535.48)</f>
        <v>535.48</v>
      </c>
      <c r="D399" s="2">
        <f>IFERROR(__xludf.DUMMYFUNCTION("""COMPUTED_VALUE"""),45873.66666666667)</f>
        <v>45873.66667</v>
      </c>
      <c r="E399" s="1">
        <f>IFERROR(__xludf.DUMMYFUNCTION("""COMPUTED_VALUE"""),543.03)</f>
        <v>543.03</v>
      </c>
      <c r="G399" s="2">
        <f>IFERROR(__xludf.DUMMYFUNCTION("""COMPUTED_VALUE"""),45873.66666666667)</f>
        <v>45873.66667</v>
      </c>
      <c r="H399" s="1">
        <f>IFERROR(__xludf.DUMMYFUNCTION("""COMPUTED_VALUE"""),531.93)</f>
        <v>531.93</v>
      </c>
      <c r="J399" s="2">
        <f>IFERROR(__xludf.DUMMYFUNCTION("""COMPUTED_VALUE"""),45873.66666666667)</f>
        <v>45873.66667</v>
      </c>
      <c r="K399" s="1">
        <f>IFERROR(__xludf.DUMMYFUNCTION("""COMPUTED_VALUE"""),540.69)</f>
        <v>540.69</v>
      </c>
      <c r="M399" s="2">
        <f>IFERROR(__xludf.DUMMYFUNCTION("""COMPUTED_VALUE"""),45873.66666666667)</f>
        <v>45873.66667</v>
      </c>
      <c r="N399" s="1">
        <f>IFERROR(__xludf.DUMMYFUNCTION("""COMPUTED_VALUE"""),1.2725959E7)</f>
        <v>12725959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IFERROR(__xludf.DUMMYFUNCTION("""COMPUTED_VALUE"""),540.49)</f>
        <v>540.49</v>
      </c>
      <c r="D400" s="2">
        <f>IFERROR(__xludf.DUMMYFUNCTION("""COMPUTED_VALUE"""),45874.66666666667)</f>
        <v>45874.66667</v>
      </c>
      <c r="E400" s="1">
        <f>IFERROR(__xludf.DUMMYFUNCTION("""COMPUTED_VALUE"""),542.16)</f>
        <v>542.16</v>
      </c>
      <c r="G400" s="2">
        <f>IFERROR(__xludf.DUMMYFUNCTION("""COMPUTED_VALUE"""),45874.66666666667)</f>
        <v>45874.66667</v>
      </c>
      <c r="H400" s="1">
        <f>IFERROR(__xludf.DUMMYFUNCTION("""COMPUTED_VALUE"""),529.72)</f>
        <v>529.72</v>
      </c>
      <c r="J400" s="2">
        <f>IFERROR(__xludf.DUMMYFUNCTION("""COMPUTED_VALUE"""),45874.66666666667)</f>
        <v>45874.66667</v>
      </c>
      <c r="K400" s="1">
        <f>IFERROR(__xludf.DUMMYFUNCTION("""COMPUTED_VALUE"""),535.48)</f>
        <v>535.48</v>
      </c>
      <c r="M400" s="2">
        <f>IFERROR(__xludf.DUMMYFUNCTION("""COMPUTED_VALUE"""),45874.66666666667)</f>
        <v>45874.66667</v>
      </c>
      <c r="N400" s="1">
        <f>IFERROR(__xludf.DUMMYFUNCTION("""COMPUTED_VALUE"""),1.1518703E7)</f>
        <v>11518703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IFERROR(__xludf.DUMMYFUNCTION("""COMPUTED_VALUE"""),537.82)</f>
        <v>537.82</v>
      </c>
      <c r="D401" s="2">
        <f>IFERROR(__xludf.DUMMYFUNCTION("""COMPUTED_VALUE"""),45875.66666666667)</f>
        <v>45875.66667</v>
      </c>
      <c r="E401" s="1">
        <f>IFERROR(__xludf.DUMMYFUNCTION("""COMPUTED_VALUE"""),543.77)</f>
        <v>543.77</v>
      </c>
      <c r="G401" s="2">
        <f>IFERROR(__xludf.DUMMYFUNCTION("""COMPUTED_VALUE"""),45875.66666666667)</f>
        <v>45875.66667</v>
      </c>
      <c r="H401" s="1">
        <f>IFERROR(__xludf.DUMMYFUNCTION("""COMPUTED_VALUE"""),532.93)</f>
        <v>532.93</v>
      </c>
      <c r="J401" s="2">
        <f>IFERROR(__xludf.DUMMYFUNCTION("""COMPUTED_VALUE"""),45875.66666666667)</f>
        <v>45875.66667</v>
      </c>
      <c r="K401" s="1">
        <f>IFERROR(__xludf.DUMMYFUNCTION("""COMPUTED_VALUE"""),533.2)</f>
        <v>533.2</v>
      </c>
      <c r="M401" s="2">
        <f>IFERROR(__xludf.DUMMYFUNCTION("""COMPUTED_VALUE"""),45875.66666666667)</f>
        <v>45875.66667</v>
      </c>
      <c r="N401" s="1">
        <f>IFERROR(__xludf.DUMMYFUNCTION("""COMPUTED_VALUE"""),9482485.0)</f>
        <v>9482485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IFERROR(__xludf.DUMMYFUNCTION("""COMPUTED_VALUE"""),544.57)</f>
        <v>544.57</v>
      </c>
      <c r="D402" s="2">
        <f>IFERROR(__xludf.DUMMYFUNCTION("""COMPUTED_VALUE"""),45876.66666666667)</f>
        <v>45876.66667</v>
      </c>
      <c r="E402" s="1">
        <f>IFERROR(__xludf.DUMMYFUNCTION("""COMPUTED_VALUE"""),549.45)</f>
        <v>549.45</v>
      </c>
      <c r="G402" s="2">
        <f>IFERROR(__xludf.DUMMYFUNCTION("""COMPUTED_VALUE"""),45876.66666666667)</f>
        <v>45876.66667</v>
      </c>
      <c r="H402" s="1">
        <f>IFERROR(__xludf.DUMMYFUNCTION("""COMPUTED_VALUE"""),538.02)</f>
        <v>538.02</v>
      </c>
      <c r="J402" s="2">
        <f>IFERROR(__xludf.DUMMYFUNCTION("""COMPUTED_VALUE"""),45876.66666666667)</f>
        <v>45876.66667</v>
      </c>
      <c r="K402" s="1">
        <f>IFERROR(__xludf.DUMMYFUNCTION("""COMPUTED_VALUE"""),545.78)</f>
        <v>545.78</v>
      </c>
      <c r="M402" s="2">
        <f>IFERROR(__xludf.DUMMYFUNCTION("""COMPUTED_VALUE"""),45876.66666666667)</f>
        <v>45876.66667</v>
      </c>
      <c r="N402" s="1">
        <f>IFERROR(__xludf.DUMMYFUNCTION("""COMPUTED_VALUE"""),9655620.0)</f>
        <v>9655620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IFERROR(__xludf.DUMMYFUNCTION("""COMPUTED_VALUE"""),552.13)</f>
        <v>552.13</v>
      </c>
      <c r="D403" s="2">
        <f>IFERROR(__xludf.DUMMYFUNCTION("""COMPUTED_VALUE"""),45877.66666666667)</f>
        <v>45877.66667</v>
      </c>
      <c r="E403" s="1">
        <f>IFERROR(__xludf.DUMMYFUNCTION("""COMPUTED_VALUE"""),564.24)</f>
        <v>564.24</v>
      </c>
      <c r="G403" s="2">
        <f>IFERROR(__xludf.DUMMYFUNCTION("""COMPUTED_VALUE"""),45877.66666666667)</f>
        <v>45877.66667</v>
      </c>
      <c r="H403" s="1">
        <f>IFERROR(__xludf.DUMMYFUNCTION("""COMPUTED_VALUE"""),549.59)</f>
        <v>549.59</v>
      </c>
      <c r="J403" s="2">
        <f>IFERROR(__xludf.DUMMYFUNCTION("""COMPUTED_VALUE"""),45877.66666666667)</f>
        <v>45877.66667</v>
      </c>
      <c r="K403" s="1">
        <f>IFERROR(__xludf.DUMMYFUNCTION("""COMPUTED_VALUE"""),560.09)</f>
        <v>560.09</v>
      </c>
      <c r="M403" s="2">
        <f>IFERROR(__xludf.DUMMYFUNCTION("""COMPUTED_VALUE"""),45877.66666666667)</f>
        <v>45877.66667</v>
      </c>
      <c r="N403" s="1">
        <f>IFERROR(__xludf.DUMMYFUNCTION("""COMPUTED_VALUE"""),1.1827594E7)</f>
        <v>11827594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IFERROR(__xludf.DUMMYFUNCTION("""COMPUTED_VALUE"""),568.25)</f>
        <v>568.25</v>
      </c>
      <c r="D404" s="2">
        <f>IFERROR(__xludf.DUMMYFUNCTION("""COMPUTED_VALUE"""),45880.66666666667)</f>
        <v>45880.66667</v>
      </c>
      <c r="E404" s="1">
        <f>IFERROR(__xludf.DUMMYFUNCTION("""COMPUTED_VALUE"""),568.25)</f>
        <v>568.25</v>
      </c>
      <c r="G404" s="2">
        <f>IFERROR(__xludf.DUMMYFUNCTION("""COMPUTED_VALUE"""),45880.66666666667)</f>
        <v>45880.66667</v>
      </c>
      <c r="H404" s="1">
        <f>IFERROR(__xludf.DUMMYFUNCTION("""COMPUTED_VALUE"""),553.0)</f>
        <v>553</v>
      </c>
      <c r="J404" s="2">
        <f>IFERROR(__xludf.DUMMYFUNCTION("""COMPUTED_VALUE"""),45880.66666666667)</f>
        <v>45880.66667</v>
      </c>
      <c r="K404" s="1">
        <f>IFERROR(__xludf.DUMMYFUNCTION("""COMPUTED_VALUE"""),554.6)</f>
        <v>554.6</v>
      </c>
      <c r="M404" s="2">
        <f>IFERROR(__xludf.DUMMYFUNCTION("""COMPUTED_VALUE"""),45880.66666666667)</f>
        <v>45880.66667</v>
      </c>
      <c r="N404" s="1">
        <f>IFERROR(__xludf.DUMMYFUNCTION("""COMPUTED_VALUE"""),1.0676027E7)</f>
        <v>10676027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IFERROR(__xludf.DUMMYFUNCTION("""COMPUTED_VALUE"""),554.6)</f>
        <v>554.6</v>
      </c>
      <c r="D405" s="2">
        <f>IFERROR(__xludf.DUMMYFUNCTION("""COMPUTED_VALUE"""),45881.66666666667)</f>
        <v>45881.66667</v>
      </c>
      <c r="E405" s="1">
        <f>IFERROR(__xludf.DUMMYFUNCTION("""COMPUTED_VALUE"""),570.79)</f>
        <v>570.79</v>
      </c>
      <c r="G405" s="2">
        <f>IFERROR(__xludf.DUMMYFUNCTION("""COMPUTED_VALUE"""),45881.66666666667)</f>
        <v>45881.66667</v>
      </c>
      <c r="H405" s="1">
        <f>IFERROR(__xludf.DUMMYFUNCTION("""COMPUTED_VALUE"""),554.6)</f>
        <v>554.6</v>
      </c>
      <c r="J405" s="2">
        <f>IFERROR(__xludf.DUMMYFUNCTION("""COMPUTED_VALUE"""),45881.66666666667)</f>
        <v>45881.66667</v>
      </c>
      <c r="K405" s="1">
        <f>IFERROR(__xludf.DUMMYFUNCTION("""COMPUTED_VALUE"""),563.83)</f>
        <v>563.83</v>
      </c>
      <c r="M405" s="2">
        <f>IFERROR(__xludf.DUMMYFUNCTION("""COMPUTED_VALUE"""),45881.66666666667)</f>
        <v>45881.66667</v>
      </c>
      <c r="N405" s="1">
        <f>IFERROR(__xludf.DUMMYFUNCTION("""COMPUTED_VALUE"""),1.2549242E7)</f>
        <v>12549242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IFERROR(__xludf.DUMMYFUNCTION("""COMPUTED_VALUE"""),570.46)</f>
        <v>570.46</v>
      </c>
      <c r="D406" s="2">
        <f>IFERROR(__xludf.DUMMYFUNCTION("""COMPUTED_VALUE"""),45882.66666666667)</f>
        <v>45882.66667</v>
      </c>
      <c r="E406" s="1">
        <f>IFERROR(__xludf.DUMMYFUNCTION("""COMPUTED_VALUE"""),576.21)</f>
        <v>576.21</v>
      </c>
      <c r="G406" s="2">
        <f>IFERROR(__xludf.DUMMYFUNCTION("""COMPUTED_VALUE"""),45882.66666666667)</f>
        <v>45882.66667</v>
      </c>
      <c r="H406" s="1">
        <f>IFERROR(__xludf.DUMMYFUNCTION("""COMPUTED_VALUE"""),565.04)</f>
        <v>565.04</v>
      </c>
      <c r="J406" s="2">
        <f>IFERROR(__xludf.DUMMYFUNCTION("""COMPUTED_VALUE"""),45882.66666666667)</f>
        <v>45882.66667</v>
      </c>
      <c r="K406" s="1">
        <f>IFERROR(__xludf.DUMMYFUNCTION("""COMPUTED_VALUE"""),571.73)</f>
        <v>571.73</v>
      </c>
      <c r="M406" s="2">
        <f>IFERROR(__xludf.DUMMYFUNCTION("""COMPUTED_VALUE"""),45882.66666666667)</f>
        <v>45882.66667</v>
      </c>
      <c r="N406" s="1">
        <f>IFERROR(__xludf.DUMMYFUNCTION("""COMPUTED_VALUE"""),1.3118248E7)</f>
        <v>13118248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IFERROR(__xludf.DUMMYFUNCTION("""COMPUTED_VALUE"""),565.71)</f>
        <v>565.71</v>
      </c>
      <c r="D407" s="2">
        <f>IFERROR(__xludf.DUMMYFUNCTION("""COMPUTED_VALUE"""),45883.66666666667)</f>
        <v>45883.66667</v>
      </c>
      <c r="E407" s="1">
        <f>IFERROR(__xludf.DUMMYFUNCTION("""COMPUTED_VALUE"""),567.11)</f>
        <v>567.11</v>
      </c>
      <c r="G407" s="2">
        <f>IFERROR(__xludf.DUMMYFUNCTION("""COMPUTED_VALUE"""),45883.66666666667)</f>
        <v>45883.66667</v>
      </c>
      <c r="H407" s="1">
        <f>IFERROR(__xludf.DUMMYFUNCTION("""COMPUTED_VALUE"""),556.28)</f>
        <v>556.28</v>
      </c>
      <c r="J407" s="2">
        <f>IFERROR(__xludf.DUMMYFUNCTION("""COMPUTED_VALUE"""),45883.66666666667)</f>
        <v>45883.66667</v>
      </c>
      <c r="K407" s="1">
        <f>IFERROR(__xludf.DUMMYFUNCTION("""COMPUTED_VALUE"""),565.57)</f>
        <v>565.57</v>
      </c>
      <c r="M407" s="2">
        <f>IFERROR(__xludf.DUMMYFUNCTION("""COMPUTED_VALUE"""),45883.66666666667)</f>
        <v>45883.66667</v>
      </c>
      <c r="N407" s="1">
        <f>IFERROR(__xludf.DUMMYFUNCTION("""COMPUTED_VALUE"""),1.1927924E7)</f>
        <v>11927924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IFERROR(__xludf.DUMMYFUNCTION("""COMPUTED_VALUE"""),570.39)</f>
        <v>570.39</v>
      </c>
      <c r="D408" s="2">
        <f>IFERROR(__xludf.DUMMYFUNCTION("""COMPUTED_VALUE"""),45884.66666666667)</f>
        <v>45884.66667</v>
      </c>
      <c r="E408" s="1">
        <f>IFERROR(__xludf.DUMMYFUNCTION("""COMPUTED_VALUE"""),572.4)</f>
        <v>572.4</v>
      </c>
      <c r="G408" s="2">
        <f>IFERROR(__xludf.DUMMYFUNCTION("""COMPUTED_VALUE"""),45884.66666666667)</f>
        <v>45884.66667</v>
      </c>
      <c r="H408" s="1">
        <f>IFERROR(__xludf.DUMMYFUNCTION("""COMPUTED_VALUE"""),565.11)</f>
        <v>565.11</v>
      </c>
      <c r="J408" s="2">
        <f>IFERROR(__xludf.DUMMYFUNCTION("""COMPUTED_VALUE"""),45884.66666666667)</f>
        <v>45884.66667</v>
      </c>
      <c r="K408" s="1">
        <f>IFERROR(__xludf.DUMMYFUNCTION("""COMPUTED_VALUE"""),566.64)</f>
        <v>566.64</v>
      </c>
      <c r="M408" s="2">
        <f>IFERROR(__xludf.DUMMYFUNCTION("""COMPUTED_VALUE"""),45884.66666666667)</f>
        <v>45884.66667</v>
      </c>
      <c r="N408" s="1">
        <f>IFERROR(__xludf.DUMMYFUNCTION("""COMPUTED_VALUE"""),8880360.0)</f>
        <v>8880360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IFERROR(__xludf.DUMMYFUNCTION("""COMPUTED_VALUE"""),564.24)</f>
        <v>564.24</v>
      </c>
      <c r="D409" s="2">
        <f>IFERROR(__xludf.DUMMYFUNCTION("""COMPUTED_VALUE"""),45887.66666666667)</f>
        <v>45887.66667</v>
      </c>
      <c r="E409" s="1">
        <f>IFERROR(__xludf.DUMMYFUNCTION("""COMPUTED_VALUE"""),567.04)</f>
        <v>567.04</v>
      </c>
      <c r="G409" s="2">
        <f>IFERROR(__xludf.DUMMYFUNCTION("""COMPUTED_VALUE"""),45887.66666666667)</f>
        <v>45887.66667</v>
      </c>
      <c r="H409" s="1">
        <f>IFERROR(__xludf.DUMMYFUNCTION("""COMPUTED_VALUE"""),553.67)</f>
        <v>553.67</v>
      </c>
      <c r="J409" s="2">
        <f>IFERROR(__xludf.DUMMYFUNCTION("""COMPUTED_VALUE"""),45887.66666666667)</f>
        <v>45887.66667</v>
      </c>
      <c r="K409" s="1">
        <f>IFERROR(__xludf.DUMMYFUNCTION("""COMPUTED_VALUE"""),558.48)</f>
        <v>558.48</v>
      </c>
      <c r="M409" s="2">
        <f>IFERROR(__xludf.DUMMYFUNCTION("""COMPUTED_VALUE"""),45887.66666666667)</f>
        <v>45887.66667</v>
      </c>
      <c r="N409" s="1">
        <f>IFERROR(__xludf.DUMMYFUNCTION("""COMPUTED_VALUE"""),8321056.0)</f>
        <v>8321056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IFERROR(__xludf.DUMMYFUNCTION("""COMPUTED_VALUE"""),558.48)</f>
        <v>558.48</v>
      </c>
      <c r="D410" s="2">
        <f>IFERROR(__xludf.DUMMYFUNCTION("""COMPUTED_VALUE"""),45888.66666666667)</f>
        <v>45888.66667</v>
      </c>
      <c r="E410" s="1">
        <f>IFERROR(__xludf.DUMMYFUNCTION("""COMPUTED_VALUE"""),561.49)</f>
        <v>561.49</v>
      </c>
      <c r="G410" s="2">
        <f>IFERROR(__xludf.DUMMYFUNCTION("""COMPUTED_VALUE"""),45888.66666666667)</f>
        <v>45888.66667</v>
      </c>
      <c r="H410" s="1">
        <f>IFERROR(__xludf.DUMMYFUNCTION("""COMPUTED_VALUE"""),549.32)</f>
        <v>549.32</v>
      </c>
      <c r="J410" s="2">
        <f>IFERROR(__xludf.DUMMYFUNCTION("""COMPUTED_VALUE"""),45888.66666666667)</f>
        <v>45888.66667</v>
      </c>
      <c r="K410" s="1">
        <f>IFERROR(__xludf.DUMMYFUNCTION("""COMPUTED_VALUE"""),554.6)</f>
        <v>554.6</v>
      </c>
      <c r="M410" s="2">
        <f>IFERROR(__xludf.DUMMYFUNCTION("""COMPUTED_VALUE"""),45888.66666666667)</f>
        <v>45888.66667</v>
      </c>
      <c r="N410" s="1">
        <f>IFERROR(__xludf.DUMMYFUNCTION("""COMPUTED_VALUE"""),7629226.0)</f>
        <v>7629226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IFERROR(__xludf.DUMMYFUNCTION("""COMPUTED_VALUE"""),554.6)</f>
        <v>554.6</v>
      </c>
      <c r="D411" s="2">
        <f>IFERROR(__xludf.DUMMYFUNCTION("""COMPUTED_VALUE"""),45889.66666666667)</f>
        <v>45889.66667</v>
      </c>
      <c r="E411" s="1">
        <f>IFERROR(__xludf.DUMMYFUNCTION("""COMPUTED_VALUE"""),555.27)</f>
        <v>555.27</v>
      </c>
      <c r="G411" s="2">
        <f>IFERROR(__xludf.DUMMYFUNCTION("""COMPUTED_VALUE"""),45889.66666666667)</f>
        <v>45889.66667</v>
      </c>
      <c r="H411" s="1">
        <f>IFERROR(__xludf.DUMMYFUNCTION("""COMPUTED_VALUE"""),548.72)</f>
        <v>548.72</v>
      </c>
      <c r="J411" s="2">
        <f>IFERROR(__xludf.DUMMYFUNCTION("""COMPUTED_VALUE"""),45889.66666666667)</f>
        <v>45889.66667</v>
      </c>
      <c r="K411" s="1">
        <f>IFERROR(__xludf.DUMMYFUNCTION("""COMPUTED_VALUE"""),552.6)</f>
        <v>552.6</v>
      </c>
      <c r="M411" s="2">
        <f>IFERROR(__xludf.DUMMYFUNCTION("""COMPUTED_VALUE"""),45889.66666666667)</f>
        <v>45889.66667</v>
      </c>
      <c r="N411" s="1">
        <f>IFERROR(__xludf.DUMMYFUNCTION("""COMPUTED_VALUE"""),5524029.0)</f>
        <v>5524029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IFERROR(__xludf.DUMMYFUNCTION("""COMPUTED_VALUE"""),552.6)</f>
        <v>552.6</v>
      </c>
      <c r="D412" s="2">
        <f>IFERROR(__xludf.DUMMYFUNCTION("""COMPUTED_VALUE"""),45890.66666666667)</f>
        <v>45890.66667</v>
      </c>
      <c r="E412" s="1">
        <f>IFERROR(__xludf.DUMMYFUNCTION("""COMPUTED_VALUE"""),558.22)</f>
        <v>558.22</v>
      </c>
      <c r="G412" s="2">
        <f>IFERROR(__xludf.DUMMYFUNCTION("""COMPUTED_VALUE"""),45890.66666666667)</f>
        <v>45890.66667</v>
      </c>
      <c r="H412" s="1">
        <f>IFERROR(__xludf.DUMMYFUNCTION("""COMPUTED_VALUE"""),548.32)</f>
        <v>548.32</v>
      </c>
      <c r="J412" s="2">
        <f>IFERROR(__xludf.DUMMYFUNCTION("""COMPUTED_VALUE"""),45890.66666666667)</f>
        <v>45890.66667</v>
      </c>
      <c r="K412" s="1">
        <f>IFERROR(__xludf.DUMMYFUNCTION("""COMPUTED_VALUE"""),558.08)</f>
        <v>558.08</v>
      </c>
      <c r="M412" s="2">
        <f>IFERROR(__xludf.DUMMYFUNCTION("""COMPUTED_VALUE"""),45890.66666666667)</f>
        <v>45890.66667</v>
      </c>
      <c r="N412" s="1">
        <f>IFERROR(__xludf.DUMMYFUNCTION("""COMPUTED_VALUE"""),6179569.0)</f>
        <v>6179569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IFERROR(__xludf.DUMMYFUNCTION("""COMPUTED_VALUE"""),559.42)</f>
        <v>559.42</v>
      </c>
      <c r="D413" s="2">
        <f>IFERROR(__xludf.DUMMYFUNCTION("""COMPUTED_VALUE"""),45891.66666666667)</f>
        <v>45891.66667</v>
      </c>
      <c r="E413" s="1">
        <f>IFERROR(__xludf.DUMMYFUNCTION("""COMPUTED_VALUE"""),580.96)</f>
        <v>580.96</v>
      </c>
      <c r="G413" s="2">
        <f>IFERROR(__xludf.DUMMYFUNCTION("""COMPUTED_VALUE"""),45891.66666666667)</f>
        <v>45891.66667</v>
      </c>
      <c r="H413" s="1">
        <f>IFERROR(__xludf.DUMMYFUNCTION("""COMPUTED_VALUE"""),559.42)</f>
        <v>559.42</v>
      </c>
      <c r="J413" s="2">
        <f>IFERROR(__xludf.DUMMYFUNCTION("""COMPUTED_VALUE"""),45891.66666666667)</f>
        <v>45891.66667</v>
      </c>
      <c r="K413" s="1">
        <f>IFERROR(__xludf.DUMMYFUNCTION("""COMPUTED_VALUE"""),578.95)</f>
        <v>578.95</v>
      </c>
      <c r="M413" s="2">
        <f>IFERROR(__xludf.DUMMYFUNCTION("""COMPUTED_VALUE"""),45891.66666666667)</f>
        <v>45891.66667</v>
      </c>
      <c r="N413" s="1">
        <f>IFERROR(__xludf.DUMMYFUNCTION("""COMPUTED_VALUE"""),1.0818346E7)</f>
        <v>10818346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IFERROR(__xludf.DUMMYFUNCTION("""COMPUTED_VALUE"""),578.95)</f>
        <v>578.95</v>
      </c>
      <c r="D414" s="2">
        <f>IFERROR(__xludf.DUMMYFUNCTION("""COMPUTED_VALUE"""),45894.66666666667)</f>
        <v>45894.66667</v>
      </c>
      <c r="E414" s="1">
        <f>IFERROR(__xludf.DUMMYFUNCTION("""COMPUTED_VALUE"""),586.44)</f>
        <v>586.44</v>
      </c>
      <c r="G414" s="2">
        <f>IFERROR(__xludf.DUMMYFUNCTION("""COMPUTED_VALUE"""),45894.66666666667)</f>
        <v>45894.66667</v>
      </c>
      <c r="H414" s="1">
        <f>IFERROR(__xludf.DUMMYFUNCTION("""COMPUTED_VALUE"""),578.95)</f>
        <v>578.95</v>
      </c>
      <c r="J414" s="2">
        <f>IFERROR(__xludf.DUMMYFUNCTION("""COMPUTED_VALUE"""),45894.66666666667)</f>
        <v>45894.66667</v>
      </c>
      <c r="K414" s="1">
        <f>IFERROR(__xludf.DUMMYFUNCTION("""COMPUTED_VALUE"""),584.43)</f>
        <v>584.43</v>
      </c>
      <c r="M414" s="2">
        <f>IFERROR(__xludf.DUMMYFUNCTION("""COMPUTED_VALUE"""),45894.66666666667)</f>
        <v>45894.66667</v>
      </c>
      <c r="N414" s="1">
        <f>IFERROR(__xludf.DUMMYFUNCTION("""COMPUTED_VALUE"""),1.2549153E7)</f>
        <v>12549153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IFERROR(__xludf.DUMMYFUNCTION("""COMPUTED_VALUE"""),582.63)</f>
        <v>582.63</v>
      </c>
      <c r="D415" s="2">
        <f>IFERROR(__xludf.DUMMYFUNCTION("""COMPUTED_VALUE"""),45895.66666666667)</f>
        <v>45895.66667</v>
      </c>
      <c r="E415" s="1">
        <f>IFERROR(__xludf.DUMMYFUNCTION("""COMPUTED_VALUE"""),593.93)</f>
        <v>593.93</v>
      </c>
      <c r="G415" s="2">
        <f>IFERROR(__xludf.DUMMYFUNCTION("""COMPUTED_VALUE"""),45895.66666666667)</f>
        <v>45895.66667</v>
      </c>
      <c r="H415" s="1">
        <f>IFERROR(__xludf.DUMMYFUNCTION("""COMPUTED_VALUE"""),581.22)</f>
        <v>581.22</v>
      </c>
      <c r="J415" s="2">
        <f>IFERROR(__xludf.DUMMYFUNCTION("""COMPUTED_VALUE"""),45895.66666666667)</f>
        <v>45895.66667</v>
      </c>
      <c r="K415" s="1">
        <f>IFERROR(__xludf.DUMMYFUNCTION("""COMPUTED_VALUE"""),593.26)</f>
        <v>593.26</v>
      </c>
      <c r="M415" s="2">
        <f>IFERROR(__xludf.DUMMYFUNCTION("""COMPUTED_VALUE"""),45895.66666666667)</f>
        <v>45895.66667</v>
      </c>
      <c r="N415" s="1">
        <f>IFERROR(__xludf.DUMMYFUNCTION("""COMPUTED_VALUE"""),1.1815451E7)</f>
        <v>11815451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IFERROR(__xludf.DUMMYFUNCTION("""COMPUTED_VALUE"""),593.26)</f>
        <v>593.26</v>
      </c>
      <c r="D416" s="2">
        <f>IFERROR(__xludf.DUMMYFUNCTION("""COMPUTED_VALUE"""),45896.66666666667)</f>
        <v>45896.66667</v>
      </c>
      <c r="E416" s="1">
        <f>IFERROR(__xludf.DUMMYFUNCTION("""COMPUTED_VALUE"""),593.26)</f>
        <v>593.26</v>
      </c>
      <c r="G416" s="2">
        <f>IFERROR(__xludf.DUMMYFUNCTION("""COMPUTED_VALUE"""),45896.66666666667)</f>
        <v>45896.66667</v>
      </c>
      <c r="H416" s="1">
        <f>IFERROR(__xludf.DUMMYFUNCTION("""COMPUTED_VALUE"""),582.29)</f>
        <v>582.29</v>
      </c>
      <c r="J416" s="2">
        <f>IFERROR(__xludf.DUMMYFUNCTION("""COMPUTED_VALUE"""),45896.66666666667)</f>
        <v>45896.66667</v>
      </c>
      <c r="K416" s="1">
        <f>IFERROR(__xludf.DUMMYFUNCTION("""COMPUTED_VALUE"""),586.84)</f>
        <v>586.84</v>
      </c>
      <c r="M416" s="2">
        <f>IFERROR(__xludf.DUMMYFUNCTION("""COMPUTED_VALUE"""),45896.66666666667)</f>
        <v>45896.66667</v>
      </c>
      <c r="N416" s="1">
        <f>IFERROR(__xludf.DUMMYFUNCTION("""COMPUTED_VALUE"""),1.1199636E7)</f>
        <v>11199636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IFERROR(__xludf.DUMMYFUNCTION("""COMPUTED_VALUE"""),590.12)</f>
        <v>590.12</v>
      </c>
      <c r="D417" s="2">
        <f>IFERROR(__xludf.DUMMYFUNCTION("""COMPUTED_VALUE"""),45897.66666666667)</f>
        <v>45897.66667</v>
      </c>
      <c r="E417" s="1">
        <f>IFERROR(__xludf.DUMMYFUNCTION("""COMPUTED_VALUE"""),596.04)</f>
        <v>596.04</v>
      </c>
      <c r="G417" s="2">
        <f>IFERROR(__xludf.DUMMYFUNCTION("""COMPUTED_VALUE"""),45897.66666666667)</f>
        <v>45897.66667</v>
      </c>
      <c r="H417" s="1">
        <f>IFERROR(__xludf.DUMMYFUNCTION("""COMPUTED_VALUE"""),587.38)</f>
        <v>587.38</v>
      </c>
      <c r="J417" s="2">
        <f>IFERROR(__xludf.DUMMYFUNCTION("""COMPUTED_VALUE"""),45897.66666666667)</f>
        <v>45897.66667</v>
      </c>
      <c r="K417" s="1">
        <f>IFERROR(__xludf.DUMMYFUNCTION("""COMPUTED_VALUE"""),593.53)</f>
        <v>593.53</v>
      </c>
      <c r="M417" s="2">
        <f>IFERROR(__xludf.DUMMYFUNCTION("""COMPUTED_VALUE"""),45897.66666666667)</f>
        <v>45897.66667</v>
      </c>
      <c r="N417" s="1">
        <f>IFERROR(__xludf.DUMMYFUNCTION("""COMPUTED_VALUE"""),9249869.0)</f>
        <v>9249869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IFERROR(__xludf.DUMMYFUNCTION("""COMPUTED_VALUE"""),593.53)</f>
        <v>593.53</v>
      </c>
      <c r="D418" s="2">
        <f>IFERROR(__xludf.DUMMYFUNCTION("""COMPUTED_VALUE"""),45898.66666666667)</f>
        <v>45898.66667</v>
      </c>
      <c r="E418" s="1">
        <f>IFERROR(__xludf.DUMMYFUNCTION("""COMPUTED_VALUE"""),598.21)</f>
        <v>598.21</v>
      </c>
      <c r="G418" s="2">
        <f>IFERROR(__xludf.DUMMYFUNCTION("""COMPUTED_VALUE"""),45898.66666666667)</f>
        <v>45898.66667</v>
      </c>
      <c r="H418" s="1">
        <f>IFERROR(__xludf.DUMMYFUNCTION("""COMPUTED_VALUE"""),590.32)</f>
        <v>590.32</v>
      </c>
      <c r="J418" s="2">
        <f>IFERROR(__xludf.DUMMYFUNCTION("""COMPUTED_VALUE"""),45898.66666666667)</f>
        <v>45898.66667</v>
      </c>
      <c r="K418" s="1">
        <f>IFERROR(__xludf.DUMMYFUNCTION("""COMPUTED_VALUE"""),593.93)</f>
        <v>593.93</v>
      </c>
      <c r="M418" s="2">
        <f>IFERROR(__xludf.DUMMYFUNCTION("""COMPUTED_VALUE"""),45898.66666666667)</f>
        <v>45898.66667</v>
      </c>
      <c r="N418" s="1">
        <f>IFERROR(__xludf.DUMMYFUNCTION("""COMPUTED_VALUE"""),7370074.0)</f>
        <v>7370074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IFERROR(__xludf.DUMMYFUNCTION("""COMPUTED_VALUE"""),593.93)</f>
        <v>593.93</v>
      </c>
      <c r="D419" s="2">
        <f>IFERROR(__xludf.DUMMYFUNCTION("""COMPUTED_VALUE"""),45902.66666666667)</f>
        <v>45902.66667</v>
      </c>
      <c r="E419" s="1">
        <f>IFERROR(__xludf.DUMMYFUNCTION("""COMPUTED_VALUE"""),601.29)</f>
        <v>601.29</v>
      </c>
      <c r="G419" s="2">
        <f>IFERROR(__xludf.DUMMYFUNCTION("""COMPUTED_VALUE"""),45902.66666666667)</f>
        <v>45902.66667</v>
      </c>
      <c r="H419" s="1">
        <f>IFERROR(__xludf.DUMMYFUNCTION("""COMPUTED_VALUE"""),571.99)</f>
        <v>571.99</v>
      </c>
      <c r="J419" s="2">
        <f>IFERROR(__xludf.DUMMYFUNCTION("""COMPUTED_VALUE"""),45902.66666666667)</f>
        <v>45902.66667</v>
      </c>
      <c r="K419" s="1">
        <f>IFERROR(__xludf.DUMMYFUNCTION("""COMPUTED_VALUE"""),601.16)</f>
        <v>601.16</v>
      </c>
      <c r="M419" s="2">
        <f>IFERROR(__xludf.DUMMYFUNCTION("""COMPUTED_VALUE"""),45902.66666666667)</f>
        <v>45902.66667</v>
      </c>
      <c r="N419" s="1">
        <f>IFERROR(__xludf.DUMMYFUNCTION("""COMPUTED_VALUE"""),1.2145232E7)</f>
        <v>12145232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IFERROR(__xludf.DUMMYFUNCTION("""COMPUTED_VALUE"""),603.43)</f>
        <v>603.43</v>
      </c>
      <c r="D420" s="2">
        <f>IFERROR(__xludf.DUMMYFUNCTION("""COMPUTED_VALUE"""),45903.66666666667)</f>
        <v>45903.66667</v>
      </c>
      <c r="E420" s="1">
        <f>IFERROR(__xludf.DUMMYFUNCTION("""COMPUTED_VALUE"""),619.15)</f>
        <v>619.15</v>
      </c>
      <c r="G420" s="2">
        <f>IFERROR(__xludf.DUMMYFUNCTION("""COMPUTED_VALUE"""),45903.66666666667)</f>
        <v>45903.66667</v>
      </c>
      <c r="H420" s="1">
        <f>IFERROR(__xludf.DUMMYFUNCTION("""COMPUTED_VALUE"""),603.43)</f>
        <v>603.43</v>
      </c>
      <c r="J420" s="2">
        <f>IFERROR(__xludf.DUMMYFUNCTION("""COMPUTED_VALUE"""),45903.66666666667)</f>
        <v>45903.66667</v>
      </c>
      <c r="K420" s="1">
        <f>IFERROR(__xludf.DUMMYFUNCTION("""COMPUTED_VALUE"""),618.14)</f>
        <v>618.14</v>
      </c>
      <c r="M420" s="2">
        <f>IFERROR(__xludf.DUMMYFUNCTION("""COMPUTED_VALUE"""),45903.66666666667)</f>
        <v>45903.66667</v>
      </c>
      <c r="N420" s="1">
        <f>IFERROR(__xludf.DUMMYFUNCTION("""COMPUTED_VALUE"""),1.2136565E7)</f>
        <v>12136565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IFERROR(__xludf.DUMMYFUNCTION("""COMPUTED_VALUE"""),618.14)</f>
        <v>618.14</v>
      </c>
      <c r="D421" s="2">
        <f>IFERROR(__xludf.DUMMYFUNCTION("""COMPUTED_VALUE"""),45904.66666666667)</f>
        <v>45904.66667</v>
      </c>
      <c r="E421" s="1">
        <f>IFERROR(__xludf.DUMMYFUNCTION("""COMPUTED_VALUE"""),618.14)</f>
        <v>618.14</v>
      </c>
      <c r="G421" s="2">
        <f>IFERROR(__xludf.DUMMYFUNCTION("""COMPUTED_VALUE"""),45904.66666666667)</f>
        <v>45904.66667</v>
      </c>
      <c r="H421" s="1">
        <f>IFERROR(__xludf.DUMMYFUNCTION("""COMPUTED_VALUE"""),604.43)</f>
        <v>604.43</v>
      </c>
      <c r="J421" s="2">
        <f>IFERROR(__xludf.DUMMYFUNCTION("""COMPUTED_VALUE"""),45904.66666666667)</f>
        <v>45904.66667</v>
      </c>
      <c r="K421" s="1">
        <f>IFERROR(__xludf.DUMMYFUNCTION("""COMPUTED_VALUE"""),616.27)</f>
        <v>616.27</v>
      </c>
      <c r="M421" s="2">
        <f>IFERROR(__xludf.DUMMYFUNCTION("""COMPUTED_VALUE"""),45904.66666666667)</f>
        <v>45904.66667</v>
      </c>
      <c r="N421" s="1">
        <f>IFERROR(__xludf.DUMMYFUNCTION("""COMPUTED_VALUE"""),8495436.0)</f>
        <v>8495436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IFERROR(__xludf.DUMMYFUNCTION("""COMPUTED_VALUE"""),616.27)</f>
        <v>616.27</v>
      </c>
      <c r="D422" s="2">
        <f>IFERROR(__xludf.DUMMYFUNCTION("""COMPUTED_VALUE"""),45905.66666666667)</f>
        <v>45905.66667</v>
      </c>
      <c r="E422" s="1">
        <f>IFERROR(__xludf.DUMMYFUNCTION("""COMPUTED_VALUE"""),628.85)</f>
        <v>628.85</v>
      </c>
      <c r="G422" s="2">
        <f>IFERROR(__xludf.DUMMYFUNCTION("""COMPUTED_VALUE"""),45905.66666666667)</f>
        <v>45905.66667</v>
      </c>
      <c r="H422" s="1">
        <f>IFERROR(__xludf.DUMMYFUNCTION("""COMPUTED_VALUE"""),611.79)</f>
        <v>611.79</v>
      </c>
      <c r="J422" s="2">
        <f>IFERROR(__xludf.DUMMYFUNCTION("""COMPUTED_VALUE"""),45905.66666666667)</f>
        <v>45905.66667</v>
      </c>
      <c r="K422" s="1">
        <f>IFERROR(__xludf.DUMMYFUNCTION("""COMPUTED_VALUE"""),619.88)</f>
        <v>619.88</v>
      </c>
      <c r="M422" s="2">
        <f>IFERROR(__xludf.DUMMYFUNCTION("""COMPUTED_VALUE"""),45905.66666666667)</f>
        <v>45905.66667</v>
      </c>
      <c r="N422" s="1">
        <f>IFERROR(__xludf.DUMMYFUNCTION("""COMPUTED_VALUE"""),8037491.0)</f>
        <v>8037491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IFERROR(__xludf.DUMMYFUNCTION("""COMPUTED_VALUE"""),623.5)</f>
        <v>623.5</v>
      </c>
      <c r="D423" s="2">
        <f>IFERROR(__xludf.DUMMYFUNCTION("""COMPUTED_VALUE"""),45908.66666666667)</f>
        <v>45908.66667</v>
      </c>
      <c r="E423" s="1">
        <f>IFERROR(__xludf.DUMMYFUNCTION("""COMPUTED_VALUE"""),625.3)</f>
        <v>625.3</v>
      </c>
      <c r="G423" s="2">
        <f>IFERROR(__xludf.DUMMYFUNCTION("""COMPUTED_VALUE"""),45908.66666666667)</f>
        <v>45908.66667</v>
      </c>
      <c r="H423" s="1">
        <f>IFERROR(__xludf.DUMMYFUNCTION("""COMPUTED_VALUE"""),608.66)</f>
        <v>608.66</v>
      </c>
      <c r="J423" s="2">
        <f>IFERROR(__xludf.DUMMYFUNCTION("""COMPUTED_VALUE"""),45908.66666666667)</f>
        <v>45908.66667</v>
      </c>
      <c r="K423" s="1">
        <f>IFERROR(__xludf.DUMMYFUNCTION("""COMPUTED_VALUE"""),624.16)</f>
        <v>624.16</v>
      </c>
      <c r="M423" s="2">
        <f>IFERROR(__xludf.DUMMYFUNCTION("""COMPUTED_VALUE"""),45908.66666666667)</f>
        <v>45908.66667</v>
      </c>
      <c r="N423" s="1">
        <f>IFERROR(__xludf.DUMMYFUNCTION("""COMPUTED_VALUE"""),1.0367926E7)</f>
        <v>10367926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IFERROR(__xludf.DUMMYFUNCTION("""COMPUTED_VALUE"""),611.32)</f>
        <v>611.32</v>
      </c>
      <c r="D424" s="2">
        <f>IFERROR(__xludf.DUMMYFUNCTION("""COMPUTED_VALUE"""),45909.66666666667)</f>
        <v>45909.66667</v>
      </c>
      <c r="E424" s="1">
        <f>IFERROR(__xludf.DUMMYFUNCTION("""COMPUTED_VALUE"""),616.47)</f>
        <v>616.47</v>
      </c>
      <c r="G424" s="2">
        <f>IFERROR(__xludf.DUMMYFUNCTION("""COMPUTED_VALUE"""),45909.66666666667)</f>
        <v>45909.66667</v>
      </c>
      <c r="H424" s="1">
        <f>IFERROR(__xludf.DUMMYFUNCTION("""COMPUTED_VALUE"""),583.43)</f>
        <v>583.43</v>
      </c>
      <c r="J424" s="2">
        <f>IFERROR(__xludf.DUMMYFUNCTION("""COMPUTED_VALUE"""),45909.66666666667)</f>
        <v>45909.66667</v>
      </c>
      <c r="K424" s="1">
        <f>IFERROR(__xludf.DUMMYFUNCTION("""COMPUTED_VALUE"""),587.11)</f>
        <v>587.11</v>
      </c>
      <c r="M424" s="2">
        <f>IFERROR(__xludf.DUMMYFUNCTION("""COMPUTED_VALUE"""),45909.66666666667)</f>
        <v>45909.66667</v>
      </c>
      <c r="N424" s="1">
        <f>IFERROR(__xludf.DUMMYFUNCTION("""COMPUTED_VALUE"""),2.4744905E7)</f>
        <v>24744905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IFERROR(__xludf.DUMMYFUNCTION("""COMPUTED_VALUE"""),592.46)</f>
        <v>592.46</v>
      </c>
      <c r="D425" s="2">
        <f>IFERROR(__xludf.DUMMYFUNCTION("""COMPUTED_VALUE"""),45910.66666666667)</f>
        <v>45910.66667</v>
      </c>
      <c r="E425" s="1">
        <f>IFERROR(__xludf.DUMMYFUNCTION("""COMPUTED_VALUE"""),608.25)</f>
        <v>608.25</v>
      </c>
      <c r="G425" s="2">
        <f>IFERROR(__xludf.DUMMYFUNCTION("""COMPUTED_VALUE"""),45910.66666666667)</f>
        <v>45910.66667</v>
      </c>
      <c r="H425" s="1">
        <f>IFERROR(__xludf.DUMMYFUNCTION("""COMPUTED_VALUE"""),591.66)</f>
        <v>591.66</v>
      </c>
      <c r="J425" s="2">
        <f>IFERROR(__xludf.DUMMYFUNCTION("""COMPUTED_VALUE"""),45910.66666666667)</f>
        <v>45910.66667</v>
      </c>
      <c r="K425" s="1">
        <f>IFERROR(__xludf.DUMMYFUNCTION("""COMPUTED_VALUE"""),600.35)</f>
        <v>600.35</v>
      </c>
      <c r="M425" s="2">
        <f>IFERROR(__xludf.DUMMYFUNCTION("""COMPUTED_VALUE"""),45910.66666666667)</f>
        <v>45910.66667</v>
      </c>
      <c r="N425" s="1">
        <f>IFERROR(__xludf.DUMMYFUNCTION("""COMPUTED_VALUE"""),1.6622589E7)</f>
        <v>16622589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IFERROR(__xludf.DUMMYFUNCTION("""COMPUTED_VALUE"""),600.35)</f>
        <v>600.35</v>
      </c>
      <c r="D426" s="2">
        <f>IFERROR(__xludf.DUMMYFUNCTION("""COMPUTED_VALUE"""),45911.66666666667)</f>
        <v>45911.66667</v>
      </c>
      <c r="E426" s="1">
        <f>IFERROR(__xludf.DUMMYFUNCTION("""COMPUTED_VALUE"""),617.41)</f>
        <v>617.41</v>
      </c>
      <c r="G426" s="2">
        <f>IFERROR(__xludf.DUMMYFUNCTION("""COMPUTED_VALUE"""),45911.66666666667)</f>
        <v>45911.66667</v>
      </c>
      <c r="H426" s="1">
        <f>IFERROR(__xludf.DUMMYFUNCTION("""COMPUTED_VALUE"""),599.28)</f>
        <v>599.28</v>
      </c>
      <c r="J426" s="2">
        <f>IFERROR(__xludf.DUMMYFUNCTION("""COMPUTED_VALUE"""),45911.66666666667)</f>
        <v>45911.66667</v>
      </c>
      <c r="K426" s="1">
        <f>IFERROR(__xludf.DUMMYFUNCTION("""COMPUTED_VALUE"""),614.27)</f>
        <v>614.27</v>
      </c>
      <c r="M426" s="2">
        <f>IFERROR(__xludf.DUMMYFUNCTION("""COMPUTED_VALUE"""),45911.66666666667)</f>
        <v>45911.66667</v>
      </c>
      <c r="N426" s="1">
        <f>IFERROR(__xludf.DUMMYFUNCTION("""COMPUTED_VALUE"""),1.4722004E7)</f>
        <v>14722004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IFERROR(__xludf.DUMMYFUNCTION("""COMPUTED_VALUE"""),608.31)</f>
        <v>608.31</v>
      </c>
      <c r="D427" s="2">
        <f>IFERROR(__xludf.DUMMYFUNCTION("""COMPUTED_VALUE"""),45912.66666666667)</f>
        <v>45912.66667</v>
      </c>
      <c r="E427" s="1">
        <f>IFERROR(__xludf.DUMMYFUNCTION("""COMPUTED_VALUE"""),608.31)</f>
        <v>608.31</v>
      </c>
      <c r="G427" s="2">
        <f>IFERROR(__xludf.DUMMYFUNCTION("""COMPUTED_VALUE"""),45912.66666666667)</f>
        <v>45912.66667</v>
      </c>
      <c r="H427" s="1">
        <f>IFERROR(__xludf.DUMMYFUNCTION("""COMPUTED_VALUE"""),587.65)</f>
        <v>587.65</v>
      </c>
      <c r="J427" s="2">
        <f>IFERROR(__xludf.DUMMYFUNCTION("""COMPUTED_VALUE"""),45912.66666666667)</f>
        <v>45912.66667</v>
      </c>
      <c r="K427" s="1">
        <f>IFERROR(__xludf.DUMMYFUNCTION("""COMPUTED_VALUE"""),598.21)</f>
        <v>598.21</v>
      </c>
      <c r="M427" s="2">
        <f>IFERROR(__xludf.DUMMYFUNCTION("""COMPUTED_VALUE"""),45912.66666666667)</f>
        <v>45912.66667</v>
      </c>
      <c r="N427" s="1">
        <f>IFERROR(__xludf.DUMMYFUNCTION("""COMPUTED_VALUE"""),1.6043717E7)</f>
        <v>16043717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IFERROR(__xludf.DUMMYFUNCTION("""COMPUTED_VALUE"""),596.34)</f>
        <v>596.34</v>
      </c>
      <c r="D428" s="2">
        <f>IFERROR(__xludf.DUMMYFUNCTION("""COMPUTED_VALUE"""),45915.66666666667)</f>
        <v>45915.66667</v>
      </c>
      <c r="E428" s="1">
        <f>IFERROR(__xludf.DUMMYFUNCTION("""COMPUTED_VALUE"""),611.99)</f>
        <v>611.99</v>
      </c>
      <c r="G428" s="2">
        <f>IFERROR(__xludf.DUMMYFUNCTION("""COMPUTED_VALUE"""),45915.66666666667)</f>
        <v>45915.66667</v>
      </c>
      <c r="H428" s="1">
        <f>IFERROR(__xludf.DUMMYFUNCTION("""COMPUTED_VALUE"""),595.2)</f>
        <v>595.2</v>
      </c>
      <c r="J428" s="2">
        <f>IFERROR(__xludf.DUMMYFUNCTION("""COMPUTED_VALUE"""),45915.66666666667)</f>
        <v>45915.66667</v>
      </c>
      <c r="K428" s="1">
        <f>IFERROR(__xludf.DUMMYFUNCTION("""COMPUTED_VALUE"""),610.52)</f>
        <v>610.52</v>
      </c>
      <c r="M428" s="2">
        <f>IFERROR(__xludf.DUMMYFUNCTION("""COMPUTED_VALUE"""),45915.66666666667)</f>
        <v>45915.66667</v>
      </c>
      <c r="N428" s="1">
        <f>IFERROR(__xludf.DUMMYFUNCTION("""COMPUTED_VALUE"""),1.2668476E7)</f>
        <v>12668476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IFERROR(__xludf.DUMMYFUNCTION("""COMPUTED_VALUE"""),612.06)</f>
        <v>612.06</v>
      </c>
      <c r="D429" s="2">
        <f>IFERROR(__xludf.DUMMYFUNCTION("""COMPUTED_VALUE"""),45916.66666666667)</f>
        <v>45916.66667</v>
      </c>
      <c r="E429" s="1">
        <f>IFERROR(__xludf.DUMMYFUNCTION("""COMPUTED_VALUE"""),613.86)</f>
        <v>613.86</v>
      </c>
      <c r="G429" s="2">
        <f>IFERROR(__xludf.DUMMYFUNCTION("""COMPUTED_VALUE"""),45916.66666666667)</f>
        <v>45916.66667</v>
      </c>
      <c r="H429" s="1">
        <f>IFERROR(__xludf.DUMMYFUNCTION("""COMPUTED_VALUE"""),599.48)</f>
        <v>599.48</v>
      </c>
      <c r="J429" s="2">
        <f>IFERROR(__xludf.DUMMYFUNCTION("""COMPUTED_VALUE"""),45916.66666666667)</f>
        <v>45916.66667</v>
      </c>
      <c r="K429" s="1">
        <f>IFERROR(__xludf.DUMMYFUNCTION("""COMPUTED_VALUE"""),605.97)</f>
        <v>605.97</v>
      </c>
      <c r="M429" s="2">
        <f>IFERROR(__xludf.DUMMYFUNCTION("""COMPUTED_VALUE"""),45916.66666666667)</f>
        <v>45916.66667</v>
      </c>
      <c r="N429" s="1">
        <f>IFERROR(__xludf.DUMMYFUNCTION("""COMPUTED_VALUE"""),1.0031827E7)</f>
        <v>10031827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IFERROR(__xludf.DUMMYFUNCTION("""COMPUTED_VALUE"""),605.97)</f>
        <v>605.97</v>
      </c>
      <c r="D430" s="2">
        <f>IFERROR(__xludf.DUMMYFUNCTION("""COMPUTED_VALUE"""),45917.66666666667)</f>
        <v>45917.66667</v>
      </c>
      <c r="E430" s="1">
        <f>IFERROR(__xludf.DUMMYFUNCTION("""COMPUTED_VALUE"""),619.08)</f>
        <v>619.08</v>
      </c>
      <c r="G430" s="2">
        <f>IFERROR(__xludf.DUMMYFUNCTION("""COMPUTED_VALUE"""),45917.66666666667)</f>
        <v>45917.66667</v>
      </c>
      <c r="H430" s="1">
        <f>IFERROR(__xludf.DUMMYFUNCTION("""COMPUTED_VALUE"""),599.22)</f>
        <v>599.22</v>
      </c>
      <c r="J430" s="2">
        <f>IFERROR(__xludf.DUMMYFUNCTION("""COMPUTED_VALUE"""),45917.66666666667)</f>
        <v>45917.66667</v>
      </c>
      <c r="K430" s="1">
        <f>IFERROR(__xludf.DUMMYFUNCTION("""COMPUTED_VALUE"""),603.16)</f>
        <v>603.16</v>
      </c>
      <c r="M430" s="2">
        <f>IFERROR(__xludf.DUMMYFUNCTION("""COMPUTED_VALUE"""),45917.66666666667)</f>
        <v>45917.66667</v>
      </c>
      <c r="N430" s="1">
        <f>IFERROR(__xludf.DUMMYFUNCTION("""COMPUTED_VALUE"""),8945863.0)</f>
        <v>8945863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IFERROR(__xludf.DUMMYFUNCTION("""COMPUTED_VALUE"""),601.22)</f>
        <v>601.22</v>
      </c>
      <c r="D431" s="2">
        <f>IFERROR(__xludf.DUMMYFUNCTION("""COMPUTED_VALUE"""),45918.66666666667)</f>
        <v>45918.66667</v>
      </c>
      <c r="E431" s="1">
        <f>IFERROR(__xludf.DUMMYFUNCTION("""COMPUTED_VALUE"""),607.71)</f>
        <v>607.71</v>
      </c>
      <c r="G431" s="2">
        <f>IFERROR(__xludf.DUMMYFUNCTION("""COMPUTED_VALUE"""),45918.66666666667)</f>
        <v>45918.66667</v>
      </c>
      <c r="H431" s="1">
        <f>IFERROR(__xludf.DUMMYFUNCTION("""COMPUTED_VALUE"""),596.94)</f>
        <v>596.94</v>
      </c>
      <c r="J431" s="2">
        <f>IFERROR(__xludf.DUMMYFUNCTION("""COMPUTED_VALUE"""),45918.66666666667)</f>
        <v>45918.66667</v>
      </c>
      <c r="K431" s="1">
        <f>IFERROR(__xludf.DUMMYFUNCTION("""COMPUTED_VALUE"""),601.02)</f>
        <v>601.02</v>
      </c>
      <c r="M431" s="2">
        <f>IFERROR(__xludf.DUMMYFUNCTION("""COMPUTED_VALUE"""),45918.66666666667)</f>
        <v>45918.66667</v>
      </c>
      <c r="N431" s="1">
        <f>IFERROR(__xludf.DUMMYFUNCTION("""COMPUTED_VALUE"""),1.3173671E7)</f>
        <v>13173671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IFERROR(__xludf.DUMMYFUNCTION("""COMPUTED_VALUE"""),605.17)</f>
        <v>605.17</v>
      </c>
      <c r="D432" s="2">
        <f>IFERROR(__xludf.DUMMYFUNCTION("""COMPUTED_VALUE"""),45919.66666666667)</f>
        <v>45919.66667</v>
      </c>
      <c r="E432" s="1">
        <f>IFERROR(__xludf.DUMMYFUNCTION("""COMPUTED_VALUE"""),611.32)</f>
        <v>611.32</v>
      </c>
      <c r="G432" s="2">
        <f>IFERROR(__xludf.DUMMYFUNCTION("""COMPUTED_VALUE"""),45919.66666666667)</f>
        <v>45919.66667</v>
      </c>
      <c r="H432" s="1">
        <f>IFERROR(__xludf.DUMMYFUNCTION("""COMPUTED_VALUE"""),598.15)</f>
        <v>598.15</v>
      </c>
      <c r="J432" s="2">
        <f>IFERROR(__xludf.DUMMYFUNCTION("""COMPUTED_VALUE"""),45919.66666666667)</f>
        <v>45919.66667</v>
      </c>
      <c r="K432" s="1">
        <f>IFERROR(__xludf.DUMMYFUNCTION("""COMPUTED_VALUE"""),601.16)</f>
        <v>601.16</v>
      </c>
      <c r="M432" s="2">
        <f>IFERROR(__xludf.DUMMYFUNCTION("""COMPUTED_VALUE"""),45919.66666666667)</f>
        <v>45919.66667</v>
      </c>
      <c r="N432" s="1">
        <f>IFERROR(__xludf.DUMMYFUNCTION("""COMPUTED_VALUE"""),2.1104471E7)</f>
        <v>21104471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IFERROR(__xludf.DUMMYFUNCTION("""COMPUTED_VALUE"""),599.68)</f>
        <v>599.68</v>
      </c>
      <c r="D433" s="2">
        <f>IFERROR(__xludf.DUMMYFUNCTION("""COMPUTED_VALUE"""),45922.66666666667)</f>
        <v>45922.66667</v>
      </c>
      <c r="E433" s="1">
        <f>IFERROR(__xludf.DUMMYFUNCTION("""COMPUTED_VALUE"""),606.77)</f>
        <v>606.77</v>
      </c>
      <c r="G433" s="2">
        <f>IFERROR(__xludf.DUMMYFUNCTION("""COMPUTED_VALUE"""),45922.66666666667)</f>
        <v>45922.66667</v>
      </c>
      <c r="H433" s="1">
        <f>IFERROR(__xludf.DUMMYFUNCTION("""COMPUTED_VALUE"""),595.81)</f>
        <v>595.81</v>
      </c>
      <c r="J433" s="2">
        <f>IFERROR(__xludf.DUMMYFUNCTION("""COMPUTED_VALUE"""),45922.66666666667)</f>
        <v>45922.66667</v>
      </c>
      <c r="K433" s="1">
        <f>IFERROR(__xludf.DUMMYFUNCTION("""COMPUTED_VALUE"""),604.1)</f>
        <v>604.1</v>
      </c>
      <c r="M433" s="2">
        <f>IFERROR(__xludf.DUMMYFUNCTION("""COMPUTED_VALUE"""),45922.66666666667)</f>
        <v>45922.66667</v>
      </c>
      <c r="N433" s="1">
        <f>IFERROR(__xludf.DUMMYFUNCTION("""COMPUTED_VALUE"""),1.198033E7)</f>
        <v>11980330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IFERROR(__xludf.DUMMYFUNCTION("""COMPUTED_VALUE"""),606.44)</f>
        <v>606.44</v>
      </c>
      <c r="D434" s="2">
        <f>IFERROR(__xludf.DUMMYFUNCTION("""COMPUTED_VALUE"""),45923.66666666667)</f>
        <v>45923.66667</v>
      </c>
      <c r="E434" s="1">
        <f>IFERROR(__xludf.DUMMYFUNCTION("""COMPUTED_VALUE"""),619.15)</f>
        <v>619.15</v>
      </c>
      <c r="G434" s="2">
        <f>IFERROR(__xludf.DUMMYFUNCTION("""COMPUTED_VALUE"""),45923.66666666667)</f>
        <v>45923.66667</v>
      </c>
      <c r="H434" s="1">
        <f>IFERROR(__xludf.DUMMYFUNCTION("""COMPUTED_VALUE"""),603.9)</f>
        <v>603.9</v>
      </c>
      <c r="J434" s="2">
        <f>IFERROR(__xludf.DUMMYFUNCTION("""COMPUTED_VALUE"""),45923.66666666667)</f>
        <v>45923.66667</v>
      </c>
      <c r="K434" s="1">
        <f>IFERROR(__xludf.DUMMYFUNCTION("""COMPUTED_VALUE"""),606.77)</f>
        <v>606.77</v>
      </c>
      <c r="M434" s="2">
        <f>IFERROR(__xludf.DUMMYFUNCTION("""COMPUTED_VALUE"""),45923.66666666667)</f>
        <v>45923.66667</v>
      </c>
      <c r="N434" s="1">
        <f>IFERROR(__xludf.DUMMYFUNCTION("""COMPUTED_VALUE"""),1.4306884E7)</f>
        <v>14306884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IFERROR(__xludf.DUMMYFUNCTION("""COMPUTED_VALUE"""),606.77)</f>
        <v>606.77</v>
      </c>
      <c r="D435" s="2">
        <f>IFERROR(__xludf.DUMMYFUNCTION("""COMPUTED_VALUE"""),45924.66666666667)</f>
        <v>45924.66667</v>
      </c>
      <c r="E435" s="1">
        <f>IFERROR(__xludf.DUMMYFUNCTION("""COMPUTED_VALUE"""),606.77)</f>
        <v>606.77</v>
      </c>
      <c r="G435" s="2">
        <f>IFERROR(__xludf.DUMMYFUNCTION("""COMPUTED_VALUE"""),45924.66666666667)</f>
        <v>45924.66667</v>
      </c>
      <c r="H435" s="1">
        <f>IFERROR(__xludf.DUMMYFUNCTION("""COMPUTED_VALUE"""),503.91)</f>
        <v>503.91</v>
      </c>
      <c r="J435" s="2">
        <f>IFERROR(__xludf.DUMMYFUNCTION("""COMPUTED_VALUE"""),45924.66666666667)</f>
        <v>45924.66667</v>
      </c>
      <c r="K435" s="1">
        <f>IFERROR(__xludf.DUMMYFUNCTION("""COMPUTED_VALUE"""),503.91)</f>
        <v>503.91</v>
      </c>
      <c r="M435" s="2">
        <f>IFERROR(__xludf.DUMMYFUNCTION("""COMPUTED_VALUE"""),45924.66666666667)</f>
        <v>45924.66667</v>
      </c>
      <c r="N435" s="1">
        <f>IFERROR(__xludf.DUMMYFUNCTION("""COMPUTED_VALUE"""),9.1080869E7)</f>
        <v>91080869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IFERROR(__xludf.DUMMYFUNCTION("""COMPUTED_VALUE"""),503.91)</f>
        <v>503.91</v>
      </c>
      <c r="D436" s="2">
        <f>IFERROR(__xludf.DUMMYFUNCTION("""COMPUTED_VALUE"""),45925.66666666667)</f>
        <v>45925.66667</v>
      </c>
      <c r="E436" s="1">
        <f>IFERROR(__xludf.DUMMYFUNCTION("""COMPUTED_VALUE"""),503.91)</f>
        <v>503.91</v>
      </c>
      <c r="G436" s="2">
        <f>IFERROR(__xludf.DUMMYFUNCTION("""COMPUTED_VALUE"""),45925.66666666667)</f>
        <v>45925.66667</v>
      </c>
      <c r="H436" s="1">
        <f>IFERROR(__xludf.DUMMYFUNCTION("""COMPUTED_VALUE"""),470.38)</f>
        <v>470.38</v>
      </c>
      <c r="J436" s="2">
        <f>IFERROR(__xludf.DUMMYFUNCTION("""COMPUTED_VALUE"""),45925.66666666667)</f>
        <v>45925.66667</v>
      </c>
      <c r="K436" s="1">
        <f>IFERROR(__xludf.DUMMYFUNCTION("""COMPUTED_VALUE"""),472.74)</f>
        <v>472.74</v>
      </c>
      <c r="M436" s="2">
        <f>IFERROR(__xludf.DUMMYFUNCTION("""COMPUTED_VALUE"""),45925.66666666667)</f>
        <v>45925.66667</v>
      </c>
      <c r="N436" s="1">
        <f>IFERROR(__xludf.DUMMYFUNCTION("""COMPUTED_VALUE"""),8.6697662E7)</f>
        <v>86697662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IFERROR(__xludf.DUMMYFUNCTION("""COMPUTED_VALUE"""),472.74)</f>
        <v>472.74</v>
      </c>
      <c r="D437" s="2">
        <f>IFERROR(__xludf.DUMMYFUNCTION("""COMPUTED_VALUE"""),45926.66666666667)</f>
        <v>45926.66667</v>
      </c>
      <c r="E437" s="1">
        <f>IFERROR(__xludf.DUMMYFUNCTION("""COMPUTED_VALUE"""),484.84)</f>
        <v>484.84</v>
      </c>
      <c r="G437" s="2">
        <f>IFERROR(__xludf.DUMMYFUNCTION("""COMPUTED_VALUE"""),45926.66666666667)</f>
        <v>45926.66667</v>
      </c>
      <c r="H437" s="1">
        <f>IFERROR(__xludf.DUMMYFUNCTION("""COMPUTED_VALUE"""),472.67)</f>
        <v>472.67</v>
      </c>
      <c r="J437" s="2">
        <f>IFERROR(__xludf.DUMMYFUNCTION("""COMPUTED_VALUE"""),45926.66666666667)</f>
        <v>45926.66667</v>
      </c>
      <c r="K437" s="1">
        <f>IFERROR(__xludf.DUMMYFUNCTION("""COMPUTED_VALUE"""),478.22)</f>
        <v>478.22</v>
      </c>
      <c r="M437" s="2">
        <f>IFERROR(__xludf.DUMMYFUNCTION("""COMPUTED_VALUE"""),45926.66666666667)</f>
        <v>45926.66667</v>
      </c>
      <c r="N437" s="1">
        <f>IFERROR(__xludf.DUMMYFUNCTION("""COMPUTED_VALUE"""),4.1483612E7)</f>
        <v>41483612</v>
      </c>
    </row>
  </sheetData>
  <drawing r:id="rId1"/>
</worksheet>
</file>