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IFERROR(__xludf.DUMMYFUNCTION("GOOGLEFINANCE(""DJUSOL"",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IFERROR(__xludf.DUMMYFUNCTION("GOOGLEFINANCE(""DJUSOL"",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IFERROR(__xludf.DUMMYFUNCTION("GOOGLEFINANCE(""DJUSOL"",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IFERROR(__xludf.DUMMYFUNCTION("GOOGLEFINANCE(""DJUSOL"",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IFERROR(__xludf.DUMMYFUNCTION("GOOGLEFINANCE(""DJUSOL"",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IFERROR(__xludf.DUMMYFUNCTION("""COMPUTED_VALUE"""),695.0)</f>
        <v>695</v>
      </c>
      <c r="D2" s="2">
        <f>IFERROR(__xludf.DUMMYFUNCTION("""COMPUTED_VALUE"""),45293.66666666667)</f>
        <v>45293.66667</v>
      </c>
      <c r="E2" s="1">
        <f>IFERROR(__xludf.DUMMYFUNCTION("""COMPUTED_VALUE"""),711.91)</f>
        <v>711.91</v>
      </c>
      <c r="G2" s="2">
        <f>IFERROR(__xludf.DUMMYFUNCTION("""COMPUTED_VALUE"""),45293.66666666667)</f>
        <v>45293.66667</v>
      </c>
      <c r="H2" s="1">
        <f>IFERROR(__xludf.DUMMYFUNCTION("""COMPUTED_VALUE"""),695.0)</f>
        <v>695</v>
      </c>
      <c r="J2" s="2">
        <f>IFERROR(__xludf.DUMMYFUNCTION("""COMPUTED_VALUE"""),45293.66666666667)</f>
        <v>45293.66667</v>
      </c>
      <c r="K2" s="1">
        <f>IFERROR(__xludf.DUMMYFUNCTION("""COMPUTED_VALUE"""),705.22)</f>
        <v>705.22</v>
      </c>
      <c r="M2" s="2">
        <f>IFERROR(__xludf.DUMMYFUNCTION("""COMPUTED_VALUE"""),45293.66666666667)</f>
        <v>45293.66667</v>
      </c>
      <c r="N2" s="1">
        <f>IFERROR(__xludf.DUMMYFUNCTION("""COMPUTED_VALUE"""),3.9788994E7)</f>
        <v>39788994</v>
      </c>
    </row>
    <row r="3">
      <c r="A3" s="2">
        <f>IFERROR(__xludf.DUMMYFUNCTION("""COMPUTED_VALUE"""),45294.66666666667)</f>
        <v>45294.66667</v>
      </c>
      <c r="B3" s="1">
        <f>IFERROR(__xludf.DUMMYFUNCTION("""COMPUTED_VALUE"""),705.22)</f>
        <v>705.22</v>
      </c>
      <c r="D3" s="2">
        <f>IFERROR(__xludf.DUMMYFUNCTION("""COMPUTED_VALUE"""),45294.66666666667)</f>
        <v>45294.66667</v>
      </c>
      <c r="E3" s="1">
        <f>IFERROR(__xludf.DUMMYFUNCTION("""COMPUTED_VALUE"""),716.68)</f>
        <v>716.68</v>
      </c>
      <c r="G3" s="2">
        <f>IFERROR(__xludf.DUMMYFUNCTION("""COMPUTED_VALUE"""),45294.66666666667)</f>
        <v>45294.66667</v>
      </c>
      <c r="H3" s="1">
        <f>IFERROR(__xludf.DUMMYFUNCTION("""COMPUTED_VALUE"""),701.43)</f>
        <v>701.43</v>
      </c>
      <c r="J3" s="2">
        <f>IFERROR(__xludf.DUMMYFUNCTION("""COMPUTED_VALUE"""),45294.66666666667)</f>
        <v>45294.66667</v>
      </c>
      <c r="K3" s="1">
        <f>IFERROR(__xludf.DUMMYFUNCTION("""COMPUTED_VALUE"""),713.95)</f>
        <v>713.95</v>
      </c>
      <c r="M3" s="2">
        <f>IFERROR(__xludf.DUMMYFUNCTION("""COMPUTED_VALUE"""),45294.66666666667)</f>
        <v>45294.66667</v>
      </c>
      <c r="N3" s="1">
        <f>IFERROR(__xludf.DUMMYFUNCTION("""COMPUTED_VALUE"""),4.0989928E7)</f>
        <v>40989928</v>
      </c>
    </row>
    <row r="4">
      <c r="A4" s="2">
        <f>IFERROR(__xludf.DUMMYFUNCTION("""COMPUTED_VALUE"""),45295.66666666667)</f>
        <v>45295.66667</v>
      </c>
      <c r="B4" s="1">
        <f>IFERROR(__xludf.DUMMYFUNCTION("""COMPUTED_VALUE"""),713.95)</f>
        <v>713.95</v>
      </c>
      <c r="D4" s="2">
        <f>IFERROR(__xludf.DUMMYFUNCTION("""COMPUTED_VALUE"""),45295.66666666667)</f>
        <v>45295.66667</v>
      </c>
      <c r="E4" s="1">
        <f>IFERROR(__xludf.DUMMYFUNCTION("""COMPUTED_VALUE"""),722.99)</f>
        <v>722.99</v>
      </c>
      <c r="G4" s="2">
        <f>IFERROR(__xludf.DUMMYFUNCTION("""COMPUTED_VALUE"""),45295.66666666667)</f>
        <v>45295.66667</v>
      </c>
      <c r="H4" s="1">
        <f>IFERROR(__xludf.DUMMYFUNCTION("""COMPUTED_VALUE"""),705.32)</f>
        <v>705.32</v>
      </c>
      <c r="J4" s="2">
        <f>IFERROR(__xludf.DUMMYFUNCTION("""COMPUTED_VALUE"""),45295.66666666667)</f>
        <v>45295.66667</v>
      </c>
      <c r="K4" s="1">
        <f>IFERROR(__xludf.DUMMYFUNCTION("""COMPUTED_VALUE"""),706.5)</f>
        <v>706.5</v>
      </c>
      <c r="M4" s="2">
        <f>IFERROR(__xludf.DUMMYFUNCTION("""COMPUTED_VALUE"""),45295.66666666667)</f>
        <v>45295.66667</v>
      </c>
      <c r="N4" s="1">
        <f>IFERROR(__xludf.DUMMYFUNCTION("""COMPUTED_VALUE"""),3.6993829E7)</f>
        <v>36993829</v>
      </c>
    </row>
    <row r="5">
      <c r="A5" s="2">
        <f>IFERROR(__xludf.DUMMYFUNCTION("""COMPUTED_VALUE"""),45296.66666666667)</f>
        <v>45296.66667</v>
      </c>
      <c r="B5" s="1">
        <f>IFERROR(__xludf.DUMMYFUNCTION("""COMPUTED_VALUE"""),706.5)</f>
        <v>706.5</v>
      </c>
      <c r="D5" s="2">
        <f>IFERROR(__xludf.DUMMYFUNCTION("""COMPUTED_VALUE"""),45296.66666666667)</f>
        <v>45296.66667</v>
      </c>
      <c r="E5" s="1">
        <f>IFERROR(__xludf.DUMMYFUNCTION("""COMPUTED_VALUE"""),713.35)</f>
        <v>713.35</v>
      </c>
      <c r="G5" s="2">
        <f>IFERROR(__xludf.DUMMYFUNCTION("""COMPUTED_VALUE"""),45296.66666666667)</f>
        <v>45296.66667</v>
      </c>
      <c r="H5" s="1">
        <f>IFERROR(__xludf.DUMMYFUNCTION("""COMPUTED_VALUE"""),704.06)</f>
        <v>704.06</v>
      </c>
      <c r="J5" s="2">
        <f>IFERROR(__xludf.DUMMYFUNCTION("""COMPUTED_VALUE"""),45296.66666666667)</f>
        <v>45296.66667</v>
      </c>
      <c r="K5" s="1">
        <f>IFERROR(__xludf.DUMMYFUNCTION("""COMPUTED_VALUE"""),707.16)</f>
        <v>707.16</v>
      </c>
      <c r="M5" s="2">
        <f>IFERROR(__xludf.DUMMYFUNCTION("""COMPUTED_VALUE"""),45296.66666666667)</f>
        <v>45296.66667</v>
      </c>
      <c r="N5" s="1">
        <f>IFERROR(__xludf.DUMMYFUNCTION("""COMPUTED_VALUE"""),3.1283541E7)</f>
        <v>31283541</v>
      </c>
    </row>
    <row r="6">
      <c r="A6" s="2">
        <f>IFERROR(__xludf.DUMMYFUNCTION("""COMPUTED_VALUE"""),45299.66666666667)</f>
        <v>45299.66667</v>
      </c>
      <c r="B6" s="1">
        <f>IFERROR(__xludf.DUMMYFUNCTION("""COMPUTED_VALUE"""),707.16)</f>
        <v>707.16</v>
      </c>
      <c r="D6" s="2">
        <f>IFERROR(__xludf.DUMMYFUNCTION("""COMPUTED_VALUE"""),45299.66666666667)</f>
        <v>45299.66667</v>
      </c>
      <c r="E6" s="1">
        <f>IFERROR(__xludf.DUMMYFUNCTION("""COMPUTED_VALUE"""),707.16)</f>
        <v>707.16</v>
      </c>
      <c r="G6" s="2">
        <f>IFERROR(__xludf.DUMMYFUNCTION("""COMPUTED_VALUE"""),45299.66666666667)</f>
        <v>45299.66667</v>
      </c>
      <c r="H6" s="1">
        <f>IFERROR(__xludf.DUMMYFUNCTION("""COMPUTED_VALUE"""),684.92)</f>
        <v>684.92</v>
      </c>
      <c r="J6" s="2">
        <f>IFERROR(__xludf.DUMMYFUNCTION("""COMPUTED_VALUE"""),45299.66666666667)</f>
        <v>45299.66667</v>
      </c>
      <c r="K6" s="1">
        <f>IFERROR(__xludf.DUMMYFUNCTION("""COMPUTED_VALUE"""),698.38)</f>
        <v>698.38</v>
      </c>
      <c r="M6" s="2">
        <f>IFERROR(__xludf.DUMMYFUNCTION("""COMPUTED_VALUE"""),45299.66666666667)</f>
        <v>45299.66667</v>
      </c>
      <c r="N6" s="1">
        <f>IFERROR(__xludf.DUMMYFUNCTION("""COMPUTED_VALUE"""),4.3727707E7)</f>
        <v>43727707</v>
      </c>
    </row>
    <row r="7">
      <c r="A7" s="2">
        <f>IFERROR(__xludf.DUMMYFUNCTION("""COMPUTED_VALUE"""),45300.66666666667)</f>
        <v>45300.66667</v>
      </c>
      <c r="B7" s="1">
        <f>IFERROR(__xludf.DUMMYFUNCTION("""COMPUTED_VALUE"""),698.38)</f>
        <v>698.38</v>
      </c>
      <c r="D7" s="2">
        <f>IFERROR(__xludf.DUMMYFUNCTION("""COMPUTED_VALUE"""),45300.66666666667)</f>
        <v>45300.66667</v>
      </c>
      <c r="E7" s="1">
        <f>IFERROR(__xludf.DUMMYFUNCTION("""COMPUTED_VALUE"""),699.33)</f>
        <v>699.33</v>
      </c>
      <c r="G7" s="2">
        <f>IFERROR(__xludf.DUMMYFUNCTION("""COMPUTED_VALUE"""),45300.66666666667)</f>
        <v>45300.66667</v>
      </c>
      <c r="H7" s="1">
        <f>IFERROR(__xludf.DUMMYFUNCTION("""COMPUTED_VALUE"""),685.71)</f>
        <v>685.71</v>
      </c>
      <c r="J7" s="2">
        <f>IFERROR(__xludf.DUMMYFUNCTION("""COMPUTED_VALUE"""),45300.66666666667)</f>
        <v>45300.66667</v>
      </c>
      <c r="K7" s="1">
        <f>IFERROR(__xludf.DUMMYFUNCTION("""COMPUTED_VALUE"""),686.28)</f>
        <v>686.28</v>
      </c>
      <c r="M7" s="2">
        <f>IFERROR(__xludf.DUMMYFUNCTION("""COMPUTED_VALUE"""),45300.66666666667)</f>
        <v>45300.66667</v>
      </c>
      <c r="N7" s="1">
        <f>IFERROR(__xludf.DUMMYFUNCTION("""COMPUTED_VALUE"""),3.9769205E7)</f>
        <v>39769205</v>
      </c>
    </row>
    <row r="8">
      <c r="A8" s="2">
        <f>IFERROR(__xludf.DUMMYFUNCTION("""COMPUTED_VALUE"""),45301.66666666667)</f>
        <v>45301.66667</v>
      </c>
      <c r="B8" s="1">
        <f>IFERROR(__xludf.DUMMYFUNCTION("""COMPUTED_VALUE"""),686.28)</f>
        <v>686.28</v>
      </c>
      <c r="D8" s="2">
        <f>IFERROR(__xludf.DUMMYFUNCTION("""COMPUTED_VALUE"""),45301.66666666667)</f>
        <v>45301.66667</v>
      </c>
      <c r="E8" s="1">
        <f>IFERROR(__xludf.DUMMYFUNCTION("""COMPUTED_VALUE"""),686.28)</f>
        <v>686.28</v>
      </c>
      <c r="G8" s="2">
        <f>IFERROR(__xludf.DUMMYFUNCTION("""COMPUTED_VALUE"""),45301.66666666667)</f>
        <v>45301.66667</v>
      </c>
      <c r="H8" s="1">
        <f>IFERROR(__xludf.DUMMYFUNCTION("""COMPUTED_VALUE"""),677.13)</f>
        <v>677.13</v>
      </c>
      <c r="J8" s="2">
        <f>IFERROR(__xludf.DUMMYFUNCTION("""COMPUTED_VALUE"""),45301.66666666667)</f>
        <v>45301.66667</v>
      </c>
      <c r="K8" s="1">
        <f>IFERROR(__xludf.DUMMYFUNCTION("""COMPUTED_VALUE"""),679.87)</f>
        <v>679.87</v>
      </c>
      <c r="M8" s="2">
        <f>IFERROR(__xludf.DUMMYFUNCTION("""COMPUTED_VALUE"""),45301.66666666667)</f>
        <v>45301.66667</v>
      </c>
      <c r="N8" s="1">
        <f>IFERROR(__xludf.DUMMYFUNCTION("""COMPUTED_VALUE"""),3.750875E7)</f>
        <v>37508750</v>
      </c>
    </row>
    <row r="9">
      <c r="A9" s="2">
        <f>IFERROR(__xludf.DUMMYFUNCTION("""COMPUTED_VALUE"""),45302.66666666667)</f>
        <v>45302.66667</v>
      </c>
      <c r="B9" s="1">
        <f>IFERROR(__xludf.DUMMYFUNCTION("""COMPUTED_VALUE"""),679.87)</f>
        <v>679.87</v>
      </c>
      <c r="D9" s="2">
        <f>IFERROR(__xludf.DUMMYFUNCTION("""COMPUTED_VALUE"""),45302.66666666667)</f>
        <v>45302.66667</v>
      </c>
      <c r="E9" s="1">
        <f>IFERROR(__xludf.DUMMYFUNCTION("""COMPUTED_VALUE"""),685.89)</f>
        <v>685.89</v>
      </c>
      <c r="G9" s="2">
        <f>IFERROR(__xludf.DUMMYFUNCTION("""COMPUTED_VALUE"""),45302.66666666667)</f>
        <v>45302.66667</v>
      </c>
      <c r="H9" s="1">
        <f>IFERROR(__xludf.DUMMYFUNCTION("""COMPUTED_VALUE"""),679.87)</f>
        <v>679.87</v>
      </c>
      <c r="J9" s="2">
        <f>IFERROR(__xludf.DUMMYFUNCTION("""COMPUTED_VALUE"""),45302.66666666667)</f>
        <v>45302.66667</v>
      </c>
      <c r="K9" s="1">
        <f>IFERROR(__xludf.DUMMYFUNCTION("""COMPUTED_VALUE"""),681.37)</f>
        <v>681.37</v>
      </c>
      <c r="M9" s="2">
        <f>IFERROR(__xludf.DUMMYFUNCTION("""COMPUTED_VALUE"""),45302.66666666667)</f>
        <v>45302.66667</v>
      </c>
      <c r="N9" s="1">
        <f>IFERROR(__xludf.DUMMYFUNCTION("""COMPUTED_VALUE"""),3.3713812E7)</f>
        <v>33713812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IFERROR(__xludf.DUMMYFUNCTION("""COMPUTED_VALUE"""),681.37)</f>
        <v>681.37</v>
      </c>
      <c r="D10" s="2">
        <f>IFERROR(__xludf.DUMMYFUNCTION("""COMPUTED_VALUE"""),45303.66666666667)</f>
        <v>45303.66667</v>
      </c>
      <c r="E10" s="1">
        <f>IFERROR(__xludf.DUMMYFUNCTION("""COMPUTED_VALUE"""),695.64)</f>
        <v>695.64</v>
      </c>
      <c r="G10" s="2">
        <f>IFERROR(__xludf.DUMMYFUNCTION("""COMPUTED_VALUE"""),45303.66666666667)</f>
        <v>45303.66667</v>
      </c>
      <c r="H10" s="1">
        <f>IFERROR(__xludf.DUMMYFUNCTION("""COMPUTED_VALUE"""),681.37)</f>
        <v>681.37</v>
      </c>
      <c r="J10" s="2">
        <f>IFERROR(__xludf.DUMMYFUNCTION("""COMPUTED_VALUE"""),45303.66666666667)</f>
        <v>45303.66667</v>
      </c>
      <c r="K10" s="1">
        <f>IFERROR(__xludf.DUMMYFUNCTION("""COMPUTED_VALUE"""),690.51)</f>
        <v>690.51</v>
      </c>
      <c r="M10" s="2">
        <f>IFERROR(__xludf.DUMMYFUNCTION("""COMPUTED_VALUE"""),45303.66666666667)</f>
        <v>45303.66667</v>
      </c>
      <c r="N10" s="1">
        <f>IFERROR(__xludf.DUMMYFUNCTION("""COMPUTED_VALUE"""),3.8638584E7)</f>
        <v>38638584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IFERROR(__xludf.DUMMYFUNCTION("""COMPUTED_VALUE"""),690.51)</f>
        <v>690.51</v>
      </c>
      <c r="D11" s="2">
        <f>IFERROR(__xludf.DUMMYFUNCTION("""COMPUTED_VALUE"""),45307.66666666667)</f>
        <v>45307.66667</v>
      </c>
      <c r="E11" s="1">
        <f>IFERROR(__xludf.DUMMYFUNCTION("""COMPUTED_VALUE"""),690.51)</f>
        <v>690.51</v>
      </c>
      <c r="G11" s="2">
        <f>IFERROR(__xludf.DUMMYFUNCTION("""COMPUTED_VALUE"""),45307.66666666667)</f>
        <v>45307.66667</v>
      </c>
      <c r="H11" s="1">
        <f>IFERROR(__xludf.DUMMYFUNCTION("""COMPUTED_VALUE"""),673.65)</f>
        <v>673.65</v>
      </c>
      <c r="J11" s="2">
        <f>IFERROR(__xludf.DUMMYFUNCTION("""COMPUTED_VALUE"""),45307.66666666667)</f>
        <v>45307.66667</v>
      </c>
      <c r="K11" s="1">
        <f>IFERROR(__xludf.DUMMYFUNCTION("""COMPUTED_VALUE"""),674.38)</f>
        <v>674.38</v>
      </c>
      <c r="M11" s="2">
        <f>IFERROR(__xludf.DUMMYFUNCTION("""COMPUTED_VALUE"""),45307.66666666667)</f>
        <v>45307.66667</v>
      </c>
      <c r="N11" s="1">
        <f>IFERROR(__xludf.DUMMYFUNCTION("""COMPUTED_VALUE"""),4.2902376E7)</f>
        <v>42902376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IFERROR(__xludf.DUMMYFUNCTION("""COMPUTED_VALUE"""),674.38)</f>
        <v>674.38</v>
      </c>
      <c r="D12" s="2">
        <f>IFERROR(__xludf.DUMMYFUNCTION("""COMPUTED_VALUE"""),45308.66666666667)</f>
        <v>45308.66667</v>
      </c>
      <c r="E12" s="1">
        <f>IFERROR(__xludf.DUMMYFUNCTION("""COMPUTED_VALUE"""),675.96)</f>
        <v>675.96</v>
      </c>
      <c r="G12" s="2">
        <f>IFERROR(__xludf.DUMMYFUNCTION("""COMPUTED_VALUE"""),45308.66666666667)</f>
        <v>45308.66667</v>
      </c>
      <c r="H12" s="1">
        <f>IFERROR(__xludf.DUMMYFUNCTION("""COMPUTED_VALUE"""),667.11)</f>
        <v>667.11</v>
      </c>
      <c r="J12" s="2">
        <f>IFERROR(__xludf.DUMMYFUNCTION("""COMPUTED_VALUE"""),45308.66666666667)</f>
        <v>45308.66667</v>
      </c>
      <c r="K12" s="1">
        <f>IFERROR(__xludf.DUMMYFUNCTION("""COMPUTED_VALUE"""),670.31)</f>
        <v>670.31</v>
      </c>
      <c r="M12" s="2">
        <f>IFERROR(__xludf.DUMMYFUNCTION("""COMPUTED_VALUE"""),45308.66666666667)</f>
        <v>45308.66667</v>
      </c>
      <c r="N12" s="1">
        <f>IFERROR(__xludf.DUMMYFUNCTION("""COMPUTED_VALUE"""),3.6176388E7)</f>
        <v>36176388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IFERROR(__xludf.DUMMYFUNCTION("""COMPUTED_VALUE"""),670.31)</f>
        <v>670.31</v>
      </c>
      <c r="D13" s="2">
        <f>IFERROR(__xludf.DUMMYFUNCTION("""COMPUTED_VALUE"""),45309.66666666667)</f>
        <v>45309.66667</v>
      </c>
      <c r="E13" s="1">
        <f>IFERROR(__xludf.DUMMYFUNCTION("""COMPUTED_VALUE"""),670.31)</f>
        <v>670.31</v>
      </c>
      <c r="G13" s="2">
        <f>IFERROR(__xludf.DUMMYFUNCTION("""COMPUTED_VALUE"""),45309.66666666667)</f>
        <v>45309.66667</v>
      </c>
      <c r="H13" s="1">
        <f>IFERROR(__xludf.DUMMYFUNCTION("""COMPUTED_VALUE"""),659.45)</f>
        <v>659.45</v>
      </c>
      <c r="J13" s="2">
        <f>IFERROR(__xludf.DUMMYFUNCTION("""COMPUTED_VALUE"""),45309.66666666667)</f>
        <v>45309.66667</v>
      </c>
      <c r="K13" s="1">
        <f>IFERROR(__xludf.DUMMYFUNCTION("""COMPUTED_VALUE"""),667.5)</f>
        <v>667.5</v>
      </c>
      <c r="M13" s="2">
        <f>IFERROR(__xludf.DUMMYFUNCTION("""COMPUTED_VALUE"""),45309.66666666667)</f>
        <v>45309.66667</v>
      </c>
      <c r="N13" s="1">
        <f>IFERROR(__xludf.DUMMYFUNCTION("""COMPUTED_VALUE"""),4.4347929E7)</f>
        <v>44347929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IFERROR(__xludf.DUMMYFUNCTION("""COMPUTED_VALUE"""),667.5)</f>
        <v>667.5</v>
      </c>
      <c r="D14" s="2">
        <f>IFERROR(__xludf.DUMMYFUNCTION("""COMPUTED_VALUE"""),45310.66666666667)</f>
        <v>45310.66667</v>
      </c>
      <c r="E14" s="1">
        <f>IFERROR(__xludf.DUMMYFUNCTION("""COMPUTED_VALUE"""),668.85)</f>
        <v>668.85</v>
      </c>
      <c r="G14" s="2">
        <f>IFERROR(__xludf.DUMMYFUNCTION("""COMPUTED_VALUE"""),45310.66666666667)</f>
        <v>45310.66667</v>
      </c>
      <c r="H14" s="1">
        <f>IFERROR(__xludf.DUMMYFUNCTION("""COMPUTED_VALUE"""),664.36)</f>
        <v>664.36</v>
      </c>
      <c r="J14" s="2">
        <f>IFERROR(__xludf.DUMMYFUNCTION("""COMPUTED_VALUE"""),45310.66666666667)</f>
        <v>45310.66667</v>
      </c>
      <c r="K14" s="1">
        <f>IFERROR(__xludf.DUMMYFUNCTION("""COMPUTED_VALUE"""),668.79)</f>
        <v>668.79</v>
      </c>
      <c r="M14" s="2">
        <f>IFERROR(__xludf.DUMMYFUNCTION("""COMPUTED_VALUE"""),45310.66666666667)</f>
        <v>45310.66667</v>
      </c>
      <c r="N14" s="1">
        <f>IFERROR(__xludf.DUMMYFUNCTION("""COMPUTED_VALUE"""),4.0761897E7)</f>
        <v>40761897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IFERROR(__xludf.DUMMYFUNCTION("""COMPUTED_VALUE"""),668.79)</f>
        <v>668.79</v>
      </c>
      <c r="D15" s="2">
        <f>IFERROR(__xludf.DUMMYFUNCTION("""COMPUTED_VALUE"""),45313.66666666667)</f>
        <v>45313.66667</v>
      </c>
      <c r="E15" s="1">
        <f>IFERROR(__xludf.DUMMYFUNCTION("""COMPUTED_VALUE"""),670.39)</f>
        <v>670.39</v>
      </c>
      <c r="G15" s="2">
        <f>IFERROR(__xludf.DUMMYFUNCTION("""COMPUTED_VALUE"""),45313.66666666667)</f>
        <v>45313.66667</v>
      </c>
      <c r="H15" s="1">
        <f>IFERROR(__xludf.DUMMYFUNCTION("""COMPUTED_VALUE"""),661.99)</f>
        <v>661.99</v>
      </c>
      <c r="J15" s="2">
        <f>IFERROR(__xludf.DUMMYFUNCTION("""COMPUTED_VALUE"""),45313.66666666667)</f>
        <v>45313.66667</v>
      </c>
      <c r="K15" s="1">
        <f>IFERROR(__xludf.DUMMYFUNCTION("""COMPUTED_VALUE"""),668.92)</f>
        <v>668.92</v>
      </c>
      <c r="M15" s="2">
        <f>IFERROR(__xludf.DUMMYFUNCTION("""COMPUTED_VALUE"""),45313.66666666667)</f>
        <v>45313.66667</v>
      </c>
      <c r="N15" s="1">
        <f>IFERROR(__xludf.DUMMYFUNCTION("""COMPUTED_VALUE"""),3.7171749E7)</f>
        <v>37171749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IFERROR(__xludf.DUMMYFUNCTION("""COMPUTED_VALUE"""),668.92)</f>
        <v>668.92</v>
      </c>
      <c r="D16" s="2">
        <f>IFERROR(__xludf.DUMMYFUNCTION("""COMPUTED_VALUE"""),45314.66666666667)</f>
        <v>45314.66667</v>
      </c>
      <c r="E16" s="1">
        <f>IFERROR(__xludf.DUMMYFUNCTION("""COMPUTED_VALUE"""),677.21)</f>
        <v>677.21</v>
      </c>
      <c r="G16" s="2">
        <f>IFERROR(__xludf.DUMMYFUNCTION("""COMPUTED_VALUE"""),45314.66666666667)</f>
        <v>45314.66667</v>
      </c>
      <c r="H16" s="1">
        <f>IFERROR(__xludf.DUMMYFUNCTION("""COMPUTED_VALUE"""),667.72)</f>
        <v>667.72</v>
      </c>
      <c r="J16" s="2">
        <f>IFERROR(__xludf.DUMMYFUNCTION("""COMPUTED_VALUE"""),45314.66666666667)</f>
        <v>45314.66667</v>
      </c>
      <c r="K16" s="1">
        <f>IFERROR(__xludf.DUMMYFUNCTION("""COMPUTED_VALUE"""),672.54)</f>
        <v>672.54</v>
      </c>
      <c r="M16" s="2">
        <f>IFERROR(__xludf.DUMMYFUNCTION("""COMPUTED_VALUE"""),45314.66666666667)</f>
        <v>45314.66667</v>
      </c>
      <c r="N16" s="1">
        <f>IFERROR(__xludf.DUMMYFUNCTION("""COMPUTED_VALUE"""),2.8946594E7)</f>
        <v>28946594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IFERROR(__xludf.DUMMYFUNCTION("""COMPUTED_VALUE"""),672.54)</f>
        <v>672.54</v>
      </c>
      <c r="D17" s="2">
        <f>IFERROR(__xludf.DUMMYFUNCTION("""COMPUTED_VALUE"""),45315.66666666667)</f>
        <v>45315.66667</v>
      </c>
      <c r="E17" s="1">
        <f>IFERROR(__xludf.DUMMYFUNCTION("""COMPUTED_VALUE"""),684.68)</f>
        <v>684.68</v>
      </c>
      <c r="G17" s="2">
        <f>IFERROR(__xludf.DUMMYFUNCTION("""COMPUTED_VALUE"""),45315.66666666667)</f>
        <v>45315.66667</v>
      </c>
      <c r="H17" s="1">
        <f>IFERROR(__xludf.DUMMYFUNCTION("""COMPUTED_VALUE"""),672.37)</f>
        <v>672.37</v>
      </c>
      <c r="J17" s="2">
        <f>IFERROR(__xludf.DUMMYFUNCTION("""COMPUTED_VALUE"""),45315.66666666667)</f>
        <v>45315.66667</v>
      </c>
      <c r="K17" s="1">
        <f>IFERROR(__xludf.DUMMYFUNCTION("""COMPUTED_VALUE"""),684.55)</f>
        <v>684.55</v>
      </c>
      <c r="M17" s="2">
        <f>IFERROR(__xludf.DUMMYFUNCTION("""COMPUTED_VALUE"""),45315.66666666667)</f>
        <v>45315.66667</v>
      </c>
      <c r="N17" s="1">
        <f>IFERROR(__xludf.DUMMYFUNCTION("""COMPUTED_VALUE"""),3.2989497E7)</f>
        <v>32989497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IFERROR(__xludf.DUMMYFUNCTION("""COMPUTED_VALUE"""),684.55)</f>
        <v>684.55</v>
      </c>
      <c r="D18" s="2">
        <f>IFERROR(__xludf.DUMMYFUNCTION("""COMPUTED_VALUE"""),45316.66666666667)</f>
        <v>45316.66667</v>
      </c>
      <c r="E18" s="1">
        <f>IFERROR(__xludf.DUMMYFUNCTION("""COMPUTED_VALUE"""),701.69)</f>
        <v>701.69</v>
      </c>
      <c r="G18" s="2">
        <f>IFERROR(__xludf.DUMMYFUNCTION("""COMPUTED_VALUE"""),45316.66666666667)</f>
        <v>45316.66667</v>
      </c>
      <c r="H18" s="1">
        <f>IFERROR(__xludf.DUMMYFUNCTION("""COMPUTED_VALUE"""),684.55)</f>
        <v>684.55</v>
      </c>
      <c r="J18" s="2">
        <f>IFERROR(__xludf.DUMMYFUNCTION("""COMPUTED_VALUE"""),45316.66666666667)</f>
        <v>45316.66667</v>
      </c>
      <c r="K18" s="1">
        <f>IFERROR(__xludf.DUMMYFUNCTION("""COMPUTED_VALUE"""),701.39)</f>
        <v>701.39</v>
      </c>
      <c r="M18" s="2">
        <f>IFERROR(__xludf.DUMMYFUNCTION("""COMPUTED_VALUE"""),45316.66666666667)</f>
        <v>45316.66667</v>
      </c>
      <c r="N18" s="1">
        <f>IFERROR(__xludf.DUMMYFUNCTION("""COMPUTED_VALUE"""),4.1305189E7)</f>
        <v>41305189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IFERROR(__xludf.DUMMYFUNCTION("""COMPUTED_VALUE"""),701.39)</f>
        <v>701.39</v>
      </c>
      <c r="D19" s="2">
        <f>IFERROR(__xludf.DUMMYFUNCTION("""COMPUTED_VALUE"""),45317.66666666667)</f>
        <v>45317.66667</v>
      </c>
      <c r="E19" s="1">
        <f>IFERROR(__xludf.DUMMYFUNCTION("""COMPUTED_VALUE"""),706.32)</f>
        <v>706.32</v>
      </c>
      <c r="G19" s="2">
        <f>IFERROR(__xludf.DUMMYFUNCTION("""COMPUTED_VALUE"""),45317.66666666667)</f>
        <v>45317.66667</v>
      </c>
      <c r="H19" s="1">
        <f>IFERROR(__xludf.DUMMYFUNCTION("""COMPUTED_VALUE"""),694.61)</f>
        <v>694.61</v>
      </c>
      <c r="J19" s="2">
        <f>IFERROR(__xludf.DUMMYFUNCTION("""COMPUTED_VALUE"""),45317.66666666667)</f>
        <v>45317.66667</v>
      </c>
      <c r="K19" s="1">
        <f>IFERROR(__xludf.DUMMYFUNCTION("""COMPUTED_VALUE"""),706.09)</f>
        <v>706.09</v>
      </c>
      <c r="M19" s="2">
        <f>IFERROR(__xludf.DUMMYFUNCTION("""COMPUTED_VALUE"""),45317.66666666667)</f>
        <v>45317.66667</v>
      </c>
      <c r="N19" s="1">
        <f>IFERROR(__xludf.DUMMYFUNCTION("""COMPUTED_VALUE"""),3.6962487E7)</f>
        <v>36962487</v>
      </c>
    </row>
    <row r="20">
      <c r="A20" s="2">
        <f>IFERROR(__xludf.DUMMYFUNCTION("""COMPUTED_VALUE"""),45320.66666666667)</f>
        <v>45320.66667</v>
      </c>
      <c r="B20" s="1">
        <f>IFERROR(__xludf.DUMMYFUNCTION("""COMPUTED_VALUE"""),706.09)</f>
        <v>706.09</v>
      </c>
      <c r="D20" s="2">
        <f>IFERROR(__xludf.DUMMYFUNCTION("""COMPUTED_VALUE"""),45320.66666666667)</f>
        <v>45320.66667</v>
      </c>
      <c r="E20" s="1">
        <f>IFERROR(__xludf.DUMMYFUNCTION("""COMPUTED_VALUE"""),706.48)</f>
        <v>706.48</v>
      </c>
      <c r="G20" s="2">
        <f>IFERROR(__xludf.DUMMYFUNCTION("""COMPUTED_VALUE"""),45320.66666666667)</f>
        <v>45320.66667</v>
      </c>
      <c r="H20" s="1">
        <f>IFERROR(__xludf.DUMMYFUNCTION("""COMPUTED_VALUE"""),698.12)</f>
        <v>698.12</v>
      </c>
      <c r="J20" s="2">
        <f>IFERROR(__xludf.DUMMYFUNCTION("""COMPUTED_VALUE"""),45320.66666666667)</f>
        <v>45320.66667</v>
      </c>
      <c r="K20" s="1">
        <f>IFERROR(__xludf.DUMMYFUNCTION("""COMPUTED_VALUE"""),706.38)</f>
        <v>706.38</v>
      </c>
      <c r="M20" s="2">
        <f>IFERROR(__xludf.DUMMYFUNCTION("""COMPUTED_VALUE"""),45320.66666666667)</f>
        <v>45320.66667</v>
      </c>
      <c r="N20" s="1">
        <f>IFERROR(__xludf.DUMMYFUNCTION("""COMPUTED_VALUE"""),3.5897382E7)</f>
        <v>35897382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IFERROR(__xludf.DUMMYFUNCTION("""COMPUTED_VALUE"""),706.38)</f>
        <v>706.38</v>
      </c>
      <c r="D21" s="2">
        <f>IFERROR(__xludf.DUMMYFUNCTION("""COMPUTED_VALUE"""),45321.66666666667)</f>
        <v>45321.66667</v>
      </c>
      <c r="E21" s="1">
        <f>IFERROR(__xludf.DUMMYFUNCTION("""COMPUTED_VALUE"""),715.64)</f>
        <v>715.64</v>
      </c>
      <c r="G21" s="2">
        <f>IFERROR(__xludf.DUMMYFUNCTION("""COMPUTED_VALUE"""),45321.66666666667)</f>
        <v>45321.66667</v>
      </c>
      <c r="H21" s="1">
        <f>IFERROR(__xludf.DUMMYFUNCTION("""COMPUTED_VALUE"""),699.89)</f>
        <v>699.89</v>
      </c>
      <c r="J21" s="2">
        <f>IFERROR(__xludf.DUMMYFUNCTION("""COMPUTED_VALUE"""),45321.66666666667)</f>
        <v>45321.66667</v>
      </c>
      <c r="K21" s="1">
        <f>IFERROR(__xludf.DUMMYFUNCTION("""COMPUTED_VALUE"""),715.46)</f>
        <v>715.46</v>
      </c>
      <c r="M21" s="2">
        <f>IFERROR(__xludf.DUMMYFUNCTION("""COMPUTED_VALUE"""),45321.66666666667)</f>
        <v>45321.66667</v>
      </c>
      <c r="N21" s="1">
        <f>IFERROR(__xludf.DUMMYFUNCTION("""COMPUTED_VALUE"""),3.7793703E7)</f>
        <v>37793703</v>
      </c>
    </row>
    <row r="22">
      <c r="A22" s="2">
        <f>IFERROR(__xludf.DUMMYFUNCTION("""COMPUTED_VALUE"""),45322.66666666667)</f>
        <v>45322.66667</v>
      </c>
      <c r="B22" s="1">
        <f>IFERROR(__xludf.DUMMYFUNCTION("""COMPUTED_VALUE"""),715.46)</f>
        <v>715.46</v>
      </c>
      <c r="D22" s="2">
        <f>IFERROR(__xludf.DUMMYFUNCTION("""COMPUTED_VALUE"""),45322.66666666667)</f>
        <v>45322.66667</v>
      </c>
      <c r="E22" s="1">
        <f>IFERROR(__xludf.DUMMYFUNCTION("""COMPUTED_VALUE"""),715.79)</f>
        <v>715.79</v>
      </c>
      <c r="G22" s="2">
        <f>IFERROR(__xludf.DUMMYFUNCTION("""COMPUTED_VALUE"""),45322.66666666667)</f>
        <v>45322.66667</v>
      </c>
      <c r="H22" s="1">
        <f>IFERROR(__xludf.DUMMYFUNCTION("""COMPUTED_VALUE"""),701.59)</f>
        <v>701.59</v>
      </c>
      <c r="J22" s="2">
        <f>IFERROR(__xludf.DUMMYFUNCTION("""COMPUTED_VALUE"""),45322.66666666667)</f>
        <v>45322.66667</v>
      </c>
      <c r="K22" s="1">
        <f>IFERROR(__xludf.DUMMYFUNCTION("""COMPUTED_VALUE"""),701.82)</f>
        <v>701.82</v>
      </c>
      <c r="M22" s="2">
        <f>IFERROR(__xludf.DUMMYFUNCTION("""COMPUTED_VALUE"""),45322.66666666667)</f>
        <v>45322.66667</v>
      </c>
      <c r="N22" s="1">
        <f>IFERROR(__xludf.DUMMYFUNCTION("""COMPUTED_VALUE"""),4.1757384E7)</f>
        <v>41757384</v>
      </c>
    </row>
    <row r="23">
      <c r="A23" s="2">
        <f>IFERROR(__xludf.DUMMYFUNCTION("""COMPUTED_VALUE"""),45323.66666666667)</f>
        <v>45323.66667</v>
      </c>
      <c r="B23" s="1">
        <f>IFERROR(__xludf.DUMMYFUNCTION("""COMPUTED_VALUE"""),701.82)</f>
        <v>701.82</v>
      </c>
      <c r="D23" s="2">
        <f>IFERROR(__xludf.DUMMYFUNCTION("""COMPUTED_VALUE"""),45323.66666666667)</f>
        <v>45323.66667</v>
      </c>
      <c r="E23" s="1">
        <f>IFERROR(__xludf.DUMMYFUNCTION("""COMPUTED_VALUE"""),709.42)</f>
        <v>709.42</v>
      </c>
      <c r="G23" s="2">
        <f>IFERROR(__xludf.DUMMYFUNCTION("""COMPUTED_VALUE"""),45323.66666666667)</f>
        <v>45323.66667</v>
      </c>
      <c r="H23" s="1">
        <f>IFERROR(__xludf.DUMMYFUNCTION("""COMPUTED_VALUE"""),695.28)</f>
        <v>695.28</v>
      </c>
      <c r="J23" s="2">
        <f>IFERROR(__xludf.DUMMYFUNCTION("""COMPUTED_VALUE"""),45323.66666666667)</f>
        <v>45323.66667</v>
      </c>
      <c r="K23" s="1">
        <f>IFERROR(__xludf.DUMMYFUNCTION("""COMPUTED_VALUE"""),700.79)</f>
        <v>700.79</v>
      </c>
      <c r="M23" s="2">
        <f>IFERROR(__xludf.DUMMYFUNCTION("""COMPUTED_VALUE"""),45323.66666666667)</f>
        <v>45323.66667</v>
      </c>
      <c r="N23" s="1">
        <f>IFERROR(__xludf.DUMMYFUNCTION("""COMPUTED_VALUE"""),3.8612479E7)</f>
        <v>38612479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IFERROR(__xludf.DUMMYFUNCTION("""COMPUTED_VALUE"""),700.79)</f>
        <v>700.79</v>
      </c>
      <c r="D24" s="2">
        <f>IFERROR(__xludf.DUMMYFUNCTION("""COMPUTED_VALUE"""),45324.66666666667)</f>
        <v>45324.66667</v>
      </c>
      <c r="E24" s="1">
        <f>IFERROR(__xludf.DUMMYFUNCTION("""COMPUTED_VALUE"""),713.27)</f>
        <v>713.27</v>
      </c>
      <c r="G24" s="2">
        <f>IFERROR(__xludf.DUMMYFUNCTION("""COMPUTED_VALUE"""),45324.66666666667)</f>
        <v>45324.66667</v>
      </c>
      <c r="H24" s="1">
        <f>IFERROR(__xludf.DUMMYFUNCTION("""COMPUTED_VALUE"""),700.6)</f>
        <v>700.6</v>
      </c>
      <c r="J24" s="2">
        <f>IFERROR(__xludf.DUMMYFUNCTION("""COMPUTED_VALUE"""),45324.66666666667)</f>
        <v>45324.66667</v>
      </c>
      <c r="K24" s="1">
        <f>IFERROR(__xludf.DUMMYFUNCTION("""COMPUTED_VALUE"""),706.5)</f>
        <v>706.5</v>
      </c>
      <c r="M24" s="2">
        <f>IFERROR(__xludf.DUMMYFUNCTION("""COMPUTED_VALUE"""),45324.66666666667)</f>
        <v>45324.66667</v>
      </c>
      <c r="N24" s="1">
        <f>IFERROR(__xludf.DUMMYFUNCTION("""COMPUTED_VALUE"""),4.3172606E7)</f>
        <v>43172606</v>
      </c>
    </row>
    <row r="25">
      <c r="A25" s="2">
        <f>IFERROR(__xludf.DUMMYFUNCTION("""COMPUTED_VALUE"""),45327.66666666667)</f>
        <v>45327.66667</v>
      </c>
      <c r="B25" s="1">
        <f>IFERROR(__xludf.DUMMYFUNCTION("""COMPUTED_VALUE"""),706.5)</f>
        <v>706.5</v>
      </c>
      <c r="D25" s="2">
        <f>IFERROR(__xludf.DUMMYFUNCTION("""COMPUTED_VALUE"""),45327.66666666667)</f>
        <v>45327.66667</v>
      </c>
      <c r="E25" s="1">
        <f>IFERROR(__xludf.DUMMYFUNCTION("""COMPUTED_VALUE"""),710.46)</f>
        <v>710.46</v>
      </c>
      <c r="G25" s="2">
        <f>IFERROR(__xludf.DUMMYFUNCTION("""COMPUTED_VALUE"""),45327.66666666667)</f>
        <v>45327.66667</v>
      </c>
      <c r="H25" s="1">
        <f>IFERROR(__xludf.DUMMYFUNCTION("""COMPUTED_VALUE"""),698.22)</f>
        <v>698.22</v>
      </c>
      <c r="J25" s="2">
        <f>IFERROR(__xludf.DUMMYFUNCTION("""COMPUTED_VALUE"""),45327.66666666667)</f>
        <v>45327.66667</v>
      </c>
      <c r="K25" s="1">
        <f>IFERROR(__xludf.DUMMYFUNCTION("""COMPUTED_VALUE"""),704.95)</f>
        <v>704.95</v>
      </c>
      <c r="M25" s="2">
        <f>IFERROR(__xludf.DUMMYFUNCTION("""COMPUTED_VALUE"""),45327.66666666667)</f>
        <v>45327.66667</v>
      </c>
      <c r="N25" s="1">
        <f>IFERROR(__xludf.DUMMYFUNCTION("""COMPUTED_VALUE"""),3.5645442E7)</f>
        <v>35645442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IFERROR(__xludf.DUMMYFUNCTION("""COMPUTED_VALUE"""),704.95)</f>
        <v>704.95</v>
      </c>
      <c r="D26" s="2">
        <f>IFERROR(__xludf.DUMMYFUNCTION("""COMPUTED_VALUE"""),45328.66666666667)</f>
        <v>45328.66667</v>
      </c>
      <c r="E26" s="1">
        <f>IFERROR(__xludf.DUMMYFUNCTION("""COMPUTED_VALUE"""),713.7)</f>
        <v>713.7</v>
      </c>
      <c r="G26" s="2">
        <f>IFERROR(__xludf.DUMMYFUNCTION("""COMPUTED_VALUE"""),45328.66666666667)</f>
        <v>45328.66667</v>
      </c>
      <c r="H26" s="1">
        <f>IFERROR(__xludf.DUMMYFUNCTION("""COMPUTED_VALUE"""),704.55)</f>
        <v>704.55</v>
      </c>
      <c r="J26" s="2">
        <f>IFERROR(__xludf.DUMMYFUNCTION("""COMPUTED_VALUE"""),45328.66666666667)</f>
        <v>45328.66667</v>
      </c>
      <c r="K26" s="1">
        <f>IFERROR(__xludf.DUMMYFUNCTION("""COMPUTED_VALUE"""),708.15)</f>
        <v>708.15</v>
      </c>
      <c r="M26" s="2">
        <f>IFERROR(__xludf.DUMMYFUNCTION("""COMPUTED_VALUE"""),45328.66666666667)</f>
        <v>45328.66667</v>
      </c>
      <c r="N26" s="1">
        <f>IFERROR(__xludf.DUMMYFUNCTION("""COMPUTED_VALUE"""),2.8623957E7)</f>
        <v>28623957</v>
      </c>
    </row>
    <row r="27">
      <c r="A27" s="2">
        <f>IFERROR(__xludf.DUMMYFUNCTION("""COMPUTED_VALUE"""),45329.66666666667)</f>
        <v>45329.66667</v>
      </c>
      <c r="B27" s="1">
        <f>IFERROR(__xludf.DUMMYFUNCTION("""COMPUTED_VALUE"""),708.15)</f>
        <v>708.15</v>
      </c>
      <c r="D27" s="2">
        <f>IFERROR(__xludf.DUMMYFUNCTION("""COMPUTED_VALUE"""),45329.66666666667)</f>
        <v>45329.66667</v>
      </c>
      <c r="E27" s="1">
        <f>IFERROR(__xludf.DUMMYFUNCTION("""COMPUTED_VALUE"""),712.56)</f>
        <v>712.56</v>
      </c>
      <c r="G27" s="2">
        <f>IFERROR(__xludf.DUMMYFUNCTION("""COMPUTED_VALUE"""),45329.66666666667)</f>
        <v>45329.66667</v>
      </c>
      <c r="H27" s="1">
        <f>IFERROR(__xludf.DUMMYFUNCTION("""COMPUTED_VALUE"""),701.99)</f>
        <v>701.99</v>
      </c>
      <c r="J27" s="2">
        <f>IFERROR(__xludf.DUMMYFUNCTION("""COMPUTED_VALUE"""),45329.66666666667)</f>
        <v>45329.66667</v>
      </c>
      <c r="K27" s="1">
        <f>IFERROR(__xludf.DUMMYFUNCTION("""COMPUTED_VALUE"""),707.68)</f>
        <v>707.68</v>
      </c>
      <c r="M27" s="2">
        <f>IFERROR(__xludf.DUMMYFUNCTION("""COMPUTED_VALUE"""),45329.66666666667)</f>
        <v>45329.66667</v>
      </c>
      <c r="N27" s="1">
        <f>IFERROR(__xludf.DUMMYFUNCTION("""COMPUTED_VALUE"""),2.8102309E7)</f>
        <v>28102309</v>
      </c>
    </row>
    <row r="28">
      <c r="A28" s="2">
        <f>IFERROR(__xludf.DUMMYFUNCTION("""COMPUTED_VALUE"""),45330.66666666667)</f>
        <v>45330.66667</v>
      </c>
      <c r="B28" s="1">
        <f>IFERROR(__xludf.DUMMYFUNCTION("""COMPUTED_VALUE"""),707.68)</f>
        <v>707.68</v>
      </c>
      <c r="D28" s="2">
        <f>IFERROR(__xludf.DUMMYFUNCTION("""COMPUTED_VALUE"""),45330.66666666667)</f>
        <v>45330.66667</v>
      </c>
      <c r="E28" s="1">
        <f>IFERROR(__xludf.DUMMYFUNCTION("""COMPUTED_VALUE"""),720.5)</f>
        <v>720.5</v>
      </c>
      <c r="G28" s="2">
        <f>IFERROR(__xludf.DUMMYFUNCTION("""COMPUTED_VALUE"""),45330.66666666667)</f>
        <v>45330.66667</v>
      </c>
      <c r="H28" s="1">
        <f>IFERROR(__xludf.DUMMYFUNCTION("""COMPUTED_VALUE"""),706.57)</f>
        <v>706.57</v>
      </c>
      <c r="J28" s="2">
        <f>IFERROR(__xludf.DUMMYFUNCTION("""COMPUTED_VALUE"""),45330.66666666667)</f>
        <v>45330.66667</v>
      </c>
      <c r="K28" s="1">
        <f>IFERROR(__xludf.DUMMYFUNCTION("""COMPUTED_VALUE"""),718.26)</f>
        <v>718.26</v>
      </c>
      <c r="M28" s="2">
        <f>IFERROR(__xludf.DUMMYFUNCTION("""COMPUTED_VALUE"""),45330.66666666667)</f>
        <v>45330.66667</v>
      </c>
      <c r="N28" s="1">
        <f>IFERROR(__xludf.DUMMYFUNCTION("""COMPUTED_VALUE"""),3.655709E7)</f>
        <v>36557090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IFERROR(__xludf.DUMMYFUNCTION("""COMPUTED_VALUE"""),718.26)</f>
        <v>718.26</v>
      </c>
      <c r="D29" s="2">
        <f>IFERROR(__xludf.DUMMYFUNCTION("""COMPUTED_VALUE"""),45331.66666666667)</f>
        <v>45331.66667</v>
      </c>
      <c r="E29" s="1">
        <f>IFERROR(__xludf.DUMMYFUNCTION("""COMPUTED_VALUE"""),723.53)</f>
        <v>723.53</v>
      </c>
      <c r="G29" s="2">
        <f>IFERROR(__xludf.DUMMYFUNCTION("""COMPUTED_VALUE"""),45331.66666666667)</f>
        <v>45331.66667</v>
      </c>
      <c r="H29" s="1">
        <f>IFERROR(__xludf.DUMMYFUNCTION("""COMPUTED_VALUE"""),703.44)</f>
        <v>703.44</v>
      </c>
      <c r="J29" s="2">
        <f>IFERROR(__xludf.DUMMYFUNCTION("""COMPUTED_VALUE"""),45331.66666666667)</f>
        <v>45331.66667</v>
      </c>
      <c r="K29" s="1">
        <f>IFERROR(__xludf.DUMMYFUNCTION("""COMPUTED_VALUE"""),703.9)</f>
        <v>703.9</v>
      </c>
      <c r="M29" s="2">
        <f>IFERROR(__xludf.DUMMYFUNCTION("""COMPUTED_VALUE"""),45331.66666666667)</f>
        <v>45331.66667</v>
      </c>
      <c r="N29" s="1">
        <f>IFERROR(__xludf.DUMMYFUNCTION("""COMPUTED_VALUE"""),3.7698936E7)</f>
        <v>37698936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IFERROR(__xludf.DUMMYFUNCTION("""COMPUTED_VALUE"""),703.9)</f>
        <v>703.9</v>
      </c>
      <c r="D30" s="2">
        <f>IFERROR(__xludf.DUMMYFUNCTION("""COMPUTED_VALUE"""),45334.66666666667)</f>
        <v>45334.66667</v>
      </c>
      <c r="E30" s="1">
        <f>IFERROR(__xludf.DUMMYFUNCTION("""COMPUTED_VALUE"""),713.47)</f>
        <v>713.47</v>
      </c>
      <c r="G30" s="2">
        <f>IFERROR(__xludf.DUMMYFUNCTION("""COMPUTED_VALUE"""),45334.66666666667)</f>
        <v>45334.66667</v>
      </c>
      <c r="H30" s="1">
        <f>IFERROR(__xludf.DUMMYFUNCTION("""COMPUTED_VALUE"""),703.9)</f>
        <v>703.9</v>
      </c>
      <c r="J30" s="2">
        <f>IFERROR(__xludf.DUMMYFUNCTION("""COMPUTED_VALUE"""),45334.66666666667)</f>
        <v>45334.66667</v>
      </c>
      <c r="K30" s="1">
        <f>IFERROR(__xludf.DUMMYFUNCTION("""COMPUTED_VALUE"""),711.63)</f>
        <v>711.63</v>
      </c>
      <c r="M30" s="2">
        <f>IFERROR(__xludf.DUMMYFUNCTION("""COMPUTED_VALUE"""),45334.66666666667)</f>
        <v>45334.66667</v>
      </c>
      <c r="N30" s="1">
        <f>IFERROR(__xludf.DUMMYFUNCTION("""COMPUTED_VALUE"""),3.3745962E7)</f>
        <v>33745962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IFERROR(__xludf.DUMMYFUNCTION("""COMPUTED_VALUE"""),711.63)</f>
        <v>711.63</v>
      </c>
      <c r="D31" s="2">
        <f>IFERROR(__xludf.DUMMYFUNCTION("""COMPUTED_VALUE"""),45335.66666666667)</f>
        <v>45335.66667</v>
      </c>
      <c r="E31" s="1">
        <f>IFERROR(__xludf.DUMMYFUNCTION("""COMPUTED_VALUE"""),712.68)</f>
        <v>712.68</v>
      </c>
      <c r="G31" s="2">
        <f>IFERROR(__xludf.DUMMYFUNCTION("""COMPUTED_VALUE"""),45335.66666666667)</f>
        <v>45335.66667</v>
      </c>
      <c r="H31" s="1">
        <f>IFERROR(__xludf.DUMMYFUNCTION("""COMPUTED_VALUE"""),696.6)</f>
        <v>696.6</v>
      </c>
      <c r="J31" s="2">
        <f>IFERROR(__xludf.DUMMYFUNCTION("""COMPUTED_VALUE"""),45335.66666666667)</f>
        <v>45335.66667</v>
      </c>
      <c r="K31" s="1">
        <f>IFERROR(__xludf.DUMMYFUNCTION("""COMPUTED_VALUE"""),701.52)</f>
        <v>701.52</v>
      </c>
      <c r="M31" s="2">
        <f>IFERROR(__xludf.DUMMYFUNCTION("""COMPUTED_VALUE"""),45335.66666666667)</f>
        <v>45335.66667</v>
      </c>
      <c r="N31" s="1">
        <f>IFERROR(__xludf.DUMMYFUNCTION("""COMPUTED_VALUE"""),3.6210547E7)</f>
        <v>36210547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IFERROR(__xludf.DUMMYFUNCTION("""COMPUTED_VALUE"""),701.52)</f>
        <v>701.52</v>
      </c>
      <c r="D32" s="2">
        <f>IFERROR(__xludf.DUMMYFUNCTION("""COMPUTED_VALUE"""),45336.66666666667)</f>
        <v>45336.66667</v>
      </c>
      <c r="E32" s="1">
        <f>IFERROR(__xludf.DUMMYFUNCTION("""COMPUTED_VALUE"""),709.55)</f>
        <v>709.55</v>
      </c>
      <c r="G32" s="2">
        <f>IFERROR(__xludf.DUMMYFUNCTION("""COMPUTED_VALUE"""),45336.66666666667)</f>
        <v>45336.66667</v>
      </c>
      <c r="H32" s="1">
        <f>IFERROR(__xludf.DUMMYFUNCTION("""COMPUTED_VALUE"""),697.32)</f>
        <v>697.32</v>
      </c>
      <c r="J32" s="2">
        <f>IFERROR(__xludf.DUMMYFUNCTION("""COMPUTED_VALUE"""),45336.66666666667)</f>
        <v>45336.66667</v>
      </c>
      <c r="K32" s="1">
        <f>IFERROR(__xludf.DUMMYFUNCTION("""COMPUTED_VALUE"""),700.05)</f>
        <v>700.05</v>
      </c>
      <c r="M32" s="2">
        <f>IFERROR(__xludf.DUMMYFUNCTION("""COMPUTED_VALUE"""),45336.66666666667)</f>
        <v>45336.66667</v>
      </c>
      <c r="N32" s="1">
        <f>IFERROR(__xludf.DUMMYFUNCTION("""COMPUTED_VALUE"""),3.6066766E7)</f>
        <v>36066766</v>
      </c>
    </row>
    <row r="33">
      <c r="A33" s="2">
        <f>IFERROR(__xludf.DUMMYFUNCTION("""COMPUTED_VALUE"""),45337.66666666667)</f>
        <v>45337.66667</v>
      </c>
      <c r="B33" s="1">
        <f>IFERROR(__xludf.DUMMYFUNCTION("""COMPUTED_VALUE"""),700.05)</f>
        <v>700.05</v>
      </c>
      <c r="D33" s="2">
        <f>IFERROR(__xludf.DUMMYFUNCTION("""COMPUTED_VALUE"""),45337.66666666667)</f>
        <v>45337.66667</v>
      </c>
      <c r="E33" s="1">
        <f>IFERROR(__xludf.DUMMYFUNCTION("""COMPUTED_VALUE"""),721.22)</f>
        <v>721.22</v>
      </c>
      <c r="G33" s="2">
        <f>IFERROR(__xludf.DUMMYFUNCTION("""COMPUTED_VALUE"""),45337.66666666667)</f>
        <v>45337.66667</v>
      </c>
      <c r="H33" s="1">
        <f>IFERROR(__xludf.DUMMYFUNCTION("""COMPUTED_VALUE"""),697.17)</f>
        <v>697.17</v>
      </c>
      <c r="J33" s="2">
        <f>IFERROR(__xludf.DUMMYFUNCTION("""COMPUTED_VALUE"""),45337.66666666667)</f>
        <v>45337.66667</v>
      </c>
      <c r="K33" s="1">
        <f>IFERROR(__xludf.DUMMYFUNCTION("""COMPUTED_VALUE"""),719.35)</f>
        <v>719.35</v>
      </c>
      <c r="M33" s="2">
        <f>IFERROR(__xludf.DUMMYFUNCTION("""COMPUTED_VALUE"""),45337.66666666667)</f>
        <v>45337.66667</v>
      </c>
      <c r="N33" s="1">
        <f>IFERROR(__xludf.DUMMYFUNCTION("""COMPUTED_VALUE"""),5.408244E7)</f>
        <v>54082440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IFERROR(__xludf.DUMMYFUNCTION("""COMPUTED_VALUE"""),719.35)</f>
        <v>719.35</v>
      </c>
      <c r="D34" s="2">
        <f>IFERROR(__xludf.DUMMYFUNCTION("""COMPUTED_VALUE"""),45338.66666666667)</f>
        <v>45338.66667</v>
      </c>
      <c r="E34" s="1">
        <f>IFERROR(__xludf.DUMMYFUNCTION("""COMPUTED_VALUE"""),725.4)</f>
        <v>725.4</v>
      </c>
      <c r="G34" s="2">
        <f>IFERROR(__xludf.DUMMYFUNCTION("""COMPUTED_VALUE"""),45338.66666666667)</f>
        <v>45338.66667</v>
      </c>
      <c r="H34" s="1">
        <f>IFERROR(__xludf.DUMMYFUNCTION("""COMPUTED_VALUE"""),718.53)</f>
        <v>718.53</v>
      </c>
      <c r="J34" s="2">
        <f>IFERROR(__xludf.DUMMYFUNCTION("""COMPUTED_VALUE"""),45338.66666666667)</f>
        <v>45338.66667</v>
      </c>
      <c r="K34" s="1">
        <f>IFERROR(__xludf.DUMMYFUNCTION("""COMPUTED_VALUE"""),719.91)</f>
        <v>719.91</v>
      </c>
      <c r="M34" s="2">
        <f>IFERROR(__xludf.DUMMYFUNCTION("""COMPUTED_VALUE"""),45338.66666666667)</f>
        <v>45338.66667</v>
      </c>
      <c r="N34" s="1">
        <f>IFERROR(__xludf.DUMMYFUNCTION("""COMPUTED_VALUE"""),4.1178667E7)</f>
        <v>41178667</v>
      </c>
    </row>
    <row r="35">
      <c r="A35" s="2">
        <f>IFERROR(__xludf.DUMMYFUNCTION("""COMPUTED_VALUE"""),45342.66666666667)</f>
        <v>45342.66667</v>
      </c>
      <c r="B35" s="1">
        <f>IFERROR(__xludf.DUMMYFUNCTION("""COMPUTED_VALUE"""),719.91)</f>
        <v>719.91</v>
      </c>
      <c r="D35" s="2">
        <f>IFERROR(__xludf.DUMMYFUNCTION("""COMPUTED_VALUE"""),45342.66666666667)</f>
        <v>45342.66667</v>
      </c>
      <c r="E35" s="1">
        <f>IFERROR(__xludf.DUMMYFUNCTION("""COMPUTED_VALUE"""),722.72)</f>
        <v>722.72</v>
      </c>
      <c r="G35" s="2">
        <f>IFERROR(__xludf.DUMMYFUNCTION("""COMPUTED_VALUE"""),45342.66666666667)</f>
        <v>45342.66667</v>
      </c>
      <c r="H35" s="1">
        <f>IFERROR(__xludf.DUMMYFUNCTION("""COMPUTED_VALUE"""),713.67)</f>
        <v>713.67</v>
      </c>
      <c r="J35" s="2">
        <f>IFERROR(__xludf.DUMMYFUNCTION("""COMPUTED_VALUE"""),45342.66666666667)</f>
        <v>45342.66667</v>
      </c>
      <c r="K35" s="1">
        <f>IFERROR(__xludf.DUMMYFUNCTION("""COMPUTED_VALUE"""),714.3)</f>
        <v>714.3</v>
      </c>
      <c r="M35" s="2">
        <f>IFERROR(__xludf.DUMMYFUNCTION("""COMPUTED_VALUE"""),45342.66666666667)</f>
        <v>45342.66667</v>
      </c>
      <c r="N35" s="1">
        <f>IFERROR(__xludf.DUMMYFUNCTION("""COMPUTED_VALUE"""),4.1511195E7)</f>
        <v>41511195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IFERROR(__xludf.DUMMYFUNCTION("""COMPUTED_VALUE"""),714.3)</f>
        <v>714.3</v>
      </c>
      <c r="D36" s="2">
        <f>IFERROR(__xludf.DUMMYFUNCTION("""COMPUTED_VALUE"""),45343.66666666667)</f>
        <v>45343.66667</v>
      </c>
      <c r="E36" s="1">
        <f>IFERROR(__xludf.DUMMYFUNCTION("""COMPUTED_VALUE"""),726.23)</f>
        <v>726.23</v>
      </c>
      <c r="G36" s="2">
        <f>IFERROR(__xludf.DUMMYFUNCTION("""COMPUTED_VALUE"""),45343.66666666667)</f>
        <v>45343.66667</v>
      </c>
      <c r="H36" s="1">
        <f>IFERROR(__xludf.DUMMYFUNCTION("""COMPUTED_VALUE"""),714.3)</f>
        <v>714.3</v>
      </c>
      <c r="J36" s="2">
        <f>IFERROR(__xludf.DUMMYFUNCTION("""COMPUTED_VALUE"""),45343.66666666667)</f>
        <v>45343.66667</v>
      </c>
      <c r="K36" s="1">
        <f>IFERROR(__xludf.DUMMYFUNCTION("""COMPUTED_VALUE"""),725.73)</f>
        <v>725.73</v>
      </c>
      <c r="M36" s="2">
        <f>IFERROR(__xludf.DUMMYFUNCTION("""COMPUTED_VALUE"""),45343.66666666667)</f>
        <v>45343.66667</v>
      </c>
      <c r="N36" s="1">
        <f>IFERROR(__xludf.DUMMYFUNCTION("""COMPUTED_VALUE"""),3.7922742E7)</f>
        <v>37922742</v>
      </c>
    </row>
    <row r="37">
      <c r="A37" s="2">
        <f>IFERROR(__xludf.DUMMYFUNCTION("""COMPUTED_VALUE"""),45344.66666666667)</f>
        <v>45344.66667</v>
      </c>
      <c r="B37" s="1">
        <f>IFERROR(__xludf.DUMMYFUNCTION("""COMPUTED_VALUE"""),725.73)</f>
        <v>725.73</v>
      </c>
      <c r="D37" s="2">
        <f>IFERROR(__xludf.DUMMYFUNCTION("""COMPUTED_VALUE"""),45344.66666666667)</f>
        <v>45344.66667</v>
      </c>
      <c r="E37" s="1">
        <f>IFERROR(__xludf.DUMMYFUNCTION("""COMPUTED_VALUE"""),729.99)</f>
        <v>729.99</v>
      </c>
      <c r="G37" s="2">
        <f>IFERROR(__xludf.DUMMYFUNCTION("""COMPUTED_VALUE"""),45344.66666666667)</f>
        <v>45344.66667</v>
      </c>
      <c r="H37" s="1">
        <f>IFERROR(__xludf.DUMMYFUNCTION("""COMPUTED_VALUE"""),717.56)</f>
        <v>717.56</v>
      </c>
      <c r="J37" s="2">
        <f>IFERROR(__xludf.DUMMYFUNCTION("""COMPUTED_VALUE"""),45344.66666666667)</f>
        <v>45344.66667</v>
      </c>
      <c r="K37" s="1">
        <f>IFERROR(__xludf.DUMMYFUNCTION("""COMPUTED_VALUE"""),725.4)</f>
        <v>725.4</v>
      </c>
      <c r="M37" s="2">
        <f>IFERROR(__xludf.DUMMYFUNCTION("""COMPUTED_VALUE"""),45344.66666666667)</f>
        <v>45344.66667</v>
      </c>
      <c r="N37" s="1">
        <f>IFERROR(__xludf.DUMMYFUNCTION("""COMPUTED_VALUE"""),3.8703683E7)</f>
        <v>38703683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IFERROR(__xludf.DUMMYFUNCTION("""COMPUTED_VALUE"""),725.4)</f>
        <v>725.4</v>
      </c>
      <c r="D38" s="2">
        <f>IFERROR(__xludf.DUMMYFUNCTION("""COMPUTED_VALUE"""),45345.66666666667)</f>
        <v>45345.66667</v>
      </c>
      <c r="E38" s="1">
        <f>IFERROR(__xludf.DUMMYFUNCTION("""COMPUTED_VALUE"""),725.4)</f>
        <v>725.4</v>
      </c>
      <c r="G38" s="2">
        <f>IFERROR(__xludf.DUMMYFUNCTION("""COMPUTED_VALUE"""),45345.66666666667)</f>
        <v>45345.66667</v>
      </c>
      <c r="H38" s="1">
        <f>IFERROR(__xludf.DUMMYFUNCTION("""COMPUTED_VALUE"""),713.64)</f>
        <v>713.64</v>
      </c>
      <c r="J38" s="2">
        <f>IFERROR(__xludf.DUMMYFUNCTION("""COMPUTED_VALUE"""),45345.66666666667)</f>
        <v>45345.66667</v>
      </c>
      <c r="K38" s="1">
        <f>IFERROR(__xludf.DUMMYFUNCTION("""COMPUTED_VALUE"""),720.07)</f>
        <v>720.07</v>
      </c>
      <c r="M38" s="2">
        <f>IFERROR(__xludf.DUMMYFUNCTION("""COMPUTED_VALUE"""),45345.66666666667)</f>
        <v>45345.66667</v>
      </c>
      <c r="N38" s="1">
        <f>IFERROR(__xludf.DUMMYFUNCTION("""COMPUTED_VALUE"""),3.0313805E7)</f>
        <v>30313805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IFERROR(__xludf.DUMMYFUNCTION("""COMPUTED_VALUE"""),720.07)</f>
        <v>720.07</v>
      </c>
      <c r="D39" s="2">
        <f>IFERROR(__xludf.DUMMYFUNCTION("""COMPUTED_VALUE"""),45348.66666666667)</f>
        <v>45348.66667</v>
      </c>
      <c r="E39" s="1">
        <f>IFERROR(__xludf.DUMMYFUNCTION("""COMPUTED_VALUE"""),726.15)</f>
        <v>726.15</v>
      </c>
      <c r="G39" s="2">
        <f>IFERROR(__xludf.DUMMYFUNCTION("""COMPUTED_VALUE"""),45348.66666666667)</f>
        <v>45348.66667</v>
      </c>
      <c r="H39" s="1">
        <f>IFERROR(__xludf.DUMMYFUNCTION("""COMPUTED_VALUE"""),715.49)</f>
        <v>715.49</v>
      </c>
      <c r="J39" s="2">
        <f>IFERROR(__xludf.DUMMYFUNCTION("""COMPUTED_VALUE"""),45348.66666666667)</f>
        <v>45348.66667</v>
      </c>
      <c r="K39" s="1">
        <f>IFERROR(__xludf.DUMMYFUNCTION("""COMPUTED_VALUE"""),721.63)</f>
        <v>721.63</v>
      </c>
      <c r="M39" s="2">
        <f>IFERROR(__xludf.DUMMYFUNCTION("""COMPUTED_VALUE"""),45348.66666666667)</f>
        <v>45348.66667</v>
      </c>
      <c r="N39" s="1">
        <f>IFERROR(__xludf.DUMMYFUNCTION("""COMPUTED_VALUE"""),2.8689347E7)</f>
        <v>28689347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IFERROR(__xludf.DUMMYFUNCTION("""COMPUTED_VALUE"""),721.63)</f>
        <v>721.63</v>
      </c>
      <c r="D40" s="2">
        <f>IFERROR(__xludf.DUMMYFUNCTION("""COMPUTED_VALUE"""),45349.66666666667)</f>
        <v>45349.66667</v>
      </c>
      <c r="E40" s="1">
        <f>IFERROR(__xludf.DUMMYFUNCTION("""COMPUTED_VALUE"""),723.66)</f>
        <v>723.66</v>
      </c>
      <c r="G40" s="2">
        <f>IFERROR(__xludf.DUMMYFUNCTION("""COMPUTED_VALUE"""),45349.66666666667)</f>
        <v>45349.66667</v>
      </c>
      <c r="H40" s="1">
        <f>IFERROR(__xludf.DUMMYFUNCTION("""COMPUTED_VALUE"""),712.55)</f>
        <v>712.55</v>
      </c>
      <c r="J40" s="2">
        <f>IFERROR(__xludf.DUMMYFUNCTION("""COMPUTED_VALUE"""),45349.66666666667)</f>
        <v>45349.66667</v>
      </c>
      <c r="K40" s="1">
        <f>IFERROR(__xludf.DUMMYFUNCTION("""COMPUTED_VALUE"""),716.86)</f>
        <v>716.86</v>
      </c>
      <c r="M40" s="2">
        <f>IFERROR(__xludf.DUMMYFUNCTION("""COMPUTED_VALUE"""),45349.66666666667)</f>
        <v>45349.66667</v>
      </c>
      <c r="N40" s="1">
        <f>IFERROR(__xludf.DUMMYFUNCTION("""COMPUTED_VALUE"""),3.8491482E7)</f>
        <v>38491482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IFERROR(__xludf.DUMMYFUNCTION("""COMPUTED_VALUE"""),716.86)</f>
        <v>716.86</v>
      </c>
      <c r="D41" s="2">
        <f>IFERROR(__xludf.DUMMYFUNCTION("""COMPUTED_VALUE"""),45350.66666666667)</f>
        <v>45350.66667</v>
      </c>
      <c r="E41" s="1">
        <f>IFERROR(__xludf.DUMMYFUNCTION("""COMPUTED_VALUE"""),725.71)</f>
        <v>725.71</v>
      </c>
      <c r="G41" s="2">
        <f>IFERROR(__xludf.DUMMYFUNCTION("""COMPUTED_VALUE"""),45350.66666666667)</f>
        <v>45350.66667</v>
      </c>
      <c r="H41" s="1">
        <f>IFERROR(__xludf.DUMMYFUNCTION("""COMPUTED_VALUE"""),716.34)</f>
        <v>716.34</v>
      </c>
      <c r="J41" s="2">
        <f>IFERROR(__xludf.DUMMYFUNCTION("""COMPUTED_VALUE"""),45350.66666666667)</f>
        <v>45350.66667</v>
      </c>
      <c r="K41" s="1">
        <f>IFERROR(__xludf.DUMMYFUNCTION("""COMPUTED_VALUE"""),718.1)</f>
        <v>718.1</v>
      </c>
      <c r="M41" s="2">
        <f>IFERROR(__xludf.DUMMYFUNCTION("""COMPUTED_VALUE"""),45350.66666666667)</f>
        <v>45350.66667</v>
      </c>
      <c r="N41" s="1">
        <f>IFERROR(__xludf.DUMMYFUNCTION("""COMPUTED_VALUE"""),2.9347432E7)</f>
        <v>29347432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IFERROR(__xludf.DUMMYFUNCTION("""COMPUTED_VALUE"""),718.1)</f>
        <v>718.1</v>
      </c>
      <c r="D42" s="2">
        <f>IFERROR(__xludf.DUMMYFUNCTION("""COMPUTED_VALUE"""),45351.66666666667)</f>
        <v>45351.66667</v>
      </c>
      <c r="E42" s="1">
        <f>IFERROR(__xludf.DUMMYFUNCTION("""COMPUTED_VALUE"""),722.67)</f>
        <v>722.67</v>
      </c>
      <c r="G42" s="2">
        <f>IFERROR(__xludf.DUMMYFUNCTION("""COMPUTED_VALUE"""),45351.66666666667)</f>
        <v>45351.66667</v>
      </c>
      <c r="H42" s="1">
        <f>IFERROR(__xludf.DUMMYFUNCTION("""COMPUTED_VALUE"""),716.22)</f>
        <v>716.22</v>
      </c>
      <c r="J42" s="2">
        <f>IFERROR(__xludf.DUMMYFUNCTION("""COMPUTED_VALUE"""),45351.66666666667)</f>
        <v>45351.66667</v>
      </c>
      <c r="K42" s="1">
        <f>IFERROR(__xludf.DUMMYFUNCTION("""COMPUTED_VALUE"""),718.55)</f>
        <v>718.55</v>
      </c>
      <c r="M42" s="2">
        <f>IFERROR(__xludf.DUMMYFUNCTION("""COMPUTED_VALUE"""),45351.66666666667)</f>
        <v>45351.66667</v>
      </c>
      <c r="N42" s="1">
        <f>IFERROR(__xludf.DUMMYFUNCTION("""COMPUTED_VALUE"""),3.4465261E7)</f>
        <v>34465261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IFERROR(__xludf.DUMMYFUNCTION("""COMPUTED_VALUE"""),718.55)</f>
        <v>718.55</v>
      </c>
      <c r="D43" s="2">
        <f>IFERROR(__xludf.DUMMYFUNCTION("""COMPUTED_VALUE"""),45352.66666666667)</f>
        <v>45352.66667</v>
      </c>
      <c r="E43" s="1">
        <f>IFERROR(__xludf.DUMMYFUNCTION("""COMPUTED_VALUE"""),730.51)</f>
        <v>730.51</v>
      </c>
      <c r="G43" s="2">
        <f>IFERROR(__xludf.DUMMYFUNCTION("""COMPUTED_VALUE"""),45352.66666666667)</f>
        <v>45352.66667</v>
      </c>
      <c r="H43" s="1">
        <f>IFERROR(__xludf.DUMMYFUNCTION("""COMPUTED_VALUE"""),718.55)</f>
        <v>718.55</v>
      </c>
      <c r="J43" s="2">
        <f>IFERROR(__xludf.DUMMYFUNCTION("""COMPUTED_VALUE"""),45352.66666666667)</f>
        <v>45352.66667</v>
      </c>
      <c r="K43" s="1">
        <f>IFERROR(__xludf.DUMMYFUNCTION("""COMPUTED_VALUE"""),725.67)</f>
        <v>725.67</v>
      </c>
      <c r="M43" s="2">
        <f>IFERROR(__xludf.DUMMYFUNCTION("""COMPUTED_VALUE"""),45352.66666666667)</f>
        <v>45352.66667</v>
      </c>
      <c r="N43" s="1">
        <f>IFERROR(__xludf.DUMMYFUNCTION("""COMPUTED_VALUE"""),3.3569432E7)</f>
        <v>33569432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IFERROR(__xludf.DUMMYFUNCTION("""COMPUTED_VALUE"""),725.67)</f>
        <v>725.67</v>
      </c>
      <c r="D44" s="2">
        <f>IFERROR(__xludf.DUMMYFUNCTION("""COMPUTED_VALUE"""),45355.66666666667)</f>
        <v>45355.66667</v>
      </c>
      <c r="E44" s="1">
        <f>IFERROR(__xludf.DUMMYFUNCTION("""COMPUTED_VALUE"""),725.67)</f>
        <v>725.67</v>
      </c>
      <c r="G44" s="2">
        <f>IFERROR(__xludf.DUMMYFUNCTION("""COMPUTED_VALUE"""),45355.66666666667)</f>
        <v>45355.66667</v>
      </c>
      <c r="H44" s="1">
        <f>IFERROR(__xludf.DUMMYFUNCTION("""COMPUTED_VALUE"""),709.36)</f>
        <v>709.36</v>
      </c>
      <c r="J44" s="2">
        <f>IFERROR(__xludf.DUMMYFUNCTION("""COMPUTED_VALUE"""),45355.66666666667)</f>
        <v>45355.66667</v>
      </c>
      <c r="K44" s="1">
        <f>IFERROR(__xludf.DUMMYFUNCTION("""COMPUTED_VALUE"""),712.52)</f>
        <v>712.52</v>
      </c>
      <c r="M44" s="2">
        <f>IFERROR(__xludf.DUMMYFUNCTION("""COMPUTED_VALUE"""),45355.66666666667)</f>
        <v>45355.66667</v>
      </c>
      <c r="N44" s="1">
        <f>IFERROR(__xludf.DUMMYFUNCTION("""COMPUTED_VALUE"""),3.6985313E7)</f>
        <v>36985313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IFERROR(__xludf.DUMMYFUNCTION("""COMPUTED_VALUE"""),712.52)</f>
        <v>712.52</v>
      </c>
      <c r="D45" s="2">
        <f>IFERROR(__xludf.DUMMYFUNCTION("""COMPUTED_VALUE"""),45356.66666666667)</f>
        <v>45356.66667</v>
      </c>
      <c r="E45" s="1">
        <f>IFERROR(__xludf.DUMMYFUNCTION("""COMPUTED_VALUE"""),723.25)</f>
        <v>723.25</v>
      </c>
      <c r="G45" s="2">
        <f>IFERROR(__xludf.DUMMYFUNCTION("""COMPUTED_VALUE"""),45356.66666666667)</f>
        <v>45356.66667</v>
      </c>
      <c r="H45" s="1">
        <f>IFERROR(__xludf.DUMMYFUNCTION("""COMPUTED_VALUE"""),711.03)</f>
        <v>711.03</v>
      </c>
      <c r="J45" s="2">
        <f>IFERROR(__xludf.DUMMYFUNCTION("""COMPUTED_VALUE"""),45356.66666666667)</f>
        <v>45356.66667</v>
      </c>
      <c r="K45" s="1">
        <f>IFERROR(__xludf.DUMMYFUNCTION("""COMPUTED_VALUE"""),718.77)</f>
        <v>718.77</v>
      </c>
      <c r="M45" s="2">
        <f>IFERROR(__xludf.DUMMYFUNCTION("""COMPUTED_VALUE"""),45356.66666666667)</f>
        <v>45356.66667</v>
      </c>
      <c r="N45" s="1">
        <f>IFERROR(__xludf.DUMMYFUNCTION("""COMPUTED_VALUE"""),3.347568E7)</f>
        <v>33475680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IFERROR(__xludf.DUMMYFUNCTION("""COMPUTED_VALUE"""),718.77)</f>
        <v>718.77</v>
      </c>
      <c r="D46" s="2">
        <f>IFERROR(__xludf.DUMMYFUNCTION("""COMPUTED_VALUE"""),45357.66666666667)</f>
        <v>45357.66667</v>
      </c>
      <c r="E46" s="1">
        <f>IFERROR(__xludf.DUMMYFUNCTION("""COMPUTED_VALUE"""),731.69)</f>
        <v>731.69</v>
      </c>
      <c r="G46" s="2">
        <f>IFERROR(__xludf.DUMMYFUNCTION("""COMPUTED_VALUE"""),45357.66666666667)</f>
        <v>45357.66667</v>
      </c>
      <c r="H46" s="1">
        <f>IFERROR(__xludf.DUMMYFUNCTION("""COMPUTED_VALUE"""),718.77)</f>
        <v>718.77</v>
      </c>
      <c r="J46" s="2">
        <f>IFERROR(__xludf.DUMMYFUNCTION("""COMPUTED_VALUE"""),45357.66666666667)</f>
        <v>45357.66667</v>
      </c>
      <c r="K46" s="1">
        <f>IFERROR(__xludf.DUMMYFUNCTION("""COMPUTED_VALUE"""),721.39)</f>
        <v>721.39</v>
      </c>
      <c r="M46" s="2">
        <f>IFERROR(__xludf.DUMMYFUNCTION("""COMPUTED_VALUE"""),45357.66666666667)</f>
        <v>45357.66667</v>
      </c>
      <c r="N46" s="1">
        <f>IFERROR(__xludf.DUMMYFUNCTION("""COMPUTED_VALUE"""),4.3071788E7)</f>
        <v>43071788</v>
      </c>
    </row>
    <row r="47">
      <c r="A47" s="2">
        <f>IFERROR(__xludf.DUMMYFUNCTION("""COMPUTED_VALUE"""),45358.66666666667)</f>
        <v>45358.66667</v>
      </c>
      <c r="B47" s="1">
        <f>IFERROR(__xludf.DUMMYFUNCTION("""COMPUTED_VALUE"""),721.39)</f>
        <v>721.39</v>
      </c>
      <c r="D47" s="2">
        <f>IFERROR(__xludf.DUMMYFUNCTION("""COMPUTED_VALUE"""),45358.66666666667)</f>
        <v>45358.66667</v>
      </c>
      <c r="E47" s="1">
        <f>IFERROR(__xludf.DUMMYFUNCTION("""COMPUTED_VALUE"""),730.46)</f>
        <v>730.46</v>
      </c>
      <c r="G47" s="2">
        <f>IFERROR(__xludf.DUMMYFUNCTION("""COMPUTED_VALUE"""),45358.66666666667)</f>
        <v>45358.66667</v>
      </c>
      <c r="H47" s="1">
        <f>IFERROR(__xludf.DUMMYFUNCTION("""COMPUTED_VALUE"""),721.29)</f>
        <v>721.29</v>
      </c>
      <c r="J47" s="2">
        <f>IFERROR(__xludf.DUMMYFUNCTION("""COMPUTED_VALUE"""),45358.66666666667)</f>
        <v>45358.66667</v>
      </c>
      <c r="K47" s="1">
        <f>IFERROR(__xludf.DUMMYFUNCTION("""COMPUTED_VALUE"""),725.55)</f>
        <v>725.55</v>
      </c>
      <c r="M47" s="2">
        <f>IFERROR(__xludf.DUMMYFUNCTION("""COMPUTED_VALUE"""),45358.66666666667)</f>
        <v>45358.66667</v>
      </c>
      <c r="N47" s="1">
        <f>IFERROR(__xludf.DUMMYFUNCTION("""COMPUTED_VALUE"""),3.1105592E7)</f>
        <v>31105592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IFERROR(__xludf.DUMMYFUNCTION("""COMPUTED_VALUE"""),725.55)</f>
        <v>725.55</v>
      </c>
      <c r="D48" s="2">
        <f>IFERROR(__xludf.DUMMYFUNCTION("""COMPUTED_VALUE"""),45359.66666666667)</f>
        <v>45359.66667</v>
      </c>
      <c r="E48" s="1">
        <f>IFERROR(__xludf.DUMMYFUNCTION("""COMPUTED_VALUE"""),730.46)</f>
        <v>730.46</v>
      </c>
      <c r="G48" s="2">
        <f>IFERROR(__xludf.DUMMYFUNCTION("""COMPUTED_VALUE"""),45359.66666666667)</f>
        <v>45359.66667</v>
      </c>
      <c r="H48" s="1">
        <f>IFERROR(__xludf.DUMMYFUNCTION("""COMPUTED_VALUE"""),722.41)</f>
        <v>722.41</v>
      </c>
      <c r="J48" s="2">
        <f>IFERROR(__xludf.DUMMYFUNCTION("""COMPUTED_VALUE"""),45359.66666666667)</f>
        <v>45359.66667</v>
      </c>
      <c r="K48" s="1">
        <f>IFERROR(__xludf.DUMMYFUNCTION("""COMPUTED_VALUE"""),730.28)</f>
        <v>730.28</v>
      </c>
      <c r="M48" s="2">
        <f>IFERROR(__xludf.DUMMYFUNCTION("""COMPUTED_VALUE"""),45359.66666666667)</f>
        <v>45359.66667</v>
      </c>
      <c r="N48" s="1">
        <f>IFERROR(__xludf.DUMMYFUNCTION("""COMPUTED_VALUE"""),2.908331E7)</f>
        <v>29083310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IFERROR(__xludf.DUMMYFUNCTION("""COMPUTED_VALUE"""),730.28)</f>
        <v>730.28</v>
      </c>
      <c r="D49" s="2">
        <f>IFERROR(__xludf.DUMMYFUNCTION("""COMPUTED_VALUE"""),45362.66666666667)</f>
        <v>45362.66667</v>
      </c>
      <c r="E49" s="1">
        <f>IFERROR(__xludf.DUMMYFUNCTION("""COMPUTED_VALUE"""),737.42)</f>
        <v>737.42</v>
      </c>
      <c r="G49" s="2">
        <f>IFERROR(__xludf.DUMMYFUNCTION("""COMPUTED_VALUE"""),45362.66666666667)</f>
        <v>45362.66667</v>
      </c>
      <c r="H49" s="1">
        <f>IFERROR(__xludf.DUMMYFUNCTION("""COMPUTED_VALUE"""),725.51)</f>
        <v>725.51</v>
      </c>
      <c r="J49" s="2">
        <f>IFERROR(__xludf.DUMMYFUNCTION("""COMPUTED_VALUE"""),45362.66666666667)</f>
        <v>45362.66667</v>
      </c>
      <c r="K49" s="1">
        <f>IFERROR(__xludf.DUMMYFUNCTION("""COMPUTED_VALUE"""),736.98)</f>
        <v>736.98</v>
      </c>
      <c r="M49" s="2">
        <f>IFERROR(__xludf.DUMMYFUNCTION("""COMPUTED_VALUE"""),45362.66666666667)</f>
        <v>45362.66667</v>
      </c>
      <c r="N49" s="1">
        <f>IFERROR(__xludf.DUMMYFUNCTION("""COMPUTED_VALUE"""),3.1890234E7)</f>
        <v>31890234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IFERROR(__xludf.DUMMYFUNCTION("""COMPUTED_VALUE"""),736.98)</f>
        <v>736.98</v>
      </c>
      <c r="D50" s="2">
        <f>IFERROR(__xludf.DUMMYFUNCTION("""COMPUTED_VALUE"""),45363.66666666667)</f>
        <v>45363.66667</v>
      </c>
      <c r="E50" s="1">
        <f>IFERROR(__xludf.DUMMYFUNCTION("""COMPUTED_VALUE"""),737.48)</f>
        <v>737.48</v>
      </c>
      <c r="G50" s="2">
        <f>IFERROR(__xludf.DUMMYFUNCTION("""COMPUTED_VALUE"""),45363.66666666667)</f>
        <v>45363.66667</v>
      </c>
      <c r="H50" s="1">
        <f>IFERROR(__xludf.DUMMYFUNCTION("""COMPUTED_VALUE"""),731.72)</f>
        <v>731.72</v>
      </c>
      <c r="J50" s="2">
        <f>IFERROR(__xludf.DUMMYFUNCTION("""COMPUTED_VALUE"""),45363.66666666667)</f>
        <v>45363.66667</v>
      </c>
      <c r="K50" s="1">
        <f>IFERROR(__xludf.DUMMYFUNCTION("""COMPUTED_VALUE"""),733.76)</f>
        <v>733.76</v>
      </c>
      <c r="M50" s="2">
        <f>IFERROR(__xludf.DUMMYFUNCTION("""COMPUTED_VALUE"""),45363.66666666667)</f>
        <v>45363.66667</v>
      </c>
      <c r="N50" s="1">
        <f>IFERROR(__xludf.DUMMYFUNCTION("""COMPUTED_VALUE"""),2.8500443E7)</f>
        <v>28500443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IFERROR(__xludf.DUMMYFUNCTION("""COMPUTED_VALUE"""),733.76)</f>
        <v>733.76</v>
      </c>
      <c r="D51" s="2">
        <f>IFERROR(__xludf.DUMMYFUNCTION("""COMPUTED_VALUE"""),45364.66666666667)</f>
        <v>45364.66667</v>
      </c>
      <c r="E51" s="1">
        <f>IFERROR(__xludf.DUMMYFUNCTION("""COMPUTED_VALUE"""),747.43)</f>
        <v>747.43</v>
      </c>
      <c r="G51" s="2">
        <f>IFERROR(__xludf.DUMMYFUNCTION("""COMPUTED_VALUE"""),45364.66666666667)</f>
        <v>45364.66667</v>
      </c>
      <c r="H51" s="1">
        <f>IFERROR(__xludf.DUMMYFUNCTION("""COMPUTED_VALUE"""),733.76)</f>
        <v>733.76</v>
      </c>
      <c r="J51" s="2">
        <f>IFERROR(__xludf.DUMMYFUNCTION("""COMPUTED_VALUE"""),45364.66666666667)</f>
        <v>45364.66667</v>
      </c>
      <c r="K51" s="1">
        <f>IFERROR(__xludf.DUMMYFUNCTION("""COMPUTED_VALUE"""),742.64)</f>
        <v>742.64</v>
      </c>
      <c r="M51" s="2">
        <f>IFERROR(__xludf.DUMMYFUNCTION("""COMPUTED_VALUE"""),45364.66666666667)</f>
        <v>45364.66667</v>
      </c>
      <c r="N51" s="1">
        <f>IFERROR(__xludf.DUMMYFUNCTION("""COMPUTED_VALUE"""),3.3840739E7)</f>
        <v>33840739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IFERROR(__xludf.DUMMYFUNCTION("""COMPUTED_VALUE"""),742.64)</f>
        <v>742.64</v>
      </c>
      <c r="D52" s="2">
        <f>IFERROR(__xludf.DUMMYFUNCTION("""COMPUTED_VALUE"""),45365.66666666667)</f>
        <v>45365.66667</v>
      </c>
      <c r="E52" s="1">
        <f>IFERROR(__xludf.DUMMYFUNCTION("""COMPUTED_VALUE"""),754.07)</f>
        <v>754.07</v>
      </c>
      <c r="G52" s="2">
        <f>IFERROR(__xludf.DUMMYFUNCTION("""COMPUTED_VALUE"""),45365.66666666667)</f>
        <v>45365.66667</v>
      </c>
      <c r="H52" s="1">
        <f>IFERROR(__xludf.DUMMYFUNCTION("""COMPUTED_VALUE"""),741.48)</f>
        <v>741.48</v>
      </c>
      <c r="J52" s="2">
        <f>IFERROR(__xludf.DUMMYFUNCTION("""COMPUTED_VALUE"""),45365.66666666667)</f>
        <v>45365.66667</v>
      </c>
      <c r="K52" s="1">
        <f>IFERROR(__xludf.DUMMYFUNCTION("""COMPUTED_VALUE"""),753.82)</f>
        <v>753.82</v>
      </c>
      <c r="M52" s="2">
        <f>IFERROR(__xludf.DUMMYFUNCTION("""COMPUTED_VALUE"""),45365.66666666667)</f>
        <v>45365.66667</v>
      </c>
      <c r="N52" s="1">
        <f>IFERROR(__xludf.DUMMYFUNCTION("""COMPUTED_VALUE"""),3.8552988E7)</f>
        <v>38552988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IFERROR(__xludf.DUMMYFUNCTION("""COMPUTED_VALUE"""),753.82)</f>
        <v>753.82</v>
      </c>
      <c r="D53" s="2">
        <f>IFERROR(__xludf.DUMMYFUNCTION("""COMPUTED_VALUE"""),45366.66666666667)</f>
        <v>45366.66667</v>
      </c>
      <c r="E53" s="1">
        <f>IFERROR(__xludf.DUMMYFUNCTION("""COMPUTED_VALUE"""),759.32)</f>
        <v>759.32</v>
      </c>
      <c r="G53" s="2">
        <f>IFERROR(__xludf.DUMMYFUNCTION("""COMPUTED_VALUE"""),45366.66666666667)</f>
        <v>45366.66667</v>
      </c>
      <c r="H53" s="1">
        <f>IFERROR(__xludf.DUMMYFUNCTION("""COMPUTED_VALUE"""),749.38)</f>
        <v>749.38</v>
      </c>
      <c r="J53" s="2">
        <f>IFERROR(__xludf.DUMMYFUNCTION("""COMPUTED_VALUE"""),45366.66666666667)</f>
        <v>45366.66667</v>
      </c>
      <c r="K53" s="1">
        <f>IFERROR(__xludf.DUMMYFUNCTION("""COMPUTED_VALUE"""),752.82)</f>
        <v>752.82</v>
      </c>
      <c r="M53" s="2">
        <f>IFERROR(__xludf.DUMMYFUNCTION("""COMPUTED_VALUE"""),45366.66666666667)</f>
        <v>45366.66667</v>
      </c>
      <c r="N53" s="1">
        <f>IFERROR(__xludf.DUMMYFUNCTION("""COMPUTED_VALUE"""),6.8417356E7)</f>
        <v>68417356</v>
      </c>
    </row>
    <row r="54">
      <c r="A54" s="2">
        <f>IFERROR(__xludf.DUMMYFUNCTION("""COMPUTED_VALUE"""),45369.66666666667)</f>
        <v>45369.66667</v>
      </c>
      <c r="B54" s="1">
        <f>IFERROR(__xludf.DUMMYFUNCTION("""COMPUTED_VALUE"""),752.82)</f>
        <v>752.82</v>
      </c>
      <c r="D54" s="2">
        <f>IFERROR(__xludf.DUMMYFUNCTION("""COMPUTED_VALUE"""),45369.66666666667)</f>
        <v>45369.66667</v>
      </c>
      <c r="E54" s="1">
        <f>IFERROR(__xludf.DUMMYFUNCTION("""COMPUTED_VALUE"""),760.6)</f>
        <v>760.6</v>
      </c>
      <c r="G54" s="2">
        <f>IFERROR(__xludf.DUMMYFUNCTION("""COMPUTED_VALUE"""),45369.66666666667)</f>
        <v>45369.66667</v>
      </c>
      <c r="H54" s="1">
        <f>IFERROR(__xludf.DUMMYFUNCTION("""COMPUTED_VALUE"""),750.97)</f>
        <v>750.97</v>
      </c>
      <c r="J54" s="2">
        <f>IFERROR(__xludf.DUMMYFUNCTION("""COMPUTED_VALUE"""),45369.66666666667)</f>
        <v>45369.66667</v>
      </c>
      <c r="K54" s="1">
        <f>IFERROR(__xludf.DUMMYFUNCTION("""COMPUTED_VALUE"""),757.02)</f>
        <v>757.02</v>
      </c>
      <c r="M54" s="2">
        <f>IFERROR(__xludf.DUMMYFUNCTION("""COMPUTED_VALUE"""),45369.66666666667)</f>
        <v>45369.66667</v>
      </c>
      <c r="N54" s="1">
        <f>IFERROR(__xludf.DUMMYFUNCTION("""COMPUTED_VALUE"""),3.079E7)</f>
        <v>30790000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IFERROR(__xludf.DUMMYFUNCTION("""COMPUTED_VALUE"""),757.02)</f>
        <v>757.02</v>
      </c>
      <c r="D55" s="2">
        <f>IFERROR(__xludf.DUMMYFUNCTION("""COMPUTED_VALUE"""),45370.66666666667)</f>
        <v>45370.66667</v>
      </c>
      <c r="E55" s="1">
        <f>IFERROR(__xludf.DUMMYFUNCTION("""COMPUTED_VALUE"""),764.49)</f>
        <v>764.49</v>
      </c>
      <c r="G55" s="2">
        <f>IFERROR(__xludf.DUMMYFUNCTION("""COMPUTED_VALUE"""),45370.66666666667)</f>
        <v>45370.66667</v>
      </c>
      <c r="H55" s="1">
        <f>IFERROR(__xludf.DUMMYFUNCTION("""COMPUTED_VALUE"""),755.45)</f>
        <v>755.45</v>
      </c>
      <c r="J55" s="2">
        <f>IFERROR(__xludf.DUMMYFUNCTION("""COMPUTED_VALUE"""),45370.66666666667)</f>
        <v>45370.66667</v>
      </c>
      <c r="K55" s="1">
        <f>IFERROR(__xludf.DUMMYFUNCTION("""COMPUTED_VALUE"""),762.83)</f>
        <v>762.83</v>
      </c>
      <c r="M55" s="2">
        <f>IFERROR(__xludf.DUMMYFUNCTION("""COMPUTED_VALUE"""),45370.66666666667)</f>
        <v>45370.66667</v>
      </c>
      <c r="N55" s="1">
        <f>IFERROR(__xludf.DUMMYFUNCTION("""COMPUTED_VALUE"""),2.955556E7)</f>
        <v>29555560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IFERROR(__xludf.DUMMYFUNCTION("""COMPUTED_VALUE"""),762.83)</f>
        <v>762.83</v>
      </c>
      <c r="D56" s="2">
        <f>IFERROR(__xludf.DUMMYFUNCTION("""COMPUTED_VALUE"""),45371.66666666667)</f>
        <v>45371.66667</v>
      </c>
      <c r="E56" s="1">
        <f>IFERROR(__xludf.DUMMYFUNCTION("""COMPUTED_VALUE"""),762.83)</f>
        <v>762.83</v>
      </c>
      <c r="G56" s="2">
        <f>IFERROR(__xludf.DUMMYFUNCTION("""COMPUTED_VALUE"""),45371.66666666667)</f>
        <v>45371.66667</v>
      </c>
      <c r="H56" s="1">
        <f>IFERROR(__xludf.DUMMYFUNCTION("""COMPUTED_VALUE"""),755.01)</f>
        <v>755.01</v>
      </c>
      <c r="J56" s="2">
        <f>IFERROR(__xludf.DUMMYFUNCTION("""COMPUTED_VALUE"""),45371.66666666667)</f>
        <v>45371.66667</v>
      </c>
      <c r="K56" s="1">
        <f>IFERROR(__xludf.DUMMYFUNCTION("""COMPUTED_VALUE"""),758.66)</f>
        <v>758.66</v>
      </c>
      <c r="M56" s="2">
        <f>IFERROR(__xludf.DUMMYFUNCTION("""COMPUTED_VALUE"""),45371.66666666667)</f>
        <v>45371.66667</v>
      </c>
      <c r="N56" s="1">
        <f>IFERROR(__xludf.DUMMYFUNCTION("""COMPUTED_VALUE"""),3.0867429E7)</f>
        <v>30867429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IFERROR(__xludf.DUMMYFUNCTION("""COMPUTED_VALUE"""),758.66)</f>
        <v>758.66</v>
      </c>
      <c r="D57" s="2">
        <f>IFERROR(__xludf.DUMMYFUNCTION("""COMPUTED_VALUE"""),45372.66666666667)</f>
        <v>45372.66667</v>
      </c>
      <c r="E57" s="1">
        <f>IFERROR(__xludf.DUMMYFUNCTION("""COMPUTED_VALUE"""),764.37)</f>
        <v>764.37</v>
      </c>
      <c r="G57" s="2">
        <f>IFERROR(__xludf.DUMMYFUNCTION("""COMPUTED_VALUE"""),45372.66666666667)</f>
        <v>45372.66667</v>
      </c>
      <c r="H57" s="1">
        <f>IFERROR(__xludf.DUMMYFUNCTION("""COMPUTED_VALUE"""),757.31)</f>
        <v>757.31</v>
      </c>
      <c r="J57" s="2">
        <f>IFERROR(__xludf.DUMMYFUNCTION("""COMPUTED_VALUE"""),45372.66666666667)</f>
        <v>45372.66667</v>
      </c>
      <c r="K57" s="1">
        <f>IFERROR(__xludf.DUMMYFUNCTION("""COMPUTED_VALUE"""),761.28)</f>
        <v>761.28</v>
      </c>
      <c r="M57" s="2">
        <f>IFERROR(__xludf.DUMMYFUNCTION("""COMPUTED_VALUE"""),45372.66666666667)</f>
        <v>45372.66667</v>
      </c>
      <c r="N57" s="1">
        <f>IFERROR(__xludf.DUMMYFUNCTION("""COMPUTED_VALUE"""),2.8122214E7)</f>
        <v>28122214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IFERROR(__xludf.DUMMYFUNCTION("""COMPUTED_VALUE"""),761.28)</f>
        <v>761.28</v>
      </c>
      <c r="D58" s="2">
        <f>IFERROR(__xludf.DUMMYFUNCTION("""COMPUTED_VALUE"""),45373.66666666667)</f>
        <v>45373.66667</v>
      </c>
      <c r="E58" s="1">
        <f>IFERROR(__xludf.DUMMYFUNCTION("""COMPUTED_VALUE"""),762.58)</f>
        <v>762.58</v>
      </c>
      <c r="G58" s="2">
        <f>IFERROR(__xludf.DUMMYFUNCTION("""COMPUTED_VALUE"""),45373.66666666667)</f>
        <v>45373.66667</v>
      </c>
      <c r="H58" s="1">
        <f>IFERROR(__xludf.DUMMYFUNCTION("""COMPUTED_VALUE"""),757.93)</f>
        <v>757.93</v>
      </c>
      <c r="J58" s="2">
        <f>IFERROR(__xludf.DUMMYFUNCTION("""COMPUTED_VALUE"""),45373.66666666667)</f>
        <v>45373.66667</v>
      </c>
      <c r="K58" s="1">
        <f>IFERROR(__xludf.DUMMYFUNCTION("""COMPUTED_VALUE"""),760.85)</f>
        <v>760.85</v>
      </c>
      <c r="M58" s="2">
        <f>IFERROR(__xludf.DUMMYFUNCTION("""COMPUTED_VALUE"""),45373.66666666667)</f>
        <v>45373.66667</v>
      </c>
      <c r="N58" s="1">
        <f>IFERROR(__xludf.DUMMYFUNCTION("""COMPUTED_VALUE"""),2.5593594E7)</f>
        <v>25593594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IFERROR(__xludf.DUMMYFUNCTION("""COMPUTED_VALUE"""),760.85)</f>
        <v>760.85</v>
      </c>
      <c r="D59" s="2">
        <f>IFERROR(__xludf.DUMMYFUNCTION("""COMPUTED_VALUE"""),45376.66666666667)</f>
        <v>45376.66667</v>
      </c>
      <c r="E59" s="1">
        <f>IFERROR(__xludf.DUMMYFUNCTION("""COMPUTED_VALUE"""),774.86)</f>
        <v>774.86</v>
      </c>
      <c r="G59" s="2">
        <f>IFERROR(__xludf.DUMMYFUNCTION("""COMPUTED_VALUE"""),45376.66666666667)</f>
        <v>45376.66667</v>
      </c>
      <c r="H59" s="1">
        <f>IFERROR(__xludf.DUMMYFUNCTION("""COMPUTED_VALUE"""),760.85)</f>
        <v>760.85</v>
      </c>
      <c r="J59" s="2">
        <f>IFERROR(__xludf.DUMMYFUNCTION("""COMPUTED_VALUE"""),45376.66666666667)</f>
        <v>45376.66667</v>
      </c>
      <c r="K59" s="1">
        <f>IFERROR(__xludf.DUMMYFUNCTION("""COMPUTED_VALUE"""),769.08)</f>
        <v>769.08</v>
      </c>
      <c r="M59" s="2">
        <f>IFERROR(__xludf.DUMMYFUNCTION("""COMPUTED_VALUE"""),45376.66666666667)</f>
        <v>45376.66667</v>
      </c>
      <c r="N59" s="1">
        <f>IFERROR(__xludf.DUMMYFUNCTION("""COMPUTED_VALUE"""),2.6976672E7)</f>
        <v>26976672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IFERROR(__xludf.DUMMYFUNCTION("""COMPUTED_VALUE"""),769.08)</f>
        <v>769.08</v>
      </c>
      <c r="D60" s="2">
        <f>IFERROR(__xludf.DUMMYFUNCTION("""COMPUTED_VALUE"""),45377.66666666667)</f>
        <v>45377.66667</v>
      </c>
      <c r="E60" s="1">
        <f>IFERROR(__xludf.DUMMYFUNCTION("""COMPUTED_VALUE"""),770.79)</f>
        <v>770.79</v>
      </c>
      <c r="G60" s="2">
        <f>IFERROR(__xludf.DUMMYFUNCTION("""COMPUTED_VALUE"""),45377.66666666667)</f>
        <v>45377.66667</v>
      </c>
      <c r="H60" s="1">
        <f>IFERROR(__xludf.DUMMYFUNCTION("""COMPUTED_VALUE"""),760.64)</f>
        <v>760.64</v>
      </c>
      <c r="J60" s="2">
        <f>IFERROR(__xludf.DUMMYFUNCTION("""COMPUTED_VALUE"""),45377.66666666667)</f>
        <v>45377.66667</v>
      </c>
      <c r="K60" s="1">
        <f>IFERROR(__xludf.DUMMYFUNCTION("""COMPUTED_VALUE"""),762.78)</f>
        <v>762.78</v>
      </c>
      <c r="M60" s="2">
        <f>IFERROR(__xludf.DUMMYFUNCTION("""COMPUTED_VALUE"""),45377.66666666667)</f>
        <v>45377.66667</v>
      </c>
      <c r="N60" s="1">
        <f>IFERROR(__xludf.DUMMYFUNCTION("""COMPUTED_VALUE"""),2.6010452E7)</f>
        <v>26010452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IFERROR(__xludf.DUMMYFUNCTION("""COMPUTED_VALUE"""),762.78)</f>
        <v>762.78</v>
      </c>
      <c r="D61" s="2">
        <f>IFERROR(__xludf.DUMMYFUNCTION("""COMPUTED_VALUE"""),45378.66666666667)</f>
        <v>45378.66667</v>
      </c>
      <c r="E61" s="1">
        <f>IFERROR(__xludf.DUMMYFUNCTION("""COMPUTED_VALUE"""),770.31)</f>
        <v>770.31</v>
      </c>
      <c r="G61" s="2">
        <f>IFERROR(__xludf.DUMMYFUNCTION("""COMPUTED_VALUE"""),45378.66666666667)</f>
        <v>45378.66667</v>
      </c>
      <c r="H61" s="1">
        <f>IFERROR(__xludf.DUMMYFUNCTION("""COMPUTED_VALUE"""),760.35)</f>
        <v>760.35</v>
      </c>
      <c r="J61" s="2">
        <f>IFERROR(__xludf.DUMMYFUNCTION("""COMPUTED_VALUE"""),45378.66666666667)</f>
        <v>45378.66667</v>
      </c>
      <c r="K61" s="1">
        <f>IFERROR(__xludf.DUMMYFUNCTION("""COMPUTED_VALUE"""),769.91)</f>
        <v>769.91</v>
      </c>
      <c r="M61" s="2">
        <f>IFERROR(__xludf.DUMMYFUNCTION("""COMPUTED_VALUE"""),45378.66666666667)</f>
        <v>45378.66667</v>
      </c>
      <c r="N61" s="1">
        <f>IFERROR(__xludf.DUMMYFUNCTION("""COMPUTED_VALUE"""),2.554221E7)</f>
        <v>25542210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IFERROR(__xludf.DUMMYFUNCTION("""COMPUTED_VALUE"""),769.91)</f>
        <v>769.91</v>
      </c>
      <c r="D62" s="2">
        <f>IFERROR(__xludf.DUMMYFUNCTION("""COMPUTED_VALUE"""),45379.66666666667)</f>
        <v>45379.66667</v>
      </c>
      <c r="E62" s="1">
        <f>IFERROR(__xludf.DUMMYFUNCTION("""COMPUTED_VALUE"""),779.05)</f>
        <v>779.05</v>
      </c>
      <c r="G62" s="2">
        <f>IFERROR(__xludf.DUMMYFUNCTION("""COMPUTED_VALUE"""),45379.66666666667)</f>
        <v>45379.66667</v>
      </c>
      <c r="H62" s="1">
        <f>IFERROR(__xludf.DUMMYFUNCTION("""COMPUTED_VALUE"""),769.91)</f>
        <v>769.91</v>
      </c>
      <c r="J62" s="2">
        <f>IFERROR(__xludf.DUMMYFUNCTION("""COMPUTED_VALUE"""),45379.66666666667)</f>
        <v>45379.66667</v>
      </c>
      <c r="K62" s="1">
        <f>IFERROR(__xludf.DUMMYFUNCTION("""COMPUTED_VALUE"""),777.89)</f>
        <v>777.89</v>
      </c>
      <c r="M62" s="2">
        <f>IFERROR(__xludf.DUMMYFUNCTION("""COMPUTED_VALUE"""),45379.66666666667)</f>
        <v>45379.66667</v>
      </c>
      <c r="N62" s="1">
        <f>IFERROR(__xludf.DUMMYFUNCTION("""COMPUTED_VALUE"""),3.3964555E7)</f>
        <v>33964555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IFERROR(__xludf.DUMMYFUNCTION("""COMPUTED_VALUE"""),777.89)</f>
        <v>777.89</v>
      </c>
      <c r="D63" s="2">
        <f>IFERROR(__xludf.DUMMYFUNCTION("""COMPUTED_VALUE"""),45383.66666666667)</f>
        <v>45383.66667</v>
      </c>
      <c r="E63" s="1">
        <f>IFERROR(__xludf.DUMMYFUNCTION("""COMPUTED_VALUE"""),785.98)</f>
        <v>785.98</v>
      </c>
      <c r="G63" s="2">
        <f>IFERROR(__xludf.DUMMYFUNCTION("""COMPUTED_VALUE"""),45383.66666666667)</f>
        <v>45383.66667</v>
      </c>
      <c r="H63" s="1">
        <f>IFERROR(__xludf.DUMMYFUNCTION("""COMPUTED_VALUE"""),772.98)</f>
        <v>772.98</v>
      </c>
      <c r="J63" s="2">
        <f>IFERROR(__xludf.DUMMYFUNCTION("""COMPUTED_VALUE"""),45383.66666666667)</f>
        <v>45383.66667</v>
      </c>
      <c r="K63" s="1">
        <f>IFERROR(__xludf.DUMMYFUNCTION("""COMPUTED_VALUE"""),784.1)</f>
        <v>784.1</v>
      </c>
      <c r="M63" s="2">
        <f>IFERROR(__xludf.DUMMYFUNCTION("""COMPUTED_VALUE"""),45383.66666666667)</f>
        <v>45383.66667</v>
      </c>
      <c r="N63" s="1">
        <f>IFERROR(__xludf.DUMMYFUNCTION("""COMPUTED_VALUE"""),2.8114273E7)</f>
        <v>28114273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IFERROR(__xludf.DUMMYFUNCTION("""COMPUTED_VALUE"""),784.1)</f>
        <v>784.1</v>
      </c>
      <c r="D64" s="2">
        <f>IFERROR(__xludf.DUMMYFUNCTION("""COMPUTED_VALUE"""),45384.66666666667)</f>
        <v>45384.66667</v>
      </c>
      <c r="E64" s="1">
        <f>IFERROR(__xludf.DUMMYFUNCTION("""COMPUTED_VALUE"""),798.94)</f>
        <v>798.94</v>
      </c>
      <c r="G64" s="2">
        <f>IFERROR(__xludf.DUMMYFUNCTION("""COMPUTED_VALUE"""),45384.66666666667)</f>
        <v>45384.66667</v>
      </c>
      <c r="H64" s="1">
        <f>IFERROR(__xludf.DUMMYFUNCTION("""COMPUTED_VALUE"""),784.1)</f>
        <v>784.1</v>
      </c>
      <c r="J64" s="2">
        <f>IFERROR(__xludf.DUMMYFUNCTION("""COMPUTED_VALUE"""),45384.66666666667)</f>
        <v>45384.66667</v>
      </c>
      <c r="K64" s="1">
        <f>IFERROR(__xludf.DUMMYFUNCTION("""COMPUTED_VALUE"""),794.99)</f>
        <v>794.99</v>
      </c>
      <c r="M64" s="2">
        <f>IFERROR(__xludf.DUMMYFUNCTION("""COMPUTED_VALUE"""),45384.66666666667)</f>
        <v>45384.66667</v>
      </c>
      <c r="N64" s="1">
        <f>IFERROR(__xludf.DUMMYFUNCTION("""COMPUTED_VALUE"""),4.0414386E7)</f>
        <v>40414386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IFERROR(__xludf.DUMMYFUNCTION("""COMPUTED_VALUE"""),794.99)</f>
        <v>794.99</v>
      </c>
      <c r="D65" s="2">
        <f>IFERROR(__xludf.DUMMYFUNCTION("""COMPUTED_VALUE"""),45385.66666666667)</f>
        <v>45385.66667</v>
      </c>
      <c r="E65" s="1">
        <f>IFERROR(__xludf.DUMMYFUNCTION("""COMPUTED_VALUE"""),798.9)</f>
        <v>798.9</v>
      </c>
      <c r="G65" s="2">
        <f>IFERROR(__xludf.DUMMYFUNCTION("""COMPUTED_VALUE"""),45385.66666666667)</f>
        <v>45385.66667</v>
      </c>
      <c r="H65" s="1">
        <f>IFERROR(__xludf.DUMMYFUNCTION("""COMPUTED_VALUE"""),793.34)</f>
        <v>793.34</v>
      </c>
      <c r="J65" s="2">
        <f>IFERROR(__xludf.DUMMYFUNCTION("""COMPUTED_VALUE"""),45385.66666666667)</f>
        <v>45385.66667</v>
      </c>
      <c r="K65" s="1">
        <f>IFERROR(__xludf.DUMMYFUNCTION("""COMPUTED_VALUE"""),796.51)</f>
        <v>796.51</v>
      </c>
      <c r="M65" s="2">
        <f>IFERROR(__xludf.DUMMYFUNCTION("""COMPUTED_VALUE"""),45385.66666666667)</f>
        <v>45385.66667</v>
      </c>
      <c r="N65" s="1">
        <f>IFERROR(__xludf.DUMMYFUNCTION("""COMPUTED_VALUE"""),3.2790728E7)</f>
        <v>32790728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IFERROR(__xludf.DUMMYFUNCTION("""COMPUTED_VALUE"""),796.51)</f>
        <v>796.51</v>
      </c>
      <c r="D66" s="2">
        <f>IFERROR(__xludf.DUMMYFUNCTION("""COMPUTED_VALUE"""),45386.66666666667)</f>
        <v>45386.66667</v>
      </c>
      <c r="E66" s="1">
        <f>IFERROR(__xludf.DUMMYFUNCTION("""COMPUTED_VALUE"""),800.51)</f>
        <v>800.51</v>
      </c>
      <c r="G66" s="2">
        <f>IFERROR(__xludf.DUMMYFUNCTION("""COMPUTED_VALUE"""),45386.66666666667)</f>
        <v>45386.66667</v>
      </c>
      <c r="H66" s="1">
        <f>IFERROR(__xludf.DUMMYFUNCTION("""COMPUTED_VALUE"""),792.91)</f>
        <v>792.91</v>
      </c>
      <c r="J66" s="2">
        <f>IFERROR(__xludf.DUMMYFUNCTION("""COMPUTED_VALUE"""),45386.66666666667)</f>
        <v>45386.66667</v>
      </c>
      <c r="K66" s="1">
        <f>IFERROR(__xludf.DUMMYFUNCTION("""COMPUTED_VALUE"""),798.56)</f>
        <v>798.56</v>
      </c>
      <c r="M66" s="2">
        <f>IFERROR(__xludf.DUMMYFUNCTION("""COMPUTED_VALUE"""),45386.66666666667)</f>
        <v>45386.66667</v>
      </c>
      <c r="N66" s="1">
        <f>IFERROR(__xludf.DUMMYFUNCTION("""COMPUTED_VALUE"""),3.5183435E7)</f>
        <v>35183435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IFERROR(__xludf.DUMMYFUNCTION("""COMPUTED_VALUE"""),798.56)</f>
        <v>798.56</v>
      </c>
      <c r="D67" s="2">
        <f>IFERROR(__xludf.DUMMYFUNCTION("""COMPUTED_VALUE"""),45387.66666666667)</f>
        <v>45387.66667</v>
      </c>
      <c r="E67" s="1">
        <f>IFERROR(__xludf.DUMMYFUNCTION("""COMPUTED_VALUE"""),811.61)</f>
        <v>811.61</v>
      </c>
      <c r="G67" s="2">
        <f>IFERROR(__xludf.DUMMYFUNCTION("""COMPUTED_VALUE"""),45387.66666666667)</f>
        <v>45387.66667</v>
      </c>
      <c r="H67" s="1">
        <f>IFERROR(__xludf.DUMMYFUNCTION("""COMPUTED_VALUE"""),797.35)</f>
        <v>797.35</v>
      </c>
      <c r="J67" s="2">
        <f>IFERROR(__xludf.DUMMYFUNCTION("""COMPUTED_VALUE"""),45387.66666666667)</f>
        <v>45387.66667</v>
      </c>
      <c r="K67" s="1">
        <f>IFERROR(__xludf.DUMMYFUNCTION("""COMPUTED_VALUE"""),807.76)</f>
        <v>807.76</v>
      </c>
      <c r="M67" s="2">
        <f>IFERROR(__xludf.DUMMYFUNCTION("""COMPUTED_VALUE"""),45387.66666666667)</f>
        <v>45387.66667</v>
      </c>
      <c r="N67" s="1">
        <f>IFERROR(__xludf.DUMMYFUNCTION("""COMPUTED_VALUE"""),4.1491556E7)</f>
        <v>41491556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IFERROR(__xludf.DUMMYFUNCTION("""COMPUTED_VALUE"""),807.76)</f>
        <v>807.76</v>
      </c>
      <c r="D68" s="2">
        <f>IFERROR(__xludf.DUMMYFUNCTION("""COMPUTED_VALUE"""),45390.66666666667)</f>
        <v>45390.66667</v>
      </c>
      <c r="E68" s="1">
        <f>IFERROR(__xludf.DUMMYFUNCTION("""COMPUTED_VALUE"""),810.05)</f>
        <v>810.05</v>
      </c>
      <c r="G68" s="2">
        <f>IFERROR(__xludf.DUMMYFUNCTION("""COMPUTED_VALUE"""),45390.66666666667)</f>
        <v>45390.66667</v>
      </c>
      <c r="H68" s="1">
        <f>IFERROR(__xludf.DUMMYFUNCTION("""COMPUTED_VALUE"""),800.36)</f>
        <v>800.36</v>
      </c>
      <c r="J68" s="2">
        <f>IFERROR(__xludf.DUMMYFUNCTION("""COMPUTED_VALUE"""),45390.66666666667)</f>
        <v>45390.66667</v>
      </c>
      <c r="K68" s="1">
        <f>IFERROR(__xludf.DUMMYFUNCTION("""COMPUTED_VALUE"""),803.59)</f>
        <v>803.59</v>
      </c>
      <c r="M68" s="2">
        <f>IFERROR(__xludf.DUMMYFUNCTION("""COMPUTED_VALUE"""),45390.66666666667)</f>
        <v>45390.66667</v>
      </c>
      <c r="N68" s="1">
        <f>IFERROR(__xludf.DUMMYFUNCTION("""COMPUTED_VALUE"""),3.2576968E7)</f>
        <v>32576968</v>
      </c>
    </row>
    <row r="69">
      <c r="A69" s="2">
        <f>IFERROR(__xludf.DUMMYFUNCTION("""COMPUTED_VALUE"""),45391.66666666667)</f>
        <v>45391.66667</v>
      </c>
      <c r="B69" s="1">
        <f>IFERROR(__xludf.DUMMYFUNCTION("""COMPUTED_VALUE"""),803.59)</f>
        <v>803.59</v>
      </c>
      <c r="D69" s="2">
        <f>IFERROR(__xludf.DUMMYFUNCTION("""COMPUTED_VALUE"""),45391.66666666667)</f>
        <v>45391.66667</v>
      </c>
      <c r="E69" s="1">
        <f>IFERROR(__xludf.DUMMYFUNCTION("""COMPUTED_VALUE"""),809.82)</f>
        <v>809.82</v>
      </c>
      <c r="G69" s="2">
        <f>IFERROR(__xludf.DUMMYFUNCTION("""COMPUTED_VALUE"""),45391.66666666667)</f>
        <v>45391.66667</v>
      </c>
      <c r="H69" s="1">
        <f>IFERROR(__xludf.DUMMYFUNCTION("""COMPUTED_VALUE"""),801.11)</f>
        <v>801.11</v>
      </c>
      <c r="J69" s="2">
        <f>IFERROR(__xludf.DUMMYFUNCTION("""COMPUTED_VALUE"""),45391.66666666667)</f>
        <v>45391.66667</v>
      </c>
      <c r="K69" s="1">
        <f>IFERROR(__xludf.DUMMYFUNCTION("""COMPUTED_VALUE"""),807.23)</f>
        <v>807.23</v>
      </c>
      <c r="M69" s="2">
        <f>IFERROR(__xludf.DUMMYFUNCTION("""COMPUTED_VALUE"""),45391.66666666667)</f>
        <v>45391.66667</v>
      </c>
      <c r="N69" s="1">
        <f>IFERROR(__xludf.DUMMYFUNCTION("""COMPUTED_VALUE"""),2.5535362E7)</f>
        <v>25535362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IFERROR(__xludf.DUMMYFUNCTION("""COMPUTED_VALUE"""),807.23)</f>
        <v>807.23</v>
      </c>
      <c r="D70" s="2">
        <f>IFERROR(__xludf.DUMMYFUNCTION("""COMPUTED_VALUE"""),45392.66666666667)</f>
        <v>45392.66667</v>
      </c>
      <c r="E70" s="1">
        <f>IFERROR(__xludf.DUMMYFUNCTION("""COMPUTED_VALUE"""),813.69)</f>
        <v>813.69</v>
      </c>
      <c r="G70" s="2">
        <f>IFERROR(__xludf.DUMMYFUNCTION("""COMPUTED_VALUE"""),45392.66666666667)</f>
        <v>45392.66667</v>
      </c>
      <c r="H70" s="1">
        <f>IFERROR(__xludf.DUMMYFUNCTION("""COMPUTED_VALUE"""),803.49)</f>
        <v>803.49</v>
      </c>
      <c r="J70" s="2">
        <f>IFERROR(__xludf.DUMMYFUNCTION("""COMPUTED_VALUE"""),45392.66666666667)</f>
        <v>45392.66667</v>
      </c>
      <c r="K70" s="1">
        <f>IFERROR(__xludf.DUMMYFUNCTION("""COMPUTED_VALUE"""),812.7)</f>
        <v>812.7</v>
      </c>
      <c r="M70" s="2">
        <f>IFERROR(__xludf.DUMMYFUNCTION("""COMPUTED_VALUE"""),45392.66666666667)</f>
        <v>45392.66667</v>
      </c>
      <c r="N70" s="1">
        <f>IFERROR(__xludf.DUMMYFUNCTION("""COMPUTED_VALUE"""),3.3057683E7)</f>
        <v>33057683</v>
      </c>
    </row>
    <row r="71">
      <c r="A71" s="2">
        <f>IFERROR(__xludf.DUMMYFUNCTION("""COMPUTED_VALUE"""),45393.66666666667)</f>
        <v>45393.66667</v>
      </c>
      <c r="B71" s="1">
        <f>IFERROR(__xludf.DUMMYFUNCTION("""COMPUTED_VALUE"""),812.7)</f>
        <v>812.7</v>
      </c>
      <c r="D71" s="2">
        <f>IFERROR(__xludf.DUMMYFUNCTION("""COMPUTED_VALUE"""),45393.66666666667)</f>
        <v>45393.66667</v>
      </c>
      <c r="E71" s="1">
        <f>IFERROR(__xludf.DUMMYFUNCTION("""COMPUTED_VALUE"""),816.6)</f>
        <v>816.6</v>
      </c>
      <c r="G71" s="2">
        <f>IFERROR(__xludf.DUMMYFUNCTION("""COMPUTED_VALUE"""),45393.66666666667)</f>
        <v>45393.66667</v>
      </c>
      <c r="H71" s="1">
        <f>IFERROR(__xludf.DUMMYFUNCTION("""COMPUTED_VALUE"""),800.2)</f>
        <v>800.2</v>
      </c>
      <c r="J71" s="2">
        <f>IFERROR(__xludf.DUMMYFUNCTION("""COMPUTED_VALUE"""),45393.66666666667)</f>
        <v>45393.66667</v>
      </c>
      <c r="K71" s="1">
        <f>IFERROR(__xludf.DUMMYFUNCTION("""COMPUTED_VALUE"""),809.93)</f>
        <v>809.93</v>
      </c>
      <c r="M71" s="2">
        <f>IFERROR(__xludf.DUMMYFUNCTION("""COMPUTED_VALUE"""),45393.66666666667)</f>
        <v>45393.66667</v>
      </c>
      <c r="N71" s="1">
        <f>IFERROR(__xludf.DUMMYFUNCTION("""COMPUTED_VALUE"""),3.23044E7)</f>
        <v>32304400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IFERROR(__xludf.DUMMYFUNCTION("""COMPUTED_VALUE"""),809.93)</f>
        <v>809.93</v>
      </c>
      <c r="D72" s="2">
        <f>IFERROR(__xludf.DUMMYFUNCTION("""COMPUTED_VALUE"""),45394.66666666667)</f>
        <v>45394.66667</v>
      </c>
      <c r="E72" s="1">
        <f>IFERROR(__xludf.DUMMYFUNCTION("""COMPUTED_VALUE"""),822.2)</f>
        <v>822.2</v>
      </c>
      <c r="G72" s="2">
        <f>IFERROR(__xludf.DUMMYFUNCTION("""COMPUTED_VALUE"""),45394.66666666667)</f>
        <v>45394.66667</v>
      </c>
      <c r="H72" s="1">
        <f>IFERROR(__xludf.DUMMYFUNCTION("""COMPUTED_VALUE"""),794.7)</f>
        <v>794.7</v>
      </c>
      <c r="J72" s="2">
        <f>IFERROR(__xludf.DUMMYFUNCTION("""COMPUTED_VALUE"""),45394.66666666667)</f>
        <v>45394.66667</v>
      </c>
      <c r="K72" s="1">
        <f>IFERROR(__xludf.DUMMYFUNCTION("""COMPUTED_VALUE"""),799.05)</f>
        <v>799.05</v>
      </c>
      <c r="M72" s="2">
        <f>IFERROR(__xludf.DUMMYFUNCTION("""COMPUTED_VALUE"""),45394.66666666667)</f>
        <v>45394.66667</v>
      </c>
      <c r="N72" s="1">
        <f>IFERROR(__xludf.DUMMYFUNCTION("""COMPUTED_VALUE"""),4.7248277E7)</f>
        <v>47248277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IFERROR(__xludf.DUMMYFUNCTION("""COMPUTED_VALUE"""),799.05)</f>
        <v>799.05</v>
      </c>
      <c r="D73" s="2">
        <f>IFERROR(__xludf.DUMMYFUNCTION("""COMPUTED_VALUE"""),45397.66666666667)</f>
        <v>45397.66667</v>
      </c>
      <c r="E73" s="1">
        <f>IFERROR(__xludf.DUMMYFUNCTION("""COMPUTED_VALUE"""),806.46)</f>
        <v>806.46</v>
      </c>
      <c r="G73" s="2">
        <f>IFERROR(__xludf.DUMMYFUNCTION("""COMPUTED_VALUE"""),45397.66666666667)</f>
        <v>45397.66667</v>
      </c>
      <c r="H73" s="1">
        <f>IFERROR(__xludf.DUMMYFUNCTION("""COMPUTED_VALUE"""),792.57)</f>
        <v>792.57</v>
      </c>
      <c r="J73" s="2">
        <f>IFERROR(__xludf.DUMMYFUNCTION("""COMPUTED_VALUE"""),45397.66666666667)</f>
        <v>45397.66667</v>
      </c>
      <c r="K73" s="1">
        <f>IFERROR(__xludf.DUMMYFUNCTION("""COMPUTED_VALUE"""),793.49)</f>
        <v>793.49</v>
      </c>
      <c r="M73" s="2">
        <f>IFERROR(__xludf.DUMMYFUNCTION("""COMPUTED_VALUE"""),45397.66666666667)</f>
        <v>45397.66667</v>
      </c>
      <c r="N73" s="1">
        <f>IFERROR(__xludf.DUMMYFUNCTION("""COMPUTED_VALUE"""),3.1486999E7)</f>
        <v>31486999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IFERROR(__xludf.DUMMYFUNCTION("""COMPUTED_VALUE"""),793.49)</f>
        <v>793.49</v>
      </c>
      <c r="D74" s="2">
        <f>IFERROR(__xludf.DUMMYFUNCTION("""COMPUTED_VALUE"""),45398.66666666667)</f>
        <v>45398.66667</v>
      </c>
      <c r="E74" s="1">
        <f>IFERROR(__xludf.DUMMYFUNCTION("""COMPUTED_VALUE"""),795.55)</f>
        <v>795.55</v>
      </c>
      <c r="G74" s="2">
        <f>IFERROR(__xludf.DUMMYFUNCTION("""COMPUTED_VALUE"""),45398.66666666667)</f>
        <v>45398.66667</v>
      </c>
      <c r="H74" s="1">
        <f>IFERROR(__xludf.DUMMYFUNCTION("""COMPUTED_VALUE"""),781.78)</f>
        <v>781.78</v>
      </c>
      <c r="J74" s="2">
        <f>IFERROR(__xludf.DUMMYFUNCTION("""COMPUTED_VALUE"""),45398.66666666667)</f>
        <v>45398.66667</v>
      </c>
      <c r="K74" s="1">
        <f>IFERROR(__xludf.DUMMYFUNCTION("""COMPUTED_VALUE"""),786.29)</f>
        <v>786.29</v>
      </c>
      <c r="M74" s="2">
        <f>IFERROR(__xludf.DUMMYFUNCTION("""COMPUTED_VALUE"""),45398.66666666667)</f>
        <v>45398.66667</v>
      </c>
      <c r="N74" s="1">
        <f>IFERROR(__xludf.DUMMYFUNCTION("""COMPUTED_VALUE"""),3.6027558E7)</f>
        <v>36027558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IFERROR(__xludf.DUMMYFUNCTION("""COMPUTED_VALUE"""),786.29)</f>
        <v>786.29</v>
      </c>
      <c r="D75" s="2">
        <f>IFERROR(__xludf.DUMMYFUNCTION("""COMPUTED_VALUE"""),45399.66666666667)</f>
        <v>45399.66667</v>
      </c>
      <c r="E75" s="1">
        <f>IFERROR(__xludf.DUMMYFUNCTION("""COMPUTED_VALUE"""),791.38)</f>
        <v>791.38</v>
      </c>
      <c r="G75" s="2">
        <f>IFERROR(__xludf.DUMMYFUNCTION("""COMPUTED_VALUE"""),45399.66666666667)</f>
        <v>45399.66667</v>
      </c>
      <c r="H75" s="1">
        <f>IFERROR(__xludf.DUMMYFUNCTION("""COMPUTED_VALUE"""),778.28)</f>
        <v>778.28</v>
      </c>
      <c r="J75" s="2">
        <f>IFERROR(__xludf.DUMMYFUNCTION("""COMPUTED_VALUE"""),45399.66666666667)</f>
        <v>45399.66667</v>
      </c>
      <c r="K75" s="1">
        <f>IFERROR(__xludf.DUMMYFUNCTION("""COMPUTED_VALUE"""),785.71)</f>
        <v>785.71</v>
      </c>
      <c r="M75" s="2">
        <f>IFERROR(__xludf.DUMMYFUNCTION("""COMPUTED_VALUE"""),45399.66666666667)</f>
        <v>45399.66667</v>
      </c>
      <c r="N75" s="1">
        <f>IFERROR(__xludf.DUMMYFUNCTION("""COMPUTED_VALUE"""),2.831285E7)</f>
        <v>28312850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IFERROR(__xludf.DUMMYFUNCTION("""COMPUTED_VALUE"""),785.71)</f>
        <v>785.71</v>
      </c>
      <c r="D76" s="2">
        <f>IFERROR(__xludf.DUMMYFUNCTION("""COMPUTED_VALUE"""),45400.66666666667)</f>
        <v>45400.66667</v>
      </c>
      <c r="E76" s="1">
        <f>IFERROR(__xludf.DUMMYFUNCTION("""COMPUTED_VALUE"""),792.39)</f>
        <v>792.39</v>
      </c>
      <c r="G76" s="2">
        <f>IFERROR(__xludf.DUMMYFUNCTION("""COMPUTED_VALUE"""),45400.66666666667)</f>
        <v>45400.66667</v>
      </c>
      <c r="H76" s="1">
        <f>IFERROR(__xludf.DUMMYFUNCTION("""COMPUTED_VALUE"""),783.82)</f>
        <v>783.82</v>
      </c>
      <c r="J76" s="2">
        <f>IFERROR(__xludf.DUMMYFUNCTION("""COMPUTED_VALUE"""),45400.66666666667)</f>
        <v>45400.66667</v>
      </c>
      <c r="K76" s="1">
        <f>IFERROR(__xludf.DUMMYFUNCTION("""COMPUTED_VALUE"""),787.34)</f>
        <v>787.34</v>
      </c>
      <c r="M76" s="2">
        <f>IFERROR(__xludf.DUMMYFUNCTION("""COMPUTED_VALUE"""),45400.66666666667)</f>
        <v>45400.66667</v>
      </c>
      <c r="N76" s="1">
        <f>IFERROR(__xludf.DUMMYFUNCTION("""COMPUTED_VALUE"""),2.5805265E7)</f>
        <v>25805265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IFERROR(__xludf.DUMMYFUNCTION("""COMPUTED_VALUE"""),787.34)</f>
        <v>787.34</v>
      </c>
      <c r="D77" s="2">
        <f>IFERROR(__xludf.DUMMYFUNCTION("""COMPUTED_VALUE"""),45401.66666666667)</f>
        <v>45401.66667</v>
      </c>
      <c r="E77" s="1">
        <f>IFERROR(__xludf.DUMMYFUNCTION("""COMPUTED_VALUE"""),803.31)</f>
        <v>803.31</v>
      </c>
      <c r="G77" s="2">
        <f>IFERROR(__xludf.DUMMYFUNCTION("""COMPUTED_VALUE"""),45401.66666666667)</f>
        <v>45401.66667</v>
      </c>
      <c r="H77" s="1">
        <f>IFERROR(__xludf.DUMMYFUNCTION("""COMPUTED_VALUE"""),787.34)</f>
        <v>787.34</v>
      </c>
      <c r="J77" s="2">
        <f>IFERROR(__xludf.DUMMYFUNCTION("""COMPUTED_VALUE"""),45401.66666666667)</f>
        <v>45401.66667</v>
      </c>
      <c r="K77" s="1">
        <f>IFERROR(__xludf.DUMMYFUNCTION("""COMPUTED_VALUE"""),797.34)</f>
        <v>797.34</v>
      </c>
      <c r="M77" s="2">
        <f>IFERROR(__xludf.DUMMYFUNCTION("""COMPUTED_VALUE"""),45401.66666666667)</f>
        <v>45401.66667</v>
      </c>
      <c r="N77" s="1">
        <f>IFERROR(__xludf.DUMMYFUNCTION("""COMPUTED_VALUE"""),3.9086591E7)</f>
        <v>39086591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IFERROR(__xludf.DUMMYFUNCTION("""COMPUTED_VALUE"""),797.34)</f>
        <v>797.34</v>
      </c>
      <c r="D78" s="2">
        <f>IFERROR(__xludf.DUMMYFUNCTION("""COMPUTED_VALUE"""),45404.66666666667)</f>
        <v>45404.66667</v>
      </c>
      <c r="E78" s="1">
        <f>IFERROR(__xludf.DUMMYFUNCTION("""COMPUTED_VALUE"""),809.18)</f>
        <v>809.18</v>
      </c>
      <c r="G78" s="2">
        <f>IFERROR(__xludf.DUMMYFUNCTION("""COMPUTED_VALUE"""),45404.66666666667)</f>
        <v>45404.66667</v>
      </c>
      <c r="H78" s="1">
        <f>IFERROR(__xludf.DUMMYFUNCTION("""COMPUTED_VALUE"""),788.5)</f>
        <v>788.5</v>
      </c>
      <c r="J78" s="2">
        <f>IFERROR(__xludf.DUMMYFUNCTION("""COMPUTED_VALUE"""),45404.66666666667)</f>
        <v>45404.66667</v>
      </c>
      <c r="K78" s="1">
        <f>IFERROR(__xludf.DUMMYFUNCTION("""COMPUTED_VALUE"""),803.61)</f>
        <v>803.61</v>
      </c>
      <c r="M78" s="2">
        <f>IFERROR(__xludf.DUMMYFUNCTION("""COMPUTED_VALUE"""),45404.66666666667)</f>
        <v>45404.66667</v>
      </c>
      <c r="N78" s="1">
        <f>IFERROR(__xludf.DUMMYFUNCTION("""COMPUTED_VALUE"""),2.9386927E7)</f>
        <v>29386927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IFERROR(__xludf.DUMMYFUNCTION("""COMPUTED_VALUE"""),803.61)</f>
        <v>803.61</v>
      </c>
      <c r="D79" s="2">
        <f>IFERROR(__xludf.DUMMYFUNCTION("""COMPUTED_VALUE"""),45405.66666666667)</f>
        <v>45405.66667</v>
      </c>
      <c r="E79" s="1">
        <f>IFERROR(__xludf.DUMMYFUNCTION("""COMPUTED_VALUE"""),807.43)</f>
        <v>807.43</v>
      </c>
      <c r="G79" s="2">
        <f>IFERROR(__xludf.DUMMYFUNCTION("""COMPUTED_VALUE"""),45405.66666666667)</f>
        <v>45405.66667</v>
      </c>
      <c r="H79" s="1">
        <f>IFERROR(__xludf.DUMMYFUNCTION("""COMPUTED_VALUE"""),797.12)</f>
        <v>797.12</v>
      </c>
      <c r="J79" s="2">
        <f>IFERROR(__xludf.DUMMYFUNCTION("""COMPUTED_VALUE"""),45405.66666666667)</f>
        <v>45405.66667</v>
      </c>
      <c r="K79" s="1">
        <f>IFERROR(__xludf.DUMMYFUNCTION("""COMPUTED_VALUE"""),807.35)</f>
        <v>807.35</v>
      </c>
      <c r="M79" s="2">
        <f>IFERROR(__xludf.DUMMYFUNCTION("""COMPUTED_VALUE"""),45405.66666666667)</f>
        <v>45405.66667</v>
      </c>
      <c r="N79" s="1">
        <f>IFERROR(__xludf.DUMMYFUNCTION("""COMPUTED_VALUE"""),2.4897813E7)</f>
        <v>24897813</v>
      </c>
    </row>
    <row r="80">
      <c r="A80" s="2">
        <f>IFERROR(__xludf.DUMMYFUNCTION("""COMPUTED_VALUE"""),45406.66666666667)</f>
        <v>45406.66667</v>
      </c>
      <c r="B80" s="1">
        <f>IFERROR(__xludf.DUMMYFUNCTION("""COMPUTED_VALUE"""),807.35)</f>
        <v>807.35</v>
      </c>
      <c r="D80" s="2">
        <f>IFERROR(__xludf.DUMMYFUNCTION("""COMPUTED_VALUE"""),45406.66666666667)</f>
        <v>45406.66667</v>
      </c>
      <c r="E80" s="1">
        <f>IFERROR(__xludf.DUMMYFUNCTION("""COMPUTED_VALUE"""),809.84)</f>
        <v>809.84</v>
      </c>
      <c r="G80" s="2">
        <f>IFERROR(__xludf.DUMMYFUNCTION("""COMPUTED_VALUE"""),45406.66666666667)</f>
        <v>45406.66667</v>
      </c>
      <c r="H80" s="1">
        <f>IFERROR(__xludf.DUMMYFUNCTION("""COMPUTED_VALUE"""),798.21)</f>
        <v>798.21</v>
      </c>
      <c r="J80" s="2">
        <f>IFERROR(__xludf.DUMMYFUNCTION("""COMPUTED_VALUE"""),45406.66666666667)</f>
        <v>45406.66667</v>
      </c>
      <c r="K80" s="1">
        <f>IFERROR(__xludf.DUMMYFUNCTION("""COMPUTED_VALUE"""),808.64)</f>
        <v>808.64</v>
      </c>
      <c r="M80" s="2">
        <f>IFERROR(__xludf.DUMMYFUNCTION("""COMPUTED_VALUE"""),45406.66666666667)</f>
        <v>45406.66667</v>
      </c>
      <c r="N80" s="1">
        <f>IFERROR(__xludf.DUMMYFUNCTION("""COMPUTED_VALUE"""),2.4976809E7)</f>
        <v>24976809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IFERROR(__xludf.DUMMYFUNCTION("""COMPUTED_VALUE"""),808.64)</f>
        <v>808.64</v>
      </c>
      <c r="D81" s="2">
        <f>IFERROR(__xludf.DUMMYFUNCTION("""COMPUTED_VALUE"""),45407.66666666667)</f>
        <v>45407.66667</v>
      </c>
      <c r="E81" s="1">
        <f>IFERROR(__xludf.DUMMYFUNCTION("""COMPUTED_VALUE"""),814.87)</f>
        <v>814.87</v>
      </c>
      <c r="G81" s="2">
        <f>IFERROR(__xludf.DUMMYFUNCTION("""COMPUTED_VALUE"""),45407.66666666667)</f>
        <v>45407.66667</v>
      </c>
      <c r="H81" s="1">
        <f>IFERROR(__xludf.DUMMYFUNCTION("""COMPUTED_VALUE"""),800.36)</f>
        <v>800.36</v>
      </c>
      <c r="J81" s="2">
        <f>IFERROR(__xludf.DUMMYFUNCTION("""COMPUTED_VALUE"""),45407.66666666667)</f>
        <v>45407.66667</v>
      </c>
      <c r="K81" s="1">
        <f>IFERROR(__xludf.DUMMYFUNCTION("""COMPUTED_VALUE"""),813.08)</f>
        <v>813.08</v>
      </c>
      <c r="M81" s="2">
        <f>IFERROR(__xludf.DUMMYFUNCTION("""COMPUTED_VALUE"""),45407.66666666667)</f>
        <v>45407.66667</v>
      </c>
      <c r="N81" s="1">
        <f>IFERROR(__xludf.DUMMYFUNCTION("""COMPUTED_VALUE"""),3.1012119E7)</f>
        <v>31012119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IFERROR(__xludf.DUMMYFUNCTION("""COMPUTED_VALUE"""),813.08)</f>
        <v>813.08</v>
      </c>
      <c r="D82" s="2">
        <f>IFERROR(__xludf.DUMMYFUNCTION("""COMPUTED_VALUE"""),45408.66666666667)</f>
        <v>45408.66667</v>
      </c>
      <c r="E82" s="1">
        <f>IFERROR(__xludf.DUMMYFUNCTION("""COMPUTED_VALUE"""),813.08)</f>
        <v>813.08</v>
      </c>
      <c r="G82" s="2">
        <f>IFERROR(__xludf.DUMMYFUNCTION("""COMPUTED_VALUE"""),45408.66666666667)</f>
        <v>45408.66667</v>
      </c>
      <c r="H82" s="1">
        <f>IFERROR(__xludf.DUMMYFUNCTION("""COMPUTED_VALUE"""),789.49)</f>
        <v>789.49</v>
      </c>
      <c r="J82" s="2">
        <f>IFERROR(__xludf.DUMMYFUNCTION("""COMPUTED_VALUE"""),45408.66666666667)</f>
        <v>45408.66667</v>
      </c>
      <c r="K82" s="1">
        <f>IFERROR(__xludf.DUMMYFUNCTION("""COMPUTED_VALUE"""),800.69)</f>
        <v>800.69</v>
      </c>
      <c r="M82" s="2">
        <f>IFERROR(__xludf.DUMMYFUNCTION("""COMPUTED_VALUE"""),45408.66666666667)</f>
        <v>45408.66667</v>
      </c>
      <c r="N82" s="1">
        <f>IFERROR(__xludf.DUMMYFUNCTION("""COMPUTED_VALUE"""),4.2441409E7)</f>
        <v>42441409</v>
      </c>
    </row>
    <row r="83">
      <c r="A83" s="2">
        <f>IFERROR(__xludf.DUMMYFUNCTION("""COMPUTED_VALUE"""),45411.66666666667)</f>
        <v>45411.66667</v>
      </c>
      <c r="B83" s="1">
        <f>IFERROR(__xludf.DUMMYFUNCTION("""COMPUTED_VALUE"""),800.69)</f>
        <v>800.69</v>
      </c>
      <c r="D83" s="2">
        <f>IFERROR(__xludf.DUMMYFUNCTION("""COMPUTED_VALUE"""),45411.66666666667)</f>
        <v>45411.66667</v>
      </c>
      <c r="E83" s="1">
        <f>IFERROR(__xludf.DUMMYFUNCTION("""COMPUTED_VALUE"""),811.12)</f>
        <v>811.12</v>
      </c>
      <c r="G83" s="2">
        <f>IFERROR(__xludf.DUMMYFUNCTION("""COMPUTED_VALUE"""),45411.66666666667)</f>
        <v>45411.66667</v>
      </c>
      <c r="H83" s="1">
        <f>IFERROR(__xludf.DUMMYFUNCTION("""COMPUTED_VALUE"""),799.71)</f>
        <v>799.71</v>
      </c>
      <c r="J83" s="2">
        <f>IFERROR(__xludf.DUMMYFUNCTION("""COMPUTED_VALUE"""),45411.66666666667)</f>
        <v>45411.66667</v>
      </c>
      <c r="K83" s="1">
        <f>IFERROR(__xludf.DUMMYFUNCTION("""COMPUTED_VALUE"""),808.42)</f>
        <v>808.42</v>
      </c>
      <c r="M83" s="2">
        <f>IFERROR(__xludf.DUMMYFUNCTION("""COMPUTED_VALUE"""),45411.66666666667)</f>
        <v>45411.66667</v>
      </c>
      <c r="N83" s="1">
        <f>IFERROR(__xludf.DUMMYFUNCTION("""COMPUTED_VALUE"""),2.9140072E7)</f>
        <v>29140072</v>
      </c>
    </row>
    <row r="84">
      <c r="A84" s="2">
        <f>IFERROR(__xludf.DUMMYFUNCTION("""COMPUTED_VALUE"""),45412.66666666667)</f>
        <v>45412.66667</v>
      </c>
      <c r="B84" s="1">
        <f>IFERROR(__xludf.DUMMYFUNCTION("""COMPUTED_VALUE"""),808.42)</f>
        <v>808.42</v>
      </c>
      <c r="D84" s="2">
        <f>IFERROR(__xludf.DUMMYFUNCTION("""COMPUTED_VALUE"""),45412.66666666667)</f>
        <v>45412.66667</v>
      </c>
      <c r="E84" s="1">
        <f>IFERROR(__xludf.DUMMYFUNCTION("""COMPUTED_VALUE"""),810.15)</f>
        <v>810.15</v>
      </c>
      <c r="G84" s="2">
        <f>IFERROR(__xludf.DUMMYFUNCTION("""COMPUTED_VALUE"""),45412.66666666667)</f>
        <v>45412.66667</v>
      </c>
      <c r="H84" s="1">
        <f>IFERROR(__xludf.DUMMYFUNCTION("""COMPUTED_VALUE"""),791.98)</f>
        <v>791.98</v>
      </c>
      <c r="J84" s="2">
        <f>IFERROR(__xludf.DUMMYFUNCTION("""COMPUTED_VALUE"""),45412.66666666667)</f>
        <v>45412.66667</v>
      </c>
      <c r="K84" s="1">
        <f>IFERROR(__xludf.DUMMYFUNCTION("""COMPUTED_VALUE"""),792.83)</f>
        <v>792.83</v>
      </c>
      <c r="M84" s="2">
        <f>IFERROR(__xludf.DUMMYFUNCTION("""COMPUTED_VALUE"""),45412.66666666667)</f>
        <v>45412.66667</v>
      </c>
      <c r="N84" s="1">
        <f>IFERROR(__xludf.DUMMYFUNCTION("""COMPUTED_VALUE"""),3.6910156E7)</f>
        <v>36910156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IFERROR(__xludf.DUMMYFUNCTION("""COMPUTED_VALUE"""),792.83)</f>
        <v>792.83</v>
      </c>
      <c r="D85" s="2">
        <f>IFERROR(__xludf.DUMMYFUNCTION("""COMPUTED_VALUE"""),45413.66666666667)</f>
        <v>45413.66667</v>
      </c>
      <c r="E85" s="1">
        <f>IFERROR(__xludf.DUMMYFUNCTION("""COMPUTED_VALUE"""),793.57)</f>
        <v>793.57</v>
      </c>
      <c r="G85" s="2">
        <f>IFERROR(__xludf.DUMMYFUNCTION("""COMPUTED_VALUE"""),45413.66666666667)</f>
        <v>45413.66667</v>
      </c>
      <c r="H85" s="1">
        <f>IFERROR(__xludf.DUMMYFUNCTION("""COMPUTED_VALUE"""),777.6)</f>
        <v>777.6</v>
      </c>
      <c r="J85" s="2">
        <f>IFERROR(__xludf.DUMMYFUNCTION("""COMPUTED_VALUE"""),45413.66666666667)</f>
        <v>45413.66667</v>
      </c>
      <c r="K85" s="1">
        <f>IFERROR(__xludf.DUMMYFUNCTION("""COMPUTED_VALUE"""),779.98)</f>
        <v>779.98</v>
      </c>
      <c r="M85" s="2">
        <f>IFERROR(__xludf.DUMMYFUNCTION("""COMPUTED_VALUE"""),45413.66666666667)</f>
        <v>45413.66667</v>
      </c>
      <c r="N85" s="1">
        <f>IFERROR(__xludf.DUMMYFUNCTION("""COMPUTED_VALUE"""),4.4135398E7)</f>
        <v>44135398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IFERROR(__xludf.DUMMYFUNCTION("""COMPUTED_VALUE"""),779.98)</f>
        <v>779.98</v>
      </c>
      <c r="D86" s="2">
        <f>IFERROR(__xludf.DUMMYFUNCTION("""COMPUTED_VALUE"""),45414.66666666667)</f>
        <v>45414.66667</v>
      </c>
      <c r="E86" s="1">
        <f>IFERROR(__xludf.DUMMYFUNCTION("""COMPUTED_VALUE"""),788.54)</f>
        <v>788.54</v>
      </c>
      <c r="G86" s="2">
        <f>IFERROR(__xludf.DUMMYFUNCTION("""COMPUTED_VALUE"""),45414.66666666667)</f>
        <v>45414.66667</v>
      </c>
      <c r="H86" s="1">
        <f>IFERROR(__xludf.DUMMYFUNCTION("""COMPUTED_VALUE"""),779.83)</f>
        <v>779.83</v>
      </c>
      <c r="J86" s="2">
        <f>IFERROR(__xludf.DUMMYFUNCTION("""COMPUTED_VALUE"""),45414.66666666667)</f>
        <v>45414.66667</v>
      </c>
      <c r="K86" s="1">
        <f>IFERROR(__xludf.DUMMYFUNCTION("""COMPUTED_VALUE"""),782.86)</f>
        <v>782.86</v>
      </c>
      <c r="M86" s="2">
        <f>IFERROR(__xludf.DUMMYFUNCTION("""COMPUTED_VALUE"""),45414.66666666667)</f>
        <v>45414.66667</v>
      </c>
      <c r="N86" s="1">
        <f>IFERROR(__xludf.DUMMYFUNCTION("""COMPUTED_VALUE"""),3.9600102E7)</f>
        <v>39600102</v>
      </c>
    </row>
    <row r="87">
      <c r="A87" s="2">
        <f>IFERROR(__xludf.DUMMYFUNCTION("""COMPUTED_VALUE"""),45415.66666666667)</f>
        <v>45415.66667</v>
      </c>
      <c r="B87" s="1">
        <f>IFERROR(__xludf.DUMMYFUNCTION("""COMPUTED_VALUE"""),782.86)</f>
        <v>782.86</v>
      </c>
      <c r="D87" s="2">
        <f>IFERROR(__xludf.DUMMYFUNCTION("""COMPUTED_VALUE"""),45415.66666666667)</f>
        <v>45415.66667</v>
      </c>
      <c r="E87" s="1">
        <f>IFERROR(__xludf.DUMMYFUNCTION("""COMPUTED_VALUE"""),782.86)</f>
        <v>782.86</v>
      </c>
      <c r="G87" s="2">
        <f>IFERROR(__xludf.DUMMYFUNCTION("""COMPUTED_VALUE"""),45415.66666666667)</f>
        <v>45415.66667</v>
      </c>
      <c r="H87" s="1">
        <f>IFERROR(__xludf.DUMMYFUNCTION("""COMPUTED_VALUE"""),768.87)</f>
        <v>768.87</v>
      </c>
      <c r="J87" s="2">
        <f>IFERROR(__xludf.DUMMYFUNCTION("""COMPUTED_VALUE"""),45415.66666666667)</f>
        <v>45415.66667</v>
      </c>
      <c r="K87" s="1">
        <f>IFERROR(__xludf.DUMMYFUNCTION("""COMPUTED_VALUE"""),780.89)</f>
        <v>780.89</v>
      </c>
      <c r="M87" s="2">
        <f>IFERROR(__xludf.DUMMYFUNCTION("""COMPUTED_VALUE"""),45415.66666666667)</f>
        <v>45415.66667</v>
      </c>
      <c r="N87" s="1">
        <f>IFERROR(__xludf.DUMMYFUNCTION("""COMPUTED_VALUE"""),4.6447927E7)</f>
        <v>46447927</v>
      </c>
    </row>
    <row r="88">
      <c r="A88" s="2">
        <f>IFERROR(__xludf.DUMMYFUNCTION("""COMPUTED_VALUE"""),45418.66666666667)</f>
        <v>45418.66667</v>
      </c>
      <c r="B88" s="1">
        <f>IFERROR(__xludf.DUMMYFUNCTION("""COMPUTED_VALUE"""),780.89)</f>
        <v>780.89</v>
      </c>
      <c r="D88" s="2">
        <f>IFERROR(__xludf.DUMMYFUNCTION("""COMPUTED_VALUE"""),45418.66666666667)</f>
        <v>45418.66667</v>
      </c>
      <c r="E88" s="1">
        <f>IFERROR(__xludf.DUMMYFUNCTION("""COMPUTED_VALUE"""),797.13)</f>
        <v>797.13</v>
      </c>
      <c r="G88" s="2">
        <f>IFERROR(__xludf.DUMMYFUNCTION("""COMPUTED_VALUE"""),45418.66666666667)</f>
        <v>45418.66667</v>
      </c>
      <c r="H88" s="1">
        <f>IFERROR(__xludf.DUMMYFUNCTION("""COMPUTED_VALUE"""),780.89)</f>
        <v>780.89</v>
      </c>
      <c r="J88" s="2">
        <f>IFERROR(__xludf.DUMMYFUNCTION("""COMPUTED_VALUE"""),45418.66666666667)</f>
        <v>45418.66667</v>
      </c>
      <c r="K88" s="1">
        <f>IFERROR(__xludf.DUMMYFUNCTION("""COMPUTED_VALUE"""),787.84)</f>
        <v>787.84</v>
      </c>
      <c r="M88" s="2">
        <f>IFERROR(__xludf.DUMMYFUNCTION("""COMPUTED_VALUE"""),45418.66666666667)</f>
        <v>45418.66667</v>
      </c>
      <c r="N88" s="1">
        <f>IFERROR(__xludf.DUMMYFUNCTION("""COMPUTED_VALUE"""),4.8188634E7)</f>
        <v>48188634</v>
      </c>
    </row>
    <row r="89">
      <c r="A89" s="2">
        <f>IFERROR(__xludf.DUMMYFUNCTION("""COMPUTED_VALUE"""),45419.66666666667)</f>
        <v>45419.66667</v>
      </c>
      <c r="B89" s="1">
        <f>IFERROR(__xludf.DUMMYFUNCTION("""COMPUTED_VALUE"""),787.84)</f>
        <v>787.84</v>
      </c>
      <c r="D89" s="2">
        <f>IFERROR(__xludf.DUMMYFUNCTION("""COMPUTED_VALUE"""),45419.66666666667)</f>
        <v>45419.66667</v>
      </c>
      <c r="E89" s="1">
        <f>IFERROR(__xludf.DUMMYFUNCTION("""COMPUTED_VALUE"""),792.36)</f>
        <v>792.36</v>
      </c>
      <c r="G89" s="2">
        <f>IFERROR(__xludf.DUMMYFUNCTION("""COMPUTED_VALUE"""),45419.66666666667)</f>
        <v>45419.66667</v>
      </c>
      <c r="H89" s="1">
        <f>IFERROR(__xludf.DUMMYFUNCTION("""COMPUTED_VALUE"""),784.41)</f>
        <v>784.41</v>
      </c>
      <c r="J89" s="2">
        <f>IFERROR(__xludf.DUMMYFUNCTION("""COMPUTED_VALUE"""),45419.66666666667)</f>
        <v>45419.66667</v>
      </c>
      <c r="K89" s="1">
        <f>IFERROR(__xludf.DUMMYFUNCTION("""COMPUTED_VALUE"""),786.21)</f>
        <v>786.21</v>
      </c>
      <c r="M89" s="2">
        <f>IFERROR(__xludf.DUMMYFUNCTION("""COMPUTED_VALUE"""),45419.66666666667)</f>
        <v>45419.66667</v>
      </c>
      <c r="N89" s="1">
        <f>IFERROR(__xludf.DUMMYFUNCTION("""COMPUTED_VALUE"""),4.3217261E7)</f>
        <v>43217261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IFERROR(__xludf.DUMMYFUNCTION("""COMPUTED_VALUE"""),786.21)</f>
        <v>786.21</v>
      </c>
      <c r="D90" s="2">
        <f>IFERROR(__xludf.DUMMYFUNCTION("""COMPUTED_VALUE"""),45420.66666666667)</f>
        <v>45420.66667</v>
      </c>
      <c r="E90" s="1">
        <f>IFERROR(__xludf.DUMMYFUNCTION("""COMPUTED_VALUE"""),789.1)</f>
        <v>789.1</v>
      </c>
      <c r="G90" s="2">
        <f>IFERROR(__xludf.DUMMYFUNCTION("""COMPUTED_VALUE"""),45420.66666666667)</f>
        <v>45420.66667</v>
      </c>
      <c r="H90" s="1">
        <f>IFERROR(__xludf.DUMMYFUNCTION("""COMPUTED_VALUE"""),781.19)</f>
        <v>781.19</v>
      </c>
      <c r="J90" s="2">
        <f>IFERROR(__xludf.DUMMYFUNCTION("""COMPUTED_VALUE"""),45420.66666666667)</f>
        <v>45420.66667</v>
      </c>
      <c r="K90" s="1">
        <f>IFERROR(__xludf.DUMMYFUNCTION("""COMPUTED_VALUE"""),785.07)</f>
        <v>785.07</v>
      </c>
      <c r="M90" s="2">
        <f>IFERROR(__xludf.DUMMYFUNCTION("""COMPUTED_VALUE"""),45420.66666666667)</f>
        <v>45420.66667</v>
      </c>
      <c r="N90" s="1">
        <f>IFERROR(__xludf.DUMMYFUNCTION("""COMPUTED_VALUE"""),3.4726381E7)</f>
        <v>34726381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IFERROR(__xludf.DUMMYFUNCTION("""COMPUTED_VALUE"""),785.07)</f>
        <v>785.07</v>
      </c>
      <c r="D91" s="2">
        <f>IFERROR(__xludf.DUMMYFUNCTION("""COMPUTED_VALUE"""),45421.66666666667)</f>
        <v>45421.66667</v>
      </c>
      <c r="E91" s="1">
        <f>IFERROR(__xludf.DUMMYFUNCTION("""COMPUTED_VALUE"""),800.08)</f>
        <v>800.08</v>
      </c>
      <c r="G91" s="2">
        <f>IFERROR(__xludf.DUMMYFUNCTION("""COMPUTED_VALUE"""),45421.66666666667)</f>
        <v>45421.66667</v>
      </c>
      <c r="H91" s="1">
        <f>IFERROR(__xludf.DUMMYFUNCTION("""COMPUTED_VALUE"""),785.07)</f>
        <v>785.07</v>
      </c>
      <c r="J91" s="2">
        <f>IFERROR(__xludf.DUMMYFUNCTION("""COMPUTED_VALUE"""),45421.66666666667)</f>
        <v>45421.66667</v>
      </c>
      <c r="K91" s="1">
        <f>IFERROR(__xludf.DUMMYFUNCTION("""COMPUTED_VALUE"""),799.66)</f>
        <v>799.66</v>
      </c>
      <c r="M91" s="2">
        <f>IFERROR(__xludf.DUMMYFUNCTION("""COMPUTED_VALUE"""),45421.66666666667)</f>
        <v>45421.66667</v>
      </c>
      <c r="N91" s="1">
        <f>IFERROR(__xludf.DUMMYFUNCTION("""COMPUTED_VALUE"""),2.9212291E7)</f>
        <v>29212291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IFERROR(__xludf.DUMMYFUNCTION("""COMPUTED_VALUE"""),799.66)</f>
        <v>799.66</v>
      </c>
      <c r="D92" s="2">
        <f>IFERROR(__xludf.DUMMYFUNCTION("""COMPUTED_VALUE"""),45422.66666666667)</f>
        <v>45422.66667</v>
      </c>
      <c r="E92" s="1">
        <f>IFERROR(__xludf.DUMMYFUNCTION("""COMPUTED_VALUE"""),801.75)</f>
        <v>801.75</v>
      </c>
      <c r="G92" s="2">
        <f>IFERROR(__xludf.DUMMYFUNCTION("""COMPUTED_VALUE"""),45422.66666666667)</f>
        <v>45422.66667</v>
      </c>
      <c r="H92" s="1">
        <f>IFERROR(__xludf.DUMMYFUNCTION("""COMPUTED_VALUE"""),795.13)</f>
        <v>795.13</v>
      </c>
      <c r="J92" s="2">
        <f>IFERROR(__xludf.DUMMYFUNCTION("""COMPUTED_VALUE"""),45422.66666666667)</f>
        <v>45422.66667</v>
      </c>
      <c r="K92" s="1">
        <f>IFERROR(__xludf.DUMMYFUNCTION("""COMPUTED_VALUE"""),797.84)</f>
        <v>797.84</v>
      </c>
      <c r="M92" s="2">
        <f>IFERROR(__xludf.DUMMYFUNCTION("""COMPUTED_VALUE"""),45422.66666666667)</f>
        <v>45422.66667</v>
      </c>
      <c r="N92" s="1">
        <f>IFERROR(__xludf.DUMMYFUNCTION("""COMPUTED_VALUE"""),2.5670541E7)</f>
        <v>25670541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IFERROR(__xludf.DUMMYFUNCTION("""COMPUTED_VALUE"""),797.84)</f>
        <v>797.84</v>
      </c>
      <c r="D93" s="2">
        <f>IFERROR(__xludf.DUMMYFUNCTION("""COMPUTED_VALUE"""),45425.66666666667)</f>
        <v>45425.66667</v>
      </c>
      <c r="E93" s="1">
        <f>IFERROR(__xludf.DUMMYFUNCTION("""COMPUTED_VALUE"""),804.09)</f>
        <v>804.09</v>
      </c>
      <c r="G93" s="2">
        <f>IFERROR(__xludf.DUMMYFUNCTION("""COMPUTED_VALUE"""),45425.66666666667)</f>
        <v>45425.66667</v>
      </c>
      <c r="H93" s="1">
        <f>IFERROR(__xludf.DUMMYFUNCTION("""COMPUTED_VALUE"""),789.27)</f>
        <v>789.27</v>
      </c>
      <c r="J93" s="2">
        <f>IFERROR(__xludf.DUMMYFUNCTION("""COMPUTED_VALUE"""),45425.66666666667)</f>
        <v>45425.66667</v>
      </c>
      <c r="K93" s="1">
        <f>IFERROR(__xludf.DUMMYFUNCTION("""COMPUTED_VALUE"""),795.15)</f>
        <v>795.15</v>
      </c>
      <c r="M93" s="2">
        <f>IFERROR(__xludf.DUMMYFUNCTION("""COMPUTED_VALUE"""),45425.66666666667)</f>
        <v>45425.66667</v>
      </c>
      <c r="N93" s="1">
        <f>IFERROR(__xludf.DUMMYFUNCTION("""COMPUTED_VALUE"""),2.8305365E7)</f>
        <v>28305365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IFERROR(__xludf.DUMMYFUNCTION("""COMPUTED_VALUE"""),795.15)</f>
        <v>795.15</v>
      </c>
      <c r="D94" s="2">
        <f>IFERROR(__xludf.DUMMYFUNCTION("""COMPUTED_VALUE"""),45426.66666666667)</f>
        <v>45426.66667</v>
      </c>
      <c r="E94" s="1">
        <f>IFERROR(__xludf.DUMMYFUNCTION("""COMPUTED_VALUE"""),795.15)</f>
        <v>795.15</v>
      </c>
      <c r="G94" s="2">
        <f>IFERROR(__xludf.DUMMYFUNCTION("""COMPUTED_VALUE"""),45426.66666666667)</f>
        <v>45426.66667</v>
      </c>
      <c r="H94" s="1">
        <f>IFERROR(__xludf.DUMMYFUNCTION("""COMPUTED_VALUE"""),787.38)</f>
        <v>787.38</v>
      </c>
      <c r="J94" s="2">
        <f>IFERROR(__xludf.DUMMYFUNCTION("""COMPUTED_VALUE"""),45426.66666666667)</f>
        <v>45426.66667</v>
      </c>
      <c r="K94" s="1">
        <f>IFERROR(__xludf.DUMMYFUNCTION("""COMPUTED_VALUE"""),792.77)</f>
        <v>792.77</v>
      </c>
      <c r="M94" s="2">
        <f>IFERROR(__xludf.DUMMYFUNCTION("""COMPUTED_VALUE"""),45426.66666666667)</f>
        <v>45426.66667</v>
      </c>
      <c r="N94" s="1">
        <f>IFERROR(__xludf.DUMMYFUNCTION("""COMPUTED_VALUE"""),2.4698058E7)</f>
        <v>24698058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IFERROR(__xludf.DUMMYFUNCTION("""COMPUTED_VALUE"""),792.77)</f>
        <v>792.77</v>
      </c>
      <c r="D95" s="2">
        <f>IFERROR(__xludf.DUMMYFUNCTION("""COMPUTED_VALUE"""),45427.66666666667)</f>
        <v>45427.66667</v>
      </c>
      <c r="E95" s="1">
        <f>IFERROR(__xludf.DUMMYFUNCTION("""COMPUTED_VALUE"""),797.55)</f>
        <v>797.55</v>
      </c>
      <c r="G95" s="2">
        <f>IFERROR(__xludf.DUMMYFUNCTION("""COMPUTED_VALUE"""),45427.66666666667)</f>
        <v>45427.66667</v>
      </c>
      <c r="H95" s="1">
        <f>IFERROR(__xludf.DUMMYFUNCTION("""COMPUTED_VALUE"""),780.08)</f>
        <v>780.08</v>
      </c>
      <c r="J95" s="2">
        <f>IFERROR(__xludf.DUMMYFUNCTION("""COMPUTED_VALUE"""),45427.66666666667)</f>
        <v>45427.66667</v>
      </c>
      <c r="K95" s="1">
        <f>IFERROR(__xludf.DUMMYFUNCTION("""COMPUTED_VALUE"""),795.86)</f>
        <v>795.86</v>
      </c>
      <c r="M95" s="2">
        <f>IFERROR(__xludf.DUMMYFUNCTION("""COMPUTED_VALUE"""),45427.66666666667)</f>
        <v>45427.66667</v>
      </c>
      <c r="N95" s="1">
        <f>IFERROR(__xludf.DUMMYFUNCTION("""COMPUTED_VALUE"""),3.224443E7)</f>
        <v>32244430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IFERROR(__xludf.DUMMYFUNCTION("""COMPUTED_VALUE"""),795.86)</f>
        <v>795.86</v>
      </c>
      <c r="D96" s="2">
        <f>IFERROR(__xludf.DUMMYFUNCTION("""COMPUTED_VALUE"""),45428.66666666667)</f>
        <v>45428.66667</v>
      </c>
      <c r="E96" s="1">
        <f>IFERROR(__xludf.DUMMYFUNCTION("""COMPUTED_VALUE"""),796.78)</f>
        <v>796.78</v>
      </c>
      <c r="G96" s="2">
        <f>IFERROR(__xludf.DUMMYFUNCTION("""COMPUTED_VALUE"""),45428.66666666667)</f>
        <v>45428.66667</v>
      </c>
      <c r="H96" s="1">
        <f>IFERROR(__xludf.DUMMYFUNCTION("""COMPUTED_VALUE"""),787.1)</f>
        <v>787.1</v>
      </c>
      <c r="J96" s="2">
        <f>IFERROR(__xludf.DUMMYFUNCTION("""COMPUTED_VALUE"""),45428.66666666667)</f>
        <v>45428.66667</v>
      </c>
      <c r="K96" s="1">
        <f>IFERROR(__xludf.DUMMYFUNCTION("""COMPUTED_VALUE"""),789.43)</f>
        <v>789.43</v>
      </c>
      <c r="M96" s="2">
        <f>IFERROR(__xludf.DUMMYFUNCTION("""COMPUTED_VALUE"""),45428.66666666667)</f>
        <v>45428.66667</v>
      </c>
      <c r="N96" s="1">
        <f>IFERROR(__xludf.DUMMYFUNCTION("""COMPUTED_VALUE"""),2.746012E7)</f>
        <v>27460120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IFERROR(__xludf.DUMMYFUNCTION("""COMPUTED_VALUE"""),789.43)</f>
        <v>789.43</v>
      </c>
      <c r="D97" s="2">
        <f>IFERROR(__xludf.DUMMYFUNCTION("""COMPUTED_VALUE"""),45429.66666666667)</f>
        <v>45429.66667</v>
      </c>
      <c r="E97" s="1">
        <f>IFERROR(__xludf.DUMMYFUNCTION("""COMPUTED_VALUE"""),800.81)</f>
        <v>800.81</v>
      </c>
      <c r="G97" s="2">
        <f>IFERROR(__xludf.DUMMYFUNCTION("""COMPUTED_VALUE"""),45429.66666666667)</f>
        <v>45429.66667</v>
      </c>
      <c r="H97" s="1">
        <f>IFERROR(__xludf.DUMMYFUNCTION("""COMPUTED_VALUE"""),789.43)</f>
        <v>789.43</v>
      </c>
      <c r="J97" s="2">
        <f>IFERROR(__xludf.DUMMYFUNCTION("""COMPUTED_VALUE"""),45429.66666666667)</f>
        <v>45429.66667</v>
      </c>
      <c r="K97" s="1">
        <f>IFERROR(__xludf.DUMMYFUNCTION("""COMPUTED_VALUE"""),799.7)</f>
        <v>799.7</v>
      </c>
      <c r="M97" s="2">
        <f>IFERROR(__xludf.DUMMYFUNCTION("""COMPUTED_VALUE"""),45429.66666666667)</f>
        <v>45429.66667</v>
      </c>
      <c r="N97" s="1">
        <f>IFERROR(__xludf.DUMMYFUNCTION("""COMPUTED_VALUE"""),2.7198215E7)</f>
        <v>27198215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IFERROR(__xludf.DUMMYFUNCTION("""COMPUTED_VALUE"""),799.7)</f>
        <v>799.7</v>
      </c>
      <c r="D98" s="2">
        <f>IFERROR(__xludf.DUMMYFUNCTION("""COMPUTED_VALUE"""),45432.66666666667)</f>
        <v>45432.66667</v>
      </c>
      <c r="E98" s="1">
        <f>IFERROR(__xludf.DUMMYFUNCTION("""COMPUTED_VALUE"""),801.06)</f>
        <v>801.06</v>
      </c>
      <c r="G98" s="2">
        <f>IFERROR(__xludf.DUMMYFUNCTION("""COMPUTED_VALUE"""),45432.66666666667)</f>
        <v>45432.66667</v>
      </c>
      <c r="H98" s="1">
        <f>IFERROR(__xludf.DUMMYFUNCTION("""COMPUTED_VALUE"""),792.6)</f>
        <v>792.6</v>
      </c>
      <c r="J98" s="2">
        <f>IFERROR(__xludf.DUMMYFUNCTION("""COMPUTED_VALUE"""),45432.66666666667)</f>
        <v>45432.66667</v>
      </c>
      <c r="K98" s="1">
        <f>IFERROR(__xludf.DUMMYFUNCTION("""COMPUTED_VALUE"""),793.29)</f>
        <v>793.29</v>
      </c>
      <c r="M98" s="2">
        <f>IFERROR(__xludf.DUMMYFUNCTION("""COMPUTED_VALUE"""),45432.66666666667)</f>
        <v>45432.66667</v>
      </c>
      <c r="N98" s="1">
        <f>IFERROR(__xludf.DUMMYFUNCTION("""COMPUTED_VALUE"""),2.1276589E7)</f>
        <v>21276589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IFERROR(__xludf.DUMMYFUNCTION("""COMPUTED_VALUE"""),793.29)</f>
        <v>793.29</v>
      </c>
      <c r="D99" s="2">
        <f>IFERROR(__xludf.DUMMYFUNCTION("""COMPUTED_VALUE"""),45433.66666666667)</f>
        <v>45433.66667</v>
      </c>
      <c r="E99" s="1">
        <f>IFERROR(__xludf.DUMMYFUNCTION("""COMPUTED_VALUE"""),796.97)</f>
        <v>796.97</v>
      </c>
      <c r="G99" s="2">
        <f>IFERROR(__xludf.DUMMYFUNCTION("""COMPUTED_VALUE"""),45433.66666666667)</f>
        <v>45433.66667</v>
      </c>
      <c r="H99" s="1">
        <f>IFERROR(__xludf.DUMMYFUNCTION("""COMPUTED_VALUE"""),787.54)</f>
        <v>787.54</v>
      </c>
      <c r="J99" s="2">
        <f>IFERROR(__xludf.DUMMYFUNCTION("""COMPUTED_VALUE"""),45433.66666666667)</f>
        <v>45433.66667</v>
      </c>
      <c r="K99" s="1">
        <f>IFERROR(__xludf.DUMMYFUNCTION("""COMPUTED_VALUE"""),787.85)</f>
        <v>787.85</v>
      </c>
      <c r="M99" s="2">
        <f>IFERROR(__xludf.DUMMYFUNCTION("""COMPUTED_VALUE"""),45433.66666666667)</f>
        <v>45433.66667</v>
      </c>
      <c r="N99" s="1">
        <f>IFERROR(__xludf.DUMMYFUNCTION("""COMPUTED_VALUE"""),2.3269394E7)</f>
        <v>23269394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IFERROR(__xludf.DUMMYFUNCTION("""COMPUTED_VALUE"""),787.85)</f>
        <v>787.85</v>
      </c>
      <c r="D100" s="2">
        <f>IFERROR(__xludf.DUMMYFUNCTION("""COMPUTED_VALUE"""),45434.66666666667)</f>
        <v>45434.66667</v>
      </c>
      <c r="E100" s="1">
        <f>IFERROR(__xludf.DUMMYFUNCTION("""COMPUTED_VALUE"""),787.85)</f>
        <v>787.85</v>
      </c>
      <c r="G100" s="2">
        <f>IFERROR(__xludf.DUMMYFUNCTION("""COMPUTED_VALUE"""),45434.66666666667)</f>
        <v>45434.66667</v>
      </c>
      <c r="H100" s="1">
        <f>IFERROR(__xludf.DUMMYFUNCTION("""COMPUTED_VALUE"""),769.76)</f>
        <v>769.76</v>
      </c>
      <c r="J100" s="2">
        <f>IFERROR(__xludf.DUMMYFUNCTION("""COMPUTED_VALUE"""),45434.66666666667)</f>
        <v>45434.66667</v>
      </c>
      <c r="K100" s="1">
        <f>IFERROR(__xludf.DUMMYFUNCTION("""COMPUTED_VALUE"""),773.67)</f>
        <v>773.67</v>
      </c>
      <c r="M100" s="2">
        <f>IFERROR(__xludf.DUMMYFUNCTION("""COMPUTED_VALUE"""),45434.66666666667)</f>
        <v>45434.66667</v>
      </c>
      <c r="N100" s="1">
        <f>IFERROR(__xludf.DUMMYFUNCTION("""COMPUTED_VALUE"""),2.9858972E7)</f>
        <v>29858972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IFERROR(__xludf.DUMMYFUNCTION("""COMPUTED_VALUE"""),773.67)</f>
        <v>773.67</v>
      </c>
      <c r="D101" s="2">
        <f>IFERROR(__xludf.DUMMYFUNCTION("""COMPUTED_VALUE"""),45435.66666666667)</f>
        <v>45435.66667</v>
      </c>
      <c r="E101" s="1">
        <f>IFERROR(__xludf.DUMMYFUNCTION("""COMPUTED_VALUE"""),779.03)</f>
        <v>779.03</v>
      </c>
      <c r="G101" s="2">
        <f>IFERROR(__xludf.DUMMYFUNCTION("""COMPUTED_VALUE"""),45435.66666666667)</f>
        <v>45435.66667</v>
      </c>
      <c r="H101" s="1">
        <f>IFERROR(__xludf.DUMMYFUNCTION("""COMPUTED_VALUE"""),763.19)</f>
        <v>763.19</v>
      </c>
      <c r="J101" s="2">
        <f>IFERROR(__xludf.DUMMYFUNCTION("""COMPUTED_VALUE"""),45435.66666666667)</f>
        <v>45435.66667</v>
      </c>
      <c r="K101" s="1">
        <f>IFERROR(__xludf.DUMMYFUNCTION("""COMPUTED_VALUE"""),764.0)</f>
        <v>764</v>
      </c>
      <c r="M101" s="2">
        <f>IFERROR(__xludf.DUMMYFUNCTION("""COMPUTED_VALUE"""),45435.66666666667)</f>
        <v>45435.66667</v>
      </c>
      <c r="N101" s="1">
        <f>IFERROR(__xludf.DUMMYFUNCTION("""COMPUTED_VALUE"""),2.929837E7)</f>
        <v>29298370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IFERROR(__xludf.DUMMYFUNCTION("""COMPUTED_VALUE"""),764.0)</f>
        <v>764</v>
      </c>
      <c r="D102" s="2">
        <f>IFERROR(__xludf.DUMMYFUNCTION("""COMPUTED_VALUE"""),45436.66666666667)</f>
        <v>45436.66667</v>
      </c>
      <c r="E102" s="1">
        <f>IFERROR(__xludf.DUMMYFUNCTION("""COMPUTED_VALUE"""),773.06)</f>
        <v>773.06</v>
      </c>
      <c r="G102" s="2">
        <f>IFERROR(__xludf.DUMMYFUNCTION("""COMPUTED_VALUE"""),45436.66666666667)</f>
        <v>45436.66667</v>
      </c>
      <c r="H102" s="1">
        <f>IFERROR(__xludf.DUMMYFUNCTION("""COMPUTED_VALUE"""),762.66)</f>
        <v>762.66</v>
      </c>
      <c r="J102" s="2">
        <f>IFERROR(__xludf.DUMMYFUNCTION("""COMPUTED_VALUE"""),45436.66666666667)</f>
        <v>45436.66667</v>
      </c>
      <c r="K102" s="1">
        <f>IFERROR(__xludf.DUMMYFUNCTION("""COMPUTED_VALUE"""),764.92)</f>
        <v>764.92</v>
      </c>
      <c r="M102" s="2">
        <f>IFERROR(__xludf.DUMMYFUNCTION("""COMPUTED_VALUE"""),45436.66666666667)</f>
        <v>45436.66667</v>
      </c>
      <c r="N102" s="1">
        <f>IFERROR(__xludf.DUMMYFUNCTION("""COMPUTED_VALUE"""),2.129613E7)</f>
        <v>21296130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IFERROR(__xludf.DUMMYFUNCTION("""COMPUTED_VALUE"""),764.92)</f>
        <v>764.92</v>
      </c>
      <c r="D103" s="2">
        <f>IFERROR(__xludf.DUMMYFUNCTION("""COMPUTED_VALUE"""),45440.66666666667)</f>
        <v>45440.66667</v>
      </c>
      <c r="E103" s="1">
        <f>IFERROR(__xludf.DUMMYFUNCTION("""COMPUTED_VALUE"""),774.7)</f>
        <v>774.7</v>
      </c>
      <c r="G103" s="2">
        <f>IFERROR(__xludf.DUMMYFUNCTION("""COMPUTED_VALUE"""),45440.66666666667)</f>
        <v>45440.66667</v>
      </c>
      <c r="H103" s="1">
        <f>IFERROR(__xludf.DUMMYFUNCTION("""COMPUTED_VALUE"""),764.01)</f>
        <v>764.01</v>
      </c>
      <c r="J103" s="2">
        <f>IFERROR(__xludf.DUMMYFUNCTION("""COMPUTED_VALUE"""),45440.66666666667)</f>
        <v>45440.66667</v>
      </c>
      <c r="K103" s="1">
        <f>IFERROR(__xludf.DUMMYFUNCTION("""COMPUTED_VALUE"""),773.17)</f>
        <v>773.17</v>
      </c>
      <c r="M103" s="2">
        <f>IFERROR(__xludf.DUMMYFUNCTION("""COMPUTED_VALUE"""),45440.66666666667)</f>
        <v>45440.66667</v>
      </c>
      <c r="N103" s="1">
        <f>IFERROR(__xludf.DUMMYFUNCTION("""COMPUTED_VALUE"""),2.7168468E7)</f>
        <v>27168468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IFERROR(__xludf.DUMMYFUNCTION("""COMPUTED_VALUE"""),773.17)</f>
        <v>773.17</v>
      </c>
      <c r="D104" s="2">
        <f>IFERROR(__xludf.DUMMYFUNCTION("""COMPUTED_VALUE"""),45441.66666666667)</f>
        <v>45441.66667</v>
      </c>
      <c r="E104" s="1">
        <f>IFERROR(__xludf.DUMMYFUNCTION("""COMPUTED_VALUE"""),773.17)</f>
        <v>773.17</v>
      </c>
      <c r="G104" s="2">
        <f>IFERROR(__xludf.DUMMYFUNCTION("""COMPUTED_VALUE"""),45441.66666666667)</f>
        <v>45441.66667</v>
      </c>
      <c r="H104" s="1">
        <f>IFERROR(__xludf.DUMMYFUNCTION("""COMPUTED_VALUE"""),759.78)</f>
        <v>759.78</v>
      </c>
      <c r="J104" s="2">
        <f>IFERROR(__xludf.DUMMYFUNCTION("""COMPUTED_VALUE"""),45441.66666666667)</f>
        <v>45441.66667</v>
      </c>
      <c r="K104" s="1">
        <f>IFERROR(__xludf.DUMMYFUNCTION("""COMPUTED_VALUE"""),763.93)</f>
        <v>763.93</v>
      </c>
      <c r="M104" s="2">
        <f>IFERROR(__xludf.DUMMYFUNCTION("""COMPUTED_VALUE"""),45441.66666666667)</f>
        <v>45441.66667</v>
      </c>
      <c r="N104" s="1">
        <f>IFERROR(__xludf.DUMMYFUNCTION("""COMPUTED_VALUE"""),2.6503703E7)</f>
        <v>26503703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IFERROR(__xludf.DUMMYFUNCTION("""COMPUTED_VALUE"""),763.93)</f>
        <v>763.93</v>
      </c>
      <c r="D105" s="2">
        <f>IFERROR(__xludf.DUMMYFUNCTION("""COMPUTED_VALUE"""),45442.66666666667)</f>
        <v>45442.66667</v>
      </c>
      <c r="E105" s="1">
        <f>IFERROR(__xludf.DUMMYFUNCTION("""COMPUTED_VALUE"""),768.56)</f>
        <v>768.56</v>
      </c>
      <c r="G105" s="2">
        <f>IFERROR(__xludf.DUMMYFUNCTION("""COMPUTED_VALUE"""),45442.66666666667)</f>
        <v>45442.66667</v>
      </c>
      <c r="H105" s="1">
        <f>IFERROR(__xludf.DUMMYFUNCTION("""COMPUTED_VALUE"""),761.67)</f>
        <v>761.67</v>
      </c>
      <c r="J105" s="2">
        <f>IFERROR(__xludf.DUMMYFUNCTION("""COMPUTED_VALUE"""),45442.66666666667)</f>
        <v>45442.66667</v>
      </c>
      <c r="K105" s="1">
        <f>IFERROR(__xludf.DUMMYFUNCTION("""COMPUTED_VALUE"""),767.67)</f>
        <v>767.67</v>
      </c>
      <c r="M105" s="2">
        <f>IFERROR(__xludf.DUMMYFUNCTION("""COMPUTED_VALUE"""),45442.66666666667)</f>
        <v>45442.66667</v>
      </c>
      <c r="N105" s="1">
        <f>IFERROR(__xludf.DUMMYFUNCTION("""COMPUTED_VALUE"""),2.4836363E7)</f>
        <v>24836363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IFERROR(__xludf.DUMMYFUNCTION("""COMPUTED_VALUE"""),767.67)</f>
        <v>767.67</v>
      </c>
      <c r="D106" s="2">
        <f>IFERROR(__xludf.DUMMYFUNCTION("""COMPUTED_VALUE"""),45443.66666666667)</f>
        <v>45443.66667</v>
      </c>
      <c r="E106" s="1">
        <f>IFERROR(__xludf.DUMMYFUNCTION("""COMPUTED_VALUE"""),789.81)</f>
        <v>789.81</v>
      </c>
      <c r="G106" s="2">
        <f>IFERROR(__xludf.DUMMYFUNCTION("""COMPUTED_VALUE"""),45443.66666666667)</f>
        <v>45443.66667</v>
      </c>
      <c r="H106" s="1">
        <f>IFERROR(__xludf.DUMMYFUNCTION("""COMPUTED_VALUE"""),767.67)</f>
        <v>767.67</v>
      </c>
      <c r="J106" s="2">
        <f>IFERROR(__xludf.DUMMYFUNCTION("""COMPUTED_VALUE"""),45443.66666666667)</f>
        <v>45443.66667</v>
      </c>
      <c r="K106" s="1">
        <f>IFERROR(__xludf.DUMMYFUNCTION("""COMPUTED_VALUE"""),788.61)</f>
        <v>788.61</v>
      </c>
      <c r="M106" s="2">
        <f>IFERROR(__xludf.DUMMYFUNCTION("""COMPUTED_VALUE"""),45443.66666666667)</f>
        <v>45443.66667</v>
      </c>
      <c r="N106" s="1">
        <f>IFERROR(__xludf.DUMMYFUNCTION("""COMPUTED_VALUE"""),4.7323264E7)</f>
        <v>47323264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IFERROR(__xludf.DUMMYFUNCTION("""COMPUTED_VALUE"""),788.61)</f>
        <v>788.61</v>
      </c>
      <c r="D107" s="2">
        <f>IFERROR(__xludf.DUMMYFUNCTION("""COMPUTED_VALUE"""),45446.66666666667)</f>
        <v>45446.66667</v>
      </c>
      <c r="E107" s="1">
        <f>IFERROR(__xludf.DUMMYFUNCTION("""COMPUTED_VALUE"""),788.61)</f>
        <v>788.61</v>
      </c>
      <c r="G107" s="2">
        <f>IFERROR(__xludf.DUMMYFUNCTION("""COMPUTED_VALUE"""),45446.66666666667)</f>
        <v>45446.66667</v>
      </c>
      <c r="H107" s="1">
        <f>IFERROR(__xludf.DUMMYFUNCTION("""COMPUTED_VALUE"""),763.5)</f>
        <v>763.5</v>
      </c>
      <c r="J107" s="2">
        <f>IFERROR(__xludf.DUMMYFUNCTION("""COMPUTED_VALUE"""),45446.66666666667)</f>
        <v>45446.66667</v>
      </c>
      <c r="K107" s="1">
        <f>IFERROR(__xludf.DUMMYFUNCTION("""COMPUTED_VALUE"""),767.92)</f>
        <v>767.92</v>
      </c>
      <c r="M107" s="2">
        <f>IFERROR(__xludf.DUMMYFUNCTION("""COMPUTED_VALUE"""),45446.66666666667)</f>
        <v>45446.66667</v>
      </c>
      <c r="N107" s="1">
        <f>IFERROR(__xludf.DUMMYFUNCTION("""COMPUTED_VALUE"""),3.6139038E7)</f>
        <v>36139038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IFERROR(__xludf.DUMMYFUNCTION("""COMPUTED_VALUE"""),767.92)</f>
        <v>767.92</v>
      </c>
      <c r="D108" s="2">
        <f>IFERROR(__xludf.DUMMYFUNCTION("""COMPUTED_VALUE"""),45447.66666666667)</f>
        <v>45447.66667</v>
      </c>
      <c r="E108" s="1">
        <f>IFERROR(__xludf.DUMMYFUNCTION("""COMPUTED_VALUE"""),767.92)</f>
        <v>767.92</v>
      </c>
      <c r="G108" s="2">
        <f>IFERROR(__xludf.DUMMYFUNCTION("""COMPUTED_VALUE"""),45447.66666666667)</f>
        <v>45447.66667</v>
      </c>
      <c r="H108" s="1">
        <f>IFERROR(__xludf.DUMMYFUNCTION("""COMPUTED_VALUE"""),747.13)</f>
        <v>747.13</v>
      </c>
      <c r="J108" s="2">
        <f>IFERROR(__xludf.DUMMYFUNCTION("""COMPUTED_VALUE"""),45447.66666666667)</f>
        <v>45447.66667</v>
      </c>
      <c r="K108" s="1">
        <f>IFERROR(__xludf.DUMMYFUNCTION("""COMPUTED_VALUE"""),757.93)</f>
        <v>757.93</v>
      </c>
      <c r="M108" s="2">
        <f>IFERROR(__xludf.DUMMYFUNCTION("""COMPUTED_VALUE"""),45447.66666666667)</f>
        <v>45447.66667</v>
      </c>
      <c r="N108" s="1">
        <f>IFERROR(__xludf.DUMMYFUNCTION("""COMPUTED_VALUE"""),3.2670148E7)</f>
        <v>32670148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IFERROR(__xludf.DUMMYFUNCTION("""COMPUTED_VALUE"""),757.93)</f>
        <v>757.93</v>
      </c>
      <c r="D109" s="2">
        <f>IFERROR(__xludf.DUMMYFUNCTION("""COMPUTED_VALUE"""),45448.66666666667)</f>
        <v>45448.66667</v>
      </c>
      <c r="E109" s="1">
        <f>IFERROR(__xludf.DUMMYFUNCTION("""COMPUTED_VALUE"""),760.32)</f>
        <v>760.32</v>
      </c>
      <c r="G109" s="2">
        <f>IFERROR(__xludf.DUMMYFUNCTION("""COMPUTED_VALUE"""),45448.66666666667)</f>
        <v>45448.66667</v>
      </c>
      <c r="H109" s="1">
        <f>IFERROR(__xludf.DUMMYFUNCTION("""COMPUTED_VALUE"""),752.29)</f>
        <v>752.29</v>
      </c>
      <c r="J109" s="2">
        <f>IFERROR(__xludf.DUMMYFUNCTION("""COMPUTED_VALUE"""),45448.66666666667)</f>
        <v>45448.66667</v>
      </c>
      <c r="K109" s="1">
        <f>IFERROR(__xludf.DUMMYFUNCTION("""COMPUTED_VALUE"""),757.94)</f>
        <v>757.94</v>
      </c>
      <c r="M109" s="2">
        <f>IFERROR(__xludf.DUMMYFUNCTION("""COMPUTED_VALUE"""),45448.66666666667)</f>
        <v>45448.66667</v>
      </c>
      <c r="N109" s="1">
        <f>IFERROR(__xludf.DUMMYFUNCTION("""COMPUTED_VALUE"""),2.6808846E7)</f>
        <v>26808846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IFERROR(__xludf.DUMMYFUNCTION("""COMPUTED_VALUE"""),757.94)</f>
        <v>757.94</v>
      </c>
      <c r="D110" s="2">
        <f>IFERROR(__xludf.DUMMYFUNCTION("""COMPUTED_VALUE"""),45449.66666666667)</f>
        <v>45449.66667</v>
      </c>
      <c r="E110" s="1">
        <f>IFERROR(__xludf.DUMMYFUNCTION("""COMPUTED_VALUE"""),763.26)</f>
        <v>763.26</v>
      </c>
      <c r="G110" s="2">
        <f>IFERROR(__xludf.DUMMYFUNCTION("""COMPUTED_VALUE"""),45449.66666666667)</f>
        <v>45449.66667</v>
      </c>
      <c r="H110" s="1">
        <f>IFERROR(__xludf.DUMMYFUNCTION("""COMPUTED_VALUE"""),751.32)</f>
        <v>751.32</v>
      </c>
      <c r="J110" s="2">
        <f>IFERROR(__xludf.DUMMYFUNCTION("""COMPUTED_VALUE"""),45449.66666666667)</f>
        <v>45449.66667</v>
      </c>
      <c r="K110" s="1">
        <f>IFERROR(__xludf.DUMMYFUNCTION("""COMPUTED_VALUE"""),763.16)</f>
        <v>763.16</v>
      </c>
      <c r="M110" s="2">
        <f>IFERROR(__xludf.DUMMYFUNCTION("""COMPUTED_VALUE"""),45449.66666666667)</f>
        <v>45449.66667</v>
      </c>
      <c r="N110" s="1">
        <f>IFERROR(__xludf.DUMMYFUNCTION("""COMPUTED_VALUE"""),2.3381422E7)</f>
        <v>23381422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IFERROR(__xludf.DUMMYFUNCTION("""COMPUTED_VALUE"""),763.16)</f>
        <v>763.16</v>
      </c>
      <c r="D111" s="2">
        <f>IFERROR(__xludf.DUMMYFUNCTION("""COMPUTED_VALUE"""),45450.66666666667)</f>
        <v>45450.66667</v>
      </c>
      <c r="E111" s="1">
        <f>IFERROR(__xludf.DUMMYFUNCTION("""COMPUTED_VALUE"""),769.8)</f>
        <v>769.8</v>
      </c>
      <c r="G111" s="2">
        <f>IFERROR(__xludf.DUMMYFUNCTION("""COMPUTED_VALUE"""),45450.66666666667)</f>
        <v>45450.66667</v>
      </c>
      <c r="H111" s="1">
        <f>IFERROR(__xludf.DUMMYFUNCTION("""COMPUTED_VALUE"""),756.22)</f>
        <v>756.22</v>
      </c>
      <c r="J111" s="2">
        <f>IFERROR(__xludf.DUMMYFUNCTION("""COMPUTED_VALUE"""),45450.66666666667)</f>
        <v>45450.66667</v>
      </c>
      <c r="K111" s="1">
        <f>IFERROR(__xludf.DUMMYFUNCTION("""COMPUTED_VALUE"""),757.94)</f>
        <v>757.94</v>
      </c>
      <c r="M111" s="2">
        <f>IFERROR(__xludf.DUMMYFUNCTION("""COMPUTED_VALUE"""),45450.66666666667)</f>
        <v>45450.66667</v>
      </c>
      <c r="N111" s="1">
        <f>IFERROR(__xludf.DUMMYFUNCTION("""COMPUTED_VALUE"""),2.6121427E7)</f>
        <v>26121427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IFERROR(__xludf.DUMMYFUNCTION("""COMPUTED_VALUE"""),757.94)</f>
        <v>757.94</v>
      </c>
      <c r="D112" s="2">
        <f>IFERROR(__xludf.DUMMYFUNCTION("""COMPUTED_VALUE"""),45453.66666666667)</f>
        <v>45453.66667</v>
      </c>
      <c r="E112" s="1">
        <f>IFERROR(__xludf.DUMMYFUNCTION("""COMPUTED_VALUE"""),768.01)</f>
        <v>768.01</v>
      </c>
      <c r="G112" s="2">
        <f>IFERROR(__xludf.DUMMYFUNCTION("""COMPUTED_VALUE"""),45453.66666666667)</f>
        <v>45453.66667</v>
      </c>
      <c r="H112" s="1">
        <f>IFERROR(__xludf.DUMMYFUNCTION("""COMPUTED_VALUE"""),757.94)</f>
        <v>757.94</v>
      </c>
      <c r="J112" s="2">
        <f>IFERROR(__xludf.DUMMYFUNCTION("""COMPUTED_VALUE"""),45453.66666666667)</f>
        <v>45453.66667</v>
      </c>
      <c r="K112" s="1">
        <f>IFERROR(__xludf.DUMMYFUNCTION("""COMPUTED_VALUE"""),760.98)</f>
        <v>760.98</v>
      </c>
      <c r="M112" s="2">
        <f>IFERROR(__xludf.DUMMYFUNCTION("""COMPUTED_VALUE"""),45453.66666666667)</f>
        <v>45453.66667</v>
      </c>
      <c r="N112" s="1">
        <f>IFERROR(__xludf.DUMMYFUNCTION("""COMPUTED_VALUE"""),3.0123769E7)</f>
        <v>30123769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IFERROR(__xludf.DUMMYFUNCTION("""COMPUTED_VALUE"""),760.98)</f>
        <v>760.98</v>
      </c>
      <c r="D113" s="2">
        <f>IFERROR(__xludf.DUMMYFUNCTION("""COMPUTED_VALUE"""),45454.66666666667)</f>
        <v>45454.66667</v>
      </c>
      <c r="E113" s="1">
        <f>IFERROR(__xludf.DUMMYFUNCTION("""COMPUTED_VALUE"""),760.98)</f>
        <v>760.98</v>
      </c>
      <c r="G113" s="2">
        <f>IFERROR(__xludf.DUMMYFUNCTION("""COMPUTED_VALUE"""),45454.66666666667)</f>
        <v>45454.66667</v>
      </c>
      <c r="H113" s="1">
        <f>IFERROR(__xludf.DUMMYFUNCTION("""COMPUTED_VALUE"""),750.17)</f>
        <v>750.17</v>
      </c>
      <c r="J113" s="2">
        <f>IFERROR(__xludf.DUMMYFUNCTION("""COMPUTED_VALUE"""),45454.66666666667)</f>
        <v>45454.66667</v>
      </c>
      <c r="K113" s="1">
        <f>IFERROR(__xludf.DUMMYFUNCTION("""COMPUTED_VALUE"""),756.86)</f>
        <v>756.86</v>
      </c>
      <c r="M113" s="2">
        <f>IFERROR(__xludf.DUMMYFUNCTION("""COMPUTED_VALUE"""),45454.66666666667)</f>
        <v>45454.66667</v>
      </c>
      <c r="N113" s="1">
        <f>IFERROR(__xludf.DUMMYFUNCTION("""COMPUTED_VALUE"""),2.2472935E7)</f>
        <v>22472935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IFERROR(__xludf.DUMMYFUNCTION("""COMPUTED_VALUE"""),756.86)</f>
        <v>756.86</v>
      </c>
      <c r="D114" s="2">
        <f>IFERROR(__xludf.DUMMYFUNCTION("""COMPUTED_VALUE"""),45455.66666666667)</f>
        <v>45455.66667</v>
      </c>
      <c r="E114" s="1">
        <f>IFERROR(__xludf.DUMMYFUNCTION("""COMPUTED_VALUE"""),763.12)</f>
        <v>763.12</v>
      </c>
      <c r="G114" s="2">
        <f>IFERROR(__xludf.DUMMYFUNCTION("""COMPUTED_VALUE"""),45455.66666666667)</f>
        <v>45455.66667</v>
      </c>
      <c r="H114" s="1">
        <f>IFERROR(__xludf.DUMMYFUNCTION("""COMPUTED_VALUE"""),743.22)</f>
        <v>743.22</v>
      </c>
      <c r="J114" s="2">
        <f>IFERROR(__xludf.DUMMYFUNCTION("""COMPUTED_VALUE"""),45455.66666666667)</f>
        <v>45455.66667</v>
      </c>
      <c r="K114" s="1">
        <f>IFERROR(__xludf.DUMMYFUNCTION("""COMPUTED_VALUE"""),747.85)</f>
        <v>747.85</v>
      </c>
      <c r="M114" s="2">
        <f>IFERROR(__xludf.DUMMYFUNCTION("""COMPUTED_VALUE"""),45455.66666666667)</f>
        <v>45455.66667</v>
      </c>
      <c r="N114" s="1">
        <f>IFERROR(__xludf.DUMMYFUNCTION("""COMPUTED_VALUE"""),3.1035774E7)</f>
        <v>31035774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IFERROR(__xludf.DUMMYFUNCTION("""COMPUTED_VALUE"""),747.85)</f>
        <v>747.85</v>
      </c>
      <c r="D115" s="2">
        <f>IFERROR(__xludf.DUMMYFUNCTION("""COMPUTED_VALUE"""),45456.66666666667)</f>
        <v>45456.66667</v>
      </c>
      <c r="E115" s="1">
        <f>IFERROR(__xludf.DUMMYFUNCTION("""COMPUTED_VALUE"""),747.85)</f>
        <v>747.85</v>
      </c>
      <c r="G115" s="2">
        <f>IFERROR(__xludf.DUMMYFUNCTION("""COMPUTED_VALUE"""),45456.66666666667)</f>
        <v>45456.66667</v>
      </c>
      <c r="H115" s="1">
        <f>IFERROR(__xludf.DUMMYFUNCTION("""COMPUTED_VALUE"""),739.38)</f>
        <v>739.38</v>
      </c>
      <c r="J115" s="2">
        <f>IFERROR(__xludf.DUMMYFUNCTION("""COMPUTED_VALUE"""),45456.66666666667)</f>
        <v>45456.66667</v>
      </c>
      <c r="K115" s="1">
        <f>IFERROR(__xludf.DUMMYFUNCTION("""COMPUTED_VALUE"""),741.61)</f>
        <v>741.61</v>
      </c>
      <c r="M115" s="2">
        <f>IFERROR(__xludf.DUMMYFUNCTION("""COMPUTED_VALUE"""),45456.66666666667)</f>
        <v>45456.66667</v>
      </c>
      <c r="N115" s="1">
        <f>IFERROR(__xludf.DUMMYFUNCTION("""COMPUTED_VALUE"""),2.978729E7)</f>
        <v>29787290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IFERROR(__xludf.DUMMYFUNCTION("""COMPUTED_VALUE"""),741.61)</f>
        <v>741.61</v>
      </c>
      <c r="D116" s="2">
        <f>IFERROR(__xludf.DUMMYFUNCTION("""COMPUTED_VALUE"""),45457.66666666667)</f>
        <v>45457.66667</v>
      </c>
      <c r="E116" s="1">
        <f>IFERROR(__xludf.DUMMYFUNCTION("""COMPUTED_VALUE"""),742.92)</f>
        <v>742.92</v>
      </c>
      <c r="G116" s="2">
        <f>IFERROR(__xludf.DUMMYFUNCTION("""COMPUTED_VALUE"""),45457.66666666667)</f>
        <v>45457.66667</v>
      </c>
      <c r="H116" s="1">
        <f>IFERROR(__xludf.DUMMYFUNCTION("""COMPUTED_VALUE"""),734.28)</f>
        <v>734.28</v>
      </c>
      <c r="J116" s="2">
        <f>IFERROR(__xludf.DUMMYFUNCTION("""COMPUTED_VALUE"""),45457.66666666667)</f>
        <v>45457.66667</v>
      </c>
      <c r="K116" s="1">
        <f>IFERROR(__xludf.DUMMYFUNCTION("""COMPUTED_VALUE"""),737.31)</f>
        <v>737.31</v>
      </c>
      <c r="M116" s="2">
        <f>IFERROR(__xludf.DUMMYFUNCTION("""COMPUTED_VALUE"""),45457.66666666667)</f>
        <v>45457.66667</v>
      </c>
      <c r="N116" s="1">
        <f>IFERROR(__xludf.DUMMYFUNCTION("""COMPUTED_VALUE"""),2.8032141E7)</f>
        <v>28032141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IFERROR(__xludf.DUMMYFUNCTION("""COMPUTED_VALUE"""),737.31)</f>
        <v>737.31</v>
      </c>
      <c r="D117" s="2">
        <f>IFERROR(__xludf.DUMMYFUNCTION("""COMPUTED_VALUE"""),45460.66666666667)</f>
        <v>45460.66667</v>
      </c>
      <c r="E117" s="1">
        <f>IFERROR(__xludf.DUMMYFUNCTION("""COMPUTED_VALUE"""),740.59)</f>
        <v>740.59</v>
      </c>
      <c r="G117" s="2">
        <f>IFERROR(__xludf.DUMMYFUNCTION("""COMPUTED_VALUE"""),45460.66666666667)</f>
        <v>45460.66667</v>
      </c>
      <c r="H117" s="1">
        <f>IFERROR(__xludf.DUMMYFUNCTION("""COMPUTED_VALUE"""),733.7)</f>
        <v>733.7</v>
      </c>
      <c r="J117" s="2">
        <f>IFERROR(__xludf.DUMMYFUNCTION("""COMPUTED_VALUE"""),45460.66666666667)</f>
        <v>45460.66667</v>
      </c>
      <c r="K117" s="1">
        <f>IFERROR(__xludf.DUMMYFUNCTION("""COMPUTED_VALUE"""),735.39)</f>
        <v>735.39</v>
      </c>
      <c r="M117" s="2">
        <f>IFERROR(__xludf.DUMMYFUNCTION("""COMPUTED_VALUE"""),45460.66666666667)</f>
        <v>45460.66667</v>
      </c>
      <c r="N117" s="1">
        <f>IFERROR(__xludf.DUMMYFUNCTION("""COMPUTED_VALUE"""),3.5162786E7)</f>
        <v>35162786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IFERROR(__xludf.DUMMYFUNCTION("""COMPUTED_VALUE"""),735.39)</f>
        <v>735.39</v>
      </c>
      <c r="D118" s="2">
        <f>IFERROR(__xludf.DUMMYFUNCTION("""COMPUTED_VALUE"""),45461.66666666667)</f>
        <v>45461.66667</v>
      </c>
      <c r="E118" s="1">
        <f>IFERROR(__xludf.DUMMYFUNCTION("""COMPUTED_VALUE"""),750.26)</f>
        <v>750.26</v>
      </c>
      <c r="G118" s="2">
        <f>IFERROR(__xludf.DUMMYFUNCTION("""COMPUTED_VALUE"""),45461.66666666667)</f>
        <v>45461.66667</v>
      </c>
      <c r="H118" s="1">
        <f>IFERROR(__xludf.DUMMYFUNCTION("""COMPUTED_VALUE"""),735.39)</f>
        <v>735.39</v>
      </c>
      <c r="J118" s="2">
        <f>IFERROR(__xludf.DUMMYFUNCTION("""COMPUTED_VALUE"""),45461.66666666667)</f>
        <v>45461.66667</v>
      </c>
      <c r="K118" s="1">
        <f>IFERROR(__xludf.DUMMYFUNCTION("""COMPUTED_VALUE"""),740.53)</f>
        <v>740.53</v>
      </c>
      <c r="M118" s="2">
        <f>IFERROR(__xludf.DUMMYFUNCTION("""COMPUTED_VALUE"""),45461.66666666667)</f>
        <v>45461.66667</v>
      </c>
      <c r="N118" s="1">
        <f>IFERROR(__xludf.DUMMYFUNCTION("""COMPUTED_VALUE"""),3.5059024E7)</f>
        <v>35059024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IFERROR(__xludf.DUMMYFUNCTION("""COMPUTED_VALUE"""),740.53)</f>
        <v>740.53</v>
      </c>
      <c r="D119" s="2">
        <f>IFERROR(__xludf.DUMMYFUNCTION("""COMPUTED_VALUE"""),45463.66666666667)</f>
        <v>45463.66667</v>
      </c>
      <c r="E119" s="1">
        <f>IFERROR(__xludf.DUMMYFUNCTION("""COMPUTED_VALUE"""),761.17)</f>
        <v>761.17</v>
      </c>
      <c r="G119" s="2">
        <f>IFERROR(__xludf.DUMMYFUNCTION("""COMPUTED_VALUE"""),45463.66666666667)</f>
        <v>45463.66667</v>
      </c>
      <c r="H119" s="1">
        <f>IFERROR(__xludf.DUMMYFUNCTION("""COMPUTED_VALUE"""),740.53)</f>
        <v>740.53</v>
      </c>
      <c r="J119" s="2">
        <f>IFERROR(__xludf.DUMMYFUNCTION("""COMPUTED_VALUE"""),45463.66666666667)</f>
        <v>45463.66667</v>
      </c>
      <c r="K119" s="1">
        <f>IFERROR(__xludf.DUMMYFUNCTION("""COMPUTED_VALUE"""),756.42)</f>
        <v>756.42</v>
      </c>
      <c r="M119" s="2">
        <f>IFERROR(__xludf.DUMMYFUNCTION("""COMPUTED_VALUE"""),45463.66666666667)</f>
        <v>45463.66667</v>
      </c>
      <c r="N119" s="1">
        <f>IFERROR(__xludf.DUMMYFUNCTION("""COMPUTED_VALUE"""),3.6934141E7)</f>
        <v>36934141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IFERROR(__xludf.DUMMYFUNCTION("""COMPUTED_VALUE"""),756.42)</f>
        <v>756.42</v>
      </c>
      <c r="D120" s="2">
        <f>IFERROR(__xludf.DUMMYFUNCTION("""COMPUTED_VALUE"""),45464.66666666667)</f>
        <v>45464.66667</v>
      </c>
      <c r="E120" s="1">
        <f>IFERROR(__xludf.DUMMYFUNCTION("""COMPUTED_VALUE"""),761.84)</f>
        <v>761.84</v>
      </c>
      <c r="G120" s="2">
        <f>IFERROR(__xludf.DUMMYFUNCTION("""COMPUTED_VALUE"""),45464.66666666667)</f>
        <v>45464.66667</v>
      </c>
      <c r="H120" s="1">
        <f>IFERROR(__xludf.DUMMYFUNCTION("""COMPUTED_VALUE"""),749.21)</f>
        <v>749.21</v>
      </c>
      <c r="J120" s="2">
        <f>IFERROR(__xludf.DUMMYFUNCTION("""COMPUTED_VALUE"""),45464.66666666667)</f>
        <v>45464.66667</v>
      </c>
      <c r="K120" s="1">
        <f>IFERROR(__xludf.DUMMYFUNCTION("""COMPUTED_VALUE"""),749.21)</f>
        <v>749.21</v>
      </c>
      <c r="M120" s="2">
        <f>IFERROR(__xludf.DUMMYFUNCTION("""COMPUTED_VALUE"""),45464.66666666667)</f>
        <v>45464.66667</v>
      </c>
      <c r="N120" s="1">
        <f>IFERROR(__xludf.DUMMYFUNCTION("""COMPUTED_VALUE"""),9.4712517E7)</f>
        <v>94712517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IFERROR(__xludf.DUMMYFUNCTION("""COMPUTED_VALUE"""),749.21)</f>
        <v>749.21</v>
      </c>
      <c r="D121" s="2">
        <f>IFERROR(__xludf.DUMMYFUNCTION("""COMPUTED_VALUE"""),45467.66666666667)</f>
        <v>45467.66667</v>
      </c>
      <c r="E121" s="1">
        <f>IFERROR(__xludf.DUMMYFUNCTION("""COMPUTED_VALUE"""),773.31)</f>
        <v>773.31</v>
      </c>
      <c r="G121" s="2">
        <f>IFERROR(__xludf.DUMMYFUNCTION("""COMPUTED_VALUE"""),45467.66666666667)</f>
        <v>45467.66667</v>
      </c>
      <c r="H121" s="1">
        <f>IFERROR(__xludf.DUMMYFUNCTION("""COMPUTED_VALUE"""),749.21)</f>
        <v>749.21</v>
      </c>
      <c r="J121" s="2">
        <f>IFERROR(__xludf.DUMMYFUNCTION("""COMPUTED_VALUE"""),45467.66666666667)</f>
        <v>45467.66667</v>
      </c>
      <c r="K121" s="1">
        <f>IFERROR(__xludf.DUMMYFUNCTION("""COMPUTED_VALUE"""),770.86)</f>
        <v>770.86</v>
      </c>
      <c r="M121" s="2">
        <f>IFERROR(__xludf.DUMMYFUNCTION("""COMPUTED_VALUE"""),45467.66666666667)</f>
        <v>45467.66667</v>
      </c>
      <c r="N121" s="1">
        <f>IFERROR(__xludf.DUMMYFUNCTION("""COMPUTED_VALUE"""),3.4520372E7)</f>
        <v>34520372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IFERROR(__xludf.DUMMYFUNCTION("""COMPUTED_VALUE"""),770.86)</f>
        <v>770.86</v>
      </c>
      <c r="D122" s="2">
        <f>IFERROR(__xludf.DUMMYFUNCTION("""COMPUTED_VALUE"""),45468.66666666667)</f>
        <v>45468.66667</v>
      </c>
      <c r="E122" s="1">
        <f>IFERROR(__xludf.DUMMYFUNCTION("""COMPUTED_VALUE"""),772.81)</f>
        <v>772.81</v>
      </c>
      <c r="G122" s="2">
        <f>IFERROR(__xludf.DUMMYFUNCTION("""COMPUTED_VALUE"""),45468.66666666667)</f>
        <v>45468.66667</v>
      </c>
      <c r="H122" s="1">
        <f>IFERROR(__xludf.DUMMYFUNCTION("""COMPUTED_VALUE"""),765.98)</f>
        <v>765.98</v>
      </c>
      <c r="J122" s="2">
        <f>IFERROR(__xludf.DUMMYFUNCTION("""COMPUTED_VALUE"""),45468.66666666667)</f>
        <v>45468.66667</v>
      </c>
      <c r="K122" s="1">
        <f>IFERROR(__xludf.DUMMYFUNCTION("""COMPUTED_VALUE"""),770.75)</f>
        <v>770.75</v>
      </c>
      <c r="M122" s="2">
        <f>IFERROR(__xludf.DUMMYFUNCTION("""COMPUTED_VALUE"""),45468.66666666667)</f>
        <v>45468.66667</v>
      </c>
      <c r="N122" s="1">
        <f>IFERROR(__xludf.DUMMYFUNCTION("""COMPUTED_VALUE"""),2.8464493E7)</f>
        <v>28464493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IFERROR(__xludf.DUMMYFUNCTION("""COMPUTED_VALUE"""),770.75)</f>
        <v>770.75</v>
      </c>
      <c r="D123" s="2">
        <f>IFERROR(__xludf.DUMMYFUNCTION("""COMPUTED_VALUE"""),45469.66666666667)</f>
        <v>45469.66667</v>
      </c>
      <c r="E123" s="1">
        <f>IFERROR(__xludf.DUMMYFUNCTION("""COMPUTED_VALUE"""),770.81)</f>
        <v>770.81</v>
      </c>
      <c r="G123" s="2">
        <f>IFERROR(__xludf.DUMMYFUNCTION("""COMPUTED_VALUE"""),45469.66666666667)</f>
        <v>45469.66667</v>
      </c>
      <c r="H123" s="1">
        <f>IFERROR(__xludf.DUMMYFUNCTION("""COMPUTED_VALUE"""),761.42)</f>
        <v>761.42</v>
      </c>
      <c r="J123" s="2">
        <f>IFERROR(__xludf.DUMMYFUNCTION("""COMPUTED_VALUE"""),45469.66666666667)</f>
        <v>45469.66667</v>
      </c>
      <c r="K123" s="1">
        <f>IFERROR(__xludf.DUMMYFUNCTION("""COMPUTED_VALUE"""),766.76)</f>
        <v>766.76</v>
      </c>
      <c r="M123" s="2">
        <f>IFERROR(__xludf.DUMMYFUNCTION("""COMPUTED_VALUE"""),45469.66666666667)</f>
        <v>45469.66667</v>
      </c>
      <c r="N123" s="1">
        <f>IFERROR(__xludf.DUMMYFUNCTION("""COMPUTED_VALUE"""),2.9656093E7)</f>
        <v>29656093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IFERROR(__xludf.DUMMYFUNCTION("""COMPUTED_VALUE"""),766.76)</f>
        <v>766.76</v>
      </c>
      <c r="D124" s="2">
        <f>IFERROR(__xludf.DUMMYFUNCTION("""COMPUTED_VALUE"""),45470.66666666667)</f>
        <v>45470.66667</v>
      </c>
      <c r="E124" s="1">
        <f>IFERROR(__xludf.DUMMYFUNCTION("""COMPUTED_VALUE"""),770.65)</f>
        <v>770.65</v>
      </c>
      <c r="G124" s="2">
        <f>IFERROR(__xludf.DUMMYFUNCTION("""COMPUTED_VALUE"""),45470.66666666667)</f>
        <v>45470.66667</v>
      </c>
      <c r="H124" s="1">
        <f>IFERROR(__xludf.DUMMYFUNCTION("""COMPUTED_VALUE"""),764.99)</f>
        <v>764.99</v>
      </c>
      <c r="J124" s="2">
        <f>IFERROR(__xludf.DUMMYFUNCTION("""COMPUTED_VALUE"""),45470.66666666667)</f>
        <v>45470.66667</v>
      </c>
      <c r="K124" s="1">
        <f>IFERROR(__xludf.DUMMYFUNCTION("""COMPUTED_VALUE"""),769.29)</f>
        <v>769.29</v>
      </c>
      <c r="M124" s="2">
        <f>IFERROR(__xludf.DUMMYFUNCTION("""COMPUTED_VALUE"""),45470.66666666667)</f>
        <v>45470.66667</v>
      </c>
      <c r="N124" s="1">
        <f>IFERROR(__xludf.DUMMYFUNCTION("""COMPUTED_VALUE"""),2.709874E7)</f>
        <v>27098740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IFERROR(__xludf.DUMMYFUNCTION("""COMPUTED_VALUE"""),769.29)</f>
        <v>769.29</v>
      </c>
      <c r="D125" s="2">
        <f>IFERROR(__xludf.DUMMYFUNCTION("""COMPUTED_VALUE"""),45471.66666666667)</f>
        <v>45471.66667</v>
      </c>
      <c r="E125" s="1">
        <f>IFERROR(__xludf.DUMMYFUNCTION("""COMPUTED_VALUE"""),779.79)</f>
        <v>779.79</v>
      </c>
      <c r="G125" s="2">
        <f>IFERROR(__xludf.DUMMYFUNCTION("""COMPUTED_VALUE"""),45471.66666666667)</f>
        <v>45471.66667</v>
      </c>
      <c r="H125" s="1">
        <f>IFERROR(__xludf.DUMMYFUNCTION("""COMPUTED_VALUE"""),768.29)</f>
        <v>768.29</v>
      </c>
      <c r="J125" s="2">
        <f>IFERROR(__xludf.DUMMYFUNCTION("""COMPUTED_VALUE"""),45471.66666666667)</f>
        <v>45471.66667</v>
      </c>
      <c r="K125" s="1">
        <f>IFERROR(__xludf.DUMMYFUNCTION("""COMPUTED_VALUE"""),770.58)</f>
        <v>770.58</v>
      </c>
      <c r="M125" s="2">
        <f>IFERROR(__xludf.DUMMYFUNCTION("""COMPUTED_VALUE"""),45471.66666666667)</f>
        <v>45471.66667</v>
      </c>
      <c r="N125" s="1">
        <f>IFERROR(__xludf.DUMMYFUNCTION("""COMPUTED_VALUE"""),4.4238506E7)</f>
        <v>44238506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IFERROR(__xludf.DUMMYFUNCTION("""COMPUTED_VALUE"""),770.58)</f>
        <v>770.58</v>
      </c>
      <c r="D126" s="2">
        <f>IFERROR(__xludf.DUMMYFUNCTION("""COMPUTED_VALUE"""),45474.66666666667)</f>
        <v>45474.66667</v>
      </c>
      <c r="E126" s="1">
        <f>IFERROR(__xludf.DUMMYFUNCTION("""COMPUTED_VALUE"""),781.24)</f>
        <v>781.24</v>
      </c>
      <c r="G126" s="2">
        <f>IFERROR(__xludf.DUMMYFUNCTION("""COMPUTED_VALUE"""),45474.66666666667)</f>
        <v>45474.66667</v>
      </c>
      <c r="H126" s="1">
        <f>IFERROR(__xludf.DUMMYFUNCTION("""COMPUTED_VALUE"""),768.49)</f>
        <v>768.49</v>
      </c>
      <c r="J126" s="2">
        <f>IFERROR(__xludf.DUMMYFUNCTION("""COMPUTED_VALUE"""),45474.66666666667)</f>
        <v>45474.66667</v>
      </c>
      <c r="K126" s="1">
        <f>IFERROR(__xludf.DUMMYFUNCTION("""COMPUTED_VALUE"""),769.98)</f>
        <v>769.98</v>
      </c>
      <c r="M126" s="2">
        <f>IFERROR(__xludf.DUMMYFUNCTION("""COMPUTED_VALUE"""),45474.66666666667)</f>
        <v>45474.66667</v>
      </c>
      <c r="N126" s="1">
        <f>IFERROR(__xludf.DUMMYFUNCTION("""COMPUTED_VALUE"""),2.2858274E7)</f>
        <v>22858274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IFERROR(__xludf.DUMMYFUNCTION("""COMPUTED_VALUE"""),769.98)</f>
        <v>769.98</v>
      </c>
      <c r="D127" s="2">
        <f>IFERROR(__xludf.DUMMYFUNCTION("""COMPUTED_VALUE"""),45475.66666666667)</f>
        <v>45475.66667</v>
      </c>
      <c r="E127" s="1">
        <f>IFERROR(__xludf.DUMMYFUNCTION("""COMPUTED_VALUE"""),775.36)</f>
        <v>775.36</v>
      </c>
      <c r="G127" s="2">
        <f>IFERROR(__xludf.DUMMYFUNCTION("""COMPUTED_VALUE"""),45475.66666666667)</f>
        <v>45475.66667</v>
      </c>
      <c r="H127" s="1">
        <f>IFERROR(__xludf.DUMMYFUNCTION("""COMPUTED_VALUE"""),761.84)</f>
        <v>761.84</v>
      </c>
      <c r="J127" s="2">
        <f>IFERROR(__xludf.DUMMYFUNCTION("""COMPUTED_VALUE"""),45475.66666666667)</f>
        <v>45475.66667</v>
      </c>
      <c r="K127" s="1">
        <f>IFERROR(__xludf.DUMMYFUNCTION("""COMPUTED_VALUE"""),766.76)</f>
        <v>766.76</v>
      </c>
      <c r="M127" s="2">
        <f>IFERROR(__xludf.DUMMYFUNCTION("""COMPUTED_VALUE"""),45475.66666666667)</f>
        <v>45475.66667</v>
      </c>
      <c r="N127" s="1">
        <f>IFERROR(__xludf.DUMMYFUNCTION("""COMPUTED_VALUE"""),2.7091355E7)</f>
        <v>27091355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IFERROR(__xludf.DUMMYFUNCTION("""COMPUTED_VALUE"""),766.76)</f>
        <v>766.76</v>
      </c>
      <c r="D128" s="2">
        <f>IFERROR(__xludf.DUMMYFUNCTION("""COMPUTED_VALUE"""),45476.54166666667)</f>
        <v>45476.54167</v>
      </c>
      <c r="E128" s="1">
        <f>IFERROR(__xludf.DUMMYFUNCTION("""COMPUTED_VALUE"""),774.3)</f>
        <v>774.3</v>
      </c>
      <c r="G128" s="2">
        <f>IFERROR(__xludf.DUMMYFUNCTION("""COMPUTED_VALUE"""),45476.54166666667)</f>
        <v>45476.54167</v>
      </c>
      <c r="H128" s="1">
        <f>IFERROR(__xludf.DUMMYFUNCTION("""COMPUTED_VALUE"""),766.76)</f>
        <v>766.76</v>
      </c>
      <c r="J128" s="2">
        <f>IFERROR(__xludf.DUMMYFUNCTION("""COMPUTED_VALUE"""),45476.54166666667)</f>
        <v>45476.54167</v>
      </c>
      <c r="K128" s="1">
        <f>IFERROR(__xludf.DUMMYFUNCTION("""COMPUTED_VALUE"""),769.1)</f>
        <v>769.1</v>
      </c>
      <c r="M128" s="2">
        <f>IFERROR(__xludf.DUMMYFUNCTION("""COMPUTED_VALUE"""),45476.54166666667)</f>
        <v>45476.54167</v>
      </c>
      <c r="N128" s="1">
        <f>IFERROR(__xludf.DUMMYFUNCTION("""COMPUTED_VALUE"""),1.5116172E7)</f>
        <v>15116172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IFERROR(__xludf.DUMMYFUNCTION("""COMPUTED_VALUE"""),769.1)</f>
        <v>769.1</v>
      </c>
      <c r="D129" s="2">
        <f>IFERROR(__xludf.DUMMYFUNCTION("""COMPUTED_VALUE"""),45478.66666666667)</f>
        <v>45478.66667</v>
      </c>
      <c r="E129" s="1">
        <f>IFERROR(__xludf.DUMMYFUNCTION("""COMPUTED_VALUE"""),769.11)</f>
        <v>769.11</v>
      </c>
      <c r="G129" s="2">
        <f>IFERROR(__xludf.DUMMYFUNCTION("""COMPUTED_VALUE"""),45478.66666666667)</f>
        <v>45478.66667</v>
      </c>
      <c r="H129" s="1">
        <f>IFERROR(__xludf.DUMMYFUNCTION("""COMPUTED_VALUE"""),755.48)</f>
        <v>755.48</v>
      </c>
      <c r="J129" s="2">
        <f>IFERROR(__xludf.DUMMYFUNCTION("""COMPUTED_VALUE"""),45478.66666666667)</f>
        <v>45478.66667</v>
      </c>
      <c r="K129" s="1">
        <f>IFERROR(__xludf.DUMMYFUNCTION("""COMPUTED_VALUE"""),759.12)</f>
        <v>759.12</v>
      </c>
      <c r="M129" s="2">
        <f>IFERROR(__xludf.DUMMYFUNCTION("""COMPUTED_VALUE"""),45478.66666666667)</f>
        <v>45478.66667</v>
      </c>
      <c r="N129" s="1">
        <f>IFERROR(__xludf.DUMMYFUNCTION("""COMPUTED_VALUE"""),2.3648724E7)</f>
        <v>23648724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IFERROR(__xludf.DUMMYFUNCTION("""COMPUTED_VALUE"""),759.12)</f>
        <v>759.12</v>
      </c>
      <c r="D130" s="2">
        <f>IFERROR(__xludf.DUMMYFUNCTION("""COMPUTED_VALUE"""),45481.66666666667)</f>
        <v>45481.66667</v>
      </c>
      <c r="E130" s="1">
        <f>IFERROR(__xludf.DUMMYFUNCTION("""COMPUTED_VALUE"""),761.27)</f>
        <v>761.27</v>
      </c>
      <c r="G130" s="2">
        <f>IFERROR(__xludf.DUMMYFUNCTION("""COMPUTED_VALUE"""),45481.66666666667)</f>
        <v>45481.66667</v>
      </c>
      <c r="H130" s="1">
        <f>IFERROR(__xludf.DUMMYFUNCTION("""COMPUTED_VALUE"""),749.54)</f>
        <v>749.54</v>
      </c>
      <c r="J130" s="2">
        <f>IFERROR(__xludf.DUMMYFUNCTION("""COMPUTED_VALUE"""),45481.66666666667)</f>
        <v>45481.66667</v>
      </c>
      <c r="K130" s="1">
        <f>IFERROR(__xludf.DUMMYFUNCTION("""COMPUTED_VALUE"""),753.65)</f>
        <v>753.65</v>
      </c>
      <c r="M130" s="2">
        <f>IFERROR(__xludf.DUMMYFUNCTION("""COMPUTED_VALUE"""),45481.66666666667)</f>
        <v>45481.66667</v>
      </c>
      <c r="N130" s="1">
        <f>IFERROR(__xludf.DUMMYFUNCTION("""COMPUTED_VALUE"""),2.4523971E7)</f>
        <v>24523971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IFERROR(__xludf.DUMMYFUNCTION("""COMPUTED_VALUE"""),753.65)</f>
        <v>753.65</v>
      </c>
      <c r="D131" s="2">
        <f>IFERROR(__xludf.DUMMYFUNCTION("""COMPUTED_VALUE"""),45482.66666666667)</f>
        <v>45482.66667</v>
      </c>
      <c r="E131" s="1">
        <f>IFERROR(__xludf.DUMMYFUNCTION("""COMPUTED_VALUE"""),755.97)</f>
        <v>755.97</v>
      </c>
      <c r="G131" s="2">
        <f>IFERROR(__xludf.DUMMYFUNCTION("""COMPUTED_VALUE"""),45482.66666666667)</f>
        <v>45482.66667</v>
      </c>
      <c r="H131" s="1">
        <f>IFERROR(__xludf.DUMMYFUNCTION("""COMPUTED_VALUE"""),744.02)</f>
        <v>744.02</v>
      </c>
      <c r="J131" s="2">
        <f>IFERROR(__xludf.DUMMYFUNCTION("""COMPUTED_VALUE"""),45482.66666666667)</f>
        <v>45482.66667</v>
      </c>
      <c r="K131" s="1">
        <f>IFERROR(__xludf.DUMMYFUNCTION("""COMPUTED_VALUE"""),746.35)</f>
        <v>746.35</v>
      </c>
      <c r="M131" s="2">
        <f>IFERROR(__xludf.DUMMYFUNCTION("""COMPUTED_VALUE"""),45482.66666666667)</f>
        <v>45482.66667</v>
      </c>
      <c r="N131" s="1">
        <f>IFERROR(__xludf.DUMMYFUNCTION("""COMPUTED_VALUE"""),2.2524661E7)</f>
        <v>22524661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IFERROR(__xludf.DUMMYFUNCTION("""COMPUTED_VALUE"""),746.35)</f>
        <v>746.35</v>
      </c>
      <c r="D132" s="2">
        <f>IFERROR(__xludf.DUMMYFUNCTION("""COMPUTED_VALUE"""),45483.66666666667)</f>
        <v>45483.66667</v>
      </c>
      <c r="E132" s="1">
        <f>IFERROR(__xludf.DUMMYFUNCTION("""COMPUTED_VALUE"""),754.55)</f>
        <v>754.55</v>
      </c>
      <c r="G132" s="2">
        <f>IFERROR(__xludf.DUMMYFUNCTION("""COMPUTED_VALUE"""),45483.66666666667)</f>
        <v>45483.66667</v>
      </c>
      <c r="H132" s="1">
        <f>IFERROR(__xludf.DUMMYFUNCTION("""COMPUTED_VALUE"""),743.71)</f>
        <v>743.71</v>
      </c>
      <c r="J132" s="2">
        <f>IFERROR(__xludf.DUMMYFUNCTION("""COMPUTED_VALUE"""),45483.66666666667)</f>
        <v>45483.66667</v>
      </c>
      <c r="K132" s="1">
        <f>IFERROR(__xludf.DUMMYFUNCTION("""COMPUTED_VALUE"""),754.13)</f>
        <v>754.13</v>
      </c>
      <c r="M132" s="2">
        <f>IFERROR(__xludf.DUMMYFUNCTION("""COMPUTED_VALUE"""),45483.66666666667)</f>
        <v>45483.66667</v>
      </c>
      <c r="N132" s="1">
        <f>IFERROR(__xludf.DUMMYFUNCTION("""COMPUTED_VALUE"""),2.0618849E7)</f>
        <v>20618849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IFERROR(__xludf.DUMMYFUNCTION("""COMPUTED_VALUE"""),754.13)</f>
        <v>754.13</v>
      </c>
      <c r="D133" s="2">
        <f>IFERROR(__xludf.DUMMYFUNCTION("""COMPUTED_VALUE"""),45484.66666666667)</f>
        <v>45484.66667</v>
      </c>
      <c r="E133" s="1">
        <f>IFERROR(__xludf.DUMMYFUNCTION("""COMPUTED_VALUE"""),762.48)</f>
        <v>762.48</v>
      </c>
      <c r="G133" s="2">
        <f>IFERROR(__xludf.DUMMYFUNCTION("""COMPUTED_VALUE"""),45484.66666666667)</f>
        <v>45484.66667</v>
      </c>
      <c r="H133" s="1">
        <f>IFERROR(__xludf.DUMMYFUNCTION("""COMPUTED_VALUE"""),748.49)</f>
        <v>748.49</v>
      </c>
      <c r="J133" s="2">
        <f>IFERROR(__xludf.DUMMYFUNCTION("""COMPUTED_VALUE"""),45484.66666666667)</f>
        <v>45484.66667</v>
      </c>
      <c r="K133" s="1">
        <f>IFERROR(__xludf.DUMMYFUNCTION("""COMPUTED_VALUE"""),759.95)</f>
        <v>759.95</v>
      </c>
      <c r="M133" s="2">
        <f>IFERROR(__xludf.DUMMYFUNCTION("""COMPUTED_VALUE"""),45484.66666666667)</f>
        <v>45484.66667</v>
      </c>
      <c r="N133" s="1">
        <f>IFERROR(__xludf.DUMMYFUNCTION("""COMPUTED_VALUE"""),2.6562106E7)</f>
        <v>26562106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IFERROR(__xludf.DUMMYFUNCTION("""COMPUTED_VALUE"""),759.95)</f>
        <v>759.95</v>
      </c>
      <c r="D134" s="2">
        <f>IFERROR(__xludf.DUMMYFUNCTION("""COMPUTED_VALUE"""),45485.66666666667)</f>
        <v>45485.66667</v>
      </c>
      <c r="E134" s="1">
        <f>IFERROR(__xludf.DUMMYFUNCTION("""COMPUTED_VALUE"""),765.42)</f>
        <v>765.42</v>
      </c>
      <c r="G134" s="2">
        <f>IFERROR(__xludf.DUMMYFUNCTION("""COMPUTED_VALUE"""),45485.66666666667)</f>
        <v>45485.66667</v>
      </c>
      <c r="H134" s="1">
        <f>IFERROR(__xludf.DUMMYFUNCTION("""COMPUTED_VALUE"""),756.55)</f>
        <v>756.55</v>
      </c>
      <c r="J134" s="2">
        <f>IFERROR(__xludf.DUMMYFUNCTION("""COMPUTED_VALUE"""),45485.66666666667)</f>
        <v>45485.66667</v>
      </c>
      <c r="K134" s="1">
        <f>IFERROR(__xludf.DUMMYFUNCTION("""COMPUTED_VALUE"""),760.38)</f>
        <v>760.38</v>
      </c>
      <c r="M134" s="2">
        <f>IFERROR(__xludf.DUMMYFUNCTION("""COMPUTED_VALUE"""),45485.66666666667)</f>
        <v>45485.66667</v>
      </c>
      <c r="N134" s="1">
        <f>IFERROR(__xludf.DUMMYFUNCTION("""COMPUTED_VALUE"""),2.3210335E7)</f>
        <v>23210335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IFERROR(__xludf.DUMMYFUNCTION("""COMPUTED_VALUE"""),760.38)</f>
        <v>760.38</v>
      </c>
      <c r="D135" s="2">
        <f>IFERROR(__xludf.DUMMYFUNCTION("""COMPUTED_VALUE"""),45488.66666666667)</f>
        <v>45488.66667</v>
      </c>
      <c r="E135" s="1">
        <f>IFERROR(__xludf.DUMMYFUNCTION("""COMPUTED_VALUE"""),779.35)</f>
        <v>779.35</v>
      </c>
      <c r="G135" s="2">
        <f>IFERROR(__xludf.DUMMYFUNCTION("""COMPUTED_VALUE"""),45488.66666666667)</f>
        <v>45488.66667</v>
      </c>
      <c r="H135" s="1">
        <f>IFERROR(__xludf.DUMMYFUNCTION("""COMPUTED_VALUE"""),760.38)</f>
        <v>760.38</v>
      </c>
      <c r="J135" s="2">
        <f>IFERROR(__xludf.DUMMYFUNCTION("""COMPUTED_VALUE"""),45488.66666666667)</f>
        <v>45488.66667</v>
      </c>
      <c r="K135" s="1">
        <f>IFERROR(__xludf.DUMMYFUNCTION("""COMPUTED_VALUE"""),772.91)</f>
        <v>772.91</v>
      </c>
      <c r="M135" s="2">
        <f>IFERROR(__xludf.DUMMYFUNCTION("""COMPUTED_VALUE"""),45488.66666666667)</f>
        <v>45488.66667</v>
      </c>
      <c r="N135" s="1">
        <f>IFERROR(__xludf.DUMMYFUNCTION("""COMPUTED_VALUE"""),2.7002967E7)</f>
        <v>27002967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IFERROR(__xludf.DUMMYFUNCTION("""COMPUTED_VALUE"""),772.91)</f>
        <v>772.91</v>
      </c>
      <c r="D136" s="2">
        <f>IFERROR(__xludf.DUMMYFUNCTION("""COMPUTED_VALUE"""),45489.66666666667)</f>
        <v>45489.66667</v>
      </c>
      <c r="E136" s="1">
        <f>IFERROR(__xludf.DUMMYFUNCTION("""COMPUTED_VALUE"""),777.38)</f>
        <v>777.38</v>
      </c>
      <c r="G136" s="2">
        <f>IFERROR(__xludf.DUMMYFUNCTION("""COMPUTED_VALUE"""),45489.66666666667)</f>
        <v>45489.66667</v>
      </c>
      <c r="H136" s="1">
        <f>IFERROR(__xludf.DUMMYFUNCTION("""COMPUTED_VALUE"""),764.16)</f>
        <v>764.16</v>
      </c>
      <c r="J136" s="2">
        <f>IFERROR(__xludf.DUMMYFUNCTION("""COMPUTED_VALUE"""),45489.66666666667)</f>
        <v>45489.66667</v>
      </c>
      <c r="K136" s="1">
        <f>IFERROR(__xludf.DUMMYFUNCTION("""COMPUTED_VALUE"""),776.02)</f>
        <v>776.02</v>
      </c>
      <c r="M136" s="2">
        <f>IFERROR(__xludf.DUMMYFUNCTION("""COMPUTED_VALUE"""),45489.66666666667)</f>
        <v>45489.66667</v>
      </c>
      <c r="N136" s="1">
        <f>IFERROR(__xludf.DUMMYFUNCTION("""COMPUTED_VALUE"""),2.5527027E7)</f>
        <v>25527027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IFERROR(__xludf.DUMMYFUNCTION("""COMPUTED_VALUE"""),776.02)</f>
        <v>776.02</v>
      </c>
      <c r="D137" s="2">
        <f>IFERROR(__xludf.DUMMYFUNCTION("""COMPUTED_VALUE"""),45490.66666666667)</f>
        <v>45490.66667</v>
      </c>
      <c r="E137" s="1">
        <f>IFERROR(__xludf.DUMMYFUNCTION("""COMPUTED_VALUE"""),790.67)</f>
        <v>790.67</v>
      </c>
      <c r="G137" s="2">
        <f>IFERROR(__xludf.DUMMYFUNCTION("""COMPUTED_VALUE"""),45490.66666666667)</f>
        <v>45490.66667</v>
      </c>
      <c r="H137" s="1">
        <f>IFERROR(__xludf.DUMMYFUNCTION("""COMPUTED_VALUE"""),776.02)</f>
        <v>776.02</v>
      </c>
      <c r="J137" s="2">
        <f>IFERROR(__xludf.DUMMYFUNCTION("""COMPUTED_VALUE"""),45490.66666666667)</f>
        <v>45490.66667</v>
      </c>
      <c r="K137" s="1">
        <f>IFERROR(__xludf.DUMMYFUNCTION("""COMPUTED_VALUE"""),788.88)</f>
        <v>788.88</v>
      </c>
      <c r="M137" s="2">
        <f>IFERROR(__xludf.DUMMYFUNCTION("""COMPUTED_VALUE"""),45490.66666666667)</f>
        <v>45490.66667</v>
      </c>
      <c r="N137" s="1">
        <f>IFERROR(__xludf.DUMMYFUNCTION("""COMPUTED_VALUE"""),2.8784896E7)</f>
        <v>28784896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IFERROR(__xludf.DUMMYFUNCTION("""COMPUTED_VALUE"""),788.88)</f>
        <v>788.88</v>
      </c>
      <c r="D138" s="2">
        <f>IFERROR(__xludf.DUMMYFUNCTION("""COMPUTED_VALUE"""),45491.66666666667)</f>
        <v>45491.66667</v>
      </c>
      <c r="E138" s="1">
        <f>IFERROR(__xludf.DUMMYFUNCTION("""COMPUTED_VALUE"""),803.96)</f>
        <v>803.96</v>
      </c>
      <c r="G138" s="2">
        <f>IFERROR(__xludf.DUMMYFUNCTION("""COMPUTED_VALUE"""),45491.66666666667)</f>
        <v>45491.66667</v>
      </c>
      <c r="H138" s="1">
        <f>IFERROR(__xludf.DUMMYFUNCTION("""COMPUTED_VALUE"""),786.64)</f>
        <v>786.64</v>
      </c>
      <c r="J138" s="2">
        <f>IFERROR(__xludf.DUMMYFUNCTION("""COMPUTED_VALUE"""),45491.66666666667)</f>
        <v>45491.66667</v>
      </c>
      <c r="K138" s="1">
        <f>IFERROR(__xludf.DUMMYFUNCTION("""COMPUTED_VALUE"""),795.28)</f>
        <v>795.28</v>
      </c>
      <c r="M138" s="2">
        <f>IFERROR(__xludf.DUMMYFUNCTION("""COMPUTED_VALUE"""),45491.66666666667)</f>
        <v>45491.66667</v>
      </c>
      <c r="N138" s="1">
        <f>IFERROR(__xludf.DUMMYFUNCTION("""COMPUTED_VALUE"""),2.8619781E7)</f>
        <v>28619781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IFERROR(__xludf.DUMMYFUNCTION("""COMPUTED_VALUE"""),795.28)</f>
        <v>795.28</v>
      </c>
      <c r="D139" s="2">
        <f>IFERROR(__xludf.DUMMYFUNCTION("""COMPUTED_VALUE"""),45492.66666666667)</f>
        <v>45492.66667</v>
      </c>
      <c r="E139" s="1">
        <f>IFERROR(__xludf.DUMMYFUNCTION("""COMPUTED_VALUE"""),796.33)</f>
        <v>796.33</v>
      </c>
      <c r="G139" s="2">
        <f>IFERROR(__xludf.DUMMYFUNCTION("""COMPUTED_VALUE"""),45492.66666666667)</f>
        <v>45492.66667</v>
      </c>
      <c r="H139" s="1">
        <f>IFERROR(__xludf.DUMMYFUNCTION("""COMPUTED_VALUE"""),776.96)</f>
        <v>776.96</v>
      </c>
      <c r="J139" s="2">
        <f>IFERROR(__xludf.DUMMYFUNCTION("""COMPUTED_VALUE"""),45492.66666666667)</f>
        <v>45492.66667</v>
      </c>
      <c r="K139" s="1">
        <f>IFERROR(__xludf.DUMMYFUNCTION("""COMPUTED_VALUE"""),778.98)</f>
        <v>778.98</v>
      </c>
      <c r="M139" s="2">
        <f>IFERROR(__xludf.DUMMYFUNCTION("""COMPUTED_VALUE"""),45492.66666666667)</f>
        <v>45492.66667</v>
      </c>
      <c r="N139" s="1">
        <f>IFERROR(__xludf.DUMMYFUNCTION("""COMPUTED_VALUE"""),3.2464581E7)</f>
        <v>32464581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IFERROR(__xludf.DUMMYFUNCTION("""COMPUTED_VALUE"""),778.98)</f>
        <v>778.98</v>
      </c>
      <c r="D140" s="2">
        <f>IFERROR(__xludf.DUMMYFUNCTION("""COMPUTED_VALUE"""),45495.66666666667)</f>
        <v>45495.66667</v>
      </c>
      <c r="E140" s="1">
        <f>IFERROR(__xludf.DUMMYFUNCTION("""COMPUTED_VALUE"""),778.98)</f>
        <v>778.98</v>
      </c>
      <c r="G140" s="2">
        <f>IFERROR(__xludf.DUMMYFUNCTION("""COMPUTED_VALUE"""),45495.66666666667)</f>
        <v>45495.66667</v>
      </c>
      <c r="H140" s="1">
        <f>IFERROR(__xludf.DUMMYFUNCTION("""COMPUTED_VALUE"""),768.71)</f>
        <v>768.71</v>
      </c>
      <c r="J140" s="2">
        <f>IFERROR(__xludf.DUMMYFUNCTION("""COMPUTED_VALUE"""),45495.66666666667)</f>
        <v>45495.66667</v>
      </c>
      <c r="K140" s="1">
        <f>IFERROR(__xludf.DUMMYFUNCTION("""COMPUTED_VALUE"""),770.99)</f>
        <v>770.99</v>
      </c>
      <c r="M140" s="2">
        <f>IFERROR(__xludf.DUMMYFUNCTION("""COMPUTED_VALUE"""),45495.66666666667)</f>
        <v>45495.66667</v>
      </c>
      <c r="N140" s="1">
        <f>IFERROR(__xludf.DUMMYFUNCTION("""COMPUTED_VALUE"""),2.756886E7)</f>
        <v>27568860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IFERROR(__xludf.DUMMYFUNCTION("""COMPUTED_VALUE"""),770.99)</f>
        <v>770.99</v>
      </c>
      <c r="D141" s="2">
        <f>IFERROR(__xludf.DUMMYFUNCTION("""COMPUTED_VALUE"""),45496.66666666667)</f>
        <v>45496.66667</v>
      </c>
      <c r="E141" s="1">
        <f>IFERROR(__xludf.DUMMYFUNCTION("""COMPUTED_VALUE"""),770.99)</f>
        <v>770.99</v>
      </c>
      <c r="G141" s="2">
        <f>IFERROR(__xludf.DUMMYFUNCTION("""COMPUTED_VALUE"""),45496.66666666667)</f>
        <v>45496.66667</v>
      </c>
      <c r="H141" s="1">
        <f>IFERROR(__xludf.DUMMYFUNCTION("""COMPUTED_VALUE"""),756.73)</f>
        <v>756.73</v>
      </c>
      <c r="J141" s="2">
        <f>IFERROR(__xludf.DUMMYFUNCTION("""COMPUTED_VALUE"""),45496.66666666667)</f>
        <v>45496.66667</v>
      </c>
      <c r="K141" s="1">
        <f>IFERROR(__xludf.DUMMYFUNCTION("""COMPUTED_VALUE"""),758.08)</f>
        <v>758.08</v>
      </c>
      <c r="M141" s="2">
        <f>IFERROR(__xludf.DUMMYFUNCTION("""COMPUTED_VALUE"""),45496.66666666667)</f>
        <v>45496.66667</v>
      </c>
      <c r="N141" s="1">
        <f>IFERROR(__xludf.DUMMYFUNCTION("""COMPUTED_VALUE"""),2.6319446E7)</f>
        <v>26319446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IFERROR(__xludf.DUMMYFUNCTION("""COMPUTED_VALUE"""),758.08)</f>
        <v>758.08</v>
      </c>
      <c r="D142" s="2">
        <f>IFERROR(__xludf.DUMMYFUNCTION("""COMPUTED_VALUE"""),45497.66666666667)</f>
        <v>45497.66667</v>
      </c>
      <c r="E142" s="1">
        <f>IFERROR(__xludf.DUMMYFUNCTION("""COMPUTED_VALUE"""),767.56)</f>
        <v>767.56</v>
      </c>
      <c r="G142" s="2">
        <f>IFERROR(__xludf.DUMMYFUNCTION("""COMPUTED_VALUE"""),45497.66666666667)</f>
        <v>45497.66667</v>
      </c>
      <c r="H142" s="1">
        <f>IFERROR(__xludf.DUMMYFUNCTION("""COMPUTED_VALUE"""),755.36)</f>
        <v>755.36</v>
      </c>
      <c r="J142" s="2">
        <f>IFERROR(__xludf.DUMMYFUNCTION("""COMPUTED_VALUE"""),45497.66666666667)</f>
        <v>45497.66667</v>
      </c>
      <c r="K142" s="1">
        <f>IFERROR(__xludf.DUMMYFUNCTION("""COMPUTED_VALUE"""),766.13)</f>
        <v>766.13</v>
      </c>
      <c r="M142" s="2">
        <f>IFERROR(__xludf.DUMMYFUNCTION("""COMPUTED_VALUE"""),45497.66666666667)</f>
        <v>45497.66667</v>
      </c>
      <c r="N142" s="1">
        <f>IFERROR(__xludf.DUMMYFUNCTION("""COMPUTED_VALUE"""),2.6452411E7)</f>
        <v>26452411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IFERROR(__xludf.DUMMYFUNCTION("""COMPUTED_VALUE"""),766.13)</f>
        <v>766.13</v>
      </c>
      <c r="D143" s="2">
        <f>IFERROR(__xludf.DUMMYFUNCTION("""COMPUTED_VALUE"""),45498.66666666667)</f>
        <v>45498.66667</v>
      </c>
      <c r="E143" s="1">
        <f>IFERROR(__xludf.DUMMYFUNCTION("""COMPUTED_VALUE"""),784.25)</f>
        <v>784.25</v>
      </c>
      <c r="G143" s="2">
        <f>IFERROR(__xludf.DUMMYFUNCTION("""COMPUTED_VALUE"""),45498.66666666667)</f>
        <v>45498.66667</v>
      </c>
      <c r="H143" s="1">
        <f>IFERROR(__xludf.DUMMYFUNCTION("""COMPUTED_VALUE"""),763.45)</f>
        <v>763.45</v>
      </c>
      <c r="J143" s="2">
        <f>IFERROR(__xludf.DUMMYFUNCTION("""COMPUTED_VALUE"""),45498.66666666667)</f>
        <v>45498.66667</v>
      </c>
      <c r="K143" s="1">
        <f>IFERROR(__xludf.DUMMYFUNCTION("""COMPUTED_VALUE"""),780.48)</f>
        <v>780.48</v>
      </c>
      <c r="M143" s="2">
        <f>IFERROR(__xludf.DUMMYFUNCTION("""COMPUTED_VALUE"""),45498.66666666667)</f>
        <v>45498.66667</v>
      </c>
      <c r="N143" s="1">
        <f>IFERROR(__xludf.DUMMYFUNCTION("""COMPUTED_VALUE"""),2.8155503E7)</f>
        <v>28155503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IFERROR(__xludf.DUMMYFUNCTION("""COMPUTED_VALUE"""),780.48)</f>
        <v>780.48</v>
      </c>
      <c r="D144" s="2">
        <f>IFERROR(__xludf.DUMMYFUNCTION("""COMPUTED_VALUE"""),45499.66666666667)</f>
        <v>45499.66667</v>
      </c>
      <c r="E144" s="1">
        <f>IFERROR(__xludf.DUMMYFUNCTION("""COMPUTED_VALUE"""),785.14)</f>
        <v>785.14</v>
      </c>
      <c r="G144" s="2">
        <f>IFERROR(__xludf.DUMMYFUNCTION("""COMPUTED_VALUE"""),45499.66666666667)</f>
        <v>45499.66667</v>
      </c>
      <c r="H144" s="1">
        <f>IFERROR(__xludf.DUMMYFUNCTION("""COMPUTED_VALUE"""),775.92)</f>
        <v>775.92</v>
      </c>
      <c r="J144" s="2">
        <f>IFERROR(__xludf.DUMMYFUNCTION("""COMPUTED_VALUE"""),45499.66666666667)</f>
        <v>45499.66667</v>
      </c>
      <c r="K144" s="1">
        <f>IFERROR(__xludf.DUMMYFUNCTION("""COMPUTED_VALUE"""),780.55)</f>
        <v>780.55</v>
      </c>
      <c r="M144" s="2">
        <f>IFERROR(__xludf.DUMMYFUNCTION("""COMPUTED_VALUE"""),45499.66666666667)</f>
        <v>45499.66667</v>
      </c>
      <c r="N144" s="1">
        <f>IFERROR(__xludf.DUMMYFUNCTION("""COMPUTED_VALUE"""),2.1665258E7)</f>
        <v>21665258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IFERROR(__xludf.DUMMYFUNCTION("""COMPUTED_VALUE"""),780.55)</f>
        <v>780.55</v>
      </c>
      <c r="D145" s="2">
        <f>IFERROR(__xludf.DUMMYFUNCTION("""COMPUTED_VALUE"""),45502.66666666667)</f>
        <v>45502.66667</v>
      </c>
      <c r="E145" s="1">
        <f>IFERROR(__xludf.DUMMYFUNCTION("""COMPUTED_VALUE"""),781.58)</f>
        <v>781.58</v>
      </c>
      <c r="G145" s="2">
        <f>IFERROR(__xludf.DUMMYFUNCTION("""COMPUTED_VALUE"""),45502.66666666667)</f>
        <v>45502.66667</v>
      </c>
      <c r="H145" s="1">
        <f>IFERROR(__xludf.DUMMYFUNCTION("""COMPUTED_VALUE"""),767.13)</f>
        <v>767.13</v>
      </c>
      <c r="J145" s="2">
        <f>IFERROR(__xludf.DUMMYFUNCTION("""COMPUTED_VALUE"""),45502.66666666667)</f>
        <v>45502.66667</v>
      </c>
      <c r="K145" s="1">
        <f>IFERROR(__xludf.DUMMYFUNCTION("""COMPUTED_VALUE"""),773.2)</f>
        <v>773.2</v>
      </c>
      <c r="M145" s="2">
        <f>IFERROR(__xludf.DUMMYFUNCTION("""COMPUTED_VALUE"""),45502.66666666667)</f>
        <v>45502.66667</v>
      </c>
      <c r="N145" s="1">
        <f>IFERROR(__xludf.DUMMYFUNCTION("""COMPUTED_VALUE"""),2.0258864E7)</f>
        <v>20258864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IFERROR(__xludf.DUMMYFUNCTION("""COMPUTED_VALUE"""),773.2)</f>
        <v>773.2</v>
      </c>
      <c r="D146" s="2">
        <f>IFERROR(__xludf.DUMMYFUNCTION("""COMPUTED_VALUE"""),45503.66666666667)</f>
        <v>45503.66667</v>
      </c>
      <c r="E146" s="1">
        <f>IFERROR(__xludf.DUMMYFUNCTION("""COMPUTED_VALUE"""),788.81)</f>
        <v>788.81</v>
      </c>
      <c r="G146" s="2">
        <f>IFERROR(__xludf.DUMMYFUNCTION("""COMPUTED_VALUE"""),45503.66666666667)</f>
        <v>45503.66667</v>
      </c>
      <c r="H146" s="1">
        <f>IFERROR(__xludf.DUMMYFUNCTION("""COMPUTED_VALUE"""),773.2)</f>
        <v>773.2</v>
      </c>
      <c r="J146" s="2">
        <f>IFERROR(__xludf.DUMMYFUNCTION("""COMPUTED_VALUE"""),45503.66666666667)</f>
        <v>45503.66667</v>
      </c>
      <c r="K146" s="1">
        <f>IFERROR(__xludf.DUMMYFUNCTION("""COMPUTED_VALUE"""),786.66)</f>
        <v>786.66</v>
      </c>
      <c r="M146" s="2">
        <f>IFERROR(__xludf.DUMMYFUNCTION("""COMPUTED_VALUE"""),45503.66666666667)</f>
        <v>45503.66667</v>
      </c>
      <c r="N146" s="1">
        <f>IFERROR(__xludf.DUMMYFUNCTION("""COMPUTED_VALUE"""),2.4015361E7)</f>
        <v>24015361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IFERROR(__xludf.DUMMYFUNCTION("""COMPUTED_VALUE"""),786.66)</f>
        <v>786.66</v>
      </c>
      <c r="D147" s="2">
        <f>IFERROR(__xludf.DUMMYFUNCTION("""COMPUTED_VALUE"""),45504.66666666667)</f>
        <v>45504.66667</v>
      </c>
      <c r="E147" s="1">
        <f>IFERROR(__xludf.DUMMYFUNCTION("""COMPUTED_VALUE"""),796.55)</f>
        <v>796.55</v>
      </c>
      <c r="G147" s="2">
        <f>IFERROR(__xludf.DUMMYFUNCTION("""COMPUTED_VALUE"""),45504.66666666667)</f>
        <v>45504.66667</v>
      </c>
      <c r="H147" s="1">
        <f>IFERROR(__xludf.DUMMYFUNCTION("""COMPUTED_VALUE"""),786.66)</f>
        <v>786.66</v>
      </c>
      <c r="J147" s="2">
        <f>IFERROR(__xludf.DUMMYFUNCTION("""COMPUTED_VALUE"""),45504.66666666667)</f>
        <v>45504.66667</v>
      </c>
      <c r="K147" s="1">
        <f>IFERROR(__xludf.DUMMYFUNCTION("""COMPUTED_VALUE"""),790.2)</f>
        <v>790.2</v>
      </c>
      <c r="M147" s="2">
        <f>IFERROR(__xludf.DUMMYFUNCTION("""COMPUTED_VALUE"""),45504.66666666667)</f>
        <v>45504.66667</v>
      </c>
      <c r="N147" s="1">
        <f>IFERROR(__xludf.DUMMYFUNCTION("""COMPUTED_VALUE"""),2.6947677E7)</f>
        <v>26947677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IFERROR(__xludf.DUMMYFUNCTION("""COMPUTED_VALUE"""),790.2)</f>
        <v>790.2</v>
      </c>
      <c r="D148" s="2">
        <f>IFERROR(__xludf.DUMMYFUNCTION("""COMPUTED_VALUE"""),45505.66666666667)</f>
        <v>45505.66667</v>
      </c>
      <c r="E148" s="1">
        <f>IFERROR(__xludf.DUMMYFUNCTION("""COMPUTED_VALUE"""),790.83)</f>
        <v>790.83</v>
      </c>
      <c r="G148" s="2">
        <f>IFERROR(__xludf.DUMMYFUNCTION("""COMPUTED_VALUE"""),45505.66666666667)</f>
        <v>45505.66667</v>
      </c>
      <c r="H148" s="1">
        <f>IFERROR(__xludf.DUMMYFUNCTION("""COMPUTED_VALUE"""),766.17)</f>
        <v>766.17</v>
      </c>
      <c r="J148" s="2">
        <f>IFERROR(__xludf.DUMMYFUNCTION("""COMPUTED_VALUE"""),45505.66666666667)</f>
        <v>45505.66667</v>
      </c>
      <c r="K148" s="1">
        <f>IFERROR(__xludf.DUMMYFUNCTION("""COMPUTED_VALUE"""),769.9)</f>
        <v>769.9</v>
      </c>
      <c r="M148" s="2">
        <f>IFERROR(__xludf.DUMMYFUNCTION("""COMPUTED_VALUE"""),45505.66666666667)</f>
        <v>45505.66667</v>
      </c>
      <c r="N148" s="1">
        <f>IFERROR(__xludf.DUMMYFUNCTION("""COMPUTED_VALUE"""),4.1313881E7)</f>
        <v>41313881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IFERROR(__xludf.DUMMYFUNCTION("""COMPUTED_VALUE"""),769.9)</f>
        <v>769.9</v>
      </c>
      <c r="D149" s="2">
        <f>IFERROR(__xludf.DUMMYFUNCTION("""COMPUTED_VALUE"""),45506.66666666667)</f>
        <v>45506.66667</v>
      </c>
      <c r="E149" s="1">
        <f>IFERROR(__xludf.DUMMYFUNCTION("""COMPUTED_VALUE"""),774.61)</f>
        <v>774.61</v>
      </c>
      <c r="G149" s="2">
        <f>IFERROR(__xludf.DUMMYFUNCTION("""COMPUTED_VALUE"""),45506.66666666667)</f>
        <v>45506.66667</v>
      </c>
      <c r="H149" s="1">
        <f>IFERROR(__xludf.DUMMYFUNCTION("""COMPUTED_VALUE"""),753.21)</f>
        <v>753.21</v>
      </c>
      <c r="J149" s="2">
        <f>IFERROR(__xludf.DUMMYFUNCTION("""COMPUTED_VALUE"""),45506.66666666667)</f>
        <v>45506.66667</v>
      </c>
      <c r="K149" s="1">
        <f>IFERROR(__xludf.DUMMYFUNCTION("""COMPUTED_VALUE"""),762.04)</f>
        <v>762.04</v>
      </c>
      <c r="M149" s="2">
        <f>IFERROR(__xludf.DUMMYFUNCTION("""COMPUTED_VALUE"""),45506.66666666667)</f>
        <v>45506.66667</v>
      </c>
      <c r="N149" s="1">
        <f>IFERROR(__xludf.DUMMYFUNCTION("""COMPUTED_VALUE"""),4.9839912E7)</f>
        <v>49839912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IFERROR(__xludf.DUMMYFUNCTION("""COMPUTED_VALUE"""),762.04)</f>
        <v>762.04</v>
      </c>
      <c r="D150" s="2">
        <f>IFERROR(__xludf.DUMMYFUNCTION("""COMPUTED_VALUE"""),45509.66666666667)</f>
        <v>45509.66667</v>
      </c>
      <c r="E150" s="1">
        <f>IFERROR(__xludf.DUMMYFUNCTION("""COMPUTED_VALUE"""),762.04)</f>
        <v>762.04</v>
      </c>
      <c r="G150" s="2">
        <f>IFERROR(__xludf.DUMMYFUNCTION("""COMPUTED_VALUE"""),45509.66666666667)</f>
        <v>45509.66667</v>
      </c>
      <c r="H150" s="1">
        <f>IFERROR(__xludf.DUMMYFUNCTION("""COMPUTED_VALUE"""),737.51)</f>
        <v>737.51</v>
      </c>
      <c r="J150" s="2">
        <f>IFERROR(__xludf.DUMMYFUNCTION("""COMPUTED_VALUE"""),45509.66666666667)</f>
        <v>45509.66667</v>
      </c>
      <c r="K150" s="1">
        <f>IFERROR(__xludf.DUMMYFUNCTION("""COMPUTED_VALUE"""),746.08)</f>
        <v>746.08</v>
      </c>
      <c r="M150" s="2">
        <f>IFERROR(__xludf.DUMMYFUNCTION("""COMPUTED_VALUE"""),45509.66666666667)</f>
        <v>45509.66667</v>
      </c>
      <c r="N150" s="1">
        <f>IFERROR(__xludf.DUMMYFUNCTION("""COMPUTED_VALUE"""),4.4419029E7)</f>
        <v>44419029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IFERROR(__xludf.DUMMYFUNCTION("""COMPUTED_VALUE"""),746.08)</f>
        <v>746.08</v>
      </c>
      <c r="D151" s="2">
        <f>IFERROR(__xludf.DUMMYFUNCTION("""COMPUTED_VALUE"""),45510.66666666667)</f>
        <v>45510.66667</v>
      </c>
      <c r="E151" s="1">
        <f>IFERROR(__xludf.DUMMYFUNCTION("""COMPUTED_VALUE"""),750.37)</f>
        <v>750.37</v>
      </c>
      <c r="G151" s="2">
        <f>IFERROR(__xludf.DUMMYFUNCTION("""COMPUTED_VALUE"""),45510.66666666667)</f>
        <v>45510.66667</v>
      </c>
      <c r="H151" s="1">
        <f>IFERROR(__xludf.DUMMYFUNCTION("""COMPUTED_VALUE"""),740.15)</f>
        <v>740.15</v>
      </c>
      <c r="J151" s="2">
        <f>IFERROR(__xludf.DUMMYFUNCTION("""COMPUTED_VALUE"""),45510.66666666667)</f>
        <v>45510.66667</v>
      </c>
      <c r="K151" s="1">
        <f>IFERROR(__xludf.DUMMYFUNCTION("""COMPUTED_VALUE"""),741.21)</f>
        <v>741.21</v>
      </c>
      <c r="M151" s="2">
        <f>IFERROR(__xludf.DUMMYFUNCTION("""COMPUTED_VALUE"""),45510.66666666667)</f>
        <v>45510.66667</v>
      </c>
      <c r="N151" s="1">
        <f>IFERROR(__xludf.DUMMYFUNCTION("""COMPUTED_VALUE"""),3.2313004E7)</f>
        <v>32313004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IFERROR(__xludf.DUMMYFUNCTION("""COMPUTED_VALUE"""),741.21)</f>
        <v>741.21</v>
      </c>
      <c r="D152" s="2">
        <f>IFERROR(__xludf.DUMMYFUNCTION("""COMPUTED_VALUE"""),45511.66666666667)</f>
        <v>45511.66667</v>
      </c>
      <c r="E152" s="1">
        <f>IFERROR(__xludf.DUMMYFUNCTION("""COMPUTED_VALUE"""),757.5)</f>
        <v>757.5</v>
      </c>
      <c r="G152" s="2">
        <f>IFERROR(__xludf.DUMMYFUNCTION("""COMPUTED_VALUE"""),45511.66666666667)</f>
        <v>45511.66667</v>
      </c>
      <c r="H152" s="1">
        <f>IFERROR(__xludf.DUMMYFUNCTION("""COMPUTED_VALUE"""),741.21)</f>
        <v>741.21</v>
      </c>
      <c r="J152" s="2">
        <f>IFERROR(__xludf.DUMMYFUNCTION("""COMPUTED_VALUE"""),45511.66666666667)</f>
        <v>45511.66667</v>
      </c>
      <c r="K152" s="1">
        <f>IFERROR(__xludf.DUMMYFUNCTION("""COMPUTED_VALUE"""),746.24)</f>
        <v>746.24</v>
      </c>
      <c r="M152" s="2">
        <f>IFERROR(__xludf.DUMMYFUNCTION("""COMPUTED_VALUE"""),45511.66666666667)</f>
        <v>45511.66667</v>
      </c>
      <c r="N152" s="1">
        <f>IFERROR(__xludf.DUMMYFUNCTION("""COMPUTED_VALUE"""),3.2305804E7)</f>
        <v>32305804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IFERROR(__xludf.DUMMYFUNCTION("""COMPUTED_VALUE"""),746.24)</f>
        <v>746.24</v>
      </c>
      <c r="D153" s="2">
        <f>IFERROR(__xludf.DUMMYFUNCTION("""COMPUTED_VALUE"""),45512.66666666667)</f>
        <v>45512.66667</v>
      </c>
      <c r="E153" s="1">
        <f>IFERROR(__xludf.DUMMYFUNCTION("""COMPUTED_VALUE"""),762.01)</f>
        <v>762.01</v>
      </c>
      <c r="G153" s="2">
        <f>IFERROR(__xludf.DUMMYFUNCTION("""COMPUTED_VALUE"""),45512.66666666667)</f>
        <v>45512.66667</v>
      </c>
      <c r="H153" s="1">
        <f>IFERROR(__xludf.DUMMYFUNCTION("""COMPUTED_VALUE"""),746.24)</f>
        <v>746.24</v>
      </c>
      <c r="J153" s="2">
        <f>IFERROR(__xludf.DUMMYFUNCTION("""COMPUTED_VALUE"""),45512.66666666667)</f>
        <v>45512.66667</v>
      </c>
      <c r="K153" s="1">
        <f>IFERROR(__xludf.DUMMYFUNCTION("""COMPUTED_VALUE"""),760.31)</f>
        <v>760.31</v>
      </c>
      <c r="M153" s="2">
        <f>IFERROR(__xludf.DUMMYFUNCTION("""COMPUTED_VALUE"""),45512.66666666667)</f>
        <v>45512.66667</v>
      </c>
      <c r="N153" s="1">
        <f>IFERROR(__xludf.DUMMYFUNCTION("""COMPUTED_VALUE"""),3.5160891E7)</f>
        <v>35160891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IFERROR(__xludf.DUMMYFUNCTION("""COMPUTED_VALUE"""),760.31)</f>
        <v>760.31</v>
      </c>
      <c r="D154" s="2">
        <f>IFERROR(__xludf.DUMMYFUNCTION("""COMPUTED_VALUE"""),45513.66666666667)</f>
        <v>45513.66667</v>
      </c>
      <c r="E154" s="1">
        <f>IFERROR(__xludf.DUMMYFUNCTION("""COMPUTED_VALUE"""),768.6)</f>
        <v>768.6</v>
      </c>
      <c r="G154" s="2">
        <f>IFERROR(__xludf.DUMMYFUNCTION("""COMPUTED_VALUE"""),45513.66666666667)</f>
        <v>45513.66667</v>
      </c>
      <c r="H154" s="1">
        <f>IFERROR(__xludf.DUMMYFUNCTION("""COMPUTED_VALUE"""),756.57)</f>
        <v>756.57</v>
      </c>
      <c r="J154" s="2">
        <f>IFERROR(__xludf.DUMMYFUNCTION("""COMPUTED_VALUE"""),45513.66666666667)</f>
        <v>45513.66667</v>
      </c>
      <c r="K154" s="1">
        <f>IFERROR(__xludf.DUMMYFUNCTION("""COMPUTED_VALUE"""),765.05)</f>
        <v>765.05</v>
      </c>
      <c r="M154" s="2">
        <f>IFERROR(__xludf.DUMMYFUNCTION("""COMPUTED_VALUE"""),45513.66666666667)</f>
        <v>45513.66667</v>
      </c>
      <c r="N154" s="1">
        <f>IFERROR(__xludf.DUMMYFUNCTION("""COMPUTED_VALUE"""),2.7360424E7)</f>
        <v>27360424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IFERROR(__xludf.DUMMYFUNCTION("""COMPUTED_VALUE"""),765.05)</f>
        <v>765.05</v>
      </c>
      <c r="D155" s="2">
        <f>IFERROR(__xludf.DUMMYFUNCTION("""COMPUTED_VALUE"""),45516.66666666667)</f>
        <v>45516.66667</v>
      </c>
      <c r="E155" s="1">
        <f>IFERROR(__xludf.DUMMYFUNCTION("""COMPUTED_VALUE"""),773.52)</f>
        <v>773.52</v>
      </c>
      <c r="G155" s="2">
        <f>IFERROR(__xludf.DUMMYFUNCTION("""COMPUTED_VALUE"""),45516.66666666667)</f>
        <v>45516.66667</v>
      </c>
      <c r="H155" s="1">
        <f>IFERROR(__xludf.DUMMYFUNCTION("""COMPUTED_VALUE"""),760.68)</f>
        <v>760.68</v>
      </c>
      <c r="J155" s="2">
        <f>IFERROR(__xludf.DUMMYFUNCTION("""COMPUTED_VALUE"""),45516.66666666667)</f>
        <v>45516.66667</v>
      </c>
      <c r="K155" s="1">
        <f>IFERROR(__xludf.DUMMYFUNCTION("""COMPUTED_VALUE"""),766.08)</f>
        <v>766.08</v>
      </c>
      <c r="M155" s="2">
        <f>IFERROR(__xludf.DUMMYFUNCTION("""COMPUTED_VALUE"""),45516.66666666667)</f>
        <v>45516.66667</v>
      </c>
      <c r="N155" s="1">
        <f>IFERROR(__xludf.DUMMYFUNCTION("""COMPUTED_VALUE"""),2.8231481E7)</f>
        <v>28231481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IFERROR(__xludf.DUMMYFUNCTION("""COMPUTED_VALUE"""),766.08)</f>
        <v>766.08</v>
      </c>
      <c r="D156" s="2">
        <f>IFERROR(__xludf.DUMMYFUNCTION("""COMPUTED_VALUE"""),45517.66666666667)</f>
        <v>45517.66667</v>
      </c>
      <c r="E156" s="1">
        <f>IFERROR(__xludf.DUMMYFUNCTION("""COMPUTED_VALUE"""),766.08)</f>
        <v>766.08</v>
      </c>
      <c r="G156" s="2">
        <f>IFERROR(__xludf.DUMMYFUNCTION("""COMPUTED_VALUE"""),45517.66666666667)</f>
        <v>45517.66667</v>
      </c>
      <c r="H156" s="1">
        <f>IFERROR(__xludf.DUMMYFUNCTION("""COMPUTED_VALUE"""),756.0)</f>
        <v>756</v>
      </c>
      <c r="J156" s="2">
        <f>IFERROR(__xludf.DUMMYFUNCTION("""COMPUTED_VALUE"""),45517.66666666667)</f>
        <v>45517.66667</v>
      </c>
      <c r="K156" s="1">
        <f>IFERROR(__xludf.DUMMYFUNCTION("""COMPUTED_VALUE"""),758.98)</f>
        <v>758.98</v>
      </c>
      <c r="M156" s="2">
        <f>IFERROR(__xludf.DUMMYFUNCTION("""COMPUTED_VALUE"""),45517.66666666667)</f>
        <v>45517.66667</v>
      </c>
      <c r="N156" s="1">
        <f>IFERROR(__xludf.DUMMYFUNCTION("""COMPUTED_VALUE"""),4.1869155E7)</f>
        <v>41869155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IFERROR(__xludf.DUMMYFUNCTION("""COMPUTED_VALUE"""),758.98)</f>
        <v>758.98</v>
      </c>
      <c r="D157" s="2">
        <f>IFERROR(__xludf.DUMMYFUNCTION("""COMPUTED_VALUE"""),45518.66666666667)</f>
        <v>45518.66667</v>
      </c>
      <c r="E157" s="1">
        <f>IFERROR(__xludf.DUMMYFUNCTION("""COMPUTED_VALUE"""),768.91)</f>
        <v>768.91</v>
      </c>
      <c r="G157" s="2">
        <f>IFERROR(__xludf.DUMMYFUNCTION("""COMPUTED_VALUE"""),45518.66666666667)</f>
        <v>45518.66667</v>
      </c>
      <c r="H157" s="1">
        <f>IFERROR(__xludf.DUMMYFUNCTION("""COMPUTED_VALUE"""),757.32)</f>
        <v>757.32</v>
      </c>
      <c r="J157" s="2">
        <f>IFERROR(__xludf.DUMMYFUNCTION("""COMPUTED_VALUE"""),45518.66666666667)</f>
        <v>45518.66667</v>
      </c>
      <c r="K157" s="1">
        <f>IFERROR(__xludf.DUMMYFUNCTION("""COMPUTED_VALUE"""),764.05)</f>
        <v>764.05</v>
      </c>
      <c r="M157" s="2">
        <f>IFERROR(__xludf.DUMMYFUNCTION("""COMPUTED_VALUE"""),45518.66666666667)</f>
        <v>45518.66667</v>
      </c>
      <c r="N157" s="1">
        <f>IFERROR(__xludf.DUMMYFUNCTION("""COMPUTED_VALUE"""),3.6233479E7)</f>
        <v>36233479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IFERROR(__xludf.DUMMYFUNCTION("""COMPUTED_VALUE"""),764.05)</f>
        <v>764.05</v>
      </c>
      <c r="D158" s="2">
        <f>IFERROR(__xludf.DUMMYFUNCTION("""COMPUTED_VALUE"""),45519.66666666667)</f>
        <v>45519.66667</v>
      </c>
      <c r="E158" s="1">
        <f>IFERROR(__xludf.DUMMYFUNCTION("""COMPUTED_VALUE"""),771.94)</f>
        <v>771.94</v>
      </c>
      <c r="G158" s="2">
        <f>IFERROR(__xludf.DUMMYFUNCTION("""COMPUTED_VALUE"""),45519.66666666667)</f>
        <v>45519.66667</v>
      </c>
      <c r="H158" s="1">
        <f>IFERROR(__xludf.DUMMYFUNCTION("""COMPUTED_VALUE"""),763.14)</f>
        <v>763.14</v>
      </c>
      <c r="J158" s="2">
        <f>IFERROR(__xludf.DUMMYFUNCTION("""COMPUTED_VALUE"""),45519.66666666667)</f>
        <v>45519.66667</v>
      </c>
      <c r="K158" s="1">
        <f>IFERROR(__xludf.DUMMYFUNCTION("""COMPUTED_VALUE"""),767.08)</f>
        <v>767.08</v>
      </c>
      <c r="M158" s="2">
        <f>IFERROR(__xludf.DUMMYFUNCTION("""COMPUTED_VALUE"""),45519.66666666667)</f>
        <v>45519.66667</v>
      </c>
      <c r="N158" s="1">
        <f>IFERROR(__xludf.DUMMYFUNCTION("""COMPUTED_VALUE"""),2.8169829E7)</f>
        <v>28169829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IFERROR(__xludf.DUMMYFUNCTION("""COMPUTED_VALUE"""),767.08)</f>
        <v>767.08</v>
      </c>
      <c r="D159" s="2">
        <f>IFERROR(__xludf.DUMMYFUNCTION("""COMPUTED_VALUE"""),45520.66666666667)</f>
        <v>45520.66667</v>
      </c>
      <c r="E159" s="1">
        <f>IFERROR(__xludf.DUMMYFUNCTION("""COMPUTED_VALUE"""),767.08)</f>
        <v>767.08</v>
      </c>
      <c r="G159" s="2">
        <f>IFERROR(__xludf.DUMMYFUNCTION("""COMPUTED_VALUE"""),45520.66666666667)</f>
        <v>45520.66667</v>
      </c>
      <c r="H159" s="1">
        <f>IFERROR(__xludf.DUMMYFUNCTION("""COMPUTED_VALUE"""),761.52)</f>
        <v>761.52</v>
      </c>
      <c r="J159" s="2">
        <f>IFERROR(__xludf.DUMMYFUNCTION("""COMPUTED_VALUE"""),45520.66666666667)</f>
        <v>45520.66667</v>
      </c>
      <c r="K159" s="1">
        <f>IFERROR(__xludf.DUMMYFUNCTION("""COMPUTED_VALUE"""),765.36)</f>
        <v>765.36</v>
      </c>
      <c r="M159" s="2">
        <f>IFERROR(__xludf.DUMMYFUNCTION("""COMPUTED_VALUE"""),45520.66666666667)</f>
        <v>45520.66667</v>
      </c>
      <c r="N159" s="1">
        <f>IFERROR(__xludf.DUMMYFUNCTION("""COMPUTED_VALUE"""),2.5833898E7)</f>
        <v>25833898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IFERROR(__xludf.DUMMYFUNCTION("""COMPUTED_VALUE"""),765.36)</f>
        <v>765.36</v>
      </c>
      <c r="D160" s="2">
        <f>IFERROR(__xludf.DUMMYFUNCTION("""COMPUTED_VALUE"""),45523.66666666667)</f>
        <v>45523.66667</v>
      </c>
      <c r="E160" s="1">
        <f>IFERROR(__xludf.DUMMYFUNCTION("""COMPUTED_VALUE"""),776.1)</f>
        <v>776.1</v>
      </c>
      <c r="G160" s="2">
        <f>IFERROR(__xludf.DUMMYFUNCTION("""COMPUTED_VALUE"""),45523.66666666667)</f>
        <v>45523.66667</v>
      </c>
      <c r="H160" s="1">
        <f>IFERROR(__xludf.DUMMYFUNCTION("""COMPUTED_VALUE"""),763.82)</f>
        <v>763.82</v>
      </c>
      <c r="J160" s="2">
        <f>IFERROR(__xludf.DUMMYFUNCTION("""COMPUTED_VALUE"""),45523.66666666667)</f>
        <v>45523.66667</v>
      </c>
      <c r="K160" s="1">
        <f>IFERROR(__xludf.DUMMYFUNCTION("""COMPUTED_VALUE"""),766.02)</f>
        <v>766.02</v>
      </c>
      <c r="M160" s="2">
        <f>IFERROR(__xludf.DUMMYFUNCTION("""COMPUTED_VALUE"""),45523.66666666667)</f>
        <v>45523.66667</v>
      </c>
      <c r="N160" s="1">
        <f>IFERROR(__xludf.DUMMYFUNCTION("""COMPUTED_VALUE"""),2.9419898E7)</f>
        <v>29419898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IFERROR(__xludf.DUMMYFUNCTION("""COMPUTED_VALUE"""),766.02)</f>
        <v>766.02</v>
      </c>
      <c r="D161" s="2">
        <f>IFERROR(__xludf.DUMMYFUNCTION("""COMPUTED_VALUE"""),45524.66666666667)</f>
        <v>45524.66667</v>
      </c>
      <c r="E161" s="1">
        <f>IFERROR(__xludf.DUMMYFUNCTION("""COMPUTED_VALUE"""),766.02)</f>
        <v>766.02</v>
      </c>
      <c r="G161" s="2">
        <f>IFERROR(__xludf.DUMMYFUNCTION("""COMPUTED_VALUE"""),45524.66666666667)</f>
        <v>45524.66667</v>
      </c>
      <c r="H161" s="1">
        <f>IFERROR(__xludf.DUMMYFUNCTION("""COMPUTED_VALUE"""),745.12)</f>
        <v>745.12</v>
      </c>
      <c r="J161" s="2">
        <f>IFERROR(__xludf.DUMMYFUNCTION("""COMPUTED_VALUE"""),45524.66666666667)</f>
        <v>45524.66667</v>
      </c>
      <c r="K161" s="1">
        <f>IFERROR(__xludf.DUMMYFUNCTION("""COMPUTED_VALUE"""),745.33)</f>
        <v>745.33</v>
      </c>
      <c r="M161" s="2">
        <f>IFERROR(__xludf.DUMMYFUNCTION("""COMPUTED_VALUE"""),45524.66666666667)</f>
        <v>45524.66667</v>
      </c>
      <c r="N161" s="1">
        <f>IFERROR(__xludf.DUMMYFUNCTION("""COMPUTED_VALUE"""),3.7552143E7)</f>
        <v>37552143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IFERROR(__xludf.DUMMYFUNCTION("""COMPUTED_VALUE"""),745.33)</f>
        <v>745.33</v>
      </c>
      <c r="D162" s="2">
        <f>IFERROR(__xludf.DUMMYFUNCTION("""COMPUTED_VALUE"""),45525.66666666667)</f>
        <v>45525.66667</v>
      </c>
      <c r="E162" s="1">
        <f>IFERROR(__xludf.DUMMYFUNCTION("""COMPUTED_VALUE"""),752.56)</f>
        <v>752.56</v>
      </c>
      <c r="G162" s="2">
        <f>IFERROR(__xludf.DUMMYFUNCTION("""COMPUTED_VALUE"""),45525.66666666667)</f>
        <v>45525.66667</v>
      </c>
      <c r="H162" s="1">
        <f>IFERROR(__xludf.DUMMYFUNCTION("""COMPUTED_VALUE"""),742.77)</f>
        <v>742.77</v>
      </c>
      <c r="J162" s="2">
        <f>IFERROR(__xludf.DUMMYFUNCTION("""COMPUTED_VALUE"""),45525.66666666667)</f>
        <v>45525.66667</v>
      </c>
      <c r="K162" s="1">
        <f>IFERROR(__xludf.DUMMYFUNCTION("""COMPUTED_VALUE"""),743.19)</f>
        <v>743.19</v>
      </c>
      <c r="M162" s="2">
        <f>IFERROR(__xludf.DUMMYFUNCTION("""COMPUTED_VALUE"""),45525.66666666667)</f>
        <v>45525.66667</v>
      </c>
      <c r="N162" s="1">
        <f>IFERROR(__xludf.DUMMYFUNCTION("""COMPUTED_VALUE"""),3.122175E7)</f>
        <v>31221750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IFERROR(__xludf.DUMMYFUNCTION("""COMPUTED_VALUE"""),743.19)</f>
        <v>743.19</v>
      </c>
      <c r="D163" s="2">
        <f>IFERROR(__xludf.DUMMYFUNCTION("""COMPUTED_VALUE"""),45526.66666666667)</f>
        <v>45526.66667</v>
      </c>
      <c r="E163" s="1">
        <f>IFERROR(__xludf.DUMMYFUNCTION("""COMPUTED_VALUE"""),749.16)</f>
        <v>749.16</v>
      </c>
      <c r="G163" s="2">
        <f>IFERROR(__xludf.DUMMYFUNCTION("""COMPUTED_VALUE"""),45526.66666666667)</f>
        <v>45526.66667</v>
      </c>
      <c r="H163" s="1">
        <f>IFERROR(__xludf.DUMMYFUNCTION("""COMPUTED_VALUE"""),742.4)</f>
        <v>742.4</v>
      </c>
      <c r="J163" s="2">
        <f>IFERROR(__xludf.DUMMYFUNCTION("""COMPUTED_VALUE"""),45526.66666666667)</f>
        <v>45526.66667</v>
      </c>
      <c r="K163" s="1">
        <f>IFERROR(__xludf.DUMMYFUNCTION("""COMPUTED_VALUE"""),747.57)</f>
        <v>747.57</v>
      </c>
      <c r="M163" s="2">
        <f>IFERROR(__xludf.DUMMYFUNCTION("""COMPUTED_VALUE"""),45526.66666666667)</f>
        <v>45526.66667</v>
      </c>
      <c r="N163" s="1">
        <f>IFERROR(__xludf.DUMMYFUNCTION("""COMPUTED_VALUE"""),2.3294775E7)</f>
        <v>23294775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IFERROR(__xludf.DUMMYFUNCTION("""COMPUTED_VALUE"""),747.57)</f>
        <v>747.57</v>
      </c>
      <c r="D164" s="2">
        <f>IFERROR(__xludf.DUMMYFUNCTION("""COMPUTED_VALUE"""),45527.66666666667)</f>
        <v>45527.66667</v>
      </c>
      <c r="E164" s="1">
        <f>IFERROR(__xludf.DUMMYFUNCTION("""COMPUTED_VALUE"""),760.3)</f>
        <v>760.3</v>
      </c>
      <c r="G164" s="2">
        <f>IFERROR(__xludf.DUMMYFUNCTION("""COMPUTED_VALUE"""),45527.66666666667)</f>
        <v>45527.66667</v>
      </c>
      <c r="H164" s="1">
        <f>IFERROR(__xludf.DUMMYFUNCTION("""COMPUTED_VALUE"""),747.57)</f>
        <v>747.57</v>
      </c>
      <c r="J164" s="2">
        <f>IFERROR(__xludf.DUMMYFUNCTION("""COMPUTED_VALUE"""),45527.66666666667)</f>
        <v>45527.66667</v>
      </c>
      <c r="K164" s="1">
        <f>IFERROR(__xludf.DUMMYFUNCTION("""COMPUTED_VALUE"""),757.95)</f>
        <v>757.95</v>
      </c>
      <c r="M164" s="2">
        <f>IFERROR(__xludf.DUMMYFUNCTION("""COMPUTED_VALUE"""),45527.66666666667)</f>
        <v>45527.66667</v>
      </c>
      <c r="N164" s="1">
        <f>IFERROR(__xludf.DUMMYFUNCTION("""COMPUTED_VALUE"""),2.7295945E7)</f>
        <v>27295945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IFERROR(__xludf.DUMMYFUNCTION("""COMPUTED_VALUE"""),757.95)</f>
        <v>757.95</v>
      </c>
      <c r="D165" s="2">
        <f>IFERROR(__xludf.DUMMYFUNCTION("""COMPUTED_VALUE"""),45530.66666666667)</f>
        <v>45530.66667</v>
      </c>
      <c r="E165" s="1">
        <f>IFERROR(__xludf.DUMMYFUNCTION("""COMPUTED_VALUE"""),772.96)</f>
        <v>772.96</v>
      </c>
      <c r="G165" s="2">
        <f>IFERROR(__xludf.DUMMYFUNCTION("""COMPUTED_VALUE"""),45530.66666666667)</f>
        <v>45530.66667</v>
      </c>
      <c r="H165" s="1">
        <f>IFERROR(__xludf.DUMMYFUNCTION("""COMPUTED_VALUE"""),757.95)</f>
        <v>757.95</v>
      </c>
      <c r="J165" s="2">
        <f>IFERROR(__xludf.DUMMYFUNCTION("""COMPUTED_VALUE"""),45530.66666666667)</f>
        <v>45530.66667</v>
      </c>
      <c r="K165" s="1">
        <f>IFERROR(__xludf.DUMMYFUNCTION("""COMPUTED_VALUE"""),769.85)</f>
        <v>769.85</v>
      </c>
      <c r="M165" s="2">
        <f>IFERROR(__xludf.DUMMYFUNCTION("""COMPUTED_VALUE"""),45530.66666666667)</f>
        <v>45530.66667</v>
      </c>
      <c r="N165" s="1">
        <f>IFERROR(__xludf.DUMMYFUNCTION("""COMPUTED_VALUE"""),3.0720045E7)</f>
        <v>30720045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IFERROR(__xludf.DUMMYFUNCTION("""COMPUTED_VALUE"""),769.85)</f>
        <v>769.85</v>
      </c>
      <c r="D166" s="2">
        <f>IFERROR(__xludf.DUMMYFUNCTION("""COMPUTED_VALUE"""),45531.66666666667)</f>
        <v>45531.66667</v>
      </c>
      <c r="E166" s="1">
        <f>IFERROR(__xludf.DUMMYFUNCTION("""COMPUTED_VALUE"""),774.03)</f>
        <v>774.03</v>
      </c>
      <c r="G166" s="2">
        <f>IFERROR(__xludf.DUMMYFUNCTION("""COMPUTED_VALUE"""),45531.66666666667)</f>
        <v>45531.66667</v>
      </c>
      <c r="H166" s="1">
        <f>IFERROR(__xludf.DUMMYFUNCTION("""COMPUTED_VALUE"""),761.21)</f>
        <v>761.21</v>
      </c>
      <c r="J166" s="2">
        <f>IFERROR(__xludf.DUMMYFUNCTION("""COMPUTED_VALUE"""),45531.66666666667)</f>
        <v>45531.66667</v>
      </c>
      <c r="K166" s="1">
        <f>IFERROR(__xludf.DUMMYFUNCTION("""COMPUTED_VALUE"""),762.32)</f>
        <v>762.32</v>
      </c>
      <c r="M166" s="2">
        <f>IFERROR(__xludf.DUMMYFUNCTION("""COMPUTED_VALUE"""),45531.66666666667)</f>
        <v>45531.66667</v>
      </c>
      <c r="N166" s="1">
        <f>IFERROR(__xludf.DUMMYFUNCTION("""COMPUTED_VALUE"""),2.349813E7)</f>
        <v>23498130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IFERROR(__xludf.DUMMYFUNCTION("""COMPUTED_VALUE"""),762.32)</f>
        <v>762.32</v>
      </c>
      <c r="D167" s="2">
        <f>IFERROR(__xludf.DUMMYFUNCTION("""COMPUTED_VALUE"""),45532.66666666667)</f>
        <v>45532.66667</v>
      </c>
      <c r="E167" s="1">
        <f>IFERROR(__xludf.DUMMYFUNCTION("""COMPUTED_VALUE"""),762.32)</f>
        <v>762.32</v>
      </c>
      <c r="G167" s="2">
        <f>IFERROR(__xludf.DUMMYFUNCTION("""COMPUTED_VALUE"""),45532.66666666667)</f>
        <v>45532.66667</v>
      </c>
      <c r="H167" s="1">
        <f>IFERROR(__xludf.DUMMYFUNCTION("""COMPUTED_VALUE"""),753.88)</f>
        <v>753.88</v>
      </c>
      <c r="J167" s="2">
        <f>IFERROR(__xludf.DUMMYFUNCTION("""COMPUTED_VALUE"""),45532.66666666667)</f>
        <v>45532.66667</v>
      </c>
      <c r="K167" s="1">
        <f>IFERROR(__xludf.DUMMYFUNCTION("""COMPUTED_VALUE"""),755.91)</f>
        <v>755.91</v>
      </c>
      <c r="M167" s="2">
        <f>IFERROR(__xludf.DUMMYFUNCTION("""COMPUTED_VALUE"""),45532.66666666667)</f>
        <v>45532.66667</v>
      </c>
      <c r="N167" s="1">
        <f>IFERROR(__xludf.DUMMYFUNCTION("""COMPUTED_VALUE"""),2.3612613E7)</f>
        <v>23612613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IFERROR(__xludf.DUMMYFUNCTION("""COMPUTED_VALUE"""),755.91)</f>
        <v>755.91</v>
      </c>
      <c r="D168" s="2">
        <f>IFERROR(__xludf.DUMMYFUNCTION("""COMPUTED_VALUE"""),45533.66666666667)</f>
        <v>45533.66667</v>
      </c>
      <c r="E168" s="1">
        <f>IFERROR(__xludf.DUMMYFUNCTION("""COMPUTED_VALUE"""),769.18)</f>
        <v>769.18</v>
      </c>
      <c r="G168" s="2">
        <f>IFERROR(__xludf.DUMMYFUNCTION("""COMPUTED_VALUE"""),45533.66666666667)</f>
        <v>45533.66667</v>
      </c>
      <c r="H168" s="1">
        <f>IFERROR(__xludf.DUMMYFUNCTION("""COMPUTED_VALUE"""),754.17)</f>
        <v>754.17</v>
      </c>
      <c r="J168" s="2">
        <f>IFERROR(__xludf.DUMMYFUNCTION("""COMPUTED_VALUE"""),45533.66666666667)</f>
        <v>45533.66667</v>
      </c>
      <c r="K168" s="1">
        <f>IFERROR(__xludf.DUMMYFUNCTION("""COMPUTED_VALUE"""),765.18)</f>
        <v>765.18</v>
      </c>
      <c r="M168" s="2">
        <f>IFERROR(__xludf.DUMMYFUNCTION("""COMPUTED_VALUE"""),45533.66666666667)</f>
        <v>45533.66667</v>
      </c>
      <c r="N168" s="1">
        <f>IFERROR(__xludf.DUMMYFUNCTION("""COMPUTED_VALUE"""),2.4663403E7)</f>
        <v>24663403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IFERROR(__xludf.DUMMYFUNCTION("""COMPUTED_VALUE"""),765.18)</f>
        <v>765.18</v>
      </c>
      <c r="D169" s="2">
        <f>IFERROR(__xludf.DUMMYFUNCTION("""COMPUTED_VALUE"""),45534.66666666667)</f>
        <v>45534.66667</v>
      </c>
      <c r="E169" s="1">
        <f>IFERROR(__xludf.DUMMYFUNCTION("""COMPUTED_VALUE"""),765.55)</f>
        <v>765.55</v>
      </c>
      <c r="G169" s="2">
        <f>IFERROR(__xludf.DUMMYFUNCTION("""COMPUTED_VALUE"""),45534.66666666667)</f>
        <v>45534.66667</v>
      </c>
      <c r="H169" s="1">
        <f>IFERROR(__xludf.DUMMYFUNCTION("""COMPUTED_VALUE"""),754.99)</f>
        <v>754.99</v>
      </c>
      <c r="J169" s="2">
        <f>IFERROR(__xludf.DUMMYFUNCTION("""COMPUTED_VALUE"""),45534.66666666667)</f>
        <v>45534.66667</v>
      </c>
      <c r="K169" s="1">
        <f>IFERROR(__xludf.DUMMYFUNCTION("""COMPUTED_VALUE"""),765.09)</f>
        <v>765.09</v>
      </c>
      <c r="M169" s="2">
        <f>IFERROR(__xludf.DUMMYFUNCTION("""COMPUTED_VALUE"""),45534.66666666667)</f>
        <v>45534.66667</v>
      </c>
      <c r="N169" s="1">
        <f>IFERROR(__xludf.DUMMYFUNCTION("""COMPUTED_VALUE"""),2.9309059E7)</f>
        <v>29309059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IFERROR(__xludf.DUMMYFUNCTION("""COMPUTED_VALUE"""),765.09)</f>
        <v>765.09</v>
      </c>
      <c r="D170" s="2">
        <f>IFERROR(__xludf.DUMMYFUNCTION("""COMPUTED_VALUE"""),45538.66666666667)</f>
        <v>45538.66667</v>
      </c>
      <c r="E170" s="1">
        <f>IFERROR(__xludf.DUMMYFUNCTION("""COMPUTED_VALUE"""),765.09)</f>
        <v>765.09</v>
      </c>
      <c r="G170" s="2">
        <f>IFERROR(__xludf.DUMMYFUNCTION("""COMPUTED_VALUE"""),45538.66666666667)</f>
        <v>45538.66667</v>
      </c>
      <c r="H170" s="1">
        <f>IFERROR(__xludf.DUMMYFUNCTION("""COMPUTED_VALUE"""),742.46)</f>
        <v>742.46</v>
      </c>
      <c r="J170" s="2">
        <f>IFERROR(__xludf.DUMMYFUNCTION("""COMPUTED_VALUE"""),45538.66666666667)</f>
        <v>45538.66667</v>
      </c>
      <c r="K170" s="1">
        <f>IFERROR(__xludf.DUMMYFUNCTION("""COMPUTED_VALUE"""),748.52)</f>
        <v>748.52</v>
      </c>
      <c r="M170" s="2">
        <f>IFERROR(__xludf.DUMMYFUNCTION("""COMPUTED_VALUE"""),45538.66666666667)</f>
        <v>45538.66667</v>
      </c>
      <c r="N170" s="1">
        <f>IFERROR(__xludf.DUMMYFUNCTION("""COMPUTED_VALUE"""),3.9005515E7)</f>
        <v>39005515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IFERROR(__xludf.DUMMYFUNCTION("""COMPUTED_VALUE"""),748.52)</f>
        <v>748.52</v>
      </c>
      <c r="D171" s="2">
        <f>IFERROR(__xludf.DUMMYFUNCTION("""COMPUTED_VALUE"""),45539.66666666667)</f>
        <v>45539.66667</v>
      </c>
      <c r="E171" s="1">
        <f>IFERROR(__xludf.DUMMYFUNCTION("""COMPUTED_VALUE"""),752.61)</f>
        <v>752.61</v>
      </c>
      <c r="G171" s="2">
        <f>IFERROR(__xludf.DUMMYFUNCTION("""COMPUTED_VALUE"""),45539.66666666667)</f>
        <v>45539.66667</v>
      </c>
      <c r="H171" s="1">
        <f>IFERROR(__xludf.DUMMYFUNCTION("""COMPUTED_VALUE"""),737.19)</f>
        <v>737.19</v>
      </c>
      <c r="J171" s="2">
        <f>IFERROR(__xludf.DUMMYFUNCTION("""COMPUTED_VALUE"""),45539.66666666667)</f>
        <v>45539.66667</v>
      </c>
      <c r="K171" s="1">
        <f>IFERROR(__xludf.DUMMYFUNCTION("""COMPUTED_VALUE"""),738.0)</f>
        <v>738</v>
      </c>
      <c r="M171" s="2">
        <f>IFERROR(__xludf.DUMMYFUNCTION("""COMPUTED_VALUE"""),45539.66666666667)</f>
        <v>45539.66667</v>
      </c>
      <c r="N171" s="1">
        <f>IFERROR(__xludf.DUMMYFUNCTION("""COMPUTED_VALUE"""),3.2775663E7)</f>
        <v>32775663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IFERROR(__xludf.DUMMYFUNCTION("""COMPUTED_VALUE"""),738.0)</f>
        <v>738</v>
      </c>
      <c r="D172" s="2">
        <f>IFERROR(__xludf.DUMMYFUNCTION("""COMPUTED_VALUE"""),45540.66666666667)</f>
        <v>45540.66667</v>
      </c>
      <c r="E172" s="1">
        <f>IFERROR(__xludf.DUMMYFUNCTION("""COMPUTED_VALUE"""),744.17)</f>
        <v>744.17</v>
      </c>
      <c r="G172" s="2">
        <f>IFERROR(__xludf.DUMMYFUNCTION("""COMPUTED_VALUE"""),45540.66666666667)</f>
        <v>45540.66667</v>
      </c>
      <c r="H172" s="1">
        <f>IFERROR(__xludf.DUMMYFUNCTION("""COMPUTED_VALUE"""),731.02)</f>
        <v>731.02</v>
      </c>
      <c r="J172" s="2">
        <f>IFERROR(__xludf.DUMMYFUNCTION("""COMPUTED_VALUE"""),45540.66666666667)</f>
        <v>45540.66667</v>
      </c>
      <c r="K172" s="1">
        <f>IFERROR(__xludf.DUMMYFUNCTION("""COMPUTED_VALUE"""),731.9)</f>
        <v>731.9</v>
      </c>
      <c r="M172" s="2">
        <f>IFERROR(__xludf.DUMMYFUNCTION("""COMPUTED_VALUE"""),45540.66666666667)</f>
        <v>45540.66667</v>
      </c>
      <c r="N172" s="1">
        <f>IFERROR(__xludf.DUMMYFUNCTION("""COMPUTED_VALUE"""),4.0678781E7)</f>
        <v>40678781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IFERROR(__xludf.DUMMYFUNCTION("""COMPUTED_VALUE"""),731.9)</f>
        <v>731.9</v>
      </c>
      <c r="D173" s="2">
        <f>IFERROR(__xludf.DUMMYFUNCTION("""COMPUTED_VALUE"""),45541.66666666667)</f>
        <v>45541.66667</v>
      </c>
      <c r="E173" s="1">
        <f>IFERROR(__xludf.DUMMYFUNCTION("""COMPUTED_VALUE"""),738.14)</f>
        <v>738.14</v>
      </c>
      <c r="G173" s="2">
        <f>IFERROR(__xludf.DUMMYFUNCTION("""COMPUTED_VALUE"""),45541.66666666667)</f>
        <v>45541.66667</v>
      </c>
      <c r="H173" s="1">
        <f>IFERROR(__xludf.DUMMYFUNCTION("""COMPUTED_VALUE"""),720.92)</f>
        <v>720.92</v>
      </c>
      <c r="J173" s="2">
        <f>IFERROR(__xludf.DUMMYFUNCTION("""COMPUTED_VALUE"""),45541.66666666667)</f>
        <v>45541.66667</v>
      </c>
      <c r="K173" s="1">
        <f>IFERROR(__xludf.DUMMYFUNCTION("""COMPUTED_VALUE"""),724.83)</f>
        <v>724.83</v>
      </c>
      <c r="M173" s="2">
        <f>IFERROR(__xludf.DUMMYFUNCTION("""COMPUTED_VALUE"""),45541.66666666667)</f>
        <v>45541.66667</v>
      </c>
      <c r="N173" s="1">
        <f>IFERROR(__xludf.DUMMYFUNCTION("""COMPUTED_VALUE"""),3.8447708E7)</f>
        <v>38447708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IFERROR(__xludf.DUMMYFUNCTION("""COMPUTED_VALUE"""),724.83)</f>
        <v>724.83</v>
      </c>
      <c r="D174" s="2">
        <f>IFERROR(__xludf.DUMMYFUNCTION("""COMPUTED_VALUE"""),45544.66666666667)</f>
        <v>45544.66667</v>
      </c>
      <c r="E174" s="1">
        <f>IFERROR(__xludf.DUMMYFUNCTION("""COMPUTED_VALUE"""),745.38)</f>
        <v>745.38</v>
      </c>
      <c r="G174" s="2">
        <f>IFERROR(__xludf.DUMMYFUNCTION("""COMPUTED_VALUE"""),45544.66666666667)</f>
        <v>45544.66667</v>
      </c>
      <c r="H174" s="1">
        <f>IFERROR(__xludf.DUMMYFUNCTION("""COMPUTED_VALUE"""),724.83)</f>
        <v>724.83</v>
      </c>
      <c r="J174" s="2">
        <f>IFERROR(__xludf.DUMMYFUNCTION("""COMPUTED_VALUE"""),45544.66666666667)</f>
        <v>45544.66667</v>
      </c>
      <c r="K174" s="1">
        <f>IFERROR(__xludf.DUMMYFUNCTION("""COMPUTED_VALUE"""),737.61)</f>
        <v>737.61</v>
      </c>
      <c r="M174" s="2">
        <f>IFERROR(__xludf.DUMMYFUNCTION("""COMPUTED_VALUE"""),45544.66666666667)</f>
        <v>45544.66667</v>
      </c>
      <c r="N174" s="1">
        <f>IFERROR(__xludf.DUMMYFUNCTION("""COMPUTED_VALUE"""),4.2401802E7)</f>
        <v>42401802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IFERROR(__xludf.DUMMYFUNCTION("""COMPUTED_VALUE"""),737.61)</f>
        <v>737.61</v>
      </c>
      <c r="D175" s="2">
        <f>IFERROR(__xludf.DUMMYFUNCTION("""COMPUTED_VALUE"""),45545.66666666667)</f>
        <v>45545.66667</v>
      </c>
      <c r="E175" s="1">
        <f>IFERROR(__xludf.DUMMYFUNCTION("""COMPUTED_VALUE"""),739.87)</f>
        <v>739.87</v>
      </c>
      <c r="G175" s="2">
        <f>IFERROR(__xludf.DUMMYFUNCTION("""COMPUTED_VALUE"""),45545.66666666667)</f>
        <v>45545.66667</v>
      </c>
      <c r="H175" s="1">
        <f>IFERROR(__xludf.DUMMYFUNCTION("""COMPUTED_VALUE"""),711.68)</f>
        <v>711.68</v>
      </c>
      <c r="J175" s="2">
        <f>IFERROR(__xludf.DUMMYFUNCTION("""COMPUTED_VALUE"""),45545.66666666667)</f>
        <v>45545.66667</v>
      </c>
      <c r="K175" s="1">
        <f>IFERROR(__xludf.DUMMYFUNCTION("""COMPUTED_VALUE"""),716.29)</f>
        <v>716.29</v>
      </c>
      <c r="M175" s="2">
        <f>IFERROR(__xludf.DUMMYFUNCTION("""COMPUTED_VALUE"""),45545.66666666667)</f>
        <v>45545.66667</v>
      </c>
      <c r="N175" s="1">
        <f>IFERROR(__xludf.DUMMYFUNCTION("""COMPUTED_VALUE"""),4.2685143E7)</f>
        <v>42685143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IFERROR(__xludf.DUMMYFUNCTION("""COMPUTED_VALUE"""),716.29)</f>
        <v>716.29</v>
      </c>
      <c r="D176" s="2">
        <f>IFERROR(__xludf.DUMMYFUNCTION("""COMPUTED_VALUE"""),45546.66666666667)</f>
        <v>45546.66667</v>
      </c>
      <c r="E176" s="1">
        <f>IFERROR(__xludf.DUMMYFUNCTION("""COMPUTED_VALUE"""),716.99)</f>
        <v>716.99</v>
      </c>
      <c r="G176" s="2">
        <f>IFERROR(__xludf.DUMMYFUNCTION("""COMPUTED_VALUE"""),45546.66666666667)</f>
        <v>45546.66667</v>
      </c>
      <c r="H176" s="1">
        <f>IFERROR(__xludf.DUMMYFUNCTION("""COMPUTED_VALUE"""),698.25)</f>
        <v>698.25</v>
      </c>
      <c r="J176" s="2">
        <f>IFERROR(__xludf.DUMMYFUNCTION("""COMPUTED_VALUE"""),45546.66666666667)</f>
        <v>45546.66667</v>
      </c>
      <c r="K176" s="1">
        <f>IFERROR(__xludf.DUMMYFUNCTION("""COMPUTED_VALUE"""),710.68)</f>
        <v>710.68</v>
      </c>
      <c r="M176" s="2">
        <f>IFERROR(__xludf.DUMMYFUNCTION("""COMPUTED_VALUE"""),45546.66666666667)</f>
        <v>45546.66667</v>
      </c>
      <c r="N176" s="1">
        <f>IFERROR(__xludf.DUMMYFUNCTION("""COMPUTED_VALUE"""),4.60074E7)</f>
        <v>46007400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IFERROR(__xludf.DUMMYFUNCTION("""COMPUTED_VALUE"""),710.68)</f>
        <v>710.68</v>
      </c>
      <c r="D177" s="2">
        <f>IFERROR(__xludf.DUMMYFUNCTION("""COMPUTED_VALUE"""),45547.66666666667)</f>
        <v>45547.66667</v>
      </c>
      <c r="E177" s="1">
        <f>IFERROR(__xludf.DUMMYFUNCTION("""COMPUTED_VALUE"""),720.13)</f>
        <v>720.13</v>
      </c>
      <c r="G177" s="2">
        <f>IFERROR(__xludf.DUMMYFUNCTION("""COMPUTED_VALUE"""),45547.66666666667)</f>
        <v>45547.66667</v>
      </c>
      <c r="H177" s="1">
        <f>IFERROR(__xludf.DUMMYFUNCTION("""COMPUTED_VALUE"""),710.1)</f>
        <v>710.1</v>
      </c>
      <c r="J177" s="2">
        <f>IFERROR(__xludf.DUMMYFUNCTION("""COMPUTED_VALUE"""),45547.66666666667)</f>
        <v>45547.66667</v>
      </c>
      <c r="K177" s="1">
        <f>IFERROR(__xludf.DUMMYFUNCTION("""COMPUTED_VALUE"""),719.32)</f>
        <v>719.32</v>
      </c>
      <c r="M177" s="2">
        <f>IFERROR(__xludf.DUMMYFUNCTION("""COMPUTED_VALUE"""),45547.66666666667)</f>
        <v>45547.66667</v>
      </c>
      <c r="N177" s="1">
        <f>IFERROR(__xludf.DUMMYFUNCTION("""COMPUTED_VALUE"""),3.4394251E7)</f>
        <v>34394251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IFERROR(__xludf.DUMMYFUNCTION("""COMPUTED_VALUE"""),719.32)</f>
        <v>719.32</v>
      </c>
      <c r="D178" s="2">
        <f>IFERROR(__xludf.DUMMYFUNCTION("""COMPUTED_VALUE"""),45548.66666666667)</f>
        <v>45548.66667</v>
      </c>
      <c r="E178" s="1">
        <f>IFERROR(__xludf.DUMMYFUNCTION("""COMPUTED_VALUE"""),728.51)</f>
        <v>728.51</v>
      </c>
      <c r="G178" s="2">
        <f>IFERROR(__xludf.DUMMYFUNCTION("""COMPUTED_VALUE"""),45548.66666666667)</f>
        <v>45548.66667</v>
      </c>
      <c r="H178" s="1">
        <f>IFERROR(__xludf.DUMMYFUNCTION("""COMPUTED_VALUE"""),719.32)</f>
        <v>719.32</v>
      </c>
      <c r="J178" s="2">
        <f>IFERROR(__xludf.DUMMYFUNCTION("""COMPUTED_VALUE"""),45548.66666666667)</f>
        <v>45548.66667</v>
      </c>
      <c r="K178" s="1">
        <f>IFERROR(__xludf.DUMMYFUNCTION("""COMPUTED_VALUE"""),721.26)</f>
        <v>721.26</v>
      </c>
      <c r="M178" s="2">
        <f>IFERROR(__xludf.DUMMYFUNCTION("""COMPUTED_VALUE"""),45548.66666666667)</f>
        <v>45548.66667</v>
      </c>
      <c r="N178" s="1">
        <f>IFERROR(__xludf.DUMMYFUNCTION("""COMPUTED_VALUE"""),2.8251852E7)</f>
        <v>28251852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IFERROR(__xludf.DUMMYFUNCTION("""COMPUTED_VALUE"""),721.26)</f>
        <v>721.26</v>
      </c>
      <c r="D179" s="2">
        <f>IFERROR(__xludf.DUMMYFUNCTION("""COMPUTED_VALUE"""),45551.66666666667)</f>
        <v>45551.66667</v>
      </c>
      <c r="E179" s="1">
        <f>IFERROR(__xludf.DUMMYFUNCTION("""COMPUTED_VALUE"""),733.79)</f>
        <v>733.79</v>
      </c>
      <c r="G179" s="2">
        <f>IFERROR(__xludf.DUMMYFUNCTION("""COMPUTED_VALUE"""),45551.66666666667)</f>
        <v>45551.66667</v>
      </c>
      <c r="H179" s="1">
        <f>IFERROR(__xludf.DUMMYFUNCTION("""COMPUTED_VALUE"""),721.26)</f>
        <v>721.26</v>
      </c>
      <c r="J179" s="2">
        <f>IFERROR(__xludf.DUMMYFUNCTION("""COMPUTED_VALUE"""),45551.66666666667)</f>
        <v>45551.66667</v>
      </c>
      <c r="K179" s="1">
        <f>IFERROR(__xludf.DUMMYFUNCTION("""COMPUTED_VALUE"""),730.3)</f>
        <v>730.3</v>
      </c>
      <c r="M179" s="2">
        <f>IFERROR(__xludf.DUMMYFUNCTION("""COMPUTED_VALUE"""),45551.66666666667)</f>
        <v>45551.66667</v>
      </c>
      <c r="N179" s="1">
        <f>IFERROR(__xludf.DUMMYFUNCTION("""COMPUTED_VALUE"""),2.8199129E7)</f>
        <v>28199129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IFERROR(__xludf.DUMMYFUNCTION("""COMPUTED_VALUE"""),730.3)</f>
        <v>730.3</v>
      </c>
      <c r="D180" s="2">
        <f>IFERROR(__xludf.DUMMYFUNCTION("""COMPUTED_VALUE"""),45552.66666666667)</f>
        <v>45552.66667</v>
      </c>
      <c r="E180" s="1">
        <f>IFERROR(__xludf.DUMMYFUNCTION("""COMPUTED_VALUE"""),740.45)</f>
        <v>740.45</v>
      </c>
      <c r="G180" s="2">
        <f>IFERROR(__xludf.DUMMYFUNCTION("""COMPUTED_VALUE"""),45552.66666666667)</f>
        <v>45552.66667</v>
      </c>
      <c r="H180" s="1">
        <f>IFERROR(__xludf.DUMMYFUNCTION("""COMPUTED_VALUE"""),727.78)</f>
        <v>727.78</v>
      </c>
      <c r="J180" s="2">
        <f>IFERROR(__xludf.DUMMYFUNCTION("""COMPUTED_VALUE"""),45552.66666666667)</f>
        <v>45552.66667</v>
      </c>
      <c r="K180" s="1">
        <f>IFERROR(__xludf.DUMMYFUNCTION("""COMPUTED_VALUE"""),739.03)</f>
        <v>739.03</v>
      </c>
      <c r="M180" s="2">
        <f>IFERROR(__xludf.DUMMYFUNCTION("""COMPUTED_VALUE"""),45552.66666666667)</f>
        <v>45552.66667</v>
      </c>
      <c r="N180" s="1">
        <f>IFERROR(__xludf.DUMMYFUNCTION("""COMPUTED_VALUE"""),3.1318943E7)</f>
        <v>31318943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IFERROR(__xludf.DUMMYFUNCTION("""COMPUTED_VALUE"""),739.03)</f>
        <v>739.03</v>
      </c>
      <c r="D181" s="2">
        <f>IFERROR(__xludf.DUMMYFUNCTION("""COMPUTED_VALUE"""),45553.66666666667)</f>
        <v>45553.66667</v>
      </c>
      <c r="E181" s="1">
        <f>IFERROR(__xludf.DUMMYFUNCTION("""COMPUTED_VALUE"""),748.65)</f>
        <v>748.65</v>
      </c>
      <c r="G181" s="2">
        <f>IFERROR(__xludf.DUMMYFUNCTION("""COMPUTED_VALUE"""),45553.66666666667)</f>
        <v>45553.66667</v>
      </c>
      <c r="H181" s="1">
        <f>IFERROR(__xludf.DUMMYFUNCTION("""COMPUTED_VALUE"""),737.19)</f>
        <v>737.19</v>
      </c>
      <c r="J181" s="2">
        <f>IFERROR(__xludf.DUMMYFUNCTION("""COMPUTED_VALUE"""),45553.66666666667)</f>
        <v>45553.66667</v>
      </c>
      <c r="K181" s="1">
        <f>IFERROR(__xludf.DUMMYFUNCTION("""COMPUTED_VALUE"""),741.39)</f>
        <v>741.39</v>
      </c>
      <c r="M181" s="2">
        <f>IFERROR(__xludf.DUMMYFUNCTION("""COMPUTED_VALUE"""),45553.66666666667)</f>
        <v>45553.66667</v>
      </c>
      <c r="N181" s="1">
        <f>IFERROR(__xludf.DUMMYFUNCTION("""COMPUTED_VALUE"""),2.7744178E7)</f>
        <v>27744178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IFERROR(__xludf.DUMMYFUNCTION("""COMPUTED_VALUE"""),741.39)</f>
        <v>741.39</v>
      </c>
      <c r="D182" s="2">
        <f>IFERROR(__xludf.DUMMYFUNCTION("""COMPUTED_VALUE"""),45554.66666666667)</f>
        <v>45554.66667</v>
      </c>
      <c r="E182" s="1">
        <f>IFERROR(__xludf.DUMMYFUNCTION("""COMPUTED_VALUE"""),758.85)</f>
        <v>758.85</v>
      </c>
      <c r="G182" s="2">
        <f>IFERROR(__xludf.DUMMYFUNCTION("""COMPUTED_VALUE"""),45554.66666666667)</f>
        <v>45554.66667</v>
      </c>
      <c r="H182" s="1">
        <f>IFERROR(__xludf.DUMMYFUNCTION("""COMPUTED_VALUE"""),741.39)</f>
        <v>741.39</v>
      </c>
      <c r="J182" s="2">
        <f>IFERROR(__xludf.DUMMYFUNCTION("""COMPUTED_VALUE"""),45554.66666666667)</f>
        <v>45554.66667</v>
      </c>
      <c r="K182" s="1">
        <f>IFERROR(__xludf.DUMMYFUNCTION("""COMPUTED_VALUE"""),749.15)</f>
        <v>749.15</v>
      </c>
      <c r="M182" s="2">
        <f>IFERROR(__xludf.DUMMYFUNCTION("""COMPUTED_VALUE"""),45554.66666666667)</f>
        <v>45554.66667</v>
      </c>
      <c r="N182" s="1">
        <f>IFERROR(__xludf.DUMMYFUNCTION("""COMPUTED_VALUE"""),3.0689507E7)</f>
        <v>30689507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IFERROR(__xludf.DUMMYFUNCTION("""COMPUTED_VALUE"""),749.15)</f>
        <v>749.15</v>
      </c>
      <c r="D183" s="2">
        <f>IFERROR(__xludf.DUMMYFUNCTION("""COMPUTED_VALUE"""),45555.66666666667)</f>
        <v>45555.66667</v>
      </c>
      <c r="E183" s="1">
        <f>IFERROR(__xludf.DUMMYFUNCTION("""COMPUTED_VALUE"""),749.15)</f>
        <v>749.15</v>
      </c>
      <c r="G183" s="2">
        <f>IFERROR(__xludf.DUMMYFUNCTION("""COMPUTED_VALUE"""),45555.66666666667)</f>
        <v>45555.66667</v>
      </c>
      <c r="H183" s="1">
        <f>IFERROR(__xludf.DUMMYFUNCTION("""COMPUTED_VALUE"""),739.77)</f>
        <v>739.77</v>
      </c>
      <c r="J183" s="2">
        <f>IFERROR(__xludf.DUMMYFUNCTION("""COMPUTED_VALUE"""),45555.66666666667)</f>
        <v>45555.66667</v>
      </c>
      <c r="K183" s="1">
        <f>IFERROR(__xludf.DUMMYFUNCTION("""COMPUTED_VALUE"""),746.95)</f>
        <v>746.95</v>
      </c>
      <c r="M183" s="2">
        <f>IFERROR(__xludf.DUMMYFUNCTION("""COMPUTED_VALUE"""),45555.66666666667)</f>
        <v>45555.66667</v>
      </c>
      <c r="N183" s="1">
        <f>IFERROR(__xludf.DUMMYFUNCTION("""COMPUTED_VALUE"""),7.0731296E7)</f>
        <v>70731296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IFERROR(__xludf.DUMMYFUNCTION("""COMPUTED_VALUE"""),746.95)</f>
        <v>746.95</v>
      </c>
      <c r="D184" s="2">
        <f>IFERROR(__xludf.DUMMYFUNCTION("""COMPUTED_VALUE"""),45558.66666666667)</f>
        <v>45558.66667</v>
      </c>
      <c r="E184" s="1">
        <f>IFERROR(__xludf.DUMMYFUNCTION("""COMPUTED_VALUE"""),762.37)</f>
        <v>762.37</v>
      </c>
      <c r="G184" s="2">
        <f>IFERROR(__xludf.DUMMYFUNCTION("""COMPUTED_VALUE"""),45558.66666666667)</f>
        <v>45558.66667</v>
      </c>
      <c r="H184" s="1">
        <f>IFERROR(__xludf.DUMMYFUNCTION("""COMPUTED_VALUE"""),746.95)</f>
        <v>746.95</v>
      </c>
      <c r="J184" s="2">
        <f>IFERROR(__xludf.DUMMYFUNCTION("""COMPUTED_VALUE"""),45558.66666666667)</f>
        <v>45558.66667</v>
      </c>
      <c r="K184" s="1">
        <f>IFERROR(__xludf.DUMMYFUNCTION("""COMPUTED_VALUE"""),759.03)</f>
        <v>759.03</v>
      </c>
      <c r="M184" s="2">
        <f>IFERROR(__xludf.DUMMYFUNCTION("""COMPUTED_VALUE"""),45558.66666666667)</f>
        <v>45558.66667</v>
      </c>
      <c r="N184" s="1">
        <f>IFERROR(__xludf.DUMMYFUNCTION("""COMPUTED_VALUE"""),3.2576992E7)</f>
        <v>32576992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IFERROR(__xludf.DUMMYFUNCTION("""COMPUTED_VALUE"""),759.03)</f>
        <v>759.03</v>
      </c>
      <c r="D185" s="2">
        <f>IFERROR(__xludf.DUMMYFUNCTION("""COMPUTED_VALUE"""),45559.66666666667)</f>
        <v>45559.66667</v>
      </c>
      <c r="E185" s="1">
        <f>IFERROR(__xludf.DUMMYFUNCTION("""COMPUTED_VALUE"""),764.73)</f>
        <v>764.73</v>
      </c>
      <c r="G185" s="2">
        <f>IFERROR(__xludf.DUMMYFUNCTION("""COMPUTED_VALUE"""),45559.66666666667)</f>
        <v>45559.66667</v>
      </c>
      <c r="H185" s="1">
        <f>IFERROR(__xludf.DUMMYFUNCTION("""COMPUTED_VALUE"""),755.99)</f>
        <v>755.99</v>
      </c>
      <c r="J185" s="2">
        <f>IFERROR(__xludf.DUMMYFUNCTION("""COMPUTED_VALUE"""),45559.66666666667)</f>
        <v>45559.66667</v>
      </c>
      <c r="K185" s="1">
        <f>IFERROR(__xludf.DUMMYFUNCTION("""COMPUTED_VALUE"""),757.7)</f>
        <v>757.7</v>
      </c>
      <c r="M185" s="2">
        <f>IFERROR(__xludf.DUMMYFUNCTION("""COMPUTED_VALUE"""),45559.66666666667)</f>
        <v>45559.66667</v>
      </c>
      <c r="N185" s="1">
        <f>IFERROR(__xludf.DUMMYFUNCTION("""COMPUTED_VALUE"""),2.7170438E7)</f>
        <v>27170438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IFERROR(__xludf.DUMMYFUNCTION("""COMPUTED_VALUE"""),757.7)</f>
        <v>757.7</v>
      </c>
      <c r="D186" s="2">
        <f>IFERROR(__xludf.DUMMYFUNCTION("""COMPUTED_VALUE"""),45560.66666666667)</f>
        <v>45560.66667</v>
      </c>
      <c r="E186" s="1">
        <f>IFERROR(__xludf.DUMMYFUNCTION("""COMPUTED_VALUE"""),757.7)</f>
        <v>757.7</v>
      </c>
      <c r="G186" s="2">
        <f>IFERROR(__xludf.DUMMYFUNCTION("""COMPUTED_VALUE"""),45560.66666666667)</f>
        <v>45560.66667</v>
      </c>
      <c r="H186" s="1">
        <f>IFERROR(__xludf.DUMMYFUNCTION("""COMPUTED_VALUE"""),738.46)</f>
        <v>738.46</v>
      </c>
      <c r="J186" s="2">
        <f>IFERROR(__xludf.DUMMYFUNCTION("""COMPUTED_VALUE"""),45560.66666666667)</f>
        <v>45560.66667</v>
      </c>
      <c r="K186" s="1">
        <f>IFERROR(__xludf.DUMMYFUNCTION("""COMPUTED_VALUE"""),741.8)</f>
        <v>741.8</v>
      </c>
      <c r="M186" s="2">
        <f>IFERROR(__xludf.DUMMYFUNCTION("""COMPUTED_VALUE"""),45560.66666666667)</f>
        <v>45560.66667</v>
      </c>
      <c r="N186" s="1">
        <f>IFERROR(__xludf.DUMMYFUNCTION("""COMPUTED_VALUE"""),3.3481981E7)</f>
        <v>33481981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IFERROR(__xludf.DUMMYFUNCTION("""COMPUTED_VALUE"""),741.8)</f>
        <v>741.8</v>
      </c>
      <c r="D187" s="2">
        <f>IFERROR(__xludf.DUMMYFUNCTION("""COMPUTED_VALUE"""),45561.66666666667)</f>
        <v>45561.66667</v>
      </c>
      <c r="E187" s="1">
        <f>IFERROR(__xludf.DUMMYFUNCTION("""COMPUTED_VALUE"""),741.8)</f>
        <v>741.8</v>
      </c>
      <c r="G187" s="2">
        <f>IFERROR(__xludf.DUMMYFUNCTION("""COMPUTED_VALUE"""),45561.66666666667)</f>
        <v>45561.66667</v>
      </c>
      <c r="H187" s="1">
        <f>IFERROR(__xludf.DUMMYFUNCTION("""COMPUTED_VALUE"""),721.63)</f>
        <v>721.63</v>
      </c>
      <c r="J187" s="2">
        <f>IFERROR(__xludf.DUMMYFUNCTION("""COMPUTED_VALUE"""),45561.66666666667)</f>
        <v>45561.66667</v>
      </c>
      <c r="K187" s="1">
        <f>IFERROR(__xludf.DUMMYFUNCTION("""COMPUTED_VALUE"""),729.64)</f>
        <v>729.64</v>
      </c>
      <c r="M187" s="2">
        <f>IFERROR(__xludf.DUMMYFUNCTION("""COMPUTED_VALUE"""),45561.66666666667)</f>
        <v>45561.66667</v>
      </c>
      <c r="N187" s="1">
        <f>IFERROR(__xludf.DUMMYFUNCTION("""COMPUTED_VALUE"""),4.7226547E7)</f>
        <v>47226547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IFERROR(__xludf.DUMMYFUNCTION("""COMPUTED_VALUE"""),729.64)</f>
        <v>729.64</v>
      </c>
      <c r="D188" s="2">
        <f>IFERROR(__xludf.DUMMYFUNCTION("""COMPUTED_VALUE"""),45562.66666666667)</f>
        <v>45562.66667</v>
      </c>
      <c r="E188" s="1">
        <f>IFERROR(__xludf.DUMMYFUNCTION("""COMPUTED_VALUE"""),750.14)</f>
        <v>750.14</v>
      </c>
      <c r="G188" s="2">
        <f>IFERROR(__xludf.DUMMYFUNCTION("""COMPUTED_VALUE"""),45562.66666666667)</f>
        <v>45562.66667</v>
      </c>
      <c r="H188" s="1">
        <f>IFERROR(__xludf.DUMMYFUNCTION("""COMPUTED_VALUE"""),729.64)</f>
        <v>729.64</v>
      </c>
      <c r="J188" s="2">
        <f>IFERROR(__xludf.DUMMYFUNCTION("""COMPUTED_VALUE"""),45562.66666666667)</f>
        <v>45562.66667</v>
      </c>
      <c r="K188" s="1">
        <f>IFERROR(__xludf.DUMMYFUNCTION("""COMPUTED_VALUE"""),748.56)</f>
        <v>748.56</v>
      </c>
      <c r="M188" s="2">
        <f>IFERROR(__xludf.DUMMYFUNCTION("""COMPUTED_VALUE"""),45562.66666666667)</f>
        <v>45562.66667</v>
      </c>
      <c r="N188" s="1">
        <f>IFERROR(__xludf.DUMMYFUNCTION("""COMPUTED_VALUE"""),3.9323026E7)</f>
        <v>39323026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IFERROR(__xludf.DUMMYFUNCTION("""COMPUTED_VALUE"""),748.56)</f>
        <v>748.56</v>
      </c>
      <c r="D189" s="2">
        <f>IFERROR(__xludf.DUMMYFUNCTION("""COMPUTED_VALUE"""),45565.66666666667)</f>
        <v>45565.66667</v>
      </c>
      <c r="E189" s="1">
        <f>IFERROR(__xludf.DUMMYFUNCTION("""COMPUTED_VALUE"""),758.58)</f>
        <v>758.58</v>
      </c>
      <c r="G189" s="2">
        <f>IFERROR(__xludf.DUMMYFUNCTION("""COMPUTED_VALUE"""),45565.66666666667)</f>
        <v>45565.66667</v>
      </c>
      <c r="H189" s="1">
        <f>IFERROR(__xludf.DUMMYFUNCTION("""COMPUTED_VALUE"""),743.78)</f>
        <v>743.78</v>
      </c>
      <c r="J189" s="2">
        <f>IFERROR(__xludf.DUMMYFUNCTION("""COMPUTED_VALUE"""),45565.66666666667)</f>
        <v>45565.66667</v>
      </c>
      <c r="K189" s="1">
        <f>IFERROR(__xludf.DUMMYFUNCTION("""COMPUTED_VALUE"""),757.57)</f>
        <v>757.57</v>
      </c>
      <c r="M189" s="2">
        <f>IFERROR(__xludf.DUMMYFUNCTION("""COMPUTED_VALUE"""),45565.66666666667)</f>
        <v>45565.66667</v>
      </c>
      <c r="N189" s="1">
        <f>IFERROR(__xludf.DUMMYFUNCTION("""COMPUTED_VALUE"""),4.1037769E7)</f>
        <v>41037769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IFERROR(__xludf.DUMMYFUNCTION("""COMPUTED_VALUE"""),757.57)</f>
        <v>757.57</v>
      </c>
      <c r="D190" s="2">
        <f>IFERROR(__xludf.DUMMYFUNCTION("""COMPUTED_VALUE"""),45566.66666666667)</f>
        <v>45566.66667</v>
      </c>
      <c r="E190" s="1">
        <f>IFERROR(__xludf.DUMMYFUNCTION("""COMPUTED_VALUE"""),778.14)</f>
        <v>778.14</v>
      </c>
      <c r="G190" s="2">
        <f>IFERROR(__xludf.DUMMYFUNCTION("""COMPUTED_VALUE"""),45566.66666666667)</f>
        <v>45566.66667</v>
      </c>
      <c r="H190" s="1">
        <f>IFERROR(__xludf.DUMMYFUNCTION("""COMPUTED_VALUE"""),749.11)</f>
        <v>749.11</v>
      </c>
      <c r="J190" s="2">
        <f>IFERROR(__xludf.DUMMYFUNCTION("""COMPUTED_VALUE"""),45566.66666666667)</f>
        <v>45566.66667</v>
      </c>
      <c r="K190" s="1">
        <f>IFERROR(__xludf.DUMMYFUNCTION("""COMPUTED_VALUE"""),773.86)</f>
        <v>773.86</v>
      </c>
      <c r="M190" s="2">
        <f>IFERROR(__xludf.DUMMYFUNCTION("""COMPUTED_VALUE"""),45566.66666666667)</f>
        <v>45566.66667</v>
      </c>
      <c r="N190" s="1">
        <f>IFERROR(__xludf.DUMMYFUNCTION("""COMPUTED_VALUE"""),6.0476535E7)</f>
        <v>60476535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IFERROR(__xludf.DUMMYFUNCTION("""COMPUTED_VALUE"""),773.86)</f>
        <v>773.86</v>
      </c>
      <c r="D191" s="2">
        <f>IFERROR(__xludf.DUMMYFUNCTION("""COMPUTED_VALUE"""),45567.66666666667)</f>
        <v>45567.66667</v>
      </c>
      <c r="E191" s="1">
        <f>IFERROR(__xludf.DUMMYFUNCTION("""COMPUTED_VALUE"""),790.32)</f>
        <v>790.32</v>
      </c>
      <c r="G191" s="2">
        <f>IFERROR(__xludf.DUMMYFUNCTION("""COMPUTED_VALUE"""),45567.66666666667)</f>
        <v>45567.66667</v>
      </c>
      <c r="H191" s="1">
        <f>IFERROR(__xludf.DUMMYFUNCTION("""COMPUTED_VALUE"""),773.86)</f>
        <v>773.86</v>
      </c>
      <c r="J191" s="2">
        <f>IFERROR(__xludf.DUMMYFUNCTION("""COMPUTED_VALUE"""),45567.66666666667)</f>
        <v>45567.66667</v>
      </c>
      <c r="K191" s="1">
        <f>IFERROR(__xludf.DUMMYFUNCTION("""COMPUTED_VALUE"""),782.62)</f>
        <v>782.62</v>
      </c>
      <c r="M191" s="2">
        <f>IFERROR(__xludf.DUMMYFUNCTION("""COMPUTED_VALUE"""),45567.66666666667)</f>
        <v>45567.66667</v>
      </c>
      <c r="N191" s="1">
        <f>IFERROR(__xludf.DUMMYFUNCTION("""COMPUTED_VALUE"""),4.7943958E7)</f>
        <v>47943958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IFERROR(__xludf.DUMMYFUNCTION("""COMPUTED_VALUE"""),782.62)</f>
        <v>782.62</v>
      </c>
      <c r="D192" s="2">
        <f>IFERROR(__xludf.DUMMYFUNCTION("""COMPUTED_VALUE"""),45568.66666666667)</f>
        <v>45568.66667</v>
      </c>
      <c r="E192" s="1">
        <f>IFERROR(__xludf.DUMMYFUNCTION("""COMPUTED_VALUE"""),791.89)</f>
        <v>791.89</v>
      </c>
      <c r="G192" s="2">
        <f>IFERROR(__xludf.DUMMYFUNCTION("""COMPUTED_VALUE"""),45568.66666666667)</f>
        <v>45568.66667</v>
      </c>
      <c r="H192" s="1">
        <f>IFERROR(__xludf.DUMMYFUNCTION("""COMPUTED_VALUE"""),779.42)</f>
        <v>779.42</v>
      </c>
      <c r="J192" s="2">
        <f>IFERROR(__xludf.DUMMYFUNCTION("""COMPUTED_VALUE"""),45568.66666666667)</f>
        <v>45568.66667</v>
      </c>
      <c r="K192" s="1">
        <f>IFERROR(__xludf.DUMMYFUNCTION("""COMPUTED_VALUE"""),788.38)</f>
        <v>788.38</v>
      </c>
      <c r="M192" s="2">
        <f>IFERROR(__xludf.DUMMYFUNCTION("""COMPUTED_VALUE"""),45568.66666666667)</f>
        <v>45568.66667</v>
      </c>
      <c r="N192" s="1">
        <f>IFERROR(__xludf.DUMMYFUNCTION("""COMPUTED_VALUE"""),4.0539538E7)</f>
        <v>40539538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IFERROR(__xludf.DUMMYFUNCTION("""COMPUTED_VALUE"""),788.38)</f>
        <v>788.38</v>
      </c>
      <c r="D193" s="2">
        <f>IFERROR(__xludf.DUMMYFUNCTION("""COMPUTED_VALUE"""),45569.66666666667)</f>
        <v>45569.66667</v>
      </c>
      <c r="E193" s="1">
        <f>IFERROR(__xludf.DUMMYFUNCTION("""COMPUTED_VALUE"""),800.17)</f>
        <v>800.17</v>
      </c>
      <c r="G193" s="2">
        <f>IFERROR(__xludf.DUMMYFUNCTION("""COMPUTED_VALUE"""),45569.66666666667)</f>
        <v>45569.66667</v>
      </c>
      <c r="H193" s="1">
        <f>IFERROR(__xludf.DUMMYFUNCTION("""COMPUTED_VALUE"""),788.09)</f>
        <v>788.09</v>
      </c>
      <c r="J193" s="2">
        <f>IFERROR(__xludf.DUMMYFUNCTION("""COMPUTED_VALUE"""),45569.66666666667)</f>
        <v>45569.66667</v>
      </c>
      <c r="K193" s="1">
        <f>IFERROR(__xludf.DUMMYFUNCTION("""COMPUTED_VALUE"""),797.57)</f>
        <v>797.57</v>
      </c>
      <c r="M193" s="2">
        <f>IFERROR(__xludf.DUMMYFUNCTION("""COMPUTED_VALUE"""),45569.66666666667)</f>
        <v>45569.66667</v>
      </c>
      <c r="N193" s="1">
        <f>IFERROR(__xludf.DUMMYFUNCTION("""COMPUTED_VALUE"""),4.202306E7)</f>
        <v>42023060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IFERROR(__xludf.DUMMYFUNCTION("""COMPUTED_VALUE"""),797.57)</f>
        <v>797.57</v>
      </c>
      <c r="D194" s="2">
        <f>IFERROR(__xludf.DUMMYFUNCTION("""COMPUTED_VALUE"""),45572.66666666667)</f>
        <v>45572.66667</v>
      </c>
      <c r="E194" s="1">
        <f>IFERROR(__xludf.DUMMYFUNCTION("""COMPUTED_VALUE"""),807.01)</f>
        <v>807.01</v>
      </c>
      <c r="G194" s="2">
        <f>IFERROR(__xludf.DUMMYFUNCTION("""COMPUTED_VALUE"""),45572.66666666667)</f>
        <v>45572.66667</v>
      </c>
      <c r="H194" s="1">
        <f>IFERROR(__xludf.DUMMYFUNCTION("""COMPUTED_VALUE"""),797.57)</f>
        <v>797.57</v>
      </c>
      <c r="J194" s="2">
        <f>IFERROR(__xludf.DUMMYFUNCTION("""COMPUTED_VALUE"""),45572.66666666667)</f>
        <v>45572.66667</v>
      </c>
      <c r="K194" s="1">
        <f>IFERROR(__xludf.DUMMYFUNCTION("""COMPUTED_VALUE"""),800.53)</f>
        <v>800.53</v>
      </c>
      <c r="M194" s="2">
        <f>IFERROR(__xludf.DUMMYFUNCTION("""COMPUTED_VALUE"""),45572.66666666667)</f>
        <v>45572.66667</v>
      </c>
      <c r="N194" s="1">
        <f>IFERROR(__xludf.DUMMYFUNCTION("""COMPUTED_VALUE"""),3.7684133E7)</f>
        <v>37684133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IFERROR(__xludf.DUMMYFUNCTION("""COMPUTED_VALUE"""),800.53)</f>
        <v>800.53</v>
      </c>
      <c r="D195" s="2">
        <f>IFERROR(__xludf.DUMMYFUNCTION("""COMPUTED_VALUE"""),45573.66666666667)</f>
        <v>45573.66667</v>
      </c>
      <c r="E195" s="1">
        <f>IFERROR(__xludf.DUMMYFUNCTION("""COMPUTED_VALUE"""),800.53)</f>
        <v>800.53</v>
      </c>
      <c r="G195" s="2">
        <f>IFERROR(__xludf.DUMMYFUNCTION("""COMPUTED_VALUE"""),45573.66666666667)</f>
        <v>45573.66667</v>
      </c>
      <c r="H195" s="1">
        <f>IFERROR(__xludf.DUMMYFUNCTION("""COMPUTED_VALUE"""),777.12)</f>
        <v>777.12</v>
      </c>
      <c r="J195" s="2">
        <f>IFERROR(__xludf.DUMMYFUNCTION("""COMPUTED_VALUE"""),45573.66666666667)</f>
        <v>45573.66667</v>
      </c>
      <c r="K195" s="1">
        <f>IFERROR(__xludf.DUMMYFUNCTION("""COMPUTED_VALUE"""),781.83)</f>
        <v>781.83</v>
      </c>
      <c r="M195" s="2">
        <f>IFERROR(__xludf.DUMMYFUNCTION("""COMPUTED_VALUE"""),45573.66666666667)</f>
        <v>45573.66667</v>
      </c>
      <c r="N195" s="1">
        <f>IFERROR(__xludf.DUMMYFUNCTION("""COMPUTED_VALUE"""),3.3965732E7)</f>
        <v>33965732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IFERROR(__xludf.DUMMYFUNCTION("""COMPUTED_VALUE"""),781.83)</f>
        <v>781.83</v>
      </c>
      <c r="D196" s="2">
        <f>IFERROR(__xludf.DUMMYFUNCTION("""COMPUTED_VALUE"""),45574.66666666667)</f>
        <v>45574.66667</v>
      </c>
      <c r="E196" s="1">
        <f>IFERROR(__xludf.DUMMYFUNCTION("""COMPUTED_VALUE"""),786.26)</f>
        <v>786.26</v>
      </c>
      <c r="G196" s="2">
        <f>IFERROR(__xludf.DUMMYFUNCTION("""COMPUTED_VALUE"""),45574.66666666667)</f>
        <v>45574.66667</v>
      </c>
      <c r="H196" s="1">
        <f>IFERROR(__xludf.DUMMYFUNCTION("""COMPUTED_VALUE"""),774.13)</f>
        <v>774.13</v>
      </c>
      <c r="J196" s="2">
        <f>IFERROR(__xludf.DUMMYFUNCTION("""COMPUTED_VALUE"""),45574.66666666667)</f>
        <v>45574.66667</v>
      </c>
      <c r="K196" s="1">
        <f>IFERROR(__xludf.DUMMYFUNCTION("""COMPUTED_VALUE"""),783.21)</f>
        <v>783.21</v>
      </c>
      <c r="M196" s="2">
        <f>IFERROR(__xludf.DUMMYFUNCTION("""COMPUTED_VALUE"""),45574.66666666667)</f>
        <v>45574.66667</v>
      </c>
      <c r="N196" s="1">
        <f>IFERROR(__xludf.DUMMYFUNCTION("""COMPUTED_VALUE"""),2.4892227E7)</f>
        <v>24892227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IFERROR(__xludf.DUMMYFUNCTION("""COMPUTED_VALUE"""),783.21)</f>
        <v>783.21</v>
      </c>
      <c r="D197" s="2">
        <f>IFERROR(__xludf.DUMMYFUNCTION("""COMPUTED_VALUE"""),45575.66666666667)</f>
        <v>45575.66667</v>
      </c>
      <c r="E197" s="1">
        <f>IFERROR(__xludf.DUMMYFUNCTION("""COMPUTED_VALUE"""),793.45)</f>
        <v>793.45</v>
      </c>
      <c r="G197" s="2">
        <f>IFERROR(__xludf.DUMMYFUNCTION("""COMPUTED_VALUE"""),45575.66666666667)</f>
        <v>45575.66667</v>
      </c>
      <c r="H197" s="1">
        <f>IFERROR(__xludf.DUMMYFUNCTION("""COMPUTED_VALUE"""),783.21)</f>
        <v>783.21</v>
      </c>
      <c r="J197" s="2">
        <f>IFERROR(__xludf.DUMMYFUNCTION("""COMPUTED_VALUE"""),45575.66666666667)</f>
        <v>45575.66667</v>
      </c>
      <c r="K197" s="1">
        <f>IFERROR(__xludf.DUMMYFUNCTION("""COMPUTED_VALUE"""),789.57)</f>
        <v>789.57</v>
      </c>
      <c r="M197" s="2">
        <f>IFERROR(__xludf.DUMMYFUNCTION("""COMPUTED_VALUE"""),45575.66666666667)</f>
        <v>45575.66667</v>
      </c>
      <c r="N197" s="1">
        <f>IFERROR(__xludf.DUMMYFUNCTION("""COMPUTED_VALUE"""),2.1557766E7)</f>
        <v>21557766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IFERROR(__xludf.DUMMYFUNCTION("""COMPUTED_VALUE"""),789.57)</f>
        <v>789.57</v>
      </c>
      <c r="D198" s="2">
        <f>IFERROR(__xludf.DUMMYFUNCTION("""COMPUTED_VALUE"""),45576.66666666667)</f>
        <v>45576.66667</v>
      </c>
      <c r="E198" s="1">
        <f>IFERROR(__xludf.DUMMYFUNCTION("""COMPUTED_VALUE"""),796.2)</f>
        <v>796.2</v>
      </c>
      <c r="G198" s="2">
        <f>IFERROR(__xludf.DUMMYFUNCTION("""COMPUTED_VALUE"""),45576.66666666667)</f>
        <v>45576.66667</v>
      </c>
      <c r="H198" s="1">
        <f>IFERROR(__xludf.DUMMYFUNCTION("""COMPUTED_VALUE"""),788.93)</f>
        <v>788.93</v>
      </c>
      <c r="J198" s="2">
        <f>IFERROR(__xludf.DUMMYFUNCTION("""COMPUTED_VALUE"""),45576.66666666667)</f>
        <v>45576.66667</v>
      </c>
      <c r="K198" s="1">
        <f>IFERROR(__xludf.DUMMYFUNCTION("""COMPUTED_VALUE"""),792.93)</f>
        <v>792.93</v>
      </c>
      <c r="M198" s="2">
        <f>IFERROR(__xludf.DUMMYFUNCTION("""COMPUTED_VALUE"""),45576.66666666667)</f>
        <v>45576.66667</v>
      </c>
      <c r="N198" s="1">
        <f>IFERROR(__xludf.DUMMYFUNCTION("""COMPUTED_VALUE"""),2.2616221E7)</f>
        <v>22616221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IFERROR(__xludf.DUMMYFUNCTION("""COMPUTED_VALUE"""),792.93)</f>
        <v>792.93</v>
      </c>
      <c r="D199" s="2">
        <f>IFERROR(__xludf.DUMMYFUNCTION("""COMPUTED_VALUE"""),45579.66666666667)</f>
        <v>45579.66667</v>
      </c>
      <c r="E199" s="1">
        <f>IFERROR(__xludf.DUMMYFUNCTION("""COMPUTED_VALUE"""),795.81)</f>
        <v>795.81</v>
      </c>
      <c r="G199" s="2">
        <f>IFERROR(__xludf.DUMMYFUNCTION("""COMPUTED_VALUE"""),45579.66666666667)</f>
        <v>45579.66667</v>
      </c>
      <c r="H199" s="1">
        <f>IFERROR(__xludf.DUMMYFUNCTION("""COMPUTED_VALUE"""),786.88)</f>
        <v>786.88</v>
      </c>
      <c r="J199" s="2">
        <f>IFERROR(__xludf.DUMMYFUNCTION("""COMPUTED_VALUE"""),45579.66666666667)</f>
        <v>45579.66667</v>
      </c>
      <c r="K199" s="1">
        <f>IFERROR(__xludf.DUMMYFUNCTION("""COMPUTED_VALUE"""),794.93)</f>
        <v>794.93</v>
      </c>
      <c r="M199" s="2">
        <f>IFERROR(__xludf.DUMMYFUNCTION("""COMPUTED_VALUE"""),45579.66666666667)</f>
        <v>45579.66667</v>
      </c>
      <c r="N199" s="1">
        <f>IFERROR(__xludf.DUMMYFUNCTION("""COMPUTED_VALUE"""),2.378268E7)</f>
        <v>23782680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IFERROR(__xludf.DUMMYFUNCTION("""COMPUTED_VALUE"""),794.93)</f>
        <v>794.93</v>
      </c>
      <c r="D200" s="2">
        <f>IFERROR(__xludf.DUMMYFUNCTION("""COMPUTED_VALUE"""),45580.66666666667)</f>
        <v>45580.66667</v>
      </c>
      <c r="E200" s="1">
        <f>IFERROR(__xludf.DUMMYFUNCTION("""COMPUTED_VALUE"""),794.93)</f>
        <v>794.93</v>
      </c>
      <c r="G200" s="2">
        <f>IFERROR(__xludf.DUMMYFUNCTION("""COMPUTED_VALUE"""),45580.66666666667)</f>
        <v>45580.66667</v>
      </c>
      <c r="H200" s="1">
        <f>IFERROR(__xludf.DUMMYFUNCTION("""COMPUTED_VALUE"""),770.22)</f>
        <v>770.22</v>
      </c>
      <c r="J200" s="2">
        <f>IFERROR(__xludf.DUMMYFUNCTION("""COMPUTED_VALUE"""),45580.66666666667)</f>
        <v>45580.66667</v>
      </c>
      <c r="K200" s="1">
        <f>IFERROR(__xludf.DUMMYFUNCTION("""COMPUTED_VALUE"""),771.39)</f>
        <v>771.39</v>
      </c>
      <c r="M200" s="2">
        <f>IFERROR(__xludf.DUMMYFUNCTION("""COMPUTED_VALUE"""),45580.66666666667)</f>
        <v>45580.66667</v>
      </c>
      <c r="N200" s="1">
        <f>IFERROR(__xludf.DUMMYFUNCTION("""COMPUTED_VALUE"""),3.7352091E7)</f>
        <v>37352091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IFERROR(__xludf.DUMMYFUNCTION("""COMPUTED_VALUE"""),771.39)</f>
        <v>771.39</v>
      </c>
      <c r="D201" s="2">
        <f>IFERROR(__xludf.DUMMYFUNCTION("""COMPUTED_VALUE"""),45581.66666666667)</f>
        <v>45581.66667</v>
      </c>
      <c r="E201" s="1">
        <f>IFERROR(__xludf.DUMMYFUNCTION("""COMPUTED_VALUE"""),778.08)</f>
        <v>778.08</v>
      </c>
      <c r="G201" s="2">
        <f>IFERROR(__xludf.DUMMYFUNCTION("""COMPUTED_VALUE"""),45581.66666666667)</f>
        <v>45581.66667</v>
      </c>
      <c r="H201" s="1">
        <f>IFERROR(__xludf.DUMMYFUNCTION("""COMPUTED_VALUE"""),771.39)</f>
        <v>771.39</v>
      </c>
      <c r="J201" s="2">
        <f>IFERROR(__xludf.DUMMYFUNCTION("""COMPUTED_VALUE"""),45581.66666666667)</f>
        <v>45581.66667</v>
      </c>
      <c r="K201" s="1">
        <f>IFERROR(__xludf.DUMMYFUNCTION("""COMPUTED_VALUE"""),774.1)</f>
        <v>774.1</v>
      </c>
      <c r="M201" s="2">
        <f>IFERROR(__xludf.DUMMYFUNCTION("""COMPUTED_VALUE"""),45581.66666666667)</f>
        <v>45581.66667</v>
      </c>
      <c r="N201" s="1">
        <f>IFERROR(__xludf.DUMMYFUNCTION("""COMPUTED_VALUE"""),2.1198817E7)</f>
        <v>21198817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IFERROR(__xludf.DUMMYFUNCTION("""COMPUTED_VALUE"""),774.1)</f>
        <v>774.1</v>
      </c>
      <c r="D202" s="2">
        <f>IFERROR(__xludf.DUMMYFUNCTION("""COMPUTED_VALUE"""),45582.66666666667)</f>
        <v>45582.66667</v>
      </c>
      <c r="E202" s="1">
        <f>IFERROR(__xludf.DUMMYFUNCTION("""COMPUTED_VALUE"""),780.54)</f>
        <v>780.54</v>
      </c>
      <c r="G202" s="2">
        <f>IFERROR(__xludf.DUMMYFUNCTION("""COMPUTED_VALUE"""),45582.66666666667)</f>
        <v>45582.66667</v>
      </c>
      <c r="H202" s="1">
        <f>IFERROR(__xludf.DUMMYFUNCTION("""COMPUTED_VALUE"""),772.0)</f>
        <v>772</v>
      </c>
      <c r="J202" s="2">
        <f>IFERROR(__xludf.DUMMYFUNCTION("""COMPUTED_VALUE"""),45582.66666666667)</f>
        <v>45582.66667</v>
      </c>
      <c r="K202" s="1">
        <f>IFERROR(__xludf.DUMMYFUNCTION("""COMPUTED_VALUE"""),777.04)</f>
        <v>777.04</v>
      </c>
      <c r="M202" s="2">
        <f>IFERROR(__xludf.DUMMYFUNCTION("""COMPUTED_VALUE"""),45582.66666666667)</f>
        <v>45582.66667</v>
      </c>
      <c r="N202" s="1">
        <f>IFERROR(__xludf.DUMMYFUNCTION("""COMPUTED_VALUE"""),2.5424042E7)</f>
        <v>25424042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IFERROR(__xludf.DUMMYFUNCTION("""COMPUTED_VALUE"""),777.04)</f>
        <v>777.04</v>
      </c>
      <c r="D203" s="2">
        <f>IFERROR(__xludf.DUMMYFUNCTION("""COMPUTED_VALUE"""),45583.66666666667)</f>
        <v>45583.66667</v>
      </c>
      <c r="E203" s="1">
        <f>IFERROR(__xludf.DUMMYFUNCTION("""COMPUTED_VALUE"""),777.66)</f>
        <v>777.66</v>
      </c>
      <c r="G203" s="2">
        <f>IFERROR(__xludf.DUMMYFUNCTION("""COMPUTED_VALUE"""),45583.66666666667)</f>
        <v>45583.66667</v>
      </c>
      <c r="H203" s="1">
        <f>IFERROR(__xludf.DUMMYFUNCTION("""COMPUTED_VALUE"""),769.12)</f>
        <v>769.12</v>
      </c>
      <c r="J203" s="2">
        <f>IFERROR(__xludf.DUMMYFUNCTION("""COMPUTED_VALUE"""),45583.66666666667)</f>
        <v>45583.66667</v>
      </c>
      <c r="K203" s="1">
        <f>IFERROR(__xludf.DUMMYFUNCTION("""COMPUTED_VALUE"""),774.86)</f>
        <v>774.86</v>
      </c>
      <c r="M203" s="2">
        <f>IFERROR(__xludf.DUMMYFUNCTION("""COMPUTED_VALUE"""),45583.66666666667)</f>
        <v>45583.66667</v>
      </c>
      <c r="N203" s="1">
        <f>IFERROR(__xludf.DUMMYFUNCTION("""COMPUTED_VALUE"""),2.7453126E7)</f>
        <v>27453126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IFERROR(__xludf.DUMMYFUNCTION("""COMPUTED_VALUE"""),774.86)</f>
        <v>774.86</v>
      </c>
      <c r="D204" s="2">
        <f>IFERROR(__xludf.DUMMYFUNCTION("""COMPUTED_VALUE"""),45586.66666666667)</f>
        <v>45586.66667</v>
      </c>
      <c r="E204" s="1">
        <f>IFERROR(__xludf.DUMMYFUNCTION("""COMPUTED_VALUE"""),784.07)</f>
        <v>784.07</v>
      </c>
      <c r="G204" s="2">
        <f>IFERROR(__xludf.DUMMYFUNCTION("""COMPUTED_VALUE"""),45586.66666666667)</f>
        <v>45586.66667</v>
      </c>
      <c r="H204" s="1">
        <f>IFERROR(__xludf.DUMMYFUNCTION("""COMPUTED_VALUE"""),773.18)</f>
        <v>773.18</v>
      </c>
      <c r="J204" s="2">
        <f>IFERROR(__xludf.DUMMYFUNCTION("""COMPUTED_VALUE"""),45586.66666666667)</f>
        <v>45586.66667</v>
      </c>
      <c r="K204" s="1">
        <f>IFERROR(__xludf.DUMMYFUNCTION("""COMPUTED_VALUE"""),775.47)</f>
        <v>775.47</v>
      </c>
      <c r="M204" s="2">
        <f>IFERROR(__xludf.DUMMYFUNCTION("""COMPUTED_VALUE"""),45586.66666666667)</f>
        <v>45586.66667</v>
      </c>
      <c r="N204" s="1">
        <f>IFERROR(__xludf.DUMMYFUNCTION("""COMPUTED_VALUE"""),2.4062435E7)</f>
        <v>24062435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IFERROR(__xludf.DUMMYFUNCTION("""COMPUTED_VALUE"""),775.47)</f>
        <v>775.47</v>
      </c>
      <c r="D205" s="2">
        <f>IFERROR(__xludf.DUMMYFUNCTION("""COMPUTED_VALUE"""),45587.66666666667)</f>
        <v>45587.66667</v>
      </c>
      <c r="E205" s="1">
        <f>IFERROR(__xludf.DUMMYFUNCTION("""COMPUTED_VALUE"""),781.41)</f>
        <v>781.41</v>
      </c>
      <c r="G205" s="2">
        <f>IFERROR(__xludf.DUMMYFUNCTION("""COMPUTED_VALUE"""),45587.66666666667)</f>
        <v>45587.66667</v>
      </c>
      <c r="H205" s="1">
        <f>IFERROR(__xludf.DUMMYFUNCTION("""COMPUTED_VALUE"""),774.17)</f>
        <v>774.17</v>
      </c>
      <c r="J205" s="2">
        <f>IFERROR(__xludf.DUMMYFUNCTION("""COMPUTED_VALUE"""),45587.66666666667)</f>
        <v>45587.66667</v>
      </c>
      <c r="K205" s="1">
        <f>IFERROR(__xludf.DUMMYFUNCTION("""COMPUTED_VALUE"""),778.3)</f>
        <v>778.3</v>
      </c>
      <c r="M205" s="2">
        <f>IFERROR(__xludf.DUMMYFUNCTION("""COMPUTED_VALUE"""),45587.66666666667)</f>
        <v>45587.66667</v>
      </c>
      <c r="N205" s="1">
        <f>IFERROR(__xludf.DUMMYFUNCTION("""COMPUTED_VALUE"""),2.1252691E7)</f>
        <v>21252691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IFERROR(__xludf.DUMMYFUNCTION("""COMPUTED_VALUE"""),778.3)</f>
        <v>778.3</v>
      </c>
      <c r="D206" s="2">
        <f>IFERROR(__xludf.DUMMYFUNCTION("""COMPUTED_VALUE"""),45588.66666666667)</f>
        <v>45588.66667</v>
      </c>
      <c r="E206" s="1">
        <f>IFERROR(__xludf.DUMMYFUNCTION("""COMPUTED_VALUE"""),778.47)</f>
        <v>778.47</v>
      </c>
      <c r="G206" s="2">
        <f>IFERROR(__xludf.DUMMYFUNCTION("""COMPUTED_VALUE"""),45588.66666666667)</f>
        <v>45588.66667</v>
      </c>
      <c r="H206" s="1">
        <f>IFERROR(__xludf.DUMMYFUNCTION("""COMPUTED_VALUE"""),769.97)</f>
        <v>769.97</v>
      </c>
      <c r="J206" s="2">
        <f>IFERROR(__xludf.DUMMYFUNCTION("""COMPUTED_VALUE"""),45588.66666666667)</f>
        <v>45588.66667</v>
      </c>
      <c r="K206" s="1">
        <f>IFERROR(__xludf.DUMMYFUNCTION("""COMPUTED_VALUE"""),775.3)</f>
        <v>775.3</v>
      </c>
      <c r="M206" s="2">
        <f>IFERROR(__xludf.DUMMYFUNCTION("""COMPUTED_VALUE"""),45588.66666666667)</f>
        <v>45588.66667</v>
      </c>
      <c r="N206" s="1">
        <f>IFERROR(__xludf.DUMMYFUNCTION("""COMPUTED_VALUE"""),2.1703157E7)</f>
        <v>21703157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IFERROR(__xludf.DUMMYFUNCTION("""COMPUTED_VALUE"""),775.3)</f>
        <v>775.3</v>
      </c>
      <c r="D207" s="2">
        <f>IFERROR(__xludf.DUMMYFUNCTION("""COMPUTED_VALUE"""),45589.66666666667)</f>
        <v>45589.66667</v>
      </c>
      <c r="E207" s="1">
        <f>IFERROR(__xludf.DUMMYFUNCTION("""COMPUTED_VALUE"""),777.55)</f>
        <v>777.55</v>
      </c>
      <c r="G207" s="2">
        <f>IFERROR(__xludf.DUMMYFUNCTION("""COMPUTED_VALUE"""),45589.66666666667)</f>
        <v>45589.66667</v>
      </c>
      <c r="H207" s="1">
        <f>IFERROR(__xludf.DUMMYFUNCTION("""COMPUTED_VALUE"""),768.83)</f>
        <v>768.83</v>
      </c>
      <c r="J207" s="2">
        <f>IFERROR(__xludf.DUMMYFUNCTION("""COMPUTED_VALUE"""),45589.66666666667)</f>
        <v>45589.66667</v>
      </c>
      <c r="K207" s="1">
        <f>IFERROR(__xludf.DUMMYFUNCTION("""COMPUTED_VALUE"""),772.43)</f>
        <v>772.43</v>
      </c>
      <c r="M207" s="2">
        <f>IFERROR(__xludf.DUMMYFUNCTION("""COMPUTED_VALUE"""),45589.66666666667)</f>
        <v>45589.66667</v>
      </c>
      <c r="N207" s="1">
        <f>IFERROR(__xludf.DUMMYFUNCTION("""COMPUTED_VALUE"""),2.4281475E7)</f>
        <v>24281475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IFERROR(__xludf.DUMMYFUNCTION("""COMPUTED_VALUE"""),772.43)</f>
        <v>772.43</v>
      </c>
      <c r="D208" s="2">
        <f>IFERROR(__xludf.DUMMYFUNCTION("""COMPUTED_VALUE"""),45590.66666666667)</f>
        <v>45590.66667</v>
      </c>
      <c r="E208" s="1">
        <f>IFERROR(__xludf.DUMMYFUNCTION("""COMPUTED_VALUE"""),778.03)</f>
        <v>778.03</v>
      </c>
      <c r="G208" s="2">
        <f>IFERROR(__xludf.DUMMYFUNCTION("""COMPUTED_VALUE"""),45590.66666666667)</f>
        <v>45590.66667</v>
      </c>
      <c r="H208" s="1">
        <f>IFERROR(__xludf.DUMMYFUNCTION("""COMPUTED_VALUE"""),771.28)</f>
        <v>771.28</v>
      </c>
      <c r="J208" s="2">
        <f>IFERROR(__xludf.DUMMYFUNCTION("""COMPUTED_VALUE"""),45590.66666666667)</f>
        <v>45590.66667</v>
      </c>
      <c r="K208" s="1">
        <f>IFERROR(__xludf.DUMMYFUNCTION("""COMPUTED_VALUE"""),772.74)</f>
        <v>772.74</v>
      </c>
      <c r="M208" s="2">
        <f>IFERROR(__xludf.DUMMYFUNCTION("""COMPUTED_VALUE"""),45590.66666666667)</f>
        <v>45590.66667</v>
      </c>
      <c r="N208" s="1">
        <f>IFERROR(__xludf.DUMMYFUNCTION("""COMPUTED_VALUE"""),2.6166519E7)</f>
        <v>26166519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IFERROR(__xludf.DUMMYFUNCTION("""COMPUTED_VALUE"""),772.74)</f>
        <v>772.74</v>
      </c>
      <c r="D209" s="2">
        <f>IFERROR(__xludf.DUMMYFUNCTION("""COMPUTED_VALUE"""),45593.66666666667)</f>
        <v>45593.66667</v>
      </c>
      <c r="E209" s="1">
        <f>IFERROR(__xludf.DUMMYFUNCTION("""COMPUTED_VALUE"""),772.74)</f>
        <v>772.74</v>
      </c>
      <c r="G209" s="2">
        <f>IFERROR(__xludf.DUMMYFUNCTION("""COMPUTED_VALUE"""),45593.66666666667)</f>
        <v>45593.66667</v>
      </c>
      <c r="H209" s="1">
        <f>IFERROR(__xludf.DUMMYFUNCTION("""COMPUTED_VALUE"""),757.5)</f>
        <v>757.5</v>
      </c>
      <c r="J209" s="2">
        <f>IFERROR(__xludf.DUMMYFUNCTION("""COMPUTED_VALUE"""),45593.66666666667)</f>
        <v>45593.66667</v>
      </c>
      <c r="K209" s="1">
        <f>IFERROR(__xludf.DUMMYFUNCTION("""COMPUTED_VALUE"""),769.24)</f>
        <v>769.24</v>
      </c>
      <c r="M209" s="2">
        <f>IFERROR(__xludf.DUMMYFUNCTION("""COMPUTED_VALUE"""),45593.66666666667)</f>
        <v>45593.66667</v>
      </c>
      <c r="N209" s="1">
        <f>IFERROR(__xludf.DUMMYFUNCTION("""COMPUTED_VALUE"""),3.2437114E7)</f>
        <v>32437114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IFERROR(__xludf.DUMMYFUNCTION("""COMPUTED_VALUE"""),769.24)</f>
        <v>769.24</v>
      </c>
      <c r="D210" s="2">
        <f>IFERROR(__xludf.DUMMYFUNCTION("""COMPUTED_VALUE"""),45594.66666666667)</f>
        <v>45594.66667</v>
      </c>
      <c r="E210" s="1">
        <f>IFERROR(__xludf.DUMMYFUNCTION("""COMPUTED_VALUE"""),770.21)</f>
        <v>770.21</v>
      </c>
      <c r="G210" s="2">
        <f>IFERROR(__xludf.DUMMYFUNCTION("""COMPUTED_VALUE"""),45594.66666666667)</f>
        <v>45594.66667</v>
      </c>
      <c r="H210" s="1">
        <f>IFERROR(__xludf.DUMMYFUNCTION("""COMPUTED_VALUE"""),756.98)</f>
        <v>756.98</v>
      </c>
      <c r="J210" s="2">
        <f>IFERROR(__xludf.DUMMYFUNCTION("""COMPUTED_VALUE"""),45594.66666666667)</f>
        <v>45594.66667</v>
      </c>
      <c r="K210" s="1">
        <f>IFERROR(__xludf.DUMMYFUNCTION("""COMPUTED_VALUE"""),758.9)</f>
        <v>758.9</v>
      </c>
      <c r="M210" s="2">
        <f>IFERROR(__xludf.DUMMYFUNCTION("""COMPUTED_VALUE"""),45594.66666666667)</f>
        <v>45594.66667</v>
      </c>
      <c r="N210" s="1">
        <f>IFERROR(__xludf.DUMMYFUNCTION("""COMPUTED_VALUE"""),2.9128573E7)</f>
        <v>29128573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IFERROR(__xludf.DUMMYFUNCTION("""COMPUTED_VALUE"""),758.9)</f>
        <v>758.9</v>
      </c>
      <c r="D211" s="2">
        <f>IFERROR(__xludf.DUMMYFUNCTION("""COMPUTED_VALUE"""),45595.66666666667)</f>
        <v>45595.66667</v>
      </c>
      <c r="E211" s="1">
        <f>IFERROR(__xludf.DUMMYFUNCTION("""COMPUTED_VALUE"""),764.87)</f>
        <v>764.87</v>
      </c>
      <c r="G211" s="2">
        <f>IFERROR(__xludf.DUMMYFUNCTION("""COMPUTED_VALUE"""),45595.66666666667)</f>
        <v>45595.66667</v>
      </c>
      <c r="H211" s="1">
        <f>IFERROR(__xludf.DUMMYFUNCTION("""COMPUTED_VALUE"""),754.34)</f>
        <v>754.34</v>
      </c>
      <c r="J211" s="2">
        <f>IFERROR(__xludf.DUMMYFUNCTION("""COMPUTED_VALUE"""),45595.66666666667)</f>
        <v>45595.66667</v>
      </c>
      <c r="K211" s="1">
        <f>IFERROR(__xludf.DUMMYFUNCTION("""COMPUTED_VALUE"""),755.74)</f>
        <v>755.74</v>
      </c>
      <c r="M211" s="2">
        <f>IFERROR(__xludf.DUMMYFUNCTION("""COMPUTED_VALUE"""),45595.66666666667)</f>
        <v>45595.66667</v>
      </c>
      <c r="N211" s="1">
        <f>IFERROR(__xludf.DUMMYFUNCTION("""COMPUTED_VALUE"""),2.5067143E7)</f>
        <v>25067143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IFERROR(__xludf.DUMMYFUNCTION("""COMPUTED_VALUE"""),755.74)</f>
        <v>755.74</v>
      </c>
      <c r="D212" s="2">
        <f>IFERROR(__xludf.DUMMYFUNCTION("""COMPUTED_VALUE"""),45596.66666666667)</f>
        <v>45596.66667</v>
      </c>
      <c r="E212" s="1">
        <f>IFERROR(__xludf.DUMMYFUNCTION("""COMPUTED_VALUE"""),766.28)</f>
        <v>766.28</v>
      </c>
      <c r="G212" s="2">
        <f>IFERROR(__xludf.DUMMYFUNCTION("""COMPUTED_VALUE"""),45596.66666666667)</f>
        <v>45596.66667</v>
      </c>
      <c r="H212" s="1">
        <f>IFERROR(__xludf.DUMMYFUNCTION("""COMPUTED_VALUE"""),755.74)</f>
        <v>755.74</v>
      </c>
      <c r="J212" s="2">
        <f>IFERROR(__xludf.DUMMYFUNCTION("""COMPUTED_VALUE"""),45596.66666666667)</f>
        <v>45596.66667</v>
      </c>
      <c r="K212" s="1">
        <f>IFERROR(__xludf.DUMMYFUNCTION("""COMPUTED_VALUE"""),757.31)</f>
        <v>757.31</v>
      </c>
      <c r="M212" s="2">
        <f>IFERROR(__xludf.DUMMYFUNCTION("""COMPUTED_VALUE"""),45596.66666666667)</f>
        <v>45596.66667</v>
      </c>
      <c r="N212" s="1">
        <f>IFERROR(__xludf.DUMMYFUNCTION("""COMPUTED_VALUE"""),3.9812473E7)</f>
        <v>39812473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IFERROR(__xludf.DUMMYFUNCTION("""COMPUTED_VALUE"""),757.31)</f>
        <v>757.31</v>
      </c>
      <c r="D213" s="2">
        <f>IFERROR(__xludf.DUMMYFUNCTION("""COMPUTED_VALUE"""),45597.66666666667)</f>
        <v>45597.66667</v>
      </c>
      <c r="E213" s="1">
        <f>IFERROR(__xludf.DUMMYFUNCTION("""COMPUTED_VALUE"""),778.61)</f>
        <v>778.61</v>
      </c>
      <c r="G213" s="2">
        <f>IFERROR(__xludf.DUMMYFUNCTION("""COMPUTED_VALUE"""),45597.66666666667)</f>
        <v>45597.66667</v>
      </c>
      <c r="H213" s="1">
        <f>IFERROR(__xludf.DUMMYFUNCTION("""COMPUTED_VALUE"""),755.51)</f>
        <v>755.51</v>
      </c>
      <c r="J213" s="2">
        <f>IFERROR(__xludf.DUMMYFUNCTION("""COMPUTED_VALUE"""),45597.66666666667)</f>
        <v>45597.66667</v>
      </c>
      <c r="K213" s="1">
        <f>IFERROR(__xludf.DUMMYFUNCTION("""COMPUTED_VALUE"""),756.12)</f>
        <v>756.12</v>
      </c>
      <c r="M213" s="2">
        <f>IFERROR(__xludf.DUMMYFUNCTION("""COMPUTED_VALUE"""),45597.66666666667)</f>
        <v>45597.66667</v>
      </c>
      <c r="N213" s="1">
        <f>IFERROR(__xludf.DUMMYFUNCTION("""COMPUTED_VALUE"""),4.5626318E7)</f>
        <v>45626318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IFERROR(__xludf.DUMMYFUNCTION("""COMPUTED_VALUE"""),756.12)</f>
        <v>756.12</v>
      </c>
      <c r="D214" s="2">
        <f>IFERROR(__xludf.DUMMYFUNCTION("""COMPUTED_VALUE"""),45600.66666666667)</f>
        <v>45600.66667</v>
      </c>
      <c r="E214" s="1">
        <f>IFERROR(__xludf.DUMMYFUNCTION("""COMPUTED_VALUE"""),773.83)</f>
        <v>773.83</v>
      </c>
      <c r="G214" s="2">
        <f>IFERROR(__xludf.DUMMYFUNCTION("""COMPUTED_VALUE"""),45600.66666666667)</f>
        <v>45600.66667</v>
      </c>
      <c r="H214" s="1">
        <f>IFERROR(__xludf.DUMMYFUNCTION("""COMPUTED_VALUE"""),756.12)</f>
        <v>756.12</v>
      </c>
      <c r="J214" s="2">
        <f>IFERROR(__xludf.DUMMYFUNCTION("""COMPUTED_VALUE"""),45600.66666666667)</f>
        <v>45600.66667</v>
      </c>
      <c r="K214" s="1">
        <f>IFERROR(__xludf.DUMMYFUNCTION("""COMPUTED_VALUE"""),773.47)</f>
        <v>773.47</v>
      </c>
      <c r="M214" s="2">
        <f>IFERROR(__xludf.DUMMYFUNCTION("""COMPUTED_VALUE"""),45600.66666666667)</f>
        <v>45600.66667</v>
      </c>
      <c r="N214" s="1">
        <f>IFERROR(__xludf.DUMMYFUNCTION("""COMPUTED_VALUE"""),3.0728665E7)</f>
        <v>30728665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IFERROR(__xludf.DUMMYFUNCTION("""COMPUTED_VALUE"""),773.47)</f>
        <v>773.47</v>
      </c>
      <c r="D215" s="2">
        <f>IFERROR(__xludf.DUMMYFUNCTION("""COMPUTED_VALUE"""),45601.66666666667)</f>
        <v>45601.66667</v>
      </c>
      <c r="E215" s="1">
        <f>IFERROR(__xludf.DUMMYFUNCTION("""COMPUTED_VALUE"""),776.24)</f>
        <v>776.24</v>
      </c>
      <c r="G215" s="2">
        <f>IFERROR(__xludf.DUMMYFUNCTION("""COMPUTED_VALUE"""),45601.66666666667)</f>
        <v>45601.66667</v>
      </c>
      <c r="H215" s="1">
        <f>IFERROR(__xludf.DUMMYFUNCTION("""COMPUTED_VALUE"""),768.66)</f>
        <v>768.66</v>
      </c>
      <c r="J215" s="2">
        <f>IFERROR(__xludf.DUMMYFUNCTION("""COMPUTED_VALUE"""),45601.66666666667)</f>
        <v>45601.66667</v>
      </c>
      <c r="K215" s="1">
        <f>IFERROR(__xludf.DUMMYFUNCTION("""COMPUTED_VALUE"""),773.93)</f>
        <v>773.93</v>
      </c>
      <c r="M215" s="2">
        <f>IFERROR(__xludf.DUMMYFUNCTION("""COMPUTED_VALUE"""),45601.66666666667)</f>
        <v>45601.66667</v>
      </c>
      <c r="N215" s="1">
        <f>IFERROR(__xludf.DUMMYFUNCTION("""COMPUTED_VALUE"""),2.4353321E7)</f>
        <v>24353321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IFERROR(__xludf.DUMMYFUNCTION("""COMPUTED_VALUE"""),773.93)</f>
        <v>773.93</v>
      </c>
      <c r="D216" s="2">
        <f>IFERROR(__xludf.DUMMYFUNCTION("""COMPUTED_VALUE"""),45602.66666666667)</f>
        <v>45602.66667</v>
      </c>
      <c r="E216" s="1">
        <f>IFERROR(__xludf.DUMMYFUNCTION("""COMPUTED_VALUE"""),794.83)</f>
        <v>794.83</v>
      </c>
      <c r="G216" s="2">
        <f>IFERROR(__xludf.DUMMYFUNCTION("""COMPUTED_VALUE"""),45602.66666666667)</f>
        <v>45602.66667</v>
      </c>
      <c r="H216" s="1">
        <f>IFERROR(__xludf.DUMMYFUNCTION("""COMPUTED_VALUE"""),773.93)</f>
        <v>773.93</v>
      </c>
      <c r="J216" s="2">
        <f>IFERROR(__xludf.DUMMYFUNCTION("""COMPUTED_VALUE"""),45602.66666666667)</f>
        <v>45602.66667</v>
      </c>
      <c r="K216" s="1">
        <f>IFERROR(__xludf.DUMMYFUNCTION("""COMPUTED_VALUE"""),789.97)</f>
        <v>789.97</v>
      </c>
      <c r="M216" s="2">
        <f>IFERROR(__xludf.DUMMYFUNCTION("""COMPUTED_VALUE"""),45602.66666666667)</f>
        <v>45602.66667</v>
      </c>
      <c r="N216" s="1">
        <f>IFERROR(__xludf.DUMMYFUNCTION("""COMPUTED_VALUE"""),5.3079322E7)</f>
        <v>53079322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IFERROR(__xludf.DUMMYFUNCTION("""COMPUTED_VALUE"""),789.97)</f>
        <v>789.97</v>
      </c>
      <c r="D217" s="2">
        <f>IFERROR(__xludf.DUMMYFUNCTION("""COMPUTED_VALUE"""),45603.66666666667)</f>
        <v>45603.66667</v>
      </c>
      <c r="E217" s="1">
        <f>IFERROR(__xludf.DUMMYFUNCTION("""COMPUTED_VALUE"""),791.53)</f>
        <v>791.53</v>
      </c>
      <c r="G217" s="2">
        <f>IFERROR(__xludf.DUMMYFUNCTION("""COMPUTED_VALUE"""),45603.66666666667)</f>
        <v>45603.66667</v>
      </c>
      <c r="H217" s="1">
        <f>IFERROR(__xludf.DUMMYFUNCTION("""COMPUTED_VALUE"""),782.01)</f>
        <v>782.01</v>
      </c>
      <c r="J217" s="2">
        <f>IFERROR(__xludf.DUMMYFUNCTION("""COMPUTED_VALUE"""),45603.66666666667)</f>
        <v>45603.66667</v>
      </c>
      <c r="K217" s="1">
        <f>IFERROR(__xludf.DUMMYFUNCTION("""COMPUTED_VALUE"""),788.96)</f>
        <v>788.96</v>
      </c>
      <c r="M217" s="2">
        <f>IFERROR(__xludf.DUMMYFUNCTION("""COMPUTED_VALUE"""),45603.66666666667)</f>
        <v>45603.66667</v>
      </c>
      <c r="N217" s="1">
        <f>IFERROR(__xludf.DUMMYFUNCTION("""COMPUTED_VALUE"""),3.2616147E7)</f>
        <v>32616147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IFERROR(__xludf.DUMMYFUNCTION("""COMPUTED_VALUE"""),788.96)</f>
        <v>788.96</v>
      </c>
      <c r="D218" s="2">
        <f>IFERROR(__xludf.DUMMYFUNCTION("""COMPUTED_VALUE"""),45604.66666666667)</f>
        <v>45604.66667</v>
      </c>
      <c r="E218" s="1">
        <f>IFERROR(__xludf.DUMMYFUNCTION("""COMPUTED_VALUE"""),790.7)</f>
        <v>790.7</v>
      </c>
      <c r="G218" s="2">
        <f>IFERROR(__xludf.DUMMYFUNCTION("""COMPUTED_VALUE"""),45604.66666666667)</f>
        <v>45604.66667</v>
      </c>
      <c r="H218" s="1">
        <f>IFERROR(__xludf.DUMMYFUNCTION("""COMPUTED_VALUE"""),781.25)</f>
        <v>781.25</v>
      </c>
      <c r="J218" s="2">
        <f>IFERROR(__xludf.DUMMYFUNCTION("""COMPUTED_VALUE"""),45604.66666666667)</f>
        <v>45604.66667</v>
      </c>
      <c r="K218" s="1">
        <f>IFERROR(__xludf.DUMMYFUNCTION("""COMPUTED_VALUE"""),788.62)</f>
        <v>788.62</v>
      </c>
      <c r="M218" s="2">
        <f>IFERROR(__xludf.DUMMYFUNCTION("""COMPUTED_VALUE"""),45604.66666666667)</f>
        <v>45604.66667</v>
      </c>
      <c r="N218" s="1">
        <f>IFERROR(__xludf.DUMMYFUNCTION("""COMPUTED_VALUE"""),3.2569476E7)</f>
        <v>32569476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IFERROR(__xludf.DUMMYFUNCTION("""COMPUTED_VALUE"""),788.62)</f>
        <v>788.62</v>
      </c>
      <c r="D219" s="2">
        <f>IFERROR(__xludf.DUMMYFUNCTION("""COMPUTED_VALUE"""),45607.66666666667)</f>
        <v>45607.66667</v>
      </c>
      <c r="E219" s="1">
        <f>IFERROR(__xludf.DUMMYFUNCTION("""COMPUTED_VALUE"""),792.61)</f>
        <v>792.61</v>
      </c>
      <c r="G219" s="2">
        <f>IFERROR(__xludf.DUMMYFUNCTION("""COMPUTED_VALUE"""),45607.66666666667)</f>
        <v>45607.66667</v>
      </c>
      <c r="H219" s="1">
        <f>IFERROR(__xludf.DUMMYFUNCTION("""COMPUTED_VALUE"""),783.27)</f>
        <v>783.27</v>
      </c>
      <c r="J219" s="2">
        <f>IFERROR(__xludf.DUMMYFUNCTION("""COMPUTED_VALUE"""),45607.66666666667)</f>
        <v>45607.66667</v>
      </c>
      <c r="K219" s="1">
        <f>IFERROR(__xludf.DUMMYFUNCTION("""COMPUTED_VALUE"""),785.44)</f>
        <v>785.44</v>
      </c>
      <c r="M219" s="2">
        <f>IFERROR(__xludf.DUMMYFUNCTION("""COMPUTED_VALUE"""),45607.66666666667)</f>
        <v>45607.66667</v>
      </c>
      <c r="N219" s="1">
        <f>IFERROR(__xludf.DUMMYFUNCTION("""COMPUTED_VALUE"""),3.0382477E7)</f>
        <v>30382477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IFERROR(__xludf.DUMMYFUNCTION("""COMPUTED_VALUE"""),785.44)</f>
        <v>785.44</v>
      </c>
      <c r="D220" s="2">
        <f>IFERROR(__xludf.DUMMYFUNCTION("""COMPUTED_VALUE"""),45608.66666666667)</f>
        <v>45608.66667</v>
      </c>
      <c r="E220" s="1">
        <f>IFERROR(__xludf.DUMMYFUNCTION("""COMPUTED_VALUE"""),790.65)</f>
        <v>790.65</v>
      </c>
      <c r="G220" s="2">
        <f>IFERROR(__xludf.DUMMYFUNCTION("""COMPUTED_VALUE"""),45608.66666666667)</f>
        <v>45608.66667</v>
      </c>
      <c r="H220" s="1">
        <f>IFERROR(__xludf.DUMMYFUNCTION("""COMPUTED_VALUE"""),781.52)</f>
        <v>781.52</v>
      </c>
      <c r="J220" s="2">
        <f>IFERROR(__xludf.DUMMYFUNCTION("""COMPUTED_VALUE"""),45608.66666666667)</f>
        <v>45608.66667</v>
      </c>
      <c r="K220" s="1">
        <f>IFERROR(__xludf.DUMMYFUNCTION("""COMPUTED_VALUE"""),782.68)</f>
        <v>782.68</v>
      </c>
      <c r="M220" s="2">
        <f>IFERROR(__xludf.DUMMYFUNCTION("""COMPUTED_VALUE"""),45608.66666666667)</f>
        <v>45608.66667</v>
      </c>
      <c r="N220" s="1">
        <f>IFERROR(__xludf.DUMMYFUNCTION("""COMPUTED_VALUE"""),2.9742396E7)</f>
        <v>29742396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IFERROR(__xludf.DUMMYFUNCTION("""COMPUTED_VALUE"""),782.68)</f>
        <v>782.68</v>
      </c>
      <c r="D221" s="2">
        <f>IFERROR(__xludf.DUMMYFUNCTION("""COMPUTED_VALUE"""),45609.66666666667)</f>
        <v>45609.66667</v>
      </c>
      <c r="E221" s="1">
        <f>IFERROR(__xludf.DUMMYFUNCTION("""COMPUTED_VALUE"""),796.08)</f>
        <v>796.08</v>
      </c>
      <c r="G221" s="2">
        <f>IFERROR(__xludf.DUMMYFUNCTION("""COMPUTED_VALUE"""),45609.66666666667)</f>
        <v>45609.66667</v>
      </c>
      <c r="H221" s="1">
        <f>IFERROR(__xludf.DUMMYFUNCTION("""COMPUTED_VALUE"""),774.76)</f>
        <v>774.76</v>
      </c>
      <c r="J221" s="2">
        <f>IFERROR(__xludf.DUMMYFUNCTION("""COMPUTED_VALUE"""),45609.66666666667)</f>
        <v>45609.66667</v>
      </c>
      <c r="K221" s="1">
        <f>IFERROR(__xludf.DUMMYFUNCTION("""COMPUTED_VALUE"""),793.36)</f>
        <v>793.36</v>
      </c>
      <c r="M221" s="2">
        <f>IFERROR(__xludf.DUMMYFUNCTION("""COMPUTED_VALUE"""),45609.66666666667)</f>
        <v>45609.66667</v>
      </c>
      <c r="N221" s="1">
        <f>IFERROR(__xludf.DUMMYFUNCTION("""COMPUTED_VALUE"""),4.8019708E7)</f>
        <v>48019708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IFERROR(__xludf.DUMMYFUNCTION("""COMPUTED_VALUE"""),793.36)</f>
        <v>793.36</v>
      </c>
      <c r="D222" s="2">
        <f>IFERROR(__xludf.DUMMYFUNCTION("""COMPUTED_VALUE"""),45610.66666666667)</f>
        <v>45610.66667</v>
      </c>
      <c r="E222" s="1">
        <f>IFERROR(__xludf.DUMMYFUNCTION("""COMPUTED_VALUE"""),798.56)</f>
        <v>798.56</v>
      </c>
      <c r="G222" s="2">
        <f>IFERROR(__xludf.DUMMYFUNCTION("""COMPUTED_VALUE"""),45610.66666666667)</f>
        <v>45610.66667</v>
      </c>
      <c r="H222" s="1">
        <f>IFERROR(__xludf.DUMMYFUNCTION("""COMPUTED_VALUE"""),791.17)</f>
        <v>791.17</v>
      </c>
      <c r="J222" s="2">
        <f>IFERROR(__xludf.DUMMYFUNCTION("""COMPUTED_VALUE"""),45610.66666666667)</f>
        <v>45610.66667</v>
      </c>
      <c r="K222" s="1">
        <f>IFERROR(__xludf.DUMMYFUNCTION("""COMPUTED_VALUE"""),794.2)</f>
        <v>794.2</v>
      </c>
      <c r="M222" s="2">
        <f>IFERROR(__xludf.DUMMYFUNCTION("""COMPUTED_VALUE"""),45610.66666666667)</f>
        <v>45610.66667</v>
      </c>
      <c r="N222" s="1">
        <f>IFERROR(__xludf.DUMMYFUNCTION("""COMPUTED_VALUE"""),3.6460788E7)</f>
        <v>36460788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IFERROR(__xludf.DUMMYFUNCTION("""COMPUTED_VALUE"""),794.2)</f>
        <v>794.2</v>
      </c>
      <c r="D223" s="2">
        <f>IFERROR(__xludf.DUMMYFUNCTION("""COMPUTED_VALUE"""),45611.66666666667)</f>
        <v>45611.66667</v>
      </c>
      <c r="E223" s="1">
        <f>IFERROR(__xludf.DUMMYFUNCTION("""COMPUTED_VALUE"""),797.66)</f>
        <v>797.66</v>
      </c>
      <c r="G223" s="2">
        <f>IFERROR(__xludf.DUMMYFUNCTION("""COMPUTED_VALUE"""),45611.66666666667)</f>
        <v>45611.66667</v>
      </c>
      <c r="H223" s="1">
        <f>IFERROR(__xludf.DUMMYFUNCTION("""COMPUTED_VALUE"""),787.18)</f>
        <v>787.18</v>
      </c>
      <c r="J223" s="2">
        <f>IFERROR(__xludf.DUMMYFUNCTION("""COMPUTED_VALUE"""),45611.66666666667)</f>
        <v>45611.66667</v>
      </c>
      <c r="K223" s="1">
        <f>IFERROR(__xludf.DUMMYFUNCTION("""COMPUTED_VALUE"""),787.93)</f>
        <v>787.93</v>
      </c>
      <c r="M223" s="2">
        <f>IFERROR(__xludf.DUMMYFUNCTION("""COMPUTED_VALUE"""),45611.66666666667)</f>
        <v>45611.66667</v>
      </c>
      <c r="N223" s="1">
        <f>IFERROR(__xludf.DUMMYFUNCTION("""COMPUTED_VALUE"""),4.3082604E7)</f>
        <v>43082604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IFERROR(__xludf.DUMMYFUNCTION("""COMPUTED_VALUE"""),787.93)</f>
        <v>787.93</v>
      </c>
      <c r="D224" s="2">
        <f>IFERROR(__xludf.DUMMYFUNCTION("""COMPUTED_VALUE"""),45614.66666666667)</f>
        <v>45614.66667</v>
      </c>
      <c r="E224" s="1">
        <f>IFERROR(__xludf.DUMMYFUNCTION("""COMPUTED_VALUE"""),793.84)</f>
        <v>793.84</v>
      </c>
      <c r="G224" s="2">
        <f>IFERROR(__xludf.DUMMYFUNCTION("""COMPUTED_VALUE"""),45614.66666666667)</f>
        <v>45614.66667</v>
      </c>
      <c r="H224" s="1">
        <f>IFERROR(__xludf.DUMMYFUNCTION("""COMPUTED_VALUE"""),785.64)</f>
        <v>785.64</v>
      </c>
      <c r="J224" s="2">
        <f>IFERROR(__xludf.DUMMYFUNCTION("""COMPUTED_VALUE"""),45614.66666666667)</f>
        <v>45614.66667</v>
      </c>
      <c r="K224" s="1">
        <f>IFERROR(__xludf.DUMMYFUNCTION("""COMPUTED_VALUE"""),791.65)</f>
        <v>791.65</v>
      </c>
      <c r="M224" s="2">
        <f>IFERROR(__xludf.DUMMYFUNCTION("""COMPUTED_VALUE"""),45614.66666666667)</f>
        <v>45614.66667</v>
      </c>
      <c r="N224" s="1">
        <f>IFERROR(__xludf.DUMMYFUNCTION("""COMPUTED_VALUE"""),3.2290205E7)</f>
        <v>32290205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IFERROR(__xludf.DUMMYFUNCTION("""COMPUTED_VALUE"""),791.65)</f>
        <v>791.65</v>
      </c>
      <c r="D225" s="2">
        <f>IFERROR(__xludf.DUMMYFUNCTION("""COMPUTED_VALUE"""),45615.66666666667)</f>
        <v>45615.66667</v>
      </c>
      <c r="E225" s="1">
        <f>IFERROR(__xludf.DUMMYFUNCTION("""COMPUTED_VALUE"""),791.65)</f>
        <v>791.65</v>
      </c>
      <c r="G225" s="2">
        <f>IFERROR(__xludf.DUMMYFUNCTION("""COMPUTED_VALUE"""),45615.66666666667)</f>
        <v>45615.66667</v>
      </c>
      <c r="H225" s="1">
        <f>IFERROR(__xludf.DUMMYFUNCTION("""COMPUTED_VALUE"""),779.89)</f>
        <v>779.89</v>
      </c>
      <c r="J225" s="2">
        <f>IFERROR(__xludf.DUMMYFUNCTION("""COMPUTED_VALUE"""),45615.66666666667)</f>
        <v>45615.66667</v>
      </c>
      <c r="K225" s="1">
        <f>IFERROR(__xludf.DUMMYFUNCTION("""COMPUTED_VALUE"""),782.52)</f>
        <v>782.52</v>
      </c>
      <c r="M225" s="2">
        <f>IFERROR(__xludf.DUMMYFUNCTION("""COMPUTED_VALUE"""),45615.66666666667)</f>
        <v>45615.66667</v>
      </c>
      <c r="N225" s="1">
        <f>IFERROR(__xludf.DUMMYFUNCTION("""COMPUTED_VALUE"""),2.4279877E7)</f>
        <v>24279877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IFERROR(__xludf.DUMMYFUNCTION("""COMPUTED_VALUE"""),782.52)</f>
        <v>782.52</v>
      </c>
      <c r="D226" s="2">
        <f>IFERROR(__xludf.DUMMYFUNCTION("""COMPUTED_VALUE"""),45616.66666666667)</f>
        <v>45616.66667</v>
      </c>
      <c r="E226" s="1">
        <f>IFERROR(__xludf.DUMMYFUNCTION("""COMPUTED_VALUE"""),793.39)</f>
        <v>793.39</v>
      </c>
      <c r="G226" s="2">
        <f>IFERROR(__xludf.DUMMYFUNCTION("""COMPUTED_VALUE"""),45616.66666666667)</f>
        <v>45616.66667</v>
      </c>
      <c r="H226" s="1">
        <f>IFERROR(__xludf.DUMMYFUNCTION("""COMPUTED_VALUE"""),782.52)</f>
        <v>782.52</v>
      </c>
      <c r="J226" s="2">
        <f>IFERROR(__xludf.DUMMYFUNCTION("""COMPUTED_VALUE"""),45616.66666666667)</f>
        <v>45616.66667</v>
      </c>
      <c r="K226" s="1">
        <f>IFERROR(__xludf.DUMMYFUNCTION("""COMPUTED_VALUE"""),792.6)</f>
        <v>792.6</v>
      </c>
      <c r="M226" s="2">
        <f>IFERROR(__xludf.DUMMYFUNCTION("""COMPUTED_VALUE"""),45616.66666666667)</f>
        <v>45616.66667</v>
      </c>
      <c r="N226" s="1">
        <f>IFERROR(__xludf.DUMMYFUNCTION("""COMPUTED_VALUE"""),2.5287611E7)</f>
        <v>25287611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IFERROR(__xludf.DUMMYFUNCTION("""COMPUTED_VALUE"""),792.6)</f>
        <v>792.6</v>
      </c>
      <c r="D227" s="2">
        <f>IFERROR(__xludf.DUMMYFUNCTION("""COMPUTED_VALUE"""),45617.66666666667)</f>
        <v>45617.66667</v>
      </c>
      <c r="E227" s="1">
        <f>IFERROR(__xludf.DUMMYFUNCTION("""COMPUTED_VALUE"""),803.64)</f>
        <v>803.64</v>
      </c>
      <c r="G227" s="2">
        <f>IFERROR(__xludf.DUMMYFUNCTION("""COMPUTED_VALUE"""),45617.66666666667)</f>
        <v>45617.66667</v>
      </c>
      <c r="H227" s="1">
        <f>IFERROR(__xludf.DUMMYFUNCTION("""COMPUTED_VALUE"""),792.56)</f>
        <v>792.56</v>
      </c>
      <c r="J227" s="2">
        <f>IFERROR(__xludf.DUMMYFUNCTION("""COMPUTED_VALUE"""),45617.66666666667)</f>
        <v>45617.66667</v>
      </c>
      <c r="K227" s="1">
        <f>IFERROR(__xludf.DUMMYFUNCTION("""COMPUTED_VALUE"""),800.2)</f>
        <v>800.2</v>
      </c>
      <c r="M227" s="2">
        <f>IFERROR(__xludf.DUMMYFUNCTION("""COMPUTED_VALUE"""),45617.66666666667)</f>
        <v>45617.66667</v>
      </c>
      <c r="N227" s="1">
        <f>IFERROR(__xludf.DUMMYFUNCTION("""COMPUTED_VALUE"""),3.0748851E7)</f>
        <v>30748851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IFERROR(__xludf.DUMMYFUNCTION("""COMPUTED_VALUE"""),800.2)</f>
        <v>800.2</v>
      </c>
      <c r="D228" s="2">
        <f>IFERROR(__xludf.DUMMYFUNCTION("""COMPUTED_VALUE"""),45618.66666666667)</f>
        <v>45618.66667</v>
      </c>
      <c r="E228" s="1">
        <f>IFERROR(__xludf.DUMMYFUNCTION("""COMPUTED_VALUE"""),806.96)</f>
        <v>806.96</v>
      </c>
      <c r="G228" s="2">
        <f>IFERROR(__xludf.DUMMYFUNCTION("""COMPUTED_VALUE"""),45618.66666666667)</f>
        <v>45618.66667</v>
      </c>
      <c r="H228" s="1">
        <f>IFERROR(__xludf.DUMMYFUNCTION("""COMPUTED_VALUE"""),798.8)</f>
        <v>798.8</v>
      </c>
      <c r="J228" s="2">
        <f>IFERROR(__xludf.DUMMYFUNCTION("""COMPUTED_VALUE"""),45618.66666666667)</f>
        <v>45618.66667</v>
      </c>
      <c r="K228" s="1">
        <f>IFERROR(__xludf.DUMMYFUNCTION("""COMPUTED_VALUE"""),801.03)</f>
        <v>801.03</v>
      </c>
      <c r="M228" s="2">
        <f>IFERROR(__xludf.DUMMYFUNCTION("""COMPUTED_VALUE"""),45618.66666666667)</f>
        <v>45618.66667</v>
      </c>
      <c r="N228" s="1">
        <f>IFERROR(__xludf.DUMMYFUNCTION("""COMPUTED_VALUE"""),2.6968739E7)</f>
        <v>26968739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IFERROR(__xludf.DUMMYFUNCTION("""COMPUTED_VALUE"""),801.03)</f>
        <v>801.03</v>
      </c>
      <c r="D229" s="2">
        <f>IFERROR(__xludf.DUMMYFUNCTION("""COMPUTED_VALUE"""),45621.66666666667)</f>
        <v>45621.66667</v>
      </c>
      <c r="E229" s="1">
        <f>IFERROR(__xludf.DUMMYFUNCTION("""COMPUTED_VALUE"""),802.49)</f>
        <v>802.49</v>
      </c>
      <c r="G229" s="2">
        <f>IFERROR(__xludf.DUMMYFUNCTION("""COMPUTED_VALUE"""),45621.66666666667)</f>
        <v>45621.66667</v>
      </c>
      <c r="H229" s="1">
        <f>IFERROR(__xludf.DUMMYFUNCTION("""COMPUTED_VALUE"""),787.03)</f>
        <v>787.03</v>
      </c>
      <c r="J229" s="2">
        <f>IFERROR(__xludf.DUMMYFUNCTION("""COMPUTED_VALUE"""),45621.66666666667)</f>
        <v>45621.66667</v>
      </c>
      <c r="K229" s="1">
        <f>IFERROR(__xludf.DUMMYFUNCTION("""COMPUTED_VALUE"""),789.29)</f>
        <v>789.29</v>
      </c>
      <c r="M229" s="2">
        <f>IFERROR(__xludf.DUMMYFUNCTION("""COMPUTED_VALUE"""),45621.66666666667)</f>
        <v>45621.66667</v>
      </c>
      <c r="N229" s="1">
        <f>IFERROR(__xludf.DUMMYFUNCTION("""COMPUTED_VALUE"""),5.1043615E7)</f>
        <v>51043615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IFERROR(__xludf.DUMMYFUNCTION("""COMPUTED_VALUE"""),789.29)</f>
        <v>789.29</v>
      </c>
      <c r="D230" s="2">
        <f>IFERROR(__xludf.DUMMYFUNCTION("""COMPUTED_VALUE"""),45622.66666666667)</f>
        <v>45622.66667</v>
      </c>
      <c r="E230" s="1">
        <f>IFERROR(__xludf.DUMMYFUNCTION("""COMPUTED_VALUE"""),791.06)</f>
        <v>791.06</v>
      </c>
      <c r="G230" s="2">
        <f>IFERROR(__xludf.DUMMYFUNCTION("""COMPUTED_VALUE"""),45622.66666666667)</f>
        <v>45622.66667</v>
      </c>
      <c r="H230" s="1">
        <f>IFERROR(__xludf.DUMMYFUNCTION("""COMPUTED_VALUE"""),782.3)</f>
        <v>782.3</v>
      </c>
      <c r="J230" s="2">
        <f>IFERROR(__xludf.DUMMYFUNCTION("""COMPUTED_VALUE"""),45622.66666666667)</f>
        <v>45622.66667</v>
      </c>
      <c r="K230" s="1">
        <f>IFERROR(__xludf.DUMMYFUNCTION("""COMPUTED_VALUE"""),784.03)</f>
        <v>784.03</v>
      </c>
      <c r="M230" s="2">
        <f>IFERROR(__xludf.DUMMYFUNCTION("""COMPUTED_VALUE"""),45622.66666666667)</f>
        <v>45622.66667</v>
      </c>
      <c r="N230" s="1">
        <f>IFERROR(__xludf.DUMMYFUNCTION("""COMPUTED_VALUE"""),3.4451746E7)</f>
        <v>34451746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IFERROR(__xludf.DUMMYFUNCTION("""COMPUTED_VALUE"""),784.03)</f>
        <v>784.03</v>
      </c>
      <c r="D231" s="2">
        <f>IFERROR(__xludf.DUMMYFUNCTION("""COMPUTED_VALUE"""),45623.66666666667)</f>
        <v>45623.66667</v>
      </c>
      <c r="E231" s="1">
        <f>IFERROR(__xludf.DUMMYFUNCTION("""COMPUTED_VALUE"""),790.39)</f>
        <v>790.39</v>
      </c>
      <c r="G231" s="2">
        <f>IFERROR(__xludf.DUMMYFUNCTION("""COMPUTED_VALUE"""),45623.66666666667)</f>
        <v>45623.66667</v>
      </c>
      <c r="H231" s="1">
        <f>IFERROR(__xludf.DUMMYFUNCTION("""COMPUTED_VALUE"""),780.63)</f>
        <v>780.63</v>
      </c>
      <c r="J231" s="2">
        <f>IFERROR(__xludf.DUMMYFUNCTION("""COMPUTED_VALUE"""),45623.66666666667)</f>
        <v>45623.66667</v>
      </c>
      <c r="K231" s="1">
        <f>IFERROR(__xludf.DUMMYFUNCTION("""COMPUTED_VALUE"""),782.36)</f>
        <v>782.36</v>
      </c>
      <c r="M231" s="2">
        <f>IFERROR(__xludf.DUMMYFUNCTION("""COMPUTED_VALUE"""),45623.66666666667)</f>
        <v>45623.66667</v>
      </c>
      <c r="N231" s="1">
        <f>IFERROR(__xludf.DUMMYFUNCTION("""COMPUTED_VALUE"""),2.5557851E7)</f>
        <v>25557851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IFERROR(__xludf.DUMMYFUNCTION("""COMPUTED_VALUE"""),782.36)</f>
        <v>782.36</v>
      </c>
      <c r="D232" s="2">
        <f>IFERROR(__xludf.DUMMYFUNCTION("""COMPUTED_VALUE"""),45625.54166666667)</f>
        <v>45625.54167</v>
      </c>
      <c r="E232" s="1">
        <f>IFERROR(__xludf.DUMMYFUNCTION("""COMPUTED_VALUE"""),785.52)</f>
        <v>785.52</v>
      </c>
      <c r="G232" s="2">
        <f>IFERROR(__xludf.DUMMYFUNCTION("""COMPUTED_VALUE"""),45625.54166666667)</f>
        <v>45625.54167</v>
      </c>
      <c r="H232" s="1">
        <f>IFERROR(__xludf.DUMMYFUNCTION("""COMPUTED_VALUE"""),780.7)</f>
        <v>780.7</v>
      </c>
      <c r="J232" s="2">
        <f>IFERROR(__xludf.DUMMYFUNCTION("""COMPUTED_VALUE"""),45625.54166666667)</f>
        <v>45625.54167</v>
      </c>
      <c r="K232" s="1">
        <f>IFERROR(__xludf.DUMMYFUNCTION("""COMPUTED_VALUE"""),783.49)</f>
        <v>783.49</v>
      </c>
      <c r="M232" s="2">
        <f>IFERROR(__xludf.DUMMYFUNCTION("""COMPUTED_VALUE"""),45625.54166666667)</f>
        <v>45625.54167</v>
      </c>
      <c r="N232" s="1">
        <f>IFERROR(__xludf.DUMMYFUNCTION("""COMPUTED_VALUE"""),1.8323727E7)</f>
        <v>18323727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IFERROR(__xludf.DUMMYFUNCTION("""COMPUTED_VALUE"""),783.49)</f>
        <v>783.49</v>
      </c>
      <c r="D233" s="2">
        <f>IFERROR(__xludf.DUMMYFUNCTION("""COMPUTED_VALUE"""),45628.66666666667)</f>
        <v>45628.66667</v>
      </c>
      <c r="E233" s="1">
        <f>IFERROR(__xludf.DUMMYFUNCTION("""COMPUTED_VALUE"""),786.13)</f>
        <v>786.13</v>
      </c>
      <c r="G233" s="2">
        <f>IFERROR(__xludf.DUMMYFUNCTION("""COMPUTED_VALUE"""),45628.66666666667)</f>
        <v>45628.66667</v>
      </c>
      <c r="H233" s="1">
        <f>IFERROR(__xludf.DUMMYFUNCTION("""COMPUTED_VALUE"""),775.81)</f>
        <v>775.81</v>
      </c>
      <c r="J233" s="2">
        <f>IFERROR(__xludf.DUMMYFUNCTION("""COMPUTED_VALUE"""),45628.66666666667)</f>
        <v>45628.66667</v>
      </c>
      <c r="K233" s="1">
        <f>IFERROR(__xludf.DUMMYFUNCTION("""COMPUTED_VALUE"""),783.38)</f>
        <v>783.38</v>
      </c>
      <c r="M233" s="2">
        <f>IFERROR(__xludf.DUMMYFUNCTION("""COMPUTED_VALUE"""),45628.66666666667)</f>
        <v>45628.66667</v>
      </c>
      <c r="N233" s="1">
        <f>IFERROR(__xludf.DUMMYFUNCTION("""COMPUTED_VALUE"""),2.6916205E7)</f>
        <v>26916205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IFERROR(__xludf.DUMMYFUNCTION("""COMPUTED_VALUE"""),783.38)</f>
        <v>783.38</v>
      </c>
      <c r="D234" s="2">
        <f>IFERROR(__xludf.DUMMYFUNCTION("""COMPUTED_VALUE"""),45629.66666666667)</f>
        <v>45629.66667</v>
      </c>
      <c r="E234" s="1">
        <f>IFERROR(__xludf.DUMMYFUNCTION("""COMPUTED_VALUE"""),788.49)</f>
        <v>788.49</v>
      </c>
      <c r="G234" s="2">
        <f>IFERROR(__xludf.DUMMYFUNCTION("""COMPUTED_VALUE"""),45629.66666666667)</f>
        <v>45629.66667</v>
      </c>
      <c r="H234" s="1">
        <f>IFERROR(__xludf.DUMMYFUNCTION("""COMPUTED_VALUE"""),779.49)</f>
        <v>779.49</v>
      </c>
      <c r="J234" s="2">
        <f>IFERROR(__xludf.DUMMYFUNCTION("""COMPUTED_VALUE"""),45629.66666666667)</f>
        <v>45629.66667</v>
      </c>
      <c r="K234" s="1">
        <f>IFERROR(__xludf.DUMMYFUNCTION("""COMPUTED_VALUE"""),782.15)</f>
        <v>782.15</v>
      </c>
      <c r="M234" s="2">
        <f>IFERROR(__xludf.DUMMYFUNCTION("""COMPUTED_VALUE"""),45629.66666666667)</f>
        <v>45629.66667</v>
      </c>
      <c r="N234" s="1">
        <f>IFERROR(__xludf.DUMMYFUNCTION("""COMPUTED_VALUE"""),2.3991038E7)</f>
        <v>23991038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IFERROR(__xludf.DUMMYFUNCTION("""COMPUTED_VALUE"""),782.15)</f>
        <v>782.15</v>
      </c>
      <c r="D235" s="2">
        <f>IFERROR(__xludf.DUMMYFUNCTION("""COMPUTED_VALUE"""),45630.66666666667)</f>
        <v>45630.66667</v>
      </c>
      <c r="E235" s="1">
        <f>IFERROR(__xludf.DUMMYFUNCTION("""COMPUTED_VALUE"""),782.15)</f>
        <v>782.15</v>
      </c>
      <c r="G235" s="2">
        <f>IFERROR(__xludf.DUMMYFUNCTION("""COMPUTED_VALUE"""),45630.66666666667)</f>
        <v>45630.66667</v>
      </c>
      <c r="H235" s="1">
        <f>IFERROR(__xludf.DUMMYFUNCTION("""COMPUTED_VALUE"""),760.05)</f>
        <v>760.05</v>
      </c>
      <c r="J235" s="2">
        <f>IFERROR(__xludf.DUMMYFUNCTION("""COMPUTED_VALUE"""),45630.66666666667)</f>
        <v>45630.66667</v>
      </c>
      <c r="K235" s="1">
        <f>IFERROR(__xludf.DUMMYFUNCTION("""COMPUTED_VALUE"""),761.29)</f>
        <v>761.29</v>
      </c>
      <c r="M235" s="2">
        <f>IFERROR(__xludf.DUMMYFUNCTION("""COMPUTED_VALUE"""),45630.66666666667)</f>
        <v>45630.66667</v>
      </c>
      <c r="N235" s="1">
        <f>IFERROR(__xludf.DUMMYFUNCTION("""COMPUTED_VALUE"""),4.072436E7)</f>
        <v>40724360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IFERROR(__xludf.DUMMYFUNCTION("""COMPUTED_VALUE"""),761.29)</f>
        <v>761.29</v>
      </c>
      <c r="D236" s="2">
        <f>IFERROR(__xludf.DUMMYFUNCTION("""COMPUTED_VALUE"""),45631.66666666667)</f>
        <v>45631.66667</v>
      </c>
      <c r="E236" s="1">
        <f>IFERROR(__xludf.DUMMYFUNCTION("""COMPUTED_VALUE"""),770.48)</f>
        <v>770.48</v>
      </c>
      <c r="G236" s="2">
        <f>IFERROR(__xludf.DUMMYFUNCTION("""COMPUTED_VALUE"""),45631.66666666667)</f>
        <v>45631.66667</v>
      </c>
      <c r="H236" s="1">
        <f>IFERROR(__xludf.DUMMYFUNCTION("""COMPUTED_VALUE"""),760.95)</f>
        <v>760.95</v>
      </c>
      <c r="J236" s="2">
        <f>IFERROR(__xludf.DUMMYFUNCTION("""COMPUTED_VALUE"""),45631.66666666667)</f>
        <v>45631.66667</v>
      </c>
      <c r="K236" s="1">
        <f>IFERROR(__xludf.DUMMYFUNCTION("""COMPUTED_VALUE"""),764.73)</f>
        <v>764.73</v>
      </c>
      <c r="M236" s="2">
        <f>IFERROR(__xludf.DUMMYFUNCTION("""COMPUTED_VALUE"""),45631.66666666667)</f>
        <v>45631.66667</v>
      </c>
      <c r="N236" s="1">
        <f>IFERROR(__xludf.DUMMYFUNCTION("""COMPUTED_VALUE"""),3.1892628E7)</f>
        <v>31892628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IFERROR(__xludf.DUMMYFUNCTION("""COMPUTED_VALUE"""),764.73)</f>
        <v>764.73</v>
      </c>
      <c r="D237" s="2">
        <f>IFERROR(__xludf.DUMMYFUNCTION("""COMPUTED_VALUE"""),45632.66666666667)</f>
        <v>45632.66667</v>
      </c>
      <c r="E237" s="1">
        <f>IFERROR(__xludf.DUMMYFUNCTION("""COMPUTED_VALUE"""),764.73)</f>
        <v>764.73</v>
      </c>
      <c r="G237" s="2">
        <f>IFERROR(__xludf.DUMMYFUNCTION("""COMPUTED_VALUE"""),45632.66666666667)</f>
        <v>45632.66667</v>
      </c>
      <c r="H237" s="1">
        <f>IFERROR(__xludf.DUMMYFUNCTION("""COMPUTED_VALUE"""),752.26)</f>
        <v>752.26</v>
      </c>
      <c r="J237" s="2">
        <f>IFERROR(__xludf.DUMMYFUNCTION("""COMPUTED_VALUE"""),45632.66666666667)</f>
        <v>45632.66667</v>
      </c>
      <c r="K237" s="1">
        <f>IFERROR(__xludf.DUMMYFUNCTION("""COMPUTED_VALUE"""),752.54)</f>
        <v>752.54</v>
      </c>
      <c r="M237" s="2">
        <f>IFERROR(__xludf.DUMMYFUNCTION("""COMPUTED_VALUE"""),45632.66666666667)</f>
        <v>45632.66667</v>
      </c>
      <c r="N237" s="1">
        <f>IFERROR(__xludf.DUMMYFUNCTION("""COMPUTED_VALUE"""),4.2415552E7)</f>
        <v>42415552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IFERROR(__xludf.DUMMYFUNCTION("""COMPUTED_VALUE"""),752.54)</f>
        <v>752.54</v>
      </c>
      <c r="D238" s="2">
        <f>IFERROR(__xludf.DUMMYFUNCTION("""COMPUTED_VALUE"""),45635.66666666667)</f>
        <v>45635.66667</v>
      </c>
      <c r="E238" s="1">
        <f>IFERROR(__xludf.DUMMYFUNCTION("""COMPUTED_VALUE"""),766.37)</f>
        <v>766.37</v>
      </c>
      <c r="G238" s="2">
        <f>IFERROR(__xludf.DUMMYFUNCTION("""COMPUTED_VALUE"""),45635.66666666667)</f>
        <v>45635.66667</v>
      </c>
      <c r="H238" s="1">
        <f>IFERROR(__xludf.DUMMYFUNCTION("""COMPUTED_VALUE"""),752.54)</f>
        <v>752.54</v>
      </c>
      <c r="J238" s="2">
        <f>IFERROR(__xludf.DUMMYFUNCTION("""COMPUTED_VALUE"""),45635.66666666667)</f>
        <v>45635.66667</v>
      </c>
      <c r="K238" s="1">
        <f>IFERROR(__xludf.DUMMYFUNCTION("""COMPUTED_VALUE"""),753.43)</f>
        <v>753.43</v>
      </c>
      <c r="M238" s="2">
        <f>IFERROR(__xludf.DUMMYFUNCTION("""COMPUTED_VALUE"""),45635.66666666667)</f>
        <v>45635.66667</v>
      </c>
      <c r="N238" s="1">
        <f>IFERROR(__xludf.DUMMYFUNCTION("""COMPUTED_VALUE"""),3.8904442E7)</f>
        <v>38904442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IFERROR(__xludf.DUMMYFUNCTION("""COMPUTED_VALUE"""),753.43)</f>
        <v>753.43</v>
      </c>
      <c r="D239" s="2">
        <f>IFERROR(__xludf.DUMMYFUNCTION("""COMPUTED_VALUE"""),45636.66666666667)</f>
        <v>45636.66667</v>
      </c>
      <c r="E239" s="1">
        <f>IFERROR(__xludf.DUMMYFUNCTION("""COMPUTED_VALUE"""),760.79)</f>
        <v>760.79</v>
      </c>
      <c r="G239" s="2">
        <f>IFERROR(__xludf.DUMMYFUNCTION("""COMPUTED_VALUE"""),45636.66666666667)</f>
        <v>45636.66667</v>
      </c>
      <c r="H239" s="1">
        <f>IFERROR(__xludf.DUMMYFUNCTION("""COMPUTED_VALUE"""),747.6)</f>
        <v>747.6</v>
      </c>
      <c r="J239" s="2">
        <f>IFERROR(__xludf.DUMMYFUNCTION("""COMPUTED_VALUE"""),45636.66666666667)</f>
        <v>45636.66667</v>
      </c>
      <c r="K239" s="1">
        <f>IFERROR(__xludf.DUMMYFUNCTION("""COMPUTED_VALUE"""),751.92)</f>
        <v>751.92</v>
      </c>
      <c r="M239" s="2">
        <f>IFERROR(__xludf.DUMMYFUNCTION("""COMPUTED_VALUE"""),45636.66666666667)</f>
        <v>45636.66667</v>
      </c>
      <c r="N239" s="1">
        <f>IFERROR(__xludf.DUMMYFUNCTION("""COMPUTED_VALUE"""),4.0156643E7)</f>
        <v>40156643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IFERROR(__xludf.DUMMYFUNCTION("""COMPUTED_VALUE"""),751.92)</f>
        <v>751.92</v>
      </c>
      <c r="D240" s="2">
        <f>IFERROR(__xludf.DUMMYFUNCTION("""COMPUTED_VALUE"""),45637.66666666667)</f>
        <v>45637.66667</v>
      </c>
      <c r="E240" s="1">
        <f>IFERROR(__xludf.DUMMYFUNCTION("""COMPUTED_VALUE"""),751.92)</f>
        <v>751.92</v>
      </c>
      <c r="G240" s="2">
        <f>IFERROR(__xludf.DUMMYFUNCTION("""COMPUTED_VALUE"""),45637.66666666667)</f>
        <v>45637.66667</v>
      </c>
      <c r="H240" s="1">
        <f>IFERROR(__xludf.DUMMYFUNCTION("""COMPUTED_VALUE"""),744.26)</f>
        <v>744.26</v>
      </c>
      <c r="J240" s="2">
        <f>IFERROR(__xludf.DUMMYFUNCTION("""COMPUTED_VALUE"""),45637.66666666667)</f>
        <v>45637.66667</v>
      </c>
      <c r="K240" s="1">
        <f>IFERROR(__xludf.DUMMYFUNCTION("""COMPUTED_VALUE"""),747.79)</f>
        <v>747.79</v>
      </c>
      <c r="M240" s="2">
        <f>IFERROR(__xludf.DUMMYFUNCTION("""COMPUTED_VALUE"""),45637.66666666667)</f>
        <v>45637.66667</v>
      </c>
      <c r="N240" s="1">
        <f>IFERROR(__xludf.DUMMYFUNCTION("""COMPUTED_VALUE"""),5.5453383E7)</f>
        <v>55453383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IFERROR(__xludf.DUMMYFUNCTION("""COMPUTED_VALUE"""),747.79)</f>
        <v>747.79</v>
      </c>
      <c r="D241" s="2">
        <f>IFERROR(__xludf.DUMMYFUNCTION("""COMPUTED_VALUE"""),45638.66666666667)</f>
        <v>45638.66667</v>
      </c>
      <c r="E241" s="1">
        <f>IFERROR(__xludf.DUMMYFUNCTION("""COMPUTED_VALUE"""),747.79)</f>
        <v>747.79</v>
      </c>
      <c r="G241" s="2">
        <f>IFERROR(__xludf.DUMMYFUNCTION("""COMPUTED_VALUE"""),45638.66666666667)</f>
        <v>45638.66667</v>
      </c>
      <c r="H241" s="1">
        <f>IFERROR(__xludf.DUMMYFUNCTION("""COMPUTED_VALUE"""),741.47)</f>
        <v>741.47</v>
      </c>
      <c r="J241" s="2">
        <f>IFERROR(__xludf.DUMMYFUNCTION("""COMPUTED_VALUE"""),45638.66666666667)</f>
        <v>45638.66667</v>
      </c>
      <c r="K241" s="1">
        <f>IFERROR(__xludf.DUMMYFUNCTION("""COMPUTED_VALUE"""),744.8)</f>
        <v>744.8</v>
      </c>
      <c r="M241" s="2">
        <f>IFERROR(__xludf.DUMMYFUNCTION("""COMPUTED_VALUE"""),45638.66666666667)</f>
        <v>45638.66667</v>
      </c>
      <c r="N241" s="1">
        <f>IFERROR(__xludf.DUMMYFUNCTION("""COMPUTED_VALUE"""),2.9678838E7)</f>
        <v>29678838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IFERROR(__xludf.DUMMYFUNCTION("""COMPUTED_VALUE"""),744.8)</f>
        <v>744.8</v>
      </c>
      <c r="D242" s="2">
        <f>IFERROR(__xludf.DUMMYFUNCTION("""COMPUTED_VALUE"""),45639.66666666667)</f>
        <v>45639.66667</v>
      </c>
      <c r="E242" s="1">
        <f>IFERROR(__xludf.DUMMYFUNCTION("""COMPUTED_VALUE"""),744.87)</f>
        <v>744.87</v>
      </c>
      <c r="G242" s="2">
        <f>IFERROR(__xludf.DUMMYFUNCTION("""COMPUTED_VALUE"""),45639.66666666667)</f>
        <v>45639.66667</v>
      </c>
      <c r="H242" s="1">
        <f>IFERROR(__xludf.DUMMYFUNCTION("""COMPUTED_VALUE"""),735.86)</f>
        <v>735.86</v>
      </c>
      <c r="J242" s="2">
        <f>IFERROR(__xludf.DUMMYFUNCTION("""COMPUTED_VALUE"""),45639.66666666667)</f>
        <v>45639.66667</v>
      </c>
      <c r="K242" s="1">
        <f>IFERROR(__xludf.DUMMYFUNCTION("""COMPUTED_VALUE"""),739.01)</f>
        <v>739.01</v>
      </c>
      <c r="M242" s="2">
        <f>IFERROR(__xludf.DUMMYFUNCTION("""COMPUTED_VALUE"""),45639.66666666667)</f>
        <v>45639.66667</v>
      </c>
      <c r="N242" s="1">
        <f>IFERROR(__xludf.DUMMYFUNCTION("""COMPUTED_VALUE"""),2.9233972E7)</f>
        <v>29233972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IFERROR(__xludf.DUMMYFUNCTION("""COMPUTED_VALUE"""),739.01)</f>
        <v>739.01</v>
      </c>
      <c r="D243" s="2">
        <f>IFERROR(__xludf.DUMMYFUNCTION("""COMPUTED_VALUE"""),45642.66666666667)</f>
        <v>45642.66667</v>
      </c>
      <c r="E243" s="1">
        <f>IFERROR(__xludf.DUMMYFUNCTION("""COMPUTED_VALUE"""),739.01)</f>
        <v>739.01</v>
      </c>
      <c r="G243" s="2">
        <f>IFERROR(__xludf.DUMMYFUNCTION("""COMPUTED_VALUE"""),45642.66666666667)</f>
        <v>45642.66667</v>
      </c>
      <c r="H243" s="1">
        <f>IFERROR(__xludf.DUMMYFUNCTION("""COMPUTED_VALUE"""),720.24)</f>
        <v>720.24</v>
      </c>
      <c r="J243" s="2">
        <f>IFERROR(__xludf.DUMMYFUNCTION("""COMPUTED_VALUE"""),45642.66666666667)</f>
        <v>45642.66667</v>
      </c>
      <c r="K243" s="1">
        <f>IFERROR(__xludf.DUMMYFUNCTION("""COMPUTED_VALUE"""),721.25)</f>
        <v>721.25</v>
      </c>
      <c r="M243" s="2">
        <f>IFERROR(__xludf.DUMMYFUNCTION("""COMPUTED_VALUE"""),45642.66666666667)</f>
        <v>45642.66667</v>
      </c>
      <c r="N243" s="1">
        <f>IFERROR(__xludf.DUMMYFUNCTION("""COMPUTED_VALUE"""),4.6078353E7)</f>
        <v>46078353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IFERROR(__xludf.DUMMYFUNCTION("""COMPUTED_VALUE"""),721.25)</f>
        <v>721.25</v>
      </c>
      <c r="D244" s="2">
        <f>IFERROR(__xludf.DUMMYFUNCTION("""COMPUTED_VALUE"""),45643.66666666667)</f>
        <v>45643.66667</v>
      </c>
      <c r="E244" s="1">
        <f>IFERROR(__xludf.DUMMYFUNCTION("""COMPUTED_VALUE"""),721.25)</f>
        <v>721.25</v>
      </c>
      <c r="G244" s="2">
        <f>IFERROR(__xludf.DUMMYFUNCTION("""COMPUTED_VALUE"""),45643.66666666667)</f>
        <v>45643.66667</v>
      </c>
      <c r="H244" s="1">
        <f>IFERROR(__xludf.DUMMYFUNCTION("""COMPUTED_VALUE"""),710.32)</f>
        <v>710.32</v>
      </c>
      <c r="J244" s="2">
        <f>IFERROR(__xludf.DUMMYFUNCTION("""COMPUTED_VALUE"""),45643.66666666667)</f>
        <v>45643.66667</v>
      </c>
      <c r="K244" s="1">
        <f>IFERROR(__xludf.DUMMYFUNCTION("""COMPUTED_VALUE"""),717.3)</f>
        <v>717.3</v>
      </c>
      <c r="M244" s="2">
        <f>IFERROR(__xludf.DUMMYFUNCTION("""COMPUTED_VALUE"""),45643.66666666667)</f>
        <v>45643.66667</v>
      </c>
      <c r="N244" s="1">
        <f>IFERROR(__xludf.DUMMYFUNCTION("""COMPUTED_VALUE"""),4.5539875E7)</f>
        <v>45539875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IFERROR(__xludf.DUMMYFUNCTION("""COMPUTED_VALUE"""),717.3)</f>
        <v>717.3</v>
      </c>
      <c r="D245" s="2">
        <f>IFERROR(__xludf.DUMMYFUNCTION("""COMPUTED_VALUE"""),45644.66666666667)</f>
        <v>45644.66667</v>
      </c>
      <c r="E245" s="1">
        <f>IFERROR(__xludf.DUMMYFUNCTION("""COMPUTED_VALUE"""),720.17)</f>
        <v>720.17</v>
      </c>
      <c r="G245" s="2">
        <f>IFERROR(__xludf.DUMMYFUNCTION("""COMPUTED_VALUE"""),45644.66666666667)</f>
        <v>45644.66667</v>
      </c>
      <c r="H245" s="1">
        <f>IFERROR(__xludf.DUMMYFUNCTION("""COMPUTED_VALUE"""),703.29)</f>
        <v>703.29</v>
      </c>
      <c r="J245" s="2">
        <f>IFERROR(__xludf.DUMMYFUNCTION("""COMPUTED_VALUE"""),45644.66666666667)</f>
        <v>45644.66667</v>
      </c>
      <c r="K245" s="1">
        <f>IFERROR(__xludf.DUMMYFUNCTION("""COMPUTED_VALUE"""),703.88)</f>
        <v>703.88</v>
      </c>
      <c r="M245" s="2">
        <f>IFERROR(__xludf.DUMMYFUNCTION("""COMPUTED_VALUE"""),45644.66666666667)</f>
        <v>45644.66667</v>
      </c>
      <c r="N245" s="1">
        <f>IFERROR(__xludf.DUMMYFUNCTION("""COMPUTED_VALUE"""),4.3436227E7)</f>
        <v>43436227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IFERROR(__xludf.DUMMYFUNCTION("""COMPUTED_VALUE"""),703.88)</f>
        <v>703.88</v>
      </c>
      <c r="D246" s="2">
        <f>IFERROR(__xludf.DUMMYFUNCTION("""COMPUTED_VALUE"""),45645.66666666667)</f>
        <v>45645.66667</v>
      </c>
      <c r="E246" s="1">
        <f>IFERROR(__xludf.DUMMYFUNCTION("""COMPUTED_VALUE"""),709.78)</f>
        <v>709.78</v>
      </c>
      <c r="G246" s="2">
        <f>IFERROR(__xludf.DUMMYFUNCTION("""COMPUTED_VALUE"""),45645.66666666667)</f>
        <v>45645.66667</v>
      </c>
      <c r="H246" s="1">
        <f>IFERROR(__xludf.DUMMYFUNCTION("""COMPUTED_VALUE"""),693.57)</f>
        <v>693.57</v>
      </c>
      <c r="J246" s="2">
        <f>IFERROR(__xludf.DUMMYFUNCTION("""COMPUTED_VALUE"""),45645.66666666667)</f>
        <v>45645.66667</v>
      </c>
      <c r="K246" s="1">
        <f>IFERROR(__xludf.DUMMYFUNCTION("""COMPUTED_VALUE"""),694.98)</f>
        <v>694.98</v>
      </c>
      <c r="M246" s="2">
        <f>IFERROR(__xludf.DUMMYFUNCTION("""COMPUTED_VALUE"""),45645.66666666667)</f>
        <v>45645.66667</v>
      </c>
      <c r="N246" s="1">
        <f>IFERROR(__xludf.DUMMYFUNCTION("""COMPUTED_VALUE"""),5.562013E7)</f>
        <v>55620130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IFERROR(__xludf.DUMMYFUNCTION("""COMPUTED_VALUE"""),694.98)</f>
        <v>694.98</v>
      </c>
      <c r="D247" s="2">
        <f>IFERROR(__xludf.DUMMYFUNCTION("""COMPUTED_VALUE"""),45646.66666666667)</f>
        <v>45646.66667</v>
      </c>
      <c r="E247" s="1">
        <f>IFERROR(__xludf.DUMMYFUNCTION("""COMPUTED_VALUE"""),701.27)</f>
        <v>701.27</v>
      </c>
      <c r="G247" s="2">
        <f>IFERROR(__xludf.DUMMYFUNCTION("""COMPUTED_VALUE"""),45646.66666666667)</f>
        <v>45646.66667</v>
      </c>
      <c r="H247" s="1">
        <f>IFERROR(__xludf.DUMMYFUNCTION("""COMPUTED_VALUE"""),692.72)</f>
        <v>692.72</v>
      </c>
      <c r="J247" s="2">
        <f>IFERROR(__xludf.DUMMYFUNCTION("""COMPUTED_VALUE"""),45646.66666666667)</f>
        <v>45646.66667</v>
      </c>
      <c r="K247" s="1">
        <f>IFERROR(__xludf.DUMMYFUNCTION("""COMPUTED_VALUE"""),700.32)</f>
        <v>700.32</v>
      </c>
      <c r="M247" s="2">
        <f>IFERROR(__xludf.DUMMYFUNCTION("""COMPUTED_VALUE"""),45646.66666666667)</f>
        <v>45646.66667</v>
      </c>
      <c r="N247" s="1">
        <f>IFERROR(__xludf.DUMMYFUNCTION("""COMPUTED_VALUE"""),1.0086138E8)</f>
        <v>100861380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IFERROR(__xludf.DUMMYFUNCTION("""COMPUTED_VALUE"""),700.32)</f>
        <v>700.32</v>
      </c>
      <c r="D248" s="2">
        <f>IFERROR(__xludf.DUMMYFUNCTION("""COMPUTED_VALUE"""),45649.66666666667)</f>
        <v>45649.66667</v>
      </c>
      <c r="E248" s="1">
        <f>IFERROR(__xludf.DUMMYFUNCTION("""COMPUTED_VALUE"""),704.5)</f>
        <v>704.5</v>
      </c>
      <c r="G248" s="2">
        <f>IFERROR(__xludf.DUMMYFUNCTION("""COMPUTED_VALUE"""),45649.66666666667)</f>
        <v>45649.66667</v>
      </c>
      <c r="H248" s="1">
        <f>IFERROR(__xludf.DUMMYFUNCTION("""COMPUTED_VALUE"""),694.31)</f>
        <v>694.31</v>
      </c>
      <c r="J248" s="2">
        <f>IFERROR(__xludf.DUMMYFUNCTION("""COMPUTED_VALUE"""),45649.66666666667)</f>
        <v>45649.66667</v>
      </c>
      <c r="K248" s="1">
        <f>IFERROR(__xludf.DUMMYFUNCTION("""COMPUTED_VALUE"""),702.76)</f>
        <v>702.76</v>
      </c>
      <c r="M248" s="2">
        <f>IFERROR(__xludf.DUMMYFUNCTION("""COMPUTED_VALUE"""),45649.66666666667)</f>
        <v>45649.66667</v>
      </c>
      <c r="N248" s="1">
        <f>IFERROR(__xludf.DUMMYFUNCTION("""COMPUTED_VALUE"""),3.7271138E7)</f>
        <v>37271138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IFERROR(__xludf.DUMMYFUNCTION("""COMPUTED_VALUE"""),702.76)</f>
        <v>702.76</v>
      </c>
      <c r="D249" s="2">
        <f>IFERROR(__xludf.DUMMYFUNCTION("""COMPUTED_VALUE"""),45650.54166666667)</f>
        <v>45650.54167</v>
      </c>
      <c r="E249" s="1">
        <f>IFERROR(__xludf.DUMMYFUNCTION("""COMPUTED_VALUE"""),707.99)</f>
        <v>707.99</v>
      </c>
      <c r="G249" s="2">
        <f>IFERROR(__xludf.DUMMYFUNCTION("""COMPUTED_VALUE"""),45650.54166666667)</f>
        <v>45650.54167</v>
      </c>
      <c r="H249" s="1">
        <f>IFERROR(__xludf.DUMMYFUNCTION("""COMPUTED_VALUE"""),699.21)</f>
        <v>699.21</v>
      </c>
      <c r="J249" s="2">
        <f>IFERROR(__xludf.DUMMYFUNCTION("""COMPUTED_VALUE"""),45650.54166666667)</f>
        <v>45650.54167</v>
      </c>
      <c r="K249" s="1">
        <f>IFERROR(__xludf.DUMMYFUNCTION("""COMPUTED_VALUE"""),704.75)</f>
        <v>704.75</v>
      </c>
      <c r="M249" s="2">
        <f>IFERROR(__xludf.DUMMYFUNCTION("""COMPUTED_VALUE"""),45650.54166666667)</f>
        <v>45650.54167</v>
      </c>
      <c r="N249" s="1">
        <f>IFERROR(__xludf.DUMMYFUNCTION("""COMPUTED_VALUE"""),1.7149948E7)</f>
        <v>17149948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IFERROR(__xludf.DUMMYFUNCTION("""COMPUTED_VALUE"""),704.75)</f>
        <v>704.75</v>
      </c>
      <c r="D250" s="2">
        <f>IFERROR(__xludf.DUMMYFUNCTION("""COMPUTED_VALUE"""),45652.66666666667)</f>
        <v>45652.66667</v>
      </c>
      <c r="E250" s="1">
        <f>IFERROR(__xludf.DUMMYFUNCTION("""COMPUTED_VALUE"""),708.32)</f>
        <v>708.32</v>
      </c>
      <c r="G250" s="2">
        <f>IFERROR(__xludf.DUMMYFUNCTION("""COMPUTED_VALUE"""),45652.66666666667)</f>
        <v>45652.66667</v>
      </c>
      <c r="H250" s="1">
        <f>IFERROR(__xludf.DUMMYFUNCTION("""COMPUTED_VALUE"""),701.79)</f>
        <v>701.79</v>
      </c>
      <c r="J250" s="2">
        <f>IFERROR(__xludf.DUMMYFUNCTION("""COMPUTED_VALUE"""),45652.66666666667)</f>
        <v>45652.66667</v>
      </c>
      <c r="K250" s="1">
        <f>IFERROR(__xludf.DUMMYFUNCTION("""COMPUTED_VALUE"""),705.4)</f>
        <v>705.4</v>
      </c>
      <c r="M250" s="2">
        <f>IFERROR(__xludf.DUMMYFUNCTION("""COMPUTED_VALUE"""),45652.66666666667)</f>
        <v>45652.66667</v>
      </c>
      <c r="N250" s="1">
        <f>IFERROR(__xludf.DUMMYFUNCTION("""COMPUTED_VALUE"""),2.5333907E7)</f>
        <v>25333907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IFERROR(__xludf.DUMMYFUNCTION("""COMPUTED_VALUE"""),705.4)</f>
        <v>705.4</v>
      </c>
      <c r="D251" s="2">
        <f>IFERROR(__xludf.DUMMYFUNCTION("""COMPUTED_VALUE"""),45653.66666666667)</f>
        <v>45653.66667</v>
      </c>
      <c r="E251" s="1">
        <f>IFERROR(__xludf.DUMMYFUNCTION("""COMPUTED_VALUE"""),714.76)</f>
        <v>714.76</v>
      </c>
      <c r="G251" s="2">
        <f>IFERROR(__xludf.DUMMYFUNCTION("""COMPUTED_VALUE"""),45653.66666666667)</f>
        <v>45653.66667</v>
      </c>
      <c r="H251" s="1">
        <f>IFERROR(__xludf.DUMMYFUNCTION("""COMPUTED_VALUE"""),701.68)</f>
        <v>701.68</v>
      </c>
      <c r="J251" s="2">
        <f>IFERROR(__xludf.DUMMYFUNCTION("""COMPUTED_VALUE"""),45653.66666666667)</f>
        <v>45653.66667</v>
      </c>
      <c r="K251" s="1">
        <f>IFERROR(__xludf.DUMMYFUNCTION("""COMPUTED_VALUE"""),705.62)</f>
        <v>705.62</v>
      </c>
      <c r="M251" s="2">
        <f>IFERROR(__xludf.DUMMYFUNCTION("""COMPUTED_VALUE"""),45653.66666666667)</f>
        <v>45653.66667</v>
      </c>
      <c r="N251" s="1">
        <f>IFERROR(__xludf.DUMMYFUNCTION("""COMPUTED_VALUE"""),2.8907776E7)</f>
        <v>28907776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IFERROR(__xludf.DUMMYFUNCTION("""COMPUTED_VALUE"""),705.62)</f>
        <v>705.62</v>
      </c>
      <c r="D252" s="2">
        <f>IFERROR(__xludf.DUMMYFUNCTION("""COMPUTED_VALUE"""),45656.66666666667)</f>
        <v>45656.66667</v>
      </c>
      <c r="E252" s="1">
        <f>IFERROR(__xludf.DUMMYFUNCTION("""COMPUTED_VALUE"""),705.62)</f>
        <v>705.62</v>
      </c>
      <c r="G252" s="2">
        <f>IFERROR(__xludf.DUMMYFUNCTION("""COMPUTED_VALUE"""),45656.66666666667)</f>
        <v>45656.66667</v>
      </c>
      <c r="H252" s="1">
        <f>IFERROR(__xludf.DUMMYFUNCTION("""COMPUTED_VALUE"""),698.89)</f>
        <v>698.89</v>
      </c>
      <c r="J252" s="2">
        <f>IFERROR(__xludf.DUMMYFUNCTION("""COMPUTED_VALUE"""),45656.66666666667)</f>
        <v>45656.66667</v>
      </c>
      <c r="K252" s="1">
        <f>IFERROR(__xludf.DUMMYFUNCTION("""COMPUTED_VALUE"""),701.06)</f>
        <v>701.06</v>
      </c>
      <c r="M252" s="2">
        <f>IFERROR(__xludf.DUMMYFUNCTION("""COMPUTED_VALUE"""),45656.66666666667)</f>
        <v>45656.66667</v>
      </c>
      <c r="N252" s="1">
        <f>IFERROR(__xludf.DUMMYFUNCTION("""COMPUTED_VALUE"""),2.7360747E7)</f>
        <v>27360747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IFERROR(__xludf.DUMMYFUNCTION("""COMPUTED_VALUE"""),701.06)</f>
        <v>701.06</v>
      </c>
      <c r="D253" s="2">
        <f>IFERROR(__xludf.DUMMYFUNCTION("""COMPUTED_VALUE"""),45657.66666666667)</f>
        <v>45657.66667</v>
      </c>
      <c r="E253" s="1">
        <f>IFERROR(__xludf.DUMMYFUNCTION("""COMPUTED_VALUE"""),714.03)</f>
        <v>714.03</v>
      </c>
      <c r="G253" s="2">
        <f>IFERROR(__xludf.DUMMYFUNCTION("""COMPUTED_VALUE"""),45657.66666666667)</f>
        <v>45657.66667</v>
      </c>
      <c r="H253" s="1">
        <f>IFERROR(__xludf.DUMMYFUNCTION("""COMPUTED_VALUE"""),701.06)</f>
        <v>701.06</v>
      </c>
      <c r="J253" s="2">
        <f>IFERROR(__xludf.DUMMYFUNCTION("""COMPUTED_VALUE"""),45657.66666666667)</f>
        <v>45657.66667</v>
      </c>
      <c r="K253" s="1">
        <f>IFERROR(__xludf.DUMMYFUNCTION("""COMPUTED_VALUE"""),712.06)</f>
        <v>712.06</v>
      </c>
      <c r="M253" s="2">
        <f>IFERROR(__xludf.DUMMYFUNCTION("""COMPUTED_VALUE"""),45657.66666666667)</f>
        <v>45657.66667</v>
      </c>
      <c r="N253" s="1">
        <f>IFERROR(__xludf.DUMMYFUNCTION("""COMPUTED_VALUE"""),2.90268E7)</f>
        <v>29026800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IFERROR(__xludf.DUMMYFUNCTION("""COMPUTED_VALUE"""),712.06)</f>
        <v>712.06</v>
      </c>
      <c r="D254" s="2">
        <f>IFERROR(__xludf.DUMMYFUNCTION("""COMPUTED_VALUE"""),45659.66666666667)</f>
        <v>45659.66667</v>
      </c>
      <c r="E254" s="1">
        <f>IFERROR(__xludf.DUMMYFUNCTION("""COMPUTED_VALUE"""),722.78)</f>
        <v>722.78</v>
      </c>
      <c r="G254" s="2">
        <f>IFERROR(__xludf.DUMMYFUNCTION("""COMPUTED_VALUE"""),45659.66666666667)</f>
        <v>45659.66667</v>
      </c>
      <c r="H254" s="1">
        <f>IFERROR(__xludf.DUMMYFUNCTION("""COMPUTED_VALUE"""),711.47)</f>
        <v>711.47</v>
      </c>
      <c r="J254" s="2">
        <f>IFERROR(__xludf.DUMMYFUNCTION("""COMPUTED_VALUE"""),45659.66666666667)</f>
        <v>45659.66667</v>
      </c>
      <c r="K254" s="1">
        <f>IFERROR(__xludf.DUMMYFUNCTION("""COMPUTED_VALUE"""),714.2)</f>
        <v>714.2</v>
      </c>
      <c r="M254" s="2">
        <f>IFERROR(__xludf.DUMMYFUNCTION("""COMPUTED_VALUE"""),45659.66666666667)</f>
        <v>45659.66667</v>
      </c>
      <c r="N254" s="1">
        <f>IFERROR(__xludf.DUMMYFUNCTION("""COMPUTED_VALUE"""),3.1624076E7)</f>
        <v>31624076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IFERROR(__xludf.DUMMYFUNCTION("""COMPUTED_VALUE"""),714.2)</f>
        <v>714.2</v>
      </c>
      <c r="D255" s="2">
        <f>IFERROR(__xludf.DUMMYFUNCTION("""COMPUTED_VALUE"""),45660.66666666667)</f>
        <v>45660.66667</v>
      </c>
      <c r="E255" s="1">
        <f>IFERROR(__xludf.DUMMYFUNCTION("""COMPUTED_VALUE"""),722.38)</f>
        <v>722.38</v>
      </c>
      <c r="G255" s="2">
        <f>IFERROR(__xludf.DUMMYFUNCTION("""COMPUTED_VALUE"""),45660.66666666667)</f>
        <v>45660.66667</v>
      </c>
      <c r="H255" s="1">
        <f>IFERROR(__xludf.DUMMYFUNCTION("""COMPUTED_VALUE"""),714.2)</f>
        <v>714.2</v>
      </c>
      <c r="J255" s="2">
        <f>IFERROR(__xludf.DUMMYFUNCTION("""COMPUTED_VALUE"""),45660.66666666667)</f>
        <v>45660.66667</v>
      </c>
      <c r="K255" s="1">
        <f>IFERROR(__xludf.DUMMYFUNCTION("""COMPUTED_VALUE"""),718.77)</f>
        <v>718.77</v>
      </c>
      <c r="M255" s="2">
        <f>IFERROR(__xludf.DUMMYFUNCTION("""COMPUTED_VALUE"""),45660.66666666667)</f>
        <v>45660.66667</v>
      </c>
      <c r="N255" s="1">
        <f>IFERROR(__xludf.DUMMYFUNCTION("""COMPUTED_VALUE"""),2.9357274E7)</f>
        <v>29357274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IFERROR(__xludf.DUMMYFUNCTION("""COMPUTED_VALUE"""),718.77)</f>
        <v>718.77</v>
      </c>
      <c r="D256" s="2">
        <f>IFERROR(__xludf.DUMMYFUNCTION("""COMPUTED_VALUE"""),45663.66666666667)</f>
        <v>45663.66667</v>
      </c>
      <c r="E256" s="1">
        <f>IFERROR(__xludf.DUMMYFUNCTION("""COMPUTED_VALUE"""),731.24)</f>
        <v>731.24</v>
      </c>
      <c r="G256" s="2">
        <f>IFERROR(__xludf.DUMMYFUNCTION("""COMPUTED_VALUE"""),45663.66666666667)</f>
        <v>45663.66667</v>
      </c>
      <c r="H256" s="1">
        <f>IFERROR(__xludf.DUMMYFUNCTION("""COMPUTED_VALUE"""),715.98)</f>
        <v>715.98</v>
      </c>
      <c r="J256" s="2">
        <f>IFERROR(__xludf.DUMMYFUNCTION("""COMPUTED_VALUE"""),45663.66666666667)</f>
        <v>45663.66667</v>
      </c>
      <c r="K256" s="1">
        <f>IFERROR(__xludf.DUMMYFUNCTION("""COMPUTED_VALUE"""),717.49)</f>
        <v>717.49</v>
      </c>
      <c r="M256" s="2">
        <f>IFERROR(__xludf.DUMMYFUNCTION("""COMPUTED_VALUE"""),45663.66666666667)</f>
        <v>45663.66667</v>
      </c>
      <c r="N256" s="1">
        <f>IFERROR(__xludf.DUMMYFUNCTION("""COMPUTED_VALUE"""),3.1707485E7)</f>
        <v>31707485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IFERROR(__xludf.DUMMYFUNCTION("""COMPUTED_VALUE"""),717.49)</f>
        <v>717.49</v>
      </c>
      <c r="D257" s="2">
        <f>IFERROR(__xludf.DUMMYFUNCTION("""COMPUTED_VALUE"""),45664.66666666667)</f>
        <v>45664.66667</v>
      </c>
      <c r="E257" s="1">
        <f>IFERROR(__xludf.DUMMYFUNCTION("""COMPUTED_VALUE"""),732.8)</f>
        <v>732.8</v>
      </c>
      <c r="G257" s="2">
        <f>IFERROR(__xludf.DUMMYFUNCTION("""COMPUTED_VALUE"""),45664.66666666667)</f>
        <v>45664.66667</v>
      </c>
      <c r="H257" s="1">
        <f>IFERROR(__xludf.DUMMYFUNCTION("""COMPUTED_VALUE"""),717.49)</f>
        <v>717.49</v>
      </c>
      <c r="J257" s="2">
        <f>IFERROR(__xludf.DUMMYFUNCTION("""COMPUTED_VALUE"""),45664.66666666667)</f>
        <v>45664.66667</v>
      </c>
      <c r="K257" s="1">
        <f>IFERROR(__xludf.DUMMYFUNCTION("""COMPUTED_VALUE"""),725.93)</f>
        <v>725.93</v>
      </c>
      <c r="M257" s="2">
        <f>IFERROR(__xludf.DUMMYFUNCTION("""COMPUTED_VALUE"""),45664.66666666667)</f>
        <v>45664.66667</v>
      </c>
      <c r="N257" s="1">
        <f>IFERROR(__xludf.DUMMYFUNCTION("""COMPUTED_VALUE"""),2.9764045E7)</f>
        <v>29764045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IFERROR(__xludf.DUMMYFUNCTION("""COMPUTED_VALUE"""),725.93)</f>
        <v>725.93</v>
      </c>
      <c r="D258" s="2">
        <f>IFERROR(__xludf.DUMMYFUNCTION("""COMPUTED_VALUE"""),45665.66666666667)</f>
        <v>45665.66667</v>
      </c>
      <c r="E258" s="1">
        <f>IFERROR(__xludf.DUMMYFUNCTION("""COMPUTED_VALUE"""),725.93)</f>
        <v>725.93</v>
      </c>
      <c r="G258" s="2">
        <f>IFERROR(__xludf.DUMMYFUNCTION("""COMPUTED_VALUE"""),45665.66666666667)</f>
        <v>45665.66667</v>
      </c>
      <c r="H258" s="1">
        <f>IFERROR(__xludf.DUMMYFUNCTION("""COMPUTED_VALUE"""),713.71)</f>
        <v>713.71</v>
      </c>
      <c r="J258" s="2">
        <f>IFERROR(__xludf.DUMMYFUNCTION("""COMPUTED_VALUE"""),45665.66666666667)</f>
        <v>45665.66667</v>
      </c>
      <c r="K258" s="1">
        <f>IFERROR(__xludf.DUMMYFUNCTION("""COMPUTED_VALUE"""),719.21)</f>
        <v>719.21</v>
      </c>
      <c r="M258" s="2">
        <f>IFERROR(__xludf.DUMMYFUNCTION("""COMPUTED_VALUE"""),45665.66666666667)</f>
        <v>45665.66667</v>
      </c>
      <c r="N258" s="1">
        <f>IFERROR(__xludf.DUMMYFUNCTION("""COMPUTED_VALUE"""),3.2913151E7)</f>
        <v>32913151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IFERROR(__xludf.DUMMYFUNCTION("""COMPUTED_VALUE"""),719.21)</f>
        <v>719.21</v>
      </c>
      <c r="D259" s="2">
        <f>IFERROR(__xludf.DUMMYFUNCTION("""COMPUTED_VALUE"""),45667.66666666667)</f>
        <v>45667.66667</v>
      </c>
      <c r="E259" s="1">
        <f>IFERROR(__xludf.DUMMYFUNCTION("""COMPUTED_VALUE"""),739.35)</f>
        <v>739.35</v>
      </c>
      <c r="G259" s="2">
        <f>IFERROR(__xludf.DUMMYFUNCTION("""COMPUTED_VALUE"""),45667.66666666667)</f>
        <v>45667.66667</v>
      </c>
      <c r="H259" s="1">
        <f>IFERROR(__xludf.DUMMYFUNCTION("""COMPUTED_VALUE"""),717.68)</f>
        <v>717.68</v>
      </c>
      <c r="J259" s="2">
        <f>IFERROR(__xludf.DUMMYFUNCTION("""COMPUTED_VALUE"""),45667.66666666667)</f>
        <v>45667.66667</v>
      </c>
      <c r="K259" s="1">
        <f>IFERROR(__xludf.DUMMYFUNCTION("""COMPUTED_VALUE"""),722.17)</f>
        <v>722.17</v>
      </c>
      <c r="M259" s="2">
        <f>IFERROR(__xludf.DUMMYFUNCTION("""COMPUTED_VALUE"""),45667.66666666667)</f>
        <v>45667.66667</v>
      </c>
      <c r="N259" s="1">
        <f>IFERROR(__xludf.DUMMYFUNCTION("""COMPUTED_VALUE"""),4.0790821E7)</f>
        <v>40790821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IFERROR(__xludf.DUMMYFUNCTION("""COMPUTED_VALUE"""),722.17)</f>
        <v>722.17</v>
      </c>
      <c r="D260" s="2">
        <f>IFERROR(__xludf.DUMMYFUNCTION("""COMPUTED_VALUE"""),45670.66666666667)</f>
        <v>45670.66667</v>
      </c>
      <c r="E260" s="1">
        <f>IFERROR(__xludf.DUMMYFUNCTION("""COMPUTED_VALUE"""),739.48)</f>
        <v>739.48</v>
      </c>
      <c r="G260" s="2">
        <f>IFERROR(__xludf.DUMMYFUNCTION("""COMPUTED_VALUE"""),45670.66666666667)</f>
        <v>45670.66667</v>
      </c>
      <c r="H260" s="1">
        <f>IFERROR(__xludf.DUMMYFUNCTION("""COMPUTED_VALUE"""),722.17)</f>
        <v>722.17</v>
      </c>
      <c r="J260" s="2">
        <f>IFERROR(__xludf.DUMMYFUNCTION("""COMPUTED_VALUE"""),45670.66666666667)</f>
        <v>45670.66667</v>
      </c>
      <c r="K260" s="1">
        <f>IFERROR(__xludf.DUMMYFUNCTION("""COMPUTED_VALUE"""),738.07)</f>
        <v>738.07</v>
      </c>
      <c r="M260" s="2">
        <f>IFERROR(__xludf.DUMMYFUNCTION("""COMPUTED_VALUE"""),45670.66666666667)</f>
        <v>45670.66667</v>
      </c>
      <c r="N260" s="1">
        <f>IFERROR(__xludf.DUMMYFUNCTION("""COMPUTED_VALUE"""),4.2682425E7)</f>
        <v>42682425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IFERROR(__xludf.DUMMYFUNCTION("""COMPUTED_VALUE"""),738.07)</f>
        <v>738.07</v>
      </c>
      <c r="D261" s="2">
        <f>IFERROR(__xludf.DUMMYFUNCTION("""COMPUTED_VALUE"""),45671.66666666667)</f>
        <v>45671.66667</v>
      </c>
      <c r="E261" s="1">
        <f>IFERROR(__xludf.DUMMYFUNCTION("""COMPUTED_VALUE"""),741.96)</f>
        <v>741.96</v>
      </c>
      <c r="G261" s="2">
        <f>IFERROR(__xludf.DUMMYFUNCTION("""COMPUTED_VALUE"""),45671.66666666667)</f>
        <v>45671.66667</v>
      </c>
      <c r="H261" s="1">
        <f>IFERROR(__xludf.DUMMYFUNCTION("""COMPUTED_VALUE"""),730.32)</f>
        <v>730.32</v>
      </c>
      <c r="J261" s="2">
        <f>IFERROR(__xludf.DUMMYFUNCTION("""COMPUTED_VALUE"""),45671.66666666667)</f>
        <v>45671.66667</v>
      </c>
      <c r="K261" s="1">
        <f>IFERROR(__xludf.DUMMYFUNCTION("""COMPUTED_VALUE"""),741.95)</f>
        <v>741.95</v>
      </c>
      <c r="M261" s="2">
        <f>IFERROR(__xludf.DUMMYFUNCTION("""COMPUTED_VALUE"""),45671.66666666667)</f>
        <v>45671.66667</v>
      </c>
      <c r="N261" s="1">
        <f>IFERROR(__xludf.DUMMYFUNCTION("""COMPUTED_VALUE"""),2.5997586E7)</f>
        <v>25997586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IFERROR(__xludf.DUMMYFUNCTION("""COMPUTED_VALUE"""),741.95)</f>
        <v>741.95</v>
      </c>
      <c r="D262" s="2">
        <f>IFERROR(__xludf.DUMMYFUNCTION("""COMPUTED_VALUE"""),45672.66666666667)</f>
        <v>45672.66667</v>
      </c>
      <c r="E262" s="1">
        <f>IFERROR(__xludf.DUMMYFUNCTION("""COMPUTED_VALUE"""),753.45)</f>
        <v>753.45</v>
      </c>
      <c r="G262" s="2">
        <f>IFERROR(__xludf.DUMMYFUNCTION("""COMPUTED_VALUE"""),45672.66666666667)</f>
        <v>45672.66667</v>
      </c>
      <c r="H262" s="1">
        <f>IFERROR(__xludf.DUMMYFUNCTION("""COMPUTED_VALUE"""),740.82)</f>
        <v>740.82</v>
      </c>
      <c r="J262" s="2">
        <f>IFERROR(__xludf.DUMMYFUNCTION("""COMPUTED_VALUE"""),45672.66666666667)</f>
        <v>45672.66667</v>
      </c>
      <c r="K262" s="1">
        <f>IFERROR(__xludf.DUMMYFUNCTION("""COMPUTED_VALUE"""),752.11)</f>
        <v>752.11</v>
      </c>
      <c r="M262" s="2">
        <f>IFERROR(__xludf.DUMMYFUNCTION("""COMPUTED_VALUE"""),45672.66666666667)</f>
        <v>45672.66667</v>
      </c>
      <c r="N262" s="1">
        <f>IFERROR(__xludf.DUMMYFUNCTION("""COMPUTED_VALUE"""),3.3392985E7)</f>
        <v>33392985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IFERROR(__xludf.DUMMYFUNCTION("""COMPUTED_VALUE"""),752.11)</f>
        <v>752.11</v>
      </c>
      <c r="D263" s="2">
        <f>IFERROR(__xludf.DUMMYFUNCTION("""COMPUTED_VALUE"""),45673.66666666667)</f>
        <v>45673.66667</v>
      </c>
      <c r="E263" s="1">
        <f>IFERROR(__xludf.DUMMYFUNCTION("""COMPUTED_VALUE"""),755.12)</f>
        <v>755.12</v>
      </c>
      <c r="G263" s="2">
        <f>IFERROR(__xludf.DUMMYFUNCTION("""COMPUTED_VALUE"""),45673.66666666667)</f>
        <v>45673.66667</v>
      </c>
      <c r="H263" s="1">
        <f>IFERROR(__xludf.DUMMYFUNCTION("""COMPUTED_VALUE"""),748.15)</f>
        <v>748.15</v>
      </c>
      <c r="J263" s="2">
        <f>IFERROR(__xludf.DUMMYFUNCTION("""COMPUTED_VALUE"""),45673.66666666667)</f>
        <v>45673.66667</v>
      </c>
      <c r="K263" s="1">
        <f>IFERROR(__xludf.DUMMYFUNCTION("""COMPUTED_VALUE"""),752.73)</f>
        <v>752.73</v>
      </c>
      <c r="M263" s="2">
        <f>IFERROR(__xludf.DUMMYFUNCTION("""COMPUTED_VALUE"""),45673.66666666667)</f>
        <v>45673.66667</v>
      </c>
      <c r="N263" s="1">
        <f>IFERROR(__xludf.DUMMYFUNCTION("""COMPUTED_VALUE"""),2.2085385E7)</f>
        <v>22085385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IFERROR(__xludf.DUMMYFUNCTION("""COMPUTED_VALUE"""),752.73)</f>
        <v>752.73</v>
      </c>
      <c r="D264" s="2">
        <f>IFERROR(__xludf.DUMMYFUNCTION("""COMPUTED_VALUE"""),45674.66666666667)</f>
        <v>45674.66667</v>
      </c>
      <c r="E264" s="1">
        <f>IFERROR(__xludf.DUMMYFUNCTION("""COMPUTED_VALUE"""),762.04)</f>
        <v>762.04</v>
      </c>
      <c r="G264" s="2">
        <f>IFERROR(__xludf.DUMMYFUNCTION("""COMPUTED_VALUE"""),45674.66666666667)</f>
        <v>45674.66667</v>
      </c>
      <c r="H264" s="1">
        <f>IFERROR(__xludf.DUMMYFUNCTION("""COMPUTED_VALUE"""),750.18)</f>
        <v>750.18</v>
      </c>
      <c r="J264" s="2">
        <f>IFERROR(__xludf.DUMMYFUNCTION("""COMPUTED_VALUE"""),45674.66666666667)</f>
        <v>45674.66667</v>
      </c>
      <c r="K264" s="1">
        <f>IFERROR(__xludf.DUMMYFUNCTION("""COMPUTED_VALUE"""),760.02)</f>
        <v>760.02</v>
      </c>
      <c r="M264" s="2">
        <f>IFERROR(__xludf.DUMMYFUNCTION("""COMPUTED_VALUE"""),45674.66666666667)</f>
        <v>45674.66667</v>
      </c>
      <c r="N264" s="1">
        <f>IFERROR(__xludf.DUMMYFUNCTION("""COMPUTED_VALUE"""),3.6285179E7)</f>
        <v>36285179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IFERROR(__xludf.DUMMYFUNCTION("""COMPUTED_VALUE"""),760.02)</f>
        <v>760.02</v>
      </c>
      <c r="D265" s="2">
        <f>IFERROR(__xludf.DUMMYFUNCTION("""COMPUTED_VALUE"""),45678.66666666667)</f>
        <v>45678.66667</v>
      </c>
      <c r="E265" s="1">
        <f>IFERROR(__xludf.DUMMYFUNCTION("""COMPUTED_VALUE"""),760.02)</f>
        <v>760.02</v>
      </c>
      <c r="G265" s="2">
        <f>IFERROR(__xludf.DUMMYFUNCTION("""COMPUTED_VALUE"""),45678.66666666667)</f>
        <v>45678.66667</v>
      </c>
      <c r="H265" s="1">
        <f>IFERROR(__xludf.DUMMYFUNCTION("""COMPUTED_VALUE"""),747.87)</f>
        <v>747.87</v>
      </c>
      <c r="J265" s="2">
        <f>IFERROR(__xludf.DUMMYFUNCTION("""COMPUTED_VALUE"""),45678.66666666667)</f>
        <v>45678.66667</v>
      </c>
      <c r="K265" s="1">
        <f>IFERROR(__xludf.DUMMYFUNCTION("""COMPUTED_VALUE"""),750.42)</f>
        <v>750.42</v>
      </c>
      <c r="M265" s="2">
        <f>IFERROR(__xludf.DUMMYFUNCTION("""COMPUTED_VALUE"""),45678.66666666667)</f>
        <v>45678.66667</v>
      </c>
      <c r="N265" s="1">
        <f>IFERROR(__xludf.DUMMYFUNCTION("""COMPUTED_VALUE"""),4.3921125E7)</f>
        <v>43921125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IFERROR(__xludf.DUMMYFUNCTION("""COMPUTED_VALUE"""),750.42)</f>
        <v>750.42</v>
      </c>
      <c r="D266" s="2">
        <f>IFERROR(__xludf.DUMMYFUNCTION("""COMPUTED_VALUE"""),45679.66666666667)</f>
        <v>45679.66667</v>
      </c>
      <c r="E266" s="1">
        <f>IFERROR(__xludf.DUMMYFUNCTION("""COMPUTED_VALUE"""),750.42)</f>
        <v>750.42</v>
      </c>
      <c r="G266" s="2">
        <f>IFERROR(__xludf.DUMMYFUNCTION("""COMPUTED_VALUE"""),45679.66666666667)</f>
        <v>45679.66667</v>
      </c>
      <c r="H266" s="1">
        <f>IFERROR(__xludf.DUMMYFUNCTION("""COMPUTED_VALUE"""),738.6)</f>
        <v>738.6</v>
      </c>
      <c r="J266" s="2">
        <f>IFERROR(__xludf.DUMMYFUNCTION("""COMPUTED_VALUE"""),45679.66666666667)</f>
        <v>45679.66667</v>
      </c>
      <c r="K266" s="1">
        <f>IFERROR(__xludf.DUMMYFUNCTION("""COMPUTED_VALUE"""),739.17)</f>
        <v>739.17</v>
      </c>
      <c r="M266" s="2">
        <f>IFERROR(__xludf.DUMMYFUNCTION("""COMPUTED_VALUE"""),45679.66666666667)</f>
        <v>45679.66667</v>
      </c>
      <c r="N266" s="1">
        <f>IFERROR(__xludf.DUMMYFUNCTION("""COMPUTED_VALUE"""),3.200239E7)</f>
        <v>32002390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IFERROR(__xludf.DUMMYFUNCTION("""COMPUTED_VALUE"""),739.17)</f>
        <v>739.17</v>
      </c>
      <c r="D267" s="2">
        <f>IFERROR(__xludf.DUMMYFUNCTION("""COMPUTED_VALUE"""),45680.66666666667)</f>
        <v>45680.66667</v>
      </c>
      <c r="E267" s="1">
        <f>IFERROR(__xludf.DUMMYFUNCTION("""COMPUTED_VALUE"""),748.51)</f>
        <v>748.51</v>
      </c>
      <c r="G267" s="2">
        <f>IFERROR(__xludf.DUMMYFUNCTION("""COMPUTED_VALUE"""),45680.66666666667)</f>
        <v>45680.66667</v>
      </c>
      <c r="H267" s="1">
        <f>IFERROR(__xludf.DUMMYFUNCTION("""COMPUTED_VALUE"""),738.26)</f>
        <v>738.26</v>
      </c>
      <c r="J267" s="2">
        <f>IFERROR(__xludf.DUMMYFUNCTION("""COMPUTED_VALUE"""),45680.66666666667)</f>
        <v>45680.66667</v>
      </c>
      <c r="K267" s="1">
        <f>IFERROR(__xludf.DUMMYFUNCTION("""COMPUTED_VALUE"""),741.22)</f>
        <v>741.22</v>
      </c>
      <c r="M267" s="2">
        <f>IFERROR(__xludf.DUMMYFUNCTION("""COMPUTED_VALUE"""),45680.66666666667)</f>
        <v>45680.66667</v>
      </c>
      <c r="N267" s="1">
        <f>IFERROR(__xludf.DUMMYFUNCTION("""COMPUTED_VALUE"""),2.7934017E7)</f>
        <v>27934017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IFERROR(__xludf.DUMMYFUNCTION("""COMPUTED_VALUE"""),741.22)</f>
        <v>741.22</v>
      </c>
      <c r="D268" s="2">
        <f>IFERROR(__xludf.DUMMYFUNCTION("""COMPUTED_VALUE"""),45681.66666666667)</f>
        <v>45681.66667</v>
      </c>
      <c r="E268" s="1">
        <f>IFERROR(__xludf.DUMMYFUNCTION("""COMPUTED_VALUE"""),745.74)</f>
        <v>745.74</v>
      </c>
      <c r="G268" s="2">
        <f>IFERROR(__xludf.DUMMYFUNCTION("""COMPUTED_VALUE"""),45681.66666666667)</f>
        <v>45681.66667</v>
      </c>
      <c r="H268" s="1">
        <f>IFERROR(__xludf.DUMMYFUNCTION("""COMPUTED_VALUE"""),732.39)</f>
        <v>732.39</v>
      </c>
      <c r="J268" s="2">
        <f>IFERROR(__xludf.DUMMYFUNCTION("""COMPUTED_VALUE"""),45681.66666666667)</f>
        <v>45681.66667</v>
      </c>
      <c r="K268" s="1">
        <f>IFERROR(__xludf.DUMMYFUNCTION("""COMPUTED_VALUE"""),733.74)</f>
        <v>733.74</v>
      </c>
      <c r="M268" s="2">
        <f>IFERROR(__xludf.DUMMYFUNCTION("""COMPUTED_VALUE"""),45681.66666666667)</f>
        <v>45681.66667</v>
      </c>
      <c r="N268" s="1">
        <f>IFERROR(__xludf.DUMMYFUNCTION("""COMPUTED_VALUE"""),3.4815206E7)</f>
        <v>34815206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IFERROR(__xludf.DUMMYFUNCTION("""COMPUTED_VALUE"""),733.74)</f>
        <v>733.74</v>
      </c>
      <c r="D269" s="2">
        <f>IFERROR(__xludf.DUMMYFUNCTION("""COMPUTED_VALUE"""),45684.66666666667)</f>
        <v>45684.66667</v>
      </c>
      <c r="E269" s="1">
        <f>IFERROR(__xludf.DUMMYFUNCTION("""COMPUTED_VALUE"""),744.92)</f>
        <v>744.92</v>
      </c>
      <c r="G269" s="2">
        <f>IFERROR(__xludf.DUMMYFUNCTION("""COMPUTED_VALUE"""),45684.66666666667)</f>
        <v>45684.66667</v>
      </c>
      <c r="H269" s="1">
        <f>IFERROR(__xludf.DUMMYFUNCTION("""COMPUTED_VALUE"""),733.65)</f>
        <v>733.65</v>
      </c>
      <c r="J269" s="2">
        <f>IFERROR(__xludf.DUMMYFUNCTION("""COMPUTED_VALUE"""),45684.66666666667)</f>
        <v>45684.66667</v>
      </c>
      <c r="K269" s="1">
        <f>IFERROR(__xludf.DUMMYFUNCTION("""COMPUTED_VALUE"""),742.74)</f>
        <v>742.74</v>
      </c>
      <c r="M269" s="2">
        <f>IFERROR(__xludf.DUMMYFUNCTION("""COMPUTED_VALUE"""),45684.66666666667)</f>
        <v>45684.66667</v>
      </c>
      <c r="N269" s="1">
        <f>IFERROR(__xludf.DUMMYFUNCTION("""COMPUTED_VALUE"""),3.2370199E7)</f>
        <v>32370199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IFERROR(__xludf.DUMMYFUNCTION("""COMPUTED_VALUE"""),742.74)</f>
        <v>742.74</v>
      </c>
      <c r="D270" s="2">
        <f>IFERROR(__xludf.DUMMYFUNCTION("""COMPUTED_VALUE"""),45685.66666666667)</f>
        <v>45685.66667</v>
      </c>
      <c r="E270" s="1">
        <f>IFERROR(__xludf.DUMMYFUNCTION("""COMPUTED_VALUE"""),748.37)</f>
        <v>748.37</v>
      </c>
      <c r="G270" s="2">
        <f>IFERROR(__xludf.DUMMYFUNCTION("""COMPUTED_VALUE"""),45685.66666666667)</f>
        <v>45685.66667</v>
      </c>
      <c r="H270" s="1">
        <f>IFERROR(__xludf.DUMMYFUNCTION("""COMPUTED_VALUE"""),729.26)</f>
        <v>729.26</v>
      </c>
      <c r="J270" s="2">
        <f>IFERROR(__xludf.DUMMYFUNCTION("""COMPUTED_VALUE"""),45685.66666666667)</f>
        <v>45685.66667</v>
      </c>
      <c r="K270" s="1">
        <f>IFERROR(__xludf.DUMMYFUNCTION("""COMPUTED_VALUE"""),731.85)</f>
        <v>731.85</v>
      </c>
      <c r="M270" s="2">
        <f>IFERROR(__xludf.DUMMYFUNCTION("""COMPUTED_VALUE"""),45685.66666666667)</f>
        <v>45685.66667</v>
      </c>
      <c r="N270" s="1">
        <f>IFERROR(__xludf.DUMMYFUNCTION("""COMPUTED_VALUE"""),2.9530589E7)</f>
        <v>29530589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IFERROR(__xludf.DUMMYFUNCTION("""COMPUTED_VALUE"""),731.85)</f>
        <v>731.85</v>
      </c>
      <c r="D271" s="2">
        <f>IFERROR(__xludf.DUMMYFUNCTION("""COMPUTED_VALUE"""),45686.66666666667)</f>
        <v>45686.66667</v>
      </c>
      <c r="E271" s="1">
        <f>IFERROR(__xludf.DUMMYFUNCTION("""COMPUTED_VALUE"""),734.65)</f>
        <v>734.65</v>
      </c>
      <c r="G271" s="2">
        <f>IFERROR(__xludf.DUMMYFUNCTION("""COMPUTED_VALUE"""),45686.66666666667)</f>
        <v>45686.66667</v>
      </c>
      <c r="H271" s="1">
        <f>IFERROR(__xludf.DUMMYFUNCTION("""COMPUTED_VALUE"""),727.63)</f>
        <v>727.63</v>
      </c>
      <c r="J271" s="2">
        <f>IFERROR(__xludf.DUMMYFUNCTION("""COMPUTED_VALUE"""),45686.66666666667)</f>
        <v>45686.66667</v>
      </c>
      <c r="K271" s="1">
        <f>IFERROR(__xludf.DUMMYFUNCTION("""COMPUTED_VALUE"""),733.55)</f>
        <v>733.55</v>
      </c>
      <c r="M271" s="2">
        <f>IFERROR(__xludf.DUMMYFUNCTION("""COMPUTED_VALUE"""),45686.66666666667)</f>
        <v>45686.66667</v>
      </c>
      <c r="N271" s="1">
        <f>IFERROR(__xludf.DUMMYFUNCTION("""COMPUTED_VALUE"""),2.3684462E7)</f>
        <v>23684462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IFERROR(__xludf.DUMMYFUNCTION("""COMPUTED_VALUE"""),733.55)</f>
        <v>733.55</v>
      </c>
      <c r="D272" s="2">
        <f>IFERROR(__xludf.DUMMYFUNCTION("""COMPUTED_VALUE"""),45687.66666666667)</f>
        <v>45687.66667</v>
      </c>
      <c r="E272" s="1">
        <f>IFERROR(__xludf.DUMMYFUNCTION("""COMPUTED_VALUE"""),741.22)</f>
        <v>741.22</v>
      </c>
      <c r="G272" s="2">
        <f>IFERROR(__xludf.DUMMYFUNCTION("""COMPUTED_VALUE"""),45687.66666666667)</f>
        <v>45687.66667</v>
      </c>
      <c r="H272" s="1">
        <f>IFERROR(__xludf.DUMMYFUNCTION("""COMPUTED_VALUE"""),733.55)</f>
        <v>733.55</v>
      </c>
      <c r="J272" s="2">
        <f>IFERROR(__xludf.DUMMYFUNCTION("""COMPUTED_VALUE"""),45687.66666666667)</f>
        <v>45687.66667</v>
      </c>
      <c r="K272" s="1">
        <f>IFERROR(__xludf.DUMMYFUNCTION("""COMPUTED_VALUE"""),738.37)</f>
        <v>738.37</v>
      </c>
      <c r="M272" s="2">
        <f>IFERROR(__xludf.DUMMYFUNCTION("""COMPUTED_VALUE"""),45687.66666666667)</f>
        <v>45687.66667</v>
      </c>
      <c r="N272" s="1">
        <f>IFERROR(__xludf.DUMMYFUNCTION("""COMPUTED_VALUE"""),2.7284132E7)</f>
        <v>27284132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IFERROR(__xludf.DUMMYFUNCTION("""COMPUTED_VALUE"""),738.37)</f>
        <v>738.37</v>
      </c>
      <c r="D273" s="2">
        <f>IFERROR(__xludf.DUMMYFUNCTION("""COMPUTED_VALUE"""),45688.66666666667)</f>
        <v>45688.66667</v>
      </c>
      <c r="E273" s="1">
        <f>IFERROR(__xludf.DUMMYFUNCTION("""COMPUTED_VALUE"""),738.37)</f>
        <v>738.37</v>
      </c>
      <c r="G273" s="2">
        <f>IFERROR(__xludf.DUMMYFUNCTION("""COMPUTED_VALUE"""),45688.66666666667)</f>
        <v>45688.66667</v>
      </c>
      <c r="H273" s="1">
        <f>IFERROR(__xludf.DUMMYFUNCTION("""COMPUTED_VALUE"""),710.57)</f>
        <v>710.57</v>
      </c>
      <c r="J273" s="2">
        <f>IFERROR(__xludf.DUMMYFUNCTION("""COMPUTED_VALUE"""),45688.66666666667)</f>
        <v>45688.66667</v>
      </c>
      <c r="K273" s="1">
        <f>IFERROR(__xludf.DUMMYFUNCTION("""COMPUTED_VALUE"""),714.11)</f>
        <v>714.11</v>
      </c>
      <c r="M273" s="2">
        <f>IFERROR(__xludf.DUMMYFUNCTION("""COMPUTED_VALUE"""),45688.66666666667)</f>
        <v>45688.66667</v>
      </c>
      <c r="N273" s="1">
        <f>IFERROR(__xludf.DUMMYFUNCTION("""COMPUTED_VALUE"""),5.5164824E7)</f>
        <v>55164824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IFERROR(__xludf.DUMMYFUNCTION("""COMPUTED_VALUE"""),714.11)</f>
        <v>714.11</v>
      </c>
      <c r="D274" s="2">
        <f>IFERROR(__xludf.DUMMYFUNCTION("""COMPUTED_VALUE"""),45691.66666666667)</f>
        <v>45691.66667</v>
      </c>
      <c r="E274" s="1">
        <f>IFERROR(__xludf.DUMMYFUNCTION("""COMPUTED_VALUE"""),718.65)</f>
        <v>718.65</v>
      </c>
      <c r="G274" s="2">
        <f>IFERROR(__xludf.DUMMYFUNCTION("""COMPUTED_VALUE"""),45691.66666666667)</f>
        <v>45691.66667</v>
      </c>
      <c r="H274" s="1">
        <f>IFERROR(__xludf.DUMMYFUNCTION("""COMPUTED_VALUE"""),705.6)</f>
        <v>705.6</v>
      </c>
      <c r="J274" s="2">
        <f>IFERROR(__xludf.DUMMYFUNCTION("""COMPUTED_VALUE"""),45691.66666666667)</f>
        <v>45691.66667</v>
      </c>
      <c r="K274" s="1">
        <f>IFERROR(__xludf.DUMMYFUNCTION("""COMPUTED_VALUE"""),715.26)</f>
        <v>715.26</v>
      </c>
      <c r="M274" s="2">
        <f>IFERROR(__xludf.DUMMYFUNCTION("""COMPUTED_VALUE"""),45691.66666666667)</f>
        <v>45691.66667</v>
      </c>
      <c r="N274" s="1">
        <f>IFERROR(__xludf.DUMMYFUNCTION("""COMPUTED_VALUE"""),3.5648343E7)</f>
        <v>35648343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IFERROR(__xludf.DUMMYFUNCTION("""COMPUTED_VALUE"""),715.26)</f>
        <v>715.26</v>
      </c>
      <c r="D275" s="2">
        <f>IFERROR(__xludf.DUMMYFUNCTION("""COMPUTED_VALUE"""),45692.66666666667)</f>
        <v>45692.66667</v>
      </c>
      <c r="E275" s="1">
        <f>IFERROR(__xludf.DUMMYFUNCTION("""COMPUTED_VALUE"""),735.8)</f>
        <v>735.8</v>
      </c>
      <c r="G275" s="2">
        <f>IFERROR(__xludf.DUMMYFUNCTION("""COMPUTED_VALUE"""),45692.66666666667)</f>
        <v>45692.66667</v>
      </c>
      <c r="H275" s="1">
        <f>IFERROR(__xludf.DUMMYFUNCTION("""COMPUTED_VALUE"""),712.31)</f>
        <v>712.31</v>
      </c>
      <c r="J275" s="2">
        <f>IFERROR(__xludf.DUMMYFUNCTION("""COMPUTED_VALUE"""),45692.66666666667)</f>
        <v>45692.66667</v>
      </c>
      <c r="K275" s="1">
        <f>IFERROR(__xludf.DUMMYFUNCTION("""COMPUTED_VALUE"""),734.22)</f>
        <v>734.22</v>
      </c>
      <c r="M275" s="2">
        <f>IFERROR(__xludf.DUMMYFUNCTION("""COMPUTED_VALUE"""),45692.66666666667)</f>
        <v>45692.66667</v>
      </c>
      <c r="N275" s="1">
        <f>IFERROR(__xludf.DUMMYFUNCTION("""COMPUTED_VALUE"""),3.3898768E7)</f>
        <v>33898768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IFERROR(__xludf.DUMMYFUNCTION("""COMPUTED_VALUE"""),734.22)</f>
        <v>734.22</v>
      </c>
      <c r="D276" s="2">
        <f>IFERROR(__xludf.DUMMYFUNCTION("""COMPUTED_VALUE"""),45693.66666666667)</f>
        <v>45693.66667</v>
      </c>
      <c r="E276" s="1">
        <f>IFERROR(__xludf.DUMMYFUNCTION("""COMPUTED_VALUE"""),734.55)</f>
        <v>734.55</v>
      </c>
      <c r="G276" s="2">
        <f>IFERROR(__xludf.DUMMYFUNCTION("""COMPUTED_VALUE"""),45693.66666666667)</f>
        <v>45693.66667</v>
      </c>
      <c r="H276" s="1">
        <f>IFERROR(__xludf.DUMMYFUNCTION("""COMPUTED_VALUE"""),729.18)</f>
        <v>729.18</v>
      </c>
      <c r="J276" s="2">
        <f>IFERROR(__xludf.DUMMYFUNCTION("""COMPUTED_VALUE"""),45693.66666666667)</f>
        <v>45693.66667</v>
      </c>
      <c r="K276" s="1">
        <f>IFERROR(__xludf.DUMMYFUNCTION("""COMPUTED_VALUE"""),733.37)</f>
        <v>733.37</v>
      </c>
      <c r="M276" s="2">
        <f>IFERROR(__xludf.DUMMYFUNCTION("""COMPUTED_VALUE"""),45693.66666666667)</f>
        <v>45693.66667</v>
      </c>
      <c r="N276" s="1">
        <f>IFERROR(__xludf.DUMMYFUNCTION("""COMPUTED_VALUE"""),2.7766119E7)</f>
        <v>27766119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IFERROR(__xludf.DUMMYFUNCTION("""COMPUTED_VALUE"""),733.37)</f>
        <v>733.37</v>
      </c>
      <c r="D277" s="2">
        <f>IFERROR(__xludf.DUMMYFUNCTION("""COMPUTED_VALUE"""),45694.66666666667)</f>
        <v>45694.66667</v>
      </c>
      <c r="E277" s="1">
        <f>IFERROR(__xludf.DUMMYFUNCTION("""COMPUTED_VALUE"""),741.97)</f>
        <v>741.97</v>
      </c>
      <c r="G277" s="2">
        <f>IFERROR(__xludf.DUMMYFUNCTION("""COMPUTED_VALUE"""),45694.66666666667)</f>
        <v>45694.66667</v>
      </c>
      <c r="H277" s="1">
        <f>IFERROR(__xludf.DUMMYFUNCTION("""COMPUTED_VALUE"""),722.12)</f>
        <v>722.12</v>
      </c>
      <c r="J277" s="2">
        <f>IFERROR(__xludf.DUMMYFUNCTION("""COMPUTED_VALUE"""),45694.66666666667)</f>
        <v>45694.66667</v>
      </c>
      <c r="K277" s="1">
        <f>IFERROR(__xludf.DUMMYFUNCTION("""COMPUTED_VALUE"""),725.32)</f>
        <v>725.32</v>
      </c>
      <c r="M277" s="2">
        <f>IFERROR(__xludf.DUMMYFUNCTION("""COMPUTED_VALUE"""),45694.66666666667)</f>
        <v>45694.66667</v>
      </c>
      <c r="N277" s="1">
        <f>IFERROR(__xludf.DUMMYFUNCTION("""COMPUTED_VALUE"""),2.8921365E7)</f>
        <v>28921365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IFERROR(__xludf.DUMMYFUNCTION("""COMPUTED_VALUE"""),725.32)</f>
        <v>725.32</v>
      </c>
      <c r="D278" s="2">
        <f>IFERROR(__xludf.DUMMYFUNCTION("""COMPUTED_VALUE"""),45695.66666666667)</f>
        <v>45695.66667</v>
      </c>
      <c r="E278" s="1">
        <f>IFERROR(__xludf.DUMMYFUNCTION("""COMPUTED_VALUE"""),733.78)</f>
        <v>733.78</v>
      </c>
      <c r="G278" s="2">
        <f>IFERROR(__xludf.DUMMYFUNCTION("""COMPUTED_VALUE"""),45695.66666666667)</f>
        <v>45695.66667</v>
      </c>
      <c r="H278" s="1">
        <f>IFERROR(__xludf.DUMMYFUNCTION("""COMPUTED_VALUE"""),725.08)</f>
        <v>725.08</v>
      </c>
      <c r="J278" s="2">
        <f>IFERROR(__xludf.DUMMYFUNCTION("""COMPUTED_VALUE"""),45695.66666666667)</f>
        <v>45695.66667</v>
      </c>
      <c r="K278" s="1">
        <f>IFERROR(__xludf.DUMMYFUNCTION("""COMPUTED_VALUE"""),728.26)</f>
        <v>728.26</v>
      </c>
      <c r="M278" s="2">
        <f>IFERROR(__xludf.DUMMYFUNCTION("""COMPUTED_VALUE"""),45695.66666666667)</f>
        <v>45695.66667</v>
      </c>
      <c r="N278" s="1">
        <f>IFERROR(__xludf.DUMMYFUNCTION("""COMPUTED_VALUE"""),2.1486188E7)</f>
        <v>21486188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IFERROR(__xludf.DUMMYFUNCTION("""COMPUTED_VALUE"""),728.26)</f>
        <v>728.26</v>
      </c>
      <c r="D279" s="2">
        <f>IFERROR(__xludf.DUMMYFUNCTION("""COMPUTED_VALUE"""),45698.66666666667)</f>
        <v>45698.66667</v>
      </c>
      <c r="E279" s="1">
        <f>IFERROR(__xludf.DUMMYFUNCTION("""COMPUTED_VALUE"""),743.24)</f>
        <v>743.24</v>
      </c>
      <c r="G279" s="2">
        <f>IFERROR(__xludf.DUMMYFUNCTION("""COMPUTED_VALUE"""),45698.66666666667)</f>
        <v>45698.66667</v>
      </c>
      <c r="H279" s="1">
        <f>IFERROR(__xludf.DUMMYFUNCTION("""COMPUTED_VALUE"""),728.26)</f>
        <v>728.26</v>
      </c>
      <c r="J279" s="2">
        <f>IFERROR(__xludf.DUMMYFUNCTION("""COMPUTED_VALUE"""),45698.66666666667)</f>
        <v>45698.66667</v>
      </c>
      <c r="K279" s="1">
        <f>IFERROR(__xludf.DUMMYFUNCTION("""COMPUTED_VALUE"""),743.0)</f>
        <v>743</v>
      </c>
      <c r="M279" s="2">
        <f>IFERROR(__xludf.DUMMYFUNCTION("""COMPUTED_VALUE"""),45698.66666666667)</f>
        <v>45698.66667</v>
      </c>
      <c r="N279" s="1">
        <f>IFERROR(__xludf.DUMMYFUNCTION("""COMPUTED_VALUE"""),2.88373E7)</f>
        <v>28837300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IFERROR(__xludf.DUMMYFUNCTION("""COMPUTED_VALUE"""),743.0)</f>
        <v>743</v>
      </c>
      <c r="D280" s="2">
        <f>IFERROR(__xludf.DUMMYFUNCTION("""COMPUTED_VALUE"""),45699.66666666667)</f>
        <v>45699.66667</v>
      </c>
      <c r="E280" s="1">
        <f>IFERROR(__xludf.DUMMYFUNCTION("""COMPUTED_VALUE"""),754.25)</f>
        <v>754.25</v>
      </c>
      <c r="G280" s="2">
        <f>IFERROR(__xludf.DUMMYFUNCTION("""COMPUTED_VALUE"""),45699.66666666667)</f>
        <v>45699.66667</v>
      </c>
      <c r="H280" s="1">
        <f>IFERROR(__xludf.DUMMYFUNCTION("""COMPUTED_VALUE"""),743.0)</f>
        <v>743</v>
      </c>
      <c r="J280" s="2">
        <f>IFERROR(__xludf.DUMMYFUNCTION("""COMPUTED_VALUE"""),45699.66666666667)</f>
        <v>45699.66667</v>
      </c>
      <c r="K280" s="1">
        <f>IFERROR(__xludf.DUMMYFUNCTION("""COMPUTED_VALUE"""),748.74)</f>
        <v>748.74</v>
      </c>
      <c r="M280" s="2">
        <f>IFERROR(__xludf.DUMMYFUNCTION("""COMPUTED_VALUE"""),45699.66666666667)</f>
        <v>45699.66667</v>
      </c>
      <c r="N280" s="1">
        <f>IFERROR(__xludf.DUMMYFUNCTION("""COMPUTED_VALUE"""),2.6846832E7)</f>
        <v>26846832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IFERROR(__xludf.DUMMYFUNCTION("""COMPUTED_VALUE"""),748.74)</f>
        <v>748.74</v>
      </c>
      <c r="D281" s="2">
        <f>IFERROR(__xludf.DUMMYFUNCTION("""COMPUTED_VALUE"""),45700.66666666667)</f>
        <v>45700.66667</v>
      </c>
      <c r="E281" s="1">
        <f>IFERROR(__xludf.DUMMYFUNCTION("""COMPUTED_VALUE"""),748.74)</f>
        <v>748.74</v>
      </c>
      <c r="G281" s="2">
        <f>IFERROR(__xludf.DUMMYFUNCTION("""COMPUTED_VALUE"""),45700.66666666667)</f>
        <v>45700.66667</v>
      </c>
      <c r="H281" s="1">
        <f>IFERROR(__xludf.DUMMYFUNCTION("""COMPUTED_VALUE"""),725.21)</f>
        <v>725.21</v>
      </c>
      <c r="J281" s="2">
        <f>IFERROR(__xludf.DUMMYFUNCTION("""COMPUTED_VALUE"""),45700.66666666667)</f>
        <v>45700.66667</v>
      </c>
      <c r="K281" s="1">
        <f>IFERROR(__xludf.DUMMYFUNCTION("""COMPUTED_VALUE"""),726.12)</f>
        <v>726.12</v>
      </c>
      <c r="M281" s="2">
        <f>IFERROR(__xludf.DUMMYFUNCTION("""COMPUTED_VALUE"""),45700.66666666667)</f>
        <v>45700.66667</v>
      </c>
      <c r="N281" s="1">
        <f>IFERROR(__xludf.DUMMYFUNCTION("""COMPUTED_VALUE"""),3.5493737E7)</f>
        <v>35493737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IFERROR(__xludf.DUMMYFUNCTION("""COMPUTED_VALUE"""),726.12)</f>
        <v>726.12</v>
      </c>
      <c r="D282" s="2">
        <f>IFERROR(__xludf.DUMMYFUNCTION("""COMPUTED_VALUE"""),45701.66666666667)</f>
        <v>45701.66667</v>
      </c>
      <c r="E282" s="1">
        <f>IFERROR(__xludf.DUMMYFUNCTION("""COMPUTED_VALUE"""),732.89)</f>
        <v>732.89</v>
      </c>
      <c r="G282" s="2">
        <f>IFERROR(__xludf.DUMMYFUNCTION("""COMPUTED_VALUE"""),45701.66666666667)</f>
        <v>45701.66667</v>
      </c>
      <c r="H282" s="1">
        <f>IFERROR(__xludf.DUMMYFUNCTION("""COMPUTED_VALUE"""),720.38)</f>
        <v>720.38</v>
      </c>
      <c r="J282" s="2">
        <f>IFERROR(__xludf.DUMMYFUNCTION("""COMPUTED_VALUE"""),45701.66666666667)</f>
        <v>45701.66667</v>
      </c>
      <c r="K282" s="1">
        <f>IFERROR(__xludf.DUMMYFUNCTION("""COMPUTED_VALUE"""),730.98)</f>
        <v>730.98</v>
      </c>
      <c r="M282" s="2">
        <f>IFERROR(__xludf.DUMMYFUNCTION("""COMPUTED_VALUE"""),45701.66666666667)</f>
        <v>45701.66667</v>
      </c>
      <c r="N282" s="1">
        <f>IFERROR(__xludf.DUMMYFUNCTION("""COMPUTED_VALUE"""),3.1584744E7)</f>
        <v>31584744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IFERROR(__xludf.DUMMYFUNCTION("""COMPUTED_VALUE"""),730.98)</f>
        <v>730.98</v>
      </c>
      <c r="D283" s="2">
        <f>IFERROR(__xludf.DUMMYFUNCTION("""COMPUTED_VALUE"""),45702.66666666667)</f>
        <v>45702.66667</v>
      </c>
      <c r="E283" s="1">
        <f>IFERROR(__xludf.DUMMYFUNCTION("""COMPUTED_VALUE"""),742.84)</f>
        <v>742.84</v>
      </c>
      <c r="G283" s="2">
        <f>IFERROR(__xludf.DUMMYFUNCTION("""COMPUTED_VALUE"""),45702.66666666667)</f>
        <v>45702.66667</v>
      </c>
      <c r="H283" s="1">
        <f>IFERROR(__xludf.DUMMYFUNCTION("""COMPUTED_VALUE"""),730.19)</f>
        <v>730.19</v>
      </c>
      <c r="J283" s="2">
        <f>IFERROR(__xludf.DUMMYFUNCTION("""COMPUTED_VALUE"""),45702.66666666667)</f>
        <v>45702.66667</v>
      </c>
      <c r="K283" s="1">
        <f>IFERROR(__xludf.DUMMYFUNCTION("""COMPUTED_VALUE"""),730.69)</f>
        <v>730.69</v>
      </c>
      <c r="M283" s="2">
        <f>IFERROR(__xludf.DUMMYFUNCTION("""COMPUTED_VALUE"""),45702.66666666667)</f>
        <v>45702.66667</v>
      </c>
      <c r="N283" s="1">
        <f>IFERROR(__xludf.DUMMYFUNCTION("""COMPUTED_VALUE"""),3.1998388E7)</f>
        <v>31998388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IFERROR(__xludf.DUMMYFUNCTION("""COMPUTED_VALUE"""),730.69)</f>
        <v>730.69</v>
      </c>
      <c r="D284" s="2">
        <f>IFERROR(__xludf.DUMMYFUNCTION("""COMPUTED_VALUE"""),45706.66666666667)</f>
        <v>45706.66667</v>
      </c>
      <c r="E284" s="1">
        <f>IFERROR(__xludf.DUMMYFUNCTION("""COMPUTED_VALUE"""),745.85)</f>
        <v>745.85</v>
      </c>
      <c r="G284" s="2">
        <f>IFERROR(__xludf.DUMMYFUNCTION("""COMPUTED_VALUE"""),45706.66666666667)</f>
        <v>45706.66667</v>
      </c>
      <c r="H284" s="1">
        <f>IFERROR(__xludf.DUMMYFUNCTION("""COMPUTED_VALUE"""),730.69)</f>
        <v>730.69</v>
      </c>
      <c r="J284" s="2">
        <f>IFERROR(__xludf.DUMMYFUNCTION("""COMPUTED_VALUE"""),45706.66666666667)</f>
        <v>45706.66667</v>
      </c>
      <c r="K284" s="1">
        <f>IFERROR(__xludf.DUMMYFUNCTION("""COMPUTED_VALUE"""),740.45)</f>
        <v>740.45</v>
      </c>
      <c r="M284" s="2">
        <f>IFERROR(__xludf.DUMMYFUNCTION("""COMPUTED_VALUE"""),45706.66666666667)</f>
        <v>45706.66667</v>
      </c>
      <c r="N284" s="1">
        <f>IFERROR(__xludf.DUMMYFUNCTION("""COMPUTED_VALUE"""),4.1209647E7)</f>
        <v>41209647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IFERROR(__xludf.DUMMYFUNCTION("""COMPUTED_VALUE"""),740.45)</f>
        <v>740.45</v>
      </c>
      <c r="D285" s="2">
        <f>IFERROR(__xludf.DUMMYFUNCTION("""COMPUTED_VALUE"""),45707.66666666667)</f>
        <v>45707.66667</v>
      </c>
      <c r="E285" s="1">
        <f>IFERROR(__xludf.DUMMYFUNCTION("""COMPUTED_VALUE"""),753.09)</f>
        <v>753.09</v>
      </c>
      <c r="G285" s="2">
        <f>IFERROR(__xludf.DUMMYFUNCTION("""COMPUTED_VALUE"""),45707.66666666667)</f>
        <v>45707.66667</v>
      </c>
      <c r="H285" s="1">
        <f>IFERROR(__xludf.DUMMYFUNCTION("""COMPUTED_VALUE"""),740.45)</f>
        <v>740.45</v>
      </c>
      <c r="J285" s="2">
        <f>IFERROR(__xludf.DUMMYFUNCTION("""COMPUTED_VALUE"""),45707.66666666667)</f>
        <v>45707.66667</v>
      </c>
      <c r="K285" s="1">
        <f>IFERROR(__xludf.DUMMYFUNCTION("""COMPUTED_VALUE"""),744.2)</f>
        <v>744.2</v>
      </c>
      <c r="M285" s="2">
        <f>IFERROR(__xludf.DUMMYFUNCTION("""COMPUTED_VALUE"""),45707.66666666667)</f>
        <v>45707.66667</v>
      </c>
      <c r="N285" s="1">
        <f>IFERROR(__xludf.DUMMYFUNCTION("""COMPUTED_VALUE"""),4.3096331E7)</f>
        <v>43096331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IFERROR(__xludf.DUMMYFUNCTION("""COMPUTED_VALUE"""),744.2)</f>
        <v>744.2</v>
      </c>
      <c r="D286" s="2">
        <f>IFERROR(__xludf.DUMMYFUNCTION("""COMPUTED_VALUE"""),45708.66666666667)</f>
        <v>45708.66667</v>
      </c>
      <c r="E286" s="1">
        <f>IFERROR(__xludf.DUMMYFUNCTION("""COMPUTED_VALUE"""),756.57)</f>
        <v>756.57</v>
      </c>
      <c r="G286" s="2">
        <f>IFERROR(__xludf.DUMMYFUNCTION("""COMPUTED_VALUE"""),45708.66666666667)</f>
        <v>45708.66667</v>
      </c>
      <c r="H286" s="1">
        <f>IFERROR(__xludf.DUMMYFUNCTION("""COMPUTED_VALUE"""),743.11)</f>
        <v>743.11</v>
      </c>
      <c r="J286" s="2">
        <f>IFERROR(__xludf.DUMMYFUNCTION("""COMPUTED_VALUE"""),45708.66666666667)</f>
        <v>45708.66667</v>
      </c>
      <c r="K286" s="1">
        <f>IFERROR(__xludf.DUMMYFUNCTION("""COMPUTED_VALUE"""),754.5)</f>
        <v>754.5</v>
      </c>
      <c r="M286" s="2">
        <f>IFERROR(__xludf.DUMMYFUNCTION("""COMPUTED_VALUE"""),45708.66666666667)</f>
        <v>45708.66667</v>
      </c>
      <c r="N286" s="1">
        <f>IFERROR(__xludf.DUMMYFUNCTION("""COMPUTED_VALUE"""),3.6719224E7)</f>
        <v>36719224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IFERROR(__xludf.DUMMYFUNCTION("""COMPUTED_VALUE"""),754.5)</f>
        <v>754.5</v>
      </c>
      <c r="D287" s="2">
        <f>IFERROR(__xludf.DUMMYFUNCTION("""COMPUTED_VALUE"""),45709.66666666667)</f>
        <v>45709.66667</v>
      </c>
      <c r="E287" s="1">
        <f>IFERROR(__xludf.DUMMYFUNCTION("""COMPUTED_VALUE"""),754.5)</f>
        <v>754.5</v>
      </c>
      <c r="G287" s="2">
        <f>IFERROR(__xludf.DUMMYFUNCTION("""COMPUTED_VALUE"""),45709.66666666667)</f>
        <v>45709.66667</v>
      </c>
      <c r="H287" s="1">
        <f>IFERROR(__xludf.DUMMYFUNCTION("""COMPUTED_VALUE"""),744.65)</f>
        <v>744.65</v>
      </c>
      <c r="J287" s="2">
        <f>IFERROR(__xludf.DUMMYFUNCTION("""COMPUTED_VALUE"""),45709.66666666667)</f>
        <v>45709.66667</v>
      </c>
      <c r="K287" s="1">
        <f>IFERROR(__xludf.DUMMYFUNCTION("""COMPUTED_VALUE"""),744.97)</f>
        <v>744.97</v>
      </c>
      <c r="M287" s="2">
        <f>IFERROR(__xludf.DUMMYFUNCTION("""COMPUTED_VALUE"""),45709.66666666667)</f>
        <v>45709.66667</v>
      </c>
      <c r="N287" s="1">
        <f>IFERROR(__xludf.DUMMYFUNCTION("""COMPUTED_VALUE"""),3.5229629E7)</f>
        <v>35229629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IFERROR(__xludf.DUMMYFUNCTION("""COMPUTED_VALUE"""),744.97)</f>
        <v>744.97</v>
      </c>
      <c r="D288" s="2">
        <f>IFERROR(__xludf.DUMMYFUNCTION("""COMPUTED_VALUE"""),45712.66666666667)</f>
        <v>45712.66667</v>
      </c>
      <c r="E288" s="1">
        <f>IFERROR(__xludf.DUMMYFUNCTION("""COMPUTED_VALUE"""),751.91)</f>
        <v>751.91</v>
      </c>
      <c r="G288" s="2">
        <f>IFERROR(__xludf.DUMMYFUNCTION("""COMPUTED_VALUE"""),45712.66666666667)</f>
        <v>45712.66667</v>
      </c>
      <c r="H288" s="1">
        <f>IFERROR(__xludf.DUMMYFUNCTION("""COMPUTED_VALUE"""),743.0)</f>
        <v>743</v>
      </c>
      <c r="J288" s="2">
        <f>IFERROR(__xludf.DUMMYFUNCTION("""COMPUTED_VALUE"""),45712.66666666667)</f>
        <v>45712.66667</v>
      </c>
      <c r="K288" s="1">
        <f>IFERROR(__xludf.DUMMYFUNCTION("""COMPUTED_VALUE"""),748.58)</f>
        <v>748.58</v>
      </c>
      <c r="M288" s="2">
        <f>IFERROR(__xludf.DUMMYFUNCTION("""COMPUTED_VALUE"""),45712.66666666667)</f>
        <v>45712.66667</v>
      </c>
      <c r="N288" s="1">
        <f>IFERROR(__xludf.DUMMYFUNCTION("""COMPUTED_VALUE"""),3.0193346E7)</f>
        <v>30193346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IFERROR(__xludf.DUMMYFUNCTION("""COMPUTED_VALUE"""),748.58)</f>
        <v>748.58</v>
      </c>
      <c r="D289" s="2">
        <f>IFERROR(__xludf.DUMMYFUNCTION("""COMPUTED_VALUE"""),45713.66666666667)</f>
        <v>45713.66667</v>
      </c>
      <c r="E289" s="1">
        <f>IFERROR(__xludf.DUMMYFUNCTION("""COMPUTED_VALUE"""),753.65)</f>
        <v>753.65</v>
      </c>
      <c r="G289" s="2">
        <f>IFERROR(__xludf.DUMMYFUNCTION("""COMPUTED_VALUE"""),45713.66666666667)</f>
        <v>45713.66667</v>
      </c>
      <c r="H289" s="1">
        <f>IFERROR(__xludf.DUMMYFUNCTION("""COMPUTED_VALUE"""),734.06)</f>
        <v>734.06</v>
      </c>
      <c r="J289" s="2">
        <f>IFERROR(__xludf.DUMMYFUNCTION("""COMPUTED_VALUE"""),45713.66666666667)</f>
        <v>45713.66667</v>
      </c>
      <c r="K289" s="1">
        <f>IFERROR(__xludf.DUMMYFUNCTION("""COMPUTED_VALUE"""),739.18)</f>
        <v>739.18</v>
      </c>
      <c r="M289" s="2">
        <f>IFERROR(__xludf.DUMMYFUNCTION("""COMPUTED_VALUE"""),45713.66666666667)</f>
        <v>45713.66667</v>
      </c>
      <c r="N289" s="1">
        <f>IFERROR(__xludf.DUMMYFUNCTION("""COMPUTED_VALUE"""),3.243633E7)</f>
        <v>32436330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IFERROR(__xludf.DUMMYFUNCTION("""COMPUTED_VALUE"""),739.18)</f>
        <v>739.18</v>
      </c>
      <c r="D290" s="2">
        <f>IFERROR(__xludf.DUMMYFUNCTION("""COMPUTED_VALUE"""),45714.66666666667)</f>
        <v>45714.66667</v>
      </c>
      <c r="E290" s="1">
        <f>IFERROR(__xludf.DUMMYFUNCTION("""COMPUTED_VALUE"""),739.97)</f>
        <v>739.97</v>
      </c>
      <c r="G290" s="2">
        <f>IFERROR(__xludf.DUMMYFUNCTION("""COMPUTED_VALUE"""),45714.66666666667)</f>
        <v>45714.66667</v>
      </c>
      <c r="H290" s="1">
        <f>IFERROR(__xludf.DUMMYFUNCTION("""COMPUTED_VALUE"""),732.4)</f>
        <v>732.4</v>
      </c>
      <c r="J290" s="2">
        <f>IFERROR(__xludf.DUMMYFUNCTION("""COMPUTED_VALUE"""),45714.66666666667)</f>
        <v>45714.66667</v>
      </c>
      <c r="K290" s="1">
        <f>IFERROR(__xludf.DUMMYFUNCTION("""COMPUTED_VALUE"""),735.79)</f>
        <v>735.79</v>
      </c>
      <c r="M290" s="2">
        <f>IFERROR(__xludf.DUMMYFUNCTION("""COMPUTED_VALUE"""),45714.66666666667)</f>
        <v>45714.66667</v>
      </c>
      <c r="N290" s="1">
        <f>IFERROR(__xludf.DUMMYFUNCTION("""COMPUTED_VALUE"""),2.3638268E7)</f>
        <v>23638268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IFERROR(__xludf.DUMMYFUNCTION("""COMPUTED_VALUE"""),735.79)</f>
        <v>735.79</v>
      </c>
      <c r="D291" s="2">
        <f>IFERROR(__xludf.DUMMYFUNCTION("""COMPUTED_VALUE"""),45715.66666666667)</f>
        <v>45715.66667</v>
      </c>
      <c r="E291" s="1">
        <f>IFERROR(__xludf.DUMMYFUNCTION("""COMPUTED_VALUE"""),748.68)</f>
        <v>748.68</v>
      </c>
      <c r="G291" s="2">
        <f>IFERROR(__xludf.DUMMYFUNCTION("""COMPUTED_VALUE"""),45715.66666666667)</f>
        <v>45715.66667</v>
      </c>
      <c r="H291" s="1">
        <f>IFERROR(__xludf.DUMMYFUNCTION("""COMPUTED_VALUE"""),734.52)</f>
        <v>734.52</v>
      </c>
      <c r="J291" s="2">
        <f>IFERROR(__xludf.DUMMYFUNCTION("""COMPUTED_VALUE"""),45715.66666666667)</f>
        <v>45715.66667</v>
      </c>
      <c r="K291" s="1">
        <f>IFERROR(__xludf.DUMMYFUNCTION("""COMPUTED_VALUE"""),741.18)</f>
        <v>741.18</v>
      </c>
      <c r="M291" s="2">
        <f>IFERROR(__xludf.DUMMYFUNCTION("""COMPUTED_VALUE"""),45715.66666666667)</f>
        <v>45715.66667</v>
      </c>
      <c r="N291" s="1">
        <f>IFERROR(__xludf.DUMMYFUNCTION("""COMPUTED_VALUE"""),3.3189277E7)</f>
        <v>33189277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IFERROR(__xludf.DUMMYFUNCTION("""COMPUTED_VALUE"""),741.18)</f>
        <v>741.18</v>
      </c>
      <c r="D292" s="2">
        <f>IFERROR(__xludf.DUMMYFUNCTION("""COMPUTED_VALUE"""),45716.66666666667)</f>
        <v>45716.66667</v>
      </c>
      <c r="E292" s="1">
        <f>IFERROR(__xludf.DUMMYFUNCTION("""COMPUTED_VALUE"""),750.35)</f>
        <v>750.35</v>
      </c>
      <c r="G292" s="2">
        <f>IFERROR(__xludf.DUMMYFUNCTION("""COMPUTED_VALUE"""),45716.66666666667)</f>
        <v>45716.66667</v>
      </c>
      <c r="H292" s="1">
        <f>IFERROR(__xludf.DUMMYFUNCTION("""COMPUTED_VALUE"""),734.76)</f>
        <v>734.76</v>
      </c>
      <c r="J292" s="2">
        <f>IFERROR(__xludf.DUMMYFUNCTION("""COMPUTED_VALUE"""),45716.66666666667)</f>
        <v>45716.66667</v>
      </c>
      <c r="K292" s="1">
        <f>IFERROR(__xludf.DUMMYFUNCTION("""COMPUTED_VALUE"""),749.34)</f>
        <v>749.34</v>
      </c>
      <c r="M292" s="2">
        <f>IFERROR(__xludf.DUMMYFUNCTION("""COMPUTED_VALUE"""),45716.66666666667)</f>
        <v>45716.66667</v>
      </c>
      <c r="N292" s="1">
        <f>IFERROR(__xludf.DUMMYFUNCTION("""COMPUTED_VALUE"""),4.0318296E7)</f>
        <v>40318296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IFERROR(__xludf.DUMMYFUNCTION("""COMPUTED_VALUE"""),749.34)</f>
        <v>749.34</v>
      </c>
      <c r="D293" s="2">
        <f>IFERROR(__xludf.DUMMYFUNCTION("""COMPUTED_VALUE"""),45719.66666666667)</f>
        <v>45719.66667</v>
      </c>
      <c r="E293" s="1">
        <f>IFERROR(__xludf.DUMMYFUNCTION("""COMPUTED_VALUE"""),754.85)</f>
        <v>754.85</v>
      </c>
      <c r="G293" s="2">
        <f>IFERROR(__xludf.DUMMYFUNCTION("""COMPUTED_VALUE"""),45719.66666666667)</f>
        <v>45719.66667</v>
      </c>
      <c r="H293" s="1">
        <f>IFERROR(__xludf.DUMMYFUNCTION("""COMPUTED_VALUE"""),716.52)</f>
        <v>716.52</v>
      </c>
      <c r="J293" s="2">
        <f>IFERROR(__xludf.DUMMYFUNCTION("""COMPUTED_VALUE"""),45719.66666666667)</f>
        <v>45719.66667</v>
      </c>
      <c r="K293" s="1">
        <f>IFERROR(__xludf.DUMMYFUNCTION("""COMPUTED_VALUE"""),724.07)</f>
        <v>724.07</v>
      </c>
      <c r="M293" s="2">
        <f>IFERROR(__xludf.DUMMYFUNCTION("""COMPUTED_VALUE"""),45719.66666666667)</f>
        <v>45719.66667</v>
      </c>
      <c r="N293" s="1">
        <f>IFERROR(__xludf.DUMMYFUNCTION("""COMPUTED_VALUE"""),5.1506586E7)</f>
        <v>51506586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IFERROR(__xludf.DUMMYFUNCTION("""COMPUTED_VALUE"""),724.07)</f>
        <v>724.07</v>
      </c>
      <c r="D294" s="2">
        <f>IFERROR(__xludf.DUMMYFUNCTION("""COMPUTED_VALUE"""),45720.66666666667)</f>
        <v>45720.66667</v>
      </c>
      <c r="E294" s="1">
        <f>IFERROR(__xludf.DUMMYFUNCTION("""COMPUTED_VALUE"""),731.39)</f>
        <v>731.39</v>
      </c>
      <c r="G294" s="2">
        <f>IFERROR(__xludf.DUMMYFUNCTION("""COMPUTED_VALUE"""),45720.66666666667)</f>
        <v>45720.66667</v>
      </c>
      <c r="H294" s="1">
        <f>IFERROR(__xludf.DUMMYFUNCTION("""COMPUTED_VALUE"""),711.09)</f>
        <v>711.09</v>
      </c>
      <c r="J294" s="2">
        <f>IFERROR(__xludf.DUMMYFUNCTION("""COMPUTED_VALUE"""),45720.66666666667)</f>
        <v>45720.66667</v>
      </c>
      <c r="K294" s="1">
        <f>IFERROR(__xludf.DUMMYFUNCTION("""COMPUTED_VALUE"""),721.47)</f>
        <v>721.47</v>
      </c>
      <c r="M294" s="2">
        <f>IFERROR(__xludf.DUMMYFUNCTION("""COMPUTED_VALUE"""),45720.66666666667)</f>
        <v>45720.66667</v>
      </c>
      <c r="N294" s="1">
        <f>IFERROR(__xludf.DUMMYFUNCTION("""COMPUTED_VALUE"""),4.3770039E7)</f>
        <v>43770039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IFERROR(__xludf.DUMMYFUNCTION("""COMPUTED_VALUE"""),721.47)</f>
        <v>721.47</v>
      </c>
      <c r="D295" s="2">
        <f>IFERROR(__xludf.DUMMYFUNCTION("""COMPUTED_VALUE"""),45721.66666666667)</f>
        <v>45721.66667</v>
      </c>
      <c r="E295" s="1">
        <f>IFERROR(__xludf.DUMMYFUNCTION("""COMPUTED_VALUE"""),721.47)</f>
        <v>721.47</v>
      </c>
      <c r="G295" s="2">
        <f>IFERROR(__xludf.DUMMYFUNCTION("""COMPUTED_VALUE"""),45721.66666666667)</f>
        <v>45721.66667</v>
      </c>
      <c r="H295" s="1">
        <f>IFERROR(__xludf.DUMMYFUNCTION("""COMPUTED_VALUE"""),697.69)</f>
        <v>697.69</v>
      </c>
      <c r="J295" s="2">
        <f>IFERROR(__xludf.DUMMYFUNCTION("""COMPUTED_VALUE"""),45721.66666666667)</f>
        <v>45721.66667</v>
      </c>
      <c r="K295" s="1">
        <f>IFERROR(__xludf.DUMMYFUNCTION("""COMPUTED_VALUE"""),710.14)</f>
        <v>710.14</v>
      </c>
      <c r="M295" s="2">
        <f>IFERROR(__xludf.DUMMYFUNCTION("""COMPUTED_VALUE"""),45721.66666666667)</f>
        <v>45721.66667</v>
      </c>
      <c r="N295" s="1">
        <f>IFERROR(__xludf.DUMMYFUNCTION("""COMPUTED_VALUE"""),5.2272674E7)</f>
        <v>52272674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IFERROR(__xludf.DUMMYFUNCTION("""COMPUTED_VALUE"""),710.14)</f>
        <v>710.14</v>
      </c>
      <c r="D296" s="2">
        <f>IFERROR(__xludf.DUMMYFUNCTION("""COMPUTED_VALUE"""),45722.66666666667)</f>
        <v>45722.66667</v>
      </c>
      <c r="E296" s="1">
        <f>IFERROR(__xludf.DUMMYFUNCTION("""COMPUTED_VALUE"""),725.7)</f>
        <v>725.7</v>
      </c>
      <c r="G296" s="2">
        <f>IFERROR(__xludf.DUMMYFUNCTION("""COMPUTED_VALUE"""),45722.66666666667)</f>
        <v>45722.66667</v>
      </c>
      <c r="H296" s="1">
        <f>IFERROR(__xludf.DUMMYFUNCTION("""COMPUTED_VALUE"""),703.22)</f>
        <v>703.22</v>
      </c>
      <c r="J296" s="2">
        <f>IFERROR(__xludf.DUMMYFUNCTION("""COMPUTED_VALUE"""),45722.66666666667)</f>
        <v>45722.66667</v>
      </c>
      <c r="K296" s="1">
        <f>IFERROR(__xludf.DUMMYFUNCTION("""COMPUTED_VALUE"""),722.79)</f>
        <v>722.79</v>
      </c>
      <c r="M296" s="2">
        <f>IFERROR(__xludf.DUMMYFUNCTION("""COMPUTED_VALUE"""),45722.66666666667)</f>
        <v>45722.66667</v>
      </c>
      <c r="N296" s="1">
        <f>IFERROR(__xludf.DUMMYFUNCTION("""COMPUTED_VALUE"""),3.5217969E7)</f>
        <v>35217969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IFERROR(__xludf.DUMMYFUNCTION("""COMPUTED_VALUE"""),722.79)</f>
        <v>722.79</v>
      </c>
      <c r="D297" s="2">
        <f>IFERROR(__xludf.DUMMYFUNCTION("""COMPUTED_VALUE"""),45723.66666666667)</f>
        <v>45723.66667</v>
      </c>
      <c r="E297" s="1">
        <f>IFERROR(__xludf.DUMMYFUNCTION("""COMPUTED_VALUE"""),741.72)</f>
        <v>741.72</v>
      </c>
      <c r="G297" s="2">
        <f>IFERROR(__xludf.DUMMYFUNCTION("""COMPUTED_VALUE"""),45723.66666666667)</f>
        <v>45723.66667</v>
      </c>
      <c r="H297" s="1">
        <f>IFERROR(__xludf.DUMMYFUNCTION("""COMPUTED_VALUE"""),722.79)</f>
        <v>722.79</v>
      </c>
      <c r="J297" s="2">
        <f>IFERROR(__xludf.DUMMYFUNCTION("""COMPUTED_VALUE"""),45723.66666666667)</f>
        <v>45723.66667</v>
      </c>
      <c r="K297" s="1">
        <f>IFERROR(__xludf.DUMMYFUNCTION("""COMPUTED_VALUE"""),735.02)</f>
        <v>735.02</v>
      </c>
      <c r="M297" s="2">
        <f>IFERROR(__xludf.DUMMYFUNCTION("""COMPUTED_VALUE"""),45723.66666666667)</f>
        <v>45723.66667</v>
      </c>
      <c r="N297" s="1">
        <f>IFERROR(__xludf.DUMMYFUNCTION("""COMPUTED_VALUE"""),3.9506814E7)</f>
        <v>39506814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IFERROR(__xludf.DUMMYFUNCTION("""COMPUTED_VALUE"""),735.02)</f>
        <v>735.02</v>
      </c>
      <c r="D298" s="2">
        <f>IFERROR(__xludf.DUMMYFUNCTION("""COMPUTED_VALUE"""),45726.66666666667)</f>
        <v>45726.66667</v>
      </c>
      <c r="E298" s="1">
        <f>IFERROR(__xludf.DUMMYFUNCTION("""COMPUTED_VALUE"""),756.09)</f>
        <v>756.09</v>
      </c>
      <c r="G298" s="2">
        <f>IFERROR(__xludf.DUMMYFUNCTION("""COMPUTED_VALUE"""),45726.66666666667)</f>
        <v>45726.66667</v>
      </c>
      <c r="H298" s="1">
        <f>IFERROR(__xludf.DUMMYFUNCTION("""COMPUTED_VALUE"""),735.02)</f>
        <v>735.02</v>
      </c>
      <c r="J298" s="2">
        <f>IFERROR(__xludf.DUMMYFUNCTION("""COMPUTED_VALUE"""),45726.66666666667)</f>
        <v>45726.66667</v>
      </c>
      <c r="K298" s="1">
        <f>IFERROR(__xludf.DUMMYFUNCTION("""COMPUTED_VALUE"""),748.68)</f>
        <v>748.68</v>
      </c>
      <c r="M298" s="2">
        <f>IFERROR(__xludf.DUMMYFUNCTION("""COMPUTED_VALUE"""),45726.66666666667)</f>
        <v>45726.66667</v>
      </c>
      <c r="N298" s="1">
        <f>IFERROR(__xludf.DUMMYFUNCTION("""COMPUTED_VALUE"""),4.699417E7)</f>
        <v>46994170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IFERROR(__xludf.DUMMYFUNCTION("""COMPUTED_VALUE"""),748.68)</f>
        <v>748.68</v>
      </c>
      <c r="D299" s="2">
        <f>IFERROR(__xludf.DUMMYFUNCTION("""COMPUTED_VALUE"""),45727.66666666667)</f>
        <v>45727.66667</v>
      </c>
      <c r="E299" s="1">
        <f>IFERROR(__xludf.DUMMYFUNCTION("""COMPUTED_VALUE"""),750.89)</f>
        <v>750.89</v>
      </c>
      <c r="G299" s="2">
        <f>IFERROR(__xludf.DUMMYFUNCTION("""COMPUTED_VALUE"""),45727.66666666667)</f>
        <v>45727.66667</v>
      </c>
      <c r="H299" s="1">
        <f>IFERROR(__xludf.DUMMYFUNCTION("""COMPUTED_VALUE"""),729.51)</f>
        <v>729.51</v>
      </c>
      <c r="J299" s="2">
        <f>IFERROR(__xludf.DUMMYFUNCTION("""COMPUTED_VALUE"""),45727.66666666667)</f>
        <v>45727.66667</v>
      </c>
      <c r="K299" s="1">
        <f>IFERROR(__xludf.DUMMYFUNCTION("""COMPUTED_VALUE"""),731.39)</f>
        <v>731.39</v>
      </c>
      <c r="M299" s="2">
        <f>IFERROR(__xludf.DUMMYFUNCTION("""COMPUTED_VALUE"""),45727.66666666667)</f>
        <v>45727.66667</v>
      </c>
      <c r="N299" s="1">
        <f>IFERROR(__xludf.DUMMYFUNCTION("""COMPUTED_VALUE"""),4.1750623E7)</f>
        <v>41750623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IFERROR(__xludf.DUMMYFUNCTION("""COMPUTED_VALUE"""),731.39)</f>
        <v>731.39</v>
      </c>
      <c r="D300" s="2">
        <f>IFERROR(__xludf.DUMMYFUNCTION("""COMPUTED_VALUE"""),45728.66666666667)</f>
        <v>45728.66667</v>
      </c>
      <c r="E300" s="1">
        <f>IFERROR(__xludf.DUMMYFUNCTION("""COMPUTED_VALUE"""),735.7)</f>
        <v>735.7</v>
      </c>
      <c r="G300" s="2">
        <f>IFERROR(__xludf.DUMMYFUNCTION("""COMPUTED_VALUE"""),45728.66666666667)</f>
        <v>45728.66667</v>
      </c>
      <c r="H300" s="1">
        <f>IFERROR(__xludf.DUMMYFUNCTION("""COMPUTED_VALUE"""),725.36)</f>
        <v>725.36</v>
      </c>
      <c r="J300" s="2">
        <f>IFERROR(__xludf.DUMMYFUNCTION("""COMPUTED_VALUE"""),45728.66666666667)</f>
        <v>45728.66667</v>
      </c>
      <c r="K300" s="1">
        <f>IFERROR(__xludf.DUMMYFUNCTION("""COMPUTED_VALUE"""),728.91)</f>
        <v>728.91</v>
      </c>
      <c r="M300" s="2">
        <f>IFERROR(__xludf.DUMMYFUNCTION("""COMPUTED_VALUE"""),45728.66666666667)</f>
        <v>45728.66667</v>
      </c>
      <c r="N300" s="1">
        <f>IFERROR(__xludf.DUMMYFUNCTION("""COMPUTED_VALUE"""),3.2441082E7)</f>
        <v>32441082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IFERROR(__xludf.DUMMYFUNCTION("""COMPUTED_VALUE"""),728.91)</f>
        <v>728.91</v>
      </c>
      <c r="D301" s="2">
        <f>IFERROR(__xludf.DUMMYFUNCTION("""COMPUTED_VALUE"""),45729.66666666667)</f>
        <v>45729.66667</v>
      </c>
      <c r="E301" s="1">
        <f>IFERROR(__xludf.DUMMYFUNCTION("""COMPUTED_VALUE"""),738.89)</f>
        <v>738.89</v>
      </c>
      <c r="G301" s="2">
        <f>IFERROR(__xludf.DUMMYFUNCTION("""COMPUTED_VALUE"""),45729.66666666667)</f>
        <v>45729.66667</v>
      </c>
      <c r="H301" s="1">
        <f>IFERROR(__xludf.DUMMYFUNCTION("""COMPUTED_VALUE"""),722.15)</f>
        <v>722.15</v>
      </c>
      <c r="J301" s="2">
        <f>IFERROR(__xludf.DUMMYFUNCTION("""COMPUTED_VALUE"""),45729.66666666667)</f>
        <v>45729.66667</v>
      </c>
      <c r="K301" s="1">
        <f>IFERROR(__xludf.DUMMYFUNCTION("""COMPUTED_VALUE"""),728.06)</f>
        <v>728.06</v>
      </c>
      <c r="M301" s="2">
        <f>IFERROR(__xludf.DUMMYFUNCTION("""COMPUTED_VALUE"""),45729.66666666667)</f>
        <v>45729.66667</v>
      </c>
      <c r="N301" s="1">
        <f>IFERROR(__xludf.DUMMYFUNCTION("""COMPUTED_VALUE"""),3.8257606E7)</f>
        <v>38257606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IFERROR(__xludf.DUMMYFUNCTION("""COMPUTED_VALUE"""),728.06)</f>
        <v>728.06</v>
      </c>
      <c r="D302" s="2">
        <f>IFERROR(__xludf.DUMMYFUNCTION("""COMPUTED_VALUE"""),45730.66666666667)</f>
        <v>45730.66667</v>
      </c>
      <c r="E302" s="1">
        <f>IFERROR(__xludf.DUMMYFUNCTION("""COMPUTED_VALUE"""),749.24)</f>
        <v>749.24</v>
      </c>
      <c r="G302" s="2">
        <f>IFERROR(__xludf.DUMMYFUNCTION("""COMPUTED_VALUE"""),45730.66666666667)</f>
        <v>45730.66667</v>
      </c>
      <c r="H302" s="1">
        <f>IFERROR(__xludf.DUMMYFUNCTION("""COMPUTED_VALUE"""),726.11)</f>
        <v>726.11</v>
      </c>
      <c r="J302" s="2">
        <f>IFERROR(__xludf.DUMMYFUNCTION("""COMPUTED_VALUE"""),45730.66666666667)</f>
        <v>45730.66667</v>
      </c>
      <c r="K302" s="1">
        <f>IFERROR(__xludf.DUMMYFUNCTION("""COMPUTED_VALUE"""),747.69)</f>
        <v>747.69</v>
      </c>
      <c r="M302" s="2">
        <f>IFERROR(__xludf.DUMMYFUNCTION("""COMPUTED_VALUE"""),45730.66666666667)</f>
        <v>45730.66667</v>
      </c>
      <c r="N302" s="1">
        <f>IFERROR(__xludf.DUMMYFUNCTION("""COMPUTED_VALUE"""),3.4719532E7)</f>
        <v>34719532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IFERROR(__xludf.DUMMYFUNCTION("""COMPUTED_VALUE"""),747.69)</f>
        <v>747.69</v>
      </c>
      <c r="D303" s="2">
        <f>IFERROR(__xludf.DUMMYFUNCTION("""COMPUTED_VALUE"""),45733.66666666667)</f>
        <v>45733.66667</v>
      </c>
      <c r="E303" s="1">
        <f>IFERROR(__xludf.DUMMYFUNCTION("""COMPUTED_VALUE"""),762.66)</f>
        <v>762.66</v>
      </c>
      <c r="G303" s="2">
        <f>IFERROR(__xludf.DUMMYFUNCTION("""COMPUTED_VALUE"""),45733.66666666667)</f>
        <v>45733.66667</v>
      </c>
      <c r="H303" s="1">
        <f>IFERROR(__xludf.DUMMYFUNCTION("""COMPUTED_VALUE"""),747.04)</f>
        <v>747.04</v>
      </c>
      <c r="J303" s="2">
        <f>IFERROR(__xludf.DUMMYFUNCTION("""COMPUTED_VALUE"""),45733.66666666667)</f>
        <v>45733.66667</v>
      </c>
      <c r="K303" s="1">
        <f>IFERROR(__xludf.DUMMYFUNCTION("""COMPUTED_VALUE"""),758.64)</f>
        <v>758.64</v>
      </c>
      <c r="M303" s="2">
        <f>IFERROR(__xludf.DUMMYFUNCTION("""COMPUTED_VALUE"""),45733.66666666667)</f>
        <v>45733.66667</v>
      </c>
      <c r="N303" s="1">
        <f>IFERROR(__xludf.DUMMYFUNCTION("""COMPUTED_VALUE"""),3.8256963E7)</f>
        <v>38256963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IFERROR(__xludf.DUMMYFUNCTION("""COMPUTED_VALUE"""),758.64)</f>
        <v>758.64</v>
      </c>
      <c r="D304" s="2">
        <f>IFERROR(__xludf.DUMMYFUNCTION("""COMPUTED_VALUE"""),45734.66666666667)</f>
        <v>45734.66667</v>
      </c>
      <c r="E304" s="1">
        <f>IFERROR(__xludf.DUMMYFUNCTION("""COMPUTED_VALUE"""),763.71)</f>
        <v>763.71</v>
      </c>
      <c r="G304" s="2">
        <f>IFERROR(__xludf.DUMMYFUNCTION("""COMPUTED_VALUE"""),45734.66666666667)</f>
        <v>45734.66667</v>
      </c>
      <c r="H304" s="1">
        <f>IFERROR(__xludf.DUMMYFUNCTION("""COMPUTED_VALUE"""),753.95)</f>
        <v>753.95</v>
      </c>
      <c r="J304" s="2">
        <f>IFERROR(__xludf.DUMMYFUNCTION("""COMPUTED_VALUE"""),45734.66666666667)</f>
        <v>45734.66667</v>
      </c>
      <c r="K304" s="1">
        <f>IFERROR(__xludf.DUMMYFUNCTION("""COMPUTED_VALUE"""),761.72)</f>
        <v>761.72</v>
      </c>
      <c r="M304" s="2">
        <f>IFERROR(__xludf.DUMMYFUNCTION("""COMPUTED_VALUE"""),45734.66666666667)</f>
        <v>45734.66667</v>
      </c>
      <c r="N304" s="1">
        <f>IFERROR(__xludf.DUMMYFUNCTION("""COMPUTED_VALUE"""),3.3615232E7)</f>
        <v>33615232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IFERROR(__xludf.DUMMYFUNCTION("""COMPUTED_VALUE"""),761.72)</f>
        <v>761.72</v>
      </c>
      <c r="D305" s="2">
        <f>IFERROR(__xludf.DUMMYFUNCTION("""COMPUTED_VALUE"""),45735.66666666667)</f>
        <v>45735.66667</v>
      </c>
      <c r="E305" s="1">
        <f>IFERROR(__xludf.DUMMYFUNCTION("""COMPUTED_VALUE"""),777.2)</f>
        <v>777.2</v>
      </c>
      <c r="G305" s="2">
        <f>IFERROR(__xludf.DUMMYFUNCTION("""COMPUTED_VALUE"""),45735.66666666667)</f>
        <v>45735.66667</v>
      </c>
      <c r="H305" s="1">
        <f>IFERROR(__xludf.DUMMYFUNCTION("""COMPUTED_VALUE"""),761.72)</f>
        <v>761.72</v>
      </c>
      <c r="J305" s="2">
        <f>IFERROR(__xludf.DUMMYFUNCTION("""COMPUTED_VALUE"""),45735.66666666667)</f>
        <v>45735.66667</v>
      </c>
      <c r="K305" s="1">
        <f>IFERROR(__xludf.DUMMYFUNCTION("""COMPUTED_VALUE"""),774.47)</f>
        <v>774.47</v>
      </c>
      <c r="M305" s="2">
        <f>IFERROR(__xludf.DUMMYFUNCTION("""COMPUTED_VALUE"""),45735.66666666667)</f>
        <v>45735.66667</v>
      </c>
      <c r="N305" s="1">
        <f>IFERROR(__xludf.DUMMYFUNCTION("""COMPUTED_VALUE"""),3.8624522E7)</f>
        <v>38624522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IFERROR(__xludf.DUMMYFUNCTION("""COMPUTED_VALUE"""),774.47)</f>
        <v>774.47</v>
      </c>
      <c r="D306" s="2">
        <f>IFERROR(__xludf.DUMMYFUNCTION("""COMPUTED_VALUE"""),45736.66666666667)</f>
        <v>45736.66667</v>
      </c>
      <c r="E306" s="1">
        <f>IFERROR(__xludf.DUMMYFUNCTION("""COMPUTED_VALUE"""),780.76)</f>
        <v>780.76</v>
      </c>
      <c r="G306" s="2">
        <f>IFERROR(__xludf.DUMMYFUNCTION("""COMPUTED_VALUE"""),45736.66666666667)</f>
        <v>45736.66667</v>
      </c>
      <c r="H306" s="1">
        <f>IFERROR(__xludf.DUMMYFUNCTION("""COMPUTED_VALUE"""),767.05)</f>
        <v>767.05</v>
      </c>
      <c r="J306" s="2">
        <f>IFERROR(__xludf.DUMMYFUNCTION("""COMPUTED_VALUE"""),45736.66666666667)</f>
        <v>45736.66667</v>
      </c>
      <c r="K306" s="1">
        <f>IFERROR(__xludf.DUMMYFUNCTION("""COMPUTED_VALUE"""),777.67)</f>
        <v>777.67</v>
      </c>
      <c r="M306" s="2">
        <f>IFERROR(__xludf.DUMMYFUNCTION("""COMPUTED_VALUE"""),45736.66666666667)</f>
        <v>45736.66667</v>
      </c>
      <c r="N306" s="1">
        <f>IFERROR(__xludf.DUMMYFUNCTION("""COMPUTED_VALUE"""),3.479631E7)</f>
        <v>34796310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IFERROR(__xludf.DUMMYFUNCTION("""COMPUTED_VALUE"""),777.67)</f>
        <v>777.67</v>
      </c>
      <c r="D307" s="2">
        <f>IFERROR(__xludf.DUMMYFUNCTION("""COMPUTED_VALUE"""),45737.66666666667)</f>
        <v>45737.66667</v>
      </c>
      <c r="E307" s="1">
        <f>IFERROR(__xludf.DUMMYFUNCTION("""COMPUTED_VALUE"""),777.82)</f>
        <v>777.82</v>
      </c>
      <c r="G307" s="2">
        <f>IFERROR(__xludf.DUMMYFUNCTION("""COMPUTED_VALUE"""),45737.66666666667)</f>
        <v>45737.66667</v>
      </c>
      <c r="H307" s="1">
        <f>IFERROR(__xludf.DUMMYFUNCTION("""COMPUTED_VALUE"""),768.48)</f>
        <v>768.48</v>
      </c>
      <c r="J307" s="2">
        <f>IFERROR(__xludf.DUMMYFUNCTION("""COMPUTED_VALUE"""),45737.66666666667)</f>
        <v>45737.66667</v>
      </c>
      <c r="K307" s="1">
        <f>IFERROR(__xludf.DUMMYFUNCTION("""COMPUTED_VALUE"""),775.95)</f>
        <v>775.95</v>
      </c>
      <c r="M307" s="2">
        <f>IFERROR(__xludf.DUMMYFUNCTION("""COMPUTED_VALUE"""),45737.66666666667)</f>
        <v>45737.66667</v>
      </c>
      <c r="N307" s="1">
        <f>IFERROR(__xludf.DUMMYFUNCTION("""COMPUTED_VALUE"""),8.5927964E7)</f>
        <v>85927964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IFERROR(__xludf.DUMMYFUNCTION("""COMPUTED_VALUE"""),775.95)</f>
        <v>775.95</v>
      </c>
      <c r="D308" s="2">
        <f>IFERROR(__xludf.DUMMYFUNCTION("""COMPUTED_VALUE"""),45740.66666666667)</f>
        <v>45740.66667</v>
      </c>
      <c r="E308" s="1">
        <f>IFERROR(__xludf.DUMMYFUNCTION("""COMPUTED_VALUE"""),784.31)</f>
        <v>784.31</v>
      </c>
      <c r="G308" s="2">
        <f>IFERROR(__xludf.DUMMYFUNCTION("""COMPUTED_VALUE"""),45740.66666666667)</f>
        <v>45740.66667</v>
      </c>
      <c r="H308" s="1">
        <f>IFERROR(__xludf.DUMMYFUNCTION("""COMPUTED_VALUE"""),775.46)</f>
        <v>775.46</v>
      </c>
      <c r="J308" s="2">
        <f>IFERROR(__xludf.DUMMYFUNCTION("""COMPUTED_VALUE"""),45740.66666666667)</f>
        <v>45740.66667</v>
      </c>
      <c r="K308" s="1">
        <f>IFERROR(__xludf.DUMMYFUNCTION("""COMPUTED_VALUE"""),777.62)</f>
        <v>777.62</v>
      </c>
      <c r="M308" s="2">
        <f>IFERROR(__xludf.DUMMYFUNCTION("""COMPUTED_VALUE"""),45740.66666666667)</f>
        <v>45740.66667</v>
      </c>
      <c r="N308" s="1">
        <f>IFERROR(__xludf.DUMMYFUNCTION("""COMPUTED_VALUE"""),3.2410212E7)</f>
        <v>32410212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IFERROR(__xludf.DUMMYFUNCTION("""COMPUTED_VALUE"""),777.62)</f>
        <v>777.62</v>
      </c>
      <c r="D309" s="2">
        <f>IFERROR(__xludf.DUMMYFUNCTION("""COMPUTED_VALUE"""),45741.66666666667)</f>
        <v>45741.66667</v>
      </c>
      <c r="E309" s="1">
        <f>IFERROR(__xludf.DUMMYFUNCTION("""COMPUTED_VALUE"""),789.76)</f>
        <v>789.76</v>
      </c>
      <c r="G309" s="2">
        <f>IFERROR(__xludf.DUMMYFUNCTION("""COMPUTED_VALUE"""),45741.66666666667)</f>
        <v>45741.66667</v>
      </c>
      <c r="H309" s="1">
        <f>IFERROR(__xludf.DUMMYFUNCTION("""COMPUTED_VALUE"""),777.62)</f>
        <v>777.62</v>
      </c>
      <c r="J309" s="2">
        <f>IFERROR(__xludf.DUMMYFUNCTION("""COMPUTED_VALUE"""),45741.66666666667)</f>
        <v>45741.66667</v>
      </c>
      <c r="K309" s="1">
        <f>IFERROR(__xludf.DUMMYFUNCTION("""COMPUTED_VALUE"""),783.09)</f>
        <v>783.09</v>
      </c>
      <c r="M309" s="2">
        <f>IFERROR(__xludf.DUMMYFUNCTION("""COMPUTED_VALUE"""),45741.66666666667)</f>
        <v>45741.66667</v>
      </c>
      <c r="N309" s="1">
        <f>IFERROR(__xludf.DUMMYFUNCTION("""COMPUTED_VALUE"""),3.1048E7)</f>
        <v>31048000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IFERROR(__xludf.DUMMYFUNCTION("""COMPUTED_VALUE"""),783.09)</f>
        <v>783.09</v>
      </c>
      <c r="D310" s="2">
        <f>IFERROR(__xludf.DUMMYFUNCTION("""COMPUTED_VALUE"""),45742.66666666667)</f>
        <v>45742.66667</v>
      </c>
      <c r="E310" s="1">
        <f>IFERROR(__xludf.DUMMYFUNCTION("""COMPUTED_VALUE"""),798.89)</f>
        <v>798.89</v>
      </c>
      <c r="G310" s="2">
        <f>IFERROR(__xludf.DUMMYFUNCTION("""COMPUTED_VALUE"""),45742.66666666667)</f>
        <v>45742.66667</v>
      </c>
      <c r="H310" s="1">
        <f>IFERROR(__xludf.DUMMYFUNCTION("""COMPUTED_VALUE"""),783.09)</f>
        <v>783.09</v>
      </c>
      <c r="J310" s="2">
        <f>IFERROR(__xludf.DUMMYFUNCTION("""COMPUTED_VALUE"""),45742.66666666667)</f>
        <v>45742.66667</v>
      </c>
      <c r="K310" s="1">
        <f>IFERROR(__xludf.DUMMYFUNCTION("""COMPUTED_VALUE"""),793.82)</f>
        <v>793.82</v>
      </c>
      <c r="M310" s="2">
        <f>IFERROR(__xludf.DUMMYFUNCTION("""COMPUTED_VALUE"""),45742.66666666667)</f>
        <v>45742.66667</v>
      </c>
      <c r="N310" s="1">
        <f>IFERROR(__xludf.DUMMYFUNCTION("""COMPUTED_VALUE"""),3.5468442E7)</f>
        <v>35468442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IFERROR(__xludf.DUMMYFUNCTION("""COMPUTED_VALUE"""),793.82)</f>
        <v>793.82</v>
      </c>
      <c r="D311" s="2">
        <f>IFERROR(__xludf.DUMMYFUNCTION("""COMPUTED_VALUE"""),45743.66666666667)</f>
        <v>45743.66667</v>
      </c>
      <c r="E311" s="1">
        <f>IFERROR(__xludf.DUMMYFUNCTION("""COMPUTED_VALUE"""),797.25)</f>
        <v>797.25</v>
      </c>
      <c r="G311" s="2">
        <f>IFERROR(__xludf.DUMMYFUNCTION("""COMPUTED_VALUE"""),45743.66666666667)</f>
        <v>45743.66667</v>
      </c>
      <c r="H311" s="1">
        <f>IFERROR(__xludf.DUMMYFUNCTION("""COMPUTED_VALUE"""),786.49)</f>
        <v>786.49</v>
      </c>
      <c r="J311" s="2">
        <f>IFERROR(__xludf.DUMMYFUNCTION("""COMPUTED_VALUE"""),45743.66666666667)</f>
        <v>45743.66667</v>
      </c>
      <c r="K311" s="1">
        <f>IFERROR(__xludf.DUMMYFUNCTION("""COMPUTED_VALUE"""),789.97)</f>
        <v>789.97</v>
      </c>
      <c r="M311" s="2">
        <f>IFERROR(__xludf.DUMMYFUNCTION("""COMPUTED_VALUE"""),45743.66666666667)</f>
        <v>45743.66667</v>
      </c>
      <c r="N311" s="1">
        <f>IFERROR(__xludf.DUMMYFUNCTION("""COMPUTED_VALUE"""),3.0402005E7)</f>
        <v>30402005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IFERROR(__xludf.DUMMYFUNCTION("""COMPUTED_VALUE"""),789.97)</f>
        <v>789.97</v>
      </c>
      <c r="D312" s="2">
        <f>IFERROR(__xludf.DUMMYFUNCTION("""COMPUTED_VALUE"""),45744.66666666667)</f>
        <v>45744.66667</v>
      </c>
      <c r="E312" s="1">
        <f>IFERROR(__xludf.DUMMYFUNCTION("""COMPUTED_VALUE"""),793.0)</f>
        <v>793</v>
      </c>
      <c r="G312" s="2">
        <f>IFERROR(__xludf.DUMMYFUNCTION("""COMPUTED_VALUE"""),45744.66666666667)</f>
        <v>45744.66667</v>
      </c>
      <c r="H312" s="1">
        <f>IFERROR(__xludf.DUMMYFUNCTION("""COMPUTED_VALUE"""),784.57)</f>
        <v>784.57</v>
      </c>
      <c r="J312" s="2">
        <f>IFERROR(__xludf.DUMMYFUNCTION("""COMPUTED_VALUE"""),45744.66666666667)</f>
        <v>45744.66667</v>
      </c>
      <c r="K312" s="1">
        <f>IFERROR(__xludf.DUMMYFUNCTION("""COMPUTED_VALUE"""),787.96)</f>
        <v>787.96</v>
      </c>
      <c r="M312" s="2">
        <f>IFERROR(__xludf.DUMMYFUNCTION("""COMPUTED_VALUE"""),45744.66666666667)</f>
        <v>45744.66667</v>
      </c>
      <c r="N312" s="1">
        <f>IFERROR(__xludf.DUMMYFUNCTION("""COMPUTED_VALUE"""),2.3032957E7)</f>
        <v>23032957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IFERROR(__xludf.DUMMYFUNCTION("""COMPUTED_VALUE"""),787.96)</f>
        <v>787.96</v>
      </c>
      <c r="D313" s="2">
        <f>IFERROR(__xludf.DUMMYFUNCTION("""COMPUTED_VALUE"""),45747.66666666667)</f>
        <v>45747.66667</v>
      </c>
      <c r="E313" s="1">
        <f>IFERROR(__xludf.DUMMYFUNCTION("""COMPUTED_VALUE"""),801.92)</f>
        <v>801.92</v>
      </c>
      <c r="G313" s="2">
        <f>IFERROR(__xludf.DUMMYFUNCTION("""COMPUTED_VALUE"""),45747.66666666667)</f>
        <v>45747.66667</v>
      </c>
      <c r="H313" s="1">
        <f>IFERROR(__xludf.DUMMYFUNCTION("""COMPUTED_VALUE"""),787.96)</f>
        <v>787.96</v>
      </c>
      <c r="J313" s="2">
        <f>IFERROR(__xludf.DUMMYFUNCTION("""COMPUTED_VALUE"""),45747.66666666667)</f>
        <v>45747.66667</v>
      </c>
      <c r="K313" s="1">
        <f>IFERROR(__xludf.DUMMYFUNCTION("""COMPUTED_VALUE"""),795.23)</f>
        <v>795.23</v>
      </c>
      <c r="M313" s="2">
        <f>IFERROR(__xludf.DUMMYFUNCTION("""COMPUTED_VALUE"""),45747.66666666667)</f>
        <v>45747.66667</v>
      </c>
      <c r="N313" s="1">
        <f>IFERROR(__xludf.DUMMYFUNCTION("""COMPUTED_VALUE"""),4.0831459E7)</f>
        <v>40831459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IFERROR(__xludf.DUMMYFUNCTION("""COMPUTED_VALUE"""),795.23)</f>
        <v>795.23</v>
      </c>
      <c r="D314" s="2">
        <f>IFERROR(__xludf.DUMMYFUNCTION("""COMPUTED_VALUE"""),45748.66666666667)</f>
        <v>45748.66667</v>
      </c>
      <c r="E314" s="1">
        <f>IFERROR(__xludf.DUMMYFUNCTION("""COMPUTED_VALUE"""),797.73)</f>
        <v>797.73</v>
      </c>
      <c r="G314" s="2">
        <f>IFERROR(__xludf.DUMMYFUNCTION("""COMPUTED_VALUE"""),45748.66666666667)</f>
        <v>45748.66667</v>
      </c>
      <c r="H314" s="1">
        <f>IFERROR(__xludf.DUMMYFUNCTION("""COMPUTED_VALUE"""),788.83)</f>
        <v>788.83</v>
      </c>
      <c r="J314" s="2">
        <f>IFERROR(__xludf.DUMMYFUNCTION("""COMPUTED_VALUE"""),45748.66666666667)</f>
        <v>45748.66667</v>
      </c>
      <c r="K314" s="1">
        <f>IFERROR(__xludf.DUMMYFUNCTION("""COMPUTED_VALUE"""),797.53)</f>
        <v>797.53</v>
      </c>
      <c r="M314" s="2">
        <f>IFERROR(__xludf.DUMMYFUNCTION("""COMPUTED_VALUE"""),45748.66666666667)</f>
        <v>45748.66667</v>
      </c>
      <c r="N314" s="1">
        <f>IFERROR(__xludf.DUMMYFUNCTION("""COMPUTED_VALUE"""),2.4704961E7)</f>
        <v>24704961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IFERROR(__xludf.DUMMYFUNCTION("""COMPUTED_VALUE"""),797.53)</f>
        <v>797.53</v>
      </c>
      <c r="D315" s="2">
        <f>IFERROR(__xludf.DUMMYFUNCTION("""COMPUTED_VALUE"""),45749.66666666667)</f>
        <v>45749.66667</v>
      </c>
      <c r="E315" s="1">
        <f>IFERROR(__xludf.DUMMYFUNCTION("""COMPUTED_VALUE"""),797.53)</f>
        <v>797.53</v>
      </c>
      <c r="G315" s="2">
        <f>IFERROR(__xludf.DUMMYFUNCTION("""COMPUTED_VALUE"""),45749.66666666667)</f>
        <v>45749.66667</v>
      </c>
      <c r="H315" s="1">
        <f>IFERROR(__xludf.DUMMYFUNCTION("""COMPUTED_VALUE"""),788.49)</f>
        <v>788.49</v>
      </c>
      <c r="J315" s="2">
        <f>IFERROR(__xludf.DUMMYFUNCTION("""COMPUTED_VALUE"""),45749.66666666667)</f>
        <v>45749.66667</v>
      </c>
      <c r="K315" s="1">
        <f>IFERROR(__xludf.DUMMYFUNCTION("""COMPUTED_VALUE"""),792.81)</f>
        <v>792.81</v>
      </c>
      <c r="M315" s="2">
        <f>IFERROR(__xludf.DUMMYFUNCTION("""COMPUTED_VALUE"""),45749.66666666667)</f>
        <v>45749.66667</v>
      </c>
      <c r="N315" s="1">
        <f>IFERROR(__xludf.DUMMYFUNCTION("""COMPUTED_VALUE"""),2.5661157E7)</f>
        <v>25661157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IFERROR(__xludf.DUMMYFUNCTION("""COMPUTED_VALUE"""),792.81)</f>
        <v>792.81</v>
      </c>
      <c r="D316" s="2">
        <f>IFERROR(__xludf.DUMMYFUNCTION("""COMPUTED_VALUE"""),45750.66666666667)</f>
        <v>45750.66667</v>
      </c>
      <c r="E316" s="1">
        <f>IFERROR(__xludf.DUMMYFUNCTION("""COMPUTED_VALUE"""),792.81)</f>
        <v>792.81</v>
      </c>
      <c r="G316" s="2">
        <f>IFERROR(__xludf.DUMMYFUNCTION("""COMPUTED_VALUE"""),45750.66666666667)</f>
        <v>45750.66667</v>
      </c>
      <c r="H316" s="1">
        <f>IFERROR(__xludf.DUMMYFUNCTION("""COMPUTED_VALUE"""),745.55)</f>
        <v>745.55</v>
      </c>
      <c r="J316" s="2">
        <f>IFERROR(__xludf.DUMMYFUNCTION("""COMPUTED_VALUE"""),45750.66666666667)</f>
        <v>45750.66667</v>
      </c>
      <c r="K316" s="1">
        <f>IFERROR(__xludf.DUMMYFUNCTION("""COMPUTED_VALUE"""),746.73)</f>
        <v>746.73</v>
      </c>
      <c r="M316" s="2">
        <f>IFERROR(__xludf.DUMMYFUNCTION("""COMPUTED_VALUE"""),45750.66666666667)</f>
        <v>45750.66667</v>
      </c>
      <c r="N316" s="1">
        <f>IFERROR(__xludf.DUMMYFUNCTION("""COMPUTED_VALUE"""),6.168814E7)</f>
        <v>61688140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IFERROR(__xludf.DUMMYFUNCTION("""COMPUTED_VALUE"""),746.73)</f>
        <v>746.73</v>
      </c>
      <c r="D317" s="2">
        <f>IFERROR(__xludf.DUMMYFUNCTION("""COMPUTED_VALUE"""),45751.66666666667)</f>
        <v>45751.66667</v>
      </c>
      <c r="E317" s="1">
        <f>IFERROR(__xludf.DUMMYFUNCTION("""COMPUTED_VALUE"""),746.73)</f>
        <v>746.73</v>
      </c>
      <c r="G317" s="2">
        <f>IFERROR(__xludf.DUMMYFUNCTION("""COMPUTED_VALUE"""),45751.66666666667)</f>
        <v>45751.66667</v>
      </c>
      <c r="H317" s="1">
        <f>IFERROR(__xludf.DUMMYFUNCTION("""COMPUTED_VALUE"""),687.33)</f>
        <v>687.33</v>
      </c>
      <c r="J317" s="2">
        <f>IFERROR(__xludf.DUMMYFUNCTION("""COMPUTED_VALUE"""),45751.66666666667)</f>
        <v>45751.66667</v>
      </c>
      <c r="K317" s="1">
        <f>IFERROR(__xludf.DUMMYFUNCTION("""COMPUTED_VALUE"""),690.3)</f>
        <v>690.3</v>
      </c>
      <c r="M317" s="2">
        <f>IFERROR(__xludf.DUMMYFUNCTION("""COMPUTED_VALUE"""),45751.66666666667)</f>
        <v>45751.66667</v>
      </c>
      <c r="N317" s="1">
        <f>IFERROR(__xludf.DUMMYFUNCTION("""COMPUTED_VALUE"""),9.5842638E7)</f>
        <v>95842638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IFERROR(__xludf.DUMMYFUNCTION("""COMPUTED_VALUE"""),690.3)</f>
        <v>690.3</v>
      </c>
      <c r="D318" s="2">
        <f>IFERROR(__xludf.DUMMYFUNCTION("""COMPUTED_VALUE"""),45754.66666666667)</f>
        <v>45754.66667</v>
      </c>
      <c r="E318" s="1">
        <f>IFERROR(__xludf.DUMMYFUNCTION("""COMPUTED_VALUE"""),700.75)</f>
        <v>700.75</v>
      </c>
      <c r="G318" s="2">
        <f>IFERROR(__xludf.DUMMYFUNCTION("""COMPUTED_VALUE"""),45754.66666666667)</f>
        <v>45754.66667</v>
      </c>
      <c r="H318" s="1">
        <f>IFERROR(__xludf.DUMMYFUNCTION("""COMPUTED_VALUE"""),654.92)</f>
        <v>654.92</v>
      </c>
      <c r="J318" s="2">
        <f>IFERROR(__xludf.DUMMYFUNCTION("""COMPUTED_VALUE"""),45754.66666666667)</f>
        <v>45754.66667</v>
      </c>
      <c r="K318" s="1">
        <f>IFERROR(__xludf.DUMMYFUNCTION("""COMPUTED_VALUE"""),678.3)</f>
        <v>678.3</v>
      </c>
      <c r="M318" s="2">
        <f>IFERROR(__xludf.DUMMYFUNCTION("""COMPUTED_VALUE"""),45754.66666666667)</f>
        <v>45754.66667</v>
      </c>
      <c r="N318" s="1">
        <f>IFERROR(__xludf.DUMMYFUNCTION("""COMPUTED_VALUE"""),7.9640819E7)</f>
        <v>79640819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IFERROR(__xludf.DUMMYFUNCTION("""COMPUTED_VALUE"""),678.3)</f>
        <v>678.3</v>
      </c>
      <c r="D319" s="2">
        <f>IFERROR(__xludf.DUMMYFUNCTION("""COMPUTED_VALUE"""),45755.66666666667)</f>
        <v>45755.66667</v>
      </c>
      <c r="E319" s="1">
        <f>IFERROR(__xludf.DUMMYFUNCTION("""COMPUTED_VALUE"""),696.89)</f>
        <v>696.89</v>
      </c>
      <c r="G319" s="2">
        <f>IFERROR(__xludf.DUMMYFUNCTION("""COMPUTED_VALUE"""),45755.66666666667)</f>
        <v>45755.66667</v>
      </c>
      <c r="H319" s="1">
        <f>IFERROR(__xludf.DUMMYFUNCTION("""COMPUTED_VALUE"""),651.34)</f>
        <v>651.34</v>
      </c>
      <c r="J319" s="2">
        <f>IFERROR(__xludf.DUMMYFUNCTION("""COMPUTED_VALUE"""),45755.66666666667)</f>
        <v>45755.66667</v>
      </c>
      <c r="K319" s="1">
        <f>IFERROR(__xludf.DUMMYFUNCTION("""COMPUTED_VALUE"""),662.4)</f>
        <v>662.4</v>
      </c>
      <c r="M319" s="2">
        <f>IFERROR(__xludf.DUMMYFUNCTION("""COMPUTED_VALUE"""),45755.66666666667)</f>
        <v>45755.66667</v>
      </c>
      <c r="N319" s="1">
        <f>IFERROR(__xludf.DUMMYFUNCTION("""COMPUTED_VALUE"""),6.4817039E7)</f>
        <v>64817039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IFERROR(__xludf.DUMMYFUNCTION("""COMPUTED_VALUE"""),662.4)</f>
        <v>662.4</v>
      </c>
      <c r="D320" s="2">
        <f>IFERROR(__xludf.DUMMYFUNCTION("""COMPUTED_VALUE"""),45756.66666666667)</f>
        <v>45756.66667</v>
      </c>
      <c r="E320" s="1">
        <f>IFERROR(__xludf.DUMMYFUNCTION("""COMPUTED_VALUE"""),706.13)</f>
        <v>706.13</v>
      </c>
      <c r="G320" s="2">
        <f>IFERROR(__xludf.DUMMYFUNCTION("""COMPUTED_VALUE"""),45756.66666666667)</f>
        <v>45756.66667</v>
      </c>
      <c r="H320" s="1">
        <f>IFERROR(__xludf.DUMMYFUNCTION("""COMPUTED_VALUE"""),645.86)</f>
        <v>645.86</v>
      </c>
      <c r="J320" s="2">
        <f>IFERROR(__xludf.DUMMYFUNCTION("""COMPUTED_VALUE"""),45756.66666666667)</f>
        <v>45756.66667</v>
      </c>
      <c r="K320" s="1">
        <f>IFERROR(__xludf.DUMMYFUNCTION("""COMPUTED_VALUE"""),700.59)</f>
        <v>700.59</v>
      </c>
      <c r="M320" s="2">
        <f>IFERROR(__xludf.DUMMYFUNCTION("""COMPUTED_VALUE"""),45756.66666666667)</f>
        <v>45756.66667</v>
      </c>
      <c r="N320" s="1">
        <f>IFERROR(__xludf.DUMMYFUNCTION("""COMPUTED_VALUE"""),8.6901083E7)</f>
        <v>86901083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IFERROR(__xludf.DUMMYFUNCTION("""COMPUTED_VALUE"""),700.59)</f>
        <v>700.59</v>
      </c>
      <c r="D321" s="2">
        <f>IFERROR(__xludf.DUMMYFUNCTION("""COMPUTED_VALUE"""),45757.66666666667)</f>
        <v>45757.66667</v>
      </c>
      <c r="E321" s="1">
        <f>IFERROR(__xludf.DUMMYFUNCTION("""COMPUTED_VALUE"""),700.59)</f>
        <v>700.59</v>
      </c>
      <c r="G321" s="2">
        <f>IFERROR(__xludf.DUMMYFUNCTION("""COMPUTED_VALUE"""),45757.66666666667)</f>
        <v>45757.66667</v>
      </c>
      <c r="H321" s="1">
        <f>IFERROR(__xludf.DUMMYFUNCTION("""COMPUTED_VALUE"""),645.42)</f>
        <v>645.42</v>
      </c>
      <c r="J321" s="2">
        <f>IFERROR(__xludf.DUMMYFUNCTION("""COMPUTED_VALUE"""),45757.66666666667)</f>
        <v>45757.66667</v>
      </c>
      <c r="K321" s="1">
        <f>IFERROR(__xludf.DUMMYFUNCTION("""COMPUTED_VALUE"""),656.01)</f>
        <v>656.01</v>
      </c>
      <c r="M321" s="2">
        <f>IFERROR(__xludf.DUMMYFUNCTION("""COMPUTED_VALUE"""),45757.66666666667)</f>
        <v>45757.66667</v>
      </c>
      <c r="N321" s="1">
        <f>IFERROR(__xludf.DUMMYFUNCTION("""COMPUTED_VALUE"""),8.1064846E7)</f>
        <v>81064846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IFERROR(__xludf.DUMMYFUNCTION("""COMPUTED_VALUE"""),656.01)</f>
        <v>656.01</v>
      </c>
      <c r="D322" s="2">
        <f>IFERROR(__xludf.DUMMYFUNCTION("""COMPUTED_VALUE"""),45758.66666666667)</f>
        <v>45758.66667</v>
      </c>
      <c r="E322" s="1">
        <f>IFERROR(__xludf.DUMMYFUNCTION("""COMPUTED_VALUE"""),676.99)</f>
        <v>676.99</v>
      </c>
      <c r="G322" s="2">
        <f>IFERROR(__xludf.DUMMYFUNCTION("""COMPUTED_VALUE"""),45758.66666666667)</f>
        <v>45758.66667</v>
      </c>
      <c r="H322" s="1">
        <f>IFERROR(__xludf.DUMMYFUNCTION("""COMPUTED_VALUE"""),646.45)</f>
        <v>646.45</v>
      </c>
      <c r="J322" s="2">
        <f>IFERROR(__xludf.DUMMYFUNCTION("""COMPUTED_VALUE"""),45758.66666666667)</f>
        <v>45758.66667</v>
      </c>
      <c r="K322" s="1">
        <f>IFERROR(__xludf.DUMMYFUNCTION("""COMPUTED_VALUE"""),671.21)</f>
        <v>671.21</v>
      </c>
      <c r="M322" s="2">
        <f>IFERROR(__xludf.DUMMYFUNCTION("""COMPUTED_VALUE"""),45758.66666666667)</f>
        <v>45758.66667</v>
      </c>
      <c r="N322" s="1">
        <f>IFERROR(__xludf.DUMMYFUNCTION("""COMPUTED_VALUE"""),5.785835E7)</f>
        <v>57858350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IFERROR(__xludf.DUMMYFUNCTION("""COMPUTED_VALUE"""),671.21)</f>
        <v>671.21</v>
      </c>
      <c r="D323" s="2">
        <f>IFERROR(__xludf.DUMMYFUNCTION("""COMPUTED_VALUE"""),45761.66666666667)</f>
        <v>45761.66667</v>
      </c>
      <c r="E323" s="1">
        <f>IFERROR(__xludf.DUMMYFUNCTION("""COMPUTED_VALUE"""),684.54)</f>
        <v>684.54</v>
      </c>
      <c r="G323" s="2">
        <f>IFERROR(__xludf.DUMMYFUNCTION("""COMPUTED_VALUE"""),45761.66666666667)</f>
        <v>45761.66667</v>
      </c>
      <c r="H323" s="1">
        <f>IFERROR(__xludf.DUMMYFUNCTION("""COMPUTED_VALUE"""),667.14)</f>
        <v>667.14</v>
      </c>
      <c r="J323" s="2">
        <f>IFERROR(__xludf.DUMMYFUNCTION("""COMPUTED_VALUE"""),45761.66666666667)</f>
        <v>45761.66667</v>
      </c>
      <c r="K323" s="1">
        <f>IFERROR(__xludf.DUMMYFUNCTION("""COMPUTED_VALUE"""),671.9)</f>
        <v>671.9</v>
      </c>
      <c r="M323" s="2">
        <f>IFERROR(__xludf.DUMMYFUNCTION("""COMPUTED_VALUE"""),45761.66666666667)</f>
        <v>45761.66667</v>
      </c>
      <c r="N323" s="1">
        <f>IFERROR(__xludf.DUMMYFUNCTION("""COMPUTED_VALUE"""),4.0273146E7)</f>
        <v>40273146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IFERROR(__xludf.DUMMYFUNCTION("""COMPUTED_VALUE"""),671.9)</f>
        <v>671.9</v>
      </c>
      <c r="D324" s="2">
        <f>IFERROR(__xludf.DUMMYFUNCTION("""COMPUTED_VALUE"""),45762.66666666667)</f>
        <v>45762.66667</v>
      </c>
      <c r="E324" s="1">
        <f>IFERROR(__xludf.DUMMYFUNCTION("""COMPUTED_VALUE"""),682.79)</f>
        <v>682.79</v>
      </c>
      <c r="G324" s="2">
        <f>IFERROR(__xludf.DUMMYFUNCTION("""COMPUTED_VALUE"""),45762.66666666667)</f>
        <v>45762.66667</v>
      </c>
      <c r="H324" s="1">
        <f>IFERROR(__xludf.DUMMYFUNCTION("""COMPUTED_VALUE"""),668.94)</f>
        <v>668.94</v>
      </c>
      <c r="J324" s="2">
        <f>IFERROR(__xludf.DUMMYFUNCTION("""COMPUTED_VALUE"""),45762.66666666667)</f>
        <v>45762.66667</v>
      </c>
      <c r="K324" s="1">
        <f>IFERROR(__xludf.DUMMYFUNCTION("""COMPUTED_VALUE"""),669.38)</f>
        <v>669.38</v>
      </c>
      <c r="M324" s="2">
        <f>IFERROR(__xludf.DUMMYFUNCTION("""COMPUTED_VALUE"""),45762.66666666667)</f>
        <v>45762.66667</v>
      </c>
      <c r="N324" s="1">
        <f>IFERROR(__xludf.DUMMYFUNCTION("""COMPUTED_VALUE"""),3.1804318E7)</f>
        <v>31804318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IFERROR(__xludf.DUMMYFUNCTION("""COMPUTED_VALUE"""),669.38)</f>
        <v>669.38</v>
      </c>
      <c r="D325" s="2">
        <f>IFERROR(__xludf.DUMMYFUNCTION("""COMPUTED_VALUE"""),45763.66666666667)</f>
        <v>45763.66667</v>
      </c>
      <c r="E325" s="1">
        <f>IFERROR(__xludf.DUMMYFUNCTION("""COMPUTED_VALUE"""),685.31)</f>
        <v>685.31</v>
      </c>
      <c r="G325" s="2">
        <f>IFERROR(__xludf.DUMMYFUNCTION("""COMPUTED_VALUE"""),45763.66666666667)</f>
        <v>45763.66667</v>
      </c>
      <c r="H325" s="1">
        <f>IFERROR(__xludf.DUMMYFUNCTION("""COMPUTED_VALUE"""),669.38)</f>
        <v>669.38</v>
      </c>
      <c r="J325" s="2">
        <f>IFERROR(__xludf.DUMMYFUNCTION("""COMPUTED_VALUE"""),45763.66666666667)</f>
        <v>45763.66667</v>
      </c>
      <c r="K325" s="1">
        <f>IFERROR(__xludf.DUMMYFUNCTION("""COMPUTED_VALUE"""),675.65)</f>
        <v>675.65</v>
      </c>
      <c r="M325" s="2">
        <f>IFERROR(__xludf.DUMMYFUNCTION("""COMPUTED_VALUE"""),45763.66666666667)</f>
        <v>45763.66667</v>
      </c>
      <c r="N325" s="1">
        <f>IFERROR(__xludf.DUMMYFUNCTION("""COMPUTED_VALUE"""),3.3605681E7)</f>
        <v>33605681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IFERROR(__xludf.DUMMYFUNCTION("""COMPUTED_VALUE"""),675.65)</f>
        <v>675.65</v>
      </c>
      <c r="D326" s="2">
        <f>IFERROR(__xludf.DUMMYFUNCTION("""COMPUTED_VALUE"""),45764.66666666667)</f>
        <v>45764.66667</v>
      </c>
      <c r="E326" s="1">
        <f>IFERROR(__xludf.DUMMYFUNCTION("""COMPUTED_VALUE"""),702.79)</f>
        <v>702.79</v>
      </c>
      <c r="G326" s="2">
        <f>IFERROR(__xludf.DUMMYFUNCTION("""COMPUTED_VALUE"""),45764.66666666667)</f>
        <v>45764.66667</v>
      </c>
      <c r="H326" s="1">
        <f>IFERROR(__xludf.DUMMYFUNCTION("""COMPUTED_VALUE"""),675.65)</f>
        <v>675.65</v>
      </c>
      <c r="J326" s="2">
        <f>IFERROR(__xludf.DUMMYFUNCTION("""COMPUTED_VALUE"""),45764.66666666667)</f>
        <v>45764.66667</v>
      </c>
      <c r="K326" s="1">
        <f>IFERROR(__xludf.DUMMYFUNCTION("""COMPUTED_VALUE"""),691.86)</f>
        <v>691.86</v>
      </c>
      <c r="M326" s="2">
        <f>IFERROR(__xludf.DUMMYFUNCTION("""COMPUTED_VALUE"""),45764.66666666667)</f>
        <v>45764.66667</v>
      </c>
      <c r="N326" s="1">
        <f>IFERROR(__xludf.DUMMYFUNCTION("""COMPUTED_VALUE"""),3.9536245E7)</f>
        <v>39536245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IFERROR(__xludf.DUMMYFUNCTION("""COMPUTED_VALUE"""),691.86)</f>
        <v>691.86</v>
      </c>
      <c r="D327" s="2">
        <f>IFERROR(__xludf.DUMMYFUNCTION("""COMPUTED_VALUE"""),45768.66666666667)</f>
        <v>45768.66667</v>
      </c>
      <c r="E327" s="1">
        <f>IFERROR(__xludf.DUMMYFUNCTION("""COMPUTED_VALUE"""),691.86)</f>
        <v>691.86</v>
      </c>
      <c r="G327" s="2">
        <f>IFERROR(__xludf.DUMMYFUNCTION("""COMPUTED_VALUE"""),45768.66666666667)</f>
        <v>45768.66667</v>
      </c>
      <c r="H327" s="1">
        <f>IFERROR(__xludf.DUMMYFUNCTION("""COMPUTED_VALUE"""),670.58)</f>
        <v>670.58</v>
      </c>
      <c r="J327" s="2">
        <f>IFERROR(__xludf.DUMMYFUNCTION("""COMPUTED_VALUE"""),45768.66666666667)</f>
        <v>45768.66667</v>
      </c>
      <c r="K327" s="1">
        <f>IFERROR(__xludf.DUMMYFUNCTION("""COMPUTED_VALUE"""),678.25)</f>
        <v>678.25</v>
      </c>
      <c r="M327" s="2">
        <f>IFERROR(__xludf.DUMMYFUNCTION("""COMPUTED_VALUE"""),45768.66666666667)</f>
        <v>45768.66667</v>
      </c>
      <c r="N327" s="1">
        <f>IFERROR(__xludf.DUMMYFUNCTION("""COMPUTED_VALUE"""),3.5351719E7)</f>
        <v>35351719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IFERROR(__xludf.DUMMYFUNCTION("""COMPUTED_VALUE"""),678.25)</f>
        <v>678.25</v>
      </c>
      <c r="D328" s="2">
        <f>IFERROR(__xludf.DUMMYFUNCTION("""COMPUTED_VALUE"""),45769.66666666667)</f>
        <v>45769.66667</v>
      </c>
      <c r="E328" s="1">
        <f>IFERROR(__xludf.DUMMYFUNCTION("""COMPUTED_VALUE"""),701.12)</f>
        <v>701.12</v>
      </c>
      <c r="G328" s="2">
        <f>IFERROR(__xludf.DUMMYFUNCTION("""COMPUTED_VALUE"""),45769.66666666667)</f>
        <v>45769.66667</v>
      </c>
      <c r="H328" s="1">
        <f>IFERROR(__xludf.DUMMYFUNCTION("""COMPUTED_VALUE"""),678.25)</f>
        <v>678.25</v>
      </c>
      <c r="J328" s="2">
        <f>IFERROR(__xludf.DUMMYFUNCTION("""COMPUTED_VALUE"""),45769.66666666667)</f>
        <v>45769.66667</v>
      </c>
      <c r="K328" s="1">
        <f>IFERROR(__xludf.DUMMYFUNCTION("""COMPUTED_VALUE"""),696.87)</f>
        <v>696.87</v>
      </c>
      <c r="M328" s="2">
        <f>IFERROR(__xludf.DUMMYFUNCTION("""COMPUTED_VALUE"""),45769.66666666667)</f>
        <v>45769.66667</v>
      </c>
      <c r="N328" s="1">
        <f>IFERROR(__xludf.DUMMYFUNCTION("""COMPUTED_VALUE"""),2.8459219E7)</f>
        <v>28459219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IFERROR(__xludf.DUMMYFUNCTION("""COMPUTED_VALUE"""),696.87)</f>
        <v>696.87</v>
      </c>
      <c r="D329" s="2">
        <f>IFERROR(__xludf.DUMMYFUNCTION("""COMPUTED_VALUE"""),45770.66666666667)</f>
        <v>45770.66667</v>
      </c>
      <c r="E329" s="1">
        <f>IFERROR(__xludf.DUMMYFUNCTION("""COMPUTED_VALUE"""),703.19)</f>
        <v>703.19</v>
      </c>
      <c r="G329" s="2">
        <f>IFERROR(__xludf.DUMMYFUNCTION("""COMPUTED_VALUE"""),45770.66666666667)</f>
        <v>45770.66667</v>
      </c>
      <c r="H329" s="1">
        <f>IFERROR(__xludf.DUMMYFUNCTION("""COMPUTED_VALUE"""),686.11)</f>
        <v>686.11</v>
      </c>
      <c r="J329" s="2">
        <f>IFERROR(__xludf.DUMMYFUNCTION("""COMPUTED_VALUE"""),45770.66666666667)</f>
        <v>45770.66667</v>
      </c>
      <c r="K329" s="1">
        <f>IFERROR(__xludf.DUMMYFUNCTION("""COMPUTED_VALUE"""),691.91)</f>
        <v>691.91</v>
      </c>
      <c r="M329" s="2">
        <f>IFERROR(__xludf.DUMMYFUNCTION("""COMPUTED_VALUE"""),45770.66666666667)</f>
        <v>45770.66667</v>
      </c>
      <c r="N329" s="1">
        <f>IFERROR(__xludf.DUMMYFUNCTION("""COMPUTED_VALUE"""),3.5201704E7)</f>
        <v>35201704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IFERROR(__xludf.DUMMYFUNCTION("""COMPUTED_VALUE"""),691.91)</f>
        <v>691.91</v>
      </c>
      <c r="D330" s="2">
        <f>IFERROR(__xludf.DUMMYFUNCTION("""COMPUTED_VALUE"""),45771.66666666667)</f>
        <v>45771.66667</v>
      </c>
      <c r="E330" s="1">
        <f>IFERROR(__xludf.DUMMYFUNCTION("""COMPUTED_VALUE"""),702.89)</f>
        <v>702.89</v>
      </c>
      <c r="G330" s="2">
        <f>IFERROR(__xludf.DUMMYFUNCTION("""COMPUTED_VALUE"""),45771.66666666667)</f>
        <v>45771.66667</v>
      </c>
      <c r="H330" s="1">
        <f>IFERROR(__xludf.DUMMYFUNCTION("""COMPUTED_VALUE"""),691.19)</f>
        <v>691.19</v>
      </c>
      <c r="J330" s="2">
        <f>IFERROR(__xludf.DUMMYFUNCTION("""COMPUTED_VALUE"""),45771.66666666667)</f>
        <v>45771.66667</v>
      </c>
      <c r="K330" s="1">
        <f>IFERROR(__xludf.DUMMYFUNCTION("""COMPUTED_VALUE"""),701.33)</f>
        <v>701.33</v>
      </c>
      <c r="M330" s="2">
        <f>IFERROR(__xludf.DUMMYFUNCTION("""COMPUTED_VALUE"""),45771.66666666667)</f>
        <v>45771.66667</v>
      </c>
      <c r="N330" s="1">
        <f>IFERROR(__xludf.DUMMYFUNCTION("""COMPUTED_VALUE"""),2.5411105E7)</f>
        <v>25411105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IFERROR(__xludf.DUMMYFUNCTION("""COMPUTED_VALUE"""),701.33)</f>
        <v>701.33</v>
      </c>
      <c r="D331" s="2">
        <f>IFERROR(__xludf.DUMMYFUNCTION("""COMPUTED_VALUE"""),45772.66666666667)</f>
        <v>45772.66667</v>
      </c>
      <c r="E331" s="1">
        <f>IFERROR(__xludf.DUMMYFUNCTION("""COMPUTED_VALUE"""),701.33)</f>
        <v>701.33</v>
      </c>
      <c r="G331" s="2">
        <f>IFERROR(__xludf.DUMMYFUNCTION("""COMPUTED_VALUE"""),45772.66666666667)</f>
        <v>45772.66667</v>
      </c>
      <c r="H331" s="1">
        <f>IFERROR(__xludf.DUMMYFUNCTION("""COMPUTED_VALUE"""),693.12)</f>
        <v>693.12</v>
      </c>
      <c r="J331" s="2">
        <f>IFERROR(__xludf.DUMMYFUNCTION("""COMPUTED_VALUE"""),45772.66666666667)</f>
        <v>45772.66667</v>
      </c>
      <c r="K331" s="1">
        <f>IFERROR(__xludf.DUMMYFUNCTION("""COMPUTED_VALUE"""),700.53)</f>
        <v>700.53</v>
      </c>
      <c r="M331" s="2">
        <f>IFERROR(__xludf.DUMMYFUNCTION("""COMPUTED_VALUE"""),45772.66666666667)</f>
        <v>45772.66667</v>
      </c>
      <c r="N331" s="1">
        <f>IFERROR(__xludf.DUMMYFUNCTION("""COMPUTED_VALUE"""),2.4524153E7)</f>
        <v>24524153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IFERROR(__xludf.DUMMYFUNCTION("""COMPUTED_VALUE"""),700.53)</f>
        <v>700.53</v>
      </c>
      <c r="D332" s="2">
        <f>IFERROR(__xludf.DUMMYFUNCTION("""COMPUTED_VALUE"""),45775.66666666667)</f>
        <v>45775.66667</v>
      </c>
      <c r="E332" s="1">
        <f>IFERROR(__xludf.DUMMYFUNCTION("""COMPUTED_VALUE"""),705.63)</f>
        <v>705.63</v>
      </c>
      <c r="G332" s="2">
        <f>IFERROR(__xludf.DUMMYFUNCTION("""COMPUTED_VALUE"""),45775.66666666667)</f>
        <v>45775.66667</v>
      </c>
      <c r="H332" s="1">
        <f>IFERROR(__xludf.DUMMYFUNCTION("""COMPUTED_VALUE"""),696.76)</f>
        <v>696.76</v>
      </c>
      <c r="J332" s="2">
        <f>IFERROR(__xludf.DUMMYFUNCTION("""COMPUTED_VALUE"""),45775.66666666667)</f>
        <v>45775.66667</v>
      </c>
      <c r="K332" s="1">
        <f>IFERROR(__xludf.DUMMYFUNCTION("""COMPUTED_VALUE"""),703.07)</f>
        <v>703.07</v>
      </c>
      <c r="M332" s="2">
        <f>IFERROR(__xludf.DUMMYFUNCTION("""COMPUTED_VALUE"""),45775.66666666667)</f>
        <v>45775.66667</v>
      </c>
      <c r="N332" s="1">
        <f>IFERROR(__xludf.DUMMYFUNCTION("""COMPUTED_VALUE"""),2.606288E7)</f>
        <v>26062880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IFERROR(__xludf.DUMMYFUNCTION("""COMPUTED_VALUE"""),703.07)</f>
        <v>703.07</v>
      </c>
      <c r="D333" s="2">
        <f>IFERROR(__xludf.DUMMYFUNCTION("""COMPUTED_VALUE"""),45776.66666666667)</f>
        <v>45776.66667</v>
      </c>
      <c r="E333" s="1">
        <f>IFERROR(__xludf.DUMMYFUNCTION("""COMPUTED_VALUE"""),703.59)</f>
        <v>703.59</v>
      </c>
      <c r="G333" s="2">
        <f>IFERROR(__xludf.DUMMYFUNCTION("""COMPUTED_VALUE"""),45776.66666666667)</f>
        <v>45776.66667</v>
      </c>
      <c r="H333" s="1">
        <f>IFERROR(__xludf.DUMMYFUNCTION("""COMPUTED_VALUE"""),695.89)</f>
        <v>695.89</v>
      </c>
      <c r="J333" s="2">
        <f>IFERROR(__xludf.DUMMYFUNCTION("""COMPUTED_VALUE"""),45776.66666666667)</f>
        <v>45776.66667</v>
      </c>
      <c r="K333" s="1">
        <f>IFERROR(__xludf.DUMMYFUNCTION("""COMPUTED_VALUE"""),700.56)</f>
        <v>700.56</v>
      </c>
      <c r="M333" s="2">
        <f>IFERROR(__xludf.DUMMYFUNCTION("""COMPUTED_VALUE"""),45776.66666666667)</f>
        <v>45776.66667</v>
      </c>
      <c r="N333" s="1">
        <f>IFERROR(__xludf.DUMMYFUNCTION("""COMPUTED_VALUE"""),2.3715483E7)</f>
        <v>23715483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IFERROR(__xludf.DUMMYFUNCTION("""COMPUTED_VALUE"""),700.56)</f>
        <v>700.56</v>
      </c>
      <c r="D334" s="2">
        <f>IFERROR(__xludf.DUMMYFUNCTION("""COMPUTED_VALUE"""),45777.66666666667)</f>
        <v>45777.66667</v>
      </c>
      <c r="E334" s="1">
        <f>IFERROR(__xludf.DUMMYFUNCTION("""COMPUTED_VALUE"""),700.56)</f>
        <v>700.56</v>
      </c>
      <c r="G334" s="2">
        <f>IFERROR(__xludf.DUMMYFUNCTION("""COMPUTED_VALUE"""),45777.66666666667)</f>
        <v>45777.66667</v>
      </c>
      <c r="H334" s="1">
        <f>IFERROR(__xludf.DUMMYFUNCTION("""COMPUTED_VALUE"""),674.11)</f>
        <v>674.11</v>
      </c>
      <c r="J334" s="2">
        <f>IFERROR(__xludf.DUMMYFUNCTION("""COMPUTED_VALUE"""),45777.66666666667)</f>
        <v>45777.66667</v>
      </c>
      <c r="K334" s="1">
        <f>IFERROR(__xludf.DUMMYFUNCTION("""COMPUTED_VALUE"""),683.4)</f>
        <v>683.4</v>
      </c>
      <c r="M334" s="2">
        <f>IFERROR(__xludf.DUMMYFUNCTION("""COMPUTED_VALUE"""),45777.66666666667)</f>
        <v>45777.66667</v>
      </c>
      <c r="N334" s="1">
        <f>IFERROR(__xludf.DUMMYFUNCTION("""COMPUTED_VALUE"""),4.5208536E7)</f>
        <v>45208536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IFERROR(__xludf.DUMMYFUNCTION("""COMPUTED_VALUE"""),683.4)</f>
        <v>683.4</v>
      </c>
      <c r="D335" s="2">
        <f>IFERROR(__xludf.DUMMYFUNCTION("""COMPUTED_VALUE"""),45778.66666666667)</f>
        <v>45778.66667</v>
      </c>
      <c r="E335" s="1">
        <f>IFERROR(__xludf.DUMMYFUNCTION("""COMPUTED_VALUE"""),692.02)</f>
        <v>692.02</v>
      </c>
      <c r="G335" s="2">
        <f>IFERROR(__xludf.DUMMYFUNCTION("""COMPUTED_VALUE"""),45778.66666666667)</f>
        <v>45778.66667</v>
      </c>
      <c r="H335" s="1">
        <f>IFERROR(__xludf.DUMMYFUNCTION("""COMPUTED_VALUE"""),679.36)</f>
        <v>679.36</v>
      </c>
      <c r="J335" s="2">
        <f>IFERROR(__xludf.DUMMYFUNCTION("""COMPUTED_VALUE"""),45778.66666666667)</f>
        <v>45778.66667</v>
      </c>
      <c r="K335" s="1">
        <f>IFERROR(__xludf.DUMMYFUNCTION("""COMPUTED_VALUE"""),685.01)</f>
        <v>685.01</v>
      </c>
      <c r="M335" s="2">
        <f>IFERROR(__xludf.DUMMYFUNCTION("""COMPUTED_VALUE"""),45778.66666666667)</f>
        <v>45778.66667</v>
      </c>
      <c r="N335" s="1">
        <f>IFERROR(__xludf.DUMMYFUNCTION("""COMPUTED_VALUE"""),3.9406825E7)</f>
        <v>39406825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IFERROR(__xludf.DUMMYFUNCTION("""COMPUTED_VALUE"""),685.01)</f>
        <v>685.01</v>
      </c>
      <c r="D336" s="2">
        <f>IFERROR(__xludf.DUMMYFUNCTION("""COMPUTED_VALUE"""),45779.66666666667)</f>
        <v>45779.66667</v>
      </c>
      <c r="E336" s="1">
        <f>IFERROR(__xludf.DUMMYFUNCTION("""COMPUTED_VALUE"""),700.29)</f>
        <v>700.29</v>
      </c>
      <c r="G336" s="2">
        <f>IFERROR(__xludf.DUMMYFUNCTION("""COMPUTED_VALUE"""),45779.66666666667)</f>
        <v>45779.66667</v>
      </c>
      <c r="H336" s="1">
        <f>IFERROR(__xludf.DUMMYFUNCTION("""COMPUTED_VALUE"""),677.99)</f>
        <v>677.99</v>
      </c>
      <c r="J336" s="2">
        <f>IFERROR(__xludf.DUMMYFUNCTION("""COMPUTED_VALUE"""),45779.66666666667)</f>
        <v>45779.66667</v>
      </c>
      <c r="K336" s="1">
        <f>IFERROR(__xludf.DUMMYFUNCTION("""COMPUTED_VALUE"""),690.49)</f>
        <v>690.49</v>
      </c>
      <c r="M336" s="2">
        <f>IFERROR(__xludf.DUMMYFUNCTION("""COMPUTED_VALUE"""),45779.66666666667)</f>
        <v>45779.66667</v>
      </c>
      <c r="N336" s="1">
        <f>IFERROR(__xludf.DUMMYFUNCTION("""COMPUTED_VALUE"""),3.953323E7)</f>
        <v>39533230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IFERROR(__xludf.DUMMYFUNCTION("""COMPUTED_VALUE"""),690.49)</f>
        <v>690.49</v>
      </c>
      <c r="D337" s="2">
        <f>IFERROR(__xludf.DUMMYFUNCTION("""COMPUTED_VALUE"""),45782.66666666667)</f>
        <v>45782.66667</v>
      </c>
      <c r="E337" s="1">
        <f>IFERROR(__xludf.DUMMYFUNCTION("""COMPUTED_VALUE"""),690.49)</f>
        <v>690.49</v>
      </c>
      <c r="G337" s="2">
        <f>IFERROR(__xludf.DUMMYFUNCTION("""COMPUTED_VALUE"""),45782.66666666667)</f>
        <v>45782.66667</v>
      </c>
      <c r="H337" s="1">
        <f>IFERROR(__xludf.DUMMYFUNCTION("""COMPUTED_VALUE"""),671.25)</f>
        <v>671.25</v>
      </c>
      <c r="J337" s="2">
        <f>IFERROR(__xludf.DUMMYFUNCTION("""COMPUTED_VALUE"""),45782.66666666667)</f>
        <v>45782.66667</v>
      </c>
      <c r="K337" s="1">
        <f>IFERROR(__xludf.DUMMYFUNCTION("""COMPUTED_VALUE"""),672.28)</f>
        <v>672.28</v>
      </c>
      <c r="M337" s="2">
        <f>IFERROR(__xludf.DUMMYFUNCTION("""COMPUTED_VALUE"""),45782.66666666667)</f>
        <v>45782.66667</v>
      </c>
      <c r="N337" s="1">
        <f>IFERROR(__xludf.DUMMYFUNCTION("""COMPUTED_VALUE"""),4.4648733E7)</f>
        <v>44648733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IFERROR(__xludf.DUMMYFUNCTION("""COMPUTED_VALUE"""),672.28)</f>
        <v>672.28</v>
      </c>
      <c r="D338" s="2">
        <f>IFERROR(__xludf.DUMMYFUNCTION("""COMPUTED_VALUE"""),45783.66666666667)</f>
        <v>45783.66667</v>
      </c>
      <c r="E338" s="1">
        <f>IFERROR(__xludf.DUMMYFUNCTION("""COMPUTED_VALUE"""),685.9)</f>
        <v>685.9</v>
      </c>
      <c r="G338" s="2">
        <f>IFERROR(__xludf.DUMMYFUNCTION("""COMPUTED_VALUE"""),45783.66666666667)</f>
        <v>45783.66667</v>
      </c>
      <c r="H338" s="1">
        <f>IFERROR(__xludf.DUMMYFUNCTION("""COMPUTED_VALUE"""),672.28)</f>
        <v>672.28</v>
      </c>
      <c r="J338" s="2">
        <f>IFERROR(__xludf.DUMMYFUNCTION("""COMPUTED_VALUE"""),45783.66666666667)</f>
        <v>45783.66667</v>
      </c>
      <c r="K338" s="1">
        <f>IFERROR(__xludf.DUMMYFUNCTION("""COMPUTED_VALUE"""),678.74)</f>
        <v>678.74</v>
      </c>
      <c r="M338" s="2">
        <f>IFERROR(__xludf.DUMMYFUNCTION("""COMPUTED_VALUE"""),45783.66666666667)</f>
        <v>45783.66667</v>
      </c>
      <c r="N338" s="1">
        <f>IFERROR(__xludf.DUMMYFUNCTION("""COMPUTED_VALUE"""),3.5274987E7)</f>
        <v>35274987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IFERROR(__xludf.DUMMYFUNCTION("""COMPUTED_VALUE"""),678.74)</f>
        <v>678.74</v>
      </c>
      <c r="D339" s="2">
        <f>IFERROR(__xludf.DUMMYFUNCTION("""COMPUTED_VALUE"""),45784.66666666667)</f>
        <v>45784.66667</v>
      </c>
      <c r="E339" s="1">
        <f>IFERROR(__xludf.DUMMYFUNCTION("""COMPUTED_VALUE"""),682.11)</f>
        <v>682.11</v>
      </c>
      <c r="G339" s="2">
        <f>IFERROR(__xludf.DUMMYFUNCTION("""COMPUTED_VALUE"""),45784.66666666667)</f>
        <v>45784.66667</v>
      </c>
      <c r="H339" s="1">
        <f>IFERROR(__xludf.DUMMYFUNCTION("""COMPUTED_VALUE"""),674.74)</f>
        <v>674.74</v>
      </c>
      <c r="J339" s="2">
        <f>IFERROR(__xludf.DUMMYFUNCTION("""COMPUTED_VALUE"""),45784.66666666667)</f>
        <v>45784.66667</v>
      </c>
      <c r="K339" s="1">
        <f>IFERROR(__xludf.DUMMYFUNCTION("""COMPUTED_VALUE"""),678.45)</f>
        <v>678.45</v>
      </c>
      <c r="M339" s="2">
        <f>IFERROR(__xludf.DUMMYFUNCTION("""COMPUTED_VALUE"""),45784.66666666667)</f>
        <v>45784.66667</v>
      </c>
      <c r="N339" s="1">
        <f>IFERROR(__xludf.DUMMYFUNCTION("""COMPUTED_VALUE"""),3.3395881E7)</f>
        <v>33395881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IFERROR(__xludf.DUMMYFUNCTION("""COMPUTED_VALUE"""),678.45)</f>
        <v>678.45</v>
      </c>
      <c r="D340" s="2">
        <f>IFERROR(__xludf.DUMMYFUNCTION("""COMPUTED_VALUE"""),45785.66666666667)</f>
        <v>45785.66667</v>
      </c>
      <c r="E340" s="1">
        <f>IFERROR(__xludf.DUMMYFUNCTION("""COMPUTED_VALUE"""),696.68)</f>
        <v>696.68</v>
      </c>
      <c r="G340" s="2">
        <f>IFERROR(__xludf.DUMMYFUNCTION("""COMPUTED_VALUE"""),45785.66666666667)</f>
        <v>45785.66667</v>
      </c>
      <c r="H340" s="1">
        <f>IFERROR(__xludf.DUMMYFUNCTION("""COMPUTED_VALUE"""),678.45)</f>
        <v>678.45</v>
      </c>
      <c r="J340" s="2">
        <f>IFERROR(__xludf.DUMMYFUNCTION("""COMPUTED_VALUE"""),45785.66666666667)</f>
        <v>45785.66667</v>
      </c>
      <c r="K340" s="1">
        <f>IFERROR(__xludf.DUMMYFUNCTION("""COMPUTED_VALUE"""),688.11)</f>
        <v>688.11</v>
      </c>
      <c r="M340" s="2">
        <f>IFERROR(__xludf.DUMMYFUNCTION("""COMPUTED_VALUE"""),45785.66666666667)</f>
        <v>45785.66667</v>
      </c>
      <c r="N340" s="1">
        <f>IFERROR(__xludf.DUMMYFUNCTION("""COMPUTED_VALUE"""),5.0377182E7)</f>
        <v>50377182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IFERROR(__xludf.DUMMYFUNCTION("""COMPUTED_VALUE"""),688.11)</f>
        <v>688.11</v>
      </c>
      <c r="D341" s="2">
        <f>IFERROR(__xludf.DUMMYFUNCTION("""COMPUTED_VALUE"""),45786.66666666667)</f>
        <v>45786.66667</v>
      </c>
      <c r="E341" s="1">
        <f>IFERROR(__xludf.DUMMYFUNCTION("""COMPUTED_VALUE"""),698.68)</f>
        <v>698.68</v>
      </c>
      <c r="G341" s="2">
        <f>IFERROR(__xludf.DUMMYFUNCTION("""COMPUTED_VALUE"""),45786.66666666667)</f>
        <v>45786.66667</v>
      </c>
      <c r="H341" s="1">
        <f>IFERROR(__xludf.DUMMYFUNCTION("""COMPUTED_VALUE"""),688.11)</f>
        <v>688.11</v>
      </c>
      <c r="J341" s="2">
        <f>IFERROR(__xludf.DUMMYFUNCTION("""COMPUTED_VALUE"""),45786.66666666667)</f>
        <v>45786.66667</v>
      </c>
      <c r="K341" s="1">
        <f>IFERROR(__xludf.DUMMYFUNCTION("""COMPUTED_VALUE"""),696.06)</f>
        <v>696.06</v>
      </c>
      <c r="M341" s="2">
        <f>IFERROR(__xludf.DUMMYFUNCTION("""COMPUTED_VALUE"""),45786.66666666667)</f>
        <v>45786.66667</v>
      </c>
      <c r="N341" s="1">
        <f>IFERROR(__xludf.DUMMYFUNCTION("""COMPUTED_VALUE"""),2.8573542E7)</f>
        <v>28573542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IFERROR(__xludf.DUMMYFUNCTION("""COMPUTED_VALUE"""),696.06)</f>
        <v>696.06</v>
      </c>
      <c r="D342" s="2">
        <f>IFERROR(__xludf.DUMMYFUNCTION("""COMPUTED_VALUE"""),45789.66666666667)</f>
        <v>45789.66667</v>
      </c>
      <c r="E342" s="1">
        <f>IFERROR(__xludf.DUMMYFUNCTION("""COMPUTED_VALUE"""),718.91)</f>
        <v>718.91</v>
      </c>
      <c r="G342" s="2">
        <f>IFERROR(__xludf.DUMMYFUNCTION("""COMPUTED_VALUE"""),45789.66666666667)</f>
        <v>45789.66667</v>
      </c>
      <c r="H342" s="1">
        <f>IFERROR(__xludf.DUMMYFUNCTION("""COMPUTED_VALUE"""),696.06)</f>
        <v>696.06</v>
      </c>
      <c r="J342" s="2">
        <f>IFERROR(__xludf.DUMMYFUNCTION("""COMPUTED_VALUE"""),45789.66666666667)</f>
        <v>45789.66667</v>
      </c>
      <c r="K342" s="1">
        <f>IFERROR(__xludf.DUMMYFUNCTION("""COMPUTED_VALUE"""),709.88)</f>
        <v>709.88</v>
      </c>
      <c r="M342" s="2">
        <f>IFERROR(__xludf.DUMMYFUNCTION("""COMPUTED_VALUE"""),45789.66666666667)</f>
        <v>45789.66667</v>
      </c>
      <c r="N342" s="1">
        <f>IFERROR(__xludf.DUMMYFUNCTION("""COMPUTED_VALUE"""),4.0123405E7)</f>
        <v>40123405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IFERROR(__xludf.DUMMYFUNCTION("""COMPUTED_VALUE"""),709.88)</f>
        <v>709.88</v>
      </c>
      <c r="D343" s="2">
        <f>IFERROR(__xludf.DUMMYFUNCTION("""COMPUTED_VALUE"""),45790.66666666667)</f>
        <v>45790.66667</v>
      </c>
      <c r="E343" s="1">
        <f>IFERROR(__xludf.DUMMYFUNCTION("""COMPUTED_VALUE"""),718.48)</f>
        <v>718.48</v>
      </c>
      <c r="G343" s="2">
        <f>IFERROR(__xludf.DUMMYFUNCTION("""COMPUTED_VALUE"""),45790.66666666667)</f>
        <v>45790.66667</v>
      </c>
      <c r="H343" s="1">
        <f>IFERROR(__xludf.DUMMYFUNCTION("""COMPUTED_VALUE"""),708.84)</f>
        <v>708.84</v>
      </c>
      <c r="J343" s="2">
        <f>IFERROR(__xludf.DUMMYFUNCTION("""COMPUTED_VALUE"""),45790.66666666667)</f>
        <v>45790.66667</v>
      </c>
      <c r="K343" s="1">
        <f>IFERROR(__xludf.DUMMYFUNCTION("""COMPUTED_VALUE"""),712.64)</f>
        <v>712.64</v>
      </c>
      <c r="M343" s="2">
        <f>IFERROR(__xludf.DUMMYFUNCTION("""COMPUTED_VALUE"""),45790.66666666667)</f>
        <v>45790.66667</v>
      </c>
      <c r="N343" s="1">
        <f>IFERROR(__xludf.DUMMYFUNCTION("""COMPUTED_VALUE"""),3.4774508E7)</f>
        <v>34774508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IFERROR(__xludf.DUMMYFUNCTION("""COMPUTED_VALUE"""),712.64)</f>
        <v>712.64</v>
      </c>
      <c r="D344" s="2">
        <f>IFERROR(__xludf.DUMMYFUNCTION("""COMPUTED_VALUE"""),45791.66666666667)</f>
        <v>45791.66667</v>
      </c>
      <c r="E344" s="1">
        <f>IFERROR(__xludf.DUMMYFUNCTION("""COMPUTED_VALUE"""),712.64)</f>
        <v>712.64</v>
      </c>
      <c r="G344" s="2">
        <f>IFERROR(__xludf.DUMMYFUNCTION("""COMPUTED_VALUE"""),45791.66666666667)</f>
        <v>45791.66667</v>
      </c>
      <c r="H344" s="1">
        <f>IFERROR(__xludf.DUMMYFUNCTION("""COMPUTED_VALUE"""),703.64)</f>
        <v>703.64</v>
      </c>
      <c r="J344" s="2">
        <f>IFERROR(__xludf.DUMMYFUNCTION("""COMPUTED_VALUE"""),45791.66666666667)</f>
        <v>45791.66667</v>
      </c>
      <c r="K344" s="1">
        <f>IFERROR(__xludf.DUMMYFUNCTION("""COMPUTED_VALUE"""),707.1)</f>
        <v>707.1</v>
      </c>
      <c r="M344" s="2">
        <f>IFERROR(__xludf.DUMMYFUNCTION("""COMPUTED_VALUE"""),45791.66666666667)</f>
        <v>45791.66667</v>
      </c>
      <c r="N344" s="1">
        <f>IFERROR(__xludf.DUMMYFUNCTION("""COMPUTED_VALUE"""),3.056903E7)</f>
        <v>30569030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IFERROR(__xludf.DUMMYFUNCTION("""COMPUTED_VALUE"""),707.1)</f>
        <v>707.1</v>
      </c>
      <c r="D345" s="2">
        <f>IFERROR(__xludf.DUMMYFUNCTION("""COMPUTED_VALUE"""),45792.66666666667)</f>
        <v>45792.66667</v>
      </c>
      <c r="E345" s="1">
        <f>IFERROR(__xludf.DUMMYFUNCTION("""COMPUTED_VALUE"""),708.74)</f>
        <v>708.74</v>
      </c>
      <c r="G345" s="2">
        <f>IFERROR(__xludf.DUMMYFUNCTION("""COMPUTED_VALUE"""),45792.66666666667)</f>
        <v>45792.66667</v>
      </c>
      <c r="H345" s="1">
        <f>IFERROR(__xludf.DUMMYFUNCTION("""COMPUTED_VALUE"""),692.59)</f>
        <v>692.59</v>
      </c>
      <c r="J345" s="2">
        <f>IFERROR(__xludf.DUMMYFUNCTION("""COMPUTED_VALUE"""),45792.66666666667)</f>
        <v>45792.66667</v>
      </c>
      <c r="K345" s="1">
        <f>IFERROR(__xludf.DUMMYFUNCTION("""COMPUTED_VALUE"""),708.17)</f>
        <v>708.17</v>
      </c>
      <c r="M345" s="2">
        <f>IFERROR(__xludf.DUMMYFUNCTION("""COMPUTED_VALUE"""),45792.66666666667)</f>
        <v>45792.66667</v>
      </c>
      <c r="N345" s="1">
        <f>IFERROR(__xludf.DUMMYFUNCTION("""COMPUTED_VALUE"""),3.2523633E7)</f>
        <v>32523633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IFERROR(__xludf.DUMMYFUNCTION("""COMPUTED_VALUE"""),708.17)</f>
        <v>708.17</v>
      </c>
      <c r="D346" s="2">
        <f>IFERROR(__xludf.DUMMYFUNCTION("""COMPUTED_VALUE"""),45793.66666666667)</f>
        <v>45793.66667</v>
      </c>
      <c r="E346" s="1">
        <f>IFERROR(__xludf.DUMMYFUNCTION("""COMPUTED_VALUE"""),710.26)</f>
        <v>710.26</v>
      </c>
      <c r="G346" s="2">
        <f>IFERROR(__xludf.DUMMYFUNCTION("""COMPUTED_VALUE"""),45793.66666666667)</f>
        <v>45793.66667</v>
      </c>
      <c r="H346" s="1">
        <f>IFERROR(__xludf.DUMMYFUNCTION("""COMPUTED_VALUE"""),700.57)</f>
        <v>700.57</v>
      </c>
      <c r="J346" s="2">
        <f>IFERROR(__xludf.DUMMYFUNCTION("""COMPUTED_VALUE"""),45793.66666666667)</f>
        <v>45793.66667</v>
      </c>
      <c r="K346" s="1">
        <f>IFERROR(__xludf.DUMMYFUNCTION("""COMPUTED_VALUE"""),706.08)</f>
        <v>706.08</v>
      </c>
      <c r="M346" s="2">
        <f>IFERROR(__xludf.DUMMYFUNCTION("""COMPUTED_VALUE"""),45793.66666666667)</f>
        <v>45793.66667</v>
      </c>
      <c r="N346" s="1">
        <f>IFERROR(__xludf.DUMMYFUNCTION("""COMPUTED_VALUE"""),2.9770211E7)</f>
        <v>29770211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IFERROR(__xludf.DUMMYFUNCTION("""COMPUTED_VALUE"""),706.08)</f>
        <v>706.08</v>
      </c>
      <c r="D347" s="2">
        <f>IFERROR(__xludf.DUMMYFUNCTION("""COMPUTED_VALUE"""),45796.66666666667)</f>
        <v>45796.66667</v>
      </c>
      <c r="E347" s="1">
        <f>IFERROR(__xludf.DUMMYFUNCTION("""COMPUTED_VALUE"""),706.08)</f>
        <v>706.08</v>
      </c>
      <c r="G347" s="2">
        <f>IFERROR(__xludf.DUMMYFUNCTION("""COMPUTED_VALUE"""),45796.66666666667)</f>
        <v>45796.66667</v>
      </c>
      <c r="H347" s="1">
        <f>IFERROR(__xludf.DUMMYFUNCTION("""COMPUTED_VALUE"""),687.39)</f>
        <v>687.39</v>
      </c>
      <c r="J347" s="2">
        <f>IFERROR(__xludf.DUMMYFUNCTION("""COMPUTED_VALUE"""),45796.66666666667)</f>
        <v>45796.66667</v>
      </c>
      <c r="K347" s="1">
        <f>IFERROR(__xludf.DUMMYFUNCTION("""COMPUTED_VALUE"""),692.66)</f>
        <v>692.66</v>
      </c>
      <c r="M347" s="2">
        <f>IFERROR(__xludf.DUMMYFUNCTION("""COMPUTED_VALUE"""),45796.66666666667)</f>
        <v>45796.66667</v>
      </c>
      <c r="N347" s="1">
        <f>IFERROR(__xludf.DUMMYFUNCTION("""COMPUTED_VALUE"""),3.2793506E7)</f>
        <v>32793506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IFERROR(__xludf.DUMMYFUNCTION("""COMPUTED_VALUE"""),692.66)</f>
        <v>692.66</v>
      </c>
      <c r="D348" s="2">
        <f>IFERROR(__xludf.DUMMYFUNCTION("""COMPUTED_VALUE"""),45797.66666666667)</f>
        <v>45797.66667</v>
      </c>
      <c r="E348" s="1">
        <f>IFERROR(__xludf.DUMMYFUNCTION("""COMPUTED_VALUE"""),693.87)</f>
        <v>693.87</v>
      </c>
      <c r="G348" s="2">
        <f>IFERROR(__xludf.DUMMYFUNCTION("""COMPUTED_VALUE"""),45797.66666666667)</f>
        <v>45797.66667</v>
      </c>
      <c r="H348" s="1">
        <f>IFERROR(__xludf.DUMMYFUNCTION("""COMPUTED_VALUE"""),683.22)</f>
        <v>683.22</v>
      </c>
      <c r="J348" s="2">
        <f>IFERROR(__xludf.DUMMYFUNCTION("""COMPUTED_VALUE"""),45797.66666666667)</f>
        <v>45797.66667</v>
      </c>
      <c r="K348" s="1">
        <f>IFERROR(__xludf.DUMMYFUNCTION("""COMPUTED_VALUE"""),684.11)</f>
        <v>684.11</v>
      </c>
      <c r="M348" s="2">
        <f>IFERROR(__xludf.DUMMYFUNCTION("""COMPUTED_VALUE"""),45797.66666666667)</f>
        <v>45797.66667</v>
      </c>
      <c r="N348" s="1">
        <f>IFERROR(__xludf.DUMMYFUNCTION("""COMPUTED_VALUE"""),2.4731227E7)</f>
        <v>24731227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IFERROR(__xludf.DUMMYFUNCTION("""COMPUTED_VALUE"""),684.11)</f>
        <v>684.11</v>
      </c>
      <c r="D349" s="2">
        <f>IFERROR(__xludf.DUMMYFUNCTION("""COMPUTED_VALUE"""),45798.66666666667)</f>
        <v>45798.66667</v>
      </c>
      <c r="E349" s="1">
        <f>IFERROR(__xludf.DUMMYFUNCTION("""COMPUTED_VALUE"""),684.11)</f>
        <v>684.11</v>
      </c>
      <c r="G349" s="2">
        <f>IFERROR(__xludf.DUMMYFUNCTION("""COMPUTED_VALUE"""),45798.66666666667)</f>
        <v>45798.66667</v>
      </c>
      <c r="H349" s="1">
        <f>IFERROR(__xludf.DUMMYFUNCTION("""COMPUTED_VALUE"""),675.38)</f>
        <v>675.38</v>
      </c>
      <c r="J349" s="2">
        <f>IFERROR(__xludf.DUMMYFUNCTION("""COMPUTED_VALUE"""),45798.66666666667)</f>
        <v>45798.66667</v>
      </c>
      <c r="K349" s="1">
        <f>IFERROR(__xludf.DUMMYFUNCTION("""COMPUTED_VALUE"""),675.5)</f>
        <v>675.5</v>
      </c>
      <c r="M349" s="2">
        <f>IFERROR(__xludf.DUMMYFUNCTION("""COMPUTED_VALUE"""),45798.66666666667)</f>
        <v>45798.66667</v>
      </c>
      <c r="N349" s="1">
        <f>IFERROR(__xludf.DUMMYFUNCTION("""COMPUTED_VALUE"""),3.6995484E7)</f>
        <v>36995484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IFERROR(__xludf.DUMMYFUNCTION("""COMPUTED_VALUE"""),675.5)</f>
        <v>675.5</v>
      </c>
      <c r="D350" s="2">
        <f>IFERROR(__xludf.DUMMYFUNCTION("""COMPUTED_VALUE"""),45799.66666666667)</f>
        <v>45799.66667</v>
      </c>
      <c r="E350" s="1">
        <f>IFERROR(__xludf.DUMMYFUNCTION("""COMPUTED_VALUE"""),675.5)</f>
        <v>675.5</v>
      </c>
      <c r="G350" s="2">
        <f>IFERROR(__xludf.DUMMYFUNCTION("""COMPUTED_VALUE"""),45799.66666666667)</f>
        <v>45799.66667</v>
      </c>
      <c r="H350" s="1">
        <f>IFERROR(__xludf.DUMMYFUNCTION("""COMPUTED_VALUE"""),664.96)</f>
        <v>664.96</v>
      </c>
      <c r="J350" s="2">
        <f>IFERROR(__xludf.DUMMYFUNCTION("""COMPUTED_VALUE"""),45799.66666666667)</f>
        <v>45799.66667</v>
      </c>
      <c r="K350" s="1">
        <f>IFERROR(__xludf.DUMMYFUNCTION("""COMPUTED_VALUE"""),672.16)</f>
        <v>672.16</v>
      </c>
      <c r="M350" s="2">
        <f>IFERROR(__xludf.DUMMYFUNCTION("""COMPUTED_VALUE"""),45799.66666666667)</f>
        <v>45799.66667</v>
      </c>
      <c r="N350" s="1">
        <f>IFERROR(__xludf.DUMMYFUNCTION("""COMPUTED_VALUE"""),3.0847962E7)</f>
        <v>30847962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IFERROR(__xludf.DUMMYFUNCTION("""COMPUTED_VALUE"""),672.16)</f>
        <v>672.16</v>
      </c>
      <c r="D351" s="2">
        <f>IFERROR(__xludf.DUMMYFUNCTION("""COMPUTED_VALUE"""),45800.66666666667)</f>
        <v>45800.66667</v>
      </c>
      <c r="E351" s="1">
        <f>IFERROR(__xludf.DUMMYFUNCTION("""COMPUTED_VALUE"""),676.44)</f>
        <v>676.44</v>
      </c>
      <c r="G351" s="2">
        <f>IFERROR(__xludf.DUMMYFUNCTION("""COMPUTED_VALUE"""),45800.66666666667)</f>
        <v>45800.66667</v>
      </c>
      <c r="H351" s="1">
        <f>IFERROR(__xludf.DUMMYFUNCTION("""COMPUTED_VALUE"""),667.44)</f>
        <v>667.44</v>
      </c>
      <c r="J351" s="2">
        <f>IFERROR(__xludf.DUMMYFUNCTION("""COMPUTED_VALUE"""),45800.66666666667)</f>
        <v>45800.66667</v>
      </c>
      <c r="K351" s="1">
        <f>IFERROR(__xludf.DUMMYFUNCTION("""COMPUTED_VALUE"""),674.54)</f>
        <v>674.54</v>
      </c>
      <c r="M351" s="2">
        <f>IFERROR(__xludf.DUMMYFUNCTION("""COMPUTED_VALUE"""),45800.66666666667)</f>
        <v>45800.66667</v>
      </c>
      <c r="N351" s="1">
        <f>IFERROR(__xludf.DUMMYFUNCTION("""COMPUTED_VALUE"""),2.5547683E7)</f>
        <v>25547683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IFERROR(__xludf.DUMMYFUNCTION("""COMPUTED_VALUE"""),674.54)</f>
        <v>674.54</v>
      </c>
      <c r="D352" s="2">
        <f>IFERROR(__xludf.DUMMYFUNCTION("""COMPUTED_VALUE"""),45804.66666666667)</f>
        <v>45804.66667</v>
      </c>
      <c r="E352" s="1">
        <f>IFERROR(__xludf.DUMMYFUNCTION("""COMPUTED_VALUE"""),679.51)</f>
        <v>679.51</v>
      </c>
      <c r="G352" s="2">
        <f>IFERROR(__xludf.DUMMYFUNCTION("""COMPUTED_VALUE"""),45804.66666666667)</f>
        <v>45804.66667</v>
      </c>
      <c r="H352" s="1">
        <f>IFERROR(__xludf.DUMMYFUNCTION("""COMPUTED_VALUE"""),674.33)</f>
        <v>674.33</v>
      </c>
      <c r="J352" s="2">
        <f>IFERROR(__xludf.DUMMYFUNCTION("""COMPUTED_VALUE"""),45804.66666666667)</f>
        <v>45804.66667</v>
      </c>
      <c r="K352" s="1">
        <f>IFERROR(__xludf.DUMMYFUNCTION("""COMPUTED_VALUE"""),678.86)</f>
        <v>678.86</v>
      </c>
      <c r="M352" s="2">
        <f>IFERROR(__xludf.DUMMYFUNCTION("""COMPUTED_VALUE"""),45804.66666666667)</f>
        <v>45804.66667</v>
      </c>
      <c r="N352" s="1">
        <f>IFERROR(__xludf.DUMMYFUNCTION("""COMPUTED_VALUE"""),2.9019822E7)</f>
        <v>29019822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IFERROR(__xludf.DUMMYFUNCTION("""COMPUTED_VALUE"""),678.86)</f>
        <v>678.86</v>
      </c>
      <c r="D353" s="2">
        <f>IFERROR(__xludf.DUMMYFUNCTION("""COMPUTED_VALUE"""),45805.66666666667)</f>
        <v>45805.66667</v>
      </c>
      <c r="E353" s="1">
        <f>IFERROR(__xludf.DUMMYFUNCTION("""COMPUTED_VALUE"""),683.84)</f>
        <v>683.84</v>
      </c>
      <c r="G353" s="2">
        <f>IFERROR(__xludf.DUMMYFUNCTION("""COMPUTED_VALUE"""),45805.66666666667)</f>
        <v>45805.66667</v>
      </c>
      <c r="H353" s="1">
        <f>IFERROR(__xludf.DUMMYFUNCTION("""COMPUTED_VALUE"""),667.93)</f>
        <v>667.93</v>
      </c>
      <c r="J353" s="2">
        <f>IFERROR(__xludf.DUMMYFUNCTION("""COMPUTED_VALUE"""),45805.66666666667)</f>
        <v>45805.66667</v>
      </c>
      <c r="K353" s="1">
        <f>IFERROR(__xludf.DUMMYFUNCTION("""COMPUTED_VALUE"""),669.77)</f>
        <v>669.77</v>
      </c>
      <c r="M353" s="2">
        <f>IFERROR(__xludf.DUMMYFUNCTION("""COMPUTED_VALUE"""),45805.66666666667)</f>
        <v>45805.66667</v>
      </c>
      <c r="N353" s="1">
        <f>IFERROR(__xludf.DUMMYFUNCTION("""COMPUTED_VALUE"""),2.7809061E7)</f>
        <v>27809061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IFERROR(__xludf.DUMMYFUNCTION("""COMPUTED_VALUE"""),669.77)</f>
        <v>669.77</v>
      </c>
      <c r="D354" s="2">
        <f>IFERROR(__xludf.DUMMYFUNCTION("""COMPUTED_VALUE"""),45806.66666666667)</f>
        <v>45806.66667</v>
      </c>
      <c r="E354" s="1">
        <f>IFERROR(__xludf.DUMMYFUNCTION("""COMPUTED_VALUE"""),676.05)</f>
        <v>676.05</v>
      </c>
      <c r="G354" s="2">
        <f>IFERROR(__xludf.DUMMYFUNCTION("""COMPUTED_VALUE"""),45806.66666666667)</f>
        <v>45806.66667</v>
      </c>
      <c r="H354" s="1">
        <f>IFERROR(__xludf.DUMMYFUNCTION("""COMPUTED_VALUE"""),668.36)</f>
        <v>668.36</v>
      </c>
      <c r="J354" s="2">
        <f>IFERROR(__xludf.DUMMYFUNCTION("""COMPUTED_VALUE"""),45806.66666666667)</f>
        <v>45806.66667</v>
      </c>
      <c r="K354" s="1">
        <f>IFERROR(__xludf.DUMMYFUNCTION("""COMPUTED_VALUE"""),675.43)</f>
        <v>675.43</v>
      </c>
      <c r="M354" s="2">
        <f>IFERROR(__xludf.DUMMYFUNCTION("""COMPUTED_VALUE"""),45806.66666666667)</f>
        <v>45806.66667</v>
      </c>
      <c r="N354" s="1">
        <f>IFERROR(__xludf.DUMMYFUNCTION("""COMPUTED_VALUE"""),2.7287307E7)</f>
        <v>27287307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IFERROR(__xludf.DUMMYFUNCTION("""COMPUTED_VALUE"""),675.43)</f>
        <v>675.43</v>
      </c>
      <c r="D355" s="2">
        <f>IFERROR(__xludf.DUMMYFUNCTION("""COMPUTED_VALUE"""),45807.66666666667)</f>
        <v>45807.66667</v>
      </c>
      <c r="E355" s="1">
        <f>IFERROR(__xludf.DUMMYFUNCTION("""COMPUTED_VALUE"""),675.43)</f>
        <v>675.43</v>
      </c>
      <c r="G355" s="2">
        <f>IFERROR(__xludf.DUMMYFUNCTION("""COMPUTED_VALUE"""),45807.66666666667)</f>
        <v>45807.66667</v>
      </c>
      <c r="H355" s="1">
        <f>IFERROR(__xludf.DUMMYFUNCTION("""COMPUTED_VALUE"""),664.29)</f>
        <v>664.29</v>
      </c>
      <c r="J355" s="2">
        <f>IFERROR(__xludf.DUMMYFUNCTION("""COMPUTED_VALUE"""),45807.66666666667)</f>
        <v>45807.66667</v>
      </c>
      <c r="K355" s="1">
        <f>IFERROR(__xludf.DUMMYFUNCTION("""COMPUTED_VALUE"""),671.43)</f>
        <v>671.43</v>
      </c>
      <c r="M355" s="2">
        <f>IFERROR(__xludf.DUMMYFUNCTION("""COMPUTED_VALUE"""),45807.66666666667)</f>
        <v>45807.66667</v>
      </c>
      <c r="N355" s="1">
        <f>IFERROR(__xludf.DUMMYFUNCTION("""COMPUTED_VALUE"""),5.0401433E7)</f>
        <v>50401433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IFERROR(__xludf.DUMMYFUNCTION("""COMPUTED_VALUE"""),671.43)</f>
        <v>671.43</v>
      </c>
      <c r="D356" s="2">
        <f>IFERROR(__xludf.DUMMYFUNCTION("""COMPUTED_VALUE"""),45810.66666666667)</f>
        <v>45810.66667</v>
      </c>
      <c r="E356" s="1">
        <f>IFERROR(__xludf.DUMMYFUNCTION("""COMPUTED_VALUE"""),681.56)</f>
        <v>681.56</v>
      </c>
      <c r="G356" s="2">
        <f>IFERROR(__xludf.DUMMYFUNCTION("""COMPUTED_VALUE"""),45810.66666666667)</f>
        <v>45810.66667</v>
      </c>
      <c r="H356" s="1">
        <f>IFERROR(__xludf.DUMMYFUNCTION("""COMPUTED_VALUE"""),671.06)</f>
        <v>671.06</v>
      </c>
      <c r="J356" s="2">
        <f>IFERROR(__xludf.DUMMYFUNCTION("""COMPUTED_VALUE"""),45810.66666666667)</f>
        <v>45810.66667</v>
      </c>
      <c r="K356" s="1">
        <f>IFERROR(__xludf.DUMMYFUNCTION("""COMPUTED_VALUE"""),676.8)</f>
        <v>676.8</v>
      </c>
      <c r="M356" s="2">
        <f>IFERROR(__xludf.DUMMYFUNCTION("""COMPUTED_VALUE"""),45810.66666666667)</f>
        <v>45810.66667</v>
      </c>
      <c r="N356" s="1">
        <f>IFERROR(__xludf.DUMMYFUNCTION("""COMPUTED_VALUE"""),3.435261E7)</f>
        <v>34352610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IFERROR(__xludf.DUMMYFUNCTION("""COMPUTED_VALUE"""),676.8)</f>
        <v>676.8</v>
      </c>
      <c r="D357" s="2">
        <f>IFERROR(__xludf.DUMMYFUNCTION("""COMPUTED_VALUE"""),45811.66666666667)</f>
        <v>45811.66667</v>
      </c>
      <c r="E357" s="1">
        <f>IFERROR(__xludf.DUMMYFUNCTION("""COMPUTED_VALUE"""),688.86)</f>
        <v>688.86</v>
      </c>
      <c r="G357" s="2">
        <f>IFERROR(__xludf.DUMMYFUNCTION("""COMPUTED_VALUE"""),45811.66666666667)</f>
        <v>45811.66667</v>
      </c>
      <c r="H357" s="1">
        <f>IFERROR(__xludf.DUMMYFUNCTION("""COMPUTED_VALUE"""),671.05)</f>
        <v>671.05</v>
      </c>
      <c r="J357" s="2">
        <f>IFERROR(__xludf.DUMMYFUNCTION("""COMPUTED_VALUE"""),45811.66666666667)</f>
        <v>45811.66667</v>
      </c>
      <c r="K357" s="1">
        <f>IFERROR(__xludf.DUMMYFUNCTION("""COMPUTED_VALUE"""),683.47)</f>
        <v>683.47</v>
      </c>
      <c r="M357" s="2">
        <f>IFERROR(__xludf.DUMMYFUNCTION("""COMPUTED_VALUE"""),45811.66666666667)</f>
        <v>45811.66667</v>
      </c>
      <c r="N357" s="1">
        <f>IFERROR(__xludf.DUMMYFUNCTION("""COMPUTED_VALUE"""),4.0376294E7)</f>
        <v>40376294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IFERROR(__xludf.DUMMYFUNCTION("""COMPUTED_VALUE"""),683.47)</f>
        <v>683.47</v>
      </c>
      <c r="D358" s="2">
        <f>IFERROR(__xludf.DUMMYFUNCTION("""COMPUTED_VALUE"""),45812.66666666667)</f>
        <v>45812.66667</v>
      </c>
      <c r="E358" s="1">
        <f>IFERROR(__xludf.DUMMYFUNCTION("""COMPUTED_VALUE"""),690.08)</f>
        <v>690.08</v>
      </c>
      <c r="G358" s="2">
        <f>IFERROR(__xludf.DUMMYFUNCTION("""COMPUTED_VALUE"""),45812.66666666667)</f>
        <v>45812.66667</v>
      </c>
      <c r="H358" s="1">
        <f>IFERROR(__xludf.DUMMYFUNCTION("""COMPUTED_VALUE"""),673.12)</f>
        <v>673.12</v>
      </c>
      <c r="J358" s="2">
        <f>IFERROR(__xludf.DUMMYFUNCTION("""COMPUTED_VALUE"""),45812.66666666667)</f>
        <v>45812.66667</v>
      </c>
      <c r="K358" s="1">
        <f>IFERROR(__xludf.DUMMYFUNCTION("""COMPUTED_VALUE"""),673.23)</f>
        <v>673.23</v>
      </c>
      <c r="M358" s="2">
        <f>IFERROR(__xludf.DUMMYFUNCTION("""COMPUTED_VALUE"""),45812.66666666667)</f>
        <v>45812.66667</v>
      </c>
      <c r="N358" s="1">
        <f>IFERROR(__xludf.DUMMYFUNCTION("""COMPUTED_VALUE"""),3.5916747E7)</f>
        <v>35916747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IFERROR(__xludf.DUMMYFUNCTION("""COMPUTED_VALUE"""),673.23)</f>
        <v>673.23</v>
      </c>
      <c r="D359" s="2">
        <f>IFERROR(__xludf.DUMMYFUNCTION("""COMPUTED_VALUE"""),45813.66666666667)</f>
        <v>45813.66667</v>
      </c>
      <c r="E359" s="1">
        <f>IFERROR(__xludf.DUMMYFUNCTION("""COMPUTED_VALUE"""),677.63)</f>
        <v>677.63</v>
      </c>
      <c r="G359" s="2">
        <f>IFERROR(__xludf.DUMMYFUNCTION("""COMPUTED_VALUE"""),45813.66666666667)</f>
        <v>45813.66667</v>
      </c>
      <c r="H359" s="1">
        <f>IFERROR(__xludf.DUMMYFUNCTION("""COMPUTED_VALUE"""),669.82)</f>
        <v>669.82</v>
      </c>
      <c r="J359" s="2">
        <f>IFERROR(__xludf.DUMMYFUNCTION("""COMPUTED_VALUE"""),45813.66666666667)</f>
        <v>45813.66667</v>
      </c>
      <c r="K359" s="1">
        <f>IFERROR(__xludf.DUMMYFUNCTION("""COMPUTED_VALUE"""),670.46)</f>
        <v>670.46</v>
      </c>
      <c r="M359" s="2">
        <f>IFERROR(__xludf.DUMMYFUNCTION("""COMPUTED_VALUE"""),45813.66666666667)</f>
        <v>45813.66667</v>
      </c>
      <c r="N359" s="1">
        <f>IFERROR(__xludf.DUMMYFUNCTION("""COMPUTED_VALUE"""),2.7247198E7)</f>
        <v>27247198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IFERROR(__xludf.DUMMYFUNCTION("""COMPUTED_VALUE"""),670.46)</f>
        <v>670.46</v>
      </c>
      <c r="D360" s="2">
        <f>IFERROR(__xludf.DUMMYFUNCTION("""COMPUTED_VALUE"""),45814.66666666667)</f>
        <v>45814.66667</v>
      </c>
      <c r="E360" s="1">
        <f>IFERROR(__xludf.DUMMYFUNCTION("""COMPUTED_VALUE"""),687.72)</f>
        <v>687.72</v>
      </c>
      <c r="G360" s="2">
        <f>IFERROR(__xludf.DUMMYFUNCTION("""COMPUTED_VALUE"""),45814.66666666667)</f>
        <v>45814.66667</v>
      </c>
      <c r="H360" s="1">
        <f>IFERROR(__xludf.DUMMYFUNCTION("""COMPUTED_VALUE"""),670.46)</f>
        <v>670.46</v>
      </c>
      <c r="J360" s="2">
        <f>IFERROR(__xludf.DUMMYFUNCTION("""COMPUTED_VALUE"""),45814.66666666667)</f>
        <v>45814.66667</v>
      </c>
      <c r="K360" s="1">
        <f>IFERROR(__xludf.DUMMYFUNCTION("""COMPUTED_VALUE"""),686.39)</f>
        <v>686.39</v>
      </c>
      <c r="M360" s="2">
        <f>IFERROR(__xludf.DUMMYFUNCTION("""COMPUTED_VALUE"""),45814.66666666667)</f>
        <v>45814.66667</v>
      </c>
      <c r="N360" s="1">
        <f>IFERROR(__xludf.DUMMYFUNCTION("""COMPUTED_VALUE"""),2.8868554E7)</f>
        <v>28868554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IFERROR(__xludf.DUMMYFUNCTION("""COMPUTED_VALUE"""),686.39)</f>
        <v>686.39</v>
      </c>
      <c r="D361" s="2">
        <f>IFERROR(__xludf.DUMMYFUNCTION("""COMPUTED_VALUE"""),45817.66666666667)</f>
        <v>45817.66667</v>
      </c>
      <c r="E361" s="1">
        <f>IFERROR(__xludf.DUMMYFUNCTION("""COMPUTED_VALUE"""),696.59)</f>
        <v>696.59</v>
      </c>
      <c r="G361" s="2">
        <f>IFERROR(__xludf.DUMMYFUNCTION("""COMPUTED_VALUE"""),45817.66666666667)</f>
        <v>45817.66667</v>
      </c>
      <c r="H361" s="1">
        <f>IFERROR(__xludf.DUMMYFUNCTION("""COMPUTED_VALUE"""),683.84)</f>
        <v>683.84</v>
      </c>
      <c r="J361" s="2">
        <f>IFERROR(__xludf.DUMMYFUNCTION("""COMPUTED_VALUE"""),45817.66666666667)</f>
        <v>45817.66667</v>
      </c>
      <c r="K361" s="1">
        <f>IFERROR(__xludf.DUMMYFUNCTION("""COMPUTED_VALUE"""),690.64)</f>
        <v>690.64</v>
      </c>
      <c r="M361" s="2">
        <f>IFERROR(__xludf.DUMMYFUNCTION("""COMPUTED_VALUE"""),45817.66666666667)</f>
        <v>45817.66667</v>
      </c>
      <c r="N361" s="1">
        <f>IFERROR(__xludf.DUMMYFUNCTION("""COMPUTED_VALUE"""),3.399512E7)</f>
        <v>33995120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IFERROR(__xludf.DUMMYFUNCTION("""COMPUTED_VALUE"""),690.64)</f>
        <v>690.64</v>
      </c>
      <c r="D362" s="2">
        <f>IFERROR(__xludf.DUMMYFUNCTION("""COMPUTED_VALUE"""),45818.66666666667)</f>
        <v>45818.66667</v>
      </c>
      <c r="E362" s="1">
        <f>IFERROR(__xludf.DUMMYFUNCTION("""COMPUTED_VALUE"""),709.08)</f>
        <v>709.08</v>
      </c>
      <c r="G362" s="2">
        <f>IFERROR(__xludf.DUMMYFUNCTION("""COMPUTED_VALUE"""),45818.66666666667)</f>
        <v>45818.66667</v>
      </c>
      <c r="H362" s="1">
        <f>IFERROR(__xludf.DUMMYFUNCTION("""COMPUTED_VALUE"""),690.64)</f>
        <v>690.64</v>
      </c>
      <c r="J362" s="2">
        <f>IFERROR(__xludf.DUMMYFUNCTION("""COMPUTED_VALUE"""),45818.66666666667)</f>
        <v>45818.66667</v>
      </c>
      <c r="K362" s="1">
        <f>IFERROR(__xludf.DUMMYFUNCTION("""COMPUTED_VALUE"""),704.6)</f>
        <v>704.6</v>
      </c>
      <c r="M362" s="2">
        <f>IFERROR(__xludf.DUMMYFUNCTION("""COMPUTED_VALUE"""),45818.66666666667)</f>
        <v>45818.66667</v>
      </c>
      <c r="N362" s="1">
        <f>IFERROR(__xludf.DUMMYFUNCTION("""COMPUTED_VALUE"""),3.660099E7)</f>
        <v>36600990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IFERROR(__xludf.DUMMYFUNCTION("""COMPUTED_VALUE"""),704.6)</f>
        <v>704.6</v>
      </c>
      <c r="D363" s="2">
        <f>IFERROR(__xludf.DUMMYFUNCTION("""COMPUTED_VALUE"""),45819.66666666667)</f>
        <v>45819.66667</v>
      </c>
      <c r="E363" s="1">
        <f>IFERROR(__xludf.DUMMYFUNCTION("""COMPUTED_VALUE"""),716.66)</f>
        <v>716.66</v>
      </c>
      <c r="G363" s="2">
        <f>IFERROR(__xludf.DUMMYFUNCTION("""COMPUTED_VALUE"""),45819.66666666667)</f>
        <v>45819.66667</v>
      </c>
      <c r="H363" s="1">
        <f>IFERROR(__xludf.DUMMYFUNCTION("""COMPUTED_VALUE"""),700.58)</f>
        <v>700.58</v>
      </c>
      <c r="J363" s="2">
        <f>IFERROR(__xludf.DUMMYFUNCTION("""COMPUTED_VALUE"""),45819.66666666667)</f>
        <v>45819.66667</v>
      </c>
      <c r="K363" s="1">
        <f>IFERROR(__xludf.DUMMYFUNCTION("""COMPUTED_VALUE"""),716.2)</f>
        <v>716.2</v>
      </c>
      <c r="M363" s="2">
        <f>IFERROR(__xludf.DUMMYFUNCTION("""COMPUTED_VALUE"""),45819.66666666667)</f>
        <v>45819.66667</v>
      </c>
      <c r="N363" s="1">
        <f>IFERROR(__xludf.DUMMYFUNCTION("""COMPUTED_VALUE"""),4.1169638E7)</f>
        <v>41169638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IFERROR(__xludf.DUMMYFUNCTION("""COMPUTED_VALUE"""),716.2)</f>
        <v>716.2</v>
      </c>
      <c r="D364" s="2">
        <f>IFERROR(__xludf.DUMMYFUNCTION("""COMPUTED_VALUE"""),45820.66666666667)</f>
        <v>45820.66667</v>
      </c>
      <c r="E364" s="1">
        <f>IFERROR(__xludf.DUMMYFUNCTION("""COMPUTED_VALUE"""),720.44)</f>
        <v>720.44</v>
      </c>
      <c r="G364" s="2">
        <f>IFERROR(__xludf.DUMMYFUNCTION("""COMPUTED_VALUE"""),45820.66666666667)</f>
        <v>45820.66667</v>
      </c>
      <c r="H364" s="1">
        <f>IFERROR(__xludf.DUMMYFUNCTION("""COMPUTED_VALUE"""),709.67)</f>
        <v>709.67</v>
      </c>
      <c r="J364" s="2">
        <f>IFERROR(__xludf.DUMMYFUNCTION("""COMPUTED_VALUE"""),45820.66666666667)</f>
        <v>45820.66667</v>
      </c>
      <c r="K364" s="1">
        <f>IFERROR(__xludf.DUMMYFUNCTION("""COMPUTED_VALUE"""),718.2)</f>
        <v>718.2</v>
      </c>
      <c r="M364" s="2">
        <f>IFERROR(__xludf.DUMMYFUNCTION("""COMPUTED_VALUE"""),45820.66666666667)</f>
        <v>45820.66667</v>
      </c>
      <c r="N364" s="1">
        <f>IFERROR(__xludf.DUMMYFUNCTION("""COMPUTED_VALUE"""),3.4097188E7)</f>
        <v>34097188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IFERROR(__xludf.DUMMYFUNCTION("""COMPUTED_VALUE"""),718.2)</f>
        <v>718.2</v>
      </c>
      <c r="D365" s="2">
        <f>IFERROR(__xludf.DUMMYFUNCTION("""COMPUTED_VALUE"""),45821.66666666667)</f>
        <v>45821.66667</v>
      </c>
      <c r="E365" s="1">
        <f>IFERROR(__xludf.DUMMYFUNCTION("""COMPUTED_VALUE"""),734.56)</f>
        <v>734.56</v>
      </c>
      <c r="G365" s="2">
        <f>IFERROR(__xludf.DUMMYFUNCTION("""COMPUTED_VALUE"""),45821.66666666667)</f>
        <v>45821.66667</v>
      </c>
      <c r="H365" s="1">
        <f>IFERROR(__xludf.DUMMYFUNCTION("""COMPUTED_VALUE"""),718.2)</f>
        <v>718.2</v>
      </c>
      <c r="J365" s="2">
        <f>IFERROR(__xludf.DUMMYFUNCTION("""COMPUTED_VALUE"""),45821.66666666667)</f>
        <v>45821.66667</v>
      </c>
      <c r="K365" s="1">
        <f>IFERROR(__xludf.DUMMYFUNCTION("""COMPUTED_VALUE"""),730.76)</f>
        <v>730.76</v>
      </c>
      <c r="M365" s="2">
        <f>IFERROR(__xludf.DUMMYFUNCTION("""COMPUTED_VALUE"""),45821.66666666667)</f>
        <v>45821.66667</v>
      </c>
      <c r="N365" s="1">
        <f>IFERROR(__xludf.DUMMYFUNCTION("""COMPUTED_VALUE"""),6.6167773E7)</f>
        <v>66167773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IFERROR(__xludf.DUMMYFUNCTION("""COMPUTED_VALUE"""),730.76)</f>
        <v>730.76</v>
      </c>
      <c r="D366" s="2">
        <f>IFERROR(__xludf.DUMMYFUNCTION("""COMPUTED_VALUE"""),45824.66666666667)</f>
        <v>45824.66667</v>
      </c>
      <c r="E366" s="1">
        <f>IFERROR(__xludf.DUMMYFUNCTION("""COMPUTED_VALUE"""),736.27)</f>
        <v>736.27</v>
      </c>
      <c r="G366" s="2">
        <f>IFERROR(__xludf.DUMMYFUNCTION("""COMPUTED_VALUE"""),45824.66666666667)</f>
        <v>45824.66667</v>
      </c>
      <c r="H366" s="1">
        <f>IFERROR(__xludf.DUMMYFUNCTION("""COMPUTED_VALUE"""),723.56)</f>
        <v>723.56</v>
      </c>
      <c r="J366" s="2">
        <f>IFERROR(__xludf.DUMMYFUNCTION("""COMPUTED_VALUE"""),45824.66666666667)</f>
        <v>45824.66667</v>
      </c>
      <c r="K366" s="1">
        <f>IFERROR(__xludf.DUMMYFUNCTION("""COMPUTED_VALUE"""),731.72)</f>
        <v>731.72</v>
      </c>
      <c r="M366" s="2">
        <f>IFERROR(__xludf.DUMMYFUNCTION("""COMPUTED_VALUE"""),45824.66666666667)</f>
        <v>45824.66667</v>
      </c>
      <c r="N366" s="1">
        <f>IFERROR(__xludf.DUMMYFUNCTION("""COMPUTED_VALUE"""),5.2444151E7)</f>
        <v>52444151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IFERROR(__xludf.DUMMYFUNCTION("""COMPUTED_VALUE"""),731.72)</f>
        <v>731.72</v>
      </c>
      <c r="D367" s="2">
        <f>IFERROR(__xludf.DUMMYFUNCTION("""COMPUTED_VALUE"""),45825.66666666667)</f>
        <v>45825.66667</v>
      </c>
      <c r="E367" s="1">
        <f>IFERROR(__xludf.DUMMYFUNCTION("""COMPUTED_VALUE"""),749.1)</f>
        <v>749.1</v>
      </c>
      <c r="G367" s="2">
        <f>IFERROR(__xludf.DUMMYFUNCTION("""COMPUTED_VALUE"""),45825.66666666667)</f>
        <v>45825.66667</v>
      </c>
      <c r="H367" s="1">
        <f>IFERROR(__xludf.DUMMYFUNCTION("""COMPUTED_VALUE"""),731.72)</f>
        <v>731.72</v>
      </c>
      <c r="J367" s="2">
        <f>IFERROR(__xludf.DUMMYFUNCTION("""COMPUTED_VALUE"""),45825.66666666667)</f>
        <v>45825.66667</v>
      </c>
      <c r="K367" s="1">
        <f>IFERROR(__xludf.DUMMYFUNCTION("""COMPUTED_VALUE"""),742.99)</f>
        <v>742.99</v>
      </c>
      <c r="M367" s="2">
        <f>IFERROR(__xludf.DUMMYFUNCTION("""COMPUTED_VALUE"""),45825.66666666667)</f>
        <v>45825.66667</v>
      </c>
      <c r="N367" s="1">
        <f>IFERROR(__xludf.DUMMYFUNCTION("""COMPUTED_VALUE"""),4.6654092E7)</f>
        <v>46654092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IFERROR(__xludf.DUMMYFUNCTION("""COMPUTED_VALUE"""),742.99)</f>
        <v>742.99</v>
      </c>
      <c r="D368" s="2">
        <f>IFERROR(__xludf.DUMMYFUNCTION("""COMPUTED_VALUE"""),45826.66666666667)</f>
        <v>45826.66667</v>
      </c>
      <c r="E368" s="1">
        <f>IFERROR(__xludf.DUMMYFUNCTION("""COMPUTED_VALUE"""),750.03)</f>
        <v>750.03</v>
      </c>
      <c r="G368" s="2">
        <f>IFERROR(__xludf.DUMMYFUNCTION("""COMPUTED_VALUE"""),45826.66666666667)</f>
        <v>45826.66667</v>
      </c>
      <c r="H368" s="1">
        <f>IFERROR(__xludf.DUMMYFUNCTION("""COMPUTED_VALUE"""),736.46)</f>
        <v>736.46</v>
      </c>
      <c r="J368" s="2">
        <f>IFERROR(__xludf.DUMMYFUNCTION("""COMPUTED_VALUE"""),45826.66666666667)</f>
        <v>45826.66667</v>
      </c>
      <c r="K368" s="1">
        <f>IFERROR(__xludf.DUMMYFUNCTION("""COMPUTED_VALUE"""),738.15)</f>
        <v>738.15</v>
      </c>
      <c r="M368" s="2">
        <f>IFERROR(__xludf.DUMMYFUNCTION("""COMPUTED_VALUE"""),45826.66666666667)</f>
        <v>45826.66667</v>
      </c>
      <c r="N368" s="1">
        <f>IFERROR(__xludf.DUMMYFUNCTION("""COMPUTED_VALUE"""),4.3334357E7)</f>
        <v>43334357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IFERROR(__xludf.DUMMYFUNCTION("""COMPUTED_VALUE"""),738.15)</f>
        <v>738.15</v>
      </c>
      <c r="D369" s="2">
        <f>IFERROR(__xludf.DUMMYFUNCTION("""COMPUTED_VALUE"""),45828.66666666667)</f>
        <v>45828.66667</v>
      </c>
      <c r="E369" s="1">
        <f>IFERROR(__xludf.DUMMYFUNCTION("""COMPUTED_VALUE"""),748.8)</f>
        <v>748.8</v>
      </c>
      <c r="G369" s="2">
        <f>IFERROR(__xludf.DUMMYFUNCTION("""COMPUTED_VALUE"""),45828.66666666667)</f>
        <v>45828.66667</v>
      </c>
      <c r="H369" s="1">
        <f>IFERROR(__xludf.DUMMYFUNCTION("""COMPUTED_VALUE"""),738.15)</f>
        <v>738.15</v>
      </c>
      <c r="J369" s="2">
        <f>IFERROR(__xludf.DUMMYFUNCTION("""COMPUTED_VALUE"""),45828.66666666667)</f>
        <v>45828.66667</v>
      </c>
      <c r="K369" s="1">
        <f>IFERROR(__xludf.DUMMYFUNCTION("""COMPUTED_VALUE"""),746.8)</f>
        <v>746.8</v>
      </c>
      <c r="M369" s="2">
        <f>IFERROR(__xludf.DUMMYFUNCTION("""COMPUTED_VALUE"""),45828.66666666667)</f>
        <v>45828.66667</v>
      </c>
      <c r="N369" s="1">
        <f>IFERROR(__xludf.DUMMYFUNCTION("""COMPUTED_VALUE"""),8.3411414E7)</f>
        <v>83411414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IFERROR(__xludf.DUMMYFUNCTION("""COMPUTED_VALUE"""),746.8)</f>
        <v>746.8</v>
      </c>
      <c r="D370" s="2">
        <f>IFERROR(__xludf.DUMMYFUNCTION("""COMPUTED_VALUE"""),45831.66666666667)</f>
        <v>45831.66667</v>
      </c>
      <c r="E370" s="1">
        <f>IFERROR(__xludf.DUMMYFUNCTION("""COMPUTED_VALUE"""),760.81)</f>
        <v>760.81</v>
      </c>
      <c r="G370" s="2">
        <f>IFERROR(__xludf.DUMMYFUNCTION("""COMPUTED_VALUE"""),45831.66666666667)</f>
        <v>45831.66667</v>
      </c>
      <c r="H370" s="1">
        <f>IFERROR(__xludf.DUMMYFUNCTION("""COMPUTED_VALUE"""),725.59)</f>
        <v>725.59</v>
      </c>
      <c r="J370" s="2">
        <f>IFERROR(__xludf.DUMMYFUNCTION("""COMPUTED_VALUE"""),45831.66666666667)</f>
        <v>45831.66667</v>
      </c>
      <c r="K370" s="1">
        <f>IFERROR(__xludf.DUMMYFUNCTION("""COMPUTED_VALUE"""),729.03)</f>
        <v>729.03</v>
      </c>
      <c r="M370" s="2">
        <f>IFERROR(__xludf.DUMMYFUNCTION("""COMPUTED_VALUE"""),45831.66666666667)</f>
        <v>45831.66667</v>
      </c>
      <c r="N370" s="1">
        <f>IFERROR(__xludf.DUMMYFUNCTION("""COMPUTED_VALUE"""),6.4205684E7)</f>
        <v>64205684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IFERROR(__xludf.DUMMYFUNCTION("""COMPUTED_VALUE"""),729.03)</f>
        <v>729.03</v>
      </c>
      <c r="D371" s="2">
        <f>IFERROR(__xludf.DUMMYFUNCTION("""COMPUTED_VALUE"""),45832.66666666667)</f>
        <v>45832.66667</v>
      </c>
      <c r="E371" s="1">
        <f>IFERROR(__xludf.DUMMYFUNCTION("""COMPUTED_VALUE"""),729.03)</f>
        <v>729.03</v>
      </c>
      <c r="G371" s="2">
        <f>IFERROR(__xludf.DUMMYFUNCTION("""COMPUTED_VALUE"""),45832.66666666667)</f>
        <v>45832.66667</v>
      </c>
      <c r="H371" s="1">
        <f>IFERROR(__xludf.DUMMYFUNCTION("""COMPUTED_VALUE"""),706.06)</f>
        <v>706.06</v>
      </c>
      <c r="J371" s="2">
        <f>IFERROR(__xludf.DUMMYFUNCTION("""COMPUTED_VALUE"""),45832.66666666667)</f>
        <v>45832.66667</v>
      </c>
      <c r="K371" s="1">
        <f>IFERROR(__xludf.DUMMYFUNCTION("""COMPUTED_VALUE"""),708.58)</f>
        <v>708.58</v>
      </c>
      <c r="M371" s="2">
        <f>IFERROR(__xludf.DUMMYFUNCTION("""COMPUTED_VALUE"""),45832.66666666667)</f>
        <v>45832.66667</v>
      </c>
      <c r="N371" s="1">
        <f>IFERROR(__xludf.DUMMYFUNCTION("""COMPUTED_VALUE"""),5.6016293E7)</f>
        <v>56016293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IFERROR(__xludf.DUMMYFUNCTION("""COMPUTED_VALUE"""),708.58)</f>
        <v>708.58</v>
      </c>
      <c r="D372" s="2">
        <f>IFERROR(__xludf.DUMMYFUNCTION("""COMPUTED_VALUE"""),45833.66666666667)</f>
        <v>45833.66667</v>
      </c>
      <c r="E372" s="1">
        <f>IFERROR(__xludf.DUMMYFUNCTION("""COMPUTED_VALUE"""),713.21)</f>
        <v>713.21</v>
      </c>
      <c r="G372" s="2">
        <f>IFERROR(__xludf.DUMMYFUNCTION("""COMPUTED_VALUE"""),45833.66666666667)</f>
        <v>45833.66667</v>
      </c>
      <c r="H372" s="1">
        <f>IFERROR(__xludf.DUMMYFUNCTION("""COMPUTED_VALUE"""),704.43)</f>
        <v>704.43</v>
      </c>
      <c r="J372" s="2">
        <f>IFERROR(__xludf.DUMMYFUNCTION("""COMPUTED_VALUE"""),45833.66666666667)</f>
        <v>45833.66667</v>
      </c>
      <c r="K372" s="1">
        <f>IFERROR(__xludf.DUMMYFUNCTION("""COMPUTED_VALUE"""),708.16)</f>
        <v>708.16</v>
      </c>
      <c r="M372" s="2">
        <f>IFERROR(__xludf.DUMMYFUNCTION("""COMPUTED_VALUE"""),45833.66666666667)</f>
        <v>45833.66667</v>
      </c>
      <c r="N372" s="1">
        <f>IFERROR(__xludf.DUMMYFUNCTION("""COMPUTED_VALUE"""),3.8460107E7)</f>
        <v>38460107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IFERROR(__xludf.DUMMYFUNCTION("""COMPUTED_VALUE"""),708.16)</f>
        <v>708.16</v>
      </c>
      <c r="D373" s="2">
        <f>IFERROR(__xludf.DUMMYFUNCTION("""COMPUTED_VALUE"""),45834.66666666667)</f>
        <v>45834.66667</v>
      </c>
      <c r="E373" s="1">
        <f>IFERROR(__xludf.DUMMYFUNCTION("""COMPUTED_VALUE"""),720.24)</f>
        <v>720.24</v>
      </c>
      <c r="G373" s="2">
        <f>IFERROR(__xludf.DUMMYFUNCTION("""COMPUTED_VALUE"""),45834.66666666667)</f>
        <v>45834.66667</v>
      </c>
      <c r="H373" s="1">
        <f>IFERROR(__xludf.DUMMYFUNCTION("""COMPUTED_VALUE"""),708.16)</f>
        <v>708.16</v>
      </c>
      <c r="J373" s="2">
        <f>IFERROR(__xludf.DUMMYFUNCTION("""COMPUTED_VALUE"""),45834.66666666667)</f>
        <v>45834.66667</v>
      </c>
      <c r="K373" s="1">
        <f>IFERROR(__xludf.DUMMYFUNCTION("""COMPUTED_VALUE"""),717.35)</f>
        <v>717.35</v>
      </c>
      <c r="M373" s="2">
        <f>IFERROR(__xludf.DUMMYFUNCTION("""COMPUTED_VALUE"""),45834.66666666667)</f>
        <v>45834.66667</v>
      </c>
      <c r="N373" s="1">
        <f>IFERROR(__xludf.DUMMYFUNCTION("""COMPUTED_VALUE"""),3.7638095E7)</f>
        <v>37638095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IFERROR(__xludf.DUMMYFUNCTION("""COMPUTED_VALUE"""),717.35)</f>
        <v>717.35</v>
      </c>
      <c r="D374" s="2">
        <f>IFERROR(__xludf.DUMMYFUNCTION("""COMPUTED_VALUE"""),45835.66666666667)</f>
        <v>45835.66667</v>
      </c>
      <c r="E374" s="1">
        <f>IFERROR(__xludf.DUMMYFUNCTION("""COMPUTED_VALUE"""),717.35)</f>
        <v>717.35</v>
      </c>
      <c r="G374" s="2">
        <f>IFERROR(__xludf.DUMMYFUNCTION("""COMPUTED_VALUE"""),45835.66666666667)</f>
        <v>45835.66667</v>
      </c>
      <c r="H374" s="1">
        <f>IFERROR(__xludf.DUMMYFUNCTION("""COMPUTED_VALUE"""),707.36)</f>
        <v>707.36</v>
      </c>
      <c r="J374" s="2">
        <f>IFERROR(__xludf.DUMMYFUNCTION("""COMPUTED_VALUE"""),45835.66666666667)</f>
        <v>45835.66667</v>
      </c>
      <c r="K374" s="1">
        <f>IFERROR(__xludf.DUMMYFUNCTION("""COMPUTED_VALUE"""),713.39)</f>
        <v>713.39</v>
      </c>
      <c r="M374" s="2">
        <f>IFERROR(__xludf.DUMMYFUNCTION("""COMPUTED_VALUE"""),45835.66666666667)</f>
        <v>45835.66667</v>
      </c>
      <c r="N374" s="1">
        <f>IFERROR(__xludf.DUMMYFUNCTION("""COMPUTED_VALUE"""),5.1886488E7)</f>
        <v>51886488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IFERROR(__xludf.DUMMYFUNCTION("""COMPUTED_VALUE"""),713.39)</f>
        <v>713.39</v>
      </c>
      <c r="D375" s="2">
        <f>IFERROR(__xludf.DUMMYFUNCTION("""COMPUTED_VALUE"""),45838.66666666667)</f>
        <v>45838.66667</v>
      </c>
      <c r="E375" s="1">
        <f>IFERROR(__xludf.DUMMYFUNCTION("""COMPUTED_VALUE"""),713.39)</f>
        <v>713.39</v>
      </c>
      <c r="G375" s="2">
        <f>IFERROR(__xludf.DUMMYFUNCTION("""COMPUTED_VALUE"""),45838.66666666667)</f>
        <v>45838.66667</v>
      </c>
      <c r="H375" s="1">
        <f>IFERROR(__xludf.DUMMYFUNCTION("""COMPUTED_VALUE"""),704.74)</f>
        <v>704.74</v>
      </c>
      <c r="J375" s="2">
        <f>IFERROR(__xludf.DUMMYFUNCTION("""COMPUTED_VALUE"""),45838.66666666667)</f>
        <v>45838.66667</v>
      </c>
      <c r="K375" s="1">
        <f>IFERROR(__xludf.DUMMYFUNCTION("""COMPUTED_VALUE"""),705.43)</f>
        <v>705.43</v>
      </c>
      <c r="M375" s="2">
        <f>IFERROR(__xludf.DUMMYFUNCTION("""COMPUTED_VALUE"""),45838.66666666667)</f>
        <v>45838.66667</v>
      </c>
      <c r="N375" s="1">
        <f>IFERROR(__xludf.DUMMYFUNCTION("""COMPUTED_VALUE"""),3.5755458E7)</f>
        <v>35755458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IFERROR(__xludf.DUMMYFUNCTION("""COMPUTED_VALUE"""),705.43)</f>
        <v>705.43</v>
      </c>
      <c r="D376" s="2">
        <f>IFERROR(__xludf.DUMMYFUNCTION("""COMPUTED_VALUE"""),45839.66666666667)</f>
        <v>45839.66667</v>
      </c>
      <c r="E376" s="1">
        <f>IFERROR(__xludf.DUMMYFUNCTION("""COMPUTED_VALUE"""),718.4)</f>
        <v>718.4</v>
      </c>
      <c r="G376" s="2">
        <f>IFERROR(__xludf.DUMMYFUNCTION("""COMPUTED_VALUE"""),45839.66666666667)</f>
        <v>45839.66667</v>
      </c>
      <c r="H376" s="1">
        <f>IFERROR(__xludf.DUMMYFUNCTION("""COMPUTED_VALUE"""),702.0)</f>
        <v>702</v>
      </c>
      <c r="J376" s="2">
        <f>IFERROR(__xludf.DUMMYFUNCTION("""COMPUTED_VALUE"""),45839.66666666667)</f>
        <v>45839.66667</v>
      </c>
      <c r="K376" s="1">
        <f>IFERROR(__xludf.DUMMYFUNCTION("""COMPUTED_VALUE"""),715.79)</f>
        <v>715.79</v>
      </c>
      <c r="M376" s="2">
        <f>IFERROR(__xludf.DUMMYFUNCTION("""COMPUTED_VALUE"""),45839.66666666667)</f>
        <v>45839.66667</v>
      </c>
      <c r="N376" s="1">
        <f>IFERROR(__xludf.DUMMYFUNCTION("""COMPUTED_VALUE"""),3.4635599E7)</f>
        <v>34635599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IFERROR(__xludf.DUMMYFUNCTION("""COMPUTED_VALUE"""),715.79)</f>
        <v>715.79</v>
      </c>
      <c r="D377" s="2">
        <f>IFERROR(__xludf.DUMMYFUNCTION("""COMPUTED_VALUE"""),45840.66666666667)</f>
        <v>45840.66667</v>
      </c>
      <c r="E377" s="1">
        <f>IFERROR(__xludf.DUMMYFUNCTION("""COMPUTED_VALUE"""),729.22)</f>
        <v>729.22</v>
      </c>
      <c r="G377" s="2">
        <f>IFERROR(__xludf.DUMMYFUNCTION("""COMPUTED_VALUE"""),45840.66666666667)</f>
        <v>45840.66667</v>
      </c>
      <c r="H377" s="1">
        <f>IFERROR(__xludf.DUMMYFUNCTION("""COMPUTED_VALUE"""),714.15)</f>
        <v>714.15</v>
      </c>
      <c r="J377" s="2">
        <f>IFERROR(__xludf.DUMMYFUNCTION("""COMPUTED_VALUE"""),45840.66666666667)</f>
        <v>45840.66667</v>
      </c>
      <c r="K377" s="1">
        <f>IFERROR(__xludf.DUMMYFUNCTION("""COMPUTED_VALUE"""),727.89)</f>
        <v>727.89</v>
      </c>
      <c r="M377" s="2">
        <f>IFERROR(__xludf.DUMMYFUNCTION("""COMPUTED_VALUE"""),45840.66666666667)</f>
        <v>45840.66667</v>
      </c>
      <c r="N377" s="1">
        <f>IFERROR(__xludf.DUMMYFUNCTION("""COMPUTED_VALUE"""),2.8873606E7)</f>
        <v>28873606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IFERROR(__xludf.DUMMYFUNCTION("""COMPUTED_VALUE"""),727.89)</f>
        <v>727.89</v>
      </c>
      <c r="D378" s="2">
        <f>IFERROR(__xludf.DUMMYFUNCTION("""COMPUTED_VALUE"""),45841.54166666667)</f>
        <v>45841.54167</v>
      </c>
      <c r="E378" s="1">
        <f>IFERROR(__xludf.DUMMYFUNCTION("""COMPUTED_VALUE"""),735.23)</f>
        <v>735.23</v>
      </c>
      <c r="G378" s="2">
        <f>IFERROR(__xludf.DUMMYFUNCTION("""COMPUTED_VALUE"""),45841.54166666667)</f>
        <v>45841.54167</v>
      </c>
      <c r="H378" s="1">
        <f>IFERROR(__xludf.DUMMYFUNCTION("""COMPUTED_VALUE"""),725.35)</f>
        <v>725.35</v>
      </c>
      <c r="J378" s="2">
        <f>IFERROR(__xludf.DUMMYFUNCTION("""COMPUTED_VALUE"""),45841.54166666667)</f>
        <v>45841.54167</v>
      </c>
      <c r="K378" s="1">
        <f>IFERROR(__xludf.DUMMYFUNCTION("""COMPUTED_VALUE"""),733.23)</f>
        <v>733.23</v>
      </c>
      <c r="M378" s="2">
        <f>IFERROR(__xludf.DUMMYFUNCTION("""COMPUTED_VALUE"""),45841.54166666667)</f>
        <v>45841.54167</v>
      </c>
      <c r="N378" s="1">
        <f>IFERROR(__xludf.DUMMYFUNCTION("""COMPUTED_VALUE"""),2.0976124E7)</f>
        <v>20976124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IFERROR(__xludf.DUMMYFUNCTION("""COMPUTED_VALUE"""),733.23)</f>
        <v>733.23</v>
      </c>
      <c r="D379" s="2">
        <f>IFERROR(__xludf.DUMMYFUNCTION("""COMPUTED_VALUE"""),45845.66666666667)</f>
        <v>45845.66667</v>
      </c>
      <c r="E379" s="1">
        <f>IFERROR(__xludf.DUMMYFUNCTION("""COMPUTED_VALUE"""),733.23)</f>
        <v>733.23</v>
      </c>
      <c r="G379" s="2">
        <f>IFERROR(__xludf.DUMMYFUNCTION("""COMPUTED_VALUE"""),45845.66666666667)</f>
        <v>45845.66667</v>
      </c>
      <c r="H379" s="1">
        <f>IFERROR(__xludf.DUMMYFUNCTION("""COMPUTED_VALUE"""),719.93)</f>
        <v>719.93</v>
      </c>
      <c r="J379" s="2">
        <f>IFERROR(__xludf.DUMMYFUNCTION("""COMPUTED_VALUE"""),45845.66666666667)</f>
        <v>45845.66667</v>
      </c>
      <c r="K379" s="1">
        <f>IFERROR(__xludf.DUMMYFUNCTION("""COMPUTED_VALUE"""),726.83)</f>
        <v>726.83</v>
      </c>
      <c r="M379" s="2">
        <f>IFERROR(__xludf.DUMMYFUNCTION("""COMPUTED_VALUE"""),45845.66666666667)</f>
        <v>45845.66667</v>
      </c>
      <c r="N379" s="1">
        <f>IFERROR(__xludf.DUMMYFUNCTION("""COMPUTED_VALUE"""),3.7313038E7)</f>
        <v>37313038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IFERROR(__xludf.DUMMYFUNCTION("""COMPUTED_VALUE"""),726.83)</f>
        <v>726.83</v>
      </c>
      <c r="D380" s="2">
        <f>IFERROR(__xludf.DUMMYFUNCTION("""COMPUTED_VALUE"""),45846.66666666667)</f>
        <v>45846.66667</v>
      </c>
      <c r="E380" s="1">
        <f>IFERROR(__xludf.DUMMYFUNCTION("""COMPUTED_VALUE"""),751.41)</f>
        <v>751.41</v>
      </c>
      <c r="G380" s="2">
        <f>IFERROR(__xludf.DUMMYFUNCTION("""COMPUTED_VALUE"""),45846.66666666667)</f>
        <v>45846.66667</v>
      </c>
      <c r="H380" s="1">
        <f>IFERROR(__xludf.DUMMYFUNCTION("""COMPUTED_VALUE"""),725.98)</f>
        <v>725.98</v>
      </c>
      <c r="J380" s="2">
        <f>IFERROR(__xludf.DUMMYFUNCTION("""COMPUTED_VALUE"""),45846.66666666667)</f>
        <v>45846.66667</v>
      </c>
      <c r="K380" s="1">
        <f>IFERROR(__xludf.DUMMYFUNCTION("""COMPUTED_VALUE"""),750.57)</f>
        <v>750.57</v>
      </c>
      <c r="M380" s="2">
        <f>IFERROR(__xludf.DUMMYFUNCTION("""COMPUTED_VALUE"""),45846.66666666667)</f>
        <v>45846.66667</v>
      </c>
      <c r="N380" s="1">
        <f>IFERROR(__xludf.DUMMYFUNCTION("""COMPUTED_VALUE"""),4.7669807E7)</f>
        <v>47669807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IFERROR(__xludf.DUMMYFUNCTION("""COMPUTED_VALUE"""),750.57)</f>
        <v>750.57</v>
      </c>
      <c r="D381" s="2">
        <f>IFERROR(__xludf.DUMMYFUNCTION("""COMPUTED_VALUE"""),45847.66666666667)</f>
        <v>45847.66667</v>
      </c>
      <c r="E381" s="1">
        <f>IFERROR(__xludf.DUMMYFUNCTION("""COMPUTED_VALUE"""),751.62)</f>
        <v>751.62</v>
      </c>
      <c r="G381" s="2">
        <f>IFERROR(__xludf.DUMMYFUNCTION("""COMPUTED_VALUE"""),45847.66666666667)</f>
        <v>45847.66667</v>
      </c>
      <c r="H381" s="1">
        <f>IFERROR(__xludf.DUMMYFUNCTION("""COMPUTED_VALUE"""),745.5)</f>
        <v>745.5</v>
      </c>
      <c r="J381" s="2">
        <f>IFERROR(__xludf.DUMMYFUNCTION("""COMPUTED_VALUE"""),45847.66666666667)</f>
        <v>45847.66667</v>
      </c>
      <c r="K381" s="1">
        <f>IFERROR(__xludf.DUMMYFUNCTION("""COMPUTED_VALUE"""),748.47)</f>
        <v>748.47</v>
      </c>
      <c r="M381" s="2">
        <f>IFERROR(__xludf.DUMMYFUNCTION("""COMPUTED_VALUE"""),45847.66666666667)</f>
        <v>45847.66667</v>
      </c>
      <c r="N381" s="1">
        <f>IFERROR(__xludf.DUMMYFUNCTION("""COMPUTED_VALUE"""),2.8821171E7)</f>
        <v>28821171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IFERROR(__xludf.DUMMYFUNCTION("""COMPUTED_VALUE"""),748.47)</f>
        <v>748.47</v>
      </c>
      <c r="D382" s="2">
        <f>IFERROR(__xludf.DUMMYFUNCTION("""COMPUTED_VALUE"""),45848.66666666667)</f>
        <v>45848.66667</v>
      </c>
      <c r="E382" s="1">
        <f>IFERROR(__xludf.DUMMYFUNCTION("""COMPUTED_VALUE"""),758.16)</f>
        <v>758.16</v>
      </c>
      <c r="G382" s="2">
        <f>IFERROR(__xludf.DUMMYFUNCTION("""COMPUTED_VALUE"""),45848.66666666667)</f>
        <v>45848.66667</v>
      </c>
      <c r="H382" s="1">
        <f>IFERROR(__xludf.DUMMYFUNCTION("""COMPUTED_VALUE"""),743.36)</f>
        <v>743.36</v>
      </c>
      <c r="J382" s="2">
        <f>IFERROR(__xludf.DUMMYFUNCTION("""COMPUTED_VALUE"""),45848.66666666667)</f>
        <v>45848.66667</v>
      </c>
      <c r="K382" s="1">
        <f>IFERROR(__xludf.DUMMYFUNCTION("""COMPUTED_VALUE"""),755.2)</f>
        <v>755.2</v>
      </c>
      <c r="M382" s="2">
        <f>IFERROR(__xludf.DUMMYFUNCTION("""COMPUTED_VALUE"""),45848.66666666667)</f>
        <v>45848.66667</v>
      </c>
      <c r="N382" s="1">
        <f>IFERROR(__xludf.DUMMYFUNCTION("""COMPUTED_VALUE"""),3.093245E7)</f>
        <v>30932450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IFERROR(__xludf.DUMMYFUNCTION("""COMPUTED_VALUE"""),755.2)</f>
        <v>755.2</v>
      </c>
      <c r="D383" s="2">
        <f>IFERROR(__xludf.DUMMYFUNCTION("""COMPUTED_VALUE"""),45849.66666666667)</f>
        <v>45849.66667</v>
      </c>
      <c r="E383" s="1">
        <f>IFERROR(__xludf.DUMMYFUNCTION("""COMPUTED_VALUE"""),761.72)</f>
        <v>761.72</v>
      </c>
      <c r="G383" s="2">
        <f>IFERROR(__xludf.DUMMYFUNCTION("""COMPUTED_VALUE"""),45849.66666666667)</f>
        <v>45849.66667</v>
      </c>
      <c r="H383" s="1">
        <f>IFERROR(__xludf.DUMMYFUNCTION("""COMPUTED_VALUE"""),752.34)</f>
        <v>752.34</v>
      </c>
      <c r="J383" s="2">
        <f>IFERROR(__xludf.DUMMYFUNCTION("""COMPUTED_VALUE"""),45849.66666666667)</f>
        <v>45849.66667</v>
      </c>
      <c r="K383" s="1">
        <f>IFERROR(__xludf.DUMMYFUNCTION("""COMPUTED_VALUE"""),759.4)</f>
        <v>759.4</v>
      </c>
      <c r="M383" s="2">
        <f>IFERROR(__xludf.DUMMYFUNCTION("""COMPUTED_VALUE"""),45849.66666666667)</f>
        <v>45849.66667</v>
      </c>
      <c r="N383" s="1">
        <f>IFERROR(__xludf.DUMMYFUNCTION("""COMPUTED_VALUE"""),2.755599E7)</f>
        <v>27555990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IFERROR(__xludf.DUMMYFUNCTION("""COMPUTED_VALUE"""),759.4)</f>
        <v>759.4</v>
      </c>
      <c r="D384" s="2">
        <f>IFERROR(__xludf.DUMMYFUNCTION("""COMPUTED_VALUE"""),45852.66666666667)</f>
        <v>45852.66667</v>
      </c>
      <c r="E384" s="1">
        <f>IFERROR(__xludf.DUMMYFUNCTION("""COMPUTED_VALUE"""),759.4)</f>
        <v>759.4</v>
      </c>
      <c r="G384" s="2">
        <f>IFERROR(__xludf.DUMMYFUNCTION("""COMPUTED_VALUE"""),45852.66666666667)</f>
        <v>45852.66667</v>
      </c>
      <c r="H384" s="1">
        <f>IFERROR(__xludf.DUMMYFUNCTION("""COMPUTED_VALUE"""),742.98)</f>
        <v>742.98</v>
      </c>
      <c r="J384" s="2">
        <f>IFERROR(__xludf.DUMMYFUNCTION("""COMPUTED_VALUE"""),45852.66666666667)</f>
        <v>45852.66667</v>
      </c>
      <c r="K384" s="1">
        <f>IFERROR(__xludf.DUMMYFUNCTION("""COMPUTED_VALUE"""),746.46)</f>
        <v>746.46</v>
      </c>
      <c r="M384" s="2">
        <f>IFERROR(__xludf.DUMMYFUNCTION("""COMPUTED_VALUE"""),45852.66666666667)</f>
        <v>45852.66667</v>
      </c>
      <c r="N384" s="1">
        <f>IFERROR(__xludf.DUMMYFUNCTION("""COMPUTED_VALUE"""),3.4872888E7)</f>
        <v>34872888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IFERROR(__xludf.DUMMYFUNCTION("""COMPUTED_VALUE"""),746.46)</f>
        <v>746.46</v>
      </c>
      <c r="D385" s="2">
        <f>IFERROR(__xludf.DUMMYFUNCTION("""COMPUTED_VALUE"""),45853.66666666667)</f>
        <v>45853.66667</v>
      </c>
      <c r="E385" s="1">
        <f>IFERROR(__xludf.DUMMYFUNCTION("""COMPUTED_VALUE"""),747.91)</f>
        <v>747.91</v>
      </c>
      <c r="G385" s="2">
        <f>IFERROR(__xludf.DUMMYFUNCTION("""COMPUTED_VALUE"""),45853.66666666667)</f>
        <v>45853.66667</v>
      </c>
      <c r="H385" s="1">
        <f>IFERROR(__xludf.DUMMYFUNCTION("""COMPUTED_VALUE"""),737.85)</f>
        <v>737.85</v>
      </c>
      <c r="J385" s="2">
        <f>IFERROR(__xludf.DUMMYFUNCTION("""COMPUTED_VALUE"""),45853.66666666667)</f>
        <v>45853.66667</v>
      </c>
      <c r="K385" s="1">
        <f>IFERROR(__xludf.DUMMYFUNCTION("""COMPUTED_VALUE"""),739.09)</f>
        <v>739.09</v>
      </c>
      <c r="M385" s="2">
        <f>IFERROR(__xludf.DUMMYFUNCTION("""COMPUTED_VALUE"""),45853.66666666667)</f>
        <v>45853.66667</v>
      </c>
      <c r="N385" s="1">
        <f>IFERROR(__xludf.DUMMYFUNCTION("""COMPUTED_VALUE"""),4.8218204E7)</f>
        <v>48218204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IFERROR(__xludf.DUMMYFUNCTION("""COMPUTED_VALUE"""),739.09)</f>
        <v>739.09</v>
      </c>
      <c r="D386" s="2">
        <f>IFERROR(__xludf.DUMMYFUNCTION("""COMPUTED_VALUE"""),45854.66666666667)</f>
        <v>45854.66667</v>
      </c>
      <c r="E386" s="1">
        <f>IFERROR(__xludf.DUMMYFUNCTION("""COMPUTED_VALUE"""),742.26)</f>
        <v>742.26</v>
      </c>
      <c r="G386" s="2">
        <f>IFERROR(__xludf.DUMMYFUNCTION("""COMPUTED_VALUE"""),45854.66666666667)</f>
        <v>45854.66667</v>
      </c>
      <c r="H386" s="1">
        <f>IFERROR(__xludf.DUMMYFUNCTION("""COMPUTED_VALUE"""),733.21)</f>
        <v>733.21</v>
      </c>
      <c r="J386" s="2">
        <f>IFERROR(__xludf.DUMMYFUNCTION("""COMPUTED_VALUE"""),45854.66666666667)</f>
        <v>45854.66667</v>
      </c>
      <c r="K386" s="1">
        <f>IFERROR(__xludf.DUMMYFUNCTION("""COMPUTED_VALUE"""),734.99)</f>
        <v>734.99</v>
      </c>
      <c r="M386" s="2">
        <f>IFERROR(__xludf.DUMMYFUNCTION("""COMPUTED_VALUE"""),45854.66666666667)</f>
        <v>45854.66667</v>
      </c>
      <c r="N386" s="1">
        <f>IFERROR(__xludf.DUMMYFUNCTION("""COMPUTED_VALUE"""),3.2730393E7)</f>
        <v>32730393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IFERROR(__xludf.DUMMYFUNCTION("""COMPUTED_VALUE"""),734.99)</f>
        <v>734.99</v>
      </c>
      <c r="D387" s="2">
        <f>IFERROR(__xludf.DUMMYFUNCTION("""COMPUTED_VALUE"""),45855.66666666667)</f>
        <v>45855.66667</v>
      </c>
      <c r="E387" s="1">
        <f>IFERROR(__xludf.DUMMYFUNCTION("""COMPUTED_VALUE"""),737.46)</f>
        <v>737.46</v>
      </c>
      <c r="G387" s="2">
        <f>IFERROR(__xludf.DUMMYFUNCTION("""COMPUTED_VALUE"""),45855.66666666667)</f>
        <v>45855.66667</v>
      </c>
      <c r="H387" s="1">
        <f>IFERROR(__xludf.DUMMYFUNCTION("""COMPUTED_VALUE"""),728.38)</f>
        <v>728.38</v>
      </c>
      <c r="J387" s="2">
        <f>IFERROR(__xludf.DUMMYFUNCTION("""COMPUTED_VALUE"""),45855.66666666667)</f>
        <v>45855.66667</v>
      </c>
      <c r="K387" s="1">
        <f>IFERROR(__xludf.DUMMYFUNCTION("""COMPUTED_VALUE"""),735.54)</f>
        <v>735.54</v>
      </c>
      <c r="M387" s="2">
        <f>IFERROR(__xludf.DUMMYFUNCTION("""COMPUTED_VALUE"""),45855.66666666667)</f>
        <v>45855.66667</v>
      </c>
      <c r="N387" s="1">
        <f>IFERROR(__xludf.DUMMYFUNCTION("""COMPUTED_VALUE"""),3.2776537E7)</f>
        <v>32776537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IFERROR(__xludf.DUMMYFUNCTION("""COMPUTED_VALUE"""),735.54)</f>
        <v>735.54</v>
      </c>
      <c r="D388" s="2">
        <f>IFERROR(__xludf.DUMMYFUNCTION("""COMPUTED_VALUE"""),45856.66666666667)</f>
        <v>45856.66667</v>
      </c>
      <c r="E388" s="1">
        <f>IFERROR(__xludf.DUMMYFUNCTION("""COMPUTED_VALUE"""),741.69)</f>
        <v>741.69</v>
      </c>
      <c r="G388" s="2">
        <f>IFERROR(__xludf.DUMMYFUNCTION("""COMPUTED_VALUE"""),45856.66666666667)</f>
        <v>45856.66667</v>
      </c>
      <c r="H388" s="1">
        <f>IFERROR(__xludf.DUMMYFUNCTION("""COMPUTED_VALUE"""),710.93)</f>
        <v>710.93</v>
      </c>
      <c r="J388" s="2">
        <f>IFERROR(__xludf.DUMMYFUNCTION("""COMPUTED_VALUE"""),45856.66666666667)</f>
        <v>45856.66667</v>
      </c>
      <c r="K388" s="1">
        <f>IFERROR(__xludf.DUMMYFUNCTION("""COMPUTED_VALUE"""),717.21)</f>
        <v>717.21</v>
      </c>
      <c r="M388" s="2">
        <f>IFERROR(__xludf.DUMMYFUNCTION("""COMPUTED_VALUE"""),45856.66666666667)</f>
        <v>45856.66667</v>
      </c>
      <c r="N388" s="1">
        <f>IFERROR(__xludf.DUMMYFUNCTION("""COMPUTED_VALUE"""),8.9777418E7)</f>
        <v>89777418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IFERROR(__xludf.DUMMYFUNCTION("""COMPUTED_VALUE"""),717.21)</f>
        <v>717.21</v>
      </c>
      <c r="D389" s="2">
        <f>IFERROR(__xludf.DUMMYFUNCTION("""COMPUTED_VALUE"""),45859.66666666667)</f>
        <v>45859.66667</v>
      </c>
      <c r="E389" s="1">
        <f>IFERROR(__xludf.DUMMYFUNCTION("""COMPUTED_VALUE"""),722.79)</f>
        <v>722.79</v>
      </c>
      <c r="G389" s="2">
        <f>IFERROR(__xludf.DUMMYFUNCTION("""COMPUTED_VALUE"""),45859.66666666667)</f>
        <v>45859.66667</v>
      </c>
      <c r="H389" s="1">
        <f>IFERROR(__xludf.DUMMYFUNCTION("""COMPUTED_VALUE"""),715.4)</f>
        <v>715.4</v>
      </c>
      <c r="J389" s="2">
        <f>IFERROR(__xludf.DUMMYFUNCTION("""COMPUTED_VALUE"""),45859.66666666667)</f>
        <v>45859.66667</v>
      </c>
      <c r="K389" s="1">
        <f>IFERROR(__xludf.DUMMYFUNCTION("""COMPUTED_VALUE"""),717.38)</f>
        <v>717.38</v>
      </c>
      <c r="M389" s="2">
        <f>IFERROR(__xludf.DUMMYFUNCTION("""COMPUTED_VALUE"""),45859.66666666667)</f>
        <v>45859.66667</v>
      </c>
      <c r="N389" s="1">
        <f>IFERROR(__xludf.DUMMYFUNCTION("""COMPUTED_VALUE"""),4.237928E7)</f>
        <v>42379280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IFERROR(__xludf.DUMMYFUNCTION("""COMPUTED_VALUE"""),717.38)</f>
        <v>717.38</v>
      </c>
      <c r="D390" s="2">
        <f>IFERROR(__xludf.DUMMYFUNCTION("""COMPUTED_VALUE"""),45860.66666666667)</f>
        <v>45860.66667</v>
      </c>
      <c r="E390" s="1">
        <f>IFERROR(__xludf.DUMMYFUNCTION("""COMPUTED_VALUE"""),725.05)</f>
        <v>725.05</v>
      </c>
      <c r="G390" s="2">
        <f>IFERROR(__xludf.DUMMYFUNCTION("""COMPUTED_VALUE"""),45860.66666666667)</f>
        <v>45860.66667</v>
      </c>
      <c r="H390" s="1">
        <f>IFERROR(__xludf.DUMMYFUNCTION("""COMPUTED_VALUE"""),714.14)</f>
        <v>714.14</v>
      </c>
      <c r="J390" s="2">
        <f>IFERROR(__xludf.DUMMYFUNCTION("""COMPUTED_VALUE"""),45860.66666666667)</f>
        <v>45860.66667</v>
      </c>
      <c r="K390" s="1">
        <f>IFERROR(__xludf.DUMMYFUNCTION("""COMPUTED_VALUE"""),720.39)</f>
        <v>720.39</v>
      </c>
      <c r="M390" s="2">
        <f>IFERROR(__xludf.DUMMYFUNCTION("""COMPUTED_VALUE"""),45860.66666666667)</f>
        <v>45860.66667</v>
      </c>
      <c r="N390" s="1">
        <f>IFERROR(__xludf.DUMMYFUNCTION("""COMPUTED_VALUE"""),4.7528792E7)</f>
        <v>47528792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IFERROR(__xludf.DUMMYFUNCTION("""COMPUTED_VALUE"""),720.39)</f>
        <v>720.39</v>
      </c>
      <c r="D391" s="2">
        <f>IFERROR(__xludf.DUMMYFUNCTION("""COMPUTED_VALUE"""),45861.66666666667)</f>
        <v>45861.66667</v>
      </c>
      <c r="E391" s="1">
        <f>IFERROR(__xludf.DUMMYFUNCTION("""COMPUTED_VALUE"""),732.11)</f>
        <v>732.11</v>
      </c>
      <c r="G391" s="2">
        <f>IFERROR(__xludf.DUMMYFUNCTION("""COMPUTED_VALUE"""),45861.66666666667)</f>
        <v>45861.66667</v>
      </c>
      <c r="H391" s="1">
        <f>IFERROR(__xludf.DUMMYFUNCTION("""COMPUTED_VALUE"""),720.39)</f>
        <v>720.39</v>
      </c>
      <c r="J391" s="2">
        <f>IFERROR(__xludf.DUMMYFUNCTION("""COMPUTED_VALUE"""),45861.66666666667)</f>
        <v>45861.66667</v>
      </c>
      <c r="K391" s="1">
        <f>IFERROR(__xludf.DUMMYFUNCTION("""COMPUTED_VALUE"""),731.86)</f>
        <v>731.86</v>
      </c>
      <c r="M391" s="2">
        <f>IFERROR(__xludf.DUMMYFUNCTION("""COMPUTED_VALUE"""),45861.66666666667)</f>
        <v>45861.66667</v>
      </c>
      <c r="N391" s="1">
        <f>IFERROR(__xludf.DUMMYFUNCTION("""COMPUTED_VALUE"""),3.2586846E7)</f>
        <v>32586846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IFERROR(__xludf.DUMMYFUNCTION("""COMPUTED_VALUE"""),731.86)</f>
        <v>731.86</v>
      </c>
      <c r="D392" s="2">
        <f>IFERROR(__xludf.DUMMYFUNCTION("""COMPUTED_VALUE"""),45862.66666666667)</f>
        <v>45862.66667</v>
      </c>
      <c r="E392" s="1">
        <f>IFERROR(__xludf.DUMMYFUNCTION("""COMPUTED_VALUE"""),740.95)</f>
        <v>740.95</v>
      </c>
      <c r="G392" s="2">
        <f>IFERROR(__xludf.DUMMYFUNCTION("""COMPUTED_VALUE"""),45862.66666666667)</f>
        <v>45862.66667</v>
      </c>
      <c r="H392" s="1">
        <f>IFERROR(__xludf.DUMMYFUNCTION("""COMPUTED_VALUE"""),727.26)</f>
        <v>727.26</v>
      </c>
      <c r="J392" s="2">
        <f>IFERROR(__xludf.DUMMYFUNCTION("""COMPUTED_VALUE"""),45862.66666666667)</f>
        <v>45862.66667</v>
      </c>
      <c r="K392" s="1">
        <f>IFERROR(__xludf.DUMMYFUNCTION("""COMPUTED_VALUE"""),740.14)</f>
        <v>740.14</v>
      </c>
      <c r="M392" s="2">
        <f>IFERROR(__xludf.DUMMYFUNCTION("""COMPUTED_VALUE"""),45862.66666666667)</f>
        <v>45862.66667</v>
      </c>
      <c r="N392" s="1">
        <f>IFERROR(__xludf.DUMMYFUNCTION("""COMPUTED_VALUE"""),3.8758627E7)</f>
        <v>38758627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IFERROR(__xludf.DUMMYFUNCTION("""COMPUTED_VALUE"""),740.14)</f>
        <v>740.14</v>
      </c>
      <c r="D393" s="2">
        <f>IFERROR(__xludf.DUMMYFUNCTION("""COMPUTED_VALUE"""),45863.66666666667)</f>
        <v>45863.66667</v>
      </c>
      <c r="E393" s="1">
        <f>IFERROR(__xludf.DUMMYFUNCTION("""COMPUTED_VALUE"""),740.95)</f>
        <v>740.95</v>
      </c>
      <c r="G393" s="2">
        <f>IFERROR(__xludf.DUMMYFUNCTION("""COMPUTED_VALUE"""),45863.66666666667)</f>
        <v>45863.66667</v>
      </c>
      <c r="H393" s="1">
        <f>IFERROR(__xludf.DUMMYFUNCTION("""COMPUTED_VALUE"""),732.61)</f>
        <v>732.61</v>
      </c>
      <c r="J393" s="2">
        <f>IFERROR(__xludf.DUMMYFUNCTION("""COMPUTED_VALUE"""),45863.66666666667)</f>
        <v>45863.66667</v>
      </c>
      <c r="K393" s="1">
        <f>IFERROR(__xludf.DUMMYFUNCTION("""COMPUTED_VALUE"""),736.91)</f>
        <v>736.91</v>
      </c>
      <c r="M393" s="2">
        <f>IFERROR(__xludf.DUMMYFUNCTION("""COMPUTED_VALUE"""),45863.66666666667)</f>
        <v>45863.66667</v>
      </c>
      <c r="N393" s="1">
        <f>IFERROR(__xludf.DUMMYFUNCTION("""COMPUTED_VALUE"""),2.4046639E7)</f>
        <v>24046639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IFERROR(__xludf.DUMMYFUNCTION("""COMPUTED_VALUE"""),736.91)</f>
        <v>736.91</v>
      </c>
      <c r="D394" s="2">
        <f>IFERROR(__xludf.DUMMYFUNCTION("""COMPUTED_VALUE"""),45866.66666666667)</f>
        <v>45866.66667</v>
      </c>
      <c r="E394" s="1">
        <f>IFERROR(__xludf.DUMMYFUNCTION("""COMPUTED_VALUE"""),747.01)</f>
        <v>747.01</v>
      </c>
      <c r="G394" s="2">
        <f>IFERROR(__xludf.DUMMYFUNCTION("""COMPUTED_VALUE"""),45866.66666666667)</f>
        <v>45866.66667</v>
      </c>
      <c r="H394" s="1">
        <f>IFERROR(__xludf.DUMMYFUNCTION("""COMPUTED_VALUE"""),736.91)</f>
        <v>736.91</v>
      </c>
      <c r="J394" s="2">
        <f>IFERROR(__xludf.DUMMYFUNCTION("""COMPUTED_VALUE"""),45866.66666666667)</f>
        <v>45866.66667</v>
      </c>
      <c r="K394" s="1">
        <f>IFERROR(__xludf.DUMMYFUNCTION("""COMPUTED_VALUE"""),744.09)</f>
        <v>744.09</v>
      </c>
      <c r="M394" s="2">
        <f>IFERROR(__xludf.DUMMYFUNCTION("""COMPUTED_VALUE"""),45866.66666666667)</f>
        <v>45866.66667</v>
      </c>
      <c r="N394" s="1">
        <f>IFERROR(__xludf.DUMMYFUNCTION("""COMPUTED_VALUE"""),2.8753216E7)</f>
        <v>28753216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IFERROR(__xludf.DUMMYFUNCTION("""COMPUTED_VALUE"""),744.09)</f>
        <v>744.09</v>
      </c>
      <c r="D395" s="2">
        <f>IFERROR(__xludf.DUMMYFUNCTION("""COMPUTED_VALUE"""),45867.66666666667)</f>
        <v>45867.66667</v>
      </c>
      <c r="E395" s="1">
        <f>IFERROR(__xludf.DUMMYFUNCTION("""COMPUTED_VALUE"""),751.82)</f>
        <v>751.82</v>
      </c>
      <c r="G395" s="2">
        <f>IFERROR(__xludf.DUMMYFUNCTION("""COMPUTED_VALUE"""),45867.66666666667)</f>
        <v>45867.66667</v>
      </c>
      <c r="H395" s="1">
        <f>IFERROR(__xludf.DUMMYFUNCTION("""COMPUTED_VALUE"""),742.79)</f>
        <v>742.79</v>
      </c>
      <c r="J395" s="2">
        <f>IFERROR(__xludf.DUMMYFUNCTION("""COMPUTED_VALUE"""),45867.66666666667)</f>
        <v>45867.66667</v>
      </c>
      <c r="K395" s="1">
        <f>IFERROR(__xludf.DUMMYFUNCTION("""COMPUTED_VALUE"""),751.03)</f>
        <v>751.03</v>
      </c>
      <c r="M395" s="2">
        <f>IFERROR(__xludf.DUMMYFUNCTION("""COMPUTED_VALUE"""),45867.66666666667)</f>
        <v>45867.66667</v>
      </c>
      <c r="N395" s="1">
        <f>IFERROR(__xludf.DUMMYFUNCTION("""COMPUTED_VALUE"""),3.4364138E7)</f>
        <v>34364138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IFERROR(__xludf.DUMMYFUNCTION("""COMPUTED_VALUE"""),751.03)</f>
        <v>751.03</v>
      </c>
      <c r="D396" s="2">
        <f>IFERROR(__xludf.DUMMYFUNCTION("""COMPUTED_VALUE"""),45868.66666666667)</f>
        <v>45868.66667</v>
      </c>
      <c r="E396" s="1">
        <f>IFERROR(__xludf.DUMMYFUNCTION("""COMPUTED_VALUE"""),751.03)</f>
        <v>751.03</v>
      </c>
      <c r="G396" s="2">
        <f>IFERROR(__xludf.DUMMYFUNCTION("""COMPUTED_VALUE"""),45868.66666666667)</f>
        <v>45868.66667</v>
      </c>
      <c r="H396" s="1">
        <f>IFERROR(__xludf.DUMMYFUNCTION("""COMPUTED_VALUE"""),736.17)</f>
        <v>736.17</v>
      </c>
      <c r="J396" s="2">
        <f>IFERROR(__xludf.DUMMYFUNCTION("""COMPUTED_VALUE"""),45868.66666666667)</f>
        <v>45868.66667</v>
      </c>
      <c r="K396" s="1">
        <f>IFERROR(__xludf.DUMMYFUNCTION("""COMPUTED_VALUE"""),740.39)</f>
        <v>740.39</v>
      </c>
      <c r="M396" s="2">
        <f>IFERROR(__xludf.DUMMYFUNCTION("""COMPUTED_VALUE"""),45868.66666666667)</f>
        <v>45868.66667</v>
      </c>
      <c r="N396" s="1">
        <f>IFERROR(__xludf.DUMMYFUNCTION("""COMPUTED_VALUE"""),3.0025123E7)</f>
        <v>30025123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IFERROR(__xludf.DUMMYFUNCTION("""COMPUTED_VALUE"""),740.39)</f>
        <v>740.39</v>
      </c>
      <c r="D397" s="2">
        <f>IFERROR(__xludf.DUMMYFUNCTION("""COMPUTED_VALUE"""),45869.66666666667)</f>
        <v>45869.66667</v>
      </c>
      <c r="E397" s="1">
        <f>IFERROR(__xludf.DUMMYFUNCTION("""COMPUTED_VALUE"""),743.45)</f>
        <v>743.45</v>
      </c>
      <c r="G397" s="2">
        <f>IFERROR(__xludf.DUMMYFUNCTION("""COMPUTED_VALUE"""),45869.66666666667)</f>
        <v>45869.66667</v>
      </c>
      <c r="H397" s="1">
        <f>IFERROR(__xludf.DUMMYFUNCTION("""COMPUTED_VALUE"""),733.19)</f>
        <v>733.19</v>
      </c>
      <c r="J397" s="2">
        <f>IFERROR(__xludf.DUMMYFUNCTION("""COMPUTED_VALUE"""),45869.66666666667)</f>
        <v>45869.66667</v>
      </c>
      <c r="K397" s="1">
        <f>IFERROR(__xludf.DUMMYFUNCTION("""COMPUTED_VALUE"""),735.68)</f>
        <v>735.68</v>
      </c>
      <c r="M397" s="2">
        <f>IFERROR(__xludf.DUMMYFUNCTION("""COMPUTED_VALUE"""),45869.66666666667)</f>
        <v>45869.66667</v>
      </c>
      <c r="N397" s="1">
        <f>IFERROR(__xludf.DUMMYFUNCTION("""COMPUTED_VALUE"""),3.5843306E7)</f>
        <v>35843306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IFERROR(__xludf.DUMMYFUNCTION("""COMPUTED_VALUE"""),735.68)</f>
        <v>735.68</v>
      </c>
      <c r="D398" s="2">
        <f>IFERROR(__xludf.DUMMYFUNCTION("""COMPUTED_VALUE"""),45870.66666666667)</f>
        <v>45870.66667</v>
      </c>
      <c r="E398" s="1">
        <f>IFERROR(__xludf.DUMMYFUNCTION("""COMPUTED_VALUE"""),742.36)</f>
        <v>742.36</v>
      </c>
      <c r="G398" s="2">
        <f>IFERROR(__xludf.DUMMYFUNCTION("""COMPUTED_VALUE"""),45870.66666666667)</f>
        <v>45870.66667</v>
      </c>
      <c r="H398" s="1">
        <f>IFERROR(__xludf.DUMMYFUNCTION("""COMPUTED_VALUE"""),722.28)</f>
        <v>722.28</v>
      </c>
      <c r="J398" s="2">
        <f>IFERROR(__xludf.DUMMYFUNCTION("""COMPUTED_VALUE"""),45870.66666666667)</f>
        <v>45870.66667</v>
      </c>
      <c r="K398" s="1">
        <f>IFERROR(__xludf.DUMMYFUNCTION("""COMPUTED_VALUE"""),727.02)</f>
        <v>727.02</v>
      </c>
      <c r="M398" s="2">
        <f>IFERROR(__xludf.DUMMYFUNCTION("""COMPUTED_VALUE"""),45870.66666666667)</f>
        <v>45870.66667</v>
      </c>
      <c r="N398" s="1">
        <f>IFERROR(__xludf.DUMMYFUNCTION("""COMPUTED_VALUE"""),4.4751194E7)</f>
        <v>44751194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IFERROR(__xludf.DUMMYFUNCTION("""COMPUTED_VALUE"""),727.02)</f>
        <v>727.02</v>
      </c>
      <c r="D399" s="2">
        <f>IFERROR(__xludf.DUMMYFUNCTION("""COMPUTED_VALUE"""),45873.66666666667)</f>
        <v>45873.66667</v>
      </c>
      <c r="E399" s="1">
        <f>IFERROR(__xludf.DUMMYFUNCTION("""COMPUTED_VALUE"""),728.94)</f>
        <v>728.94</v>
      </c>
      <c r="G399" s="2">
        <f>IFERROR(__xludf.DUMMYFUNCTION("""COMPUTED_VALUE"""),45873.66666666667)</f>
        <v>45873.66667</v>
      </c>
      <c r="H399" s="1">
        <f>IFERROR(__xludf.DUMMYFUNCTION("""COMPUTED_VALUE"""),714.44)</f>
        <v>714.44</v>
      </c>
      <c r="J399" s="2">
        <f>IFERROR(__xludf.DUMMYFUNCTION("""COMPUTED_VALUE"""),45873.66666666667)</f>
        <v>45873.66667</v>
      </c>
      <c r="K399" s="1">
        <f>IFERROR(__xludf.DUMMYFUNCTION("""COMPUTED_VALUE"""),717.07)</f>
        <v>717.07</v>
      </c>
      <c r="M399" s="2">
        <f>IFERROR(__xludf.DUMMYFUNCTION("""COMPUTED_VALUE"""),45873.66666666667)</f>
        <v>45873.66667</v>
      </c>
      <c r="N399" s="1">
        <f>IFERROR(__xludf.DUMMYFUNCTION("""COMPUTED_VALUE"""),4.2258304E7)</f>
        <v>42258304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IFERROR(__xludf.DUMMYFUNCTION("""COMPUTED_VALUE"""),717.07)</f>
        <v>717.07</v>
      </c>
      <c r="D400" s="2">
        <f>IFERROR(__xludf.DUMMYFUNCTION("""COMPUTED_VALUE"""),45874.66666666667)</f>
        <v>45874.66667</v>
      </c>
      <c r="E400" s="1">
        <f>IFERROR(__xludf.DUMMYFUNCTION("""COMPUTED_VALUE"""),720.72)</f>
        <v>720.72</v>
      </c>
      <c r="G400" s="2">
        <f>IFERROR(__xludf.DUMMYFUNCTION("""COMPUTED_VALUE"""),45874.66666666667)</f>
        <v>45874.66667</v>
      </c>
      <c r="H400" s="1">
        <f>IFERROR(__xludf.DUMMYFUNCTION("""COMPUTED_VALUE"""),710.05)</f>
        <v>710.05</v>
      </c>
      <c r="J400" s="2">
        <f>IFERROR(__xludf.DUMMYFUNCTION("""COMPUTED_VALUE"""),45874.66666666667)</f>
        <v>45874.66667</v>
      </c>
      <c r="K400" s="1">
        <f>IFERROR(__xludf.DUMMYFUNCTION("""COMPUTED_VALUE"""),720.21)</f>
        <v>720.21</v>
      </c>
      <c r="M400" s="2">
        <f>IFERROR(__xludf.DUMMYFUNCTION("""COMPUTED_VALUE"""),45874.66666666667)</f>
        <v>45874.66667</v>
      </c>
      <c r="N400" s="1">
        <f>IFERROR(__xludf.DUMMYFUNCTION("""COMPUTED_VALUE"""),3.7860141E7)</f>
        <v>37860141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IFERROR(__xludf.DUMMYFUNCTION("""COMPUTED_VALUE"""),720.21)</f>
        <v>720.21</v>
      </c>
      <c r="D401" s="2">
        <f>IFERROR(__xludf.DUMMYFUNCTION("""COMPUTED_VALUE"""),45875.66666666667)</f>
        <v>45875.66667</v>
      </c>
      <c r="E401" s="1">
        <f>IFERROR(__xludf.DUMMYFUNCTION("""COMPUTED_VALUE"""),731.09)</f>
        <v>731.09</v>
      </c>
      <c r="G401" s="2">
        <f>IFERROR(__xludf.DUMMYFUNCTION("""COMPUTED_VALUE"""),45875.66666666667)</f>
        <v>45875.66667</v>
      </c>
      <c r="H401" s="1">
        <f>IFERROR(__xludf.DUMMYFUNCTION("""COMPUTED_VALUE"""),715.15)</f>
        <v>715.15</v>
      </c>
      <c r="J401" s="2">
        <f>IFERROR(__xludf.DUMMYFUNCTION("""COMPUTED_VALUE"""),45875.66666666667)</f>
        <v>45875.66667</v>
      </c>
      <c r="K401" s="1">
        <f>IFERROR(__xludf.DUMMYFUNCTION("""COMPUTED_VALUE"""),716.52)</f>
        <v>716.52</v>
      </c>
      <c r="M401" s="2">
        <f>IFERROR(__xludf.DUMMYFUNCTION("""COMPUTED_VALUE"""),45875.66666666667)</f>
        <v>45875.66667</v>
      </c>
      <c r="N401" s="1">
        <f>IFERROR(__xludf.DUMMYFUNCTION("""COMPUTED_VALUE"""),3.8007629E7)</f>
        <v>38007629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IFERROR(__xludf.DUMMYFUNCTION("""COMPUTED_VALUE"""),716.52)</f>
        <v>716.52</v>
      </c>
      <c r="D402" s="2">
        <f>IFERROR(__xludf.DUMMYFUNCTION("""COMPUTED_VALUE"""),45876.66666666667)</f>
        <v>45876.66667</v>
      </c>
      <c r="E402" s="1">
        <f>IFERROR(__xludf.DUMMYFUNCTION("""COMPUTED_VALUE"""),728.47)</f>
        <v>728.47</v>
      </c>
      <c r="G402" s="2">
        <f>IFERROR(__xludf.DUMMYFUNCTION("""COMPUTED_VALUE"""),45876.66666666667)</f>
        <v>45876.66667</v>
      </c>
      <c r="H402" s="1">
        <f>IFERROR(__xludf.DUMMYFUNCTION("""COMPUTED_VALUE"""),715.13)</f>
        <v>715.13</v>
      </c>
      <c r="J402" s="2">
        <f>IFERROR(__xludf.DUMMYFUNCTION("""COMPUTED_VALUE"""),45876.66666666667)</f>
        <v>45876.66667</v>
      </c>
      <c r="K402" s="1">
        <f>IFERROR(__xludf.DUMMYFUNCTION("""COMPUTED_VALUE"""),715.66)</f>
        <v>715.66</v>
      </c>
      <c r="M402" s="2">
        <f>IFERROR(__xludf.DUMMYFUNCTION("""COMPUTED_VALUE"""),45876.66666666667)</f>
        <v>45876.66667</v>
      </c>
      <c r="N402" s="1">
        <f>IFERROR(__xludf.DUMMYFUNCTION("""COMPUTED_VALUE"""),3.9157148E7)</f>
        <v>39157148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IFERROR(__xludf.DUMMYFUNCTION("""COMPUTED_VALUE"""),715.66)</f>
        <v>715.66</v>
      </c>
      <c r="D403" s="2">
        <f>IFERROR(__xludf.DUMMYFUNCTION("""COMPUTED_VALUE"""),45877.66666666667)</f>
        <v>45877.66667</v>
      </c>
      <c r="E403" s="1">
        <f>IFERROR(__xludf.DUMMYFUNCTION("""COMPUTED_VALUE"""),726.52)</f>
        <v>726.52</v>
      </c>
      <c r="G403" s="2">
        <f>IFERROR(__xludf.DUMMYFUNCTION("""COMPUTED_VALUE"""),45877.66666666667)</f>
        <v>45877.66667</v>
      </c>
      <c r="H403" s="1">
        <f>IFERROR(__xludf.DUMMYFUNCTION("""COMPUTED_VALUE"""),715.66)</f>
        <v>715.66</v>
      </c>
      <c r="J403" s="2">
        <f>IFERROR(__xludf.DUMMYFUNCTION("""COMPUTED_VALUE"""),45877.66666666667)</f>
        <v>45877.66667</v>
      </c>
      <c r="K403" s="1">
        <f>IFERROR(__xludf.DUMMYFUNCTION("""COMPUTED_VALUE"""),722.74)</f>
        <v>722.74</v>
      </c>
      <c r="M403" s="2">
        <f>IFERROR(__xludf.DUMMYFUNCTION("""COMPUTED_VALUE"""),45877.66666666667)</f>
        <v>45877.66667</v>
      </c>
      <c r="N403" s="1">
        <f>IFERROR(__xludf.DUMMYFUNCTION("""COMPUTED_VALUE"""),3.4127E7)</f>
        <v>34127000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IFERROR(__xludf.DUMMYFUNCTION("""COMPUTED_VALUE"""),722.74)</f>
        <v>722.74</v>
      </c>
      <c r="D404" s="2">
        <f>IFERROR(__xludf.DUMMYFUNCTION("""COMPUTED_VALUE"""),45880.66666666667)</f>
        <v>45880.66667</v>
      </c>
      <c r="E404" s="1">
        <f>IFERROR(__xludf.DUMMYFUNCTION("""COMPUTED_VALUE"""),726.77)</f>
        <v>726.77</v>
      </c>
      <c r="G404" s="2">
        <f>IFERROR(__xludf.DUMMYFUNCTION("""COMPUTED_VALUE"""),45880.66666666667)</f>
        <v>45880.66667</v>
      </c>
      <c r="H404" s="1">
        <f>IFERROR(__xludf.DUMMYFUNCTION("""COMPUTED_VALUE"""),714.59)</f>
        <v>714.59</v>
      </c>
      <c r="J404" s="2">
        <f>IFERROR(__xludf.DUMMYFUNCTION("""COMPUTED_VALUE"""),45880.66666666667)</f>
        <v>45880.66667</v>
      </c>
      <c r="K404" s="1">
        <f>IFERROR(__xludf.DUMMYFUNCTION("""COMPUTED_VALUE"""),715.78)</f>
        <v>715.78</v>
      </c>
      <c r="M404" s="2">
        <f>IFERROR(__xludf.DUMMYFUNCTION("""COMPUTED_VALUE"""),45880.66666666667)</f>
        <v>45880.66667</v>
      </c>
      <c r="N404" s="1">
        <f>IFERROR(__xludf.DUMMYFUNCTION("""COMPUTED_VALUE"""),2.8621881E7)</f>
        <v>28621881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IFERROR(__xludf.DUMMYFUNCTION("""COMPUTED_VALUE"""),715.78)</f>
        <v>715.78</v>
      </c>
      <c r="D405" s="2">
        <f>IFERROR(__xludf.DUMMYFUNCTION("""COMPUTED_VALUE"""),45881.66666666667)</f>
        <v>45881.66667</v>
      </c>
      <c r="E405" s="1">
        <f>IFERROR(__xludf.DUMMYFUNCTION("""COMPUTED_VALUE"""),726.42)</f>
        <v>726.42</v>
      </c>
      <c r="G405" s="2">
        <f>IFERROR(__xludf.DUMMYFUNCTION("""COMPUTED_VALUE"""),45881.66666666667)</f>
        <v>45881.66667</v>
      </c>
      <c r="H405" s="1">
        <f>IFERROR(__xludf.DUMMYFUNCTION("""COMPUTED_VALUE"""),715.78)</f>
        <v>715.78</v>
      </c>
      <c r="J405" s="2">
        <f>IFERROR(__xludf.DUMMYFUNCTION("""COMPUTED_VALUE"""),45881.66666666667)</f>
        <v>45881.66667</v>
      </c>
      <c r="K405" s="1">
        <f>IFERROR(__xludf.DUMMYFUNCTION("""COMPUTED_VALUE"""),718.98)</f>
        <v>718.98</v>
      </c>
      <c r="M405" s="2">
        <f>IFERROR(__xludf.DUMMYFUNCTION("""COMPUTED_VALUE"""),45881.66666666667)</f>
        <v>45881.66667</v>
      </c>
      <c r="N405" s="1">
        <f>IFERROR(__xludf.DUMMYFUNCTION("""COMPUTED_VALUE"""),2.8848677E7)</f>
        <v>28848677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IFERROR(__xludf.DUMMYFUNCTION("""COMPUTED_VALUE"""),718.98)</f>
        <v>718.98</v>
      </c>
      <c r="D406" s="2">
        <f>IFERROR(__xludf.DUMMYFUNCTION("""COMPUTED_VALUE"""),45882.66666666667)</f>
        <v>45882.66667</v>
      </c>
      <c r="E406" s="1">
        <f>IFERROR(__xludf.DUMMYFUNCTION("""COMPUTED_VALUE"""),727.69)</f>
        <v>727.69</v>
      </c>
      <c r="G406" s="2">
        <f>IFERROR(__xludf.DUMMYFUNCTION("""COMPUTED_VALUE"""),45882.66666666667)</f>
        <v>45882.66667</v>
      </c>
      <c r="H406" s="1">
        <f>IFERROR(__xludf.DUMMYFUNCTION("""COMPUTED_VALUE"""),717.06)</f>
        <v>717.06</v>
      </c>
      <c r="J406" s="2">
        <f>IFERROR(__xludf.DUMMYFUNCTION("""COMPUTED_VALUE"""),45882.66666666667)</f>
        <v>45882.66667</v>
      </c>
      <c r="K406" s="1">
        <f>IFERROR(__xludf.DUMMYFUNCTION("""COMPUTED_VALUE"""),727.69)</f>
        <v>727.69</v>
      </c>
      <c r="M406" s="2">
        <f>IFERROR(__xludf.DUMMYFUNCTION("""COMPUTED_VALUE"""),45882.66666666667)</f>
        <v>45882.66667</v>
      </c>
      <c r="N406" s="1">
        <f>IFERROR(__xludf.DUMMYFUNCTION("""COMPUTED_VALUE"""),3.263435E7)</f>
        <v>32634350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IFERROR(__xludf.DUMMYFUNCTION("""COMPUTED_VALUE"""),727.69)</f>
        <v>727.69</v>
      </c>
      <c r="D407" s="2">
        <f>IFERROR(__xludf.DUMMYFUNCTION("""COMPUTED_VALUE"""),45883.66666666667)</f>
        <v>45883.66667</v>
      </c>
      <c r="E407" s="1">
        <f>IFERROR(__xludf.DUMMYFUNCTION("""COMPUTED_VALUE"""),727.69)</f>
        <v>727.69</v>
      </c>
      <c r="G407" s="2">
        <f>IFERROR(__xludf.DUMMYFUNCTION("""COMPUTED_VALUE"""),45883.66666666667)</f>
        <v>45883.66667</v>
      </c>
      <c r="H407" s="1">
        <f>IFERROR(__xludf.DUMMYFUNCTION("""COMPUTED_VALUE"""),719.98)</f>
        <v>719.98</v>
      </c>
      <c r="J407" s="2">
        <f>IFERROR(__xludf.DUMMYFUNCTION("""COMPUTED_VALUE"""),45883.66666666667)</f>
        <v>45883.66667</v>
      </c>
      <c r="K407" s="1">
        <f>IFERROR(__xludf.DUMMYFUNCTION("""COMPUTED_VALUE"""),725.59)</f>
        <v>725.59</v>
      </c>
      <c r="M407" s="2">
        <f>IFERROR(__xludf.DUMMYFUNCTION("""COMPUTED_VALUE"""),45883.66666666667)</f>
        <v>45883.66667</v>
      </c>
      <c r="N407" s="1">
        <f>IFERROR(__xludf.DUMMYFUNCTION("""COMPUTED_VALUE"""),2.793219E7)</f>
        <v>27932190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IFERROR(__xludf.DUMMYFUNCTION("""COMPUTED_VALUE"""),725.59)</f>
        <v>725.59</v>
      </c>
      <c r="D408" s="2">
        <f>IFERROR(__xludf.DUMMYFUNCTION("""COMPUTED_VALUE"""),45884.66666666667)</f>
        <v>45884.66667</v>
      </c>
      <c r="E408" s="1">
        <f>IFERROR(__xludf.DUMMYFUNCTION("""COMPUTED_VALUE"""),732.27)</f>
        <v>732.27</v>
      </c>
      <c r="G408" s="2">
        <f>IFERROR(__xludf.DUMMYFUNCTION("""COMPUTED_VALUE"""),45884.66666666667)</f>
        <v>45884.66667</v>
      </c>
      <c r="H408" s="1">
        <f>IFERROR(__xludf.DUMMYFUNCTION("""COMPUTED_VALUE"""),720.07)</f>
        <v>720.07</v>
      </c>
      <c r="J408" s="2">
        <f>IFERROR(__xludf.DUMMYFUNCTION("""COMPUTED_VALUE"""),45884.66666666667)</f>
        <v>45884.66667</v>
      </c>
      <c r="K408" s="1">
        <f>IFERROR(__xludf.DUMMYFUNCTION("""COMPUTED_VALUE"""),724.41)</f>
        <v>724.41</v>
      </c>
      <c r="M408" s="2">
        <f>IFERROR(__xludf.DUMMYFUNCTION("""COMPUTED_VALUE"""),45884.66666666667)</f>
        <v>45884.66667</v>
      </c>
      <c r="N408" s="1">
        <f>IFERROR(__xludf.DUMMYFUNCTION("""COMPUTED_VALUE"""),3.9567137E7)</f>
        <v>39567137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IFERROR(__xludf.DUMMYFUNCTION("""COMPUTED_VALUE"""),724.41)</f>
        <v>724.41</v>
      </c>
      <c r="D409" s="2">
        <f>IFERROR(__xludf.DUMMYFUNCTION("""COMPUTED_VALUE"""),45887.66666666667)</f>
        <v>45887.66667</v>
      </c>
      <c r="E409" s="1">
        <f>IFERROR(__xludf.DUMMYFUNCTION("""COMPUTED_VALUE"""),727.13)</f>
        <v>727.13</v>
      </c>
      <c r="G409" s="2">
        <f>IFERROR(__xludf.DUMMYFUNCTION("""COMPUTED_VALUE"""),45887.66666666667)</f>
        <v>45887.66667</v>
      </c>
      <c r="H409" s="1">
        <f>IFERROR(__xludf.DUMMYFUNCTION("""COMPUTED_VALUE"""),718.19)</f>
        <v>718.19</v>
      </c>
      <c r="J409" s="2">
        <f>IFERROR(__xludf.DUMMYFUNCTION("""COMPUTED_VALUE"""),45887.66666666667)</f>
        <v>45887.66667</v>
      </c>
      <c r="K409" s="1">
        <f>IFERROR(__xludf.DUMMYFUNCTION("""COMPUTED_VALUE"""),722.9)</f>
        <v>722.9</v>
      </c>
      <c r="M409" s="2">
        <f>IFERROR(__xludf.DUMMYFUNCTION("""COMPUTED_VALUE"""),45887.66666666667)</f>
        <v>45887.66667</v>
      </c>
      <c r="N409" s="1">
        <f>IFERROR(__xludf.DUMMYFUNCTION("""COMPUTED_VALUE"""),2.9718411E7)</f>
        <v>29718411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IFERROR(__xludf.DUMMYFUNCTION("""COMPUTED_VALUE"""),722.9)</f>
        <v>722.9</v>
      </c>
      <c r="D410" s="2">
        <f>IFERROR(__xludf.DUMMYFUNCTION("""COMPUTED_VALUE"""),45888.66666666667)</f>
        <v>45888.66667</v>
      </c>
      <c r="E410" s="1">
        <f>IFERROR(__xludf.DUMMYFUNCTION("""COMPUTED_VALUE"""),722.9)</f>
        <v>722.9</v>
      </c>
      <c r="G410" s="2">
        <f>IFERROR(__xludf.DUMMYFUNCTION("""COMPUTED_VALUE"""),45888.66666666667)</f>
        <v>45888.66667</v>
      </c>
      <c r="H410" s="1">
        <f>IFERROR(__xludf.DUMMYFUNCTION("""COMPUTED_VALUE"""),715.76)</f>
        <v>715.76</v>
      </c>
      <c r="J410" s="2">
        <f>IFERROR(__xludf.DUMMYFUNCTION("""COMPUTED_VALUE"""),45888.66666666667)</f>
        <v>45888.66667</v>
      </c>
      <c r="K410" s="1">
        <f>IFERROR(__xludf.DUMMYFUNCTION("""COMPUTED_VALUE"""),719.67)</f>
        <v>719.67</v>
      </c>
      <c r="M410" s="2">
        <f>IFERROR(__xludf.DUMMYFUNCTION("""COMPUTED_VALUE"""),45888.66666666667)</f>
        <v>45888.66667</v>
      </c>
      <c r="N410" s="1">
        <f>IFERROR(__xludf.DUMMYFUNCTION("""COMPUTED_VALUE"""),3.1981354E7)</f>
        <v>31981354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IFERROR(__xludf.DUMMYFUNCTION("""COMPUTED_VALUE"""),719.67)</f>
        <v>719.67</v>
      </c>
      <c r="D411" s="2">
        <f>IFERROR(__xludf.DUMMYFUNCTION("""COMPUTED_VALUE"""),45889.66666666667)</f>
        <v>45889.66667</v>
      </c>
      <c r="E411" s="1">
        <f>IFERROR(__xludf.DUMMYFUNCTION("""COMPUTED_VALUE"""),729.7)</f>
        <v>729.7</v>
      </c>
      <c r="G411" s="2">
        <f>IFERROR(__xludf.DUMMYFUNCTION("""COMPUTED_VALUE"""),45889.66666666667)</f>
        <v>45889.66667</v>
      </c>
      <c r="H411" s="1">
        <f>IFERROR(__xludf.DUMMYFUNCTION("""COMPUTED_VALUE"""),719.67)</f>
        <v>719.67</v>
      </c>
      <c r="J411" s="2">
        <f>IFERROR(__xludf.DUMMYFUNCTION("""COMPUTED_VALUE"""),45889.66666666667)</f>
        <v>45889.66667</v>
      </c>
      <c r="K411" s="1">
        <f>IFERROR(__xludf.DUMMYFUNCTION("""COMPUTED_VALUE"""),726.39)</f>
        <v>726.39</v>
      </c>
      <c r="M411" s="2">
        <f>IFERROR(__xludf.DUMMYFUNCTION("""COMPUTED_VALUE"""),45889.66666666667)</f>
        <v>45889.66667</v>
      </c>
      <c r="N411" s="1">
        <f>IFERROR(__xludf.DUMMYFUNCTION("""COMPUTED_VALUE"""),3.5093391E7)</f>
        <v>35093391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IFERROR(__xludf.DUMMYFUNCTION("""COMPUTED_VALUE"""),726.39)</f>
        <v>726.39</v>
      </c>
      <c r="D412" s="2">
        <f>IFERROR(__xludf.DUMMYFUNCTION("""COMPUTED_VALUE"""),45890.66666666667)</f>
        <v>45890.66667</v>
      </c>
      <c r="E412" s="1">
        <f>IFERROR(__xludf.DUMMYFUNCTION("""COMPUTED_VALUE"""),734.75)</f>
        <v>734.75</v>
      </c>
      <c r="G412" s="2">
        <f>IFERROR(__xludf.DUMMYFUNCTION("""COMPUTED_VALUE"""),45890.66666666667)</f>
        <v>45890.66667</v>
      </c>
      <c r="H412" s="1">
        <f>IFERROR(__xludf.DUMMYFUNCTION("""COMPUTED_VALUE"""),723.43)</f>
        <v>723.43</v>
      </c>
      <c r="J412" s="2">
        <f>IFERROR(__xludf.DUMMYFUNCTION("""COMPUTED_VALUE"""),45890.66666666667)</f>
        <v>45890.66667</v>
      </c>
      <c r="K412" s="1">
        <f>IFERROR(__xludf.DUMMYFUNCTION("""COMPUTED_VALUE"""),733.44)</f>
        <v>733.44</v>
      </c>
      <c r="M412" s="2">
        <f>IFERROR(__xludf.DUMMYFUNCTION("""COMPUTED_VALUE"""),45890.66666666667)</f>
        <v>45890.66667</v>
      </c>
      <c r="N412" s="1">
        <f>IFERROR(__xludf.DUMMYFUNCTION("""COMPUTED_VALUE"""),2.6352711E7)</f>
        <v>26352711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IFERROR(__xludf.DUMMYFUNCTION("""COMPUTED_VALUE"""),733.44)</f>
        <v>733.44</v>
      </c>
      <c r="D413" s="2">
        <f>IFERROR(__xludf.DUMMYFUNCTION("""COMPUTED_VALUE"""),45891.66666666667)</f>
        <v>45891.66667</v>
      </c>
      <c r="E413" s="1">
        <f>IFERROR(__xludf.DUMMYFUNCTION("""COMPUTED_VALUE"""),748.19)</f>
        <v>748.19</v>
      </c>
      <c r="G413" s="2">
        <f>IFERROR(__xludf.DUMMYFUNCTION("""COMPUTED_VALUE"""),45891.66666666667)</f>
        <v>45891.66667</v>
      </c>
      <c r="H413" s="1">
        <f>IFERROR(__xludf.DUMMYFUNCTION("""COMPUTED_VALUE"""),733.44)</f>
        <v>733.44</v>
      </c>
      <c r="J413" s="2">
        <f>IFERROR(__xludf.DUMMYFUNCTION("""COMPUTED_VALUE"""),45891.66666666667)</f>
        <v>45891.66667</v>
      </c>
      <c r="K413" s="1">
        <f>IFERROR(__xludf.DUMMYFUNCTION("""COMPUTED_VALUE"""),746.98)</f>
        <v>746.98</v>
      </c>
      <c r="M413" s="2">
        <f>IFERROR(__xludf.DUMMYFUNCTION("""COMPUTED_VALUE"""),45891.66666666667)</f>
        <v>45891.66667</v>
      </c>
      <c r="N413" s="1">
        <f>IFERROR(__xludf.DUMMYFUNCTION("""COMPUTED_VALUE"""),3.3904588E7)</f>
        <v>33904588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IFERROR(__xludf.DUMMYFUNCTION("""COMPUTED_VALUE"""),746.98)</f>
        <v>746.98</v>
      </c>
      <c r="D414" s="2">
        <f>IFERROR(__xludf.DUMMYFUNCTION("""COMPUTED_VALUE"""),45894.66666666667)</f>
        <v>45894.66667</v>
      </c>
      <c r="E414" s="1">
        <f>IFERROR(__xludf.DUMMYFUNCTION("""COMPUTED_VALUE"""),750.06)</f>
        <v>750.06</v>
      </c>
      <c r="G414" s="2">
        <f>IFERROR(__xludf.DUMMYFUNCTION("""COMPUTED_VALUE"""),45894.66666666667)</f>
        <v>45894.66667</v>
      </c>
      <c r="H414" s="1">
        <f>IFERROR(__xludf.DUMMYFUNCTION("""COMPUTED_VALUE"""),742.63)</f>
        <v>742.63</v>
      </c>
      <c r="J414" s="2">
        <f>IFERROR(__xludf.DUMMYFUNCTION("""COMPUTED_VALUE"""),45894.66666666667)</f>
        <v>45894.66667</v>
      </c>
      <c r="K414" s="1">
        <f>IFERROR(__xludf.DUMMYFUNCTION("""COMPUTED_VALUE"""),749.2)</f>
        <v>749.2</v>
      </c>
      <c r="M414" s="2">
        <f>IFERROR(__xludf.DUMMYFUNCTION("""COMPUTED_VALUE"""),45894.66666666667)</f>
        <v>45894.66667</v>
      </c>
      <c r="N414" s="1">
        <f>IFERROR(__xludf.DUMMYFUNCTION("""COMPUTED_VALUE"""),2.5303348E7)</f>
        <v>25303348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IFERROR(__xludf.DUMMYFUNCTION("""COMPUTED_VALUE"""),749.2)</f>
        <v>749.2</v>
      </c>
      <c r="D415" s="2">
        <f>IFERROR(__xludf.DUMMYFUNCTION("""COMPUTED_VALUE"""),45895.66666666667)</f>
        <v>45895.66667</v>
      </c>
      <c r="E415" s="1">
        <f>IFERROR(__xludf.DUMMYFUNCTION("""COMPUTED_VALUE"""),749.2)</f>
        <v>749.2</v>
      </c>
      <c r="G415" s="2">
        <f>IFERROR(__xludf.DUMMYFUNCTION("""COMPUTED_VALUE"""),45895.66666666667)</f>
        <v>45895.66667</v>
      </c>
      <c r="H415" s="1">
        <f>IFERROR(__xludf.DUMMYFUNCTION("""COMPUTED_VALUE"""),740.74)</f>
        <v>740.74</v>
      </c>
      <c r="J415" s="2">
        <f>IFERROR(__xludf.DUMMYFUNCTION("""COMPUTED_VALUE"""),45895.66666666667)</f>
        <v>45895.66667</v>
      </c>
      <c r="K415" s="1">
        <f>IFERROR(__xludf.DUMMYFUNCTION("""COMPUTED_VALUE"""),746.5)</f>
        <v>746.5</v>
      </c>
      <c r="M415" s="2">
        <f>IFERROR(__xludf.DUMMYFUNCTION("""COMPUTED_VALUE"""),45895.66666666667)</f>
        <v>45895.66667</v>
      </c>
      <c r="N415" s="1">
        <f>IFERROR(__xludf.DUMMYFUNCTION("""COMPUTED_VALUE"""),3.7374455E7)</f>
        <v>37374455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IFERROR(__xludf.DUMMYFUNCTION("""COMPUTED_VALUE"""),746.5)</f>
        <v>746.5</v>
      </c>
      <c r="D416" s="2">
        <f>IFERROR(__xludf.DUMMYFUNCTION("""COMPUTED_VALUE"""),45896.66666666667)</f>
        <v>45896.66667</v>
      </c>
      <c r="E416" s="1">
        <f>IFERROR(__xludf.DUMMYFUNCTION("""COMPUTED_VALUE"""),757.27)</f>
        <v>757.27</v>
      </c>
      <c r="G416" s="2">
        <f>IFERROR(__xludf.DUMMYFUNCTION("""COMPUTED_VALUE"""),45896.66666666667)</f>
        <v>45896.66667</v>
      </c>
      <c r="H416" s="1">
        <f>IFERROR(__xludf.DUMMYFUNCTION("""COMPUTED_VALUE"""),746.07)</f>
        <v>746.07</v>
      </c>
      <c r="J416" s="2">
        <f>IFERROR(__xludf.DUMMYFUNCTION("""COMPUTED_VALUE"""),45896.66666666667)</f>
        <v>45896.66667</v>
      </c>
      <c r="K416" s="1">
        <f>IFERROR(__xludf.DUMMYFUNCTION("""COMPUTED_VALUE"""),755.32)</f>
        <v>755.32</v>
      </c>
      <c r="M416" s="2">
        <f>IFERROR(__xludf.DUMMYFUNCTION("""COMPUTED_VALUE"""),45896.66666666667)</f>
        <v>45896.66667</v>
      </c>
      <c r="N416" s="1">
        <f>IFERROR(__xludf.DUMMYFUNCTION("""COMPUTED_VALUE"""),3.1317565E7)</f>
        <v>31317565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IFERROR(__xludf.DUMMYFUNCTION("""COMPUTED_VALUE"""),755.32)</f>
        <v>755.32</v>
      </c>
      <c r="D417" s="2">
        <f>IFERROR(__xludf.DUMMYFUNCTION("""COMPUTED_VALUE"""),45897.66666666667)</f>
        <v>45897.66667</v>
      </c>
      <c r="E417" s="1">
        <f>IFERROR(__xludf.DUMMYFUNCTION("""COMPUTED_VALUE"""),759.62)</f>
        <v>759.62</v>
      </c>
      <c r="G417" s="2">
        <f>IFERROR(__xludf.DUMMYFUNCTION("""COMPUTED_VALUE"""),45897.66666666667)</f>
        <v>45897.66667</v>
      </c>
      <c r="H417" s="1">
        <f>IFERROR(__xludf.DUMMYFUNCTION("""COMPUTED_VALUE"""),750.23)</f>
        <v>750.23</v>
      </c>
      <c r="J417" s="2">
        <f>IFERROR(__xludf.DUMMYFUNCTION("""COMPUTED_VALUE"""),45897.66666666667)</f>
        <v>45897.66667</v>
      </c>
      <c r="K417" s="1">
        <f>IFERROR(__xludf.DUMMYFUNCTION("""COMPUTED_VALUE"""),758.24)</f>
        <v>758.24</v>
      </c>
      <c r="M417" s="2">
        <f>IFERROR(__xludf.DUMMYFUNCTION("""COMPUTED_VALUE"""),45897.66666666667)</f>
        <v>45897.66667</v>
      </c>
      <c r="N417" s="1">
        <f>IFERROR(__xludf.DUMMYFUNCTION("""COMPUTED_VALUE"""),2.8661355E7)</f>
        <v>28661355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IFERROR(__xludf.DUMMYFUNCTION("""COMPUTED_VALUE"""),758.24)</f>
        <v>758.24</v>
      </c>
      <c r="D418" s="2">
        <f>IFERROR(__xludf.DUMMYFUNCTION("""COMPUTED_VALUE"""),45898.66666666667)</f>
        <v>45898.66667</v>
      </c>
      <c r="E418" s="1">
        <f>IFERROR(__xludf.DUMMYFUNCTION("""COMPUTED_VALUE"""),766.9)</f>
        <v>766.9</v>
      </c>
      <c r="G418" s="2">
        <f>IFERROR(__xludf.DUMMYFUNCTION("""COMPUTED_VALUE"""),45898.66666666667)</f>
        <v>45898.66667</v>
      </c>
      <c r="H418" s="1">
        <f>IFERROR(__xludf.DUMMYFUNCTION("""COMPUTED_VALUE"""),758.24)</f>
        <v>758.24</v>
      </c>
      <c r="J418" s="2">
        <f>IFERROR(__xludf.DUMMYFUNCTION("""COMPUTED_VALUE"""),45898.66666666667)</f>
        <v>45898.66667</v>
      </c>
      <c r="K418" s="1">
        <f>IFERROR(__xludf.DUMMYFUNCTION("""COMPUTED_VALUE"""),764.27)</f>
        <v>764.27</v>
      </c>
      <c r="M418" s="2">
        <f>IFERROR(__xludf.DUMMYFUNCTION("""COMPUTED_VALUE"""),45898.66666666667)</f>
        <v>45898.66667</v>
      </c>
      <c r="N418" s="1">
        <f>IFERROR(__xludf.DUMMYFUNCTION("""COMPUTED_VALUE"""),2.7325317E7)</f>
        <v>27325317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IFERROR(__xludf.DUMMYFUNCTION("""COMPUTED_VALUE"""),764.27)</f>
        <v>764.27</v>
      </c>
      <c r="D419" s="2">
        <f>IFERROR(__xludf.DUMMYFUNCTION("""COMPUTED_VALUE"""),45902.66666666667)</f>
        <v>45902.66667</v>
      </c>
      <c r="E419" s="1">
        <f>IFERROR(__xludf.DUMMYFUNCTION("""COMPUTED_VALUE"""),770.47)</f>
        <v>770.47</v>
      </c>
      <c r="G419" s="2">
        <f>IFERROR(__xludf.DUMMYFUNCTION("""COMPUTED_VALUE"""),45902.66666666667)</f>
        <v>45902.66667</v>
      </c>
      <c r="H419" s="1">
        <f>IFERROR(__xludf.DUMMYFUNCTION("""COMPUTED_VALUE"""),758.21)</f>
        <v>758.21</v>
      </c>
      <c r="J419" s="2">
        <f>IFERROR(__xludf.DUMMYFUNCTION("""COMPUTED_VALUE"""),45902.66666666667)</f>
        <v>45902.66667</v>
      </c>
      <c r="K419" s="1">
        <f>IFERROR(__xludf.DUMMYFUNCTION("""COMPUTED_VALUE"""),768.29)</f>
        <v>768.29</v>
      </c>
      <c r="M419" s="2">
        <f>IFERROR(__xludf.DUMMYFUNCTION("""COMPUTED_VALUE"""),45902.66666666667)</f>
        <v>45902.66667</v>
      </c>
      <c r="N419" s="1">
        <f>IFERROR(__xludf.DUMMYFUNCTION("""COMPUTED_VALUE"""),3.1107504E7)</f>
        <v>31107504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IFERROR(__xludf.DUMMYFUNCTION("""COMPUTED_VALUE"""),768.29)</f>
        <v>768.29</v>
      </c>
      <c r="D420" s="2">
        <f>IFERROR(__xludf.DUMMYFUNCTION("""COMPUTED_VALUE"""),45903.66666666667)</f>
        <v>45903.66667</v>
      </c>
      <c r="E420" s="1">
        <f>IFERROR(__xludf.DUMMYFUNCTION("""COMPUTED_VALUE"""),768.29)</f>
        <v>768.29</v>
      </c>
      <c r="G420" s="2">
        <f>IFERROR(__xludf.DUMMYFUNCTION("""COMPUTED_VALUE"""),45903.66666666667)</f>
        <v>45903.66667</v>
      </c>
      <c r="H420" s="1">
        <f>IFERROR(__xludf.DUMMYFUNCTION("""COMPUTED_VALUE"""),746.66)</f>
        <v>746.66</v>
      </c>
      <c r="J420" s="2">
        <f>IFERROR(__xludf.DUMMYFUNCTION("""COMPUTED_VALUE"""),45903.66666666667)</f>
        <v>45903.66667</v>
      </c>
      <c r="K420" s="1">
        <f>IFERROR(__xludf.DUMMYFUNCTION("""COMPUTED_VALUE"""),749.56)</f>
        <v>749.56</v>
      </c>
      <c r="M420" s="2">
        <f>IFERROR(__xludf.DUMMYFUNCTION("""COMPUTED_VALUE"""),45903.66666666667)</f>
        <v>45903.66667</v>
      </c>
      <c r="N420" s="1">
        <f>IFERROR(__xludf.DUMMYFUNCTION("""COMPUTED_VALUE"""),3.3395642E7)</f>
        <v>33395642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IFERROR(__xludf.DUMMYFUNCTION("""COMPUTED_VALUE"""),749.56)</f>
        <v>749.56</v>
      </c>
      <c r="D421" s="2">
        <f>IFERROR(__xludf.DUMMYFUNCTION("""COMPUTED_VALUE"""),45904.66666666667)</f>
        <v>45904.66667</v>
      </c>
      <c r="E421" s="1">
        <f>IFERROR(__xludf.DUMMYFUNCTION("""COMPUTED_VALUE"""),757.37)</f>
        <v>757.37</v>
      </c>
      <c r="G421" s="2">
        <f>IFERROR(__xludf.DUMMYFUNCTION("""COMPUTED_VALUE"""),45904.66666666667)</f>
        <v>45904.66667</v>
      </c>
      <c r="H421" s="1">
        <f>IFERROR(__xludf.DUMMYFUNCTION("""COMPUTED_VALUE"""),746.46)</f>
        <v>746.46</v>
      </c>
      <c r="J421" s="2">
        <f>IFERROR(__xludf.DUMMYFUNCTION("""COMPUTED_VALUE"""),45904.66666666667)</f>
        <v>45904.66667</v>
      </c>
      <c r="K421" s="1">
        <f>IFERROR(__xludf.DUMMYFUNCTION("""COMPUTED_VALUE"""),751.05)</f>
        <v>751.05</v>
      </c>
      <c r="M421" s="2">
        <f>IFERROR(__xludf.DUMMYFUNCTION("""COMPUTED_VALUE"""),45904.66666666667)</f>
        <v>45904.66667</v>
      </c>
      <c r="N421" s="1">
        <f>IFERROR(__xludf.DUMMYFUNCTION("""COMPUTED_VALUE"""),2.768953E7)</f>
        <v>27689530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IFERROR(__xludf.DUMMYFUNCTION("""COMPUTED_VALUE"""),751.05)</f>
        <v>751.05</v>
      </c>
      <c r="D422" s="2">
        <f>IFERROR(__xludf.DUMMYFUNCTION("""COMPUTED_VALUE"""),45905.66666666667)</f>
        <v>45905.66667</v>
      </c>
      <c r="E422" s="1">
        <f>IFERROR(__xludf.DUMMYFUNCTION("""COMPUTED_VALUE"""),751.05)</f>
        <v>751.05</v>
      </c>
      <c r="G422" s="2">
        <f>IFERROR(__xludf.DUMMYFUNCTION("""COMPUTED_VALUE"""),45905.66666666667)</f>
        <v>45905.66667</v>
      </c>
      <c r="H422" s="1">
        <f>IFERROR(__xludf.DUMMYFUNCTION("""COMPUTED_VALUE"""),730.14)</f>
        <v>730.14</v>
      </c>
      <c r="J422" s="2">
        <f>IFERROR(__xludf.DUMMYFUNCTION("""COMPUTED_VALUE"""),45905.66666666667)</f>
        <v>45905.66667</v>
      </c>
      <c r="K422" s="1">
        <f>IFERROR(__xludf.DUMMYFUNCTION("""COMPUTED_VALUE"""),731.0)</f>
        <v>731</v>
      </c>
      <c r="M422" s="2">
        <f>IFERROR(__xludf.DUMMYFUNCTION("""COMPUTED_VALUE"""),45905.66666666667)</f>
        <v>45905.66667</v>
      </c>
      <c r="N422" s="1">
        <f>IFERROR(__xludf.DUMMYFUNCTION("""COMPUTED_VALUE"""),3.7662621E7)</f>
        <v>37662621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IFERROR(__xludf.DUMMYFUNCTION("""COMPUTED_VALUE"""),731.0)</f>
        <v>731</v>
      </c>
      <c r="D423" s="2">
        <f>IFERROR(__xludf.DUMMYFUNCTION("""COMPUTED_VALUE"""),45908.66666666667)</f>
        <v>45908.66667</v>
      </c>
      <c r="E423" s="1">
        <f>IFERROR(__xludf.DUMMYFUNCTION("""COMPUTED_VALUE"""),736.41)</f>
        <v>736.41</v>
      </c>
      <c r="G423" s="2">
        <f>IFERROR(__xludf.DUMMYFUNCTION("""COMPUTED_VALUE"""),45908.66666666667)</f>
        <v>45908.66667</v>
      </c>
      <c r="H423" s="1">
        <f>IFERROR(__xludf.DUMMYFUNCTION("""COMPUTED_VALUE"""),725.52)</f>
        <v>725.52</v>
      </c>
      <c r="J423" s="2">
        <f>IFERROR(__xludf.DUMMYFUNCTION("""COMPUTED_VALUE"""),45908.66666666667)</f>
        <v>45908.66667</v>
      </c>
      <c r="K423" s="1">
        <f>IFERROR(__xludf.DUMMYFUNCTION("""COMPUTED_VALUE"""),733.7)</f>
        <v>733.7</v>
      </c>
      <c r="M423" s="2">
        <f>IFERROR(__xludf.DUMMYFUNCTION("""COMPUTED_VALUE"""),45908.66666666667)</f>
        <v>45908.66667</v>
      </c>
      <c r="N423" s="1">
        <f>IFERROR(__xludf.DUMMYFUNCTION("""COMPUTED_VALUE"""),3.2451233E7)</f>
        <v>32451233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IFERROR(__xludf.DUMMYFUNCTION("""COMPUTED_VALUE"""),733.7)</f>
        <v>733.7</v>
      </c>
      <c r="D424" s="2">
        <f>IFERROR(__xludf.DUMMYFUNCTION("""COMPUTED_VALUE"""),45909.66666666667)</f>
        <v>45909.66667</v>
      </c>
      <c r="E424" s="1">
        <f>IFERROR(__xludf.DUMMYFUNCTION("""COMPUTED_VALUE"""),749.41)</f>
        <v>749.41</v>
      </c>
      <c r="G424" s="2">
        <f>IFERROR(__xludf.DUMMYFUNCTION("""COMPUTED_VALUE"""),45909.66666666667)</f>
        <v>45909.66667</v>
      </c>
      <c r="H424" s="1">
        <f>IFERROR(__xludf.DUMMYFUNCTION("""COMPUTED_VALUE"""),733.7)</f>
        <v>733.7</v>
      </c>
      <c r="J424" s="2">
        <f>IFERROR(__xludf.DUMMYFUNCTION("""COMPUTED_VALUE"""),45909.66666666667)</f>
        <v>45909.66667</v>
      </c>
      <c r="K424" s="1">
        <f>IFERROR(__xludf.DUMMYFUNCTION("""COMPUTED_VALUE"""),738.19)</f>
        <v>738.19</v>
      </c>
      <c r="M424" s="2">
        <f>IFERROR(__xludf.DUMMYFUNCTION("""COMPUTED_VALUE"""),45909.66666666667)</f>
        <v>45909.66667</v>
      </c>
      <c r="N424" s="1">
        <f>IFERROR(__xludf.DUMMYFUNCTION("""COMPUTED_VALUE"""),2.8493716E7)</f>
        <v>28493716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IFERROR(__xludf.DUMMYFUNCTION("""COMPUTED_VALUE"""),738.19)</f>
        <v>738.19</v>
      </c>
      <c r="D425" s="2">
        <f>IFERROR(__xludf.DUMMYFUNCTION("""COMPUTED_VALUE"""),45910.66666666667)</f>
        <v>45910.66667</v>
      </c>
      <c r="E425" s="1">
        <f>IFERROR(__xludf.DUMMYFUNCTION("""COMPUTED_VALUE"""),751.76)</f>
        <v>751.76</v>
      </c>
      <c r="G425" s="2">
        <f>IFERROR(__xludf.DUMMYFUNCTION("""COMPUTED_VALUE"""),45910.66666666667)</f>
        <v>45910.66667</v>
      </c>
      <c r="H425" s="1">
        <f>IFERROR(__xludf.DUMMYFUNCTION("""COMPUTED_VALUE"""),738.19)</f>
        <v>738.19</v>
      </c>
      <c r="J425" s="2">
        <f>IFERROR(__xludf.DUMMYFUNCTION("""COMPUTED_VALUE"""),45910.66666666667)</f>
        <v>45910.66667</v>
      </c>
      <c r="K425" s="1">
        <f>IFERROR(__xludf.DUMMYFUNCTION("""COMPUTED_VALUE"""),751.42)</f>
        <v>751.42</v>
      </c>
      <c r="M425" s="2">
        <f>IFERROR(__xludf.DUMMYFUNCTION("""COMPUTED_VALUE"""),45910.66666666667)</f>
        <v>45910.66667</v>
      </c>
      <c r="N425" s="1">
        <f>IFERROR(__xludf.DUMMYFUNCTION("""COMPUTED_VALUE"""),3.0672081E7)</f>
        <v>30672081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IFERROR(__xludf.DUMMYFUNCTION("""COMPUTED_VALUE"""),751.42)</f>
        <v>751.42</v>
      </c>
      <c r="D426" s="2">
        <f>IFERROR(__xludf.DUMMYFUNCTION("""COMPUTED_VALUE"""),45911.66666666667)</f>
        <v>45911.66667</v>
      </c>
      <c r="E426" s="1">
        <f>IFERROR(__xludf.DUMMYFUNCTION("""COMPUTED_VALUE"""),754.21)</f>
        <v>754.21</v>
      </c>
      <c r="G426" s="2">
        <f>IFERROR(__xludf.DUMMYFUNCTION("""COMPUTED_VALUE"""),45911.66666666667)</f>
        <v>45911.66667</v>
      </c>
      <c r="H426" s="1">
        <f>IFERROR(__xludf.DUMMYFUNCTION("""COMPUTED_VALUE"""),742.03)</f>
        <v>742.03</v>
      </c>
      <c r="J426" s="2">
        <f>IFERROR(__xludf.DUMMYFUNCTION("""COMPUTED_VALUE"""),45911.66666666667)</f>
        <v>45911.66667</v>
      </c>
      <c r="K426" s="1">
        <f>IFERROR(__xludf.DUMMYFUNCTION("""COMPUTED_VALUE"""),750.62)</f>
        <v>750.62</v>
      </c>
      <c r="M426" s="2">
        <f>IFERROR(__xludf.DUMMYFUNCTION("""COMPUTED_VALUE"""),45911.66666666667)</f>
        <v>45911.66667</v>
      </c>
      <c r="N426" s="1">
        <f>IFERROR(__xludf.DUMMYFUNCTION("""COMPUTED_VALUE"""),2.2989244E7)</f>
        <v>22989244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IFERROR(__xludf.DUMMYFUNCTION("""COMPUTED_VALUE"""),750.62)</f>
        <v>750.62</v>
      </c>
      <c r="D427" s="2">
        <f>IFERROR(__xludf.DUMMYFUNCTION("""COMPUTED_VALUE"""),45912.66666666667)</f>
        <v>45912.66667</v>
      </c>
      <c r="E427" s="1">
        <f>IFERROR(__xludf.DUMMYFUNCTION("""COMPUTED_VALUE"""),757.9)</f>
        <v>757.9</v>
      </c>
      <c r="G427" s="2">
        <f>IFERROR(__xludf.DUMMYFUNCTION("""COMPUTED_VALUE"""),45912.66666666667)</f>
        <v>45912.66667</v>
      </c>
      <c r="H427" s="1">
        <f>IFERROR(__xludf.DUMMYFUNCTION("""COMPUTED_VALUE"""),747.72)</f>
        <v>747.72</v>
      </c>
      <c r="J427" s="2">
        <f>IFERROR(__xludf.DUMMYFUNCTION("""COMPUTED_VALUE"""),45912.66666666667)</f>
        <v>45912.66667</v>
      </c>
      <c r="K427" s="1">
        <f>IFERROR(__xludf.DUMMYFUNCTION("""COMPUTED_VALUE"""),748.47)</f>
        <v>748.47</v>
      </c>
      <c r="M427" s="2">
        <f>IFERROR(__xludf.DUMMYFUNCTION("""COMPUTED_VALUE"""),45912.66666666667)</f>
        <v>45912.66667</v>
      </c>
      <c r="N427" s="1">
        <f>IFERROR(__xludf.DUMMYFUNCTION("""COMPUTED_VALUE"""),2.1975011E7)</f>
        <v>21975011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IFERROR(__xludf.DUMMYFUNCTION("""COMPUTED_VALUE"""),748.47)</f>
        <v>748.47</v>
      </c>
      <c r="D428" s="2">
        <f>IFERROR(__xludf.DUMMYFUNCTION("""COMPUTED_VALUE"""),45915.66666666667)</f>
        <v>45915.66667</v>
      </c>
      <c r="E428" s="1">
        <f>IFERROR(__xludf.DUMMYFUNCTION("""COMPUTED_VALUE"""),751.22)</f>
        <v>751.22</v>
      </c>
      <c r="G428" s="2">
        <f>IFERROR(__xludf.DUMMYFUNCTION("""COMPUTED_VALUE"""),45915.66666666667)</f>
        <v>45915.66667</v>
      </c>
      <c r="H428" s="1">
        <f>IFERROR(__xludf.DUMMYFUNCTION("""COMPUTED_VALUE"""),744.22)</f>
        <v>744.22</v>
      </c>
      <c r="J428" s="2">
        <f>IFERROR(__xludf.DUMMYFUNCTION("""COMPUTED_VALUE"""),45915.66666666667)</f>
        <v>45915.66667</v>
      </c>
      <c r="K428" s="1">
        <f>IFERROR(__xludf.DUMMYFUNCTION("""COMPUTED_VALUE"""),749.44)</f>
        <v>749.44</v>
      </c>
      <c r="M428" s="2">
        <f>IFERROR(__xludf.DUMMYFUNCTION("""COMPUTED_VALUE"""),45915.66666666667)</f>
        <v>45915.66667</v>
      </c>
      <c r="N428" s="1">
        <f>IFERROR(__xludf.DUMMYFUNCTION("""COMPUTED_VALUE"""),2.3624746E7)</f>
        <v>23624746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IFERROR(__xludf.DUMMYFUNCTION("""COMPUTED_VALUE"""),749.44)</f>
        <v>749.44</v>
      </c>
      <c r="D429" s="2">
        <f>IFERROR(__xludf.DUMMYFUNCTION("""COMPUTED_VALUE"""),45916.66666666667)</f>
        <v>45916.66667</v>
      </c>
      <c r="E429" s="1">
        <f>IFERROR(__xludf.DUMMYFUNCTION("""COMPUTED_VALUE"""),767.21)</f>
        <v>767.21</v>
      </c>
      <c r="G429" s="2">
        <f>IFERROR(__xludf.DUMMYFUNCTION("""COMPUTED_VALUE"""),45916.66666666667)</f>
        <v>45916.66667</v>
      </c>
      <c r="H429" s="1">
        <f>IFERROR(__xludf.DUMMYFUNCTION("""COMPUTED_VALUE"""),749.44)</f>
        <v>749.44</v>
      </c>
      <c r="J429" s="2">
        <f>IFERROR(__xludf.DUMMYFUNCTION("""COMPUTED_VALUE"""),45916.66666666667)</f>
        <v>45916.66667</v>
      </c>
      <c r="K429" s="1">
        <f>IFERROR(__xludf.DUMMYFUNCTION("""COMPUTED_VALUE"""),764.04)</f>
        <v>764.04</v>
      </c>
      <c r="M429" s="2">
        <f>IFERROR(__xludf.DUMMYFUNCTION("""COMPUTED_VALUE"""),45916.66666666667)</f>
        <v>45916.66667</v>
      </c>
      <c r="N429" s="1">
        <f>IFERROR(__xludf.DUMMYFUNCTION("""COMPUTED_VALUE"""),3.8940373E7)</f>
        <v>38940373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IFERROR(__xludf.DUMMYFUNCTION("""COMPUTED_VALUE"""),764.04)</f>
        <v>764.04</v>
      </c>
      <c r="D430" s="2">
        <f>IFERROR(__xludf.DUMMYFUNCTION("""COMPUTED_VALUE"""),45917.66666666667)</f>
        <v>45917.66667</v>
      </c>
      <c r="E430" s="1">
        <f>IFERROR(__xludf.DUMMYFUNCTION("""COMPUTED_VALUE"""),769.12)</f>
        <v>769.12</v>
      </c>
      <c r="G430" s="2">
        <f>IFERROR(__xludf.DUMMYFUNCTION("""COMPUTED_VALUE"""),45917.66666666667)</f>
        <v>45917.66667</v>
      </c>
      <c r="H430" s="1">
        <f>IFERROR(__xludf.DUMMYFUNCTION("""COMPUTED_VALUE"""),760.4)</f>
        <v>760.4</v>
      </c>
      <c r="J430" s="2">
        <f>IFERROR(__xludf.DUMMYFUNCTION("""COMPUTED_VALUE"""),45917.66666666667)</f>
        <v>45917.66667</v>
      </c>
      <c r="K430" s="1">
        <f>IFERROR(__xludf.DUMMYFUNCTION("""COMPUTED_VALUE"""),767.05)</f>
        <v>767.05</v>
      </c>
      <c r="M430" s="2">
        <f>IFERROR(__xludf.DUMMYFUNCTION("""COMPUTED_VALUE"""),45917.66666666667)</f>
        <v>45917.66667</v>
      </c>
      <c r="N430" s="1">
        <f>IFERROR(__xludf.DUMMYFUNCTION("""COMPUTED_VALUE"""),2.7881159E7)</f>
        <v>27881159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IFERROR(__xludf.DUMMYFUNCTION("""COMPUTED_VALUE"""),767.05)</f>
        <v>767.05</v>
      </c>
      <c r="D431" s="2">
        <f>IFERROR(__xludf.DUMMYFUNCTION("""COMPUTED_VALUE"""),45918.66666666667)</f>
        <v>45918.66667</v>
      </c>
      <c r="E431" s="1">
        <f>IFERROR(__xludf.DUMMYFUNCTION("""COMPUTED_VALUE"""),767.36)</f>
        <v>767.36</v>
      </c>
      <c r="G431" s="2">
        <f>IFERROR(__xludf.DUMMYFUNCTION("""COMPUTED_VALUE"""),45918.66666666667)</f>
        <v>45918.66667</v>
      </c>
      <c r="H431" s="1">
        <f>IFERROR(__xludf.DUMMYFUNCTION("""COMPUTED_VALUE"""),755.93)</f>
        <v>755.93</v>
      </c>
      <c r="J431" s="2">
        <f>IFERROR(__xludf.DUMMYFUNCTION("""COMPUTED_VALUE"""),45918.66666666667)</f>
        <v>45918.66667</v>
      </c>
      <c r="K431" s="1">
        <f>IFERROR(__xludf.DUMMYFUNCTION("""COMPUTED_VALUE"""),759.59)</f>
        <v>759.59</v>
      </c>
      <c r="M431" s="2">
        <f>IFERROR(__xludf.DUMMYFUNCTION("""COMPUTED_VALUE"""),45918.66666666667)</f>
        <v>45918.66667</v>
      </c>
      <c r="N431" s="1">
        <f>IFERROR(__xludf.DUMMYFUNCTION("""COMPUTED_VALUE"""),2.9280374E7)</f>
        <v>29280374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IFERROR(__xludf.DUMMYFUNCTION("""COMPUTED_VALUE"""),759.59)</f>
        <v>759.59</v>
      </c>
      <c r="D432" s="2">
        <f>IFERROR(__xludf.DUMMYFUNCTION("""COMPUTED_VALUE"""),45919.66666666667)</f>
        <v>45919.66667</v>
      </c>
      <c r="E432" s="1">
        <f>IFERROR(__xludf.DUMMYFUNCTION("""COMPUTED_VALUE"""),759.59)</f>
        <v>759.59</v>
      </c>
      <c r="G432" s="2">
        <f>IFERROR(__xludf.DUMMYFUNCTION("""COMPUTED_VALUE"""),45919.66666666667)</f>
        <v>45919.66667</v>
      </c>
      <c r="H432" s="1">
        <f>IFERROR(__xludf.DUMMYFUNCTION("""COMPUTED_VALUE"""),748.5)</f>
        <v>748.5</v>
      </c>
      <c r="J432" s="2">
        <f>IFERROR(__xludf.DUMMYFUNCTION("""COMPUTED_VALUE"""),45919.66666666667)</f>
        <v>45919.66667</v>
      </c>
      <c r="K432" s="1">
        <f>IFERROR(__xludf.DUMMYFUNCTION("""COMPUTED_VALUE"""),749.77)</f>
        <v>749.77</v>
      </c>
      <c r="M432" s="2">
        <f>IFERROR(__xludf.DUMMYFUNCTION("""COMPUTED_VALUE"""),45919.66666666667)</f>
        <v>45919.66667</v>
      </c>
      <c r="N432" s="1">
        <f>IFERROR(__xludf.DUMMYFUNCTION("""COMPUTED_VALUE"""),6.9701523E7)</f>
        <v>69701523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IFERROR(__xludf.DUMMYFUNCTION("""COMPUTED_VALUE"""),749.77)</f>
        <v>749.77</v>
      </c>
      <c r="D433" s="2">
        <f>IFERROR(__xludf.DUMMYFUNCTION("""COMPUTED_VALUE"""),45922.66666666667)</f>
        <v>45922.66667</v>
      </c>
      <c r="E433" s="1">
        <f>IFERROR(__xludf.DUMMYFUNCTION("""COMPUTED_VALUE"""),750.11)</f>
        <v>750.11</v>
      </c>
      <c r="G433" s="2">
        <f>IFERROR(__xludf.DUMMYFUNCTION("""COMPUTED_VALUE"""),45922.66666666667)</f>
        <v>45922.66667</v>
      </c>
      <c r="H433" s="1">
        <f>IFERROR(__xludf.DUMMYFUNCTION("""COMPUTED_VALUE"""),744.12)</f>
        <v>744.12</v>
      </c>
      <c r="J433" s="2">
        <f>IFERROR(__xludf.DUMMYFUNCTION("""COMPUTED_VALUE"""),45922.66666666667)</f>
        <v>45922.66667</v>
      </c>
      <c r="K433" s="1">
        <f>IFERROR(__xludf.DUMMYFUNCTION("""COMPUTED_VALUE"""),746.13)</f>
        <v>746.13</v>
      </c>
      <c r="M433" s="2">
        <f>IFERROR(__xludf.DUMMYFUNCTION("""COMPUTED_VALUE"""),45922.66666666667)</f>
        <v>45922.66667</v>
      </c>
      <c r="N433" s="1">
        <f>IFERROR(__xludf.DUMMYFUNCTION("""COMPUTED_VALUE"""),3.0523411E7)</f>
        <v>30523411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IFERROR(__xludf.DUMMYFUNCTION("""COMPUTED_VALUE"""),746.13)</f>
        <v>746.13</v>
      </c>
      <c r="D434" s="2">
        <f>IFERROR(__xludf.DUMMYFUNCTION("""COMPUTED_VALUE"""),45923.66666666667)</f>
        <v>45923.66667</v>
      </c>
      <c r="E434" s="1">
        <f>IFERROR(__xludf.DUMMYFUNCTION("""COMPUTED_VALUE"""),764.36)</f>
        <v>764.36</v>
      </c>
      <c r="G434" s="2">
        <f>IFERROR(__xludf.DUMMYFUNCTION("""COMPUTED_VALUE"""),45923.66666666667)</f>
        <v>45923.66667</v>
      </c>
      <c r="H434" s="1">
        <f>IFERROR(__xludf.DUMMYFUNCTION("""COMPUTED_VALUE"""),746.13)</f>
        <v>746.13</v>
      </c>
      <c r="J434" s="2">
        <f>IFERROR(__xludf.DUMMYFUNCTION("""COMPUTED_VALUE"""),45923.66666666667)</f>
        <v>45923.66667</v>
      </c>
      <c r="K434" s="1">
        <f>IFERROR(__xludf.DUMMYFUNCTION("""COMPUTED_VALUE"""),756.56)</f>
        <v>756.56</v>
      </c>
      <c r="M434" s="2">
        <f>IFERROR(__xludf.DUMMYFUNCTION("""COMPUTED_VALUE"""),45923.66666666667)</f>
        <v>45923.66667</v>
      </c>
      <c r="N434" s="1">
        <f>IFERROR(__xludf.DUMMYFUNCTION("""COMPUTED_VALUE"""),4.1528198E7)</f>
        <v>41528198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IFERROR(__xludf.DUMMYFUNCTION("""COMPUTED_VALUE"""),756.56)</f>
        <v>756.56</v>
      </c>
      <c r="D435" s="2">
        <f>IFERROR(__xludf.DUMMYFUNCTION("""COMPUTED_VALUE"""),45924.66666666667)</f>
        <v>45924.66667</v>
      </c>
      <c r="E435" s="1">
        <f>IFERROR(__xludf.DUMMYFUNCTION("""COMPUTED_VALUE"""),769.7)</f>
        <v>769.7</v>
      </c>
      <c r="G435" s="2">
        <f>IFERROR(__xludf.DUMMYFUNCTION("""COMPUTED_VALUE"""),45924.66666666667)</f>
        <v>45924.66667</v>
      </c>
      <c r="H435" s="1">
        <f>IFERROR(__xludf.DUMMYFUNCTION("""COMPUTED_VALUE"""),756.56)</f>
        <v>756.56</v>
      </c>
      <c r="J435" s="2">
        <f>IFERROR(__xludf.DUMMYFUNCTION("""COMPUTED_VALUE"""),45924.66666666667)</f>
        <v>45924.66667</v>
      </c>
      <c r="K435" s="1">
        <f>IFERROR(__xludf.DUMMYFUNCTION("""COMPUTED_VALUE"""),762.38)</f>
        <v>762.38</v>
      </c>
      <c r="M435" s="2">
        <f>IFERROR(__xludf.DUMMYFUNCTION("""COMPUTED_VALUE"""),45924.66666666667)</f>
        <v>45924.66667</v>
      </c>
      <c r="N435" s="1">
        <f>IFERROR(__xludf.DUMMYFUNCTION("""COMPUTED_VALUE"""),2.8357551E7)</f>
        <v>28357551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IFERROR(__xludf.DUMMYFUNCTION("""COMPUTED_VALUE"""),762.38)</f>
        <v>762.38</v>
      </c>
      <c r="D436" s="2">
        <f>IFERROR(__xludf.DUMMYFUNCTION("""COMPUTED_VALUE"""),45925.66666666667)</f>
        <v>45925.66667</v>
      </c>
      <c r="E436" s="1">
        <f>IFERROR(__xludf.DUMMYFUNCTION("""COMPUTED_VALUE"""),770.83)</f>
        <v>770.83</v>
      </c>
      <c r="G436" s="2">
        <f>IFERROR(__xludf.DUMMYFUNCTION("""COMPUTED_VALUE"""),45925.66666666667)</f>
        <v>45925.66667</v>
      </c>
      <c r="H436" s="1">
        <f>IFERROR(__xludf.DUMMYFUNCTION("""COMPUTED_VALUE"""),761.94)</f>
        <v>761.94</v>
      </c>
      <c r="J436" s="2">
        <f>IFERROR(__xludf.DUMMYFUNCTION("""COMPUTED_VALUE"""),45925.66666666667)</f>
        <v>45925.66667</v>
      </c>
      <c r="K436" s="1">
        <f>IFERROR(__xludf.DUMMYFUNCTION("""COMPUTED_VALUE"""),769.22)</f>
        <v>769.22</v>
      </c>
      <c r="M436" s="2">
        <f>IFERROR(__xludf.DUMMYFUNCTION("""COMPUTED_VALUE"""),45925.66666666667)</f>
        <v>45925.66667</v>
      </c>
      <c r="N436" s="1">
        <f>IFERROR(__xludf.DUMMYFUNCTION("""COMPUTED_VALUE"""),2.8781914E7)</f>
        <v>28781914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IFERROR(__xludf.DUMMYFUNCTION("""COMPUTED_VALUE"""),769.22)</f>
        <v>769.22</v>
      </c>
      <c r="D437" s="2">
        <f>IFERROR(__xludf.DUMMYFUNCTION("""COMPUTED_VALUE"""),45926.66666666667)</f>
        <v>45926.66667</v>
      </c>
      <c r="E437" s="1">
        <f>IFERROR(__xludf.DUMMYFUNCTION("""COMPUTED_VALUE"""),782.05)</f>
        <v>782.05</v>
      </c>
      <c r="G437" s="2">
        <f>IFERROR(__xludf.DUMMYFUNCTION("""COMPUTED_VALUE"""),45926.66666666667)</f>
        <v>45926.66667</v>
      </c>
      <c r="H437" s="1">
        <f>IFERROR(__xludf.DUMMYFUNCTION("""COMPUTED_VALUE"""),769.22)</f>
        <v>769.22</v>
      </c>
      <c r="J437" s="2">
        <f>IFERROR(__xludf.DUMMYFUNCTION("""COMPUTED_VALUE"""),45926.66666666667)</f>
        <v>45926.66667</v>
      </c>
      <c r="K437" s="1">
        <f>IFERROR(__xludf.DUMMYFUNCTION("""COMPUTED_VALUE"""),774.94)</f>
        <v>774.94</v>
      </c>
      <c r="M437" s="2">
        <f>IFERROR(__xludf.DUMMYFUNCTION("""COMPUTED_VALUE"""),45926.66666666667)</f>
        <v>45926.66667</v>
      </c>
      <c r="N437" s="1">
        <f>IFERROR(__xludf.DUMMYFUNCTION("""COMPUTED_VALUE"""),3.575095E7)</f>
        <v>35750950</v>
      </c>
    </row>
  </sheetData>
  <drawing r:id="rId1"/>
</worksheet>
</file>