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IFERROR(__xludf.DUMMYFUNCTION("GOOGLEFINANCE(""DJUSOS"",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IFERROR(__xludf.DUMMYFUNCTION("GOOGLEFINANCE(""DJUSOS"",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IFERROR(__xludf.DUMMYFUNCTION("GOOGLEFINANCE(""DJUSOS"",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IFERROR(__xludf.DUMMYFUNCTION("GOOGLEFINANCE(""DJUSOS"",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IFERROR(__xludf.DUMMYFUNCTION("GOOGLEFINANCE(""DJUSOS"",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IFERROR(__xludf.DUMMYFUNCTION("""COMPUTED_VALUE"""),1029.72)</f>
        <v>1029.72</v>
      </c>
      <c r="D2" s="2">
        <f>IFERROR(__xludf.DUMMYFUNCTION("""COMPUTED_VALUE"""),45293.66666666667)</f>
        <v>45293.66667</v>
      </c>
      <c r="E2" s="1">
        <f>IFERROR(__xludf.DUMMYFUNCTION("""COMPUTED_VALUE"""),1051.04)</f>
        <v>1051.04</v>
      </c>
      <c r="G2" s="2">
        <f>IFERROR(__xludf.DUMMYFUNCTION("""COMPUTED_VALUE"""),45293.66666666667)</f>
        <v>45293.66667</v>
      </c>
      <c r="H2" s="1">
        <f>IFERROR(__xludf.DUMMYFUNCTION("""COMPUTED_VALUE"""),1029.72)</f>
        <v>1029.72</v>
      </c>
      <c r="J2" s="2">
        <f>IFERROR(__xludf.DUMMYFUNCTION("""COMPUTED_VALUE"""),45293.66666666667)</f>
        <v>45293.66667</v>
      </c>
      <c r="K2" s="1">
        <f>IFERROR(__xludf.DUMMYFUNCTION("""COMPUTED_VALUE"""),1041.46)</f>
        <v>1041.46</v>
      </c>
      <c r="M2" s="2">
        <f>IFERROR(__xludf.DUMMYFUNCTION("""COMPUTED_VALUE"""),45293.66666666667)</f>
        <v>45293.66667</v>
      </c>
      <c r="N2" s="1">
        <f>IFERROR(__xludf.DUMMYFUNCTION("""COMPUTED_VALUE"""),8.4933228E7)</f>
        <v>84933228</v>
      </c>
    </row>
    <row r="3">
      <c r="A3" s="2">
        <f>IFERROR(__xludf.DUMMYFUNCTION("""COMPUTED_VALUE"""),45294.66666666667)</f>
        <v>45294.66667</v>
      </c>
      <c r="B3" s="1">
        <f>IFERROR(__xludf.DUMMYFUNCTION("""COMPUTED_VALUE"""),1041.46)</f>
        <v>1041.46</v>
      </c>
      <c r="D3" s="2">
        <f>IFERROR(__xludf.DUMMYFUNCTION("""COMPUTED_VALUE"""),45294.66666666667)</f>
        <v>45294.66667</v>
      </c>
      <c r="E3" s="1">
        <f>IFERROR(__xludf.DUMMYFUNCTION("""COMPUTED_VALUE"""),1063.86)</f>
        <v>1063.86</v>
      </c>
      <c r="G3" s="2">
        <f>IFERROR(__xludf.DUMMYFUNCTION("""COMPUTED_VALUE"""),45294.66666666667)</f>
        <v>45294.66667</v>
      </c>
      <c r="H3" s="1">
        <f>IFERROR(__xludf.DUMMYFUNCTION("""COMPUTED_VALUE"""),1037.93)</f>
        <v>1037.93</v>
      </c>
      <c r="J3" s="2">
        <f>IFERROR(__xludf.DUMMYFUNCTION("""COMPUTED_VALUE"""),45294.66666666667)</f>
        <v>45294.66667</v>
      </c>
      <c r="K3" s="1">
        <f>IFERROR(__xludf.DUMMYFUNCTION("""COMPUTED_VALUE"""),1059.99)</f>
        <v>1059.99</v>
      </c>
      <c r="M3" s="2">
        <f>IFERROR(__xludf.DUMMYFUNCTION("""COMPUTED_VALUE"""),45294.66666666667)</f>
        <v>45294.66667</v>
      </c>
      <c r="N3" s="1">
        <f>IFERROR(__xludf.DUMMYFUNCTION("""COMPUTED_VALUE"""),1.00452724E8)</f>
        <v>100452724</v>
      </c>
    </row>
    <row r="4">
      <c r="A4" s="2">
        <f>IFERROR(__xludf.DUMMYFUNCTION("""COMPUTED_VALUE"""),45295.66666666667)</f>
        <v>45295.66667</v>
      </c>
      <c r="B4" s="1">
        <f>IFERROR(__xludf.DUMMYFUNCTION("""COMPUTED_VALUE"""),1059.99)</f>
        <v>1059.99</v>
      </c>
      <c r="D4" s="2">
        <f>IFERROR(__xludf.DUMMYFUNCTION("""COMPUTED_VALUE"""),45295.66666666667)</f>
        <v>45295.66667</v>
      </c>
      <c r="E4" s="1">
        <f>IFERROR(__xludf.DUMMYFUNCTION("""COMPUTED_VALUE"""),1070.81)</f>
        <v>1070.81</v>
      </c>
      <c r="G4" s="2">
        <f>IFERROR(__xludf.DUMMYFUNCTION("""COMPUTED_VALUE"""),45295.66666666667)</f>
        <v>45295.66667</v>
      </c>
      <c r="H4" s="1">
        <f>IFERROR(__xludf.DUMMYFUNCTION("""COMPUTED_VALUE"""),1033.72)</f>
        <v>1033.72</v>
      </c>
      <c r="J4" s="2">
        <f>IFERROR(__xludf.DUMMYFUNCTION("""COMPUTED_VALUE"""),45295.66666666667)</f>
        <v>45295.66667</v>
      </c>
      <c r="K4" s="1">
        <f>IFERROR(__xludf.DUMMYFUNCTION("""COMPUTED_VALUE"""),1034.46)</f>
        <v>1034.46</v>
      </c>
      <c r="M4" s="2">
        <f>IFERROR(__xludf.DUMMYFUNCTION("""COMPUTED_VALUE"""),45295.66666666667)</f>
        <v>45295.66667</v>
      </c>
      <c r="N4" s="1">
        <f>IFERROR(__xludf.DUMMYFUNCTION("""COMPUTED_VALUE"""),1.24677581E8)</f>
        <v>124677581</v>
      </c>
    </row>
    <row r="5">
      <c r="A5" s="2">
        <f>IFERROR(__xludf.DUMMYFUNCTION("""COMPUTED_VALUE"""),45296.66666666667)</f>
        <v>45296.66667</v>
      </c>
      <c r="B5" s="1">
        <f>IFERROR(__xludf.DUMMYFUNCTION("""COMPUTED_VALUE"""),1034.46)</f>
        <v>1034.46</v>
      </c>
      <c r="D5" s="2">
        <f>IFERROR(__xludf.DUMMYFUNCTION("""COMPUTED_VALUE"""),45296.66666666667)</f>
        <v>45296.66667</v>
      </c>
      <c r="E5" s="1">
        <f>IFERROR(__xludf.DUMMYFUNCTION("""COMPUTED_VALUE"""),1044.47)</f>
        <v>1044.47</v>
      </c>
      <c r="G5" s="2">
        <f>IFERROR(__xludf.DUMMYFUNCTION("""COMPUTED_VALUE"""),45296.66666666667)</f>
        <v>45296.66667</v>
      </c>
      <c r="H5" s="1">
        <f>IFERROR(__xludf.DUMMYFUNCTION("""COMPUTED_VALUE"""),1028.34)</f>
        <v>1028.34</v>
      </c>
      <c r="J5" s="2">
        <f>IFERROR(__xludf.DUMMYFUNCTION("""COMPUTED_VALUE"""),45296.66666666667)</f>
        <v>45296.66667</v>
      </c>
      <c r="K5" s="1">
        <f>IFERROR(__xludf.DUMMYFUNCTION("""COMPUTED_VALUE"""),1035.82)</f>
        <v>1035.82</v>
      </c>
      <c r="M5" s="2">
        <f>IFERROR(__xludf.DUMMYFUNCTION("""COMPUTED_VALUE"""),45296.66666666667)</f>
        <v>45296.66667</v>
      </c>
      <c r="N5" s="1">
        <f>IFERROR(__xludf.DUMMYFUNCTION("""COMPUTED_VALUE"""),1.57966936E8)</f>
        <v>157966936</v>
      </c>
    </row>
    <row r="6">
      <c r="A6" s="2">
        <f>IFERROR(__xludf.DUMMYFUNCTION("""COMPUTED_VALUE"""),45299.66666666667)</f>
        <v>45299.66667</v>
      </c>
      <c r="B6" s="1">
        <f>IFERROR(__xludf.DUMMYFUNCTION("""COMPUTED_VALUE"""),1035.82)</f>
        <v>1035.82</v>
      </c>
      <c r="D6" s="2">
        <f>IFERROR(__xludf.DUMMYFUNCTION("""COMPUTED_VALUE"""),45299.66666666667)</f>
        <v>45299.66667</v>
      </c>
      <c r="E6" s="1">
        <f>IFERROR(__xludf.DUMMYFUNCTION("""COMPUTED_VALUE"""),1035.82)</f>
        <v>1035.82</v>
      </c>
      <c r="G6" s="2">
        <f>IFERROR(__xludf.DUMMYFUNCTION("""COMPUTED_VALUE"""),45299.66666666667)</f>
        <v>45299.66667</v>
      </c>
      <c r="H6" s="1">
        <f>IFERROR(__xludf.DUMMYFUNCTION("""COMPUTED_VALUE"""),1004.91)</f>
        <v>1004.91</v>
      </c>
      <c r="J6" s="2">
        <f>IFERROR(__xludf.DUMMYFUNCTION("""COMPUTED_VALUE"""),45299.66666666667)</f>
        <v>45299.66667</v>
      </c>
      <c r="K6" s="1">
        <f>IFERROR(__xludf.DUMMYFUNCTION("""COMPUTED_VALUE"""),1026.36)</f>
        <v>1026.36</v>
      </c>
      <c r="M6" s="2">
        <f>IFERROR(__xludf.DUMMYFUNCTION("""COMPUTED_VALUE"""),45299.66666666667)</f>
        <v>45299.66667</v>
      </c>
      <c r="N6" s="1">
        <f>IFERROR(__xludf.DUMMYFUNCTION("""COMPUTED_VALUE"""),1.30568387E8)</f>
        <v>130568387</v>
      </c>
    </row>
    <row r="7">
      <c r="A7" s="2">
        <f>IFERROR(__xludf.DUMMYFUNCTION("""COMPUTED_VALUE"""),45300.66666666667)</f>
        <v>45300.66667</v>
      </c>
      <c r="B7" s="1">
        <f>IFERROR(__xludf.DUMMYFUNCTION("""COMPUTED_VALUE"""),1026.36)</f>
        <v>1026.36</v>
      </c>
      <c r="D7" s="2">
        <f>IFERROR(__xludf.DUMMYFUNCTION("""COMPUTED_VALUE"""),45300.66666666667)</f>
        <v>45300.66667</v>
      </c>
      <c r="E7" s="1">
        <f>IFERROR(__xludf.DUMMYFUNCTION("""COMPUTED_VALUE"""),1026.36)</f>
        <v>1026.36</v>
      </c>
      <c r="G7" s="2">
        <f>IFERROR(__xludf.DUMMYFUNCTION("""COMPUTED_VALUE"""),45300.66666666667)</f>
        <v>45300.66667</v>
      </c>
      <c r="H7" s="1">
        <f>IFERROR(__xludf.DUMMYFUNCTION("""COMPUTED_VALUE"""),1006.97)</f>
        <v>1006.97</v>
      </c>
      <c r="J7" s="2">
        <f>IFERROR(__xludf.DUMMYFUNCTION("""COMPUTED_VALUE"""),45300.66666666667)</f>
        <v>45300.66667</v>
      </c>
      <c r="K7" s="1">
        <f>IFERROR(__xludf.DUMMYFUNCTION("""COMPUTED_VALUE"""),1012.87)</f>
        <v>1012.87</v>
      </c>
      <c r="M7" s="2">
        <f>IFERROR(__xludf.DUMMYFUNCTION("""COMPUTED_VALUE"""),45300.66666666667)</f>
        <v>45300.66667</v>
      </c>
      <c r="N7" s="1">
        <f>IFERROR(__xludf.DUMMYFUNCTION("""COMPUTED_VALUE"""),1.1013958E8)</f>
        <v>110139580</v>
      </c>
    </row>
    <row r="8">
      <c r="A8" s="2">
        <f>IFERROR(__xludf.DUMMYFUNCTION("""COMPUTED_VALUE"""),45301.66666666667)</f>
        <v>45301.66667</v>
      </c>
      <c r="B8" s="1">
        <f>IFERROR(__xludf.DUMMYFUNCTION("""COMPUTED_VALUE"""),1012.87)</f>
        <v>1012.87</v>
      </c>
      <c r="D8" s="2">
        <f>IFERROR(__xludf.DUMMYFUNCTION("""COMPUTED_VALUE"""),45301.66666666667)</f>
        <v>45301.66667</v>
      </c>
      <c r="E8" s="1">
        <f>IFERROR(__xludf.DUMMYFUNCTION("""COMPUTED_VALUE"""),1012.87)</f>
        <v>1012.87</v>
      </c>
      <c r="G8" s="2">
        <f>IFERROR(__xludf.DUMMYFUNCTION("""COMPUTED_VALUE"""),45301.66666666667)</f>
        <v>45301.66667</v>
      </c>
      <c r="H8" s="1">
        <f>IFERROR(__xludf.DUMMYFUNCTION("""COMPUTED_VALUE"""),995.3)</f>
        <v>995.3</v>
      </c>
      <c r="J8" s="2">
        <f>IFERROR(__xludf.DUMMYFUNCTION("""COMPUTED_VALUE"""),45301.66666666667)</f>
        <v>45301.66667</v>
      </c>
      <c r="K8" s="1">
        <f>IFERROR(__xludf.DUMMYFUNCTION("""COMPUTED_VALUE"""),999.21)</f>
        <v>999.21</v>
      </c>
      <c r="M8" s="2">
        <f>IFERROR(__xludf.DUMMYFUNCTION("""COMPUTED_VALUE"""),45301.66666666667)</f>
        <v>45301.66667</v>
      </c>
      <c r="N8" s="1">
        <f>IFERROR(__xludf.DUMMYFUNCTION("""COMPUTED_VALUE"""),9.8514569E7)</f>
        <v>98514569</v>
      </c>
    </row>
    <row r="9">
      <c r="A9" s="2">
        <f>IFERROR(__xludf.DUMMYFUNCTION("""COMPUTED_VALUE"""),45302.66666666667)</f>
        <v>45302.66667</v>
      </c>
      <c r="B9" s="1">
        <f>IFERROR(__xludf.DUMMYFUNCTION("""COMPUTED_VALUE"""),999.21)</f>
        <v>999.21</v>
      </c>
      <c r="D9" s="2">
        <f>IFERROR(__xludf.DUMMYFUNCTION("""COMPUTED_VALUE"""),45302.66666666667)</f>
        <v>45302.66667</v>
      </c>
      <c r="E9" s="1">
        <f>IFERROR(__xludf.DUMMYFUNCTION("""COMPUTED_VALUE"""),1008.95)</f>
        <v>1008.95</v>
      </c>
      <c r="G9" s="2">
        <f>IFERROR(__xludf.DUMMYFUNCTION("""COMPUTED_VALUE"""),45302.66666666667)</f>
        <v>45302.66667</v>
      </c>
      <c r="H9" s="1">
        <f>IFERROR(__xludf.DUMMYFUNCTION("""COMPUTED_VALUE"""),998.28)</f>
        <v>998.28</v>
      </c>
      <c r="J9" s="2">
        <f>IFERROR(__xludf.DUMMYFUNCTION("""COMPUTED_VALUE"""),45302.66666666667)</f>
        <v>45302.66667</v>
      </c>
      <c r="K9" s="1">
        <f>IFERROR(__xludf.DUMMYFUNCTION("""COMPUTED_VALUE"""),1001.76)</f>
        <v>1001.76</v>
      </c>
      <c r="M9" s="2">
        <f>IFERROR(__xludf.DUMMYFUNCTION("""COMPUTED_VALUE"""),45302.66666666667)</f>
        <v>45302.66667</v>
      </c>
      <c r="N9" s="1">
        <f>IFERROR(__xludf.DUMMYFUNCTION("""COMPUTED_VALUE"""),1.72066086E8)</f>
        <v>172066086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IFERROR(__xludf.DUMMYFUNCTION("""COMPUTED_VALUE"""),1001.76)</f>
        <v>1001.76</v>
      </c>
      <c r="D10" s="2">
        <f>IFERROR(__xludf.DUMMYFUNCTION("""COMPUTED_VALUE"""),45303.66666666667)</f>
        <v>45303.66667</v>
      </c>
      <c r="E10" s="1">
        <f>IFERROR(__xludf.DUMMYFUNCTION("""COMPUTED_VALUE"""),1023.2)</f>
        <v>1023.2</v>
      </c>
      <c r="G10" s="2">
        <f>IFERROR(__xludf.DUMMYFUNCTION("""COMPUTED_VALUE"""),45303.66666666667)</f>
        <v>45303.66667</v>
      </c>
      <c r="H10" s="1">
        <f>IFERROR(__xludf.DUMMYFUNCTION("""COMPUTED_VALUE"""),1001.76)</f>
        <v>1001.76</v>
      </c>
      <c r="J10" s="2">
        <f>IFERROR(__xludf.DUMMYFUNCTION("""COMPUTED_VALUE"""),45303.66666666667)</f>
        <v>45303.66667</v>
      </c>
      <c r="K10" s="1">
        <f>IFERROR(__xludf.DUMMYFUNCTION("""COMPUTED_VALUE"""),1014.91)</f>
        <v>1014.91</v>
      </c>
      <c r="M10" s="2">
        <f>IFERROR(__xludf.DUMMYFUNCTION("""COMPUTED_VALUE"""),45303.66666666667)</f>
        <v>45303.66667</v>
      </c>
      <c r="N10" s="1">
        <f>IFERROR(__xludf.DUMMYFUNCTION("""COMPUTED_VALUE"""),1.23875721E8)</f>
        <v>123875721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IFERROR(__xludf.DUMMYFUNCTION("""COMPUTED_VALUE"""),1014.91)</f>
        <v>1014.91</v>
      </c>
      <c r="D11" s="2">
        <f>IFERROR(__xludf.DUMMYFUNCTION("""COMPUTED_VALUE"""),45307.66666666667)</f>
        <v>45307.66667</v>
      </c>
      <c r="E11" s="1">
        <f>IFERROR(__xludf.DUMMYFUNCTION("""COMPUTED_VALUE"""),1014.97)</f>
        <v>1014.97</v>
      </c>
      <c r="G11" s="2">
        <f>IFERROR(__xludf.DUMMYFUNCTION("""COMPUTED_VALUE"""),45307.66666666667)</f>
        <v>45307.66667</v>
      </c>
      <c r="H11" s="1">
        <f>IFERROR(__xludf.DUMMYFUNCTION("""COMPUTED_VALUE"""),986.31)</f>
        <v>986.31</v>
      </c>
      <c r="J11" s="2">
        <f>IFERROR(__xludf.DUMMYFUNCTION("""COMPUTED_VALUE"""),45307.66666666667)</f>
        <v>45307.66667</v>
      </c>
      <c r="K11" s="1">
        <f>IFERROR(__xludf.DUMMYFUNCTION("""COMPUTED_VALUE"""),986.84)</f>
        <v>986.84</v>
      </c>
      <c r="M11" s="2">
        <f>IFERROR(__xludf.DUMMYFUNCTION("""COMPUTED_VALUE"""),45307.66666666667)</f>
        <v>45307.66667</v>
      </c>
      <c r="N11" s="1">
        <f>IFERROR(__xludf.DUMMYFUNCTION("""COMPUTED_VALUE"""),1.27749167E8)</f>
        <v>127749167</v>
      </c>
    </row>
    <row r="12">
      <c r="A12" s="2">
        <f>IFERROR(__xludf.DUMMYFUNCTION("""COMPUTED_VALUE"""),45308.66666666667)</f>
        <v>45308.66667</v>
      </c>
      <c r="B12" s="1">
        <f>IFERROR(__xludf.DUMMYFUNCTION("""COMPUTED_VALUE"""),986.84)</f>
        <v>986.84</v>
      </c>
      <c r="D12" s="2">
        <f>IFERROR(__xludf.DUMMYFUNCTION("""COMPUTED_VALUE"""),45308.66666666667)</f>
        <v>45308.66667</v>
      </c>
      <c r="E12" s="1">
        <f>IFERROR(__xludf.DUMMYFUNCTION("""COMPUTED_VALUE"""),986.84)</f>
        <v>986.84</v>
      </c>
      <c r="G12" s="2">
        <f>IFERROR(__xludf.DUMMYFUNCTION("""COMPUTED_VALUE"""),45308.66666666667)</f>
        <v>45308.66667</v>
      </c>
      <c r="H12" s="1">
        <f>IFERROR(__xludf.DUMMYFUNCTION("""COMPUTED_VALUE"""),972.61)</f>
        <v>972.61</v>
      </c>
      <c r="J12" s="2">
        <f>IFERROR(__xludf.DUMMYFUNCTION("""COMPUTED_VALUE"""),45308.66666666667)</f>
        <v>45308.66667</v>
      </c>
      <c r="K12" s="1">
        <f>IFERROR(__xludf.DUMMYFUNCTION("""COMPUTED_VALUE"""),976.33)</f>
        <v>976.33</v>
      </c>
      <c r="M12" s="2">
        <f>IFERROR(__xludf.DUMMYFUNCTION("""COMPUTED_VALUE"""),45308.66666666667)</f>
        <v>45308.66667</v>
      </c>
      <c r="N12" s="1">
        <f>IFERROR(__xludf.DUMMYFUNCTION("""COMPUTED_VALUE"""),1.21104195E8)</f>
        <v>121104195</v>
      </c>
    </row>
    <row r="13">
      <c r="A13" s="2">
        <f>IFERROR(__xludf.DUMMYFUNCTION("""COMPUTED_VALUE"""),45309.66666666667)</f>
        <v>45309.66667</v>
      </c>
      <c r="B13" s="1">
        <f>IFERROR(__xludf.DUMMYFUNCTION("""COMPUTED_VALUE"""),976.33)</f>
        <v>976.33</v>
      </c>
      <c r="D13" s="2">
        <f>IFERROR(__xludf.DUMMYFUNCTION("""COMPUTED_VALUE"""),45309.66666666667)</f>
        <v>45309.66667</v>
      </c>
      <c r="E13" s="1">
        <f>IFERROR(__xludf.DUMMYFUNCTION("""COMPUTED_VALUE"""),976.33)</f>
        <v>976.33</v>
      </c>
      <c r="G13" s="2">
        <f>IFERROR(__xludf.DUMMYFUNCTION("""COMPUTED_VALUE"""),45309.66666666667)</f>
        <v>45309.66667</v>
      </c>
      <c r="H13" s="1">
        <f>IFERROR(__xludf.DUMMYFUNCTION("""COMPUTED_VALUE"""),962.68)</f>
        <v>962.68</v>
      </c>
      <c r="J13" s="2">
        <f>IFERROR(__xludf.DUMMYFUNCTION("""COMPUTED_VALUE"""),45309.66666666667)</f>
        <v>45309.66667</v>
      </c>
      <c r="K13" s="1">
        <f>IFERROR(__xludf.DUMMYFUNCTION("""COMPUTED_VALUE"""),972.83)</f>
        <v>972.83</v>
      </c>
      <c r="M13" s="2">
        <f>IFERROR(__xludf.DUMMYFUNCTION("""COMPUTED_VALUE"""),45309.66666666667)</f>
        <v>45309.66667</v>
      </c>
      <c r="N13" s="1">
        <f>IFERROR(__xludf.DUMMYFUNCTION("""COMPUTED_VALUE"""),1.14387263E8)</f>
        <v>114387263</v>
      </c>
    </row>
    <row r="14">
      <c r="A14" s="2">
        <f>IFERROR(__xludf.DUMMYFUNCTION("""COMPUTED_VALUE"""),45310.66666666667)</f>
        <v>45310.66667</v>
      </c>
      <c r="B14" s="1">
        <f>IFERROR(__xludf.DUMMYFUNCTION("""COMPUTED_VALUE"""),972.83)</f>
        <v>972.83</v>
      </c>
      <c r="D14" s="2">
        <f>IFERROR(__xludf.DUMMYFUNCTION("""COMPUTED_VALUE"""),45310.66666666667)</f>
        <v>45310.66667</v>
      </c>
      <c r="E14" s="1">
        <f>IFERROR(__xludf.DUMMYFUNCTION("""COMPUTED_VALUE"""),977.76)</f>
        <v>977.76</v>
      </c>
      <c r="G14" s="2">
        <f>IFERROR(__xludf.DUMMYFUNCTION("""COMPUTED_VALUE"""),45310.66666666667)</f>
        <v>45310.66667</v>
      </c>
      <c r="H14" s="1">
        <f>IFERROR(__xludf.DUMMYFUNCTION("""COMPUTED_VALUE"""),966.97)</f>
        <v>966.97</v>
      </c>
      <c r="J14" s="2">
        <f>IFERROR(__xludf.DUMMYFUNCTION("""COMPUTED_VALUE"""),45310.66666666667)</f>
        <v>45310.66667</v>
      </c>
      <c r="K14" s="1">
        <f>IFERROR(__xludf.DUMMYFUNCTION("""COMPUTED_VALUE"""),977.76)</f>
        <v>977.76</v>
      </c>
      <c r="M14" s="2">
        <f>IFERROR(__xludf.DUMMYFUNCTION("""COMPUTED_VALUE"""),45310.66666666667)</f>
        <v>45310.66667</v>
      </c>
      <c r="N14" s="1">
        <f>IFERROR(__xludf.DUMMYFUNCTION("""COMPUTED_VALUE"""),1.04162891E8)</f>
        <v>104162891</v>
      </c>
    </row>
    <row r="15">
      <c r="A15" s="2">
        <f>IFERROR(__xludf.DUMMYFUNCTION("""COMPUTED_VALUE"""),45313.66666666667)</f>
        <v>45313.66667</v>
      </c>
      <c r="B15" s="1">
        <f>IFERROR(__xludf.DUMMYFUNCTION("""COMPUTED_VALUE"""),977.76)</f>
        <v>977.76</v>
      </c>
      <c r="D15" s="2">
        <f>IFERROR(__xludf.DUMMYFUNCTION("""COMPUTED_VALUE"""),45313.66666666667)</f>
        <v>45313.66667</v>
      </c>
      <c r="E15" s="1">
        <f>IFERROR(__xludf.DUMMYFUNCTION("""COMPUTED_VALUE"""),984.03)</f>
        <v>984.03</v>
      </c>
      <c r="G15" s="2">
        <f>IFERROR(__xludf.DUMMYFUNCTION("""COMPUTED_VALUE"""),45313.66666666667)</f>
        <v>45313.66667</v>
      </c>
      <c r="H15" s="1">
        <f>IFERROR(__xludf.DUMMYFUNCTION("""COMPUTED_VALUE"""),969.03)</f>
        <v>969.03</v>
      </c>
      <c r="J15" s="2">
        <f>IFERROR(__xludf.DUMMYFUNCTION("""COMPUTED_VALUE"""),45313.66666666667)</f>
        <v>45313.66667</v>
      </c>
      <c r="K15" s="1">
        <f>IFERROR(__xludf.DUMMYFUNCTION("""COMPUTED_VALUE"""),980.97)</f>
        <v>980.97</v>
      </c>
      <c r="M15" s="2">
        <f>IFERROR(__xludf.DUMMYFUNCTION("""COMPUTED_VALUE"""),45313.66666666667)</f>
        <v>45313.66667</v>
      </c>
      <c r="N15" s="1">
        <f>IFERROR(__xludf.DUMMYFUNCTION("""COMPUTED_VALUE"""),1.03479689E8)</f>
        <v>103479689</v>
      </c>
    </row>
    <row r="16">
      <c r="A16" s="2">
        <f>IFERROR(__xludf.DUMMYFUNCTION("""COMPUTED_VALUE"""),45314.66666666667)</f>
        <v>45314.66667</v>
      </c>
      <c r="B16" s="1">
        <f>IFERROR(__xludf.DUMMYFUNCTION("""COMPUTED_VALUE"""),980.97)</f>
        <v>980.97</v>
      </c>
      <c r="D16" s="2">
        <f>IFERROR(__xludf.DUMMYFUNCTION("""COMPUTED_VALUE"""),45314.66666666667)</f>
        <v>45314.66667</v>
      </c>
      <c r="E16" s="1">
        <f>IFERROR(__xludf.DUMMYFUNCTION("""COMPUTED_VALUE"""),990.02)</f>
        <v>990.02</v>
      </c>
      <c r="G16" s="2">
        <f>IFERROR(__xludf.DUMMYFUNCTION("""COMPUTED_VALUE"""),45314.66666666667)</f>
        <v>45314.66667</v>
      </c>
      <c r="H16" s="1">
        <f>IFERROR(__xludf.DUMMYFUNCTION("""COMPUTED_VALUE"""),977.69)</f>
        <v>977.69</v>
      </c>
      <c r="J16" s="2">
        <f>IFERROR(__xludf.DUMMYFUNCTION("""COMPUTED_VALUE"""),45314.66666666667)</f>
        <v>45314.66667</v>
      </c>
      <c r="K16" s="1">
        <f>IFERROR(__xludf.DUMMYFUNCTION("""COMPUTED_VALUE"""),982.64)</f>
        <v>982.64</v>
      </c>
      <c r="M16" s="2">
        <f>IFERROR(__xludf.DUMMYFUNCTION("""COMPUTED_VALUE"""),45314.66666666667)</f>
        <v>45314.66667</v>
      </c>
      <c r="N16" s="1">
        <f>IFERROR(__xludf.DUMMYFUNCTION("""COMPUTED_VALUE"""),9.0684987E7)</f>
        <v>90684987</v>
      </c>
    </row>
    <row r="17">
      <c r="A17" s="2">
        <f>IFERROR(__xludf.DUMMYFUNCTION("""COMPUTED_VALUE"""),45315.66666666667)</f>
        <v>45315.66667</v>
      </c>
      <c r="B17" s="1">
        <f>IFERROR(__xludf.DUMMYFUNCTION("""COMPUTED_VALUE"""),982.64)</f>
        <v>982.64</v>
      </c>
      <c r="D17" s="2">
        <f>IFERROR(__xludf.DUMMYFUNCTION("""COMPUTED_VALUE"""),45315.66666666667)</f>
        <v>45315.66667</v>
      </c>
      <c r="E17" s="1">
        <f>IFERROR(__xludf.DUMMYFUNCTION("""COMPUTED_VALUE"""),998.72)</f>
        <v>998.72</v>
      </c>
      <c r="G17" s="2">
        <f>IFERROR(__xludf.DUMMYFUNCTION("""COMPUTED_VALUE"""),45315.66666666667)</f>
        <v>45315.66667</v>
      </c>
      <c r="H17" s="1">
        <f>IFERROR(__xludf.DUMMYFUNCTION("""COMPUTED_VALUE"""),982.64)</f>
        <v>982.64</v>
      </c>
      <c r="J17" s="2">
        <f>IFERROR(__xludf.DUMMYFUNCTION("""COMPUTED_VALUE"""),45315.66666666667)</f>
        <v>45315.66667</v>
      </c>
      <c r="K17" s="1">
        <f>IFERROR(__xludf.DUMMYFUNCTION("""COMPUTED_VALUE"""),996.53)</f>
        <v>996.53</v>
      </c>
      <c r="M17" s="2">
        <f>IFERROR(__xludf.DUMMYFUNCTION("""COMPUTED_VALUE"""),45315.66666666667)</f>
        <v>45315.66667</v>
      </c>
      <c r="N17" s="1">
        <f>IFERROR(__xludf.DUMMYFUNCTION("""COMPUTED_VALUE"""),1.07949996E8)</f>
        <v>107949996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IFERROR(__xludf.DUMMYFUNCTION("""COMPUTED_VALUE"""),996.53)</f>
        <v>996.53</v>
      </c>
      <c r="D18" s="2">
        <f>IFERROR(__xludf.DUMMYFUNCTION("""COMPUTED_VALUE"""),45316.66666666667)</f>
        <v>45316.66667</v>
      </c>
      <c r="E18" s="1">
        <f>IFERROR(__xludf.DUMMYFUNCTION("""COMPUTED_VALUE"""),1017.7)</f>
        <v>1017.7</v>
      </c>
      <c r="G18" s="2">
        <f>IFERROR(__xludf.DUMMYFUNCTION("""COMPUTED_VALUE"""),45316.66666666667)</f>
        <v>45316.66667</v>
      </c>
      <c r="H18" s="1">
        <f>IFERROR(__xludf.DUMMYFUNCTION("""COMPUTED_VALUE"""),996.53)</f>
        <v>996.53</v>
      </c>
      <c r="J18" s="2">
        <f>IFERROR(__xludf.DUMMYFUNCTION("""COMPUTED_VALUE"""),45316.66666666667)</f>
        <v>45316.66667</v>
      </c>
      <c r="K18" s="1">
        <f>IFERROR(__xludf.DUMMYFUNCTION("""COMPUTED_VALUE"""),1017.46)</f>
        <v>1017.46</v>
      </c>
      <c r="M18" s="2">
        <f>IFERROR(__xludf.DUMMYFUNCTION("""COMPUTED_VALUE"""),45316.66666666667)</f>
        <v>45316.66667</v>
      </c>
      <c r="N18" s="1">
        <f>IFERROR(__xludf.DUMMYFUNCTION("""COMPUTED_VALUE"""),1.08151749E8)</f>
        <v>108151749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IFERROR(__xludf.DUMMYFUNCTION("""COMPUTED_VALUE"""),1017.46)</f>
        <v>1017.46</v>
      </c>
      <c r="D19" s="2">
        <f>IFERROR(__xludf.DUMMYFUNCTION("""COMPUTED_VALUE"""),45317.66666666667)</f>
        <v>45317.66667</v>
      </c>
      <c r="E19" s="1">
        <f>IFERROR(__xludf.DUMMYFUNCTION("""COMPUTED_VALUE"""),1025.31)</f>
        <v>1025.31</v>
      </c>
      <c r="G19" s="2">
        <f>IFERROR(__xludf.DUMMYFUNCTION("""COMPUTED_VALUE"""),45317.66666666667)</f>
        <v>45317.66667</v>
      </c>
      <c r="H19" s="1">
        <f>IFERROR(__xludf.DUMMYFUNCTION("""COMPUTED_VALUE"""),1006.8)</f>
        <v>1006.8</v>
      </c>
      <c r="J19" s="2">
        <f>IFERROR(__xludf.DUMMYFUNCTION("""COMPUTED_VALUE"""),45317.66666666667)</f>
        <v>45317.66667</v>
      </c>
      <c r="K19" s="1">
        <f>IFERROR(__xludf.DUMMYFUNCTION("""COMPUTED_VALUE"""),1025.2)</f>
        <v>1025.2</v>
      </c>
      <c r="M19" s="2">
        <f>IFERROR(__xludf.DUMMYFUNCTION("""COMPUTED_VALUE"""),45317.66666666667)</f>
        <v>45317.66667</v>
      </c>
      <c r="N19" s="1">
        <f>IFERROR(__xludf.DUMMYFUNCTION("""COMPUTED_VALUE"""),9.6429551E7)</f>
        <v>96429551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IFERROR(__xludf.DUMMYFUNCTION("""COMPUTED_VALUE"""),1025.2)</f>
        <v>1025.2</v>
      </c>
      <c r="D20" s="2">
        <f>IFERROR(__xludf.DUMMYFUNCTION("""COMPUTED_VALUE"""),45320.66666666667)</f>
        <v>45320.66667</v>
      </c>
      <c r="E20" s="1">
        <f>IFERROR(__xludf.DUMMYFUNCTION("""COMPUTED_VALUE"""),1025.2)</f>
        <v>1025.2</v>
      </c>
      <c r="G20" s="2">
        <f>IFERROR(__xludf.DUMMYFUNCTION("""COMPUTED_VALUE"""),45320.66666666667)</f>
        <v>45320.66667</v>
      </c>
      <c r="H20" s="1">
        <f>IFERROR(__xludf.DUMMYFUNCTION("""COMPUTED_VALUE"""),1012.08)</f>
        <v>1012.08</v>
      </c>
      <c r="J20" s="2">
        <f>IFERROR(__xludf.DUMMYFUNCTION("""COMPUTED_VALUE"""),45320.66666666667)</f>
        <v>45320.66667</v>
      </c>
      <c r="K20" s="1">
        <f>IFERROR(__xludf.DUMMYFUNCTION("""COMPUTED_VALUE"""),1022.08)</f>
        <v>1022.08</v>
      </c>
      <c r="M20" s="2">
        <f>IFERROR(__xludf.DUMMYFUNCTION("""COMPUTED_VALUE"""),45320.66666666667)</f>
        <v>45320.66667</v>
      </c>
      <c r="N20" s="1">
        <f>IFERROR(__xludf.DUMMYFUNCTION("""COMPUTED_VALUE"""),8.8161503E7)</f>
        <v>88161503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IFERROR(__xludf.DUMMYFUNCTION("""COMPUTED_VALUE"""),1022.08)</f>
        <v>1022.08</v>
      </c>
      <c r="D21" s="2">
        <f>IFERROR(__xludf.DUMMYFUNCTION("""COMPUTED_VALUE"""),45321.66666666667)</f>
        <v>45321.66667</v>
      </c>
      <c r="E21" s="1">
        <f>IFERROR(__xludf.DUMMYFUNCTION("""COMPUTED_VALUE"""),1045.27)</f>
        <v>1045.27</v>
      </c>
      <c r="G21" s="2">
        <f>IFERROR(__xludf.DUMMYFUNCTION("""COMPUTED_VALUE"""),45321.66666666667)</f>
        <v>45321.66667</v>
      </c>
      <c r="H21" s="1">
        <f>IFERROR(__xludf.DUMMYFUNCTION("""COMPUTED_VALUE"""),1013.49)</f>
        <v>1013.49</v>
      </c>
      <c r="J21" s="2">
        <f>IFERROR(__xludf.DUMMYFUNCTION("""COMPUTED_VALUE"""),45321.66666666667)</f>
        <v>45321.66667</v>
      </c>
      <c r="K21" s="1">
        <f>IFERROR(__xludf.DUMMYFUNCTION("""COMPUTED_VALUE"""),1043.85)</f>
        <v>1043.85</v>
      </c>
      <c r="M21" s="2">
        <f>IFERROR(__xludf.DUMMYFUNCTION("""COMPUTED_VALUE"""),45321.66666666667)</f>
        <v>45321.66667</v>
      </c>
      <c r="N21" s="1">
        <f>IFERROR(__xludf.DUMMYFUNCTION("""COMPUTED_VALUE"""),1.09926262E8)</f>
        <v>109926262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IFERROR(__xludf.DUMMYFUNCTION("""COMPUTED_VALUE"""),1043.85)</f>
        <v>1043.85</v>
      </c>
      <c r="D22" s="2">
        <f>IFERROR(__xludf.DUMMYFUNCTION("""COMPUTED_VALUE"""),45322.66666666667)</f>
        <v>45322.66667</v>
      </c>
      <c r="E22" s="1">
        <f>IFERROR(__xludf.DUMMYFUNCTION("""COMPUTED_VALUE"""),1047.69)</f>
        <v>1047.69</v>
      </c>
      <c r="G22" s="2">
        <f>IFERROR(__xludf.DUMMYFUNCTION("""COMPUTED_VALUE"""),45322.66666666667)</f>
        <v>45322.66667</v>
      </c>
      <c r="H22" s="1">
        <f>IFERROR(__xludf.DUMMYFUNCTION("""COMPUTED_VALUE"""),1023.42)</f>
        <v>1023.42</v>
      </c>
      <c r="J22" s="2">
        <f>IFERROR(__xludf.DUMMYFUNCTION("""COMPUTED_VALUE"""),45322.66666666667)</f>
        <v>45322.66667</v>
      </c>
      <c r="K22" s="1">
        <f>IFERROR(__xludf.DUMMYFUNCTION("""COMPUTED_VALUE"""),1023.6)</f>
        <v>1023.6</v>
      </c>
      <c r="M22" s="2">
        <f>IFERROR(__xludf.DUMMYFUNCTION("""COMPUTED_VALUE"""),45322.66666666667)</f>
        <v>45322.66667</v>
      </c>
      <c r="N22" s="1">
        <f>IFERROR(__xludf.DUMMYFUNCTION("""COMPUTED_VALUE"""),1.01050007E8)</f>
        <v>101050007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IFERROR(__xludf.DUMMYFUNCTION("""COMPUTED_VALUE"""),1023.6)</f>
        <v>1023.6</v>
      </c>
      <c r="D23" s="2">
        <f>IFERROR(__xludf.DUMMYFUNCTION("""COMPUTED_VALUE"""),45323.66666666667)</f>
        <v>45323.66667</v>
      </c>
      <c r="E23" s="1">
        <f>IFERROR(__xludf.DUMMYFUNCTION("""COMPUTED_VALUE"""),1036.24)</f>
        <v>1036.24</v>
      </c>
      <c r="G23" s="2">
        <f>IFERROR(__xludf.DUMMYFUNCTION("""COMPUTED_VALUE"""),45323.66666666667)</f>
        <v>45323.66667</v>
      </c>
      <c r="H23" s="1">
        <f>IFERROR(__xludf.DUMMYFUNCTION("""COMPUTED_VALUE"""),1010.66)</f>
        <v>1010.66</v>
      </c>
      <c r="J23" s="2">
        <f>IFERROR(__xludf.DUMMYFUNCTION("""COMPUTED_VALUE"""),45323.66666666667)</f>
        <v>45323.66667</v>
      </c>
      <c r="K23" s="1">
        <f>IFERROR(__xludf.DUMMYFUNCTION("""COMPUTED_VALUE"""),1021.2)</f>
        <v>1021.2</v>
      </c>
      <c r="M23" s="2">
        <f>IFERROR(__xludf.DUMMYFUNCTION("""COMPUTED_VALUE"""),45323.66666666667)</f>
        <v>45323.66667</v>
      </c>
      <c r="N23" s="1">
        <f>IFERROR(__xludf.DUMMYFUNCTION("""COMPUTED_VALUE"""),1.03806232E8)</f>
        <v>103806232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IFERROR(__xludf.DUMMYFUNCTION("""COMPUTED_VALUE"""),1021.2)</f>
        <v>1021.2</v>
      </c>
      <c r="D24" s="2">
        <f>IFERROR(__xludf.DUMMYFUNCTION("""COMPUTED_VALUE"""),45324.66666666667)</f>
        <v>45324.66667</v>
      </c>
      <c r="E24" s="1">
        <f>IFERROR(__xludf.DUMMYFUNCTION("""COMPUTED_VALUE"""),1024.57)</f>
        <v>1024.57</v>
      </c>
      <c r="G24" s="2">
        <f>IFERROR(__xludf.DUMMYFUNCTION("""COMPUTED_VALUE"""),45324.66666666667)</f>
        <v>45324.66667</v>
      </c>
      <c r="H24" s="1">
        <f>IFERROR(__xludf.DUMMYFUNCTION("""COMPUTED_VALUE"""),1008.51)</f>
        <v>1008.51</v>
      </c>
      <c r="J24" s="2">
        <f>IFERROR(__xludf.DUMMYFUNCTION("""COMPUTED_VALUE"""),45324.66666666667)</f>
        <v>45324.66667</v>
      </c>
      <c r="K24" s="1">
        <f>IFERROR(__xludf.DUMMYFUNCTION("""COMPUTED_VALUE"""),1015.32)</f>
        <v>1015.32</v>
      </c>
      <c r="M24" s="2">
        <f>IFERROR(__xludf.DUMMYFUNCTION("""COMPUTED_VALUE"""),45324.66666666667)</f>
        <v>45324.66667</v>
      </c>
      <c r="N24" s="1">
        <f>IFERROR(__xludf.DUMMYFUNCTION("""COMPUTED_VALUE"""),8.9488699E7)</f>
        <v>89488699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IFERROR(__xludf.DUMMYFUNCTION("""COMPUTED_VALUE"""),1015.32)</f>
        <v>1015.32</v>
      </c>
      <c r="D25" s="2">
        <f>IFERROR(__xludf.DUMMYFUNCTION("""COMPUTED_VALUE"""),45327.66666666667)</f>
        <v>45327.66667</v>
      </c>
      <c r="E25" s="1">
        <f>IFERROR(__xludf.DUMMYFUNCTION("""COMPUTED_VALUE"""),1019.74)</f>
        <v>1019.74</v>
      </c>
      <c r="G25" s="2">
        <f>IFERROR(__xludf.DUMMYFUNCTION("""COMPUTED_VALUE"""),45327.66666666667)</f>
        <v>45327.66667</v>
      </c>
      <c r="H25" s="1">
        <f>IFERROR(__xludf.DUMMYFUNCTION("""COMPUTED_VALUE"""),1001.15)</f>
        <v>1001.15</v>
      </c>
      <c r="J25" s="2">
        <f>IFERROR(__xludf.DUMMYFUNCTION("""COMPUTED_VALUE"""),45327.66666666667)</f>
        <v>45327.66667</v>
      </c>
      <c r="K25" s="1">
        <f>IFERROR(__xludf.DUMMYFUNCTION("""COMPUTED_VALUE"""),1014.5)</f>
        <v>1014.5</v>
      </c>
      <c r="M25" s="2">
        <f>IFERROR(__xludf.DUMMYFUNCTION("""COMPUTED_VALUE"""),45327.66666666667)</f>
        <v>45327.66667</v>
      </c>
      <c r="N25" s="1">
        <f>IFERROR(__xludf.DUMMYFUNCTION("""COMPUTED_VALUE"""),8.9301329E7)</f>
        <v>89301329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IFERROR(__xludf.DUMMYFUNCTION("""COMPUTED_VALUE"""),1014.5)</f>
        <v>1014.5</v>
      </c>
      <c r="D26" s="2">
        <f>IFERROR(__xludf.DUMMYFUNCTION("""COMPUTED_VALUE"""),45328.66666666667)</f>
        <v>45328.66667</v>
      </c>
      <c r="E26" s="1">
        <f>IFERROR(__xludf.DUMMYFUNCTION("""COMPUTED_VALUE"""),1030.92)</f>
        <v>1030.92</v>
      </c>
      <c r="G26" s="2">
        <f>IFERROR(__xludf.DUMMYFUNCTION("""COMPUTED_VALUE"""),45328.66666666667)</f>
        <v>45328.66667</v>
      </c>
      <c r="H26" s="1">
        <f>IFERROR(__xludf.DUMMYFUNCTION("""COMPUTED_VALUE"""),1014.5)</f>
        <v>1014.5</v>
      </c>
      <c r="J26" s="2">
        <f>IFERROR(__xludf.DUMMYFUNCTION("""COMPUTED_VALUE"""),45328.66666666667)</f>
        <v>45328.66667</v>
      </c>
      <c r="K26" s="1">
        <f>IFERROR(__xludf.DUMMYFUNCTION("""COMPUTED_VALUE"""),1018.11)</f>
        <v>1018.11</v>
      </c>
      <c r="M26" s="2">
        <f>IFERROR(__xludf.DUMMYFUNCTION("""COMPUTED_VALUE"""),45328.66666666667)</f>
        <v>45328.66667</v>
      </c>
      <c r="N26" s="1">
        <f>IFERROR(__xludf.DUMMYFUNCTION("""COMPUTED_VALUE"""),8.7223156E7)</f>
        <v>87223156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IFERROR(__xludf.DUMMYFUNCTION("""COMPUTED_VALUE"""),1018.11)</f>
        <v>1018.11</v>
      </c>
      <c r="D27" s="2">
        <f>IFERROR(__xludf.DUMMYFUNCTION("""COMPUTED_VALUE"""),45329.66666666667)</f>
        <v>45329.66667</v>
      </c>
      <c r="E27" s="1">
        <f>IFERROR(__xludf.DUMMYFUNCTION("""COMPUTED_VALUE"""),1026.72)</f>
        <v>1026.72</v>
      </c>
      <c r="G27" s="2">
        <f>IFERROR(__xludf.DUMMYFUNCTION("""COMPUTED_VALUE"""),45329.66666666667)</f>
        <v>45329.66667</v>
      </c>
      <c r="H27" s="1">
        <f>IFERROR(__xludf.DUMMYFUNCTION("""COMPUTED_VALUE"""),1014.44)</f>
        <v>1014.44</v>
      </c>
      <c r="J27" s="2">
        <f>IFERROR(__xludf.DUMMYFUNCTION("""COMPUTED_VALUE"""),45329.66666666667)</f>
        <v>45329.66667</v>
      </c>
      <c r="K27" s="1">
        <f>IFERROR(__xludf.DUMMYFUNCTION("""COMPUTED_VALUE"""),1024.59)</f>
        <v>1024.59</v>
      </c>
      <c r="M27" s="2">
        <f>IFERROR(__xludf.DUMMYFUNCTION("""COMPUTED_VALUE"""),45329.66666666667)</f>
        <v>45329.66667</v>
      </c>
      <c r="N27" s="1">
        <f>IFERROR(__xludf.DUMMYFUNCTION("""COMPUTED_VALUE"""),8.382162E7)</f>
        <v>83821620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IFERROR(__xludf.DUMMYFUNCTION("""COMPUTED_VALUE"""),1024.59)</f>
        <v>1024.59</v>
      </c>
      <c r="D28" s="2">
        <f>IFERROR(__xludf.DUMMYFUNCTION("""COMPUTED_VALUE"""),45330.66666666667)</f>
        <v>45330.66667</v>
      </c>
      <c r="E28" s="1">
        <f>IFERROR(__xludf.DUMMYFUNCTION("""COMPUTED_VALUE"""),1038.11)</f>
        <v>1038.11</v>
      </c>
      <c r="G28" s="2">
        <f>IFERROR(__xludf.DUMMYFUNCTION("""COMPUTED_VALUE"""),45330.66666666667)</f>
        <v>45330.66667</v>
      </c>
      <c r="H28" s="1">
        <f>IFERROR(__xludf.DUMMYFUNCTION("""COMPUTED_VALUE"""),1024.59)</f>
        <v>1024.59</v>
      </c>
      <c r="J28" s="2">
        <f>IFERROR(__xludf.DUMMYFUNCTION("""COMPUTED_VALUE"""),45330.66666666667)</f>
        <v>45330.66667</v>
      </c>
      <c r="K28" s="1">
        <f>IFERROR(__xludf.DUMMYFUNCTION("""COMPUTED_VALUE"""),1034.17)</f>
        <v>1034.17</v>
      </c>
      <c r="M28" s="2">
        <f>IFERROR(__xludf.DUMMYFUNCTION("""COMPUTED_VALUE"""),45330.66666666667)</f>
        <v>45330.66667</v>
      </c>
      <c r="N28" s="1">
        <f>IFERROR(__xludf.DUMMYFUNCTION("""COMPUTED_VALUE"""),1.08596176E8)</f>
        <v>108596176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IFERROR(__xludf.DUMMYFUNCTION("""COMPUTED_VALUE"""),1034.17)</f>
        <v>1034.17</v>
      </c>
      <c r="D29" s="2">
        <f>IFERROR(__xludf.DUMMYFUNCTION("""COMPUTED_VALUE"""),45331.66666666667)</f>
        <v>45331.66667</v>
      </c>
      <c r="E29" s="1">
        <f>IFERROR(__xludf.DUMMYFUNCTION("""COMPUTED_VALUE"""),1038.46)</f>
        <v>1038.46</v>
      </c>
      <c r="G29" s="2">
        <f>IFERROR(__xludf.DUMMYFUNCTION("""COMPUTED_VALUE"""),45331.66666666667)</f>
        <v>45331.66667</v>
      </c>
      <c r="H29" s="1">
        <f>IFERROR(__xludf.DUMMYFUNCTION("""COMPUTED_VALUE"""),1018.78)</f>
        <v>1018.78</v>
      </c>
      <c r="J29" s="2">
        <f>IFERROR(__xludf.DUMMYFUNCTION("""COMPUTED_VALUE"""),45331.66666666667)</f>
        <v>45331.66667</v>
      </c>
      <c r="K29" s="1">
        <f>IFERROR(__xludf.DUMMYFUNCTION("""COMPUTED_VALUE"""),1020.76)</f>
        <v>1020.76</v>
      </c>
      <c r="M29" s="2">
        <f>IFERROR(__xludf.DUMMYFUNCTION("""COMPUTED_VALUE"""),45331.66666666667)</f>
        <v>45331.66667</v>
      </c>
      <c r="N29" s="1">
        <f>IFERROR(__xludf.DUMMYFUNCTION("""COMPUTED_VALUE"""),9.0134423E7)</f>
        <v>90134423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IFERROR(__xludf.DUMMYFUNCTION("""COMPUTED_VALUE"""),1020.76)</f>
        <v>1020.76</v>
      </c>
      <c r="D30" s="2">
        <f>IFERROR(__xludf.DUMMYFUNCTION("""COMPUTED_VALUE"""),45334.66666666667)</f>
        <v>45334.66667</v>
      </c>
      <c r="E30" s="1">
        <f>IFERROR(__xludf.DUMMYFUNCTION("""COMPUTED_VALUE"""),1035.12)</f>
        <v>1035.12</v>
      </c>
      <c r="G30" s="2">
        <f>IFERROR(__xludf.DUMMYFUNCTION("""COMPUTED_VALUE"""),45334.66666666667)</f>
        <v>45334.66667</v>
      </c>
      <c r="H30" s="1">
        <f>IFERROR(__xludf.DUMMYFUNCTION("""COMPUTED_VALUE"""),1020.76)</f>
        <v>1020.76</v>
      </c>
      <c r="J30" s="2">
        <f>IFERROR(__xludf.DUMMYFUNCTION("""COMPUTED_VALUE"""),45334.66666666667)</f>
        <v>45334.66667</v>
      </c>
      <c r="K30" s="1">
        <f>IFERROR(__xludf.DUMMYFUNCTION("""COMPUTED_VALUE"""),1030.13)</f>
        <v>1030.13</v>
      </c>
      <c r="M30" s="2">
        <f>IFERROR(__xludf.DUMMYFUNCTION("""COMPUTED_VALUE"""),45334.66666666667)</f>
        <v>45334.66667</v>
      </c>
      <c r="N30" s="1">
        <f>IFERROR(__xludf.DUMMYFUNCTION("""COMPUTED_VALUE"""),1.12701689E8)</f>
        <v>112701689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IFERROR(__xludf.DUMMYFUNCTION("""COMPUTED_VALUE"""),1030.13)</f>
        <v>1030.13</v>
      </c>
      <c r="D31" s="2">
        <f>IFERROR(__xludf.DUMMYFUNCTION("""COMPUTED_VALUE"""),45335.66666666667)</f>
        <v>45335.66667</v>
      </c>
      <c r="E31" s="1">
        <f>IFERROR(__xludf.DUMMYFUNCTION("""COMPUTED_VALUE"""),1033.21)</f>
        <v>1033.21</v>
      </c>
      <c r="G31" s="2">
        <f>IFERROR(__xludf.DUMMYFUNCTION("""COMPUTED_VALUE"""),45335.66666666667)</f>
        <v>45335.66667</v>
      </c>
      <c r="H31" s="1">
        <f>IFERROR(__xludf.DUMMYFUNCTION("""COMPUTED_VALUE"""),1013.44)</f>
        <v>1013.44</v>
      </c>
      <c r="J31" s="2">
        <f>IFERROR(__xludf.DUMMYFUNCTION("""COMPUTED_VALUE"""),45335.66666666667)</f>
        <v>45335.66667</v>
      </c>
      <c r="K31" s="1">
        <f>IFERROR(__xludf.DUMMYFUNCTION("""COMPUTED_VALUE"""),1021.02)</f>
        <v>1021.02</v>
      </c>
      <c r="M31" s="2">
        <f>IFERROR(__xludf.DUMMYFUNCTION("""COMPUTED_VALUE"""),45335.66666666667)</f>
        <v>45335.66667</v>
      </c>
      <c r="N31" s="1">
        <f>IFERROR(__xludf.DUMMYFUNCTION("""COMPUTED_VALUE"""),1.07182672E8)</f>
        <v>107182672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IFERROR(__xludf.DUMMYFUNCTION("""COMPUTED_VALUE"""),1021.02)</f>
        <v>1021.02</v>
      </c>
      <c r="D32" s="2">
        <f>IFERROR(__xludf.DUMMYFUNCTION("""COMPUTED_VALUE"""),45336.66666666667)</f>
        <v>45336.66667</v>
      </c>
      <c r="E32" s="1">
        <f>IFERROR(__xludf.DUMMYFUNCTION("""COMPUTED_VALUE"""),1032.31)</f>
        <v>1032.31</v>
      </c>
      <c r="G32" s="2">
        <f>IFERROR(__xludf.DUMMYFUNCTION("""COMPUTED_VALUE"""),45336.66666666667)</f>
        <v>45336.66667</v>
      </c>
      <c r="H32" s="1">
        <f>IFERROR(__xludf.DUMMYFUNCTION("""COMPUTED_VALUE"""),1013.13)</f>
        <v>1013.13</v>
      </c>
      <c r="J32" s="2">
        <f>IFERROR(__xludf.DUMMYFUNCTION("""COMPUTED_VALUE"""),45336.66666666667)</f>
        <v>45336.66667</v>
      </c>
      <c r="K32" s="1">
        <f>IFERROR(__xludf.DUMMYFUNCTION("""COMPUTED_VALUE"""),1021.67)</f>
        <v>1021.67</v>
      </c>
      <c r="M32" s="2">
        <f>IFERROR(__xludf.DUMMYFUNCTION("""COMPUTED_VALUE"""),45336.66666666667)</f>
        <v>45336.66667</v>
      </c>
      <c r="N32" s="1">
        <f>IFERROR(__xludf.DUMMYFUNCTION("""COMPUTED_VALUE"""),1.23180094E8)</f>
        <v>123180094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IFERROR(__xludf.DUMMYFUNCTION("""COMPUTED_VALUE"""),1021.67)</f>
        <v>1021.67</v>
      </c>
      <c r="D33" s="2">
        <f>IFERROR(__xludf.DUMMYFUNCTION("""COMPUTED_VALUE"""),45337.66666666667)</f>
        <v>45337.66667</v>
      </c>
      <c r="E33" s="1">
        <f>IFERROR(__xludf.DUMMYFUNCTION("""COMPUTED_VALUE"""),1049.81)</f>
        <v>1049.81</v>
      </c>
      <c r="G33" s="2">
        <f>IFERROR(__xludf.DUMMYFUNCTION("""COMPUTED_VALUE"""),45337.66666666667)</f>
        <v>45337.66667</v>
      </c>
      <c r="H33" s="1">
        <f>IFERROR(__xludf.DUMMYFUNCTION("""COMPUTED_VALUE"""),1019.09)</f>
        <v>1019.09</v>
      </c>
      <c r="J33" s="2">
        <f>IFERROR(__xludf.DUMMYFUNCTION("""COMPUTED_VALUE"""),45337.66666666667)</f>
        <v>45337.66667</v>
      </c>
      <c r="K33" s="1">
        <f>IFERROR(__xludf.DUMMYFUNCTION("""COMPUTED_VALUE"""),1045.39)</f>
        <v>1045.39</v>
      </c>
      <c r="M33" s="2">
        <f>IFERROR(__xludf.DUMMYFUNCTION("""COMPUTED_VALUE"""),45337.66666666667)</f>
        <v>45337.66667</v>
      </c>
      <c r="N33" s="1">
        <f>IFERROR(__xludf.DUMMYFUNCTION("""COMPUTED_VALUE"""),1.3333863E8)</f>
        <v>133338630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IFERROR(__xludf.DUMMYFUNCTION("""COMPUTED_VALUE"""),1045.39)</f>
        <v>1045.39</v>
      </c>
      <c r="D34" s="2">
        <f>IFERROR(__xludf.DUMMYFUNCTION("""COMPUTED_VALUE"""),45338.66666666667)</f>
        <v>45338.66667</v>
      </c>
      <c r="E34" s="1">
        <f>IFERROR(__xludf.DUMMYFUNCTION("""COMPUTED_VALUE"""),1051.93)</f>
        <v>1051.93</v>
      </c>
      <c r="G34" s="2">
        <f>IFERROR(__xludf.DUMMYFUNCTION("""COMPUTED_VALUE"""),45338.66666666667)</f>
        <v>45338.66667</v>
      </c>
      <c r="H34" s="1">
        <f>IFERROR(__xludf.DUMMYFUNCTION("""COMPUTED_VALUE"""),1039.61)</f>
        <v>1039.61</v>
      </c>
      <c r="J34" s="2">
        <f>IFERROR(__xludf.DUMMYFUNCTION("""COMPUTED_VALUE"""),45338.66666666667)</f>
        <v>45338.66667</v>
      </c>
      <c r="K34" s="1">
        <f>IFERROR(__xludf.DUMMYFUNCTION("""COMPUTED_VALUE"""),1042.29)</f>
        <v>1042.29</v>
      </c>
      <c r="M34" s="2">
        <f>IFERROR(__xludf.DUMMYFUNCTION("""COMPUTED_VALUE"""),45338.66666666667)</f>
        <v>45338.66667</v>
      </c>
      <c r="N34" s="1">
        <f>IFERROR(__xludf.DUMMYFUNCTION("""COMPUTED_VALUE"""),1.04841089E8)</f>
        <v>104841089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IFERROR(__xludf.DUMMYFUNCTION("""COMPUTED_VALUE"""),1042.29)</f>
        <v>1042.29</v>
      </c>
      <c r="D35" s="2">
        <f>IFERROR(__xludf.DUMMYFUNCTION("""COMPUTED_VALUE"""),45342.66666666667)</f>
        <v>45342.66667</v>
      </c>
      <c r="E35" s="1">
        <f>IFERROR(__xludf.DUMMYFUNCTION("""COMPUTED_VALUE"""),1042.29)</f>
        <v>1042.29</v>
      </c>
      <c r="G35" s="2">
        <f>IFERROR(__xludf.DUMMYFUNCTION("""COMPUTED_VALUE"""),45342.66666666667)</f>
        <v>45342.66667</v>
      </c>
      <c r="H35" s="1">
        <f>IFERROR(__xludf.DUMMYFUNCTION("""COMPUTED_VALUE"""),1026.18)</f>
        <v>1026.18</v>
      </c>
      <c r="J35" s="2">
        <f>IFERROR(__xludf.DUMMYFUNCTION("""COMPUTED_VALUE"""),45342.66666666667)</f>
        <v>45342.66667</v>
      </c>
      <c r="K35" s="1">
        <f>IFERROR(__xludf.DUMMYFUNCTION("""COMPUTED_VALUE"""),1027.62)</f>
        <v>1027.62</v>
      </c>
      <c r="M35" s="2">
        <f>IFERROR(__xludf.DUMMYFUNCTION("""COMPUTED_VALUE"""),45342.66666666667)</f>
        <v>45342.66667</v>
      </c>
      <c r="N35" s="1">
        <f>IFERROR(__xludf.DUMMYFUNCTION("""COMPUTED_VALUE"""),1.10204825E8)</f>
        <v>110204825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IFERROR(__xludf.DUMMYFUNCTION("""COMPUTED_VALUE"""),1027.62)</f>
        <v>1027.62</v>
      </c>
      <c r="D36" s="2">
        <f>IFERROR(__xludf.DUMMYFUNCTION("""COMPUTED_VALUE"""),45343.66666666667)</f>
        <v>45343.66667</v>
      </c>
      <c r="E36" s="1">
        <f>IFERROR(__xludf.DUMMYFUNCTION("""COMPUTED_VALUE"""),1057.84)</f>
        <v>1057.84</v>
      </c>
      <c r="G36" s="2">
        <f>IFERROR(__xludf.DUMMYFUNCTION("""COMPUTED_VALUE"""),45343.66666666667)</f>
        <v>45343.66667</v>
      </c>
      <c r="H36" s="1">
        <f>IFERROR(__xludf.DUMMYFUNCTION("""COMPUTED_VALUE"""),1027.62)</f>
        <v>1027.62</v>
      </c>
      <c r="J36" s="2">
        <f>IFERROR(__xludf.DUMMYFUNCTION("""COMPUTED_VALUE"""),45343.66666666667)</f>
        <v>45343.66667</v>
      </c>
      <c r="K36" s="1">
        <f>IFERROR(__xludf.DUMMYFUNCTION("""COMPUTED_VALUE"""),1054.49)</f>
        <v>1054.49</v>
      </c>
      <c r="M36" s="2">
        <f>IFERROR(__xludf.DUMMYFUNCTION("""COMPUTED_VALUE"""),45343.66666666667)</f>
        <v>45343.66667</v>
      </c>
      <c r="N36" s="1">
        <f>IFERROR(__xludf.DUMMYFUNCTION("""COMPUTED_VALUE"""),1.5835935E8)</f>
        <v>158359350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IFERROR(__xludf.DUMMYFUNCTION("""COMPUTED_VALUE"""),1054.49)</f>
        <v>1054.49</v>
      </c>
      <c r="D37" s="2">
        <f>IFERROR(__xludf.DUMMYFUNCTION("""COMPUTED_VALUE"""),45344.66666666667)</f>
        <v>45344.66667</v>
      </c>
      <c r="E37" s="1">
        <f>IFERROR(__xludf.DUMMYFUNCTION("""COMPUTED_VALUE"""),1060.74)</f>
        <v>1060.74</v>
      </c>
      <c r="G37" s="2">
        <f>IFERROR(__xludf.DUMMYFUNCTION("""COMPUTED_VALUE"""),45344.66666666667)</f>
        <v>45344.66667</v>
      </c>
      <c r="H37" s="1">
        <f>IFERROR(__xludf.DUMMYFUNCTION("""COMPUTED_VALUE"""),1041.67)</f>
        <v>1041.67</v>
      </c>
      <c r="J37" s="2">
        <f>IFERROR(__xludf.DUMMYFUNCTION("""COMPUTED_VALUE"""),45344.66666666667)</f>
        <v>45344.66667</v>
      </c>
      <c r="K37" s="1">
        <f>IFERROR(__xludf.DUMMYFUNCTION("""COMPUTED_VALUE"""),1056.95)</f>
        <v>1056.95</v>
      </c>
      <c r="M37" s="2">
        <f>IFERROR(__xludf.DUMMYFUNCTION("""COMPUTED_VALUE"""),45344.66666666667)</f>
        <v>45344.66667</v>
      </c>
      <c r="N37" s="1">
        <f>IFERROR(__xludf.DUMMYFUNCTION("""COMPUTED_VALUE"""),1.39101249E8)</f>
        <v>139101249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IFERROR(__xludf.DUMMYFUNCTION("""COMPUTED_VALUE"""),1056.95)</f>
        <v>1056.95</v>
      </c>
      <c r="D38" s="2">
        <f>IFERROR(__xludf.DUMMYFUNCTION("""COMPUTED_VALUE"""),45345.66666666667)</f>
        <v>45345.66667</v>
      </c>
      <c r="E38" s="1">
        <f>IFERROR(__xludf.DUMMYFUNCTION("""COMPUTED_VALUE"""),1056.95)</f>
        <v>1056.95</v>
      </c>
      <c r="G38" s="2">
        <f>IFERROR(__xludf.DUMMYFUNCTION("""COMPUTED_VALUE"""),45345.66666666667)</f>
        <v>45345.66667</v>
      </c>
      <c r="H38" s="1">
        <f>IFERROR(__xludf.DUMMYFUNCTION("""COMPUTED_VALUE"""),1038.11)</f>
        <v>1038.11</v>
      </c>
      <c r="J38" s="2">
        <f>IFERROR(__xludf.DUMMYFUNCTION("""COMPUTED_VALUE"""),45345.66666666667)</f>
        <v>45345.66667</v>
      </c>
      <c r="K38" s="1">
        <f>IFERROR(__xludf.DUMMYFUNCTION("""COMPUTED_VALUE"""),1050.68)</f>
        <v>1050.68</v>
      </c>
      <c r="M38" s="2">
        <f>IFERROR(__xludf.DUMMYFUNCTION("""COMPUTED_VALUE"""),45345.66666666667)</f>
        <v>45345.66667</v>
      </c>
      <c r="N38" s="1">
        <f>IFERROR(__xludf.DUMMYFUNCTION("""COMPUTED_VALUE"""),1.07849975E8)</f>
        <v>107849975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IFERROR(__xludf.DUMMYFUNCTION("""COMPUTED_VALUE"""),1050.68)</f>
        <v>1050.68</v>
      </c>
      <c r="D39" s="2">
        <f>IFERROR(__xludf.DUMMYFUNCTION("""COMPUTED_VALUE"""),45348.66666666667)</f>
        <v>45348.66667</v>
      </c>
      <c r="E39" s="1">
        <f>IFERROR(__xludf.DUMMYFUNCTION("""COMPUTED_VALUE"""),1064.44)</f>
        <v>1064.44</v>
      </c>
      <c r="G39" s="2">
        <f>IFERROR(__xludf.DUMMYFUNCTION("""COMPUTED_VALUE"""),45348.66666666667)</f>
        <v>45348.66667</v>
      </c>
      <c r="H39" s="1">
        <f>IFERROR(__xludf.DUMMYFUNCTION("""COMPUTED_VALUE"""),1045.1)</f>
        <v>1045.1</v>
      </c>
      <c r="J39" s="2">
        <f>IFERROR(__xludf.DUMMYFUNCTION("""COMPUTED_VALUE"""),45348.66666666667)</f>
        <v>45348.66667</v>
      </c>
      <c r="K39" s="1">
        <f>IFERROR(__xludf.DUMMYFUNCTION("""COMPUTED_VALUE"""),1058.48)</f>
        <v>1058.48</v>
      </c>
      <c r="M39" s="2">
        <f>IFERROR(__xludf.DUMMYFUNCTION("""COMPUTED_VALUE"""),45348.66666666667)</f>
        <v>45348.66667</v>
      </c>
      <c r="N39" s="1">
        <f>IFERROR(__xludf.DUMMYFUNCTION("""COMPUTED_VALUE"""),1.05392725E8)</f>
        <v>105392725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IFERROR(__xludf.DUMMYFUNCTION("""COMPUTED_VALUE"""),1058.48)</f>
        <v>1058.48</v>
      </c>
      <c r="D40" s="2">
        <f>IFERROR(__xludf.DUMMYFUNCTION("""COMPUTED_VALUE"""),45349.66666666667)</f>
        <v>45349.66667</v>
      </c>
      <c r="E40" s="1">
        <f>IFERROR(__xludf.DUMMYFUNCTION("""COMPUTED_VALUE"""),1064.75)</f>
        <v>1064.75</v>
      </c>
      <c r="G40" s="2">
        <f>IFERROR(__xludf.DUMMYFUNCTION("""COMPUTED_VALUE"""),45349.66666666667)</f>
        <v>45349.66667</v>
      </c>
      <c r="H40" s="1">
        <f>IFERROR(__xludf.DUMMYFUNCTION("""COMPUTED_VALUE"""),1050.93)</f>
        <v>1050.93</v>
      </c>
      <c r="J40" s="2">
        <f>IFERROR(__xludf.DUMMYFUNCTION("""COMPUTED_VALUE"""),45349.66666666667)</f>
        <v>45349.66667</v>
      </c>
      <c r="K40" s="1">
        <f>IFERROR(__xludf.DUMMYFUNCTION("""COMPUTED_VALUE"""),1054.7)</f>
        <v>1054.7</v>
      </c>
      <c r="M40" s="2">
        <f>IFERROR(__xludf.DUMMYFUNCTION("""COMPUTED_VALUE"""),45349.66666666667)</f>
        <v>45349.66667</v>
      </c>
      <c r="N40" s="1">
        <f>IFERROR(__xludf.DUMMYFUNCTION("""COMPUTED_VALUE"""),1.05979894E8)</f>
        <v>105979894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IFERROR(__xludf.DUMMYFUNCTION("""COMPUTED_VALUE"""),1054.7)</f>
        <v>1054.7</v>
      </c>
      <c r="D41" s="2">
        <f>IFERROR(__xludf.DUMMYFUNCTION("""COMPUTED_VALUE"""),45350.66666666667)</f>
        <v>45350.66667</v>
      </c>
      <c r="E41" s="1">
        <f>IFERROR(__xludf.DUMMYFUNCTION("""COMPUTED_VALUE"""),1062.4)</f>
        <v>1062.4</v>
      </c>
      <c r="G41" s="2">
        <f>IFERROR(__xludf.DUMMYFUNCTION("""COMPUTED_VALUE"""),45350.66666666667)</f>
        <v>45350.66667</v>
      </c>
      <c r="H41" s="1">
        <f>IFERROR(__xludf.DUMMYFUNCTION("""COMPUTED_VALUE"""),1043.51)</f>
        <v>1043.51</v>
      </c>
      <c r="J41" s="2">
        <f>IFERROR(__xludf.DUMMYFUNCTION("""COMPUTED_VALUE"""),45350.66666666667)</f>
        <v>45350.66667</v>
      </c>
      <c r="K41" s="1">
        <f>IFERROR(__xludf.DUMMYFUNCTION("""COMPUTED_VALUE"""),1048.25)</f>
        <v>1048.25</v>
      </c>
      <c r="M41" s="2">
        <f>IFERROR(__xludf.DUMMYFUNCTION("""COMPUTED_VALUE"""),45350.66666666667)</f>
        <v>45350.66667</v>
      </c>
      <c r="N41" s="1">
        <f>IFERROR(__xludf.DUMMYFUNCTION("""COMPUTED_VALUE"""),1.19325168E8)</f>
        <v>119325168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IFERROR(__xludf.DUMMYFUNCTION("""COMPUTED_VALUE"""),1048.25)</f>
        <v>1048.25</v>
      </c>
      <c r="D42" s="2">
        <f>IFERROR(__xludf.DUMMYFUNCTION("""COMPUTED_VALUE"""),45351.66666666667)</f>
        <v>45351.66667</v>
      </c>
      <c r="E42" s="1">
        <f>IFERROR(__xludf.DUMMYFUNCTION("""COMPUTED_VALUE"""),1060.21)</f>
        <v>1060.21</v>
      </c>
      <c r="G42" s="2">
        <f>IFERROR(__xludf.DUMMYFUNCTION("""COMPUTED_VALUE"""),45351.66666666667)</f>
        <v>45351.66667</v>
      </c>
      <c r="H42" s="1">
        <f>IFERROR(__xludf.DUMMYFUNCTION("""COMPUTED_VALUE"""),1047.9)</f>
        <v>1047.9</v>
      </c>
      <c r="J42" s="2">
        <f>IFERROR(__xludf.DUMMYFUNCTION("""COMPUTED_VALUE"""),45351.66666666667)</f>
        <v>45351.66667</v>
      </c>
      <c r="K42" s="1">
        <f>IFERROR(__xludf.DUMMYFUNCTION("""COMPUTED_VALUE"""),1056.42)</f>
        <v>1056.42</v>
      </c>
      <c r="M42" s="2">
        <f>IFERROR(__xludf.DUMMYFUNCTION("""COMPUTED_VALUE"""),45351.66666666667)</f>
        <v>45351.66667</v>
      </c>
      <c r="N42" s="1">
        <f>IFERROR(__xludf.DUMMYFUNCTION("""COMPUTED_VALUE"""),1.18528034E8)</f>
        <v>118528034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IFERROR(__xludf.DUMMYFUNCTION("""COMPUTED_VALUE"""),1056.42)</f>
        <v>1056.42</v>
      </c>
      <c r="D43" s="2">
        <f>IFERROR(__xludf.DUMMYFUNCTION("""COMPUTED_VALUE"""),45352.66666666667)</f>
        <v>45352.66667</v>
      </c>
      <c r="E43" s="1">
        <f>IFERROR(__xludf.DUMMYFUNCTION("""COMPUTED_VALUE"""),1075.12)</f>
        <v>1075.12</v>
      </c>
      <c r="G43" s="2">
        <f>IFERROR(__xludf.DUMMYFUNCTION("""COMPUTED_VALUE"""),45352.66666666667)</f>
        <v>45352.66667</v>
      </c>
      <c r="H43" s="1">
        <f>IFERROR(__xludf.DUMMYFUNCTION("""COMPUTED_VALUE"""),1056.42)</f>
        <v>1056.42</v>
      </c>
      <c r="J43" s="2">
        <f>IFERROR(__xludf.DUMMYFUNCTION("""COMPUTED_VALUE"""),45352.66666666667)</f>
        <v>45352.66667</v>
      </c>
      <c r="K43" s="1">
        <f>IFERROR(__xludf.DUMMYFUNCTION("""COMPUTED_VALUE"""),1070.81)</f>
        <v>1070.81</v>
      </c>
      <c r="M43" s="2">
        <f>IFERROR(__xludf.DUMMYFUNCTION("""COMPUTED_VALUE"""),45352.66666666667)</f>
        <v>45352.66667</v>
      </c>
      <c r="N43" s="1">
        <f>IFERROR(__xludf.DUMMYFUNCTION("""COMPUTED_VALUE"""),1.15113792E8)</f>
        <v>115113792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IFERROR(__xludf.DUMMYFUNCTION("""COMPUTED_VALUE"""),1070.81)</f>
        <v>1070.81</v>
      </c>
      <c r="D44" s="2">
        <f>IFERROR(__xludf.DUMMYFUNCTION("""COMPUTED_VALUE"""),45355.66666666667)</f>
        <v>45355.66667</v>
      </c>
      <c r="E44" s="1">
        <f>IFERROR(__xludf.DUMMYFUNCTION("""COMPUTED_VALUE"""),1074.2)</f>
        <v>1074.2</v>
      </c>
      <c r="G44" s="2">
        <f>IFERROR(__xludf.DUMMYFUNCTION("""COMPUTED_VALUE"""),45355.66666666667)</f>
        <v>45355.66667</v>
      </c>
      <c r="H44" s="1">
        <f>IFERROR(__xludf.DUMMYFUNCTION("""COMPUTED_VALUE"""),1061.06)</f>
        <v>1061.06</v>
      </c>
      <c r="J44" s="2">
        <f>IFERROR(__xludf.DUMMYFUNCTION("""COMPUTED_VALUE"""),45355.66666666667)</f>
        <v>45355.66667</v>
      </c>
      <c r="K44" s="1">
        <f>IFERROR(__xludf.DUMMYFUNCTION("""COMPUTED_VALUE"""),1061.5)</f>
        <v>1061.5</v>
      </c>
      <c r="M44" s="2">
        <f>IFERROR(__xludf.DUMMYFUNCTION("""COMPUTED_VALUE"""),45355.66666666667)</f>
        <v>45355.66667</v>
      </c>
      <c r="N44" s="1">
        <f>IFERROR(__xludf.DUMMYFUNCTION("""COMPUTED_VALUE"""),1.45666344E8)</f>
        <v>145666344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IFERROR(__xludf.DUMMYFUNCTION("""COMPUTED_VALUE"""),1061.5)</f>
        <v>1061.5</v>
      </c>
      <c r="D45" s="2">
        <f>IFERROR(__xludf.DUMMYFUNCTION("""COMPUTED_VALUE"""),45356.66666666667)</f>
        <v>45356.66667</v>
      </c>
      <c r="E45" s="1">
        <f>IFERROR(__xludf.DUMMYFUNCTION("""COMPUTED_VALUE"""),1075.14)</f>
        <v>1075.14</v>
      </c>
      <c r="G45" s="2">
        <f>IFERROR(__xludf.DUMMYFUNCTION("""COMPUTED_VALUE"""),45356.66666666667)</f>
        <v>45356.66667</v>
      </c>
      <c r="H45" s="1">
        <f>IFERROR(__xludf.DUMMYFUNCTION("""COMPUTED_VALUE"""),1057.88)</f>
        <v>1057.88</v>
      </c>
      <c r="J45" s="2">
        <f>IFERROR(__xludf.DUMMYFUNCTION("""COMPUTED_VALUE"""),45356.66666666667)</f>
        <v>45356.66667</v>
      </c>
      <c r="K45" s="1">
        <f>IFERROR(__xludf.DUMMYFUNCTION("""COMPUTED_VALUE"""),1066.34)</f>
        <v>1066.34</v>
      </c>
      <c r="M45" s="2">
        <f>IFERROR(__xludf.DUMMYFUNCTION("""COMPUTED_VALUE"""),45356.66666666667)</f>
        <v>45356.66667</v>
      </c>
      <c r="N45" s="1">
        <f>IFERROR(__xludf.DUMMYFUNCTION("""COMPUTED_VALUE"""),1.11788752E8)</f>
        <v>111788752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IFERROR(__xludf.DUMMYFUNCTION("""COMPUTED_VALUE"""),1066.34)</f>
        <v>1066.34</v>
      </c>
      <c r="D46" s="2">
        <f>IFERROR(__xludf.DUMMYFUNCTION("""COMPUTED_VALUE"""),45357.66666666667)</f>
        <v>45357.66667</v>
      </c>
      <c r="E46" s="1">
        <f>IFERROR(__xludf.DUMMYFUNCTION("""COMPUTED_VALUE"""),1076.76)</f>
        <v>1076.76</v>
      </c>
      <c r="G46" s="2">
        <f>IFERROR(__xludf.DUMMYFUNCTION("""COMPUTED_VALUE"""),45357.66666666667)</f>
        <v>45357.66667</v>
      </c>
      <c r="H46" s="1">
        <f>IFERROR(__xludf.DUMMYFUNCTION("""COMPUTED_VALUE"""),1064.01)</f>
        <v>1064.01</v>
      </c>
      <c r="J46" s="2">
        <f>IFERROR(__xludf.DUMMYFUNCTION("""COMPUTED_VALUE"""),45357.66666666667)</f>
        <v>45357.66667</v>
      </c>
      <c r="K46" s="1">
        <f>IFERROR(__xludf.DUMMYFUNCTION("""COMPUTED_VALUE"""),1068.23)</f>
        <v>1068.23</v>
      </c>
      <c r="M46" s="2">
        <f>IFERROR(__xludf.DUMMYFUNCTION("""COMPUTED_VALUE"""),45357.66666666667)</f>
        <v>45357.66667</v>
      </c>
      <c r="N46" s="1">
        <f>IFERROR(__xludf.DUMMYFUNCTION("""COMPUTED_VALUE"""),1.14352882E8)</f>
        <v>114352882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IFERROR(__xludf.DUMMYFUNCTION("""COMPUTED_VALUE"""),1068.23)</f>
        <v>1068.23</v>
      </c>
      <c r="D47" s="2">
        <f>IFERROR(__xludf.DUMMYFUNCTION("""COMPUTED_VALUE"""),45358.66666666667)</f>
        <v>45358.66667</v>
      </c>
      <c r="E47" s="1">
        <f>IFERROR(__xludf.DUMMYFUNCTION("""COMPUTED_VALUE"""),1086.35)</f>
        <v>1086.35</v>
      </c>
      <c r="G47" s="2">
        <f>IFERROR(__xludf.DUMMYFUNCTION("""COMPUTED_VALUE"""),45358.66666666667)</f>
        <v>45358.66667</v>
      </c>
      <c r="H47" s="1">
        <f>IFERROR(__xludf.DUMMYFUNCTION("""COMPUTED_VALUE"""),1068.23)</f>
        <v>1068.23</v>
      </c>
      <c r="J47" s="2">
        <f>IFERROR(__xludf.DUMMYFUNCTION("""COMPUTED_VALUE"""),45358.66666666667)</f>
        <v>45358.66667</v>
      </c>
      <c r="K47" s="1">
        <f>IFERROR(__xludf.DUMMYFUNCTION("""COMPUTED_VALUE"""),1079.71)</f>
        <v>1079.71</v>
      </c>
      <c r="M47" s="2">
        <f>IFERROR(__xludf.DUMMYFUNCTION("""COMPUTED_VALUE"""),45358.66666666667)</f>
        <v>45358.66667</v>
      </c>
      <c r="N47" s="1">
        <f>IFERROR(__xludf.DUMMYFUNCTION("""COMPUTED_VALUE"""),9.7193295E7)</f>
        <v>97193295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IFERROR(__xludf.DUMMYFUNCTION("""COMPUTED_VALUE"""),1079.71)</f>
        <v>1079.71</v>
      </c>
      <c r="D48" s="2">
        <f>IFERROR(__xludf.DUMMYFUNCTION("""COMPUTED_VALUE"""),45359.66666666667)</f>
        <v>45359.66667</v>
      </c>
      <c r="E48" s="1">
        <f>IFERROR(__xludf.DUMMYFUNCTION("""COMPUTED_VALUE"""),1086.7)</f>
        <v>1086.7</v>
      </c>
      <c r="G48" s="2">
        <f>IFERROR(__xludf.DUMMYFUNCTION("""COMPUTED_VALUE"""),45359.66666666667)</f>
        <v>45359.66667</v>
      </c>
      <c r="H48" s="1">
        <f>IFERROR(__xludf.DUMMYFUNCTION("""COMPUTED_VALUE"""),1076.96)</f>
        <v>1076.96</v>
      </c>
      <c r="J48" s="2">
        <f>IFERROR(__xludf.DUMMYFUNCTION("""COMPUTED_VALUE"""),45359.66666666667)</f>
        <v>45359.66667</v>
      </c>
      <c r="K48" s="1">
        <f>IFERROR(__xludf.DUMMYFUNCTION("""COMPUTED_VALUE"""),1084.19)</f>
        <v>1084.19</v>
      </c>
      <c r="M48" s="2">
        <f>IFERROR(__xludf.DUMMYFUNCTION("""COMPUTED_VALUE"""),45359.66666666667)</f>
        <v>45359.66667</v>
      </c>
      <c r="N48" s="1">
        <f>IFERROR(__xludf.DUMMYFUNCTION("""COMPUTED_VALUE"""),8.3959903E7)</f>
        <v>83959903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IFERROR(__xludf.DUMMYFUNCTION("""COMPUTED_VALUE"""),1084.19)</f>
        <v>1084.19</v>
      </c>
      <c r="D49" s="2">
        <f>IFERROR(__xludf.DUMMYFUNCTION("""COMPUTED_VALUE"""),45362.66666666667)</f>
        <v>45362.66667</v>
      </c>
      <c r="E49" s="1">
        <f>IFERROR(__xludf.DUMMYFUNCTION("""COMPUTED_VALUE"""),1094.34)</f>
        <v>1094.34</v>
      </c>
      <c r="G49" s="2">
        <f>IFERROR(__xludf.DUMMYFUNCTION("""COMPUTED_VALUE"""),45362.66666666667)</f>
        <v>45362.66667</v>
      </c>
      <c r="H49" s="1">
        <f>IFERROR(__xludf.DUMMYFUNCTION("""COMPUTED_VALUE"""),1074.31)</f>
        <v>1074.31</v>
      </c>
      <c r="J49" s="2">
        <f>IFERROR(__xludf.DUMMYFUNCTION("""COMPUTED_VALUE"""),45362.66666666667)</f>
        <v>45362.66667</v>
      </c>
      <c r="K49" s="1">
        <f>IFERROR(__xludf.DUMMYFUNCTION("""COMPUTED_VALUE"""),1093.86)</f>
        <v>1093.86</v>
      </c>
      <c r="M49" s="2">
        <f>IFERROR(__xludf.DUMMYFUNCTION("""COMPUTED_VALUE"""),45362.66666666667)</f>
        <v>45362.66667</v>
      </c>
      <c r="N49" s="1">
        <f>IFERROR(__xludf.DUMMYFUNCTION("""COMPUTED_VALUE"""),1.22801587E8)</f>
        <v>122801587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IFERROR(__xludf.DUMMYFUNCTION("""COMPUTED_VALUE"""),1093.86)</f>
        <v>1093.86</v>
      </c>
      <c r="D50" s="2">
        <f>IFERROR(__xludf.DUMMYFUNCTION("""COMPUTED_VALUE"""),45363.66666666667)</f>
        <v>45363.66667</v>
      </c>
      <c r="E50" s="1">
        <f>IFERROR(__xludf.DUMMYFUNCTION("""COMPUTED_VALUE"""),1098.92)</f>
        <v>1098.92</v>
      </c>
      <c r="G50" s="2">
        <f>IFERROR(__xludf.DUMMYFUNCTION("""COMPUTED_VALUE"""),45363.66666666667)</f>
        <v>45363.66667</v>
      </c>
      <c r="H50" s="1">
        <f>IFERROR(__xludf.DUMMYFUNCTION("""COMPUTED_VALUE"""),1086.43)</f>
        <v>1086.43</v>
      </c>
      <c r="J50" s="2">
        <f>IFERROR(__xludf.DUMMYFUNCTION("""COMPUTED_VALUE"""),45363.66666666667)</f>
        <v>45363.66667</v>
      </c>
      <c r="K50" s="1">
        <f>IFERROR(__xludf.DUMMYFUNCTION("""COMPUTED_VALUE"""),1094.07)</f>
        <v>1094.07</v>
      </c>
      <c r="M50" s="2">
        <f>IFERROR(__xludf.DUMMYFUNCTION("""COMPUTED_VALUE"""),45363.66666666667)</f>
        <v>45363.66667</v>
      </c>
      <c r="N50" s="1">
        <f>IFERROR(__xludf.DUMMYFUNCTION("""COMPUTED_VALUE"""),1.03257846E8)</f>
        <v>103257846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IFERROR(__xludf.DUMMYFUNCTION("""COMPUTED_VALUE"""),1094.07)</f>
        <v>1094.07</v>
      </c>
      <c r="D51" s="2">
        <f>IFERROR(__xludf.DUMMYFUNCTION("""COMPUTED_VALUE"""),45364.66666666667)</f>
        <v>45364.66667</v>
      </c>
      <c r="E51" s="1">
        <f>IFERROR(__xludf.DUMMYFUNCTION("""COMPUTED_VALUE"""),1125.84)</f>
        <v>1125.84</v>
      </c>
      <c r="G51" s="2">
        <f>IFERROR(__xludf.DUMMYFUNCTION("""COMPUTED_VALUE"""),45364.66666666667)</f>
        <v>45364.66667</v>
      </c>
      <c r="H51" s="1">
        <f>IFERROR(__xludf.DUMMYFUNCTION("""COMPUTED_VALUE"""),1094.07)</f>
        <v>1094.07</v>
      </c>
      <c r="J51" s="2">
        <f>IFERROR(__xludf.DUMMYFUNCTION("""COMPUTED_VALUE"""),45364.66666666667)</f>
        <v>45364.66667</v>
      </c>
      <c r="K51" s="1">
        <f>IFERROR(__xludf.DUMMYFUNCTION("""COMPUTED_VALUE"""),1118.81)</f>
        <v>1118.81</v>
      </c>
      <c r="M51" s="2">
        <f>IFERROR(__xludf.DUMMYFUNCTION("""COMPUTED_VALUE"""),45364.66666666667)</f>
        <v>45364.66667</v>
      </c>
      <c r="N51" s="1">
        <f>IFERROR(__xludf.DUMMYFUNCTION("""COMPUTED_VALUE"""),1.23864732E8)</f>
        <v>123864732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IFERROR(__xludf.DUMMYFUNCTION("""COMPUTED_VALUE"""),1118.81)</f>
        <v>1118.81</v>
      </c>
      <c r="D52" s="2">
        <f>IFERROR(__xludf.DUMMYFUNCTION("""COMPUTED_VALUE"""),45365.66666666667)</f>
        <v>45365.66667</v>
      </c>
      <c r="E52" s="1">
        <f>IFERROR(__xludf.DUMMYFUNCTION("""COMPUTED_VALUE"""),1131.06)</f>
        <v>1131.06</v>
      </c>
      <c r="G52" s="2">
        <f>IFERROR(__xludf.DUMMYFUNCTION("""COMPUTED_VALUE"""),45365.66666666667)</f>
        <v>45365.66667</v>
      </c>
      <c r="H52" s="1">
        <f>IFERROR(__xludf.DUMMYFUNCTION("""COMPUTED_VALUE"""),1118.81)</f>
        <v>1118.81</v>
      </c>
      <c r="J52" s="2">
        <f>IFERROR(__xludf.DUMMYFUNCTION("""COMPUTED_VALUE"""),45365.66666666667)</f>
        <v>45365.66667</v>
      </c>
      <c r="K52" s="1">
        <f>IFERROR(__xludf.DUMMYFUNCTION("""COMPUTED_VALUE"""),1127.36)</f>
        <v>1127.36</v>
      </c>
      <c r="M52" s="2">
        <f>IFERROR(__xludf.DUMMYFUNCTION("""COMPUTED_VALUE"""),45365.66666666667)</f>
        <v>45365.66667</v>
      </c>
      <c r="N52" s="1">
        <f>IFERROR(__xludf.DUMMYFUNCTION("""COMPUTED_VALUE"""),1.18045658E8)</f>
        <v>118045658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IFERROR(__xludf.DUMMYFUNCTION("""COMPUTED_VALUE"""),1127.36)</f>
        <v>1127.36</v>
      </c>
      <c r="D53" s="2">
        <f>IFERROR(__xludf.DUMMYFUNCTION("""COMPUTED_VALUE"""),45366.66666666667)</f>
        <v>45366.66667</v>
      </c>
      <c r="E53" s="1">
        <f>IFERROR(__xludf.DUMMYFUNCTION("""COMPUTED_VALUE"""),1141.39)</f>
        <v>1141.39</v>
      </c>
      <c r="G53" s="2">
        <f>IFERROR(__xludf.DUMMYFUNCTION("""COMPUTED_VALUE"""),45366.66666666667)</f>
        <v>45366.66667</v>
      </c>
      <c r="H53" s="1">
        <f>IFERROR(__xludf.DUMMYFUNCTION("""COMPUTED_VALUE"""),1127.36)</f>
        <v>1127.36</v>
      </c>
      <c r="J53" s="2">
        <f>IFERROR(__xludf.DUMMYFUNCTION("""COMPUTED_VALUE"""),45366.66666666667)</f>
        <v>45366.66667</v>
      </c>
      <c r="K53" s="1">
        <f>IFERROR(__xludf.DUMMYFUNCTION("""COMPUTED_VALUE"""),1134.82)</f>
        <v>1134.82</v>
      </c>
      <c r="M53" s="2">
        <f>IFERROR(__xludf.DUMMYFUNCTION("""COMPUTED_VALUE"""),45366.66666666667)</f>
        <v>45366.66667</v>
      </c>
      <c r="N53" s="1">
        <f>IFERROR(__xludf.DUMMYFUNCTION("""COMPUTED_VALUE"""),2.83265561E8)</f>
        <v>283265561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IFERROR(__xludf.DUMMYFUNCTION("""COMPUTED_VALUE"""),1134.82)</f>
        <v>1134.82</v>
      </c>
      <c r="D54" s="2">
        <f>IFERROR(__xludf.DUMMYFUNCTION("""COMPUTED_VALUE"""),45369.66666666667)</f>
        <v>45369.66667</v>
      </c>
      <c r="E54" s="1">
        <f>IFERROR(__xludf.DUMMYFUNCTION("""COMPUTED_VALUE"""),1141.81)</f>
        <v>1141.81</v>
      </c>
      <c r="G54" s="2">
        <f>IFERROR(__xludf.DUMMYFUNCTION("""COMPUTED_VALUE"""),45369.66666666667)</f>
        <v>45369.66667</v>
      </c>
      <c r="H54" s="1">
        <f>IFERROR(__xludf.DUMMYFUNCTION("""COMPUTED_VALUE"""),1128.28)</f>
        <v>1128.28</v>
      </c>
      <c r="J54" s="2">
        <f>IFERROR(__xludf.DUMMYFUNCTION("""COMPUTED_VALUE"""),45369.66666666667)</f>
        <v>45369.66667</v>
      </c>
      <c r="K54" s="1">
        <f>IFERROR(__xludf.DUMMYFUNCTION("""COMPUTED_VALUE"""),1136.76)</f>
        <v>1136.76</v>
      </c>
      <c r="M54" s="2">
        <f>IFERROR(__xludf.DUMMYFUNCTION("""COMPUTED_VALUE"""),45369.66666666667)</f>
        <v>45369.66667</v>
      </c>
      <c r="N54" s="1">
        <f>IFERROR(__xludf.DUMMYFUNCTION("""COMPUTED_VALUE"""),9.7480205E7)</f>
        <v>97480205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IFERROR(__xludf.DUMMYFUNCTION("""COMPUTED_VALUE"""),1136.76)</f>
        <v>1136.76</v>
      </c>
      <c r="D55" s="2">
        <f>IFERROR(__xludf.DUMMYFUNCTION("""COMPUTED_VALUE"""),45370.66666666667)</f>
        <v>45370.66667</v>
      </c>
      <c r="E55" s="1">
        <f>IFERROR(__xludf.DUMMYFUNCTION("""COMPUTED_VALUE"""),1151.36)</f>
        <v>1151.36</v>
      </c>
      <c r="G55" s="2">
        <f>IFERROR(__xludf.DUMMYFUNCTION("""COMPUTED_VALUE"""),45370.66666666667)</f>
        <v>45370.66667</v>
      </c>
      <c r="H55" s="1">
        <f>IFERROR(__xludf.DUMMYFUNCTION("""COMPUTED_VALUE"""),1135.71)</f>
        <v>1135.71</v>
      </c>
      <c r="J55" s="2">
        <f>IFERROR(__xludf.DUMMYFUNCTION("""COMPUTED_VALUE"""),45370.66666666667)</f>
        <v>45370.66667</v>
      </c>
      <c r="K55" s="1">
        <f>IFERROR(__xludf.DUMMYFUNCTION("""COMPUTED_VALUE"""),1150.28)</f>
        <v>1150.28</v>
      </c>
      <c r="M55" s="2">
        <f>IFERROR(__xludf.DUMMYFUNCTION("""COMPUTED_VALUE"""),45370.66666666667)</f>
        <v>45370.66667</v>
      </c>
      <c r="N55" s="1">
        <f>IFERROR(__xludf.DUMMYFUNCTION("""COMPUTED_VALUE"""),9.7863491E7)</f>
        <v>97863491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IFERROR(__xludf.DUMMYFUNCTION("""COMPUTED_VALUE"""),1150.28)</f>
        <v>1150.28</v>
      </c>
      <c r="D56" s="2">
        <f>IFERROR(__xludf.DUMMYFUNCTION("""COMPUTED_VALUE"""),45371.66666666667)</f>
        <v>45371.66667</v>
      </c>
      <c r="E56" s="1">
        <f>IFERROR(__xludf.DUMMYFUNCTION("""COMPUTED_VALUE"""),1158.5)</f>
        <v>1158.5</v>
      </c>
      <c r="G56" s="2">
        <f>IFERROR(__xludf.DUMMYFUNCTION("""COMPUTED_VALUE"""),45371.66666666667)</f>
        <v>45371.66667</v>
      </c>
      <c r="H56" s="1">
        <f>IFERROR(__xludf.DUMMYFUNCTION("""COMPUTED_VALUE"""),1141.72)</f>
        <v>1141.72</v>
      </c>
      <c r="J56" s="2">
        <f>IFERROR(__xludf.DUMMYFUNCTION("""COMPUTED_VALUE"""),45371.66666666667)</f>
        <v>45371.66667</v>
      </c>
      <c r="K56" s="1">
        <f>IFERROR(__xludf.DUMMYFUNCTION("""COMPUTED_VALUE"""),1155.59)</f>
        <v>1155.59</v>
      </c>
      <c r="M56" s="2">
        <f>IFERROR(__xludf.DUMMYFUNCTION("""COMPUTED_VALUE"""),45371.66666666667)</f>
        <v>45371.66667</v>
      </c>
      <c r="N56" s="1">
        <f>IFERROR(__xludf.DUMMYFUNCTION("""COMPUTED_VALUE"""),9.8830449E7)</f>
        <v>98830449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IFERROR(__xludf.DUMMYFUNCTION("""COMPUTED_VALUE"""),1155.59)</f>
        <v>1155.59</v>
      </c>
      <c r="D57" s="2">
        <f>IFERROR(__xludf.DUMMYFUNCTION("""COMPUTED_VALUE"""),45372.66666666667)</f>
        <v>45372.66667</v>
      </c>
      <c r="E57" s="1">
        <f>IFERROR(__xludf.DUMMYFUNCTION("""COMPUTED_VALUE"""),1164.54)</f>
        <v>1164.54</v>
      </c>
      <c r="G57" s="2">
        <f>IFERROR(__xludf.DUMMYFUNCTION("""COMPUTED_VALUE"""),45372.66666666667)</f>
        <v>45372.66667</v>
      </c>
      <c r="H57" s="1">
        <f>IFERROR(__xludf.DUMMYFUNCTION("""COMPUTED_VALUE"""),1153.51)</f>
        <v>1153.51</v>
      </c>
      <c r="J57" s="2">
        <f>IFERROR(__xludf.DUMMYFUNCTION("""COMPUTED_VALUE"""),45372.66666666667)</f>
        <v>45372.66667</v>
      </c>
      <c r="K57" s="1">
        <f>IFERROR(__xludf.DUMMYFUNCTION("""COMPUTED_VALUE"""),1162.93)</f>
        <v>1162.93</v>
      </c>
      <c r="M57" s="2">
        <f>IFERROR(__xludf.DUMMYFUNCTION("""COMPUTED_VALUE"""),45372.66666666667)</f>
        <v>45372.66667</v>
      </c>
      <c r="N57" s="1">
        <f>IFERROR(__xludf.DUMMYFUNCTION("""COMPUTED_VALUE"""),9.8312037E7)</f>
        <v>98312037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IFERROR(__xludf.DUMMYFUNCTION("""COMPUTED_VALUE"""),1162.93)</f>
        <v>1162.93</v>
      </c>
      <c r="D58" s="2">
        <f>IFERROR(__xludf.DUMMYFUNCTION("""COMPUTED_VALUE"""),45373.66666666667)</f>
        <v>45373.66667</v>
      </c>
      <c r="E58" s="1">
        <f>IFERROR(__xludf.DUMMYFUNCTION("""COMPUTED_VALUE"""),1165.49)</f>
        <v>1165.49</v>
      </c>
      <c r="G58" s="2">
        <f>IFERROR(__xludf.DUMMYFUNCTION("""COMPUTED_VALUE"""),45373.66666666667)</f>
        <v>45373.66667</v>
      </c>
      <c r="H58" s="1">
        <f>IFERROR(__xludf.DUMMYFUNCTION("""COMPUTED_VALUE"""),1157.46)</f>
        <v>1157.46</v>
      </c>
      <c r="J58" s="2">
        <f>IFERROR(__xludf.DUMMYFUNCTION("""COMPUTED_VALUE"""),45373.66666666667)</f>
        <v>45373.66667</v>
      </c>
      <c r="K58" s="1">
        <f>IFERROR(__xludf.DUMMYFUNCTION("""COMPUTED_VALUE"""),1159.8)</f>
        <v>1159.8</v>
      </c>
      <c r="M58" s="2">
        <f>IFERROR(__xludf.DUMMYFUNCTION("""COMPUTED_VALUE"""),45373.66666666667)</f>
        <v>45373.66667</v>
      </c>
      <c r="N58" s="1">
        <f>IFERROR(__xludf.DUMMYFUNCTION("""COMPUTED_VALUE"""),9.0798702E7)</f>
        <v>90798702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IFERROR(__xludf.DUMMYFUNCTION("""COMPUTED_VALUE"""),1159.8)</f>
        <v>1159.8</v>
      </c>
      <c r="D59" s="2">
        <f>IFERROR(__xludf.DUMMYFUNCTION("""COMPUTED_VALUE"""),45376.66666666667)</f>
        <v>45376.66667</v>
      </c>
      <c r="E59" s="1">
        <f>IFERROR(__xludf.DUMMYFUNCTION("""COMPUTED_VALUE"""),1178.05)</f>
        <v>1178.05</v>
      </c>
      <c r="G59" s="2">
        <f>IFERROR(__xludf.DUMMYFUNCTION("""COMPUTED_VALUE"""),45376.66666666667)</f>
        <v>45376.66667</v>
      </c>
      <c r="H59" s="1">
        <f>IFERROR(__xludf.DUMMYFUNCTION("""COMPUTED_VALUE"""),1159.8)</f>
        <v>1159.8</v>
      </c>
      <c r="J59" s="2">
        <f>IFERROR(__xludf.DUMMYFUNCTION("""COMPUTED_VALUE"""),45376.66666666667)</f>
        <v>45376.66667</v>
      </c>
      <c r="K59" s="1">
        <f>IFERROR(__xludf.DUMMYFUNCTION("""COMPUTED_VALUE"""),1171.55)</f>
        <v>1171.55</v>
      </c>
      <c r="M59" s="2">
        <f>IFERROR(__xludf.DUMMYFUNCTION("""COMPUTED_VALUE"""),45376.66666666667)</f>
        <v>45376.66667</v>
      </c>
      <c r="N59" s="1">
        <f>IFERROR(__xludf.DUMMYFUNCTION("""COMPUTED_VALUE"""),9.6336811E7)</f>
        <v>96336811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IFERROR(__xludf.DUMMYFUNCTION("""COMPUTED_VALUE"""),1171.55)</f>
        <v>1171.55</v>
      </c>
      <c r="D60" s="2">
        <f>IFERROR(__xludf.DUMMYFUNCTION("""COMPUTED_VALUE"""),45377.66666666667)</f>
        <v>45377.66667</v>
      </c>
      <c r="E60" s="1">
        <f>IFERROR(__xludf.DUMMYFUNCTION("""COMPUTED_VALUE"""),1177.37)</f>
        <v>1177.37</v>
      </c>
      <c r="G60" s="2">
        <f>IFERROR(__xludf.DUMMYFUNCTION("""COMPUTED_VALUE"""),45377.66666666667)</f>
        <v>45377.66667</v>
      </c>
      <c r="H60" s="1">
        <f>IFERROR(__xludf.DUMMYFUNCTION("""COMPUTED_VALUE"""),1161.46)</f>
        <v>1161.46</v>
      </c>
      <c r="J60" s="2">
        <f>IFERROR(__xludf.DUMMYFUNCTION("""COMPUTED_VALUE"""),45377.66666666667)</f>
        <v>45377.66667</v>
      </c>
      <c r="K60" s="1">
        <f>IFERROR(__xludf.DUMMYFUNCTION("""COMPUTED_VALUE"""),1162.17)</f>
        <v>1162.17</v>
      </c>
      <c r="M60" s="2">
        <f>IFERROR(__xludf.DUMMYFUNCTION("""COMPUTED_VALUE"""),45377.66666666667)</f>
        <v>45377.66667</v>
      </c>
      <c r="N60" s="1">
        <f>IFERROR(__xludf.DUMMYFUNCTION("""COMPUTED_VALUE"""),1.02936897E8)</f>
        <v>102936897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IFERROR(__xludf.DUMMYFUNCTION("""COMPUTED_VALUE"""),1162.17)</f>
        <v>1162.17</v>
      </c>
      <c r="D61" s="2">
        <f>IFERROR(__xludf.DUMMYFUNCTION("""COMPUTED_VALUE"""),45378.66666666667)</f>
        <v>45378.66667</v>
      </c>
      <c r="E61" s="1">
        <f>IFERROR(__xludf.DUMMYFUNCTION("""COMPUTED_VALUE"""),1173.62)</f>
        <v>1173.62</v>
      </c>
      <c r="G61" s="2">
        <f>IFERROR(__xludf.DUMMYFUNCTION("""COMPUTED_VALUE"""),45378.66666666667)</f>
        <v>45378.66667</v>
      </c>
      <c r="H61" s="1">
        <f>IFERROR(__xludf.DUMMYFUNCTION("""COMPUTED_VALUE"""),1157.49)</f>
        <v>1157.49</v>
      </c>
      <c r="J61" s="2">
        <f>IFERROR(__xludf.DUMMYFUNCTION("""COMPUTED_VALUE"""),45378.66666666667)</f>
        <v>45378.66667</v>
      </c>
      <c r="K61" s="1">
        <f>IFERROR(__xludf.DUMMYFUNCTION("""COMPUTED_VALUE"""),1173.33)</f>
        <v>1173.33</v>
      </c>
      <c r="M61" s="2">
        <f>IFERROR(__xludf.DUMMYFUNCTION("""COMPUTED_VALUE"""),45378.66666666667)</f>
        <v>45378.66667</v>
      </c>
      <c r="N61" s="1">
        <f>IFERROR(__xludf.DUMMYFUNCTION("""COMPUTED_VALUE"""),1.00167712E8)</f>
        <v>100167712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IFERROR(__xludf.DUMMYFUNCTION("""COMPUTED_VALUE"""),1173.33)</f>
        <v>1173.33</v>
      </c>
      <c r="D62" s="2">
        <f>IFERROR(__xludf.DUMMYFUNCTION("""COMPUTED_VALUE"""),45379.66666666667)</f>
        <v>45379.66667</v>
      </c>
      <c r="E62" s="1">
        <f>IFERROR(__xludf.DUMMYFUNCTION("""COMPUTED_VALUE"""),1191.01)</f>
        <v>1191.01</v>
      </c>
      <c r="G62" s="2">
        <f>IFERROR(__xludf.DUMMYFUNCTION("""COMPUTED_VALUE"""),45379.66666666667)</f>
        <v>45379.66667</v>
      </c>
      <c r="H62" s="1">
        <f>IFERROR(__xludf.DUMMYFUNCTION("""COMPUTED_VALUE"""),1173.33)</f>
        <v>1173.33</v>
      </c>
      <c r="J62" s="2">
        <f>IFERROR(__xludf.DUMMYFUNCTION("""COMPUTED_VALUE"""),45379.66666666667)</f>
        <v>45379.66667</v>
      </c>
      <c r="K62" s="1">
        <f>IFERROR(__xludf.DUMMYFUNCTION("""COMPUTED_VALUE"""),1188.95)</f>
        <v>1188.95</v>
      </c>
      <c r="M62" s="2">
        <f>IFERROR(__xludf.DUMMYFUNCTION("""COMPUTED_VALUE"""),45379.66666666667)</f>
        <v>45379.66667</v>
      </c>
      <c r="N62" s="1">
        <f>IFERROR(__xludf.DUMMYFUNCTION("""COMPUTED_VALUE"""),1.38361103E8)</f>
        <v>138361103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IFERROR(__xludf.DUMMYFUNCTION("""COMPUTED_VALUE"""),1188.95)</f>
        <v>1188.95</v>
      </c>
      <c r="D63" s="2">
        <f>IFERROR(__xludf.DUMMYFUNCTION("""COMPUTED_VALUE"""),45383.66666666667)</f>
        <v>45383.66667</v>
      </c>
      <c r="E63" s="1">
        <f>IFERROR(__xludf.DUMMYFUNCTION("""COMPUTED_VALUE"""),1202.84)</f>
        <v>1202.84</v>
      </c>
      <c r="G63" s="2">
        <f>IFERROR(__xludf.DUMMYFUNCTION("""COMPUTED_VALUE"""),45383.66666666667)</f>
        <v>45383.66667</v>
      </c>
      <c r="H63" s="1">
        <f>IFERROR(__xludf.DUMMYFUNCTION("""COMPUTED_VALUE"""),1181.02)</f>
        <v>1181.02</v>
      </c>
      <c r="J63" s="2">
        <f>IFERROR(__xludf.DUMMYFUNCTION("""COMPUTED_VALUE"""),45383.66666666667)</f>
        <v>45383.66667</v>
      </c>
      <c r="K63" s="1">
        <f>IFERROR(__xludf.DUMMYFUNCTION("""COMPUTED_VALUE"""),1200.19)</f>
        <v>1200.19</v>
      </c>
      <c r="M63" s="2">
        <f>IFERROR(__xludf.DUMMYFUNCTION("""COMPUTED_VALUE"""),45383.66666666667)</f>
        <v>45383.66667</v>
      </c>
      <c r="N63" s="1">
        <f>IFERROR(__xludf.DUMMYFUNCTION("""COMPUTED_VALUE"""),9.0382807E7)</f>
        <v>90382807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IFERROR(__xludf.DUMMYFUNCTION("""COMPUTED_VALUE"""),1200.19)</f>
        <v>1200.19</v>
      </c>
      <c r="D64" s="2">
        <f>IFERROR(__xludf.DUMMYFUNCTION("""COMPUTED_VALUE"""),45384.66666666667)</f>
        <v>45384.66667</v>
      </c>
      <c r="E64" s="1">
        <f>IFERROR(__xludf.DUMMYFUNCTION("""COMPUTED_VALUE"""),1220.52)</f>
        <v>1220.52</v>
      </c>
      <c r="G64" s="2">
        <f>IFERROR(__xludf.DUMMYFUNCTION("""COMPUTED_VALUE"""),45384.66666666667)</f>
        <v>45384.66667</v>
      </c>
      <c r="H64" s="1">
        <f>IFERROR(__xludf.DUMMYFUNCTION("""COMPUTED_VALUE"""),1199.98)</f>
        <v>1199.98</v>
      </c>
      <c r="J64" s="2">
        <f>IFERROR(__xludf.DUMMYFUNCTION("""COMPUTED_VALUE"""),45384.66666666667)</f>
        <v>45384.66667</v>
      </c>
      <c r="K64" s="1">
        <f>IFERROR(__xludf.DUMMYFUNCTION("""COMPUTED_VALUE"""),1220.37)</f>
        <v>1220.37</v>
      </c>
      <c r="M64" s="2">
        <f>IFERROR(__xludf.DUMMYFUNCTION("""COMPUTED_VALUE"""),45384.66666666667)</f>
        <v>45384.66667</v>
      </c>
      <c r="N64" s="1">
        <f>IFERROR(__xludf.DUMMYFUNCTION("""COMPUTED_VALUE"""),9.8711805E7)</f>
        <v>98711805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IFERROR(__xludf.DUMMYFUNCTION("""COMPUTED_VALUE"""),1220.37)</f>
        <v>1220.37</v>
      </c>
      <c r="D65" s="2">
        <f>IFERROR(__xludf.DUMMYFUNCTION("""COMPUTED_VALUE"""),45385.66666666667)</f>
        <v>45385.66667</v>
      </c>
      <c r="E65" s="1">
        <f>IFERROR(__xludf.DUMMYFUNCTION("""COMPUTED_VALUE"""),1237.34)</f>
        <v>1237.34</v>
      </c>
      <c r="G65" s="2">
        <f>IFERROR(__xludf.DUMMYFUNCTION("""COMPUTED_VALUE"""),45385.66666666667)</f>
        <v>45385.66667</v>
      </c>
      <c r="H65" s="1">
        <f>IFERROR(__xludf.DUMMYFUNCTION("""COMPUTED_VALUE"""),1220.37)</f>
        <v>1220.37</v>
      </c>
      <c r="J65" s="2">
        <f>IFERROR(__xludf.DUMMYFUNCTION("""COMPUTED_VALUE"""),45385.66666666667)</f>
        <v>45385.66667</v>
      </c>
      <c r="K65" s="1">
        <f>IFERROR(__xludf.DUMMYFUNCTION("""COMPUTED_VALUE"""),1235.35)</f>
        <v>1235.35</v>
      </c>
      <c r="M65" s="2">
        <f>IFERROR(__xludf.DUMMYFUNCTION("""COMPUTED_VALUE"""),45385.66666666667)</f>
        <v>45385.66667</v>
      </c>
      <c r="N65" s="1">
        <f>IFERROR(__xludf.DUMMYFUNCTION("""COMPUTED_VALUE"""),1.06433776E8)</f>
        <v>106433776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IFERROR(__xludf.DUMMYFUNCTION("""COMPUTED_VALUE"""),1235.35)</f>
        <v>1235.35</v>
      </c>
      <c r="D66" s="2">
        <f>IFERROR(__xludf.DUMMYFUNCTION("""COMPUTED_VALUE"""),45386.66666666667)</f>
        <v>45386.66667</v>
      </c>
      <c r="E66" s="1">
        <f>IFERROR(__xludf.DUMMYFUNCTION("""COMPUTED_VALUE"""),1242.73)</f>
        <v>1242.73</v>
      </c>
      <c r="G66" s="2">
        <f>IFERROR(__xludf.DUMMYFUNCTION("""COMPUTED_VALUE"""),45386.66666666667)</f>
        <v>45386.66667</v>
      </c>
      <c r="H66" s="1">
        <f>IFERROR(__xludf.DUMMYFUNCTION("""COMPUTED_VALUE"""),1229.85)</f>
        <v>1229.85</v>
      </c>
      <c r="J66" s="2">
        <f>IFERROR(__xludf.DUMMYFUNCTION("""COMPUTED_VALUE"""),45386.66666666667)</f>
        <v>45386.66667</v>
      </c>
      <c r="K66" s="1">
        <f>IFERROR(__xludf.DUMMYFUNCTION("""COMPUTED_VALUE"""),1234.06)</f>
        <v>1234.06</v>
      </c>
      <c r="M66" s="2">
        <f>IFERROR(__xludf.DUMMYFUNCTION("""COMPUTED_VALUE"""),45386.66666666667)</f>
        <v>45386.66667</v>
      </c>
      <c r="N66" s="1">
        <f>IFERROR(__xludf.DUMMYFUNCTION("""COMPUTED_VALUE"""),1.02360724E8)</f>
        <v>102360724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IFERROR(__xludf.DUMMYFUNCTION("""COMPUTED_VALUE"""),1234.06)</f>
        <v>1234.06</v>
      </c>
      <c r="D67" s="2">
        <f>IFERROR(__xludf.DUMMYFUNCTION("""COMPUTED_VALUE"""),45387.66666666667)</f>
        <v>45387.66667</v>
      </c>
      <c r="E67" s="1">
        <f>IFERROR(__xludf.DUMMYFUNCTION("""COMPUTED_VALUE"""),1251.43)</f>
        <v>1251.43</v>
      </c>
      <c r="G67" s="2">
        <f>IFERROR(__xludf.DUMMYFUNCTION("""COMPUTED_VALUE"""),45387.66666666667)</f>
        <v>45387.66667</v>
      </c>
      <c r="H67" s="1">
        <f>IFERROR(__xludf.DUMMYFUNCTION("""COMPUTED_VALUE"""),1232.33)</f>
        <v>1232.33</v>
      </c>
      <c r="J67" s="2">
        <f>IFERROR(__xludf.DUMMYFUNCTION("""COMPUTED_VALUE"""),45387.66666666667)</f>
        <v>45387.66667</v>
      </c>
      <c r="K67" s="1">
        <f>IFERROR(__xludf.DUMMYFUNCTION("""COMPUTED_VALUE"""),1246.88)</f>
        <v>1246.88</v>
      </c>
      <c r="M67" s="2">
        <f>IFERROR(__xludf.DUMMYFUNCTION("""COMPUTED_VALUE"""),45387.66666666667)</f>
        <v>45387.66667</v>
      </c>
      <c r="N67" s="1">
        <f>IFERROR(__xludf.DUMMYFUNCTION("""COMPUTED_VALUE"""),9.9847632E7)</f>
        <v>99847632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IFERROR(__xludf.DUMMYFUNCTION("""COMPUTED_VALUE"""),1246.88)</f>
        <v>1246.88</v>
      </c>
      <c r="D68" s="2">
        <f>IFERROR(__xludf.DUMMYFUNCTION("""COMPUTED_VALUE"""),45390.66666666667)</f>
        <v>45390.66667</v>
      </c>
      <c r="E68" s="1">
        <f>IFERROR(__xludf.DUMMYFUNCTION("""COMPUTED_VALUE"""),1250.21)</f>
        <v>1250.21</v>
      </c>
      <c r="G68" s="2">
        <f>IFERROR(__xludf.DUMMYFUNCTION("""COMPUTED_VALUE"""),45390.66666666667)</f>
        <v>45390.66667</v>
      </c>
      <c r="H68" s="1">
        <f>IFERROR(__xludf.DUMMYFUNCTION("""COMPUTED_VALUE"""),1236.11)</f>
        <v>1236.11</v>
      </c>
      <c r="J68" s="2">
        <f>IFERROR(__xludf.DUMMYFUNCTION("""COMPUTED_VALUE"""),45390.66666666667)</f>
        <v>45390.66667</v>
      </c>
      <c r="K68" s="1">
        <f>IFERROR(__xludf.DUMMYFUNCTION("""COMPUTED_VALUE"""),1238.45)</f>
        <v>1238.45</v>
      </c>
      <c r="M68" s="2">
        <f>IFERROR(__xludf.DUMMYFUNCTION("""COMPUTED_VALUE"""),45390.66666666667)</f>
        <v>45390.66667</v>
      </c>
      <c r="N68" s="1">
        <f>IFERROR(__xludf.DUMMYFUNCTION("""COMPUTED_VALUE"""),8.9337449E7)</f>
        <v>89337449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IFERROR(__xludf.DUMMYFUNCTION("""COMPUTED_VALUE"""),1238.45)</f>
        <v>1238.45</v>
      </c>
      <c r="D69" s="2">
        <f>IFERROR(__xludf.DUMMYFUNCTION("""COMPUTED_VALUE"""),45391.66666666667)</f>
        <v>45391.66667</v>
      </c>
      <c r="E69" s="1">
        <f>IFERROR(__xludf.DUMMYFUNCTION("""COMPUTED_VALUE"""),1246.69)</f>
        <v>1246.69</v>
      </c>
      <c r="G69" s="2">
        <f>IFERROR(__xludf.DUMMYFUNCTION("""COMPUTED_VALUE"""),45391.66666666667)</f>
        <v>45391.66667</v>
      </c>
      <c r="H69" s="1">
        <f>IFERROR(__xludf.DUMMYFUNCTION("""COMPUTED_VALUE"""),1225.1)</f>
        <v>1225.1</v>
      </c>
      <c r="J69" s="2">
        <f>IFERROR(__xludf.DUMMYFUNCTION("""COMPUTED_VALUE"""),45391.66666666667)</f>
        <v>45391.66667</v>
      </c>
      <c r="K69" s="1">
        <f>IFERROR(__xludf.DUMMYFUNCTION("""COMPUTED_VALUE"""),1234.28)</f>
        <v>1234.28</v>
      </c>
      <c r="M69" s="2">
        <f>IFERROR(__xludf.DUMMYFUNCTION("""COMPUTED_VALUE"""),45391.66666666667)</f>
        <v>45391.66667</v>
      </c>
      <c r="N69" s="1">
        <f>IFERROR(__xludf.DUMMYFUNCTION("""COMPUTED_VALUE"""),1.00046286E8)</f>
        <v>100046286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IFERROR(__xludf.DUMMYFUNCTION("""COMPUTED_VALUE"""),1234.28)</f>
        <v>1234.28</v>
      </c>
      <c r="D70" s="2">
        <f>IFERROR(__xludf.DUMMYFUNCTION("""COMPUTED_VALUE"""),45392.66666666667)</f>
        <v>45392.66667</v>
      </c>
      <c r="E70" s="1">
        <f>IFERROR(__xludf.DUMMYFUNCTION("""COMPUTED_VALUE"""),1243.72)</f>
        <v>1243.72</v>
      </c>
      <c r="G70" s="2">
        <f>IFERROR(__xludf.DUMMYFUNCTION("""COMPUTED_VALUE"""),45392.66666666667)</f>
        <v>45392.66667</v>
      </c>
      <c r="H70" s="1">
        <f>IFERROR(__xludf.DUMMYFUNCTION("""COMPUTED_VALUE"""),1225.87)</f>
        <v>1225.87</v>
      </c>
      <c r="J70" s="2">
        <f>IFERROR(__xludf.DUMMYFUNCTION("""COMPUTED_VALUE"""),45392.66666666667)</f>
        <v>45392.66667</v>
      </c>
      <c r="K70" s="1">
        <f>IFERROR(__xludf.DUMMYFUNCTION("""COMPUTED_VALUE"""),1238.86)</f>
        <v>1238.86</v>
      </c>
      <c r="M70" s="2">
        <f>IFERROR(__xludf.DUMMYFUNCTION("""COMPUTED_VALUE"""),45392.66666666667)</f>
        <v>45392.66667</v>
      </c>
      <c r="N70" s="1">
        <f>IFERROR(__xludf.DUMMYFUNCTION("""COMPUTED_VALUE"""),9.6411977E7)</f>
        <v>96411977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IFERROR(__xludf.DUMMYFUNCTION("""COMPUTED_VALUE"""),1238.86)</f>
        <v>1238.86</v>
      </c>
      <c r="D71" s="2">
        <f>IFERROR(__xludf.DUMMYFUNCTION("""COMPUTED_VALUE"""),45393.66666666667)</f>
        <v>45393.66667</v>
      </c>
      <c r="E71" s="1">
        <f>IFERROR(__xludf.DUMMYFUNCTION("""COMPUTED_VALUE"""),1242.7)</f>
        <v>1242.7</v>
      </c>
      <c r="G71" s="2">
        <f>IFERROR(__xludf.DUMMYFUNCTION("""COMPUTED_VALUE"""),45393.66666666667)</f>
        <v>45393.66667</v>
      </c>
      <c r="H71" s="1">
        <f>IFERROR(__xludf.DUMMYFUNCTION("""COMPUTED_VALUE"""),1219.57)</f>
        <v>1219.57</v>
      </c>
      <c r="J71" s="2">
        <f>IFERROR(__xludf.DUMMYFUNCTION("""COMPUTED_VALUE"""),45393.66666666667)</f>
        <v>45393.66667</v>
      </c>
      <c r="K71" s="1">
        <f>IFERROR(__xludf.DUMMYFUNCTION("""COMPUTED_VALUE"""),1237.08)</f>
        <v>1237.08</v>
      </c>
      <c r="M71" s="2">
        <f>IFERROR(__xludf.DUMMYFUNCTION("""COMPUTED_VALUE"""),45393.66666666667)</f>
        <v>45393.66667</v>
      </c>
      <c r="N71" s="1">
        <f>IFERROR(__xludf.DUMMYFUNCTION("""COMPUTED_VALUE"""),8.6604667E7)</f>
        <v>86604667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IFERROR(__xludf.DUMMYFUNCTION("""COMPUTED_VALUE"""),1237.08)</f>
        <v>1237.08</v>
      </c>
      <c r="D72" s="2">
        <f>IFERROR(__xludf.DUMMYFUNCTION("""COMPUTED_VALUE"""),45394.66666666667)</f>
        <v>45394.66667</v>
      </c>
      <c r="E72" s="1">
        <f>IFERROR(__xludf.DUMMYFUNCTION("""COMPUTED_VALUE"""),1254.38)</f>
        <v>1254.38</v>
      </c>
      <c r="G72" s="2">
        <f>IFERROR(__xludf.DUMMYFUNCTION("""COMPUTED_VALUE"""),45394.66666666667)</f>
        <v>45394.66667</v>
      </c>
      <c r="H72" s="1">
        <f>IFERROR(__xludf.DUMMYFUNCTION("""COMPUTED_VALUE"""),1214.38)</f>
        <v>1214.38</v>
      </c>
      <c r="J72" s="2">
        <f>IFERROR(__xludf.DUMMYFUNCTION("""COMPUTED_VALUE"""),45394.66666666667)</f>
        <v>45394.66667</v>
      </c>
      <c r="K72" s="1">
        <f>IFERROR(__xludf.DUMMYFUNCTION("""COMPUTED_VALUE"""),1219.84)</f>
        <v>1219.84</v>
      </c>
      <c r="M72" s="2">
        <f>IFERROR(__xludf.DUMMYFUNCTION("""COMPUTED_VALUE"""),45394.66666666667)</f>
        <v>45394.66667</v>
      </c>
      <c r="N72" s="1">
        <f>IFERROR(__xludf.DUMMYFUNCTION("""COMPUTED_VALUE"""),9.173284E7)</f>
        <v>91732840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IFERROR(__xludf.DUMMYFUNCTION("""COMPUTED_VALUE"""),1219.84)</f>
        <v>1219.84</v>
      </c>
      <c r="D73" s="2">
        <f>IFERROR(__xludf.DUMMYFUNCTION("""COMPUTED_VALUE"""),45397.66666666667)</f>
        <v>45397.66667</v>
      </c>
      <c r="E73" s="1">
        <f>IFERROR(__xludf.DUMMYFUNCTION("""COMPUTED_VALUE"""),1229.57)</f>
        <v>1229.57</v>
      </c>
      <c r="G73" s="2">
        <f>IFERROR(__xludf.DUMMYFUNCTION("""COMPUTED_VALUE"""),45397.66666666667)</f>
        <v>45397.66667</v>
      </c>
      <c r="H73" s="1">
        <f>IFERROR(__xludf.DUMMYFUNCTION("""COMPUTED_VALUE"""),1202.97)</f>
        <v>1202.97</v>
      </c>
      <c r="J73" s="2">
        <f>IFERROR(__xludf.DUMMYFUNCTION("""COMPUTED_VALUE"""),45397.66666666667)</f>
        <v>45397.66667</v>
      </c>
      <c r="K73" s="1">
        <f>IFERROR(__xludf.DUMMYFUNCTION("""COMPUTED_VALUE"""),1204.98)</f>
        <v>1204.98</v>
      </c>
      <c r="M73" s="2">
        <f>IFERROR(__xludf.DUMMYFUNCTION("""COMPUTED_VALUE"""),45397.66666666667)</f>
        <v>45397.66667</v>
      </c>
      <c r="N73" s="1">
        <f>IFERROR(__xludf.DUMMYFUNCTION("""COMPUTED_VALUE"""),9.200167E7)</f>
        <v>92001670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IFERROR(__xludf.DUMMYFUNCTION("""COMPUTED_VALUE"""),1204.98)</f>
        <v>1204.98</v>
      </c>
      <c r="D74" s="2">
        <f>IFERROR(__xludf.DUMMYFUNCTION("""COMPUTED_VALUE"""),45398.66666666667)</f>
        <v>45398.66667</v>
      </c>
      <c r="E74" s="1">
        <f>IFERROR(__xludf.DUMMYFUNCTION("""COMPUTED_VALUE"""),1207.1)</f>
        <v>1207.1</v>
      </c>
      <c r="G74" s="2">
        <f>IFERROR(__xludf.DUMMYFUNCTION("""COMPUTED_VALUE"""),45398.66666666667)</f>
        <v>45398.66667</v>
      </c>
      <c r="H74" s="1">
        <f>IFERROR(__xludf.DUMMYFUNCTION("""COMPUTED_VALUE"""),1183.54)</f>
        <v>1183.54</v>
      </c>
      <c r="J74" s="2">
        <f>IFERROR(__xludf.DUMMYFUNCTION("""COMPUTED_VALUE"""),45398.66666666667)</f>
        <v>45398.66667</v>
      </c>
      <c r="K74" s="1">
        <f>IFERROR(__xludf.DUMMYFUNCTION("""COMPUTED_VALUE"""),1195.72)</f>
        <v>1195.72</v>
      </c>
      <c r="M74" s="2">
        <f>IFERROR(__xludf.DUMMYFUNCTION("""COMPUTED_VALUE"""),45398.66666666667)</f>
        <v>45398.66667</v>
      </c>
      <c r="N74" s="1">
        <f>IFERROR(__xludf.DUMMYFUNCTION("""COMPUTED_VALUE"""),9.0390902E7)</f>
        <v>90390902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IFERROR(__xludf.DUMMYFUNCTION("""COMPUTED_VALUE"""),1195.72)</f>
        <v>1195.72</v>
      </c>
      <c r="D75" s="2">
        <f>IFERROR(__xludf.DUMMYFUNCTION("""COMPUTED_VALUE"""),45399.66666666667)</f>
        <v>45399.66667</v>
      </c>
      <c r="E75" s="1">
        <f>IFERROR(__xludf.DUMMYFUNCTION("""COMPUTED_VALUE"""),1205.12)</f>
        <v>1205.12</v>
      </c>
      <c r="G75" s="2">
        <f>IFERROR(__xludf.DUMMYFUNCTION("""COMPUTED_VALUE"""),45399.66666666667)</f>
        <v>45399.66667</v>
      </c>
      <c r="H75" s="1">
        <f>IFERROR(__xludf.DUMMYFUNCTION("""COMPUTED_VALUE"""),1181.63)</f>
        <v>1181.63</v>
      </c>
      <c r="J75" s="2">
        <f>IFERROR(__xludf.DUMMYFUNCTION("""COMPUTED_VALUE"""),45399.66666666667)</f>
        <v>45399.66667</v>
      </c>
      <c r="K75" s="1">
        <f>IFERROR(__xludf.DUMMYFUNCTION("""COMPUTED_VALUE"""),1188.0)</f>
        <v>1188</v>
      </c>
      <c r="M75" s="2">
        <f>IFERROR(__xludf.DUMMYFUNCTION("""COMPUTED_VALUE"""),45399.66666666667)</f>
        <v>45399.66667</v>
      </c>
      <c r="N75" s="1">
        <f>IFERROR(__xludf.DUMMYFUNCTION("""COMPUTED_VALUE"""),8.0989702E7)</f>
        <v>80989702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IFERROR(__xludf.DUMMYFUNCTION("""COMPUTED_VALUE"""),1188.0)</f>
        <v>1188</v>
      </c>
      <c r="D76" s="2">
        <f>IFERROR(__xludf.DUMMYFUNCTION("""COMPUTED_VALUE"""),45400.66666666667)</f>
        <v>45400.66667</v>
      </c>
      <c r="E76" s="1">
        <f>IFERROR(__xludf.DUMMYFUNCTION("""COMPUTED_VALUE"""),1193.33)</f>
        <v>1193.33</v>
      </c>
      <c r="G76" s="2">
        <f>IFERROR(__xludf.DUMMYFUNCTION("""COMPUTED_VALUE"""),45400.66666666667)</f>
        <v>45400.66667</v>
      </c>
      <c r="H76" s="1">
        <f>IFERROR(__xludf.DUMMYFUNCTION("""COMPUTED_VALUE"""),1171.08)</f>
        <v>1171.08</v>
      </c>
      <c r="J76" s="2">
        <f>IFERROR(__xludf.DUMMYFUNCTION("""COMPUTED_VALUE"""),45400.66666666667)</f>
        <v>45400.66667</v>
      </c>
      <c r="K76" s="1">
        <f>IFERROR(__xludf.DUMMYFUNCTION("""COMPUTED_VALUE"""),1175.71)</f>
        <v>1175.71</v>
      </c>
      <c r="M76" s="2">
        <f>IFERROR(__xludf.DUMMYFUNCTION("""COMPUTED_VALUE"""),45400.66666666667)</f>
        <v>45400.66667</v>
      </c>
      <c r="N76" s="1">
        <f>IFERROR(__xludf.DUMMYFUNCTION("""COMPUTED_VALUE"""),7.8916907E7)</f>
        <v>78916907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IFERROR(__xludf.DUMMYFUNCTION("""COMPUTED_VALUE"""),1175.71)</f>
        <v>1175.71</v>
      </c>
      <c r="D77" s="2">
        <f>IFERROR(__xludf.DUMMYFUNCTION("""COMPUTED_VALUE"""),45401.66666666667)</f>
        <v>45401.66667</v>
      </c>
      <c r="E77" s="1">
        <f>IFERROR(__xludf.DUMMYFUNCTION("""COMPUTED_VALUE"""),1197.87)</f>
        <v>1197.87</v>
      </c>
      <c r="G77" s="2">
        <f>IFERROR(__xludf.DUMMYFUNCTION("""COMPUTED_VALUE"""),45401.66666666667)</f>
        <v>45401.66667</v>
      </c>
      <c r="H77" s="1">
        <f>IFERROR(__xludf.DUMMYFUNCTION("""COMPUTED_VALUE"""),1175.71)</f>
        <v>1175.71</v>
      </c>
      <c r="J77" s="2">
        <f>IFERROR(__xludf.DUMMYFUNCTION("""COMPUTED_VALUE"""),45401.66666666667)</f>
        <v>45401.66667</v>
      </c>
      <c r="K77" s="1">
        <f>IFERROR(__xludf.DUMMYFUNCTION("""COMPUTED_VALUE"""),1186.91)</f>
        <v>1186.91</v>
      </c>
      <c r="M77" s="2">
        <f>IFERROR(__xludf.DUMMYFUNCTION("""COMPUTED_VALUE"""),45401.66666666667)</f>
        <v>45401.66667</v>
      </c>
      <c r="N77" s="1">
        <f>IFERROR(__xludf.DUMMYFUNCTION("""COMPUTED_VALUE"""),8.0549536E7)</f>
        <v>80549536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IFERROR(__xludf.DUMMYFUNCTION("""COMPUTED_VALUE"""),1186.91)</f>
        <v>1186.91</v>
      </c>
      <c r="D78" s="2">
        <f>IFERROR(__xludf.DUMMYFUNCTION("""COMPUTED_VALUE"""),45404.66666666667)</f>
        <v>45404.66667</v>
      </c>
      <c r="E78" s="1">
        <f>IFERROR(__xludf.DUMMYFUNCTION("""COMPUTED_VALUE"""),1205.48)</f>
        <v>1205.48</v>
      </c>
      <c r="G78" s="2">
        <f>IFERROR(__xludf.DUMMYFUNCTION("""COMPUTED_VALUE"""),45404.66666666667)</f>
        <v>45404.66667</v>
      </c>
      <c r="H78" s="1">
        <f>IFERROR(__xludf.DUMMYFUNCTION("""COMPUTED_VALUE"""),1172.39)</f>
        <v>1172.39</v>
      </c>
      <c r="J78" s="2">
        <f>IFERROR(__xludf.DUMMYFUNCTION("""COMPUTED_VALUE"""),45404.66666666667)</f>
        <v>45404.66667</v>
      </c>
      <c r="K78" s="1">
        <f>IFERROR(__xludf.DUMMYFUNCTION("""COMPUTED_VALUE"""),1196.84)</f>
        <v>1196.84</v>
      </c>
      <c r="M78" s="2">
        <f>IFERROR(__xludf.DUMMYFUNCTION("""COMPUTED_VALUE"""),45404.66666666667)</f>
        <v>45404.66667</v>
      </c>
      <c r="N78" s="1">
        <f>IFERROR(__xludf.DUMMYFUNCTION("""COMPUTED_VALUE"""),8.646427E7)</f>
        <v>86464270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IFERROR(__xludf.DUMMYFUNCTION("""COMPUTED_VALUE"""),1196.84)</f>
        <v>1196.84</v>
      </c>
      <c r="D79" s="2">
        <f>IFERROR(__xludf.DUMMYFUNCTION("""COMPUTED_VALUE"""),45405.66666666667)</f>
        <v>45405.66667</v>
      </c>
      <c r="E79" s="1">
        <f>IFERROR(__xludf.DUMMYFUNCTION("""COMPUTED_VALUE"""),1206.68)</f>
        <v>1206.68</v>
      </c>
      <c r="G79" s="2">
        <f>IFERROR(__xludf.DUMMYFUNCTION("""COMPUTED_VALUE"""),45405.66666666667)</f>
        <v>45405.66667</v>
      </c>
      <c r="H79" s="1">
        <f>IFERROR(__xludf.DUMMYFUNCTION("""COMPUTED_VALUE"""),1183.81)</f>
        <v>1183.81</v>
      </c>
      <c r="J79" s="2">
        <f>IFERROR(__xludf.DUMMYFUNCTION("""COMPUTED_VALUE"""),45405.66666666667)</f>
        <v>45405.66667</v>
      </c>
      <c r="K79" s="1">
        <f>IFERROR(__xludf.DUMMYFUNCTION("""COMPUTED_VALUE"""),1204.5)</f>
        <v>1204.5</v>
      </c>
      <c r="M79" s="2">
        <f>IFERROR(__xludf.DUMMYFUNCTION("""COMPUTED_VALUE"""),45405.66666666667)</f>
        <v>45405.66667</v>
      </c>
      <c r="N79" s="1">
        <f>IFERROR(__xludf.DUMMYFUNCTION("""COMPUTED_VALUE"""),8.3434168E7)</f>
        <v>83434168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IFERROR(__xludf.DUMMYFUNCTION("""COMPUTED_VALUE"""),1204.5)</f>
        <v>1204.5</v>
      </c>
      <c r="D80" s="2">
        <f>IFERROR(__xludf.DUMMYFUNCTION("""COMPUTED_VALUE"""),45406.66666666667)</f>
        <v>45406.66667</v>
      </c>
      <c r="E80" s="1">
        <f>IFERROR(__xludf.DUMMYFUNCTION("""COMPUTED_VALUE"""),1207.81)</f>
        <v>1207.81</v>
      </c>
      <c r="G80" s="2">
        <f>IFERROR(__xludf.DUMMYFUNCTION("""COMPUTED_VALUE"""),45406.66666666667)</f>
        <v>45406.66667</v>
      </c>
      <c r="H80" s="1">
        <f>IFERROR(__xludf.DUMMYFUNCTION("""COMPUTED_VALUE"""),1193.66)</f>
        <v>1193.66</v>
      </c>
      <c r="J80" s="2">
        <f>IFERROR(__xludf.DUMMYFUNCTION("""COMPUTED_VALUE"""),45406.66666666667)</f>
        <v>45406.66667</v>
      </c>
      <c r="K80" s="1">
        <f>IFERROR(__xludf.DUMMYFUNCTION("""COMPUTED_VALUE"""),1206.36)</f>
        <v>1206.36</v>
      </c>
      <c r="M80" s="2">
        <f>IFERROR(__xludf.DUMMYFUNCTION("""COMPUTED_VALUE"""),45406.66666666667)</f>
        <v>45406.66667</v>
      </c>
      <c r="N80" s="1">
        <f>IFERROR(__xludf.DUMMYFUNCTION("""COMPUTED_VALUE"""),9.6146816E7)</f>
        <v>96146816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IFERROR(__xludf.DUMMYFUNCTION("""COMPUTED_VALUE"""),1206.36)</f>
        <v>1206.36</v>
      </c>
      <c r="D81" s="2">
        <f>IFERROR(__xludf.DUMMYFUNCTION("""COMPUTED_VALUE"""),45407.66666666667)</f>
        <v>45407.66667</v>
      </c>
      <c r="E81" s="1">
        <f>IFERROR(__xludf.DUMMYFUNCTION("""COMPUTED_VALUE"""),1216.28)</f>
        <v>1216.28</v>
      </c>
      <c r="G81" s="2">
        <f>IFERROR(__xludf.DUMMYFUNCTION("""COMPUTED_VALUE"""),45407.66666666667)</f>
        <v>45407.66667</v>
      </c>
      <c r="H81" s="1">
        <f>IFERROR(__xludf.DUMMYFUNCTION("""COMPUTED_VALUE"""),1194.87)</f>
        <v>1194.87</v>
      </c>
      <c r="J81" s="2">
        <f>IFERROR(__xludf.DUMMYFUNCTION("""COMPUTED_VALUE"""),45407.66666666667)</f>
        <v>45407.66667</v>
      </c>
      <c r="K81" s="1">
        <f>IFERROR(__xludf.DUMMYFUNCTION("""COMPUTED_VALUE"""),1211.91)</f>
        <v>1211.91</v>
      </c>
      <c r="M81" s="2">
        <f>IFERROR(__xludf.DUMMYFUNCTION("""COMPUTED_VALUE"""),45407.66666666667)</f>
        <v>45407.66667</v>
      </c>
      <c r="N81" s="1">
        <f>IFERROR(__xludf.DUMMYFUNCTION("""COMPUTED_VALUE"""),9.7471584E7)</f>
        <v>97471584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IFERROR(__xludf.DUMMYFUNCTION("""COMPUTED_VALUE"""),1211.91)</f>
        <v>1211.91</v>
      </c>
      <c r="D82" s="2">
        <f>IFERROR(__xludf.DUMMYFUNCTION("""COMPUTED_VALUE"""),45408.66666666667)</f>
        <v>45408.66667</v>
      </c>
      <c r="E82" s="1">
        <f>IFERROR(__xludf.DUMMYFUNCTION("""COMPUTED_VALUE"""),1211.91)</f>
        <v>1211.91</v>
      </c>
      <c r="G82" s="2">
        <f>IFERROR(__xludf.DUMMYFUNCTION("""COMPUTED_VALUE"""),45408.66666666667)</f>
        <v>45408.66667</v>
      </c>
      <c r="H82" s="1">
        <f>IFERROR(__xludf.DUMMYFUNCTION("""COMPUTED_VALUE"""),1194.02)</f>
        <v>1194.02</v>
      </c>
      <c r="J82" s="2">
        <f>IFERROR(__xludf.DUMMYFUNCTION("""COMPUTED_VALUE"""),45408.66666666667)</f>
        <v>45408.66667</v>
      </c>
      <c r="K82" s="1">
        <f>IFERROR(__xludf.DUMMYFUNCTION("""COMPUTED_VALUE"""),1206.24)</f>
        <v>1206.24</v>
      </c>
      <c r="M82" s="2">
        <f>IFERROR(__xludf.DUMMYFUNCTION("""COMPUTED_VALUE"""),45408.66666666667)</f>
        <v>45408.66667</v>
      </c>
      <c r="N82" s="1">
        <f>IFERROR(__xludf.DUMMYFUNCTION("""COMPUTED_VALUE"""),8.0186944E7)</f>
        <v>80186944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IFERROR(__xludf.DUMMYFUNCTION("""COMPUTED_VALUE"""),1206.24)</f>
        <v>1206.24</v>
      </c>
      <c r="D83" s="2">
        <f>IFERROR(__xludf.DUMMYFUNCTION("""COMPUTED_VALUE"""),45411.66666666667)</f>
        <v>45411.66667</v>
      </c>
      <c r="E83" s="1">
        <f>IFERROR(__xludf.DUMMYFUNCTION("""COMPUTED_VALUE"""),1214.95)</f>
        <v>1214.95</v>
      </c>
      <c r="G83" s="2">
        <f>IFERROR(__xludf.DUMMYFUNCTION("""COMPUTED_VALUE"""),45411.66666666667)</f>
        <v>45411.66667</v>
      </c>
      <c r="H83" s="1">
        <f>IFERROR(__xludf.DUMMYFUNCTION("""COMPUTED_VALUE"""),1202.51)</f>
        <v>1202.51</v>
      </c>
      <c r="J83" s="2">
        <f>IFERROR(__xludf.DUMMYFUNCTION("""COMPUTED_VALUE"""),45411.66666666667)</f>
        <v>45411.66667</v>
      </c>
      <c r="K83" s="1">
        <f>IFERROR(__xludf.DUMMYFUNCTION("""COMPUTED_VALUE"""),1212.58)</f>
        <v>1212.58</v>
      </c>
      <c r="M83" s="2">
        <f>IFERROR(__xludf.DUMMYFUNCTION("""COMPUTED_VALUE"""),45411.66666666667)</f>
        <v>45411.66667</v>
      </c>
      <c r="N83" s="1">
        <f>IFERROR(__xludf.DUMMYFUNCTION("""COMPUTED_VALUE"""),8.028664E7)</f>
        <v>80286640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IFERROR(__xludf.DUMMYFUNCTION("""COMPUTED_VALUE"""),1212.58)</f>
        <v>1212.58</v>
      </c>
      <c r="D84" s="2">
        <f>IFERROR(__xludf.DUMMYFUNCTION("""COMPUTED_VALUE"""),45412.66666666667)</f>
        <v>45412.66667</v>
      </c>
      <c r="E84" s="1">
        <f>IFERROR(__xludf.DUMMYFUNCTION("""COMPUTED_VALUE"""),1212.58)</f>
        <v>1212.58</v>
      </c>
      <c r="G84" s="2">
        <f>IFERROR(__xludf.DUMMYFUNCTION("""COMPUTED_VALUE"""),45412.66666666667)</f>
        <v>45412.66667</v>
      </c>
      <c r="H84" s="1">
        <f>IFERROR(__xludf.DUMMYFUNCTION("""COMPUTED_VALUE"""),1162.04)</f>
        <v>1162.04</v>
      </c>
      <c r="J84" s="2">
        <f>IFERROR(__xludf.DUMMYFUNCTION("""COMPUTED_VALUE"""),45412.66666666667)</f>
        <v>45412.66667</v>
      </c>
      <c r="K84" s="1">
        <f>IFERROR(__xludf.DUMMYFUNCTION("""COMPUTED_VALUE"""),1162.81)</f>
        <v>1162.81</v>
      </c>
      <c r="M84" s="2">
        <f>IFERROR(__xludf.DUMMYFUNCTION("""COMPUTED_VALUE"""),45412.66666666667)</f>
        <v>45412.66667</v>
      </c>
      <c r="N84" s="1">
        <f>IFERROR(__xludf.DUMMYFUNCTION("""COMPUTED_VALUE"""),1.1355869E8)</f>
        <v>113558690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IFERROR(__xludf.DUMMYFUNCTION("""COMPUTED_VALUE"""),1162.81)</f>
        <v>1162.81</v>
      </c>
      <c r="D85" s="2">
        <f>IFERROR(__xludf.DUMMYFUNCTION("""COMPUTED_VALUE"""),45413.66666666667)</f>
        <v>45413.66667</v>
      </c>
      <c r="E85" s="1">
        <f>IFERROR(__xludf.DUMMYFUNCTION("""COMPUTED_VALUE"""),1164.0)</f>
        <v>1164</v>
      </c>
      <c r="G85" s="2">
        <f>IFERROR(__xludf.DUMMYFUNCTION("""COMPUTED_VALUE"""),45413.66666666667)</f>
        <v>45413.66667</v>
      </c>
      <c r="H85" s="1">
        <f>IFERROR(__xludf.DUMMYFUNCTION("""COMPUTED_VALUE"""),1132.25)</f>
        <v>1132.25</v>
      </c>
      <c r="J85" s="2">
        <f>IFERROR(__xludf.DUMMYFUNCTION("""COMPUTED_VALUE"""),45413.66666666667)</f>
        <v>45413.66667</v>
      </c>
      <c r="K85" s="1">
        <f>IFERROR(__xludf.DUMMYFUNCTION("""COMPUTED_VALUE"""),1143.1)</f>
        <v>1143.1</v>
      </c>
      <c r="M85" s="2">
        <f>IFERROR(__xludf.DUMMYFUNCTION("""COMPUTED_VALUE"""),45413.66666666667)</f>
        <v>45413.66667</v>
      </c>
      <c r="N85" s="1">
        <f>IFERROR(__xludf.DUMMYFUNCTION("""COMPUTED_VALUE"""),1.27339584E8)</f>
        <v>127339584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IFERROR(__xludf.DUMMYFUNCTION("""COMPUTED_VALUE"""),1143.1)</f>
        <v>1143.1</v>
      </c>
      <c r="D86" s="2">
        <f>IFERROR(__xludf.DUMMYFUNCTION("""COMPUTED_VALUE"""),45414.66666666667)</f>
        <v>45414.66667</v>
      </c>
      <c r="E86" s="1">
        <f>IFERROR(__xludf.DUMMYFUNCTION("""COMPUTED_VALUE"""),1157.39)</f>
        <v>1157.39</v>
      </c>
      <c r="G86" s="2">
        <f>IFERROR(__xludf.DUMMYFUNCTION("""COMPUTED_VALUE"""),45414.66666666667)</f>
        <v>45414.66667</v>
      </c>
      <c r="H86" s="1">
        <f>IFERROR(__xludf.DUMMYFUNCTION("""COMPUTED_VALUE"""),1143.06)</f>
        <v>1143.06</v>
      </c>
      <c r="J86" s="2">
        <f>IFERROR(__xludf.DUMMYFUNCTION("""COMPUTED_VALUE"""),45414.66666666667)</f>
        <v>45414.66667</v>
      </c>
      <c r="K86" s="1">
        <f>IFERROR(__xludf.DUMMYFUNCTION("""COMPUTED_VALUE"""),1149.36)</f>
        <v>1149.36</v>
      </c>
      <c r="M86" s="2">
        <f>IFERROR(__xludf.DUMMYFUNCTION("""COMPUTED_VALUE"""),45414.66666666667)</f>
        <v>45414.66667</v>
      </c>
      <c r="N86" s="1">
        <f>IFERROR(__xludf.DUMMYFUNCTION("""COMPUTED_VALUE"""),1.31812928E8)</f>
        <v>131812928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IFERROR(__xludf.DUMMYFUNCTION("""COMPUTED_VALUE"""),1149.36)</f>
        <v>1149.36</v>
      </c>
      <c r="D87" s="2">
        <f>IFERROR(__xludf.DUMMYFUNCTION("""COMPUTED_VALUE"""),45415.66666666667)</f>
        <v>45415.66667</v>
      </c>
      <c r="E87" s="1">
        <f>IFERROR(__xludf.DUMMYFUNCTION("""COMPUTED_VALUE"""),1156.11)</f>
        <v>1156.11</v>
      </c>
      <c r="G87" s="2">
        <f>IFERROR(__xludf.DUMMYFUNCTION("""COMPUTED_VALUE"""),45415.66666666667)</f>
        <v>45415.66667</v>
      </c>
      <c r="H87" s="1">
        <f>IFERROR(__xludf.DUMMYFUNCTION("""COMPUTED_VALUE"""),1140.34)</f>
        <v>1140.34</v>
      </c>
      <c r="J87" s="2">
        <f>IFERROR(__xludf.DUMMYFUNCTION("""COMPUTED_VALUE"""),45415.66666666667)</f>
        <v>45415.66667</v>
      </c>
      <c r="K87" s="1">
        <f>IFERROR(__xludf.DUMMYFUNCTION("""COMPUTED_VALUE"""),1151.97)</f>
        <v>1151.97</v>
      </c>
      <c r="M87" s="2">
        <f>IFERROR(__xludf.DUMMYFUNCTION("""COMPUTED_VALUE"""),45415.66666666667)</f>
        <v>45415.66667</v>
      </c>
      <c r="N87" s="1">
        <f>IFERROR(__xludf.DUMMYFUNCTION("""COMPUTED_VALUE"""),1.16825688E8)</f>
        <v>116825688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IFERROR(__xludf.DUMMYFUNCTION("""COMPUTED_VALUE"""),1151.97)</f>
        <v>1151.97</v>
      </c>
      <c r="D88" s="2">
        <f>IFERROR(__xludf.DUMMYFUNCTION("""COMPUTED_VALUE"""),45418.66666666667)</f>
        <v>45418.66667</v>
      </c>
      <c r="E88" s="1">
        <f>IFERROR(__xludf.DUMMYFUNCTION("""COMPUTED_VALUE"""),1175.09)</f>
        <v>1175.09</v>
      </c>
      <c r="G88" s="2">
        <f>IFERROR(__xludf.DUMMYFUNCTION("""COMPUTED_VALUE"""),45418.66666666667)</f>
        <v>45418.66667</v>
      </c>
      <c r="H88" s="1">
        <f>IFERROR(__xludf.DUMMYFUNCTION("""COMPUTED_VALUE"""),1151.97)</f>
        <v>1151.97</v>
      </c>
      <c r="J88" s="2">
        <f>IFERROR(__xludf.DUMMYFUNCTION("""COMPUTED_VALUE"""),45418.66666666667)</f>
        <v>45418.66667</v>
      </c>
      <c r="K88" s="1">
        <f>IFERROR(__xludf.DUMMYFUNCTION("""COMPUTED_VALUE"""),1163.35)</f>
        <v>1163.35</v>
      </c>
      <c r="M88" s="2">
        <f>IFERROR(__xludf.DUMMYFUNCTION("""COMPUTED_VALUE"""),45418.66666666667)</f>
        <v>45418.66667</v>
      </c>
      <c r="N88" s="1">
        <f>IFERROR(__xludf.DUMMYFUNCTION("""COMPUTED_VALUE"""),9.4558368E7)</f>
        <v>94558368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IFERROR(__xludf.DUMMYFUNCTION("""COMPUTED_VALUE"""),1163.35)</f>
        <v>1163.35</v>
      </c>
      <c r="D89" s="2">
        <f>IFERROR(__xludf.DUMMYFUNCTION("""COMPUTED_VALUE"""),45419.66666666667)</f>
        <v>45419.66667</v>
      </c>
      <c r="E89" s="1">
        <f>IFERROR(__xludf.DUMMYFUNCTION("""COMPUTED_VALUE"""),1171.8)</f>
        <v>1171.8</v>
      </c>
      <c r="G89" s="2">
        <f>IFERROR(__xludf.DUMMYFUNCTION("""COMPUTED_VALUE"""),45419.66666666667)</f>
        <v>45419.66667</v>
      </c>
      <c r="H89" s="1">
        <f>IFERROR(__xludf.DUMMYFUNCTION("""COMPUTED_VALUE"""),1160.17)</f>
        <v>1160.17</v>
      </c>
      <c r="J89" s="2">
        <f>IFERROR(__xludf.DUMMYFUNCTION("""COMPUTED_VALUE"""),45419.66666666667)</f>
        <v>45419.66667</v>
      </c>
      <c r="K89" s="1">
        <f>IFERROR(__xludf.DUMMYFUNCTION("""COMPUTED_VALUE"""),1160.54)</f>
        <v>1160.54</v>
      </c>
      <c r="M89" s="2">
        <f>IFERROR(__xludf.DUMMYFUNCTION("""COMPUTED_VALUE"""),45419.66666666667)</f>
        <v>45419.66667</v>
      </c>
      <c r="N89" s="1">
        <f>IFERROR(__xludf.DUMMYFUNCTION("""COMPUTED_VALUE"""),9.285415E7)</f>
        <v>92854150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IFERROR(__xludf.DUMMYFUNCTION("""COMPUTED_VALUE"""),1160.54)</f>
        <v>1160.54</v>
      </c>
      <c r="D90" s="2">
        <f>IFERROR(__xludf.DUMMYFUNCTION("""COMPUTED_VALUE"""),45420.66666666667)</f>
        <v>45420.66667</v>
      </c>
      <c r="E90" s="1">
        <f>IFERROR(__xludf.DUMMYFUNCTION("""COMPUTED_VALUE"""),1166.24)</f>
        <v>1166.24</v>
      </c>
      <c r="G90" s="2">
        <f>IFERROR(__xludf.DUMMYFUNCTION("""COMPUTED_VALUE"""),45420.66666666667)</f>
        <v>45420.66667</v>
      </c>
      <c r="H90" s="1">
        <f>IFERROR(__xludf.DUMMYFUNCTION("""COMPUTED_VALUE"""),1151.79)</f>
        <v>1151.79</v>
      </c>
      <c r="J90" s="2">
        <f>IFERROR(__xludf.DUMMYFUNCTION("""COMPUTED_VALUE"""),45420.66666666667)</f>
        <v>45420.66667</v>
      </c>
      <c r="K90" s="1">
        <f>IFERROR(__xludf.DUMMYFUNCTION("""COMPUTED_VALUE"""),1158.44)</f>
        <v>1158.44</v>
      </c>
      <c r="M90" s="2">
        <f>IFERROR(__xludf.DUMMYFUNCTION("""COMPUTED_VALUE"""),45420.66666666667)</f>
        <v>45420.66667</v>
      </c>
      <c r="N90" s="1">
        <f>IFERROR(__xludf.DUMMYFUNCTION("""COMPUTED_VALUE"""),9.2989109E7)</f>
        <v>92989109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IFERROR(__xludf.DUMMYFUNCTION("""COMPUTED_VALUE"""),1158.44)</f>
        <v>1158.44</v>
      </c>
      <c r="D91" s="2">
        <f>IFERROR(__xludf.DUMMYFUNCTION("""COMPUTED_VALUE"""),45421.66666666667)</f>
        <v>45421.66667</v>
      </c>
      <c r="E91" s="1">
        <f>IFERROR(__xludf.DUMMYFUNCTION("""COMPUTED_VALUE"""),1172.05)</f>
        <v>1172.05</v>
      </c>
      <c r="G91" s="2">
        <f>IFERROR(__xludf.DUMMYFUNCTION("""COMPUTED_VALUE"""),45421.66666666667)</f>
        <v>45421.66667</v>
      </c>
      <c r="H91" s="1">
        <f>IFERROR(__xludf.DUMMYFUNCTION("""COMPUTED_VALUE"""),1158.44)</f>
        <v>1158.44</v>
      </c>
      <c r="J91" s="2">
        <f>IFERROR(__xludf.DUMMYFUNCTION("""COMPUTED_VALUE"""),45421.66666666667)</f>
        <v>45421.66667</v>
      </c>
      <c r="K91" s="1">
        <f>IFERROR(__xludf.DUMMYFUNCTION("""COMPUTED_VALUE"""),1167.61)</f>
        <v>1167.61</v>
      </c>
      <c r="M91" s="2">
        <f>IFERROR(__xludf.DUMMYFUNCTION("""COMPUTED_VALUE"""),45421.66666666667)</f>
        <v>45421.66667</v>
      </c>
      <c r="N91" s="1">
        <f>IFERROR(__xludf.DUMMYFUNCTION("""COMPUTED_VALUE"""),7.5728861E7)</f>
        <v>75728861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IFERROR(__xludf.DUMMYFUNCTION("""COMPUTED_VALUE"""),1167.61)</f>
        <v>1167.61</v>
      </c>
      <c r="D92" s="2">
        <f>IFERROR(__xludf.DUMMYFUNCTION("""COMPUTED_VALUE"""),45422.66666666667)</f>
        <v>45422.66667</v>
      </c>
      <c r="E92" s="1">
        <f>IFERROR(__xludf.DUMMYFUNCTION("""COMPUTED_VALUE"""),1175.22)</f>
        <v>1175.22</v>
      </c>
      <c r="G92" s="2">
        <f>IFERROR(__xludf.DUMMYFUNCTION("""COMPUTED_VALUE"""),45422.66666666667)</f>
        <v>45422.66667</v>
      </c>
      <c r="H92" s="1">
        <f>IFERROR(__xludf.DUMMYFUNCTION("""COMPUTED_VALUE"""),1150.16)</f>
        <v>1150.16</v>
      </c>
      <c r="J92" s="2">
        <f>IFERROR(__xludf.DUMMYFUNCTION("""COMPUTED_VALUE"""),45422.66666666667)</f>
        <v>45422.66667</v>
      </c>
      <c r="K92" s="1">
        <f>IFERROR(__xludf.DUMMYFUNCTION("""COMPUTED_VALUE"""),1152.63)</f>
        <v>1152.63</v>
      </c>
      <c r="M92" s="2">
        <f>IFERROR(__xludf.DUMMYFUNCTION("""COMPUTED_VALUE"""),45422.66666666667)</f>
        <v>45422.66667</v>
      </c>
      <c r="N92" s="1">
        <f>IFERROR(__xludf.DUMMYFUNCTION("""COMPUTED_VALUE"""),7.5049901E7)</f>
        <v>75049901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IFERROR(__xludf.DUMMYFUNCTION("""COMPUTED_VALUE"""),1152.63)</f>
        <v>1152.63</v>
      </c>
      <c r="D93" s="2">
        <f>IFERROR(__xludf.DUMMYFUNCTION("""COMPUTED_VALUE"""),45425.66666666667)</f>
        <v>45425.66667</v>
      </c>
      <c r="E93" s="1">
        <f>IFERROR(__xludf.DUMMYFUNCTION("""COMPUTED_VALUE"""),1157.88)</f>
        <v>1157.88</v>
      </c>
      <c r="G93" s="2">
        <f>IFERROR(__xludf.DUMMYFUNCTION("""COMPUTED_VALUE"""),45425.66666666667)</f>
        <v>45425.66667</v>
      </c>
      <c r="H93" s="1">
        <f>IFERROR(__xludf.DUMMYFUNCTION("""COMPUTED_VALUE"""),1146.31)</f>
        <v>1146.31</v>
      </c>
      <c r="J93" s="2">
        <f>IFERROR(__xludf.DUMMYFUNCTION("""COMPUTED_VALUE"""),45425.66666666667)</f>
        <v>45425.66667</v>
      </c>
      <c r="K93" s="1">
        <f>IFERROR(__xludf.DUMMYFUNCTION("""COMPUTED_VALUE"""),1148.7)</f>
        <v>1148.7</v>
      </c>
      <c r="M93" s="2">
        <f>IFERROR(__xludf.DUMMYFUNCTION("""COMPUTED_VALUE"""),45425.66666666667)</f>
        <v>45425.66667</v>
      </c>
      <c r="N93" s="1">
        <f>IFERROR(__xludf.DUMMYFUNCTION("""COMPUTED_VALUE"""),9.9720023E7)</f>
        <v>99720023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IFERROR(__xludf.DUMMYFUNCTION("""COMPUTED_VALUE"""),1148.7)</f>
        <v>1148.7</v>
      </c>
      <c r="D94" s="2">
        <f>IFERROR(__xludf.DUMMYFUNCTION("""COMPUTED_VALUE"""),45426.66666666667)</f>
        <v>45426.66667</v>
      </c>
      <c r="E94" s="1">
        <f>IFERROR(__xludf.DUMMYFUNCTION("""COMPUTED_VALUE"""),1148.7)</f>
        <v>1148.7</v>
      </c>
      <c r="G94" s="2">
        <f>IFERROR(__xludf.DUMMYFUNCTION("""COMPUTED_VALUE"""),45426.66666666667)</f>
        <v>45426.66667</v>
      </c>
      <c r="H94" s="1">
        <f>IFERROR(__xludf.DUMMYFUNCTION("""COMPUTED_VALUE"""),1136.12)</f>
        <v>1136.12</v>
      </c>
      <c r="J94" s="2">
        <f>IFERROR(__xludf.DUMMYFUNCTION("""COMPUTED_VALUE"""),45426.66666666667)</f>
        <v>45426.66667</v>
      </c>
      <c r="K94" s="1">
        <f>IFERROR(__xludf.DUMMYFUNCTION("""COMPUTED_VALUE"""),1146.96)</f>
        <v>1146.96</v>
      </c>
      <c r="M94" s="2">
        <f>IFERROR(__xludf.DUMMYFUNCTION("""COMPUTED_VALUE"""),45426.66666666667)</f>
        <v>45426.66667</v>
      </c>
      <c r="N94" s="1">
        <f>IFERROR(__xludf.DUMMYFUNCTION("""COMPUTED_VALUE"""),1.00284741E8)</f>
        <v>100284741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IFERROR(__xludf.DUMMYFUNCTION("""COMPUTED_VALUE"""),1146.96)</f>
        <v>1146.96</v>
      </c>
      <c r="D95" s="2">
        <f>IFERROR(__xludf.DUMMYFUNCTION("""COMPUTED_VALUE"""),45427.66666666667)</f>
        <v>45427.66667</v>
      </c>
      <c r="E95" s="1">
        <f>IFERROR(__xludf.DUMMYFUNCTION("""COMPUTED_VALUE"""),1148.39)</f>
        <v>1148.39</v>
      </c>
      <c r="G95" s="2">
        <f>IFERROR(__xludf.DUMMYFUNCTION("""COMPUTED_VALUE"""),45427.66666666667)</f>
        <v>45427.66667</v>
      </c>
      <c r="H95" s="1">
        <f>IFERROR(__xludf.DUMMYFUNCTION("""COMPUTED_VALUE"""),1124.74)</f>
        <v>1124.74</v>
      </c>
      <c r="J95" s="2">
        <f>IFERROR(__xludf.DUMMYFUNCTION("""COMPUTED_VALUE"""),45427.66666666667)</f>
        <v>45427.66667</v>
      </c>
      <c r="K95" s="1">
        <f>IFERROR(__xludf.DUMMYFUNCTION("""COMPUTED_VALUE"""),1145.57)</f>
        <v>1145.57</v>
      </c>
      <c r="M95" s="2">
        <f>IFERROR(__xludf.DUMMYFUNCTION("""COMPUTED_VALUE"""),45427.66666666667)</f>
        <v>45427.66667</v>
      </c>
      <c r="N95" s="1">
        <f>IFERROR(__xludf.DUMMYFUNCTION("""COMPUTED_VALUE"""),9.5279897E7)</f>
        <v>95279897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IFERROR(__xludf.DUMMYFUNCTION("""COMPUTED_VALUE"""),1145.57)</f>
        <v>1145.57</v>
      </c>
      <c r="D96" s="2">
        <f>IFERROR(__xludf.DUMMYFUNCTION("""COMPUTED_VALUE"""),45428.66666666667)</f>
        <v>45428.66667</v>
      </c>
      <c r="E96" s="1">
        <f>IFERROR(__xludf.DUMMYFUNCTION("""COMPUTED_VALUE"""),1151.27)</f>
        <v>1151.27</v>
      </c>
      <c r="G96" s="2">
        <f>IFERROR(__xludf.DUMMYFUNCTION("""COMPUTED_VALUE"""),45428.66666666667)</f>
        <v>45428.66667</v>
      </c>
      <c r="H96" s="1">
        <f>IFERROR(__xludf.DUMMYFUNCTION("""COMPUTED_VALUE"""),1138.46)</f>
        <v>1138.46</v>
      </c>
      <c r="J96" s="2">
        <f>IFERROR(__xludf.DUMMYFUNCTION("""COMPUTED_VALUE"""),45428.66666666667)</f>
        <v>45428.66667</v>
      </c>
      <c r="K96" s="1">
        <f>IFERROR(__xludf.DUMMYFUNCTION("""COMPUTED_VALUE"""),1140.75)</f>
        <v>1140.75</v>
      </c>
      <c r="M96" s="2">
        <f>IFERROR(__xludf.DUMMYFUNCTION("""COMPUTED_VALUE"""),45428.66666666667)</f>
        <v>45428.66667</v>
      </c>
      <c r="N96" s="1">
        <f>IFERROR(__xludf.DUMMYFUNCTION("""COMPUTED_VALUE"""),8.8362476E7)</f>
        <v>88362476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IFERROR(__xludf.DUMMYFUNCTION("""COMPUTED_VALUE"""),1140.75)</f>
        <v>1140.75</v>
      </c>
      <c r="D97" s="2">
        <f>IFERROR(__xludf.DUMMYFUNCTION("""COMPUTED_VALUE"""),45429.66666666667)</f>
        <v>45429.66667</v>
      </c>
      <c r="E97" s="1">
        <f>IFERROR(__xludf.DUMMYFUNCTION("""COMPUTED_VALUE"""),1162.71)</f>
        <v>1162.71</v>
      </c>
      <c r="G97" s="2">
        <f>IFERROR(__xludf.DUMMYFUNCTION("""COMPUTED_VALUE"""),45429.66666666667)</f>
        <v>45429.66667</v>
      </c>
      <c r="H97" s="1">
        <f>IFERROR(__xludf.DUMMYFUNCTION("""COMPUTED_VALUE"""),1140.75)</f>
        <v>1140.75</v>
      </c>
      <c r="J97" s="2">
        <f>IFERROR(__xludf.DUMMYFUNCTION("""COMPUTED_VALUE"""),45429.66666666667)</f>
        <v>45429.66667</v>
      </c>
      <c r="K97" s="1">
        <f>IFERROR(__xludf.DUMMYFUNCTION("""COMPUTED_VALUE"""),1159.81)</f>
        <v>1159.81</v>
      </c>
      <c r="M97" s="2">
        <f>IFERROR(__xludf.DUMMYFUNCTION("""COMPUTED_VALUE"""),45429.66666666667)</f>
        <v>45429.66667</v>
      </c>
      <c r="N97" s="1">
        <f>IFERROR(__xludf.DUMMYFUNCTION("""COMPUTED_VALUE"""),7.696409E7)</f>
        <v>76964090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IFERROR(__xludf.DUMMYFUNCTION("""COMPUTED_VALUE"""),1159.81)</f>
        <v>1159.81</v>
      </c>
      <c r="D98" s="2">
        <f>IFERROR(__xludf.DUMMYFUNCTION("""COMPUTED_VALUE"""),45432.66666666667)</f>
        <v>45432.66667</v>
      </c>
      <c r="E98" s="1">
        <f>IFERROR(__xludf.DUMMYFUNCTION("""COMPUTED_VALUE"""),1163.47)</f>
        <v>1163.47</v>
      </c>
      <c r="G98" s="2">
        <f>IFERROR(__xludf.DUMMYFUNCTION("""COMPUTED_VALUE"""),45432.66666666667)</f>
        <v>45432.66667</v>
      </c>
      <c r="H98" s="1">
        <f>IFERROR(__xludf.DUMMYFUNCTION("""COMPUTED_VALUE"""),1149.18)</f>
        <v>1149.18</v>
      </c>
      <c r="J98" s="2">
        <f>IFERROR(__xludf.DUMMYFUNCTION("""COMPUTED_VALUE"""),45432.66666666667)</f>
        <v>45432.66667</v>
      </c>
      <c r="K98" s="1">
        <f>IFERROR(__xludf.DUMMYFUNCTION("""COMPUTED_VALUE"""),1153.9)</f>
        <v>1153.9</v>
      </c>
      <c r="M98" s="2">
        <f>IFERROR(__xludf.DUMMYFUNCTION("""COMPUTED_VALUE"""),45432.66666666667)</f>
        <v>45432.66667</v>
      </c>
      <c r="N98" s="1">
        <f>IFERROR(__xludf.DUMMYFUNCTION("""COMPUTED_VALUE"""),7.320947E7)</f>
        <v>73209470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IFERROR(__xludf.DUMMYFUNCTION("""COMPUTED_VALUE"""),1153.9)</f>
        <v>1153.9</v>
      </c>
      <c r="D99" s="2">
        <f>IFERROR(__xludf.DUMMYFUNCTION("""COMPUTED_VALUE"""),45433.66666666667)</f>
        <v>45433.66667</v>
      </c>
      <c r="E99" s="1">
        <f>IFERROR(__xludf.DUMMYFUNCTION("""COMPUTED_VALUE"""),1159.01)</f>
        <v>1159.01</v>
      </c>
      <c r="G99" s="2">
        <f>IFERROR(__xludf.DUMMYFUNCTION("""COMPUTED_VALUE"""),45433.66666666667)</f>
        <v>45433.66667</v>
      </c>
      <c r="H99" s="1">
        <f>IFERROR(__xludf.DUMMYFUNCTION("""COMPUTED_VALUE"""),1145.96)</f>
        <v>1145.96</v>
      </c>
      <c r="J99" s="2">
        <f>IFERROR(__xludf.DUMMYFUNCTION("""COMPUTED_VALUE"""),45433.66666666667)</f>
        <v>45433.66667</v>
      </c>
      <c r="K99" s="1">
        <f>IFERROR(__xludf.DUMMYFUNCTION("""COMPUTED_VALUE"""),1146.52)</f>
        <v>1146.52</v>
      </c>
      <c r="M99" s="2">
        <f>IFERROR(__xludf.DUMMYFUNCTION("""COMPUTED_VALUE"""),45433.66666666667)</f>
        <v>45433.66667</v>
      </c>
      <c r="N99" s="1">
        <f>IFERROR(__xludf.DUMMYFUNCTION("""COMPUTED_VALUE"""),7.1616086E7)</f>
        <v>71616086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IFERROR(__xludf.DUMMYFUNCTION("""COMPUTED_VALUE"""),1146.52)</f>
        <v>1146.52</v>
      </c>
      <c r="D100" s="2">
        <f>IFERROR(__xludf.DUMMYFUNCTION("""COMPUTED_VALUE"""),45434.66666666667)</f>
        <v>45434.66667</v>
      </c>
      <c r="E100" s="1">
        <f>IFERROR(__xludf.DUMMYFUNCTION("""COMPUTED_VALUE"""),1146.52)</f>
        <v>1146.52</v>
      </c>
      <c r="G100" s="2">
        <f>IFERROR(__xludf.DUMMYFUNCTION("""COMPUTED_VALUE"""),45434.66666666667)</f>
        <v>45434.66667</v>
      </c>
      <c r="H100" s="1">
        <f>IFERROR(__xludf.DUMMYFUNCTION("""COMPUTED_VALUE"""),1122.85)</f>
        <v>1122.85</v>
      </c>
      <c r="J100" s="2">
        <f>IFERROR(__xludf.DUMMYFUNCTION("""COMPUTED_VALUE"""),45434.66666666667)</f>
        <v>45434.66667</v>
      </c>
      <c r="K100" s="1">
        <f>IFERROR(__xludf.DUMMYFUNCTION("""COMPUTED_VALUE"""),1130.07)</f>
        <v>1130.07</v>
      </c>
      <c r="M100" s="2">
        <f>IFERROR(__xludf.DUMMYFUNCTION("""COMPUTED_VALUE"""),45434.66666666667)</f>
        <v>45434.66667</v>
      </c>
      <c r="N100" s="1">
        <f>IFERROR(__xludf.DUMMYFUNCTION("""COMPUTED_VALUE"""),8.795061E7)</f>
        <v>87950610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IFERROR(__xludf.DUMMYFUNCTION("""COMPUTED_VALUE"""),1130.07)</f>
        <v>1130.07</v>
      </c>
      <c r="D101" s="2">
        <f>IFERROR(__xludf.DUMMYFUNCTION("""COMPUTED_VALUE"""),45435.66666666667)</f>
        <v>45435.66667</v>
      </c>
      <c r="E101" s="1">
        <f>IFERROR(__xludf.DUMMYFUNCTION("""COMPUTED_VALUE"""),1141.48)</f>
        <v>1141.48</v>
      </c>
      <c r="G101" s="2">
        <f>IFERROR(__xludf.DUMMYFUNCTION("""COMPUTED_VALUE"""),45435.66666666667)</f>
        <v>45435.66667</v>
      </c>
      <c r="H101" s="1">
        <f>IFERROR(__xludf.DUMMYFUNCTION("""COMPUTED_VALUE"""),1119.76)</f>
        <v>1119.76</v>
      </c>
      <c r="J101" s="2">
        <f>IFERROR(__xludf.DUMMYFUNCTION("""COMPUTED_VALUE"""),45435.66666666667)</f>
        <v>45435.66667</v>
      </c>
      <c r="K101" s="1">
        <f>IFERROR(__xludf.DUMMYFUNCTION("""COMPUTED_VALUE"""),1122.3)</f>
        <v>1122.3</v>
      </c>
      <c r="M101" s="2">
        <f>IFERROR(__xludf.DUMMYFUNCTION("""COMPUTED_VALUE"""),45435.66666666667)</f>
        <v>45435.66667</v>
      </c>
      <c r="N101" s="1">
        <f>IFERROR(__xludf.DUMMYFUNCTION("""COMPUTED_VALUE"""),8.8721803E7)</f>
        <v>88721803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IFERROR(__xludf.DUMMYFUNCTION("""COMPUTED_VALUE"""),1122.3)</f>
        <v>1122.3</v>
      </c>
      <c r="D102" s="2">
        <f>IFERROR(__xludf.DUMMYFUNCTION("""COMPUTED_VALUE"""),45436.66666666667)</f>
        <v>45436.66667</v>
      </c>
      <c r="E102" s="1">
        <f>IFERROR(__xludf.DUMMYFUNCTION("""COMPUTED_VALUE"""),1133.76)</f>
        <v>1133.76</v>
      </c>
      <c r="G102" s="2">
        <f>IFERROR(__xludf.DUMMYFUNCTION("""COMPUTED_VALUE"""),45436.66666666667)</f>
        <v>45436.66667</v>
      </c>
      <c r="H102" s="1">
        <f>IFERROR(__xludf.DUMMYFUNCTION("""COMPUTED_VALUE"""),1120.16)</f>
        <v>1120.16</v>
      </c>
      <c r="J102" s="2">
        <f>IFERROR(__xludf.DUMMYFUNCTION("""COMPUTED_VALUE"""),45436.66666666667)</f>
        <v>45436.66667</v>
      </c>
      <c r="K102" s="1">
        <f>IFERROR(__xludf.DUMMYFUNCTION("""COMPUTED_VALUE"""),1123.34)</f>
        <v>1123.34</v>
      </c>
      <c r="M102" s="2">
        <f>IFERROR(__xludf.DUMMYFUNCTION("""COMPUTED_VALUE"""),45436.66666666667)</f>
        <v>45436.66667</v>
      </c>
      <c r="N102" s="1">
        <f>IFERROR(__xludf.DUMMYFUNCTION("""COMPUTED_VALUE"""),6.7296997E7)</f>
        <v>67296997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IFERROR(__xludf.DUMMYFUNCTION("""COMPUTED_VALUE"""),1123.34)</f>
        <v>1123.34</v>
      </c>
      <c r="D103" s="2">
        <f>IFERROR(__xludf.DUMMYFUNCTION("""COMPUTED_VALUE"""),45440.66666666667)</f>
        <v>45440.66667</v>
      </c>
      <c r="E103" s="1">
        <f>IFERROR(__xludf.DUMMYFUNCTION("""COMPUTED_VALUE"""),1141.54)</f>
        <v>1141.54</v>
      </c>
      <c r="G103" s="2">
        <f>IFERROR(__xludf.DUMMYFUNCTION("""COMPUTED_VALUE"""),45440.66666666667)</f>
        <v>45440.66667</v>
      </c>
      <c r="H103" s="1">
        <f>IFERROR(__xludf.DUMMYFUNCTION("""COMPUTED_VALUE"""),1123.34)</f>
        <v>1123.34</v>
      </c>
      <c r="J103" s="2">
        <f>IFERROR(__xludf.DUMMYFUNCTION("""COMPUTED_VALUE"""),45440.66666666667)</f>
        <v>45440.66667</v>
      </c>
      <c r="K103" s="1">
        <f>IFERROR(__xludf.DUMMYFUNCTION("""COMPUTED_VALUE"""),1138.68)</f>
        <v>1138.68</v>
      </c>
      <c r="M103" s="2">
        <f>IFERROR(__xludf.DUMMYFUNCTION("""COMPUTED_VALUE"""),45440.66666666667)</f>
        <v>45440.66667</v>
      </c>
      <c r="N103" s="1">
        <f>IFERROR(__xludf.DUMMYFUNCTION("""COMPUTED_VALUE"""),9.3573968E7)</f>
        <v>93573968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IFERROR(__xludf.DUMMYFUNCTION("""COMPUTED_VALUE"""),1138.68)</f>
        <v>1138.68</v>
      </c>
      <c r="D104" s="2">
        <f>IFERROR(__xludf.DUMMYFUNCTION("""COMPUTED_VALUE"""),45441.66666666667)</f>
        <v>45441.66667</v>
      </c>
      <c r="E104" s="1">
        <f>IFERROR(__xludf.DUMMYFUNCTION("""COMPUTED_VALUE"""),1138.68)</f>
        <v>1138.68</v>
      </c>
      <c r="G104" s="2">
        <f>IFERROR(__xludf.DUMMYFUNCTION("""COMPUTED_VALUE"""),45441.66666666667)</f>
        <v>45441.66667</v>
      </c>
      <c r="H104" s="1">
        <f>IFERROR(__xludf.DUMMYFUNCTION("""COMPUTED_VALUE"""),1103.73)</f>
        <v>1103.73</v>
      </c>
      <c r="J104" s="2">
        <f>IFERROR(__xludf.DUMMYFUNCTION("""COMPUTED_VALUE"""),45441.66666666667)</f>
        <v>45441.66667</v>
      </c>
      <c r="K104" s="1">
        <f>IFERROR(__xludf.DUMMYFUNCTION("""COMPUTED_VALUE"""),1110.33)</f>
        <v>1110.33</v>
      </c>
      <c r="M104" s="2">
        <f>IFERROR(__xludf.DUMMYFUNCTION("""COMPUTED_VALUE"""),45441.66666666667)</f>
        <v>45441.66667</v>
      </c>
      <c r="N104" s="1">
        <f>IFERROR(__xludf.DUMMYFUNCTION("""COMPUTED_VALUE"""),1.59234598E8)</f>
        <v>159234598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IFERROR(__xludf.DUMMYFUNCTION("""COMPUTED_VALUE"""),1110.33)</f>
        <v>1110.33</v>
      </c>
      <c r="D105" s="2">
        <f>IFERROR(__xludf.DUMMYFUNCTION("""COMPUTED_VALUE"""),45442.66666666667)</f>
        <v>45442.66667</v>
      </c>
      <c r="E105" s="1">
        <f>IFERROR(__xludf.DUMMYFUNCTION("""COMPUTED_VALUE"""),1119.44)</f>
        <v>1119.44</v>
      </c>
      <c r="G105" s="2">
        <f>IFERROR(__xludf.DUMMYFUNCTION("""COMPUTED_VALUE"""),45442.66666666667)</f>
        <v>45442.66667</v>
      </c>
      <c r="H105" s="1">
        <f>IFERROR(__xludf.DUMMYFUNCTION("""COMPUTED_VALUE"""),1104.13)</f>
        <v>1104.13</v>
      </c>
      <c r="J105" s="2">
        <f>IFERROR(__xludf.DUMMYFUNCTION("""COMPUTED_VALUE"""),45442.66666666667)</f>
        <v>45442.66667</v>
      </c>
      <c r="K105" s="1">
        <f>IFERROR(__xludf.DUMMYFUNCTION("""COMPUTED_VALUE"""),1108.24)</f>
        <v>1108.24</v>
      </c>
      <c r="M105" s="2">
        <f>IFERROR(__xludf.DUMMYFUNCTION("""COMPUTED_VALUE"""),45442.66666666667)</f>
        <v>45442.66667</v>
      </c>
      <c r="N105" s="1">
        <f>IFERROR(__xludf.DUMMYFUNCTION("""COMPUTED_VALUE"""),1.22692025E8)</f>
        <v>122692025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IFERROR(__xludf.DUMMYFUNCTION("""COMPUTED_VALUE"""),1108.24)</f>
        <v>1108.24</v>
      </c>
      <c r="D106" s="2">
        <f>IFERROR(__xludf.DUMMYFUNCTION("""COMPUTED_VALUE"""),45443.66666666667)</f>
        <v>45443.66667</v>
      </c>
      <c r="E106" s="1">
        <f>IFERROR(__xludf.DUMMYFUNCTION("""COMPUTED_VALUE"""),1135.07)</f>
        <v>1135.07</v>
      </c>
      <c r="G106" s="2">
        <f>IFERROR(__xludf.DUMMYFUNCTION("""COMPUTED_VALUE"""),45443.66666666667)</f>
        <v>45443.66667</v>
      </c>
      <c r="H106" s="1">
        <f>IFERROR(__xludf.DUMMYFUNCTION("""COMPUTED_VALUE"""),1108.24)</f>
        <v>1108.24</v>
      </c>
      <c r="J106" s="2">
        <f>IFERROR(__xludf.DUMMYFUNCTION("""COMPUTED_VALUE"""),45443.66666666667)</f>
        <v>45443.66667</v>
      </c>
      <c r="K106" s="1">
        <f>IFERROR(__xludf.DUMMYFUNCTION("""COMPUTED_VALUE"""),1134.66)</f>
        <v>1134.66</v>
      </c>
      <c r="M106" s="2">
        <f>IFERROR(__xludf.DUMMYFUNCTION("""COMPUTED_VALUE"""),45443.66666666667)</f>
        <v>45443.66667</v>
      </c>
      <c r="N106" s="1">
        <f>IFERROR(__xludf.DUMMYFUNCTION("""COMPUTED_VALUE"""),1.63858632E8)</f>
        <v>163858632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IFERROR(__xludf.DUMMYFUNCTION("""COMPUTED_VALUE"""),1134.66)</f>
        <v>1134.66</v>
      </c>
      <c r="D107" s="2">
        <f>IFERROR(__xludf.DUMMYFUNCTION("""COMPUTED_VALUE"""),45446.66666666667)</f>
        <v>45446.66667</v>
      </c>
      <c r="E107" s="1">
        <f>IFERROR(__xludf.DUMMYFUNCTION("""COMPUTED_VALUE"""),1134.66)</f>
        <v>1134.66</v>
      </c>
      <c r="G107" s="2">
        <f>IFERROR(__xludf.DUMMYFUNCTION("""COMPUTED_VALUE"""),45446.66666666667)</f>
        <v>45446.66667</v>
      </c>
      <c r="H107" s="1">
        <f>IFERROR(__xludf.DUMMYFUNCTION("""COMPUTED_VALUE"""),1095.58)</f>
        <v>1095.58</v>
      </c>
      <c r="J107" s="2">
        <f>IFERROR(__xludf.DUMMYFUNCTION("""COMPUTED_VALUE"""),45446.66666666667)</f>
        <v>45446.66667</v>
      </c>
      <c r="K107" s="1">
        <f>IFERROR(__xludf.DUMMYFUNCTION("""COMPUTED_VALUE"""),1103.98)</f>
        <v>1103.98</v>
      </c>
      <c r="M107" s="2">
        <f>IFERROR(__xludf.DUMMYFUNCTION("""COMPUTED_VALUE"""),45446.66666666667)</f>
        <v>45446.66667</v>
      </c>
      <c r="N107" s="1">
        <f>IFERROR(__xludf.DUMMYFUNCTION("""COMPUTED_VALUE"""),1.14299012E8)</f>
        <v>114299012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IFERROR(__xludf.DUMMYFUNCTION("""COMPUTED_VALUE"""),1103.98)</f>
        <v>1103.98</v>
      </c>
      <c r="D108" s="2">
        <f>IFERROR(__xludf.DUMMYFUNCTION("""COMPUTED_VALUE"""),45447.66666666667)</f>
        <v>45447.66667</v>
      </c>
      <c r="E108" s="1">
        <f>IFERROR(__xludf.DUMMYFUNCTION("""COMPUTED_VALUE"""),1103.98)</f>
        <v>1103.98</v>
      </c>
      <c r="G108" s="2">
        <f>IFERROR(__xludf.DUMMYFUNCTION("""COMPUTED_VALUE"""),45447.66666666667)</f>
        <v>45447.66667</v>
      </c>
      <c r="H108" s="1">
        <f>IFERROR(__xludf.DUMMYFUNCTION("""COMPUTED_VALUE"""),1082.04)</f>
        <v>1082.04</v>
      </c>
      <c r="J108" s="2">
        <f>IFERROR(__xludf.DUMMYFUNCTION("""COMPUTED_VALUE"""),45447.66666666667)</f>
        <v>45447.66667</v>
      </c>
      <c r="K108" s="1">
        <f>IFERROR(__xludf.DUMMYFUNCTION("""COMPUTED_VALUE"""),1093.56)</f>
        <v>1093.56</v>
      </c>
      <c r="M108" s="2">
        <f>IFERROR(__xludf.DUMMYFUNCTION("""COMPUTED_VALUE"""),45447.66666666667)</f>
        <v>45447.66667</v>
      </c>
      <c r="N108" s="1">
        <f>IFERROR(__xludf.DUMMYFUNCTION("""COMPUTED_VALUE"""),1.13792341E8)</f>
        <v>113792341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IFERROR(__xludf.DUMMYFUNCTION("""COMPUTED_VALUE"""),1093.56)</f>
        <v>1093.56</v>
      </c>
      <c r="D109" s="2">
        <f>IFERROR(__xludf.DUMMYFUNCTION("""COMPUTED_VALUE"""),45448.66666666667)</f>
        <v>45448.66667</v>
      </c>
      <c r="E109" s="1">
        <f>IFERROR(__xludf.DUMMYFUNCTION("""COMPUTED_VALUE"""),1096.92)</f>
        <v>1096.92</v>
      </c>
      <c r="G109" s="2">
        <f>IFERROR(__xludf.DUMMYFUNCTION("""COMPUTED_VALUE"""),45448.66666666667)</f>
        <v>45448.66667</v>
      </c>
      <c r="H109" s="1">
        <f>IFERROR(__xludf.DUMMYFUNCTION("""COMPUTED_VALUE"""),1088.85)</f>
        <v>1088.85</v>
      </c>
      <c r="J109" s="2">
        <f>IFERROR(__xludf.DUMMYFUNCTION("""COMPUTED_VALUE"""),45448.66666666667)</f>
        <v>45448.66667</v>
      </c>
      <c r="K109" s="1">
        <f>IFERROR(__xludf.DUMMYFUNCTION("""COMPUTED_VALUE"""),1093.58)</f>
        <v>1093.58</v>
      </c>
      <c r="M109" s="2">
        <f>IFERROR(__xludf.DUMMYFUNCTION("""COMPUTED_VALUE"""),45448.66666666667)</f>
        <v>45448.66667</v>
      </c>
      <c r="N109" s="1">
        <f>IFERROR(__xludf.DUMMYFUNCTION("""COMPUTED_VALUE"""),8.2671915E7)</f>
        <v>82671915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IFERROR(__xludf.DUMMYFUNCTION("""COMPUTED_VALUE"""),1093.58)</f>
        <v>1093.58</v>
      </c>
      <c r="D110" s="2">
        <f>IFERROR(__xludf.DUMMYFUNCTION("""COMPUTED_VALUE"""),45449.66666666667)</f>
        <v>45449.66667</v>
      </c>
      <c r="E110" s="1">
        <f>IFERROR(__xludf.DUMMYFUNCTION("""COMPUTED_VALUE"""),1100.1)</f>
        <v>1100.1</v>
      </c>
      <c r="G110" s="2">
        <f>IFERROR(__xludf.DUMMYFUNCTION("""COMPUTED_VALUE"""),45449.66666666667)</f>
        <v>45449.66667</v>
      </c>
      <c r="H110" s="1">
        <f>IFERROR(__xludf.DUMMYFUNCTION("""COMPUTED_VALUE"""),1089.19)</f>
        <v>1089.19</v>
      </c>
      <c r="J110" s="2">
        <f>IFERROR(__xludf.DUMMYFUNCTION("""COMPUTED_VALUE"""),45449.66666666667)</f>
        <v>45449.66667</v>
      </c>
      <c r="K110" s="1">
        <f>IFERROR(__xludf.DUMMYFUNCTION("""COMPUTED_VALUE"""),1098.44)</f>
        <v>1098.44</v>
      </c>
      <c r="M110" s="2">
        <f>IFERROR(__xludf.DUMMYFUNCTION("""COMPUTED_VALUE"""),45449.66666666667)</f>
        <v>45449.66667</v>
      </c>
      <c r="N110" s="1">
        <f>IFERROR(__xludf.DUMMYFUNCTION("""COMPUTED_VALUE"""),7.1519842E7)</f>
        <v>71519842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IFERROR(__xludf.DUMMYFUNCTION("""COMPUTED_VALUE"""),1098.44)</f>
        <v>1098.44</v>
      </c>
      <c r="D111" s="2">
        <f>IFERROR(__xludf.DUMMYFUNCTION("""COMPUTED_VALUE"""),45450.66666666667)</f>
        <v>45450.66667</v>
      </c>
      <c r="E111" s="1">
        <f>IFERROR(__xludf.DUMMYFUNCTION("""COMPUTED_VALUE"""),1104.71)</f>
        <v>1104.71</v>
      </c>
      <c r="G111" s="2">
        <f>IFERROR(__xludf.DUMMYFUNCTION("""COMPUTED_VALUE"""),45450.66666666667)</f>
        <v>45450.66667</v>
      </c>
      <c r="H111" s="1">
        <f>IFERROR(__xludf.DUMMYFUNCTION("""COMPUTED_VALUE"""),1087.82)</f>
        <v>1087.82</v>
      </c>
      <c r="J111" s="2">
        <f>IFERROR(__xludf.DUMMYFUNCTION("""COMPUTED_VALUE"""),45450.66666666667)</f>
        <v>45450.66667</v>
      </c>
      <c r="K111" s="1">
        <f>IFERROR(__xludf.DUMMYFUNCTION("""COMPUTED_VALUE"""),1093.7)</f>
        <v>1093.7</v>
      </c>
      <c r="M111" s="2">
        <f>IFERROR(__xludf.DUMMYFUNCTION("""COMPUTED_VALUE"""),45450.66666666667)</f>
        <v>45450.66667</v>
      </c>
      <c r="N111" s="1">
        <f>IFERROR(__xludf.DUMMYFUNCTION("""COMPUTED_VALUE"""),6.6867227E7)</f>
        <v>66867227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IFERROR(__xludf.DUMMYFUNCTION("""COMPUTED_VALUE"""),1093.7)</f>
        <v>1093.7</v>
      </c>
      <c r="D112" s="2">
        <f>IFERROR(__xludf.DUMMYFUNCTION("""COMPUTED_VALUE"""),45453.66666666667)</f>
        <v>45453.66667</v>
      </c>
      <c r="E112" s="1">
        <f>IFERROR(__xludf.DUMMYFUNCTION("""COMPUTED_VALUE"""),1115.03)</f>
        <v>1115.03</v>
      </c>
      <c r="G112" s="2">
        <f>IFERROR(__xludf.DUMMYFUNCTION("""COMPUTED_VALUE"""),45453.66666666667)</f>
        <v>45453.66667</v>
      </c>
      <c r="H112" s="1">
        <f>IFERROR(__xludf.DUMMYFUNCTION("""COMPUTED_VALUE"""),1093.7)</f>
        <v>1093.7</v>
      </c>
      <c r="J112" s="2">
        <f>IFERROR(__xludf.DUMMYFUNCTION("""COMPUTED_VALUE"""),45453.66666666667)</f>
        <v>45453.66667</v>
      </c>
      <c r="K112" s="1">
        <f>IFERROR(__xludf.DUMMYFUNCTION("""COMPUTED_VALUE"""),1108.54)</f>
        <v>1108.54</v>
      </c>
      <c r="M112" s="2">
        <f>IFERROR(__xludf.DUMMYFUNCTION("""COMPUTED_VALUE"""),45453.66666666667)</f>
        <v>45453.66667</v>
      </c>
      <c r="N112" s="1">
        <f>IFERROR(__xludf.DUMMYFUNCTION("""COMPUTED_VALUE"""),7.8959765E7)</f>
        <v>78959765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IFERROR(__xludf.DUMMYFUNCTION("""COMPUTED_VALUE"""),1108.54)</f>
        <v>1108.54</v>
      </c>
      <c r="D113" s="2">
        <f>IFERROR(__xludf.DUMMYFUNCTION("""COMPUTED_VALUE"""),45454.66666666667)</f>
        <v>45454.66667</v>
      </c>
      <c r="E113" s="1">
        <f>IFERROR(__xludf.DUMMYFUNCTION("""COMPUTED_VALUE"""),1111.35)</f>
        <v>1111.35</v>
      </c>
      <c r="G113" s="2">
        <f>IFERROR(__xludf.DUMMYFUNCTION("""COMPUTED_VALUE"""),45454.66666666667)</f>
        <v>45454.66667</v>
      </c>
      <c r="H113" s="1">
        <f>IFERROR(__xludf.DUMMYFUNCTION("""COMPUTED_VALUE"""),1094.07)</f>
        <v>1094.07</v>
      </c>
      <c r="J113" s="2">
        <f>IFERROR(__xludf.DUMMYFUNCTION("""COMPUTED_VALUE"""),45454.66666666667)</f>
        <v>45454.66667</v>
      </c>
      <c r="K113" s="1">
        <f>IFERROR(__xludf.DUMMYFUNCTION("""COMPUTED_VALUE"""),1111.21)</f>
        <v>1111.21</v>
      </c>
      <c r="M113" s="2">
        <f>IFERROR(__xludf.DUMMYFUNCTION("""COMPUTED_VALUE"""),45454.66666666667)</f>
        <v>45454.66667</v>
      </c>
      <c r="N113" s="1">
        <f>IFERROR(__xludf.DUMMYFUNCTION("""COMPUTED_VALUE"""),8.0902446E7)</f>
        <v>80902446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IFERROR(__xludf.DUMMYFUNCTION("""COMPUTED_VALUE"""),1111.21)</f>
        <v>1111.21</v>
      </c>
      <c r="D114" s="2">
        <f>IFERROR(__xludf.DUMMYFUNCTION("""COMPUTED_VALUE"""),45455.66666666667)</f>
        <v>45455.66667</v>
      </c>
      <c r="E114" s="1">
        <f>IFERROR(__xludf.DUMMYFUNCTION("""COMPUTED_VALUE"""),1121.82)</f>
        <v>1121.82</v>
      </c>
      <c r="G114" s="2">
        <f>IFERROR(__xludf.DUMMYFUNCTION("""COMPUTED_VALUE"""),45455.66666666667)</f>
        <v>45455.66667</v>
      </c>
      <c r="H114" s="1">
        <f>IFERROR(__xludf.DUMMYFUNCTION("""COMPUTED_VALUE"""),1090.37)</f>
        <v>1090.37</v>
      </c>
      <c r="J114" s="2">
        <f>IFERROR(__xludf.DUMMYFUNCTION("""COMPUTED_VALUE"""),45455.66666666667)</f>
        <v>45455.66667</v>
      </c>
      <c r="K114" s="1">
        <f>IFERROR(__xludf.DUMMYFUNCTION("""COMPUTED_VALUE"""),1094.42)</f>
        <v>1094.42</v>
      </c>
      <c r="M114" s="2">
        <f>IFERROR(__xludf.DUMMYFUNCTION("""COMPUTED_VALUE"""),45455.66666666667)</f>
        <v>45455.66667</v>
      </c>
      <c r="N114" s="1">
        <f>IFERROR(__xludf.DUMMYFUNCTION("""COMPUTED_VALUE"""),8.9419542E7)</f>
        <v>89419542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IFERROR(__xludf.DUMMYFUNCTION("""COMPUTED_VALUE"""),1094.42)</f>
        <v>1094.42</v>
      </c>
      <c r="D115" s="2">
        <f>IFERROR(__xludf.DUMMYFUNCTION("""COMPUTED_VALUE"""),45456.66666666667)</f>
        <v>45456.66667</v>
      </c>
      <c r="E115" s="1">
        <f>IFERROR(__xludf.DUMMYFUNCTION("""COMPUTED_VALUE"""),1096.45)</f>
        <v>1096.45</v>
      </c>
      <c r="G115" s="2">
        <f>IFERROR(__xludf.DUMMYFUNCTION("""COMPUTED_VALUE"""),45456.66666666667)</f>
        <v>45456.66667</v>
      </c>
      <c r="H115" s="1">
        <f>IFERROR(__xludf.DUMMYFUNCTION("""COMPUTED_VALUE"""),1075.93)</f>
        <v>1075.93</v>
      </c>
      <c r="J115" s="2">
        <f>IFERROR(__xludf.DUMMYFUNCTION("""COMPUTED_VALUE"""),45456.66666666667)</f>
        <v>45456.66667</v>
      </c>
      <c r="K115" s="1">
        <f>IFERROR(__xludf.DUMMYFUNCTION("""COMPUTED_VALUE"""),1084.08)</f>
        <v>1084.08</v>
      </c>
      <c r="M115" s="2">
        <f>IFERROR(__xludf.DUMMYFUNCTION("""COMPUTED_VALUE"""),45456.66666666667)</f>
        <v>45456.66667</v>
      </c>
      <c r="N115" s="1">
        <f>IFERROR(__xludf.DUMMYFUNCTION("""COMPUTED_VALUE"""),8.6125962E7)</f>
        <v>86125962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IFERROR(__xludf.DUMMYFUNCTION("""COMPUTED_VALUE"""),1084.08)</f>
        <v>1084.08</v>
      </c>
      <c r="D116" s="2">
        <f>IFERROR(__xludf.DUMMYFUNCTION("""COMPUTED_VALUE"""),45457.66666666667)</f>
        <v>45457.66667</v>
      </c>
      <c r="E116" s="1">
        <f>IFERROR(__xludf.DUMMYFUNCTION("""COMPUTED_VALUE"""),1084.08)</f>
        <v>1084.08</v>
      </c>
      <c r="G116" s="2">
        <f>IFERROR(__xludf.DUMMYFUNCTION("""COMPUTED_VALUE"""),45457.66666666667)</f>
        <v>45457.66667</v>
      </c>
      <c r="H116" s="1">
        <f>IFERROR(__xludf.DUMMYFUNCTION("""COMPUTED_VALUE"""),1069.77)</f>
        <v>1069.77</v>
      </c>
      <c r="J116" s="2">
        <f>IFERROR(__xludf.DUMMYFUNCTION("""COMPUTED_VALUE"""),45457.66666666667)</f>
        <v>45457.66667</v>
      </c>
      <c r="K116" s="1">
        <f>IFERROR(__xludf.DUMMYFUNCTION("""COMPUTED_VALUE"""),1072.61)</f>
        <v>1072.61</v>
      </c>
      <c r="M116" s="2">
        <f>IFERROR(__xludf.DUMMYFUNCTION("""COMPUTED_VALUE"""),45457.66666666667)</f>
        <v>45457.66667</v>
      </c>
      <c r="N116" s="1">
        <f>IFERROR(__xludf.DUMMYFUNCTION("""COMPUTED_VALUE"""),9.1417089E7)</f>
        <v>91417089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IFERROR(__xludf.DUMMYFUNCTION("""COMPUTED_VALUE"""),1072.61)</f>
        <v>1072.61</v>
      </c>
      <c r="D117" s="2">
        <f>IFERROR(__xludf.DUMMYFUNCTION("""COMPUTED_VALUE"""),45460.66666666667)</f>
        <v>45460.66667</v>
      </c>
      <c r="E117" s="1">
        <f>IFERROR(__xludf.DUMMYFUNCTION("""COMPUTED_VALUE"""),1078.93)</f>
        <v>1078.93</v>
      </c>
      <c r="G117" s="2">
        <f>IFERROR(__xludf.DUMMYFUNCTION("""COMPUTED_VALUE"""),45460.66666666667)</f>
        <v>45460.66667</v>
      </c>
      <c r="H117" s="1">
        <f>IFERROR(__xludf.DUMMYFUNCTION("""COMPUTED_VALUE"""),1065.82)</f>
        <v>1065.82</v>
      </c>
      <c r="J117" s="2">
        <f>IFERROR(__xludf.DUMMYFUNCTION("""COMPUTED_VALUE"""),45460.66666666667)</f>
        <v>45460.66667</v>
      </c>
      <c r="K117" s="1">
        <f>IFERROR(__xludf.DUMMYFUNCTION("""COMPUTED_VALUE"""),1075.8)</f>
        <v>1075.8</v>
      </c>
      <c r="M117" s="2">
        <f>IFERROR(__xludf.DUMMYFUNCTION("""COMPUTED_VALUE"""),45460.66666666667)</f>
        <v>45460.66667</v>
      </c>
      <c r="N117" s="1">
        <f>IFERROR(__xludf.DUMMYFUNCTION("""COMPUTED_VALUE"""),8.8826331E7)</f>
        <v>88826331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IFERROR(__xludf.DUMMYFUNCTION("""COMPUTED_VALUE"""),1075.8)</f>
        <v>1075.8</v>
      </c>
      <c r="D118" s="2">
        <f>IFERROR(__xludf.DUMMYFUNCTION("""COMPUTED_VALUE"""),45461.66666666667)</f>
        <v>45461.66667</v>
      </c>
      <c r="E118" s="1">
        <f>IFERROR(__xludf.DUMMYFUNCTION("""COMPUTED_VALUE"""),1090.84)</f>
        <v>1090.84</v>
      </c>
      <c r="G118" s="2">
        <f>IFERROR(__xludf.DUMMYFUNCTION("""COMPUTED_VALUE"""),45461.66666666667)</f>
        <v>45461.66667</v>
      </c>
      <c r="H118" s="1">
        <f>IFERROR(__xludf.DUMMYFUNCTION("""COMPUTED_VALUE"""),1073.47)</f>
        <v>1073.47</v>
      </c>
      <c r="J118" s="2">
        <f>IFERROR(__xludf.DUMMYFUNCTION("""COMPUTED_VALUE"""),45461.66666666667)</f>
        <v>45461.66667</v>
      </c>
      <c r="K118" s="1">
        <f>IFERROR(__xludf.DUMMYFUNCTION("""COMPUTED_VALUE"""),1075.6)</f>
        <v>1075.6</v>
      </c>
      <c r="M118" s="2">
        <f>IFERROR(__xludf.DUMMYFUNCTION("""COMPUTED_VALUE"""),45461.66666666667)</f>
        <v>45461.66667</v>
      </c>
      <c r="N118" s="1">
        <f>IFERROR(__xludf.DUMMYFUNCTION("""COMPUTED_VALUE"""),9.3647841E7)</f>
        <v>93647841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IFERROR(__xludf.DUMMYFUNCTION("""COMPUTED_VALUE"""),1075.6)</f>
        <v>1075.6</v>
      </c>
      <c r="D119" s="2">
        <f>IFERROR(__xludf.DUMMYFUNCTION("""COMPUTED_VALUE"""),45463.66666666667)</f>
        <v>45463.66667</v>
      </c>
      <c r="E119" s="1">
        <f>IFERROR(__xludf.DUMMYFUNCTION("""COMPUTED_VALUE"""),1097.7)</f>
        <v>1097.7</v>
      </c>
      <c r="G119" s="2">
        <f>IFERROR(__xludf.DUMMYFUNCTION("""COMPUTED_VALUE"""),45463.66666666667)</f>
        <v>45463.66667</v>
      </c>
      <c r="H119" s="1">
        <f>IFERROR(__xludf.DUMMYFUNCTION("""COMPUTED_VALUE"""),1075.12)</f>
        <v>1075.12</v>
      </c>
      <c r="J119" s="2">
        <f>IFERROR(__xludf.DUMMYFUNCTION("""COMPUTED_VALUE"""),45463.66666666667)</f>
        <v>45463.66667</v>
      </c>
      <c r="K119" s="1">
        <f>IFERROR(__xludf.DUMMYFUNCTION("""COMPUTED_VALUE"""),1090.73)</f>
        <v>1090.73</v>
      </c>
      <c r="M119" s="2">
        <f>IFERROR(__xludf.DUMMYFUNCTION("""COMPUTED_VALUE"""),45463.66666666667)</f>
        <v>45463.66667</v>
      </c>
      <c r="N119" s="1">
        <f>IFERROR(__xludf.DUMMYFUNCTION("""COMPUTED_VALUE"""),9.2345302E7)</f>
        <v>92345302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IFERROR(__xludf.DUMMYFUNCTION("""COMPUTED_VALUE"""),1090.73)</f>
        <v>1090.73</v>
      </c>
      <c r="D120" s="2">
        <f>IFERROR(__xludf.DUMMYFUNCTION("""COMPUTED_VALUE"""),45464.66666666667)</f>
        <v>45464.66667</v>
      </c>
      <c r="E120" s="1">
        <f>IFERROR(__xludf.DUMMYFUNCTION("""COMPUTED_VALUE"""),1096.11)</f>
        <v>1096.11</v>
      </c>
      <c r="G120" s="2">
        <f>IFERROR(__xludf.DUMMYFUNCTION("""COMPUTED_VALUE"""),45464.66666666667)</f>
        <v>45464.66667</v>
      </c>
      <c r="H120" s="1">
        <f>IFERROR(__xludf.DUMMYFUNCTION("""COMPUTED_VALUE"""),1081.49)</f>
        <v>1081.49</v>
      </c>
      <c r="J120" s="2">
        <f>IFERROR(__xludf.DUMMYFUNCTION("""COMPUTED_VALUE"""),45464.66666666667)</f>
        <v>45464.66667</v>
      </c>
      <c r="K120" s="1">
        <f>IFERROR(__xludf.DUMMYFUNCTION("""COMPUTED_VALUE"""),1084.59)</f>
        <v>1084.59</v>
      </c>
      <c r="M120" s="2">
        <f>IFERROR(__xludf.DUMMYFUNCTION("""COMPUTED_VALUE"""),45464.66666666667)</f>
        <v>45464.66667</v>
      </c>
      <c r="N120" s="1">
        <f>IFERROR(__xludf.DUMMYFUNCTION("""COMPUTED_VALUE"""),2.42970145E8)</f>
        <v>242970145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IFERROR(__xludf.DUMMYFUNCTION("""COMPUTED_VALUE"""),1084.59)</f>
        <v>1084.59</v>
      </c>
      <c r="D121" s="2">
        <f>IFERROR(__xludf.DUMMYFUNCTION("""COMPUTED_VALUE"""),45467.66666666667)</f>
        <v>45467.66667</v>
      </c>
      <c r="E121" s="1">
        <f>IFERROR(__xludf.DUMMYFUNCTION("""COMPUTED_VALUE"""),1116.28)</f>
        <v>1116.28</v>
      </c>
      <c r="G121" s="2">
        <f>IFERROR(__xludf.DUMMYFUNCTION("""COMPUTED_VALUE"""),45467.66666666667)</f>
        <v>45467.66667</v>
      </c>
      <c r="H121" s="1">
        <f>IFERROR(__xludf.DUMMYFUNCTION("""COMPUTED_VALUE"""),1084.59)</f>
        <v>1084.59</v>
      </c>
      <c r="J121" s="2">
        <f>IFERROR(__xludf.DUMMYFUNCTION("""COMPUTED_VALUE"""),45467.66666666667)</f>
        <v>45467.66667</v>
      </c>
      <c r="K121" s="1">
        <f>IFERROR(__xludf.DUMMYFUNCTION("""COMPUTED_VALUE"""),1111.47)</f>
        <v>1111.47</v>
      </c>
      <c r="M121" s="2">
        <f>IFERROR(__xludf.DUMMYFUNCTION("""COMPUTED_VALUE"""),45467.66666666667)</f>
        <v>45467.66667</v>
      </c>
      <c r="N121" s="1">
        <f>IFERROR(__xludf.DUMMYFUNCTION("""COMPUTED_VALUE"""),1.03498811E8)</f>
        <v>103498811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IFERROR(__xludf.DUMMYFUNCTION("""COMPUTED_VALUE"""),1111.47)</f>
        <v>1111.47</v>
      </c>
      <c r="D122" s="2">
        <f>IFERROR(__xludf.DUMMYFUNCTION("""COMPUTED_VALUE"""),45468.66666666667)</f>
        <v>45468.66667</v>
      </c>
      <c r="E122" s="1">
        <f>IFERROR(__xludf.DUMMYFUNCTION("""COMPUTED_VALUE"""),1114.49)</f>
        <v>1114.49</v>
      </c>
      <c r="G122" s="2">
        <f>IFERROR(__xludf.DUMMYFUNCTION("""COMPUTED_VALUE"""),45468.66666666667)</f>
        <v>45468.66667</v>
      </c>
      <c r="H122" s="1">
        <f>IFERROR(__xludf.DUMMYFUNCTION("""COMPUTED_VALUE"""),1100.04)</f>
        <v>1100.04</v>
      </c>
      <c r="J122" s="2">
        <f>IFERROR(__xludf.DUMMYFUNCTION("""COMPUTED_VALUE"""),45468.66666666667)</f>
        <v>45468.66667</v>
      </c>
      <c r="K122" s="1">
        <f>IFERROR(__xludf.DUMMYFUNCTION("""COMPUTED_VALUE"""),1113.63)</f>
        <v>1113.63</v>
      </c>
      <c r="M122" s="2">
        <f>IFERROR(__xludf.DUMMYFUNCTION("""COMPUTED_VALUE"""),45468.66666666667)</f>
        <v>45468.66667</v>
      </c>
      <c r="N122" s="1">
        <f>IFERROR(__xludf.DUMMYFUNCTION("""COMPUTED_VALUE"""),9.024486E7)</f>
        <v>90244860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IFERROR(__xludf.DUMMYFUNCTION("""COMPUTED_VALUE"""),1113.63)</f>
        <v>1113.63</v>
      </c>
      <c r="D123" s="2">
        <f>IFERROR(__xludf.DUMMYFUNCTION("""COMPUTED_VALUE"""),45469.66666666667)</f>
        <v>45469.66667</v>
      </c>
      <c r="E123" s="1">
        <f>IFERROR(__xludf.DUMMYFUNCTION("""COMPUTED_VALUE"""),1114.47)</f>
        <v>1114.47</v>
      </c>
      <c r="G123" s="2">
        <f>IFERROR(__xludf.DUMMYFUNCTION("""COMPUTED_VALUE"""),45469.66666666667)</f>
        <v>45469.66667</v>
      </c>
      <c r="H123" s="1">
        <f>IFERROR(__xludf.DUMMYFUNCTION("""COMPUTED_VALUE"""),1095.26)</f>
        <v>1095.26</v>
      </c>
      <c r="J123" s="2">
        <f>IFERROR(__xludf.DUMMYFUNCTION("""COMPUTED_VALUE"""),45469.66666666667)</f>
        <v>45469.66667</v>
      </c>
      <c r="K123" s="1">
        <f>IFERROR(__xludf.DUMMYFUNCTION("""COMPUTED_VALUE"""),1102.34)</f>
        <v>1102.34</v>
      </c>
      <c r="M123" s="2">
        <f>IFERROR(__xludf.DUMMYFUNCTION("""COMPUTED_VALUE"""),45469.66666666667)</f>
        <v>45469.66667</v>
      </c>
      <c r="N123" s="1">
        <f>IFERROR(__xludf.DUMMYFUNCTION("""COMPUTED_VALUE"""),8.6749802E7)</f>
        <v>86749802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IFERROR(__xludf.DUMMYFUNCTION("""COMPUTED_VALUE"""),1102.34)</f>
        <v>1102.34</v>
      </c>
      <c r="D124" s="2">
        <f>IFERROR(__xludf.DUMMYFUNCTION("""COMPUTED_VALUE"""),45470.66666666667)</f>
        <v>45470.66667</v>
      </c>
      <c r="E124" s="1">
        <f>IFERROR(__xludf.DUMMYFUNCTION("""COMPUTED_VALUE"""),1111.49)</f>
        <v>1111.49</v>
      </c>
      <c r="G124" s="2">
        <f>IFERROR(__xludf.DUMMYFUNCTION("""COMPUTED_VALUE"""),45470.66666666667)</f>
        <v>45470.66667</v>
      </c>
      <c r="H124" s="1">
        <f>IFERROR(__xludf.DUMMYFUNCTION("""COMPUTED_VALUE"""),1097.25)</f>
        <v>1097.25</v>
      </c>
      <c r="J124" s="2">
        <f>IFERROR(__xludf.DUMMYFUNCTION("""COMPUTED_VALUE"""),45470.66666666667)</f>
        <v>45470.66667</v>
      </c>
      <c r="K124" s="1">
        <f>IFERROR(__xludf.DUMMYFUNCTION("""COMPUTED_VALUE"""),1103.38)</f>
        <v>1103.38</v>
      </c>
      <c r="M124" s="2">
        <f>IFERROR(__xludf.DUMMYFUNCTION("""COMPUTED_VALUE"""),45470.66666666667)</f>
        <v>45470.66667</v>
      </c>
      <c r="N124" s="1">
        <f>IFERROR(__xludf.DUMMYFUNCTION("""COMPUTED_VALUE"""),7.4047815E7)</f>
        <v>74047815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IFERROR(__xludf.DUMMYFUNCTION("""COMPUTED_VALUE"""),1103.38)</f>
        <v>1103.38</v>
      </c>
      <c r="D125" s="2">
        <f>IFERROR(__xludf.DUMMYFUNCTION("""COMPUTED_VALUE"""),45471.66666666667)</f>
        <v>45471.66667</v>
      </c>
      <c r="E125" s="1">
        <f>IFERROR(__xludf.DUMMYFUNCTION("""COMPUTED_VALUE"""),1115.24)</f>
        <v>1115.24</v>
      </c>
      <c r="G125" s="2">
        <f>IFERROR(__xludf.DUMMYFUNCTION("""COMPUTED_VALUE"""),45471.66666666667)</f>
        <v>45471.66667</v>
      </c>
      <c r="H125" s="1">
        <f>IFERROR(__xludf.DUMMYFUNCTION("""COMPUTED_VALUE"""),1103.16)</f>
        <v>1103.16</v>
      </c>
      <c r="J125" s="2">
        <f>IFERROR(__xludf.DUMMYFUNCTION("""COMPUTED_VALUE"""),45471.66666666667)</f>
        <v>45471.66667</v>
      </c>
      <c r="K125" s="1">
        <f>IFERROR(__xludf.DUMMYFUNCTION("""COMPUTED_VALUE"""),1109.7)</f>
        <v>1109.7</v>
      </c>
      <c r="M125" s="2">
        <f>IFERROR(__xludf.DUMMYFUNCTION("""COMPUTED_VALUE"""),45471.66666666667)</f>
        <v>45471.66667</v>
      </c>
      <c r="N125" s="1">
        <f>IFERROR(__xludf.DUMMYFUNCTION("""COMPUTED_VALUE"""),2.42523121E8)</f>
        <v>242523121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IFERROR(__xludf.DUMMYFUNCTION("""COMPUTED_VALUE"""),1109.7)</f>
        <v>1109.7</v>
      </c>
      <c r="D126" s="2">
        <f>IFERROR(__xludf.DUMMYFUNCTION("""COMPUTED_VALUE"""),45474.66666666667)</f>
        <v>45474.66667</v>
      </c>
      <c r="E126" s="1">
        <f>IFERROR(__xludf.DUMMYFUNCTION("""COMPUTED_VALUE"""),1120.99)</f>
        <v>1120.99</v>
      </c>
      <c r="G126" s="2">
        <f>IFERROR(__xludf.DUMMYFUNCTION("""COMPUTED_VALUE"""),45474.66666666667)</f>
        <v>45474.66667</v>
      </c>
      <c r="H126" s="1">
        <f>IFERROR(__xludf.DUMMYFUNCTION("""COMPUTED_VALUE"""),1101.76)</f>
        <v>1101.76</v>
      </c>
      <c r="J126" s="2">
        <f>IFERROR(__xludf.DUMMYFUNCTION("""COMPUTED_VALUE"""),45474.66666666667)</f>
        <v>45474.66667</v>
      </c>
      <c r="K126" s="1">
        <f>IFERROR(__xludf.DUMMYFUNCTION("""COMPUTED_VALUE"""),1113.06)</f>
        <v>1113.06</v>
      </c>
      <c r="M126" s="2">
        <f>IFERROR(__xludf.DUMMYFUNCTION("""COMPUTED_VALUE"""),45474.66666666667)</f>
        <v>45474.66667</v>
      </c>
      <c r="N126" s="1">
        <f>IFERROR(__xludf.DUMMYFUNCTION("""COMPUTED_VALUE"""),8.2703906E7)</f>
        <v>82703906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IFERROR(__xludf.DUMMYFUNCTION("""COMPUTED_VALUE"""),1113.06)</f>
        <v>1113.06</v>
      </c>
      <c r="D127" s="2">
        <f>IFERROR(__xludf.DUMMYFUNCTION("""COMPUTED_VALUE"""),45475.66666666667)</f>
        <v>45475.66667</v>
      </c>
      <c r="E127" s="1">
        <f>IFERROR(__xludf.DUMMYFUNCTION("""COMPUTED_VALUE"""),1127.95)</f>
        <v>1127.95</v>
      </c>
      <c r="G127" s="2">
        <f>IFERROR(__xludf.DUMMYFUNCTION("""COMPUTED_VALUE"""),45475.66666666667)</f>
        <v>45475.66667</v>
      </c>
      <c r="H127" s="1">
        <f>IFERROR(__xludf.DUMMYFUNCTION("""COMPUTED_VALUE"""),1108.14)</f>
        <v>1108.14</v>
      </c>
      <c r="J127" s="2">
        <f>IFERROR(__xludf.DUMMYFUNCTION("""COMPUTED_VALUE"""),45475.66666666667)</f>
        <v>45475.66667</v>
      </c>
      <c r="K127" s="1">
        <f>IFERROR(__xludf.DUMMYFUNCTION("""COMPUTED_VALUE"""),1114.69)</f>
        <v>1114.69</v>
      </c>
      <c r="M127" s="2">
        <f>IFERROR(__xludf.DUMMYFUNCTION("""COMPUTED_VALUE"""),45475.66666666667)</f>
        <v>45475.66667</v>
      </c>
      <c r="N127" s="1">
        <f>IFERROR(__xludf.DUMMYFUNCTION("""COMPUTED_VALUE"""),8.9193966E7)</f>
        <v>89193966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IFERROR(__xludf.DUMMYFUNCTION("""COMPUTED_VALUE"""),1114.69)</f>
        <v>1114.69</v>
      </c>
      <c r="D128" s="2">
        <f>IFERROR(__xludf.DUMMYFUNCTION("""COMPUTED_VALUE"""),45476.54166666667)</f>
        <v>45476.54167</v>
      </c>
      <c r="E128" s="1">
        <f>IFERROR(__xludf.DUMMYFUNCTION("""COMPUTED_VALUE"""),1125.88)</f>
        <v>1125.88</v>
      </c>
      <c r="G128" s="2">
        <f>IFERROR(__xludf.DUMMYFUNCTION("""COMPUTED_VALUE"""),45476.54166666667)</f>
        <v>45476.54167</v>
      </c>
      <c r="H128" s="1">
        <f>IFERROR(__xludf.DUMMYFUNCTION("""COMPUTED_VALUE"""),1112.43)</f>
        <v>1112.43</v>
      </c>
      <c r="J128" s="2">
        <f>IFERROR(__xludf.DUMMYFUNCTION("""COMPUTED_VALUE"""),45476.54166666667)</f>
        <v>45476.54167</v>
      </c>
      <c r="K128" s="1">
        <f>IFERROR(__xludf.DUMMYFUNCTION("""COMPUTED_VALUE"""),1120.58)</f>
        <v>1120.58</v>
      </c>
      <c r="M128" s="2">
        <f>IFERROR(__xludf.DUMMYFUNCTION("""COMPUTED_VALUE"""),45476.54166666667)</f>
        <v>45476.54167</v>
      </c>
      <c r="N128" s="1">
        <f>IFERROR(__xludf.DUMMYFUNCTION("""COMPUTED_VALUE"""),5.122547E7)</f>
        <v>51225470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IFERROR(__xludf.DUMMYFUNCTION("""COMPUTED_VALUE"""),1120.58)</f>
        <v>1120.58</v>
      </c>
      <c r="D129" s="2">
        <f>IFERROR(__xludf.DUMMYFUNCTION("""COMPUTED_VALUE"""),45478.66666666667)</f>
        <v>45478.66667</v>
      </c>
      <c r="E129" s="1">
        <f>IFERROR(__xludf.DUMMYFUNCTION("""COMPUTED_VALUE"""),1120.58)</f>
        <v>1120.58</v>
      </c>
      <c r="G129" s="2">
        <f>IFERROR(__xludf.DUMMYFUNCTION("""COMPUTED_VALUE"""),45478.66666666667)</f>
        <v>45478.66667</v>
      </c>
      <c r="H129" s="1">
        <f>IFERROR(__xludf.DUMMYFUNCTION("""COMPUTED_VALUE"""),1092.79)</f>
        <v>1092.79</v>
      </c>
      <c r="J129" s="2">
        <f>IFERROR(__xludf.DUMMYFUNCTION("""COMPUTED_VALUE"""),45478.66666666667)</f>
        <v>45478.66667</v>
      </c>
      <c r="K129" s="1">
        <f>IFERROR(__xludf.DUMMYFUNCTION("""COMPUTED_VALUE"""),1096.93)</f>
        <v>1096.93</v>
      </c>
      <c r="M129" s="2">
        <f>IFERROR(__xludf.DUMMYFUNCTION("""COMPUTED_VALUE"""),45478.66666666667)</f>
        <v>45478.66667</v>
      </c>
      <c r="N129" s="1">
        <f>IFERROR(__xludf.DUMMYFUNCTION("""COMPUTED_VALUE"""),1.03605062E8)</f>
        <v>103605062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IFERROR(__xludf.DUMMYFUNCTION("""COMPUTED_VALUE"""),1096.93)</f>
        <v>1096.93</v>
      </c>
      <c r="D130" s="2">
        <f>IFERROR(__xludf.DUMMYFUNCTION("""COMPUTED_VALUE"""),45481.66666666667)</f>
        <v>45481.66667</v>
      </c>
      <c r="E130" s="1">
        <f>IFERROR(__xludf.DUMMYFUNCTION("""COMPUTED_VALUE"""),1099.7)</f>
        <v>1099.7</v>
      </c>
      <c r="G130" s="2">
        <f>IFERROR(__xludf.DUMMYFUNCTION("""COMPUTED_VALUE"""),45481.66666666667)</f>
        <v>45481.66667</v>
      </c>
      <c r="H130" s="1">
        <f>IFERROR(__xludf.DUMMYFUNCTION("""COMPUTED_VALUE"""),1085.87)</f>
        <v>1085.87</v>
      </c>
      <c r="J130" s="2">
        <f>IFERROR(__xludf.DUMMYFUNCTION("""COMPUTED_VALUE"""),45481.66666666667)</f>
        <v>45481.66667</v>
      </c>
      <c r="K130" s="1">
        <f>IFERROR(__xludf.DUMMYFUNCTION("""COMPUTED_VALUE"""),1091.15)</f>
        <v>1091.15</v>
      </c>
      <c r="M130" s="2">
        <f>IFERROR(__xludf.DUMMYFUNCTION("""COMPUTED_VALUE"""),45481.66666666667)</f>
        <v>45481.66667</v>
      </c>
      <c r="N130" s="1">
        <f>IFERROR(__xludf.DUMMYFUNCTION("""COMPUTED_VALUE"""),7.5927261E7)</f>
        <v>75927261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IFERROR(__xludf.DUMMYFUNCTION("""COMPUTED_VALUE"""),1091.15)</f>
        <v>1091.15</v>
      </c>
      <c r="D131" s="2">
        <f>IFERROR(__xludf.DUMMYFUNCTION("""COMPUTED_VALUE"""),45482.66666666667)</f>
        <v>45482.66667</v>
      </c>
      <c r="E131" s="1">
        <f>IFERROR(__xludf.DUMMYFUNCTION("""COMPUTED_VALUE"""),1093.33)</f>
        <v>1093.33</v>
      </c>
      <c r="G131" s="2">
        <f>IFERROR(__xludf.DUMMYFUNCTION("""COMPUTED_VALUE"""),45482.66666666667)</f>
        <v>45482.66667</v>
      </c>
      <c r="H131" s="1">
        <f>IFERROR(__xludf.DUMMYFUNCTION("""COMPUTED_VALUE"""),1074.7)</f>
        <v>1074.7</v>
      </c>
      <c r="J131" s="2">
        <f>IFERROR(__xludf.DUMMYFUNCTION("""COMPUTED_VALUE"""),45482.66666666667)</f>
        <v>45482.66667</v>
      </c>
      <c r="K131" s="1">
        <f>IFERROR(__xludf.DUMMYFUNCTION("""COMPUTED_VALUE"""),1080.43)</f>
        <v>1080.43</v>
      </c>
      <c r="M131" s="2">
        <f>IFERROR(__xludf.DUMMYFUNCTION("""COMPUTED_VALUE"""),45482.66666666667)</f>
        <v>45482.66667</v>
      </c>
      <c r="N131" s="1">
        <f>IFERROR(__xludf.DUMMYFUNCTION("""COMPUTED_VALUE"""),8.1841936E7)</f>
        <v>81841936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IFERROR(__xludf.DUMMYFUNCTION("""COMPUTED_VALUE"""),1080.43)</f>
        <v>1080.43</v>
      </c>
      <c r="D132" s="2">
        <f>IFERROR(__xludf.DUMMYFUNCTION("""COMPUTED_VALUE"""),45483.66666666667)</f>
        <v>45483.66667</v>
      </c>
      <c r="E132" s="1">
        <f>IFERROR(__xludf.DUMMYFUNCTION("""COMPUTED_VALUE"""),1086.73)</f>
        <v>1086.73</v>
      </c>
      <c r="G132" s="2">
        <f>IFERROR(__xludf.DUMMYFUNCTION("""COMPUTED_VALUE"""),45483.66666666667)</f>
        <v>45483.66667</v>
      </c>
      <c r="H132" s="1">
        <f>IFERROR(__xludf.DUMMYFUNCTION("""COMPUTED_VALUE"""),1076.11)</f>
        <v>1076.11</v>
      </c>
      <c r="J132" s="2">
        <f>IFERROR(__xludf.DUMMYFUNCTION("""COMPUTED_VALUE"""),45483.66666666667)</f>
        <v>45483.66667</v>
      </c>
      <c r="K132" s="1">
        <f>IFERROR(__xludf.DUMMYFUNCTION("""COMPUTED_VALUE"""),1086.12)</f>
        <v>1086.12</v>
      </c>
      <c r="M132" s="2">
        <f>IFERROR(__xludf.DUMMYFUNCTION("""COMPUTED_VALUE"""),45483.66666666667)</f>
        <v>45483.66667</v>
      </c>
      <c r="N132" s="1">
        <f>IFERROR(__xludf.DUMMYFUNCTION("""COMPUTED_VALUE"""),6.7635201E7)</f>
        <v>67635201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IFERROR(__xludf.DUMMYFUNCTION("""COMPUTED_VALUE"""),1086.12)</f>
        <v>1086.12</v>
      </c>
      <c r="D133" s="2">
        <f>IFERROR(__xludf.DUMMYFUNCTION("""COMPUTED_VALUE"""),45484.66666666667)</f>
        <v>45484.66667</v>
      </c>
      <c r="E133" s="1">
        <f>IFERROR(__xludf.DUMMYFUNCTION("""COMPUTED_VALUE"""),1104.31)</f>
        <v>1104.31</v>
      </c>
      <c r="G133" s="2">
        <f>IFERROR(__xludf.DUMMYFUNCTION("""COMPUTED_VALUE"""),45484.66666666667)</f>
        <v>45484.66667</v>
      </c>
      <c r="H133" s="1">
        <f>IFERROR(__xludf.DUMMYFUNCTION("""COMPUTED_VALUE"""),1082.05)</f>
        <v>1082.05</v>
      </c>
      <c r="J133" s="2">
        <f>IFERROR(__xludf.DUMMYFUNCTION("""COMPUTED_VALUE"""),45484.66666666667)</f>
        <v>45484.66667</v>
      </c>
      <c r="K133" s="1">
        <f>IFERROR(__xludf.DUMMYFUNCTION("""COMPUTED_VALUE"""),1102.02)</f>
        <v>1102.02</v>
      </c>
      <c r="M133" s="2">
        <f>IFERROR(__xludf.DUMMYFUNCTION("""COMPUTED_VALUE"""),45484.66666666667)</f>
        <v>45484.66667</v>
      </c>
      <c r="N133" s="1">
        <f>IFERROR(__xludf.DUMMYFUNCTION("""COMPUTED_VALUE"""),7.9621938E7)</f>
        <v>79621938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IFERROR(__xludf.DUMMYFUNCTION("""COMPUTED_VALUE"""),1102.02)</f>
        <v>1102.02</v>
      </c>
      <c r="D134" s="2">
        <f>IFERROR(__xludf.DUMMYFUNCTION("""COMPUTED_VALUE"""),45485.66666666667)</f>
        <v>45485.66667</v>
      </c>
      <c r="E134" s="1">
        <f>IFERROR(__xludf.DUMMYFUNCTION("""COMPUTED_VALUE"""),1109.55)</f>
        <v>1109.55</v>
      </c>
      <c r="G134" s="2">
        <f>IFERROR(__xludf.DUMMYFUNCTION("""COMPUTED_VALUE"""),45485.66666666667)</f>
        <v>45485.66667</v>
      </c>
      <c r="H134" s="1">
        <f>IFERROR(__xludf.DUMMYFUNCTION("""COMPUTED_VALUE"""),1094.4)</f>
        <v>1094.4</v>
      </c>
      <c r="J134" s="2">
        <f>IFERROR(__xludf.DUMMYFUNCTION("""COMPUTED_VALUE"""),45485.66666666667)</f>
        <v>45485.66667</v>
      </c>
      <c r="K134" s="1">
        <f>IFERROR(__xludf.DUMMYFUNCTION("""COMPUTED_VALUE"""),1104.17)</f>
        <v>1104.17</v>
      </c>
      <c r="M134" s="2">
        <f>IFERROR(__xludf.DUMMYFUNCTION("""COMPUTED_VALUE"""),45485.66666666667)</f>
        <v>45485.66667</v>
      </c>
      <c r="N134" s="1">
        <f>IFERROR(__xludf.DUMMYFUNCTION("""COMPUTED_VALUE"""),7.8111181E7)</f>
        <v>78111181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IFERROR(__xludf.DUMMYFUNCTION("""COMPUTED_VALUE"""),1104.17)</f>
        <v>1104.17</v>
      </c>
      <c r="D135" s="2">
        <f>IFERROR(__xludf.DUMMYFUNCTION("""COMPUTED_VALUE"""),45488.66666666667)</f>
        <v>45488.66667</v>
      </c>
      <c r="E135" s="1">
        <f>IFERROR(__xludf.DUMMYFUNCTION("""COMPUTED_VALUE"""),1129.37)</f>
        <v>1129.37</v>
      </c>
      <c r="G135" s="2">
        <f>IFERROR(__xludf.DUMMYFUNCTION("""COMPUTED_VALUE"""),45488.66666666667)</f>
        <v>45488.66667</v>
      </c>
      <c r="H135" s="1">
        <f>IFERROR(__xludf.DUMMYFUNCTION("""COMPUTED_VALUE"""),1104.17)</f>
        <v>1104.17</v>
      </c>
      <c r="J135" s="2">
        <f>IFERROR(__xludf.DUMMYFUNCTION("""COMPUTED_VALUE"""),45488.66666666667)</f>
        <v>45488.66667</v>
      </c>
      <c r="K135" s="1">
        <f>IFERROR(__xludf.DUMMYFUNCTION("""COMPUTED_VALUE"""),1121.39)</f>
        <v>1121.39</v>
      </c>
      <c r="M135" s="2">
        <f>IFERROR(__xludf.DUMMYFUNCTION("""COMPUTED_VALUE"""),45488.66666666667)</f>
        <v>45488.66667</v>
      </c>
      <c r="N135" s="1">
        <f>IFERROR(__xludf.DUMMYFUNCTION("""COMPUTED_VALUE"""),9.9557908E7)</f>
        <v>99557908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IFERROR(__xludf.DUMMYFUNCTION("""COMPUTED_VALUE"""),1121.39)</f>
        <v>1121.39</v>
      </c>
      <c r="D136" s="2">
        <f>IFERROR(__xludf.DUMMYFUNCTION("""COMPUTED_VALUE"""),45489.66666666667)</f>
        <v>45489.66667</v>
      </c>
      <c r="E136" s="1">
        <f>IFERROR(__xludf.DUMMYFUNCTION("""COMPUTED_VALUE"""),1124.88)</f>
        <v>1124.88</v>
      </c>
      <c r="G136" s="2">
        <f>IFERROR(__xludf.DUMMYFUNCTION("""COMPUTED_VALUE"""),45489.66666666667)</f>
        <v>45489.66667</v>
      </c>
      <c r="H136" s="1">
        <f>IFERROR(__xludf.DUMMYFUNCTION("""COMPUTED_VALUE"""),1109.5)</f>
        <v>1109.5</v>
      </c>
      <c r="J136" s="2">
        <f>IFERROR(__xludf.DUMMYFUNCTION("""COMPUTED_VALUE"""),45489.66666666667)</f>
        <v>45489.66667</v>
      </c>
      <c r="K136" s="1">
        <f>IFERROR(__xludf.DUMMYFUNCTION("""COMPUTED_VALUE"""),1120.81)</f>
        <v>1120.81</v>
      </c>
      <c r="M136" s="2">
        <f>IFERROR(__xludf.DUMMYFUNCTION("""COMPUTED_VALUE"""),45489.66666666667)</f>
        <v>45489.66667</v>
      </c>
      <c r="N136" s="1">
        <f>IFERROR(__xludf.DUMMYFUNCTION("""COMPUTED_VALUE"""),8.9886157E7)</f>
        <v>89886157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IFERROR(__xludf.DUMMYFUNCTION("""COMPUTED_VALUE"""),1120.81)</f>
        <v>1120.81</v>
      </c>
      <c r="D137" s="2">
        <f>IFERROR(__xludf.DUMMYFUNCTION("""COMPUTED_VALUE"""),45490.66666666667)</f>
        <v>45490.66667</v>
      </c>
      <c r="E137" s="1">
        <f>IFERROR(__xludf.DUMMYFUNCTION("""COMPUTED_VALUE"""),1143.44)</f>
        <v>1143.44</v>
      </c>
      <c r="G137" s="2">
        <f>IFERROR(__xludf.DUMMYFUNCTION("""COMPUTED_VALUE"""),45490.66666666667)</f>
        <v>45490.66667</v>
      </c>
      <c r="H137" s="1">
        <f>IFERROR(__xludf.DUMMYFUNCTION("""COMPUTED_VALUE"""),1120.19)</f>
        <v>1120.19</v>
      </c>
      <c r="J137" s="2">
        <f>IFERROR(__xludf.DUMMYFUNCTION("""COMPUTED_VALUE"""),45490.66666666667)</f>
        <v>45490.66667</v>
      </c>
      <c r="K137" s="1">
        <f>IFERROR(__xludf.DUMMYFUNCTION("""COMPUTED_VALUE"""),1124.29)</f>
        <v>1124.29</v>
      </c>
      <c r="M137" s="2">
        <f>IFERROR(__xludf.DUMMYFUNCTION("""COMPUTED_VALUE"""),45490.66666666667)</f>
        <v>45490.66667</v>
      </c>
      <c r="N137" s="1">
        <f>IFERROR(__xludf.DUMMYFUNCTION("""COMPUTED_VALUE"""),1.21844444E8)</f>
        <v>121844444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IFERROR(__xludf.DUMMYFUNCTION("""COMPUTED_VALUE"""),1124.29)</f>
        <v>1124.29</v>
      </c>
      <c r="D138" s="2">
        <f>IFERROR(__xludf.DUMMYFUNCTION("""COMPUTED_VALUE"""),45491.66666666667)</f>
        <v>45491.66667</v>
      </c>
      <c r="E138" s="1">
        <f>IFERROR(__xludf.DUMMYFUNCTION("""COMPUTED_VALUE"""),1134.23)</f>
        <v>1134.23</v>
      </c>
      <c r="G138" s="2">
        <f>IFERROR(__xludf.DUMMYFUNCTION("""COMPUTED_VALUE"""),45491.66666666667)</f>
        <v>45491.66667</v>
      </c>
      <c r="H138" s="1">
        <f>IFERROR(__xludf.DUMMYFUNCTION("""COMPUTED_VALUE"""),1117.93)</f>
        <v>1117.93</v>
      </c>
      <c r="J138" s="2">
        <f>IFERROR(__xludf.DUMMYFUNCTION("""COMPUTED_VALUE"""),45491.66666666667)</f>
        <v>45491.66667</v>
      </c>
      <c r="K138" s="1">
        <f>IFERROR(__xludf.DUMMYFUNCTION("""COMPUTED_VALUE"""),1119.38)</f>
        <v>1119.38</v>
      </c>
      <c r="M138" s="2">
        <f>IFERROR(__xludf.DUMMYFUNCTION("""COMPUTED_VALUE"""),45491.66666666667)</f>
        <v>45491.66667</v>
      </c>
      <c r="N138" s="1">
        <f>IFERROR(__xludf.DUMMYFUNCTION("""COMPUTED_VALUE"""),9.5038966E7)</f>
        <v>95038966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IFERROR(__xludf.DUMMYFUNCTION("""COMPUTED_VALUE"""),1119.38)</f>
        <v>1119.38</v>
      </c>
      <c r="D139" s="2">
        <f>IFERROR(__xludf.DUMMYFUNCTION("""COMPUTED_VALUE"""),45492.66666666667)</f>
        <v>45492.66667</v>
      </c>
      <c r="E139" s="1">
        <f>IFERROR(__xludf.DUMMYFUNCTION("""COMPUTED_VALUE"""),1120.96)</f>
        <v>1120.96</v>
      </c>
      <c r="G139" s="2">
        <f>IFERROR(__xludf.DUMMYFUNCTION("""COMPUTED_VALUE"""),45492.66666666667)</f>
        <v>45492.66667</v>
      </c>
      <c r="H139" s="1">
        <f>IFERROR(__xludf.DUMMYFUNCTION("""COMPUTED_VALUE"""),1105.78)</f>
        <v>1105.78</v>
      </c>
      <c r="J139" s="2">
        <f>IFERROR(__xludf.DUMMYFUNCTION("""COMPUTED_VALUE"""),45492.66666666667)</f>
        <v>45492.66667</v>
      </c>
      <c r="K139" s="1">
        <f>IFERROR(__xludf.DUMMYFUNCTION("""COMPUTED_VALUE"""),1108.55)</f>
        <v>1108.55</v>
      </c>
      <c r="M139" s="2">
        <f>IFERROR(__xludf.DUMMYFUNCTION("""COMPUTED_VALUE"""),45492.66666666667)</f>
        <v>45492.66667</v>
      </c>
      <c r="N139" s="1">
        <f>IFERROR(__xludf.DUMMYFUNCTION("""COMPUTED_VALUE"""),1.48483025E8)</f>
        <v>148483025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IFERROR(__xludf.DUMMYFUNCTION("""COMPUTED_VALUE"""),1108.55)</f>
        <v>1108.55</v>
      </c>
      <c r="D140" s="2">
        <f>IFERROR(__xludf.DUMMYFUNCTION("""COMPUTED_VALUE"""),45495.66666666667)</f>
        <v>45495.66667</v>
      </c>
      <c r="E140" s="1">
        <f>IFERROR(__xludf.DUMMYFUNCTION("""COMPUTED_VALUE"""),1108.55)</f>
        <v>1108.55</v>
      </c>
      <c r="G140" s="2">
        <f>IFERROR(__xludf.DUMMYFUNCTION("""COMPUTED_VALUE"""),45495.66666666667)</f>
        <v>45495.66667</v>
      </c>
      <c r="H140" s="1">
        <f>IFERROR(__xludf.DUMMYFUNCTION("""COMPUTED_VALUE"""),1093.12)</f>
        <v>1093.12</v>
      </c>
      <c r="J140" s="2">
        <f>IFERROR(__xludf.DUMMYFUNCTION("""COMPUTED_VALUE"""),45495.66666666667)</f>
        <v>45495.66667</v>
      </c>
      <c r="K140" s="1">
        <f>IFERROR(__xludf.DUMMYFUNCTION("""COMPUTED_VALUE"""),1100.4)</f>
        <v>1100.4</v>
      </c>
      <c r="M140" s="2">
        <f>IFERROR(__xludf.DUMMYFUNCTION("""COMPUTED_VALUE"""),45495.66666666667)</f>
        <v>45495.66667</v>
      </c>
      <c r="N140" s="1">
        <f>IFERROR(__xludf.DUMMYFUNCTION("""COMPUTED_VALUE"""),8.977709E7)</f>
        <v>89777090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IFERROR(__xludf.DUMMYFUNCTION("""COMPUTED_VALUE"""),1100.4)</f>
        <v>1100.4</v>
      </c>
      <c r="D141" s="2">
        <f>IFERROR(__xludf.DUMMYFUNCTION("""COMPUTED_VALUE"""),45496.66666666667)</f>
        <v>45496.66667</v>
      </c>
      <c r="E141" s="1">
        <f>IFERROR(__xludf.DUMMYFUNCTION("""COMPUTED_VALUE"""),1100.4)</f>
        <v>1100.4</v>
      </c>
      <c r="G141" s="2">
        <f>IFERROR(__xludf.DUMMYFUNCTION("""COMPUTED_VALUE"""),45496.66666666667)</f>
        <v>45496.66667</v>
      </c>
      <c r="H141" s="1">
        <f>IFERROR(__xludf.DUMMYFUNCTION("""COMPUTED_VALUE"""),1079.48)</f>
        <v>1079.48</v>
      </c>
      <c r="J141" s="2">
        <f>IFERROR(__xludf.DUMMYFUNCTION("""COMPUTED_VALUE"""),45496.66666666667)</f>
        <v>45496.66667</v>
      </c>
      <c r="K141" s="1">
        <f>IFERROR(__xludf.DUMMYFUNCTION("""COMPUTED_VALUE"""),1082.07)</f>
        <v>1082.07</v>
      </c>
      <c r="M141" s="2">
        <f>IFERROR(__xludf.DUMMYFUNCTION("""COMPUTED_VALUE"""),45496.66666666667)</f>
        <v>45496.66667</v>
      </c>
      <c r="N141" s="1">
        <f>IFERROR(__xludf.DUMMYFUNCTION("""COMPUTED_VALUE"""),1.02734426E8)</f>
        <v>102734426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IFERROR(__xludf.DUMMYFUNCTION("""COMPUTED_VALUE"""),1082.07)</f>
        <v>1082.07</v>
      </c>
      <c r="D142" s="2">
        <f>IFERROR(__xludf.DUMMYFUNCTION("""COMPUTED_VALUE"""),45497.66666666667)</f>
        <v>45497.66667</v>
      </c>
      <c r="E142" s="1">
        <f>IFERROR(__xludf.DUMMYFUNCTION("""COMPUTED_VALUE"""),1095.95)</f>
        <v>1095.95</v>
      </c>
      <c r="G142" s="2">
        <f>IFERROR(__xludf.DUMMYFUNCTION("""COMPUTED_VALUE"""),45497.66666666667)</f>
        <v>45497.66667</v>
      </c>
      <c r="H142" s="1">
        <f>IFERROR(__xludf.DUMMYFUNCTION("""COMPUTED_VALUE"""),1077.5)</f>
        <v>1077.5</v>
      </c>
      <c r="J142" s="2">
        <f>IFERROR(__xludf.DUMMYFUNCTION("""COMPUTED_VALUE"""),45497.66666666667)</f>
        <v>45497.66667</v>
      </c>
      <c r="K142" s="1">
        <f>IFERROR(__xludf.DUMMYFUNCTION("""COMPUTED_VALUE"""),1083.49)</f>
        <v>1083.49</v>
      </c>
      <c r="M142" s="2">
        <f>IFERROR(__xludf.DUMMYFUNCTION("""COMPUTED_VALUE"""),45497.66666666667)</f>
        <v>45497.66667</v>
      </c>
      <c r="N142" s="1">
        <f>IFERROR(__xludf.DUMMYFUNCTION("""COMPUTED_VALUE"""),1.00640352E8)</f>
        <v>100640352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IFERROR(__xludf.DUMMYFUNCTION("""COMPUTED_VALUE"""),1083.49)</f>
        <v>1083.49</v>
      </c>
      <c r="D143" s="2">
        <f>IFERROR(__xludf.DUMMYFUNCTION("""COMPUTED_VALUE"""),45498.66666666667)</f>
        <v>45498.66667</v>
      </c>
      <c r="E143" s="1">
        <f>IFERROR(__xludf.DUMMYFUNCTION("""COMPUTED_VALUE"""),1105.8)</f>
        <v>1105.8</v>
      </c>
      <c r="G143" s="2">
        <f>IFERROR(__xludf.DUMMYFUNCTION("""COMPUTED_VALUE"""),45498.66666666667)</f>
        <v>45498.66667</v>
      </c>
      <c r="H143" s="1">
        <f>IFERROR(__xludf.DUMMYFUNCTION("""COMPUTED_VALUE"""),1077.41)</f>
        <v>1077.41</v>
      </c>
      <c r="J143" s="2">
        <f>IFERROR(__xludf.DUMMYFUNCTION("""COMPUTED_VALUE"""),45498.66666666667)</f>
        <v>45498.66667</v>
      </c>
      <c r="K143" s="1">
        <f>IFERROR(__xludf.DUMMYFUNCTION("""COMPUTED_VALUE"""),1098.16)</f>
        <v>1098.16</v>
      </c>
      <c r="M143" s="2">
        <f>IFERROR(__xludf.DUMMYFUNCTION("""COMPUTED_VALUE"""),45498.66666666667)</f>
        <v>45498.66667</v>
      </c>
      <c r="N143" s="1">
        <f>IFERROR(__xludf.DUMMYFUNCTION("""COMPUTED_VALUE"""),1.12886155E8)</f>
        <v>112886155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IFERROR(__xludf.DUMMYFUNCTION("""COMPUTED_VALUE"""),1098.16)</f>
        <v>1098.16</v>
      </c>
      <c r="D144" s="2">
        <f>IFERROR(__xludf.DUMMYFUNCTION("""COMPUTED_VALUE"""),45499.66666666667)</f>
        <v>45499.66667</v>
      </c>
      <c r="E144" s="1">
        <f>IFERROR(__xludf.DUMMYFUNCTION("""COMPUTED_VALUE"""),1104.75)</f>
        <v>1104.75</v>
      </c>
      <c r="G144" s="2">
        <f>IFERROR(__xludf.DUMMYFUNCTION("""COMPUTED_VALUE"""),45499.66666666667)</f>
        <v>45499.66667</v>
      </c>
      <c r="H144" s="1">
        <f>IFERROR(__xludf.DUMMYFUNCTION("""COMPUTED_VALUE"""),1088.96)</f>
        <v>1088.96</v>
      </c>
      <c r="J144" s="2">
        <f>IFERROR(__xludf.DUMMYFUNCTION("""COMPUTED_VALUE"""),45499.66666666667)</f>
        <v>45499.66667</v>
      </c>
      <c r="K144" s="1">
        <f>IFERROR(__xludf.DUMMYFUNCTION("""COMPUTED_VALUE"""),1101.39)</f>
        <v>1101.39</v>
      </c>
      <c r="M144" s="2">
        <f>IFERROR(__xludf.DUMMYFUNCTION("""COMPUTED_VALUE"""),45499.66666666667)</f>
        <v>45499.66667</v>
      </c>
      <c r="N144" s="1">
        <f>IFERROR(__xludf.DUMMYFUNCTION("""COMPUTED_VALUE"""),1.20584944E8)</f>
        <v>120584944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IFERROR(__xludf.DUMMYFUNCTION("""COMPUTED_VALUE"""),1101.39)</f>
        <v>1101.39</v>
      </c>
      <c r="D145" s="2">
        <f>IFERROR(__xludf.DUMMYFUNCTION("""COMPUTED_VALUE"""),45502.66666666667)</f>
        <v>45502.66667</v>
      </c>
      <c r="E145" s="1">
        <f>IFERROR(__xludf.DUMMYFUNCTION("""COMPUTED_VALUE"""),1103.97)</f>
        <v>1103.97</v>
      </c>
      <c r="G145" s="2">
        <f>IFERROR(__xludf.DUMMYFUNCTION("""COMPUTED_VALUE"""),45502.66666666667)</f>
        <v>45502.66667</v>
      </c>
      <c r="H145" s="1">
        <f>IFERROR(__xludf.DUMMYFUNCTION("""COMPUTED_VALUE"""),1078.5)</f>
        <v>1078.5</v>
      </c>
      <c r="J145" s="2">
        <f>IFERROR(__xludf.DUMMYFUNCTION("""COMPUTED_VALUE"""),45502.66666666667)</f>
        <v>45502.66667</v>
      </c>
      <c r="K145" s="1">
        <f>IFERROR(__xludf.DUMMYFUNCTION("""COMPUTED_VALUE"""),1088.06)</f>
        <v>1088.06</v>
      </c>
      <c r="M145" s="2">
        <f>IFERROR(__xludf.DUMMYFUNCTION("""COMPUTED_VALUE"""),45502.66666666667)</f>
        <v>45502.66667</v>
      </c>
      <c r="N145" s="1">
        <f>IFERROR(__xludf.DUMMYFUNCTION("""COMPUTED_VALUE"""),1.23250877E8)</f>
        <v>123250877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IFERROR(__xludf.DUMMYFUNCTION("""COMPUTED_VALUE"""),1088.06)</f>
        <v>1088.06</v>
      </c>
      <c r="D146" s="2">
        <f>IFERROR(__xludf.DUMMYFUNCTION("""COMPUTED_VALUE"""),45503.66666666667)</f>
        <v>45503.66667</v>
      </c>
      <c r="E146" s="1">
        <f>IFERROR(__xludf.DUMMYFUNCTION("""COMPUTED_VALUE"""),1109.98)</f>
        <v>1109.98</v>
      </c>
      <c r="G146" s="2">
        <f>IFERROR(__xludf.DUMMYFUNCTION("""COMPUTED_VALUE"""),45503.66666666667)</f>
        <v>45503.66667</v>
      </c>
      <c r="H146" s="1">
        <f>IFERROR(__xludf.DUMMYFUNCTION("""COMPUTED_VALUE"""),1088.06)</f>
        <v>1088.06</v>
      </c>
      <c r="J146" s="2">
        <f>IFERROR(__xludf.DUMMYFUNCTION("""COMPUTED_VALUE"""),45503.66666666667)</f>
        <v>45503.66667</v>
      </c>
      <c r="K146" s="1">
        <f>IFERROR(__xludf.DUMMYFUNCTION("""COMPUTED_VALUE"""),1106.25)</f>
        <v>1106.25</v>
      </c>
      <c r="M146" s="2">
        <f>IFERROR(__xludf.DUMMYFUNCTION("""COMPUTED_VALUE"""),45503.66666666667)</f>
        <v>45503.66667</v>
      </c>
      <c r="N146" s="1">
        <f>IFERROR(__xludf.DUMMYFUNCTION("""COMPUTED_VALUE"""),1.10473496E8)</f>
        <v>110473496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IFERROR(__xludf.DUMMYFUNCTION("""COMPUTED_VALUE"""),1106.25)</f>
        <v>1106.25</v>
      </c>
      <c r="D147" s="2">
        <f>IFERROR(__xludf.DUMMYFUNCTION("""COMPUTED_VALUE"""),45504.66666666667)</f>
        <v>45504.66667</v>
      </c>
      <c r="E147" s="1">
        <f>IFERROR(__xludf.DUMMYFUNCTION("""COMPUTED_VALUE"""),1129.57)</f>
        <v>1129.57</v>
      </c>
      <c r="G147" s="2">
        <f>IFERROR(__xludf.DUMMYFUNCTION("""COMPUTED_VALUE"""),45504.66666666667)</f>
        <v>45504.66667</v>
      </c>
      <c r="H147" s="1">
        <f>IFERROR(__xludf.DUMMYFUNCTION("""COMPUTED_VALUE"""),1106.25)</f>
        <v>1106.25</v>
      </c>
      <c r="J147" s="2">
        <f>IFERROR(__xludf.DUMMYFUNCTION("""COMPUTED_VALUE"""),45504.66666666667)</f>
        <v>45504.66667</v>
      </c>
      <c r="K147" s="1">
        <f>IFERROR(__xludf.DUMMYFUNCTION("""COMPUTED_VALUE"""),1111.45)</f>
        <v>1111.45</v>
      </c>
      <c r="M147" s="2">
        <f>IFERROR(__xludf.DUMMYFUNCTION("""COMPUTED_VALUE"""),45504.66666666667)</f>
        <v>45504.66667</v>
      </c>
      <c r="N147" s="1">
        <f>IFERROR(__xludf.DUMMYFUNCTION("""COMPUTED_VALUE"""),1.09902852E8)</f>
        <v>109902852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IFERROR(__xludf.DUMMYFUNCTION("""COMPUTED_VALUE"""),1111.45)</f>
        <v>1111.45</v>
      </c>
      <c r="D148" s="2">
        <f>IFERROR(__xludf.DUMMYFUNCTION("""COMPUTED_VALUE"""),45505.66666666667)</f>
        <v>45505.66667</v>
      </c>
      <c r="E148" s="1">
        <f>IFERROR(__xludf.DUMMYFUNCTION("""COMPUTED_VALUE"""),1119.01)</f>
        <v>1119.01</v>
      </c>
      <c r="G148" s="2">
        <f>IFERROR(__xludf.DUMMYFUNCTION("""COMPUTED_VALUE"""),45505.66666666667)</f>
        <v>45505.66667</v>
      </c>
      <c r="H148" s="1">
        <f>IFERROR(__xludf.DUMMYFUNCTION("""COMPUTED_VALUE"""),1071.59)</f>
        <v>1071.59</v>
      </c>
      <c r="J148" s="2">
        <f>IFERROR(__xludf.DUMMYFUNCTION("""COMPUTED_VALUE"""),45505.66666666667)</f>
        <v>45505.66667</v>
      </c>
      <c r="K148" s="1">
        <f>IFERROR(__xludf.DUMMYFUNCTION("""COMPUTED_VALUE"""),1078.04)</f>
        <v>1078.04</v>
      </c>
      <c r="M148" s="2">
        <f>IFERROR(__xludf.DUMMYFUNCTION("""COMPUTED_VALUE"""),45505.66666666667)</f>
        <v>45505.66667</v>
      </c>
      <c r="N148" s="1">
        <f>IFERROR(__xludf.DUMMYFUNCTION("""COMPUTED_VALUE"""),1.32770855E8)</f>
        <v>132770855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IFERROR(__xludf.DUMMYFUNCTION("""COMPUTED_VALUE"""),1078.04)</f>
        <v>1078.04</v>
      </c>
      <c r="D149" s="2">
        <f>IFERROR(__xludf.DUMMYFUNCTION("""COMPUTED_VALUE"""),45506.66666666667)</f>
        <v>45506.66667</v>
      </c>
      <c r="E149" s="1">
        <f>IFERROR(__xludf.DUMMYFUNCTION("""COMPUTED_VALUE"""),1078.04)</f>
        <v>1078.04</v>
      </c>
      <c r="G149" s="2">
        <f>IFERROR(__xludf.DUMMYFUNCTION("""COMPUTED_VALUE"""),45506.66666666667)</f>
        <v>45506.66667</v>
      </c>
      <c r="H149" s="1">
        <f>IFERROR(__xludf.DUMMYFUNCTION("""COMPUTED_VALUE"""),1024.05)</f>
        <v>1024.05</v>
      </c>
      <c r="J149" s="2">
        <f>IFERROR(__xludf.DUMMYFUNCTION("""COMPUTED_VALUE"""),45506.66666666667)</f>
        <v>45506.66667</v>
      </c>
      <c r="K149" s="1">
        <f>IFERROR(__xludf.DUMMYFUNCTION("""COMPUTED_VALUE"""),1034.62)</f>
        <v>1034.62</v>
      </c>
      <c r="M149" s="2">
        <f>IFERROR(__xludf.DUMMYFUNCTION("""COMPUTED_VALUE"""),45506.66666666667)</f>
        <v>45506.66667</v>
      </c>
      <c r="N149" s="1">
        <f>IFERROR(__xludf.DUMMYFUNCTION("""COMPUTED_VALUE"""),1.69976038E8)</f>
        <v>169976038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IFERROR(__xludf.DUMMYFUNCTION("""COMPUTED_VALUE"""),1034.62)</f>
        <v>1034.62</v>
      </c>
      <c r="D150" s="2">
        <f>IFERROR(__xludf.DUMMYFUNCTION("""COMPUTED_VALUE"""),45509.66666666667)</f>
        <v>45509.66667</v>
      </c>
      <c r="E150" s="1">
        <f>IFERROR(__xludf.DUMMYFUNCTION("""COMPUTED_VALUE"""),1034.62)</f>
        <v>1034.62</v>
      </c>
      <c r="G150" s="2">
        <f>IFERROR(__xludf.DUMMYFUNCTION("""COMPUTED_VALUE"""),45509.66666666667)</f>
        <v>45509.66667</v>
      </c>
      <c r="H150" s="1">
        <f>IFERROR(__xludf.DUMMYFUNCTION("""COMPUTED_VALUE"""),993.53)</f>
        <v>993.53</v>
      </c>
      <c r="J150" s="2">
        <f>IFERROR(__xludf.DUMMYFUNCTION("""COMPUTED_VALUE"""),45509.66666666667)</f>
        <v>45509.66667</v>
      </c>
      <c r="K150" s="1">
        <f>IFERROR(__xludf.DUMMYFUNCTION("""COMPUTED_VALUE"""),1016.0)</f>
        <v>1016</v>
      </c>
      <c r="M150" s="2">
        <f>IFERROR(__xludf.DUMMYFUNCTION("""COMPUTED_VALUE"""),45509.66666666667)</f>
        <v>45509.66667</v>
      </c>
      <c r="N150" s="1">
        <f>IFERROR(__xludf.DUMMYFUNCTION("""COMPUTED_VALUE"""),1.59120546E8)</f>
        <v>159120546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IFERROR(__xludf.DUMMYFUNCTION("""COMPUTED_VALUE"""),1016.0)</f>
        <v>1016</v>
      </c>
      <c r="D151" s="2">
        <f>IFERROR(__xludf.DUMMYFUNCTION("""COMPUTED_VALUE"""),45510.66666666667)</f>
        <v>45510.66667</v>
      </c>
      <c r="E151" s="1">
        <f>IFERROR(__xludf.DUMMYFUNCTION("""COMPUTED_VALUE"""),1038.59)</f>
        <v>1038.59</v>
      </c>
      <c r="G151" s="2">
        <f>IFERROR(__xludf.DUMMYFUNCTION("""COMPUTED_VALUE"""),45510.66666666667)</f>
        <v>45510.66667</v>
      </c>
      <c r="H151" s="1">
        <f>IFERROR(__xludf.DUMMYFUNCTION("""COMPUTED_VALUE"""),1016.0)</f>
        <v>1016</v>
      </c>
      <c r="J151" s="2">
        <f>IFERROR(__xludf.DUMMYFUNCTION("""COMPUTED_VALUE"""),45510.66666666667)</f>
        <v>45510.66667</v>
      </c>
      <c r="K151" s="1">
        <f>IFERROR(__xludf.DUMMYFUNCTION("""COMPUTED_VALUE"""),1028.17)</f>
        <v>1028.17</v>
      </c>
      <c r="M151" s="2">
        <f>IFERROR(__xludf.DUMMYFUNCTION("""COMPUTED_VALUE"""),45510.66666666667)</f>
        <v>45510.66667</v>
      </c>
      <c r="N151" s="1">
        <f>IFERROR(__xludf.DUMMYFUNCTION("""COMPUTED_VALUE"""),1.18147734E8)</f>
        <v>118147734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IFERROR(__xludf.DUMMYFUNCTION("""COMPUTED_VALUE"""),1028.17)</f>
        <v>1028.17</v>
      </c>
      <c r="D152" s="2">
        <f>IFERROR(__xludf.DUMMYFUNCTION("""COMPUTED_VALUE"""),45511.66666666667)</f>
        <v>45511.66667</v>
      </c>
      <c r="E152" s="1">
        <f>IFERROR(__xludf.DUMMYFUNCTION("""COMPUTED_VALUE"""),1050.56)</f>
        <v>1050.56</v>
      </c>
      <c r="G152" s="2">
        <f>IFERROR(__xludf.DUMMYFUNCTION("""COMPUTED_VALUE"""),45511.66666666667)</f>
        <v>45511.66667</v>
      </c>
      <c r="H152" s="1">
        <f>IFERROR(__xludf.DUMMYFUNCTION("""COMPUTED_VALUE"""),1028.17)</f>
        <v>1028.17</v>
      </c>
      <c r="J152" s="2">
        <f>IFERROR(__xludf.DUMMYFUNCTION("""COMPUTED_VALUE"""),45511.66666666667)</f>
        <v>45511.66667</v>
      </c>
      <c r="K152" s="1">
        <f>IFERROR(__xludf.DUMMYFUNCTION("""COMPUTED_VALUE"""),1031.81)</f>
        <v>1031.81</v>
      </c>
      <c r="M152" s="2">
        <f>IFERROR(__xludf.DUMMYFUNCTION("""COMPUTED_VALUE"""),45511.66666666667)</f>
        <v>45511.66667</v>
      </c>
      <c r="N152" s="1">
        <f>IFERROR(__xludf.DUMMYFUNCTION("""COMPUTED_VALUE"""),1.17590276E8)</f>
        <v>117590276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IFERROR(__xludf.DUMMYFUNCTION("""COMPUTED_VALUE"""),1031.81)</f>
        <v>1031.81</v>
      </c>
      <c r="D153" s="2">
        <f>IFERROR(__xludf.DUMMYFUNCTION("""COMPUTED_VALUE"""),45512.66666666667)</f>
        <v>45512.66667</v>
      </c>
      <c r="E153" s="1">
        <f>IFERROR(__xludf.DUMMYFUNCTION("""COMPUTED_VALUE"""),1059.43)</f>
        <v>1059.43</v>
      </c>
      <c r="G153" s="2">
        <f>IFERROR(__xludf.DUMMYFUNCTION("""COMPUTED_VALUE"""),45512.66666666667)</f>
        <v>45512.66667</v>
      </c>
      <c r="H153" s="1">
        <f>IFERROR(__xludf.DUMMYFUNCTION("""COMPUTED_VALUE"""),1031.81)</f>
        <v>1031.81</v>
      </c>
      <c r="J153" s="2">
        <f>IFERROR(__xludf.DUMMYFUNCTION("""COMPUTED_VALUE"""),45512.66666666667)</f>
        <v>45512.66667</v>
      </c>
      <c r="K153" s="1">
        <f>IFERROR(__xludf.DUMMYFUNCTION("""COMPUTED_VALUE"""),1057.2)</f>
        <v>1057.2</v>
      </c>
      <c r="M153" s="2">
        <f>IFERROR(__xludf.DUMMYFUNCTION("""COMPUTED_VALUE"""),45512.66666666667)</f>
        <v>45512.66667</v>
      </c>
      <c r="N153" s="1">
        <f>IFERROR(__xludf.DUMMYFUNCTION("""COMPUTED_VALUE"""),9.3399061E7)</f>
        <v>93399061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IFERROR(__xludf.DUMMYFUNCTION("""COMPUTED_VALUE"""),1057.2)</f>
        <v>1057.2</v>
      </c>
      <c r="D154" s="2">
        <f>IFERROR(__xludf.DUMMYFUNCTION("""COMPUTED_VALUE"""),45513.66666666667)</f>
        <v>45513.66667</v>
      </c>
      <c r="E154" s="1">
        <f>IFERROR(__xludf.DUMMYFUNCTION("""COMPUTED_VALUE"""),1063.63)</f>
        <v>1063.63</v>
      </c>
      <c r="G154" s="2">
        <f>IFERROR(__xludf.DUMMYFUNCTION("""COMPUTED_VALUE"""),45513.66666666667)</f>
        <v>45513.66667</v>
      </c>
      <c r="H154" s="1">
        <f>IFERROR(__xludf.DUMMYFUNCTION("""COMPUTED_VALUE"""),1047.41)</f>
        <v>1047.41</v>
      </c>
      <c r="J154" s="2">
        <f>IFERROR(__xludf.DUMMYFUNCTION("""COMPUTED_VALUE"""),45513.66666666667)</f>
        <v>45513.66667</v>
      </c>
      <c r="K154" s="1">
        <f>IFERROR(__xludf.DUMMYFUNCTION("""COMPUTED_VALUE"""),1059.42)</f>
        <v>1059.42</v>
      </c>
      <c r="M154" s="2">
        <f>IFERROR(__xludf.DUMMYFUNCTION("""COMPUTED_VALUE"""),45513.66666666667)</f>
        <v>45513.66667</v>
      </c>
      <c r="N154" s="1">
        <f>IFERROR(__xludf.DUMMYFUNCTION("""COMPUTED_VALUE"""),8.1650356E7)</f>
        <v>81650356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IFERROR(__xludf.DUMMYFUNCTION("""COMPUTED_VALUE"""),1059.42)</f>
        <v>1059.42</v>
      </c>
      <c r="D155" s="2">
        <f>IFERROR(__xludf.DUMMYFUNCTION("""COMPUTED_VALUE"""),45516.66666666667)</f>
        <v>45516.66667</v>
      </c>
      <c r="E155" s="1">
        <f>IFERROR(__xludf.DUMMYFUNCTION("""COMPUTED_VALUE"""),1073.69)</f>
        <v>1073.69</v>
      </c>
      <c r="G155" s="2">
        <f>IFERROR(__xludf.DUMMYFUNCTION("""COMPUTED_VALUE"""),45516.66666666667)</f>
        <v>45516.66667</v>
      </c>
      <c r="H155" s="1">
        <f>IFERROR(__xludf.DUMMYFUNCTION("""COMPUTED_VALUE"""),1059.42)</f>
        <v>1059.42</v>
      </c>
      <c r="J155" s="2">
        <f>IFERROR(__xludf.DUMMYFUNCTION("""COMPUTED_VALUE"""),45516.66666666667)</f>
        <v>45516.66667</v>
      </c>
      <c r="K155" s="1">
        <f>IFERROR(__xludf.DUMMYFUNCTION("""COMPUTED_VALUE"""),1071.24)</f>
        <v>1071.24</v>
      </c>
      <c r="M155" s="2">
        <f>IFERROR(__xludf.DUMMYFUNCTION("""COMPUTED_VALUE"""),45516.66666666667)</f>
        <v>45516.66667</v>
      </c>
      <c r="N155" s="1">
        <f>IFERROR(__xludf.DUMMYFUNCTION("""COMPUTED_VALUE"""),8.497103E7)</f>
        <v>84971030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IFERROR(__xludf.DUMMYFUNCTION("""COMPUTED_VALUE"""),1071.24)</f>
        <v>1071.24</v>
      </c>
      <c r="D156" s="2">
        <f>IFERROR(__xludf.DUMMYFUNCTION("""COMPUTED_VALUE"""),45517.66666666667)</f>
        <v>45517.66667</v>
      </c>
      <c r="E156" s="1">
        <f>IFERROR(__xludf.DUMMYFUNCTION("""COMPUTED_VALUE"""),1071.24)</f>
        <v>1071.24</v>
      </c>
      <c r="G156" s="2">
        <f>IFERROR(__xludf.DUMMYFUNCTION("""COMPUTED_VALUE"""),45517.66666666667)</f>
        <v>45517.66667</v>
      </c>
      <c r="H156" s="1">
        <f>IFERROR(__xludf.DUMMYFUNCTION("""COMPUTED_VALUE"""),1051.21)</f>
        <v>1051.21</v>
      </c>
      <c r="J156" s="2">
        <f>IFERROR(__xludf.DUMMYFUNCTION("""COMPUTED_VALUE"""),45517.66666666667)</f>
        <v>45517.66667</v>
      </c>
      <c r="K156" s="1">
        <f>IFERROR(__xludf.DUMMYFUNCTION("""COMPUTED_VALUE"""),1055.34)</f>
        <v>1055.34</v>
      </c>
      <c r="M156" s="2">
        <f>IFERROR(__xludf.DUMMYFUNCTION("""COMPUTED_VALUE"""),45517.66666666667)</f>
        <v>45517.66667</v>
      </c>
      <c r="N156" s="1">
        <f>IFERROR(__xludf.DUMMYFUNCTION("""COMPUTED_VALUE"""),8.855111E7)</f>
        <v>88551110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IFERROR(__xludf.DUMMYFUNCTION("""COMPUTED_VALUE"""),1055.34)</f>
        <v>1055.34</v>
      </c>
      <c r="D157" s="2">
        <f>IFERROR(__xludf.DUMMYFUNCTION("""COMPUTED_VALUE"""),45518.66666666667)</f>
        <v>45518.66667</v>
      </c>
      <c r="E157" s="1">
        <f>IFERROR(__xludf.DUMMYFUNCTION("""COMPUTED_VALUE"""),1066.88)</f>
        <v>1066.88</v>
      </c>
      <c r="G157" s="2">
        <f>IFERROR(__xludf.DUMMYFUNCTION("""COMPUTED_VALUE"""),45518.66666666667)</f>
        <v>45518.66667</v>
      </c>
      <c r="H157" s="1">
        <f>IFERROR(__xludf.DUMMYFUNCTION("""COMPUTED_VALUE"""),1053.74)</f>
        <v>1053.74</v>
      </c>
      <c r="J157" s="2">
        <f>IFERROR(__xludf.DUMMYFUNCTION("""COMPUTED_VALUE"""),45518.66666666667)</f>
        <v>45518.66667</v>
      </c>
      <c r="K157" s="1">
        <f>IFERROR(__xludf.DUMMYFUNCTION("""COMPUTED_VALUE"""),1062.77)</f>
        <v>1062.77</v>
      </c>
      <c r="M157" s="2">
        <f>IFERROR(__xludf.DUMMYFUNCTION("""COMPUTED_VALUE"""),45518.66666666667)</f>
        <v>45518.66667</v>
      </c>
      <c r="N157" s="1">
        <f>IFERROR(__xludf.DUMMYFUNCTION("""COMPUTED_VALUE"""),8.1449068E7)</f>
        <v>81449068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IFERROR(__xludf.DUMMYFUNCTION("""COMPUTED_VALUE"""),1062.77)</f>
        <v>1062.77</v>
      </c>
      <c r="D158" s="2">
        <f>IFERROR(__xludf.DUMMYFUNCTION("""COMPUTED_VALUE"""),45519.66666666667)</f>
        <v>45519.66667</v>
      </c>
      <c r="E158" s="1">
        <f>IFERROR(__xludf.DUMMYFUNCTION("""COMPUTED_VALUE"""),1080.06)</f>
        <v>1080.06</v>
      </c>
      <c r="G158" s="2">
        <f>IFERROR(__xludf.DUMMYFUNCTION("""COMPUTED_VALUE"""),45519.66666666667)</f>
        <v>45519.66667</v>
      </c>
      <c r="H158" s="1">
        <f>IFERROR(__xludf.DUMMYFUNCTION("""COMPUTED_VALUE"""),1062.77)</f>
        <v>1062.77</v>
      </c>
      <c r="J158" s="2">
        <f>IFERROR(__xludf.DUMMYFUNCTION("""COMPUTED_VALUE"""),45519.66666666667)</f>
        <v>45519.66667</v>
      </c>
      <c r="K158" s="1">
        <f>IFERROR(__xludf.DUMMYFUNCTION("""COMPUTED_VALUE"""),1077.38)</f>
        <v>1077.38</v>
      </c>
      <c r="M158" s="2">
        <f>IFERROR(__xludf.DUMMYFUNCTION("""COMPUTED_VALUE"""),45519.66666666667)</f>
        <v>45519.66667</v>
      </c>
      <c r="N158" s="1">
        <f>IFERROR(__xludf.DUMMYFUNCTION("""COMPUTED_VALUE"""),7.9829932E7)</f>
        <v>79829932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IFERROR(__xludf.DUMMYFUNCTION("""COMPUTED_VALUE"""),1077.38)</f>
        <v>1077.38</v>
      </c>
      <c r="D159" s="2">
        <f>IFERROR(__xludf.DUMMYFUNCTION("""COMPUTED_VALUE"""),45520.66666666667)</f>
        <v>45520.66667</v>
      </c>
      <c r="E159" s="1">
        <f>IFERROR(__xludf.DUMMYFUNCTION("""COMPUTED_VALUE"""),1078.76)</f>
        <v>1078.76</v>
      </c>
      <c r="G159" s="2">
        <f>IFERROR(__xludf.DUMMYFUNCTION("""COMPUTED_VALUE"""),45520.66666666667)</f>
        <v>45520.66667</v>
      </c>
      <c r="H159" s="1">
        <f>IFERROR(__xludf.DUMMYFUNCTION("""COMPUTED_VALUE"""),1067.66)</f>
        <v>1067.66</v>
      </c>
      <c r="J159" s="2">
        <f>IFERROR(__xludf.DUMMYFUNCTION("""COMPUTED_VALUE"""),45520.66666666667)</f>
        <v>45520.66667</v>
      </c>
      <c r="K159" s="1">
        <f>IFERROR(__xludf.DUMMYFUNCTION("""COMPUTED_VALUE"""),1075.38)</f>
        <v>1075.38</v>
      </c>
      <c r="M159" s="2">
        <f>IFERROR(__xludf.DUMMYFUNCTION("""COMPUTED_VALUE"""),45520.66666666667)</f>
        <v>45520.66667</v>
      </c>
      <c r="N159" s="1">
        <f>IFERROR(__xludf.DUMMYFUNCTION("""COMPUTED_VALUE"""),6.4991321E7)</f>
        <v>64991321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IFERROR(__xludf.DUMMYFUNCTION("""COMPUTED_VALUE"""),1075.38)</f>
        <v>1075.38</v>
      </c>
      <c r="D160" s="2">
        <f>IFERROR(__xludf.DUMMYFUNCTION("""COMPUTED_VALUE"""),45523.66666666667)</f>
        <v>45523.66667</v>
      </c>
      <c r="E160" s="1">
        <f>IFERROR(__xludf.DUMMYFUNCTION("""COMPUTED_VALUE"""),1089.22)</f>
        <v>1089.22</v>
      </c>
      <c r="G160" s="2">
        <f>IFERROR(__xludf.DUMMYFUNCTION("""COMPUTED_VALUE"""),45523.66666666667)</f>
        <v>45523.66667</v>
      </c>
      <c r="H160" s="1">
        <f>IFERROR(__xludf.DUMMYFUNCTION("""COMPUTED_VALUE"""),1075.38)</f>
        <v>1075.38</v>
      </c>
      <c r="J160" s="2">
        <f>IFERROR(__xludf.DUMMYFUNCTION("""COMPUTED_VALUE"""),45523.66666666667)</f>
        <v>45523.66667</v>
      </c>
      <c r="K160" s="1">
        <f>IFERROR(__xludf.DUMMYFUNCTION("""COMPUTED_VALUE"""),1081.1)</f>
        <v>1081.1</v>
      </c>
      <c r="M160" s="2">
        <f>IFERROR(__xludf.DUMMYFUNCTION("""COMPUTED_VALUE"""),45523.66666666667)</f>
        <v>45523.66667</v>
      </c>
      <c r="N160" s="1">
        <f>IFERROR(__xludf.DUMMYFUNCTION("""COMPUTED_VALUE"""),7.5097142E7)</f>
        <v>75097142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IFERROR(__xludf.DUMMYFUNCTION("""COMPUTED_VALUE"""),1081.1)</f>
        <v>1081.1</v>
      </c>
      <c r="D161" s="2">
        <f>IFERROR(__xludf.DUMMYFUNCTION("""COMPUTED_VALUE"""),45524.66666666667)</f>
        <v>45524.66667</v>
      </c>
      <c r="E161" s="1">
        <f>IFERROR(__xludf.DUMMYFUNCTION("""COMPUTED_VALUE"""),1081.1)</f>
        <v>1081.1</v>
      </c>
      <c r="G161" s="2">
        <f>IFERROR(__xludf.DUMMYFUNCTION("""COMPUTED_VALUE"""),45524.66666666667)</f>
        <v>45524.66667</v>
      </c>
      <c r="H161" s="1">
        <f>IFERROR(__xludf.DUMMYFUNCTION("""COMPUTED_VALUE"""),1048.91)</f>
        <v>1048.91</v>
      </c>
      <c r="J161" s="2">
        <f>IFERROR(__xludf.DUMMYFUNCTION("""COMPUTED_VALUE"""),45524.66666666667)</f>
        <v>45524.66667</v>
      </c>
      <c r="K161" s="1">
        <f>IFERROR(__xludf.DUMMYFUNCTION("""COMPUTED_VALUE"""),1051.23)</f>
        <v>1051.23</v>
      </c>
      <c r="M161" s="2">
        <f>IFERROR(__xludf.DUMMYFUNCTION("""COMPUTED_VALUE"""),45524.66666666667)</f>
        <v>45524.66667</v>
      </c>
      <c r="N161" s="1">
        <f>IFERROR(__xludf.DUMMYFUNCTION("""COMPUTED_VALUE"""),8.5006416E7)</f>
        <v>85006416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IFERROR(__xludf.DUMMYFUNCTION("""COMPUTED_VALUE"""),1051.23)</f>
        <v>1051.23</v>
      </c>
      <c r="D162" s="2">
        <f>IFERROR(__xludf.DUMMYFUNCTION("""COMPUTED_VALUE"""),45525.66666666667)</f>
        <v>45525.66667</v>
      </c>
      <c r="E162" s="1">
        <f>IFERROR(__xludf.DUMMYFUNCTION("""COMPUTED_VALUE"""),1062.98)</f>
        <v>1062.98</v>
      </c>
      <c r="G162" s="2">
        <f>IFERROR(__xludf.DUMMYFUNCTION("""COMPUTED_VALUE"""),45525.66666666667)</f>
        <v>45525.66667</v>
      </c>
      <c r="H162" s="1">
        <f>IFERROR(__xludf.DUMMYFUNCTION("""COMPUTED_VALUE"""),1047.6)</f>
        <v>1047.6</v>
      </c>
      <c r="J162" s="2">
        <f>IFERROR(__xludf.DUMMYFUNCTION("""COMPUTED_VALUE"""),45525.66666666667)</f>
        <v>45525.66667</v>
      </c>
      <c r="K162" s="1">
        <f>IFERROR(__xludf.DUMMYFUNCTION("""COMPUTED_VALUE"""),1052.56)</f>
        <v>1052.56</v>
      </c>
      <c r="M162" s="2">
        <f>IFERROR(__xludf.DUMMYFUNCTION("""COMPUTED_VALUE"""),45525.66666666667)</f>
        <v>45525.66667</v>
      </c>
      <c r="N162" s="1">
        <f>IFERROR(__xludf.DUMMYFUNCTION("""COMPUTED_VALUE"""),8.2651455E7)</f>
        <v>82651455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IFERROR(__xludf.DUMMYFUNCTION("""COMPUTED_VALUE"""),1052.56)</f>
        <v>1052.56</v>
      </c>
      <c r="D163" s="2">
        <f>IFERROR(__xludf.DUMMYFUNCTION("""COMPUTED_VALUE"""),45526.66666666667)</f>
        <v>45526.66667</v>
      </c>
      <c r="E163" s="1">
        <f>IFERROR(__xludf.DUMMYFUNCTION("""COMPUTED_VALUE"""),1058.54)</f>
        <v>1058.54</v>
      </c>
      <c r="G163" s="2">
        <f>IFERROR(__xludf.DUMMYFUNCTION("""COMPUTED_VALUE"""),45526.66666666667)</f>
        <v>45526.66667</v>
      </c>
      <c r="H163" s="1">
        <f>IFERROR(__xludf.DUMMYFUNCTION("""COMPUTED_VALUE"""),1048.86)</f>
        <v>1048.86</v>
      </c>
      <c r="J163" s="2">
        <f>IFERROR(__xludf.DUMMYFUNCTION("""COMPUTED_VALUE"""),45526.66666666667)</f>
        <v>45526.66667</v>
      </c>
      <c r="K163" s="1">
        <f>IFERROR(__xludf.DUMMYFUNCTION("""COMPUTED_VALUE"""),1051.27)</f>
        <v>1051.27</v>
      </c>
      <c r="M163" s="2">
        <f>IFERROR(__xludf.DUMMYFUNCTION("""COMPUTED_VALUE"""),45526.66666666667)</f>
        <v>45526.66667</v>
      </c>
      <c r="N163" s="1">
        <f>IFERROR(__xludf.DUMMYFUNCTION("""COMPUTED_VALUE"""),7.0961756E7)</f>
        <v>70961756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IFERROR(__xludf.DUMMYFUNCTION("""COMPUTED_VALUE"""),1051.27)</f>
        <v>1051.27</v>
      </c>
      <c r="D164" s="2">
        <f>IFERROR(__xludf.DUMMYFUNCTION("""COMPUTED_VALUE"""),45527.66666666667)</f>
        <v>45527.66667</v>
      </c>
      <c r="E164" s="1">
        <f>IFERROR(__xludf.DUMMYFUNCTION("""COMPUTED_VALUE"""),1070.29)</f>
        <v>1070.29</v>
      </c>
      <c r="G164" s="2">
        <f>IFERROR(__xludf.DUMMYFUNCTION("""COMPUTED_VALUE"""),45527.66666666667)</f>
        <v>45527.66667</v>
      </c>
      <c r="H164" s="1">
        <f>IFERROR(__xludf.DUMMYFUNCTION("""COMPUTED_VALUE"""),1051.27)</f>
        <v>1051.27</v>
      </c>
      <c r="J164" s="2">
        <f>IFERROR(__xludf.DUMMYFUNCTION("""COMPUTED_VALUE"""),45527.66666666667)</f>
        <v>45527.66667</v>
      </c>
      <c r="K164" s="1">
        <f>IFERROR(__xludf.DUMMYFUNCTION("""COMPUTED_VALUE"""),1069.63)</f>
        <v>1069.63</v>
      </c>
      <c r="M164" s="2">
        <f>IFERROR(__xludf.DUMMYFUNCTION("""COMPUTED_VALUE"""),45527.66666666667)</f>
        <v>45527.66667</v>
      </c>
      <c r="N164" s="1">
        <f>IFERROR(__xludf.DUMMYFUNCTION("""COMPUTED_VALUE"""),6.5091099E7)</f>
        <v>65091099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IFERROR(__xludf.DUMMYFUNCTION("""COMPUTED_VALUE"""),1069.63)</f>
        <v>1069.63</v>
      </c>
      <c r="D165" s="2">
        <f>IFERROR(__xludf.DUMMYFUNCTION("""COMPUTED_VALUE"""),45530.66666666667)</f>
        <v>45530.66667</v>
      </c>
      <c r="E165" s="1">
        <f>IFERROR(__xludf.DUMMYFUNCTION("""COMPUTED_VALUE"""),1091.9)</f>
        <v>1091.9</v>
      </c>
      <c r="G165" s="2">
        <f>IFERROR(__xludf.DUMMYFUNCTION("""COMPUTED_VALUE"""),45530.66666666667)</f>
        <v>45530.66667</v>
      </c>
      <c r="H165" s="1">
        <f>IFERROR(__xludf.DUMMYFUNCTION("""COMPUTED_VALUE"""),1069.63)</f>
        <v>1069.63</v>
      </c>
      <c r="J165" s="2">
        <f>IFERROR(__xludf.DUMMYFUNCTION("""COMPUTED_VALUE"""),45530.66666666667)</f>
        <v>45530.66667</v>
      </c>
      <c r="K165" s="1">
        <f>IFERROR(__xludf.DUMMYFUNCTION("""COMPUTED_VALUE"""),1076.44)</f>
        <v>1076.44</v>
      </c>
      <c r="M165" s="2">
        <f>IFERROR(__xludf.DUMMYFUNCTION("""COMPUTED_VALUE"""),45530.66666666667)</f>
        <v>45530.66667</v>
      </c>
      <c r="N165" s="1">
        <f>IFERROR(__xludf.DUMMYFUNCTION("""COMPUTED_VALUE"""),7.3815819E7)</f>
        <v>73815819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IFERROR(__xludf.DUMMYFUNCTION("""COMPUTED_VALUE"""),1076.44)</f>
        <v>1076.44</v>
      </c>
      <c r="D166" s="2">
        <f>IFERROR(__xludf.DUMMYFUNCTION("""COMPUTED_VALUE"""),45531.66666666667)</f>
        <v>45531.66667</v>
      </c>
      <c r="E166" s="1">
        <f>IFERROR(__xludf.DUMMYFUNCTION("""COMPUTED_VALUE"""),1077.04)</f>
        <v>1077.04</v>
      </c>
      <c r="G166" s="2">
        <f>IFERROR(__xludf.DUMMYFUNCTION("""COMPUTED_VALUE"""),45531.66666666667)</f>
        <v>45531.66667</v>
      </c>
      <c r="H166" s="1">
        <f>IFERROR(__xludf.DUMMYFUNCTION("""COMPUTED_VALUE"""),1061.33)</f>
        <v>1061.33</v>
      </c>
      <c r="J166" s="2">
        <f>IFERROR(__xludf.DUMMYFUNCTION("""COMPUTED_VALUE"""),45531.66666666667)</f>
        <v>45531.66667</v>
      </c>
      <c r="K166" s="1">
        <f>IFERROR(__xludf.DUMMYFUNCTION("""COMPUTED_VALUE"""),1063.35)</f>
        <v>1063.35</v>
      </c>
      <c r="M166" s="2">
        <f>IFERROR(__xludf.DUMMYFUNCTION("""COMPUTED_VALUE"""),45531.66666666667)</f>
        <v>45531.66667</v>
      </c>
      <c r="N166" s="1">
        <f>IFERROR(__xludf.DUMMYFUNCTION("""COMPUTED_VALUE"""),6.6892232E7)</f>
        <v>66892232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IFERROR(__xludf.DUMMYFUNCTION("""COMPUTED_VALUE"""),1063.35)</f>
        <v>1063.35</v>
      </c>
      <c r="D167" s="2">
        <f>IFERROR(__xludf.DUMMYFUNCTION("""COMPUTED_VALUE"""),45532.66666666667)</f>
        <v>45532.66667</v>
      </c>
      <c r="E167" s="1">
        <f>IFERROR(__xludf.DUMMYFUNCTION("""COMPUTED_VALUE"""),1066.28)</f>
        <v>1066.28</v>
      </c>
      <c r="G167" s="2">
        <f>IFERROR(__xludf.DUMMYFUNCTION("""COMPUTED_VALUE"""),45532.66666666667)</f>
        <v>45532.66667</v>
      </c>
      <c r="H167" s="1">
        <f>IFERROR(__xludf.DUMMYFUNCTION("""COMPUTED_VALUE"""),1053.01)</f>
        <v>1053.01</v>
      </c>
      <c r="J167" s="2">
        <f>IFERROR(__xludf.DUMMYFUNCTION("""COMPUTED_VALUE"""),45532.66666666667)</f>
        <v>45532.66667</v>
      </c>
      <c r="K167" s="1">
        <f>IFERROR(__xludf.DUMMYFUNCTION("""COMPUTED_VALUE"""),1062.32)</f>
        <v>1062.32</v>
      </c>
      <c r="M167" s="2">
        <f>IFERROR(__xludf.DUMMYFUNCTION("""COMPUTED_VALUE"""),45532.66666666667)</f>
        <v>45532.66667</v>
      </c>
      <c r="N167" s="1">
        <f>IFERROR(__xludf.DUMMYFUNCTION("""COMPUTED_VALUE"""),6.2199298E7)</f>
        <v>62199298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IFERROR(__xludf.DUMMYFUNCTION("""COMPUTED_VALUE"""),1062.32)</f>
        <v>1062.32</v>
      </c>
      <c r="D168" s="2">
        <f>IFERROR(__xludf.DUMMYFUNCTION("""COMPUTED_VALUE"""),45533.66666666667)</f>
        <v>45533.66667</v>
      </c>
      <c r="E168" s="1">
        <f>IFERROR(__xludf.DUMMYFUNCTION("""COMPUTED_VALUE"""),1081.3)</f>
        <v>1081.3</v>
      </c>
      <c r="G168" s="2">
        <f>IFERROR(__xludf.DUMMYFUNCTION("""COMPUTED_VALUE"""),45533.66666666667)</f>
        <v>45533.66667</v>
      </c>
      <c r="H168" s="1">
        <f>IFERROR(__xludf.DUMMYFUNCTION("""COMPUTED_VALUE"""),1058.67)</f>
        <v>1058.67</v>
      </c>
      <c r="J168" s="2">
        <f>IFERROR(__xludf.DUMMYFUNCTION("""COMPUTED_VALUE"""),45533.66666666667)</f>
        <v>45533.66667</v>
      </c>
      <c r="K168" s="1">
        <f>IFERROR(__xludf.DUMMYFUNCTION("""COMPUTED_VALUE"""),1076.52)</f>
        <v>1076.52</v>
      </c>
      <c r="M168" s="2">
        <f>IFERROR(__xludf.DUMMYFUNCTION("""COMPUTED_VALUE"""),45533.66666666667)</f>
        <v>45533.66667</v>
      </c>
      <c r="N168" s="1">
        <f>IFERROR(__xludf.DUMMYFUNCTION("""COMPUTED_VALUE"""),6.6299935E7)</f>
        <v>66299935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IFERROR(__xludf.DUMMYFUNCTION("""COMPUTED_VALUE"""),1076.52)</f>
        <v>1076.52</v>
      </c>
      <c r="D169" s="2">
        <f>IFERROR(__xludf.DUMMYFUNCTION("""COMPUTED_VALUE"""),45534.66666666667)</f>
        <v>45534.66667</v>
      </c>
      <c r="E169" s="1">
        <f>IFERROR(__xludf.DUMMYFUNCTION("""COMPUTED_VALUE"""),1082.66)</f>
        <v>1082.66</v>
      </c>
      <c r="G169" s="2">
        <f>IFERROR(__xludf.DUMMYFUNCTION("""COMPUTED_VALUE"""),45534.66666666667)</f>
        <v>45534.66667</v>
      </c>
      <c r="H169" s="1">
        <f>IFERROR(__xludf.DUMMYFUNCTION("""COMPUTED_VALUE"""),1064.45)</f>
        <v>1064.45</v>
      </c>
      <c r="J169" s="2">
        <f>IFERROR(__xludf.DUMMYFUNCTION("""COMPUTED_VALUE"""),45534.66666666667)</f>
        <v>45534.66667</v>
      </c>
      <c r="K169" s="1">
        <f>IFERROR(__xludf.DUMMYFUNCTION("""COMPUTED_VALUE"""),1080.99)</f>
        <v>1080.99</v>
      </c>
      <c r="M169" s="2">
        <f>IFERROR(__xludf.DUMMYFUNCTION("""COMPUTED_VALUE"""),45534.66666666667)</f>
        <v>45534.66667</v>
      </c>
      <c r="N169" s="1">
        <f>IFERROR(__xludf.DUMMYFUNCTION("""COMPUTED_VALUE"""),8.9189755E7)</f>
        <v>89189755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IFERROR(__xludf.DUMMYFUNCTION("""COMPUTED_VALUE"""),1080.99)</f>
        <v>1080.99</v>
      </c>
      <c r="D170" s="2">
        <f>IFERROR(__xludf.DUMMYFUNCTION("""COMPUTED_VALUE"""),45538.66666666667)</f>
        <v>45538.66667</v>
      </c>
      <c r="E170" s="1">
        <f>IFERROR(__xludf.DUMMYFUNCTION("""COMPUTED_VALUE"""),1080.99)</f>
        <v>1080.99</v>
      </c>
      <c r="G170" s="2">
        <f>IFERROR(__xludf.DUMMYFUNCTION("""COMPUTED_VALUE"""),45538.66666666667)</f>
        <v>45538.66667</v>
      </c>
      <c r="H170" s="1">
        <f>IFERROR(__xludf.DUMMYFUNCTION("""COMPUTED_VALUE"""),1041.85)</f>
        <v>1041.85</v>
      </c>
      <c r="J170" s="2">
        <f>IFERROR(__xludf.DUMMYFUNCTION("""COMPUTED_VALUE"""),45538.66666666667)</f>
        <v>45538.66667</v>
      </c>
      <c r="K170" s="1">
        <f>IFERROR(__xludf.DUMMYFUNCTION("""COMPUTED_VALUE"""),1043.17)</f>
        <v>1043.17</v>
      </c>
      <c r="M170" s="2">
        <f>IFERROR(__xludf.DUMMYFUNCTION("""COMPUTED_VALUE"""),45538.66666666667)</f>
        <v>45538.66667</v>
      </c>
      <c r="N170" s="1">
        <f>IFERROR(__xludf.DUMMYFUNCTION("""COMPUTED_VALUE"""),1.01180436E8)</f>
        <v>101180436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IFERROR(__xludf.DUMMYFUNCTION("""COMPUTED_VALUE"""),1043.17)</f>
        <v>1043.17</v>
      </c>
      <c r="D171" s="2">
        <f>IFERROR(__xludf.DUMMYFUNCTION("""COMPUTED_VALUE"""),45539.66666666667)</f>
        <v>45539.66667</v>
      </c>
      <c r="E171" s="1">
        <f>IFERROR(__xludf.DUMMYFUNCTION("""COMPUTED_VALUE"""),1055.08)</f>
        <v>1055.08</v>
      </c>
      <c r="G171" s="2">
        <f>IFERROR(__xludf.DUMMYFUNCTION("""COMPUTED_VALUE"""),45539.66666666667)</f>
        <v>45539.66667</v>
      </c>
      <c r="H171" s="1">
        <f>IFERROR(__xludf.DUMMYFUNCTION("""COMPUTED_VALUE"""),1025.77)</f>
        <v>1025.77</v>
      </c>
      <c r="J171" s="2">
        <f>IFERROR(__xludf.DUMMYFUNCTION("""COMPUTED_VALUE"""),45539.66666666667)</f>
        <v>45539.66667</v>
      </c>
      <c r="K171" s="1">
        <f>IFERROR(__xludf.DUMMYFUNCTION("""COMPUTED_VALUE"""),1027.93)</f>
        <v>1027.93</v>
      </c>
      <c r="M171" s="2">
        <f>IFERROR(__xludf.DUMMYFUNCTION("""COMPUTED_VALUE"""),45539.66666666667)</f>
        <v>45539.66667</v>
      </c>
      <c r="N171" s="1">
        <f>IFERROR(__xludf.DUMMYFUNCTION("""COMPUTED_VALUE"""),9.041671E7)</f>
        <v>90416710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IFERROR(__xludf.DUMMYFUNCTION("""COMPUTED_VALUE"""),1027.93)</f>
        <v>1027.93</v>
      </c>
      <c r="D172" s="2">
        <f>IFERROR(__xludf.DUMMYFUNCTION("""COMPUTED_VALUE"""),45540.66666666667)</f>
        <v>45540.66667</v>
      </c>
      <c r="E172" s="1">
        <f>IFERROR(__xludf.DUMMYFUNCTION("""COMPUTED_VALUE"""),1035.75)</f>
        <v>1035.75</v>
      </c>
      <c r="G172" s="2">
        <f>IFERROR(__xludf.DUMMYFUNCTION("""COMPUTED_VALUE"""),45540.66666666667)</f>
        <v>45540.66667</v>
      </c>
      <c r="H172" s="1">
        <f>IFERROR(__xludf.DUMMYFUNCTION("""COMPUTED_VALUE"""),1015.01)</f>
        <v>1015.01</v>
      </c>
      <c r="J172" s="2">
        <f>IFERROR(__xludf.DUMMYFUNCTION("""COMPUTED_VALUE"""),45540.66666666667)</f>
        <v>45540.66667</v>
      </c>
      <c r="K172" s="1">
        <f>IFERROR(__xludf.DUMMYFUNCTION("""COMPUTED_VALUE"""),1016.13)</f>
        <v>1016.13</v>
      </c>
      <c r="M172" s="2">
        <f>IFERROR(__xludf.DUMMYFUNCTION("""COMPUTED_VALUE"""),45540.66666666667)</f>
        <v>45540.66667</v>
      </c>
      <c r="N172" s="1">
        <f>IFERROR(__xludf.DUMMYFUNCTION("""COMPUTED_VALUE"""),1.30643306E8)</f>
        <v>130643306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IFERROR(__xludf.DUMMYFUNCTION("""COMPUTED_VALUE"""),1016.13)</f>
        <v>1016.13</v>
      </c>
      <c r="D173" s="2">
        <f>IFERROR(__xludf.DUMMYFUNCTION("""COMPUTED_VALUE"""),45541.66666666667)</f>
        <v>45541.66667</v>
      </c>
      <c r="E173" s="1">
        <f>IFERROR(__xludf.DUMMYFUNCTION("""COMPUTED_VALUE"""),1025.45)</f>
        <v>1025.45</v>
      </c>
      <c r="G173" s="2">
        <f>IFERROR(__xludf.DUMMYFUNCTION("""COMPUTED_VALUE"""),45541.66666666667)</f>
        <v>45541.66667</v>
      </c>
      <c r="H173" s="1">
        <f>IFERROR(__xludf.DUMMYFUNCTION("""COMPUTED_VALUE"""),999.43)</f>
        <v>999.43</v>
      </c>
      <c r="J173" s="2">
        <f>IFERROR(__xludf.DUMMYFUNCTION("""COMPUTED_VALUE"""),45541.66666666667)</f>
        <v>45541.66667</v>
      </c>
      <c r="K173" s="1">
        <f>IFERROR(__xludf.DUMMYFUNCTION("""COMPUTED_VALUE"""),1002.64)</f>
        <v>1002.64</v>
      </c>
      <c r="M173" s="2">
        <f>IFERROR(__xludf.DUMMYFUNCTION("""COMPUTED_VALUE"""),45541.66666666667)</f>
        <v>45541.66667</v>
      </c>
      <c r="N173" s="1">
        <f>IFERROR(__xludf.DUMMYFUNCTION("""COMPUTED_VALUE"""),1.11321023E8)</f>
        <v>111321023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IFERROR(__xludf.DUMMYFUNCTION("""COMPUTED_VALUE"""),1002.64)</f>
        <v>1002.64</v>
      </c>
      <c r="D174" s="2">
        <f>IFERROR(__xludf.DUMMYFUNCTION("""COMPUTED_VALUE"""),45544.66666666667)</f>
        <v>45544.66667</v>
      </c>
      <c r="E174" s="1">
        <f>IFERROR(__xludf.DUMMYFUNCTION("""COMPUTED_VALUE"""),1008.24)</f>
        <v>1008.24</v>
      </c>
      <c r="G174" s="2">
        <f>IFERROR(__xludf.DUMMYFUNCTION("""COMPUTED_VALUE"""),45544.66666666667)</f>
        <v>45544.66667</v>
      </c>
      <c r="H174" s="1">
        <f>IFERROR(__xludf.DUMMYFUNCTION("""COMPUTED_VALUE"""),998.96)</f>
        <v>998.96</v>
      </c>
      <c r="J174" s="2">
        <f>IFERROR(__xludf.DUMMYFUNCTION("""COMPUTED_VALUE"""),45544.66666666667)</f>
        <v>45544.66667</v>
      </c>
      <c r="K174" s="1">
        <f>IFERROR(__xludf.DUMMYFUNCTION("""COMPUTED_VALUE"""),999.24)</f>
        <v>999.24</v>
      </c>
      <c r="M174" s="2">
        <f>IFERROR(__xludf.DUMMYFUNCTION("""COMPUTED_VALUE"""),45544.66666666667)</f>
        <v>45544.66667</v>
      </c>
      <c r="N174" s="1">
        <f>IFERROR(__xludf.DUMMYFUNCTION("""COMPUTED_VALUE"""),1.06299859E8)</f>
        <v>106299859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IFERROR(__xludf.DUMMYFUNCTION("""COMPUTED_VALUE"""),999.24)</f>
        <v>999.24</v>
      </c>
      <c r="D175" s="2">
        <f>IFERROR(__xludf.DUMMYFUNCTION("""COMPUTED_VALUE"""),45545.66666666667)</f>
        <v>45545.66667</v>
      </c>
      <c r="E175" s="1">
        <f>IFERROR(__xludf.DUMMYFUNCTION("""COMPUTED_VALUE"""),1001.47)</f>
        <v>1001.47</v>
      </c>
      <c r="G175" s="2">
        <f>IFERROR(__xludf.DUMMYFUNCTION("""COMPUTED_VALUE"""),45545.66666666667)</f>
        <v>45545.66667</v>
      </c>
      <c r="H175" s="1">
        <f>IFERROR(__xludf.DUMMYFUNCTION("""COMPUTED_VALUE"""),979.02)</f>
        <v>979.02</v>
      </c>
      <c r="J175" s="2">
        <f>IFERROR(__xludf.DUMMYFUNCTION("""COMPUTED_VALUE"""),45545.66666666667)</f>
        <v>45545.66667</v>
      </c>
      <c r="K175" s="1">
        <f>IFERROR(__xludf.DUMMYFUNCTION("""COMPUTED_VALUE"""),988.27)</f>
        <v>988.27</v>
      </c>
      <c r="M175" s="2">
        <f>IFERROR(__xludf.DUMMYFUNCTION("""COMPUTED_VALUE"""),45545.66666666667)</f>
        <v>45545.66667</v>
      </c>
      <c r="N175" s="1">
        <f>IFERROR(__xludf.DUMMYFUNCTION("""COMPUTED_VALUE"""),1.05921154E8)</f>
        <v>105921154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IFERROR(__xludf.DUMMYFUNCTION("""COMPUTED_VALUE"""),988.27)</f>
        <v>988.27</v>
      </c>
      <c r="D176" s="2">
        <f>IFERROR(__xludf.DUMMYFUNCTION("""COMPUTED_VALUE"""),45546.66666666667)</f>
        <v>45546.66667</v>
      </c>
      <c r="E176" s="1">
        <f>IFERROR(__xludf.DUMMYFUNCTION("""COMPUTED_VALUE"""),989.22)</f>
        <v>989.22</v>
      </c>
      <c r="G176" s="2">
        <f>IFERROR(__xludf.DUMMYFUNCTION("""COMPUTED_VALUE"""),45546.66666666667)</f>
        <v>45546.66667</v>
      </c>
      <c r="H176" s="1">
        <f>IFERROR(__xludf.DUMMYFUNCTION("""COMPUTED_VALUE"""),964.26)</f>
        <v>964.26</v>
      </c>
      <c r="J176" s="2">
        <f>IFERROR(__xludf.DUMMYFUNCTION("""COMPUTED_VALUE"""),45546.66666666667)</f>
        <v>45546.66667</v>
      </c>
      <c r="K176" s="1">
        <f>IFERROR(__xludf.DUMMYFUNCTION("""COMPUTED_VALUE"""),979.27)</f>
        <v>979.27</v>
      </c>
      <c r="M176" s="2">
        <f>IFERROR(__xludf.DUMMYFUNCTION("""COMPUTED_VALUE"""),45546.66666666667)</f>
        <v>45546.66667</v>
      </c>
      <c r="N176" s="1">
        <f>IFERROR(__xludf.DUMMYFUNCTION("""COMPUTED_VALUE"""),1.12273353E8)</f>
        <v>112273353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IFERROR(__xludf.DUMMYFUNCTION("""COMPUTED_VALUE"""),979.27)</f>
        <v>979.27</v>
      </c>
      <c r="D177" s="2">
        <f>IFERROR(__xludf.DUMMYFUNCTION("""COMPUTED_VALUE"""),45547.66666666667)</f>
        <v>45547.66667</v>
      </c>
      <c r="E177" s="1">
        <f>IFERROR(__xludf.DUMMYFUNCTION("""COMPUTED_VALUE"""),990.59)</f>
        <v>990.59</v>
      </c>
      <c r="G177" s="2">
        <f>IFERROR(__xludf.DUMMYFUNCTION("""COMPUTED_VALUE"""),45547.66666666667)</f>
        <v>45547.66667</v>
      </c>
      <c r="H177" s="1">
        <f>IFERROR(__xludf.DUMMYFUNCTION("""COMPUTED_VALUE"""),971.85)</f>
        <v>971.85</v>
      </c>
      <c r="J177" s="2">
        <f>IFERROR(__xludf.DUMMYFUNCTION("""COMPUTED_VALUE"""),45547.66666666667)</f>
        <v>45547.66667</v>
      </c>
      <c r="K177" s="1">
        <f>IFERROR(__xludf.DUMMYFUNCTION("""COMPUTED_VALUE"""),984.58)</f>
        <v>984.58</v>
      </c>
      <c r="M177" s="2">
        <f>IFERROR(__xludf.DUMMYFUNCTION("""COMPUTED_VALUE"""),45547.66666666667)</f>
        <v>45547.66667</v>
      </c>
      <c r="N177" s="1">
        <f>IFERROR(__xludf.DUMMYFUNCTION("""COMPUTED_VALUE"""),1.09551546E8)</f>
        <v>109551546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IFERROR(__xludf.DUMMYFUNCTION("""COMPUTED_VALUE"""),984.58)</f>
        <v>984.58</v>
      </c>
      <c r="D178" s="2">
        <f>IFERROR(__xludf.DUMMYFUNCTION("""COMPUTED_VALUE"""),45548.66666666667)</f>
        <v>45548.66667</v>
      </c>
      <c r="E178" s="1">
        <f>IFERROR(__xludf.DUMMYFUNCTION("""COMPUTED_VALUE"""),999.93)</f>
        <v>999.93</v>
      </c>
      <c r="G178" s="2">
        <f>IFERROR(__xludf.DUMMYFUNCTION("""COMPUTED_VALUE"""),45548.66666666667)</f>
        <v>45548.66667</v>
      </c>
      <c r="H178" s="1">
        <f>IFERROR(__xludf.DUMMYFUNCTION("""COMPUTED_VALUE"""),984.58)</f>
        <v>984.58</v>
      </c>
      <c r="J178" s="2">
        <f>IFERROR(__xludf.DUMMYFUNCTION("""COMPUTED_VALUE"""),45548.66666666667)</f>
        <v>45548.66667</v>
      </c>
      <c r="K178" s="1">
        <f>IFERROR(__xludf.DUMMYFUNCTION("""COMPUTED_VALUE"""),991.41)</f>
        <v>991.41</v>
      </c>
      <c r="M178" s="2">
        <f>IFERROR(__xludf.DUMMYFUNCTION("""COMPUTED_VALUE"""),45548.66666666667)</f>
        <v>45548.66667</v>
      </c>
      <c r="N178" s="1">
        <f>IFERROR(__xludf.DUMMYFUNCTION("""COMPUTED_VALUE"""),9.7385532E7)</f>
        <v>97385532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IFERROR(__xludf.DUMMYFUNCTION("""COMPUTED_VALUE"""),991.41)</f>
        <v>991.41</v>
      </c>
      <c r="D179" s="2">
        <f>IFERROR(__xludf.DUMMYFUNCTION("""COMPUTED_VALUE"""),45551.66666666667)</f>
        <v>45551.66667</v>
      </c>
      <c r="E179" s="1">
        <f>IFERROR(__xludf.DUMMYFUNCTION("""COMPUTED_VALUE"""),1008.68)</f>
        <v>1008.68</v>
      </c>
      <c r="G179" s="2">
        <f>IFERROR(__xludf.DUMMYFUNCTION("""COMPUTED_VALUE"""),45551.66666666667)</f>
        <v>45551.66667</v>
      </c>
      <c r="H179" s="1">
        <f>IFERROR(__xludf.DUMMYFUNCTION("""COMPUTED_VALUE"""),991.41)</f>
        <v>991.41</v>
      </c>
      <c r="J179" s="2">
        <f>IFERROR(__xludf.DUMMYFUNCTION("""COMPUTED_VALUE"""),45551.66666666667)</f>
        <v>45551.66667</v>
      </c>
      <c r="K179" s="1">
        <f>IFERROR(__xludf.DUMMYFUNCTION("""COMPUTED_VALUE"""),1000.54)</f>
        <v>1000.54</v>
      </c>
      <c r="M179" s="2">
        <f>IFERROR(__xludf.DUMMYFUNCTION("""COMPUTED_VALUE"""),45551.66666666667)</f>
        <v>45551.66667</v>
      </c>
      <c r="N179" s="1">
        <f>IFERROR(__xludf.DUMMYFUNCTION("""COMPUTED_VALUE"""),9.3048501E7)</f>
        <v>93048501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IFERROR(__xludf.DUMMYFUNCTION("""COMPUTED_VALUE"""),1000.54)</f>
        <v>1000.54</v>
      </c>
      <c r="D180" s="2">
        <f>IFERROR(__xludf.DUMMYFUNCTION("""COMPUTED_VALUE"""),45552.66666666667)</f>
        <v>45552.66667</v>
      </c>
      <c r="E180" s="1">
        <f>IFERROR(__xludf.DUMMYFUNCTION("""COMPUTED_VALUE"""),1018.72)</f>
        <v>1018.72</v>
      </c>
      <c r="G180" s="2">
        <f>IFERROR(__xludf.DUMMYFUNCTION("""COMPUTED_VALUE"""),45552.66666666667)</f>
        <v>45552.66667</v>
      </c>
      <c r="H180" s="1">
        <f>IFERROR(__xludf.DUMMYFUNCTION("""COMPUTED_VALUE"""),1000.54)</f>
        <v>1000.54</v>
      </c>
      <c r="J180" s="2">
        <f>IFERROR(__xludf.DUMMYFUNCTION("""COMPUTED_VALUE"""),45552.66666666667)</f>
        <v>45552.66667</v>
      </c>
      <c r="K180" s="1">
        <f>IFERROR(__xludf.DUMMYFUNCTION("""COMPUTED_VALUE"""),1018.06)</f>
        <v>1018.06</v>
      </c>
      <c r="M180" s="2">
        <f>IFERROR(__xludf.DUMMYFUNCTION("""COMPUTED_VALUE"""),45552.66666666667)</f>
        <v>45552.66667</v>
      </c>
      <c r="N180" s="1">
        <f>IFERROR(__xludf.DUMMYFUNCTION("""COMPUTED_VALUE"""),9.3831549E7)</f>
        <v>93831549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IFERROR(__xludf.DUMMYFUNCTION("""COMPUTED_VALUE"""),1018.06)</f>
        <v>1018.06</v>
      </c>
      <c r="D181" s="2">
        <f>IFERROR(__xludf.DUMMYFUNCTION("""COMPUTED_VALUE"""),45553.66666666667)</f>
        <v>45553.66667</v>
      </c>
      <c r="E181" s="1">
        <f>IFERROR(__xludf.DUMMYFUNCTION("""COMPUTED_VALUE"""),1035.81)</f>
        <v>1035.81</v>
      </c>
      <c r="G181" s="2">
        <f>IFERROR(__xludf.DUMMYFUNCTION("""COMPUTED_VALUE"""),45553.66666666667)</f>
        <v>45553.66667</v>
      </c>
      <c r="H181" s="1">
        <f>IFERROR(__xludf.DUMMYFUNCTION("""COMPUTED_VALUE"""),1016.07)</f>
        <v>1016.07</v>
      </c>
      <c r="J181" s="2">
        <f>IFERROR(__xludf.DUMMYFUNCTION("""COMPUTED_VALUE"""),45553.66666666667)</f>
        <v>45553.66667</v>
      </c>
      <c r="K181" s="1">
        <f>IFERROR(__xludf.DUMMYFUNCTION("""COMPUTED_VALUE"""),1023.18)</f>
        <v>1023.18</v>
      </c>
      <c r="M181" s="2">
        <f>IFERROR(__xludf.DUMMYFUNCTION("""COMPUTED_VALUE"""),45553.66666666667)</f>
        <v>45553.66667</v>
      </c>
      <c r="N181" s="1">
        <f>IFERROR(__xludf.DUMMYFUNCTION("""COMPUTED_VALUE"""),1.04411385E8)</f>
        <v>104411385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IFERROR(__xludf.DUMMYFUNCTION("""COMPUTED_VALUE"""),1023.18)</f>
        <v>1023.18</v>
      </c>
      <c r="D182" s="2">
        <f>IFERROR(__xludf.DUMMYFUNCTION("""COMPUTED_VALUE"""),45554.66666666667)</f>
        <v>45554.66667</v>
      </c>
      <c r="E182" s="1">
        <f>IFERROR(__xludf.DUMMYFUNCTION("""COMPUTED_VALUE"""),1050.01)</f>
        <v>1050.01</v>
      </c>
      <c r="G182" s="2">
        <f>IFERROR(__xludf.DUMMYFUNCTION("""COMPUTED_VALUE"""),45554.66666666667)</f>
        <v>45554.66667</v>
      </c>
      <c r="H182" s="1">
        <f>IFERROR(__xludf.DUMMYFUNCTION("""COMPUTED_VALUE"""),1023.18)</f>
        <v>1023.18</v>
      </c>
      <c r="J182" s="2">
        <f>IFERROR(__xludf.DUMMYFUNCTION("""COMPUTED_VALUE"""),45554.66666666667)</f>
        <v>45554.66667</v>
      </c>
      <c r="K182" s="1">
        <f>IFERROR(__xludf.DUMMYFUNCTION("""COMPUTED_VALUE"""),1039.54)</f>
        <v>1039.54</v>
      </c>
      <c r="M182" s="2">
        <f>IFERROR(__xludf.DUMMYFUNCTION("""COMPUTED_VALUE"""),45554.66666666667)</f>
        <v>45554.66667</v>
      </c>
      <c r="N182" s="1">
        <f>IFERROR(__xludf.DUMMYFUNCTION("""COMPUTED_VALUE"""),1.12263592E8)</f>
        <v>112263592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IFERROR(__xludf.DUMMYFUNCTION("""COMPUTED_VALUE"""),1039.54)</f>
        <v>1039.54</v>
      </c>
      <c r="D183" s="2">
        <f>IFERROR(__xludf.DUMMYFUNCTION("""COMPUTED_VALUE"""),45555.66666666667)</f>
        <v>45555.66667</v>
      </c>
      <c r="E183" s="1">
        <f>IFERROR(__xludf.DUMMYFUNCTION("""COMPUTED_VALUE"""),1040.45)</f>
        <v>1040.45</v>
      </c>
      <c r="G183" s="2">
        <f>IFERROR(__xludf.DUMMYFUNCTION("""COMPUTED_VALUE"""),45555.66666666667)</f>
        <v>45555.66667</v>
      </c>
      <c r="H183" s="1">
        <f>IFERROR(__xludf.DUMMYFUNCTION("""COMPUTED_VALUE"""),1022.94)</f>
        <v>1022.94</v>
      </c>
      <c r="J183" s="2">
        <f>IFERROR(__xludf.DUMMYFUNCTION("""COMPUTED_VALUE"""),45555.66666666667)</f>
        <v>45555.66667</v>
      </c>
      <c r="K183" s="1">
        <f>IFERROR(__xludf.DUMMYFUNCTION("""COMPUTED_VALUE"""),1034.8)</f>
        <v>1034.8</v>
      </c>
      <c r="M183" s="2">
        <f>IFERROR(__xludf.DUMMYFUNCTION("""COMPUTED_VALUE"""),45555.66666666667)</f>
        <v>45555.66667</v>
      </c>
      <c r="N183" s="1">
        <f>IFERROR(__xludf.DUMMYFUNCTION("""COMPUTED_VALUE"""),2.49496466E8)</f>
        <v>249496466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IFERROR(__xludf.DUMMYFUNCTION("""COMPUTED_VALUE"""),1034.8)</f>
        <v>1034.8</v>
      </c>
      <c r="D184" s="2">
        <f>IFERROR(__xludf.DUMMYFUNCTION("""COMPUTED_VALUE"""),45558.66666666667)</f>
        <v>45558.66667</v>
      </c>
      <c r="E184" s="1">
        <f>IFERROR(__xludf.DUMMYFUNCTION("""COMPUTED_VALUE"""),1052.45)</f>
        <v>1052.45</v>
      </c>
      <c r="G184" s="2">
        <f>IFERROR(__xludf.DUMMYFUNCTION("""COMPUTED_VALUE"""),45558.66666666667)</f>
        <v>45558.66667</v>
      </c>
      <c r="H184" s="1">
        <f>IFERROR(__xludf.DUMMYFUNCTION("""COMPUTED_VALUE"""),1031.56)</f>
        <v>1031.56</v>
      </c>
      <c r="J184" s="2">
        <f>IFERROR(__xludf.DUMMYFUNCTION("""COMPUTED_VALUE"""),45558.66666666667)</f>
        <v>45558.66667</v>
      </c>
      <c r="K184" s="1">
        <f>IFERROR(__xludf.DUMMYFUNCTION("""COMPUTED_VALUE"""),1043.78)</f>
        <v>1043.78</v>
      </c>
      <c r="M184" s="2">
        <f>IFERROR(__xludf.DUMMYFUNCTION("""COMPUTED_VALUE"""),45558.66666666667)</f>
        <v>45558.66667</v>
      </c>
      <c r="N184" s="1">
        <f>IFERROR(__xludf.DUMMYFUNCTION("""COMPUTED_VALUE"""),1.24005024E8)</f>
        <v>124005024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IFERROR(__xludf.DUMMYFUNCTION("""COMPUTED_VALUE"""),1043.78)</f>
        <v>1043.78</v>
      </c>
      <c r="D185" s="2">
        <f>IFERROR(__xludf.DUMMYFUNCTION("""COMPUTED_VALUE"""),45559.66666666667)</f>
        <v>45559.66667</v>
      </c>
      <c r="E185" s="1">
        <f>IFERROR(__xludf.DUMMYFUNCTION("""COMPUTED_VALUE"""),1057.43)</f>
        <v>1057.43</v>
      </c>
      <c r="G185" s="2">
        <f>IFERROR(__xludf.DUMMYFUNCTION("""COMPUTED_VALUE"""),45559.66666666667)</f>
        <v>45559.66667</v>
      </c>
      <c r="H185" s="1">
        <f>IFERROR(__xludf.DUMMYFUNCTION("""COMPUTED_VALUE"""),1035.94)</f>
        <v>1035.94</v>
      </c>
      <c r="J185" s="2">
        <f>IFERROR(__xludf.DUMMYFUNCTION("""COMPUTED_VALUE"""),45559.66666666667)</f>
        <v>45559.66667</v>
      </c>
      <c r="K185" s="1">
        <f>IFERROR(__xludf.DUMMYFUNCTION("""COMPUTED_VALUE"""),1036.19)</f>
        <v>1036.19</v>
      </c>
      <c r="M185" s="2">
        <f>IFERROR(__xludf.DUMMYFUNCTION("""COMPUTED_VALUE"""),45559.66666666667)</f>
        <v>45559.66667</v>
      </c>
      <c r="N185" s="1">
        <f>IFERROR(__xludf.DUMMYFUNCTION("""COMPUTED_VALUE"""),9.7247629E7)</f>
        <v>97247629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IFERROR(__xludf.DUMMYFUNCTION("""COMPUTED_VALUE"""),1036.19)</f>
        <v>1036.19</v>
      </c>
      <c r="D186" s="2">
        <f>IFERROR(__xludf.DUMMYFUNCTION("""COMPUTED_VALUE"""),45560.66666666667)</f>
        <v>45560.66667</v>
      </c>
      <c r="E186" s="1">
        <f>IFERROR(__xludf.DUMMYFUNCTION("""COMPUTED_VALUE"""),1037.19)</f>
        <v>1037.19</v>
      </c>
      <c r="G186" s="2">
        <f>IFERROR(__xludf.DUMMYFUNCTION("""COMPUTED_VALUE"""),45560.66666666667)</f>
        <v>45560.66667</v>
      </c>
      <c r="H186" s="1">
        <f>IFERROR(__xludf.DUMMYFUNCTION("""COMPUTED_VALUE"""),1014.45)</f>
        <v>1014.45</v>
      </c>
      <c r="J186" s="2">
        <f>IFERROR(__xludf.DUMMYFUNCTION("""COMPUTED_VALUE"""),45560.66666666667)</f>
        <v>45560.66667</v>
      </c>
      <c r="K186" s="1">
        <f>IFERROR(__xludf.DUMMYFUNCTION("""COMPUTED_VALUE"""),1015.93)</f>
        <v>1015.93</v>
      </c>
      <c r="M186" s="2">
        <f>IFERROR(__xludf.DUMMYFUNCTION("""COMPUTED_VALUE"""),45560.66666666667)</f>
        <v>45560.66667</v>
      </c>
      <c r="N186" s="1">
        <f>IFERROR(__xludf.DUMMYFUNCTION("""COMPUTED_VALUE"""),1.01669244E8)</f>
        <v>101669244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IFERROR(__xludf.DUMMYFUNCTION("""COMPUTED_VALUE"""),1015.93)</f>
        <v>1015.93</v>
      </c>
      <c r="D187" s="2">
        <f>IFERROR(__xludf.DUMMYFUNCTION("""COMPUTED_VALUE"""),45561.66666666667)</f>
        <v>45561.66667</v>
      </c>
      <c r="E187" s="1">
        <f>IFERROR(__xludf.DUMMYFUNCTION("""COMPUTED_VALUE"""),1016.95)</f>
        <v>1016.95</v>
      </c>
      <c r="G187" s="2">
        <f>IFERROR(__xludf.DUMMYFUNCTION("""COMPUTED_VALUE"""),45561.66666666667)</f>
        <v>45561.66667</v>
      </c>
      <c r="H187" s="1">
        <f>IFERROR(__xludf.DUMMYFUNCTION("""COMPUTED_VALUE"""),993.52)</f>
        <v>993.52</v>
      </c>
      <c r="J187" s="2">
        <f>IFERROR(__xludf.DUMMYFUNCTION("""COMPUTED_VALUE"""),45561.66666666667)</f>
        <v>45561.66667</v>
      </c>
      <c r="K187" s="1">
        <f>IFERROR(__xludf.DUMMYFUNCTION("""COMPUTED_VALUE"""),996.55)</f>
        <v>996.55</v>
      </c>
      <c r="M187" s="2">
        <f>IFERROR(__xludf.DUMMYFUNCTION("""COMPUTED_VALUE"""),45561.66666666667)</f>
        <v>45561.66667</v>
      </c>
      <c r="N187" s="1">
        <f>IFERROR(__xludf.DUMMYFUNCTION("""COMPUTED_VALUE"""),1.70218158E8)</f>
        <v>170218158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IFERROR(__xludf.DUMMYFUNCTION("""COMPUTED_VALUE"""),996.55)</f>
        <v>996.55</v>
      </c>
      <c r="D188" s="2">
        <f>IFERROR(__xludf.DUMMYFUNCTION("""COMPUTED_VALUE"""),45562.66666666667)</f>
        <v>45562.66667</v>
      </c>
      <c r="E188" s="1">
        <f>IFERROR(__xludf.DUMMYFUNCTION("""COMPUTED_VALUE"""),1016.01)</f>
        <v>1016.01</v>
      </c>
      <c r="G188" s="2">
        <f>IFERROR(__xludf.DUMMYFUNCTION("""COMPUTED_VALUE"""),45562.66666666667)</f>
        <v>45562.66667</v>
      </c>
      <c r="H188" s="1">
        <f>IFERROR(__xludf.DUMMYFUNCTION("""COMPUTED_VALUE"""),996.55)</f>
        <v>996.55</v>
      </c>
      <c r="J188" s="2">
        <f>IFERROR(__xludf.DUMMYFUNCTION("""COMPUTED_VALUE"""),45562.66666666667)</f>
        <v>45562.66667</v>
      </c>
      <c r="K188" s="1">
        <f>IFERROR(__xludf.DUMMYFUNCTION("""COMPUTED_VALUE"""),1013.96)</f>
        <v>1013.96</v>
      </c>
      <c r="M188" s="2">
        <f>IFERROR(__xludf.DUMMYFUNCTION("""COMPUTED_VALUE"""),45562.66666666667)</f>
        <v>45562.66667</v>
      </c>
      <c r="N188" s="1">
        <f>IFERROR(__xludf.DUMMYFUNCTION("""COMPUTED_VALUE"""),1.23577486E8)</f>
        <v>123577486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IFERROR(__xludf.DUMMYFUNCTION("""COMPUTED_VALUE"""),1013.96)</f>
        <v>1013.96</v>
      </c>
      <c r="D189" s="2">
        <f>IFERROR(__xludf.DUMMYFUNCTION("""COMPUTED_VALUE"""),45565.66666666667)</f>
        <v>45565.66667</v>
      </c>
      <c r="E189" s="1">
        <f>IFERROR(__xludf.DUMMYFUNCTION("""COMPUTED_VALUE"""),1022.95)</f>
        <v>1022.95</v>
      </c>
      <c r="G189" s="2">
        <f>IFERROR(__xludf.DUMMYFUNCTION("""COMPUTED_VALUE"""),45565.66666666667)</f>
        <v>45565.66667</v>
      </c>
      <c r="H189" s="1">
        <f>IFERROR(__xludf.DUMMYFUNCTION("""COMPUTED_VALUE"""),1006.41)</f>
        <v>1006.41</v>
      </c>
      <c r="J189" s="2">
        <f>IFERROR(__xludf.DUMMYFUNCTION("""COMPUTED_VALUE"""),45565.66666666667)</f>
        <v>45565.66667</v>
      </c>
      <c r="K189" s="1">
        <f>IFERROR(__xludf.DUMMYFUNCTION("""COMPUTED_VALUE"""),1016.63)</f>
        <v>1016.63</v>
      </c>
      <c r="M189" s="2">
        <f>IFERROR(__xludf.DUMMYFUNCTION("""COMPUTED_VALUE"""),45565.66666666667)</f>
        <v>45565.66667</v>
      </c>
      <c r="N189" s="1">
        <f>IFERROR(__xludf.DUMMYFUNCTION("""COMPUTED_VALUE"""),2.15387633E8)</f>
        <v>215387633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IFERROR(__xludf.DUMMYFUNCTION("""COMPUTED_VALUE"""),1016.63)</f>
        <v>1016.63</v>
      </c>
      <c r="D190" s="2">
        <f>IFERROR(__xludf.DUMMYFUNCTION("""COMPUTED_VALUE"""),45566.66666666667)</f>
        <v>45566.66667</v>
      </c>
      <c r="E190" s="1">
        <f>IFERROR(__xludf.DUMMYFUNCTION("""COMPUTED_VALUE"""),1043.41)</f>
        <v>1043.41</v>
      </c>
      <c r="G190" s="2">
        <f>IFERROR(__xludf.DUMMYFUNCTION("""COMPUTED_VALUE"""),45566.66666666667)</f>
        <v>45566.66667</v>
      </c>
      <c r="H190" s="1">
        <f>IFERROR(__xludf.DUMMYFUNCTION("""COMPUTED_VALUE"""),1004.29)</f>
        <v>1004.29</v>
      </c>
      <c r="J190" s="2">
        <f>IFERROR(__xludf.DUMMYFUNCTION("""COMPUTED_VALUE"""),45566.66666666667)</f>
        <v>45566.66667</v>
      </c>
      <c r="K190" s="1">
        <f>IFERROR(__xludf.DUMMYFUNCTION("""COMPUTED_VALUE"""),1040.28)</f>
        <v>1040.28</v>
      </c>
      <c r="M190" s="2">
        <f>IFERROR(__xludf.DUMMYFUNCTION("""COMPUTED_VALUE"""),45566.66666666667)</f>
        <v>45566.66667</v>
      </c>
      <c r="N190" s="1">
        <f>IFERROR(__xludf.DUMMYFUNCTION("""COMPUTED_VALUE"""),1.21453045E8)</f>
        <v>121453045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IFERROR(__xludf.DUMMYFUNCTION("""COMPUTED_VALUE"""),1040.28)</f>
        <v>1040.28</v>
      </c>
      <c r="D191" s="2">
        <f>IFERROR(__xludf.DUMMYFUNCTION("""COMPUTED_VALUE"""),45567.66666666667)</f>
        <v>45567.66667</v>
      </c>
      <c r="E191" s="1">
        <f>IFERROR(__xludf.DUMMYFUNCTION("""COMPUTED_VALUE"""),1056.58)</f>
        <v>1056.58</v>
      </c>
      <c r="G191" s="2">
        <f>IFERROR(__xludf.DUMMYFUNCTION("""COMPUTED_VALUE"""),45567.66666666667)</f>
        <v>45567.66667</v>
      </c>
      <c r="H191" s="1">
        <f>IFERROR(__xludf.DUMMYFUNCTION("""COMPUTED_VALUE"""),1036.62)</f>
        <v>1036.62</v>
      </c>
      <c r="J191" s="2">
        <f>IFERROR(__xludf.DUMMYFUNCTION("""COMPUTED_VALUE"""),45567.66666666667)</f>
        <v>45567.66667</v>
      </c>
      <c r="K191" s="1">
        <f>IFERROR(__xludf.DUMMYFUNCTION("""COMPUTED_VALUE"""),1049.93)</f>
        <v>1049.93</v>
      </c>
      <c r="M191" s="2">
        <f>IFERROR(__xludf.DUMMYFUNCTION("""COMPUTED_VALUE"""),45567.66666666667)</f>
        <v>45567.66667</v>
      </c>
      <c r="N191" s="1">
        <f>IFERROR(__xludf.DUMMYFUNCTION("""COMPUTED_VALUE"""),8.8233986E7)</f>
        <v>88233986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IFERROR(__xludf.DUMMYFUNCTION("""COMPUTED_VALUE"""),1049.93)</f>
        <v>1049.93</v>
      </c>
      <c r="D192" s="2">
        <f>IFERROR(__xludf.DUMMYFUNCTION("""COMPUTED_VALUE"""),45568.66666666667)</f>
        <v>45568.66667</v>
      </c>
      <c r="E192" s="1">
        <f>IFERROR(__xludf.DUMMYFUNCTION("""COMPUTED_VALUE"""),1083.0)</f>
        <v>1083</v>
      </c>
      <c r="G192" s="2">
        <f>IFERROR(__xludf.DUMMYFUNCTION("""COMPUTED_VALUE"""),45568.66666666667)</f>
        <v>45568.66667</v>
      </c>
      <c r="H192" s="1">
        <f>IFERROR(__xludf.DUMMYFUNCTION("""COMPUTED_VALUE"""),1046.15)</f>
        <v>1046.15</v>
      </c>
      <c r="J192" s="2">
        <f>IFERROR(__xludf.DUMMYFUNCTION("""COMPUTED_VALUE"""),45568.66666666667)</f>
        <v>45568.66667</v>
      </c>
      <c r="K192" s="1">
        <f>IFERROR(__xludf.DUMMYFUNCTION("""COMPUTED_VALUE"""),1081.69)</f>
        <v>1081.69</v>
      </c>
      <c r="M192" s="2">
        <f>IFERROR(__xludf.DUMMYFUNCTION("""COMPUTED_VALUE"""),45568.66666666667)</f>
        <v>45568.66667</v>
      </c>
      <c r="N192" s="1">
        <f>IFERROR(__xludf.DUMMYFUNCTION("""COMPUTED_VALUE"""),1.08823527E8)</f>
        <v>108823527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IFERROR(__xludf.DUMMYFUNCTION("""COMPUTED_VALUE"""),1081.69)</f>
        <v>1081.69</v>
      </c>
      <c r="D193" s="2">
        <f>IFERROR(__xludf.DUMMYFUNCTION("""COMPUTED_VALUE"""),45569.66666666667)</f>
        <v>45569.66667</v>
      </c>
      <c r="E193" s="1">
        <f>IFERROR(__xludf.DUMMYFUNCTION("""COMPUTED_VALUE"""),1094.7)</f>
        <v>1094.7</v>
      </c>
      <c r="G193" s="2">
        <f>IFERROR(__xludf.DUMMYFUNCTION("""COMPUTED_VALUE"""),45569.66666666667)</f>
        <v>45569.66667</v>
      </c>
      <c r="H193" s="1">
        <f>IFERROR(__xludf.DUMMYFUNCTION("""COMPUTED_VALUE"""),1079.37)</f>
        <v>1079.37</v>
      </c>
      <c r="J193" s="2">
        <f>IFERROR(__xludf.DUMMYFUNCTION("""COMPUTED_VALUE"""),45569.66666666667)</f>
        <v>45569.66667</v>
      </c>
      <c r="K193" s="1">
        <f>IFERROR(__xludf.DUMMYFUNCTION("""COMPUTED_VALUE"""),1088.98)</f>
        <v>1088.98</v>
      </c>
      <c r="M193" s="2">
        <f>IFERROR(__xludf.DUMMYFUNCTION("""COMPUTED_VALUE"""),45569.66666666667)</f>
        <v>45569.66667</v>
      </c>
      <c r="N193" s="1">
        <f>IFERROR(__xludf.DUMMYFUNCTION("""COMPUTED_VALUE"""),8.886328E7)</f>
        <v>88863280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IFERROR(__xludf.DUMMYFUNCTION("""COMPUTED_VALUE"""),1088.98)</f>
        <v>1088.98</v>
      </c>
      <c r="D194" s="2">
        <f>IFERROR(__xludf.DUMMYFUNCTION("""COMPUTED_VALUE"""),45572.66666666667)</f>
        <v>45572.66667</v>
      </c>
      <c r="E194" s="1">
        <f>IFERROR(__xludf.DUMMYFUNCTION("""COMPUTED_VALUE"""),1100.72)</f>
        <v>1100.72</v>
      </c>
      <c r="G194" s="2">
        <f>IFERROR(__xludf.DUMMYFUNCTION("""COMPUTED_VALUE"""),45572.66666666667)</f>
        <v>45572.66667</v>
      </c>
      <c r="H194" s="1">
        <f>IFERROR(__xludf.DUMMYFUNCTION("""COMPUTED_VALUE"""),1088.98)</f>
        <v>1088.98</v>
      </c>
      <c r="J194" s="2">
        <f>IFERROR(__xludf.DUMMYFUNCTION("""COMPUTED_VALUE"""),45572.66666666667)</f>
        <v>45572.66667</v>
      </c>
      <c r="K194" s="1">
        <f>IFERROR(__xludf.DUMMYFUNCTION("""COMPUTED_VALUE"""),1094.43)</f>
        <v>1094.43</v>
      </c>
      <c r="M194" s="2">
        <f>IFERROR(__xludf.DUMMYFUNCTION("""COMPUTED_VALUE"""),45572.66666666667)</f>
        <v>45572.66667</v>
      </c>
      <c r="N194" s="1">
        <f>IFERROR(__xludf.DUMMYFUNCTION("""COMPUTED_VALUE"""),7.8504122E7)</f>
        <v>78504122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IFERROR(__xludf.DUMMYFUNCTION("""COMPUTED_VALUE"""),1094.43)</f>
        <v>1094.43</v>
      </c>
      <c r="D195" s="2">
        <f>IFERROR(__xludf.DUMMYFUNCTION("""COMPUTED_VALUE"""),45573.66666666667)</f>
        <v>45573.66667</v>
      </c>
      <c r="E195" s="1">
        <f>IFERROR(__xludf.DUMMYFUNCTION("""COMPUTED_VALUE"""),1094.43)</f>
        <v>1094.43</v>
      </c>
      <c r="G195" s="2">
        <f>IFERROR(__xludf.DUMMYFUNCTION("""COMPUTED_VALUE"""),45573.66666666667)</f>
        <v>45573.66667</v>
      </c>
      <c r="H195" s="1">
        <f>IFERROR(__xludf.DUMMYFUNCTION("""COMPUTED_VALUE"""),1050.07)</f>
        <v>1050.07</v>
      </c>
      <c r="J195" s="2">
        <f>IFERROR(__xludf.DUMMYFUNCTION("""COMPUTED_VALUE"""),45573.66666666667)</f>
        <v>45573.66667</v>
      </c>
      <c r="K195" s="1">
        <f>IFERROR(__xludf.DUMMYFUNCTION("""COMPUTED_VALUE"""),1056.84)</f>
        <v>1056.84</v>
      </c>
      <c r="M195" s="2">
        <f>IFERROR(__xludf.DUMMYFUNCTION("""COMPUTED_VALUE"""),45573.66666666667)</f>
        <v>45573.66667</v>
      </c>
      <c r="N195" s="1">
        <f>IFERROR(__xludf.DUMMYFUNCTION("""COMPUTED_VALUE"""),9.3378583E7)</f>
        <v>93378583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IFERROR(__xludf.DUMMYFUNCTION("""COMPUTED_VALUE"""),1056.84)</f>
        <v>1056.84</v>
      </c>
      <c r="D196" s="2">
        <f>IFERROR(__xludf.DUMMYFUNCTION("""COMPUTED_VALUE"""),45574.66666666667)</f>
        <v>45574.66667</v>
      </c>
      <c r="E196" s="1">
        <f>IFERROR(__xludf.DUMMYFUNCTION("""COMPUTED_VALUE"""),1065.87)</f>
        <v>1065.87</v>
      </c>
      <c r="G196" s="2">
        <f>IFERROR(__xludf.DUMMYFUNCTION("""COMPUTED_VALUE"""),45574.66666666667)</f>
        <v>45574.66667</v>
      </c>
      <c r="H196" s="1">
        <f>IFERROR(__xludf.DUMMYFUNCTION("""COMPUTED_VALUE"""),1046.15)</f>
        <v>1046.15</v>
      </c>
      <c r="J196" s="2">
        <f>IFERROR(__xludf.DUMMYFUNCTION("""COMPUTED_VALUE"""),45574.66666666667)</f>
        <v>45574.66667</v>
      </c>
      <c r="K196" s="1">
        <f>IFERROR(__xludf.DUMMYFUNCTION("""COMPUTED_VALUE"""),1062.98)</f>
        <v>1062.98</v>
      </c>
      <c r="M196" s="2">
        <f>IFERROR(__xludf.DUMMYFUNCTION("""COMPUTED_VALUE"""),45574.66666666667)</f>
        <v>45574.66667</v>
      </c>
      <c r="N196" s="1">
        <f>IFERROR(__xludf.DUMMYFUNCTION("""COMPUTED_VALUE"""),5.9456007E7)</f>
        <v>59456007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IFERROR(__xludf.DUMMYFUNCTION("""COMPUTED_VALUE"""),1062.98)</f>
        <v>1062.98</v>
      </c>
      <c r="D197" s="2">
        <f>IFERROR(__xludf.DUMMYFUNCTION("""COMPUTED_VALUE"""),45575.66666666667)</f>
        <v>45575.66667</v>
      </c>
      <c r="E197" s="1">
        <f>IFERROR(__xludf.DUMMYFUNCTION("""COMPUTED_VALUE"""),1079.25)</f>
        <v>1079.25</v>
      </c>
      <c r="G197" s="2">
        <f>IFERROR(__xludf.DUMMYFUNCTION("""COMPUTED_VALUE"""),45575.66666666667)</f>
        <v>45575.66667</v>
      </c>
      <c r="H197" s="1">
        <f>IFERROR(__xludf.DUMMYFUNCTION("""COMPUTED_VALUE"""),1061.91)</f>
        <v>1061.91</v>
      </c>
      <c r="J197" s="2">
        <f>IFERROR(__xludf.DUMMYFUNCTION("""COMPUTED_VALUE"""),45575.66666666667)</f>
        <v>45575.66667</v>
      </c>
      <c r="K197" s="1">
        <f>IFERROR(__xludf.DUMMYFUNCTION("""COMPUTED_VALUE"""),1074.51)</f>
        <v>1074.51</v>
      </c>
      <c r="M197" s="2">
        <f>IFERROR(__xludf.DUMMYFUNCTION("""COMPUTED_VALUE"""),45575.66666666667)</f>
        <v>45575.66667</v>
      </c>
      <c r="N197" s="1">
        <f>IFERROR(__xludf.DUMMYFUNCTION("""COMPUTED_VALUE"""),5.8758229E7)</f>
        <v>58758229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IFERROR(__xludf.DUMMYFUNCTION("""COMPUTED_VALUE"""),1074.51)</f>
        <v>1074.51</v>
      </c>
      <c r="D198" s="2">
        <f>IFERROR(__xludf.DUMMYFUNCTION("""COMPUTED_VALUE"""),45576.66666666667)</f>
        <v>45576.66667</v>
      </c>
      <c r="E198" s="1">
        <f>IFERROR(__xludf.DUMMYFUNCTION("""COMPUTED_VALUE"""),1083.84)</f>
        <v>1083.84</v>
      </c>
      <c r="G198" s="2">
        <f>IFERROR(__xludf.DUMMYFUNCTION("""COMPUTED_VALUE"""),45576.66666666667)</f>
        <v>45576.66667</v>
      </c>
      <c r="H198" s="1">
        <f>IFERROR(__xludf.DUMMYFUNCTION("""COMPUTED_VALUE"""),1068.98)</f>
        <v>1068.98</v>
      </c>
      <c r="J198" s="2">
        <f>IFERROR(__xludf.DUMMYFUNCTION("""COMPUTED_VALUE"""),45576.66666666667)</f>
        <v>45576.66667</v>
      </c>
      <c r="K198" s="1">
        <f>IFERROR(__xludf.DUMMYFUNCTION("""COMPUTED_VALUE"""),1076.07)</f>
        <v>1076.07</v>
      </c>
      <c r="M198" s="2">
        <f>IFERROR(__xludf.DUMMYFUNCTION("""COMPUTED_VALUE"""),45576.66666666667)</f>
        <v>45576.66667</v>
      </c>
      <c r="N198" s="1">
        <f>IFERROR(__xludf.DUMMYFUNCTION("""COMPUTED_VALUE"""),6.6634536E7)</f>
        <v>66634536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IFERROR(__xludf.DUMMYFUNCTION("""COMPUTED_VALUE"""),1076.07)</f>
        <v>1076.07</v>
      </c>
      <c r="D199" s="2">
        <f>IFERROR(__xludf.DUMMYFUNCTION("""COMPUTED_VALUE"""),45579.66666666667)</f>
        <v>45579.66667</v>
      </c>
      <c r="E199" s="1">
        <f>IFERROR(__xludf.DUMMYFUNCTION("""COMPUTED_VALUE"""),1076.07)</f>
        <v>1076.07</v>
      </c>
      <c r="G199" s="2">
        <f>IFERROR(__xludf.DUMMYFUNCTION("""COMPUTED_VALUE"""),45579.66666666667)</f>
        <v>45579.66667</v>
      </c>
      <c r="H199" s="1">
        <f>IFERROR(__xludf.DUMMYFUNCTION("""COMPUTED_VALUE"""),1060.59)</f>
        <v>1060.59</v>
      </c>
      <c r="J199" s="2">
        <f>IFERROR(__xludf.DUMMYFUNCTION("""COMPUTED_VALUE"""),45579.66666666667)</f>
        <v>45579.66667</v>
      </c>
      <c r="K199" s="1">
        <f>IFERROR(__xludf.DUMMYFUNCTION("""COMPUTED_VALUE"""),1065.14)</f>
        <v>1065.14</v>
      </c>
      <c r="M199" s="2">
        <f>IFERROR(__xludf.DUMMYFUNCTION("""COMPUTED_VALUE"""),45579.66666666667)</f>
        <v>45579.66667</v>
      </c>
      <c r="N199" s="1">
        <f>IFERROR(__xludf.DUMMYFUNCTION("""COMPUTED_VALUE"""),5.7953938E7)</f>
        <v>57953938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IFERROR(__xludf.DUMMYFUNCTION("""COMPUTED_VALUE"""),1065.14)</f>
        <v>1065.14</v>
      </c>
      <c r="D200" s="2">
        <f>IFERROR(__xludf.DUMMYFUNCTION("""COMPUTED_VALUE"""),45580.66666666667)</f>
        <v>45580.66667</v>
      </c>
      <c r="E200" s="1">
        <f>IFERROR(__xludf.DUMMYFUNCTION("""COMPUTED_VALUE"""),1065.14)</f>
        <v>1065.14</v>
      </c>
      <c r="G200" s="2">
        <f>IFERROR(__xludf.DUMMYFUNCTION("""COMPUTED_VALUE"""),45580.66666666667)</f>
        <v>45580.66667</v>
      </c>
      <c r="H200" s="1">
        <f>IFERROR(__xludf.DUMMYFUNCTION("""COMPUTED_VALUE"""),1026.76)</f>
        <v>1026.76</v>
      </c>
      <c r="J200" s="2">
        <f>IFERROR(__xludf.DUMMYFUNCTION("""COMPUTED_VALUE"""),45580.66666666667)</f>
        <v>45580.66667</v>
      </c>
      <c r="K200" s="1">
        <f>IFERROR(__xludf.DUMMYFUNCTION("""COMPUTED_VALUE"""),1027.37)</f>
        <v>1027.37</v>
      </c>
      <c r="M200" s="2">
        <f>IFERROR(__xludf.DUMMYFUNCTION("""COMPUTED_VALUE"""),45580.66666666667)</f>
        <v>45580.66667</v>
      </c>
      <c r="N200" s="1">
        <f>IFERROR(__xludf.DUMMYFUNCTION("""COMPUTED_VALUE"""),8.8085463E7)</f>
        <v>88085463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IFERROR(__xludf.DUMMYFUNCTION("""COMPUTED_VALUE"""),1027.37)</f>
        <v>1027.37</v>
      </c>
      <c r="D201" s="2">
        <f>IFERROR(__xludf.DUMMYFUNCTION("""COMPUTED_VALUE"""),45581.66666666667)</f>
        <v>45581.66667</v>
      </c>
      <c r="E201" s="1">
        <f>IFERROR(__xludf.DUMMYFUNCTION("""COMPUTED_VALUE"""),1036.09)</f>
        <v>1036.09</v>
      </c>
      <c r="G201" s="2">
        <f>IFERROR(__xludf.DUMMYFUNCTION("""COMPUTED_VALUE"""),45581.66666666667)</f>
        <v>45581.66667</v>
      </c>
      <c r="H201" s="1">
        <f>IFERROR(__xludf.DUMMYFUNCTION("""COMPUTED_VALUE"""),1027.37)</f>
        <v>1027.37</v>
      </c>
      <c r="J201" s="2">
        <f>IFERROR(__xludf.DUMMYFUNCTION("""COMPUTED_VALUE"""),45581.66666666667)</f>
        <v>45581.66667</v>
      </c>
      <c r="K201" s="1">
        <f>IFERROR(__xludf.DUMMYFUNCTION("""COMPUTED_VALUE"""),1030.89)</f>
        <v>1030.89</v>
      </c>
      <c r="M201" s="2">
        <f>IFERROR(__xludf.DUMMYFUNCTION("""COMPUTED_VALUE"""),45581.66666666667)</f>
        <v>45581.66667</v>
      </c>
      <c r="N201" s="1">
        <f>IFERROR(__xludf.DUMMYFUNCTION("""COMPUTED_VALUE"""),6.7576602E7)</f>
        <v>67576602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IFERROR(__xludf.DUMMYFUNCTION("""COMPUTED_VALUE"""),1030.89)</f>
        <v>1030.89</v>
      </c>
      <c r="D202" s="2">
        <f>IFERROR(__xludf.DUMMYFUNCTION("""COMPUTED_VALUE"""),45582.66666666667)</f>
        <v>45582.66667</v>
      </c>
      <c r="E202" s="1">
        <f>IFERROR(__xludf.DUMMYFUNCTION("""COMPUTED_VALUE"""),1039.31)</f>
        <v>1039.31</v>
      </c>
      <c r="G202" s="2">
        <f>IFERROR(__xludf.DUMMYFUNCTION("""COMPUTED_VALUE"""),45582.66666666667)</f>
        <v>45582.66667</v>
      </c>
      <c r="H202" s="1">
        <f>IFERROR(__xludf.DUMMYFUNCTION("""COMPUTED_VALUE"""),1029.16)</f>
        <v>1029.16</v>
      </c>
      <c r="J202" s="2">
        <f>IFERROR(__xludf.DUMMYFUNCTION("""COMPUTED_VALUE"""),45582.66666666667)</f>
        <v>45582.66667</v>
      </c>
      <c r="K202" s="1">
        <f>IFERROR(__xludf.DUMMYFUNCTION("""COMPUTED_VALUE"""),1039.08)</f>
        <v>1039.08</v>
      </c>
      <c r="M202" s="2">
        <f>IFERROR(__xludf.DUMMYFUNCTION("""COMPUTED_VALUE"""),45582.66666666667)</f>
        <v>45582.66667</v>
      </c>
      <c r="N202" s="1">
        <f>IFERROR(__xludf.DUMMYFUNCTION("""COMPUTED_VALUE"""),9.0131636E7)</f>
        <v>90131636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IFERROR(__xludf.DUMMYFUNCTION("""COMPUTED_VALUE"""),1039.08)</f>
        <v>1039.08</v>
      </c>
      <c r="D203" s="2">
        <f>IFERROR(__xludf.DUMMYFUNCTION("""COMPUTED_VALUE"""),45583.66666666667)</f>
        <v>45583.66667</v>
      </c>
      <c r="E203" s="1">
        <f>IFERROR(__xludf.DUMMYFUNCTION("""COMPUTED_VALUE"""),1039.08)</f>
        <v>1039.08</v>
      </c>
      <c r="G203" s="2">
        <f>IFERROR(__xludf.DUMMYFUNCTION("""COMPUTED_VALUE"""),45583.66666666667)</f>
        <v>45583.66667</v>
      </c>
      <c r="H203" s="1">
        <f>IFERROR(__xludf.DUMMYFUNCTION("""COMPUTED_VALUE"""),1025.68)</f>
        <v>1025.68</v>
      </c>
      <c r="J203" s="2">
        <f>IFERROR(__xludf.DUMMYFUNCTION("""COMPUTED_VALUE"""),45583.66666666667)</f>
        <v>45583.66667</v>
      </c>
      <c r="K203" s="1">
        <f>IFERROR(__xludf.DUMMYFUNCTION("""COMPUTED_VALUE"""),1034.89)</f>
        <v>1034.89</v>
      </c>
      <c r="M203" s="2">
        <f>IFERROR(__xludf.DUMMYFUNCTION("""COMPUTED_VALUE"""),45583.66666666667)</f>
        <v>45583.66667</v>
      </c>
      <c r="N203" s="1">
        <f>IFERROR(__xludf.DUMMYFUNCTION("""COMPUTED_VALUE"""),6.5873111E7)</f>
        <v>65873111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IFERROR(__xludf.DUMMYFUNCTION("""COMPUTED_VALUE"""),1034.89)</f>
        <v>1034.89</v>
      </c>
      <c r="D204" s="2">
        <f>IFERROR(__xludf.DUMMYFUNCTION("""COMPUTED_VALUE"""),45586.66666666667)</f>
        <v>45586.66667</v>
      </c>
      <c r="E204" s="1">
        <f>IFERROR(__xludf.DUMMYFUNCTION("""COMPUTED_VALUE"""),1044.06)</f>
        <v>1044.06</v>
      </c>
      <c r="G204" s="2">
        <f>IFERROR(__xludf.DUMMYFUNCTION("""COMPUTED_VALUE"""),45586.66666666667)</f>
        <v>45586.66667</v>
      </c>
      <c r="H204" s="1">
        <f>IFERROR(__xludf.DUMMYFUNCTION("""COMPUTED_VALUE"""),1026.3)</f>
        <v>1026.3</v>
      </c>
      <c r="J204" s="2">
        <f>IFERROR(__xludf.DUMMYFUNCTION("""COMPUTED_VALUE"""),45586.66666666667)</f>
        <v>45586.66667</v>
      </c>
      <c r="K204" s="1">
        <f>IFERROR(__xludf.DUMMYFUNCTION("""COMPUTED_VALUE"""),1028.26)</f>
        <v>1028.26</v>
      </c>
      <c r="M204" s="2">
        <f>IFERROR(__xludf.DUMMYFUNCTION("""COMPUTED_VALUE"""),45586.66666666667)</f>
        <v>45586.66667</v>
      </c>
      <c r="N204" s="1">
        <f>IFERROR(__xludf.DUMMYFUNCTION("""COMPUTED_VALUE"""),6.258767E7)</f>
        <v>62587670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IFERROR(__xludf.DUMMYFUNCTION("""COMPUTED_VALUE"""),1028.26)</f>
        <v>1028.26</v>
      </c>
      <c r="D205" s="2">
        <f>IFERROR(__xludf.DUMMYFUNCTION("""COMPUTED_VALUE"""),45587.66666666667)</f>
        <v>45587.66667</v>
      </c>
      <c r="E205" s="1">
        <f>IFERROR(__xludf.DUMMYFUNCTION("""COMPUTED_VALUE"""),1034.2)</f>
        <v>1034.2</v>
      </c>
      <c r="G205" s="2">
        <f>IFERROR(__xludf.DUMMYFUNCTION("""COMPUTED_VALUE"""),45587.66666666667)</f>
        <v>45587.66667</v>
      </c>
      <c r="H205" s="1">
        <f>IFERROR(__xludf.DUMMYFUNCTION("""COMPUTED_VALUE"""),1026.25)</f>
        <v>1026.25</v>
      </c>
      <c r="J205" s="2">
        <f>IFERROR(__xludf.DUMMYFUNCTION("""COMPUTED_VALUE"""),45587.66666666667)</f>
        <v>45587.66667</v>
      </c>
      <c r="K205" s="1">
        <f>IFERROR(__xludf.DUMMYFUNCTION("""COMPUTED_VALUE"""),1028.36)</f>
        <v>1028.36</v>
      </c>
      <c r="M205" s="2">
        <f>IFERROR(__xludf.DUMMYFUNCTION("""COMPUTED_VALUE"""),45587.66666666667)</f>
        <v>45587.66667</v>
      </c>
      <c r="N205" s="1">
        <f>IFERROR(__xludf.DUMMYFUNCTION("""COMPUTED_VALUE"""),5.6416407E7)</f>
        <v>56416407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IFERROR(__xludf.DUMMYFUNCTION("""COMPUTED_VALUE"""),1028.36)</f>
        <v>1028.36</v>
      </c>
      <c r="D206" s="2">
        <f>IFERROR(__xludf.DUMMYFUNCTION("""COMPUTED_VALUE"""),45588.66666666667)</f>
        <v>45588.66667</v>
      </c>
      <c r="E206" s="1">
        <f>IFERROR(__xludf.DUMMYFUNCTION("""COMPUTED_VALUE"""),1028.36)</f>
        <v>1028.36</v>
      </c>
      <c r="G206" s="2">
        <f>IFERROR(__xludf.DUMMYFUNCTION("""COMPUTED_VALUE"""),45588.66666666667)</f>
        <v>45588.66667</v>
      </c>
      <c r="H206" s="1">
        <f>IFERROR(__xludf.DUMMYFUNCTION("""COMPUTED_VALUE"""),1009.7)</f>
        <v>1009.7</v>
      </c>
      <c r="J206" s="2">
        <f>IFERROR(__xludf.DUMMYFUNCTION("""COMPUTED_VALUE"""),45588.66666666667)</f>
        <v>45588.66667</v>
      </c>
      <c r="K206" s="1">
        <f>IFERROR(__xludf.DUMMYFUNCTION("""COMPUTED_VALUE"""),1018.22)</f>
        <v>1018.22</v>
      </c>
      <c r="M206" s="2">
        <f>IFERROR(__xludf.DUMMYFUNCTION("""COMPUTED_VALUE"""),45588.66666666667)</f>
        <v>45588.66667</v>
      </c>
      <c r="N206" s="1">
        <f>IFERROR(__xludf.DUMMYFUNCTION("""COMPUTED_VALUE"""),7.475794E7)</f>
        <v>74757940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IFERROR(__xludf.DUMMYFUNCTION("""COMPUTED_VALUE"""),1018.22)</f>
        <v>1018.22</v>
      </c>
      <c r="D207" s="2">
        <f>IFERROR(__xludf.DUMMYFUNCTION("""COMPUTED_VALUE"""),45589.66666666667)</f>
        <v>45589.66667</v>
      </c>
      <c r="E207" s="1">
        <f>IFERROR(__xludf.DUMMYFUNCTION("""COMPUTED_VALUE"""),1025.65)</f>
        <v>1025.65</v>
      </c>
      <c r="G207" s="2">
        <f>IFERROR(__xludf.DUMMYFUNCTION("""COMPUTED_VALUE"""),45589.66666666667)</f>
        <v>45589.66667</v>
      </c>
      <c r="H207" s="1">
        <f>IFERROR(__xludf.DUMMYFUNCTION("""COMPUTED_VALUE"""),1009.75)</f>
        <v>1009.75</v>
      </c>
      <c r="J207" s="2">
        <f>IFERROR(__xludf.DUMMYFUNCTION("""COMPUTED_VALUE"""),45589.66666666667)</f>
        <v>45589.66667</v>
      </c>
      <c r="K207" s="1">
        <f>IFERROR(__xludf.DUMMYFUNCTION("""COMPUTED_VALUE"""),1019.37)</f>
        <v>1019.37</v>
      </c>
      <c r="M207" s="2">
        <f>IFERROR(__xludf.DUMMYFUNCTION("""COMPUTED_VALUE"""),45589.66666666667)</f>
        <v>45589.66667</v>
      </c>
      <c r="N207" s="1">
        <f>IFERROR(__xludf.DUMMYFUNCTION("""COMPUTED_VALUE"""),5.9876561E7)</f>
        <v>59876561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IFERROR(__xludf.DUMMYFUNCTION("""COMPUTED_VALUE"""),1019.37)</f>
        <v>1019.37</v>
      </c>
      <c r="D208" s="2">
        <f>IFERROR(__xludf.DUMMYFUNCTION("""COMPUTED_VALUE"""),45590.66666666667)</f>
        <v>45590.66667</v>
      </c>
      <c r="E208" s="1">
        <f>IFERROR(__xludf.DUMMYFUNCTION("""COMPUTED_VALUE"""),1030.35)</f>
        <v>1030.35</v>
      </c>
      <c r="G208" s="2">
        <f>IFERROR(__xludf.DUMMYFUNCTION("""COMPUTED_VALUE"""),45590.66666666667)</f>
        <v>45590.66667</v>
      </c>
      <c r="H208" s="1">
        <f>IFERROR(__xludf.DUMMYFUNCTION("""COMPUTED_VALUE"""),1015.57)</f>
        <v>1015.57</v>
      </c>
      <c r="J208" s="2">
        <f>IFERROR(__xludf.DUMMYFUNCTION("""COMPUTED_VALUE"""),45590.66666666667)</f>
        <v>45590.66667</v>
      </c>
      <c r="K208" s="1">
        <f>IFERROR(__xludf.DUMMYFUNCTION("""COMPUTED_VALUE"""),1019.81)</f>
        <v>1019.81</v>
      </c>
      <c r="M208" s="2">
        <f>IFERROR(__xludf.DUMMYFUNCTION("""COMPUTED_VALUE"""),45590.66666666667)</f>
        <v>45590.66667</v>
      </c>
      <c r="N208" s="1">
        <f>IFERROR(__xludf.DUMMYFUNCTION("""COMPUTED_VALUE"""),9.1771138E7)</f>
        <v>91771138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IFERROR(__xludf.DUMMYFUNCTION("""COMPUTED_VALUE"""),1019.81)</f>
        <v>1019.81</v>
      </c>
      <c r="D209" s="2">
        <f>IFERROR(__xludf.DUMMYFUNCTION("""COMPUTED_VALUE"""),45593.66666666667)</f>
        <v>45593.66667</v>
      </c>
      <c r="E209" s="1">
        <f>IFERROR(__xludf.DUMMYFUNCTION("""COMPUTED_VALUE"""),1019.81)</f>
        <v>1019.81</v>
      </c>
      <c r="G209" s="2">
        <f>IFERROR(__xludf.DUMMYFUNCTION("""COMPUTED_VALUE"""),45593.66666666667)</f>
        <v>45593.66667</v>
      </c>
      <c r="H209" s="1">
        <f>IFERROR(__xludf.DUMMYFUNCTION("""COMPUTED_VALUE"""),993.24)</f>
        <v>993.24</v>
      </c>
      <c r="J209" s="2">
        <f>IFERROR(__xludf.DUMMYFUNCTION("""COMPUTED_VALUE"""),45593.66666666667)</f>
        <v>45593.66667</v>
      </c>
      <c r="K209" s="1">
        <f>IFERROR(__xludf.DUMMYFUNCTION("""COMPUTED_VALUE"""),1009.32)</f>
        <v>1009.32</v>
      </c>
      <c r="M209" s="2">
        <f>IFERROR(__xludf.DUMMYFUNCTION("""COMPUTED_VALUE"""),45593.66666666667)</f>
        <v>45593.66667</v>
      </c>
      <c r="N209" s="1">
        <f>IFERROR(__xludf.DUMMYFUNCTION("""COMPUTED_VALUE"""),8.0912895E7)</f>
        <v>80912895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IFERROR(__xludf.DUMMYFUNCTION("""COMPUTED_VALUE"""),1009.32)</f>
        <v>1009.32</v>
      </c>
      <c r="D210" s="2">
        <f>IFERROR(__xludf.DUMMYFUNCTION("""COMPUTED_VALUE"""),45594.66666666667)</f>
        <v>45594.66667</v>
      </c>
      <c r="E210" s="1">
        <f>IFERROR(__xludf.DUMMYFUNCTION("""COMPUTED_VALUE"""),1009.32)</f>
        <v>1009.32</v>
      </c>
      <c r="G210" s="2">
        <f>IFERROR(__xludf.DUMMYFUNCTION("""COMPUTED_VALUE"""),45594.66666666667)</f>
        <v>45594.66667</v>
      </c>
      <c r="H210" s="1">
        <f>IFERROR(__xludf.DUMMYFUNCTION("""COMPUTED_VALUE"""),990.92)</f>
        <v>990.92</v>
      </c>
      <c r="J210" s="2">
        <f>IFERROR(__xludf.DUMMYFUNCTION("""COMPUTED_VALUE"""),45594.66666666667)</f>
        <v>45594.66667</v>
      </c>
      <c r="K210" s="1">
        <f>IFERROR(__xludf.DUMMYFUNCTION("""COMPUTED_VALUE"""),993.2)</f>
        <v>993.2</v>
      </c>
      <c r="M210" s="2">
        <f>IFERROR(__xludf.DUMMYFUNCTION("""COMPUTED_VALUE"""),45594.66666666667)</f>
        <v>45594.66667</v>
      </c>
      <c r="N210" s="1">
        <f>IFERROR(__xludf.DUMMYFUNCTION("""COMPUTED_VALUE"""),7.0766166E7)</f>
        <v>70766166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IFERROR(__xludf.DUMMYFUNCTION("""COMPUTED_VALUE"""),993.2)</f>
        <v>993.2</v>
      </c>
      <c r="D211" s="2">
        <f>IFERROR(__xludf.DUMMYFUNCTION("""COMPUTED_VALUE"""),45595.66666666667)</f>
        <v>45595.66667</v>
      </c>
      <c r="E211" s="1">
        <f>IFERROR(__xludf.DUMMYFUNCTION("""COMPUTED_VALUE"""),1005.91)</f>
        <v>1005.91</v>
      </c>
      <c r="G211" s="2">
        <f>IFERROR(__xludf.DUMMYFUNCTION("""COMPUTED_VALUE"""),45595.66666666667)</f>
        <v>45595.66667</v>
      </c>
      <c r="H211" s="1">
        <f>IFERROR(__xludf.DUMMYFUNCTION("""COMPUTED_VALUE"""),992.87)</f>
        <v>992.87</v>
      </c>
      <c r="J211" s="2">
        <f>IFERROR(__xludf.DUMMYFUNCTION("""COMPUTED_VALUE"""),45595.66666666667)</f>
        <v>45595.66667</v>
      </c>
      <c r="K211" s="1">
        <f>IFERROR(__xludf.DUMMYFUNCTION("""COMPUTED_VALUE"""),1000.0)</f>
        <v>1000</v>
      </c>
      <c r="M211" s="2">
        <f>IFERROR(__xludf.DUMMYFUNCTION("""COMPUTED_VALUE"""),45595.66666666667)</f>
        <v>45595.66667</v>
      </c>
      <c r="N211" s="1">
        <f>IFERROR(__xludf.DUMMYFUNCTION("""COMPUTED_VALUE"""),7.9463579E7)</f>
        <v>79463579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IFERROR(__xludf.DUMMYFUNCTION("""COMPUTED_VALUE"""),1000.0)</f>
        <v>1000</v>
      </c>
      <c r="D212" s="2">
        <f>IFERROR(__xludf.DUMMYFUNCTION("""COMPUTED_VALUE"""),45596.66666666667)</f>
        <v>45596.66667</v>
      </c>
      <c r="E212" s="1">
        <f>IFERROR(__xludf.DUMMYFUNCTION("""COMPUTED_VALUE"""),1020.48)</f>
        <v>1020.48</v>
      </c>
      <c r="G212" s="2">
        <f>IFERROR(__xludf.DUMMYFUNCTION("""COMPUTED_VALUE"""),45596.66666666667)</f>
        <v>45596.66667</v>
      </c>
      <c r="H212" s="1">
        <f>IFERROR(__xludf.DUMMYFUNCTION("""COMPUTED_VALUE"""),1000.0)</f>
        <v>1000</v>
      </c>
      <c r="J212" s="2">
        <f>IFERROR(__xludf.DUMMYFUNCTION("""COMPUTED_VALUE"""),45596.66666666667)</f>
        <v>45596.66667</v>
      </c>
      <c r="K212" s="1">
        <f>IFERROR(__xludf.DUMMYFUNCTION("""COMPUTED_VALUE"""),1011.26)</f>
        <v>1011.26</v>
      </c>
      <c r="M212" s="2">
        <f>IFERROR(__xludf.DUMMYFUNCTION("""COMPUTED_VALUE"""),45596.66666666667)</f>
        <v>45596.66667</v>
      </c>
      <c r="N212" s="1">
        <f>IFERROR(__xludf.DUMMYFUNCTION("""COMPUTED_VALUE"""),9.8886419E7)</f>
        <v>98886419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IFERROR(__xludf.DUMMYFUNCTION("""COMPUTED_VALUE"""),1011.26)</f>
        <v>1011.26</v>
      </c>
      <c r="D213" s="2">
        <f>IFERROR(__xludf.DUMMYFUNCTION("""COMPUTED_VALUE"""),45597.66666666667)</f>
        <v>45597.66667</v>
      </c>
      <c r="E213" s="1">
        <f>IFERROR(__xludf.DUMMYFUNCTION("""COMPUTED_VALUE"""),1021.49)</f>
        <v>1021.49</v>
      </c>
      <c r="G213" s="2">
        <f>IFERROR(__xludf.DUMMYFUNCTION("""COMPUTED_VALUE"""),45597.66666666667)</f>
        <v>45597.66667</v>
      </c>
      <c r="H213" s="1">
        <f>IFERROR(__xludf.DUMMYFUNCTION("""COMPUTED_VALUE"""),996.34)</f>
        <v>996.34</v>
      </c>
      <c r="J213" s="2">
        <f>IFERROR(__xludf.DUMMYFUNCTION("""COMPUTED_VALUE"""),45597.66666666667)</f>
        <v>45597.66667</v>
      </c>
      <c r="K213" s="1">
        <f>IFERROR(__xludf.DUMMYFUNCTION("""COMPUTED_VALUE"""),999.96)</f>
        <v>999.96</v>
      </c>
      <c r="M213" s="2">
        <f>IFERROR(__xludf.DUMMYFUNCTION("""COMPUTED_VALUE"""),45597.66666666667)</f>
        <v>45597.66667</v>
      </c>
      <c r="N213" s="1">
        <f>IFERROR(__xludf.DUMMYFUNCTION("""COMPUTED_VALUE"""),8.7130234E7)</f>
        <v>87130234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IFERROR(__xludf.DUMMYFUNCTION("""COMPUTED_VALUE"""),999.96)</f>
        <v>999.96</v>
      </c>
      <c r="D214" s="2">
        <f>IFERROR(__xludf.DUMMYFUNCTION("""COMPUTED_VALUE"""),45600.66666666667)</f>
        <v>45600.66667</v>
      </c>
      <c r="E214" s="1">
        <f>IFERROR(__xludf.DUMMYFUNCTION("""COMPUTED_VALUE"""),1023.37)</f>
        <v>1023.37</v>
      </c>
      <c r="G214" s="2">
        <f>IFERROR(__xludf.DUMMYFUNCTION("""COMPUTED_VALUE"""),45600.66666666667)</f>
        <v>45600.66667</v>
      </c>
      <c r="H214" s="1">
        <f>IFERROR(__xludf.DUMMYFUNCTION("""COMPUTED_VALUE"""),999.96)</f>
        <v>999.96</v>
      </c>
      <c r="J214" s="2">
        <f>IFERROR(__xludf.DUMMYFUNCTION("""COMPUTED_VALUE"""),45600.66666666667)</f>
        <v>45600.66667</v>
      </c>
      <c r="K214" s="1">
        <f>IFERROR(__xludf.DUMMYFUNCTION("""COMPUTED_VALUE"""),1015.62)</f>
        <v>1015.62</v>
      </c>
      <c r="M214" s="2">
        <f>IFERROR(__xludf.DUMMYFUNCTION("""COMPUTED_VALUE"""),45600.66666666667)</f>
        <v>45600.66667</v>
      </c>
      <c r="N214" s="1">
        <f>IFERROR(__xludf.DUMMYFUNCTION("""COMPUTED_VALUE"""),7.7893742E7)</f>
        <v>77893742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IFERROR(__xludf.DUMMYFUNCTION("""COMPUTED_VALUE"""),1015.62)</f>
        <v>1015.62</v>
      </c>
      <c r="D215" s="2">
        <f>IFERROR(__xludf.DUMMYFUNCTION("""COMPUTED_VALUE"""),45601.66666666667)</f>
        <v>45601.66667</v>
      </c>
      <c r="E215" s="1">
        <f>IFERROR(__xludf.DUMMYFUNCTION("""COMPUTED_VALUE"""),1027.61)</f>
        <v>1027.61</v>
      </c>
      <c r="G215" s="2">
        <f>IFERROR(__xludf.DUMMYFUNCTION("""COMPUTED_VALUE"""),45601.66666666667)</f>
        <v>45601.66667</v>
      </c>
      <c r="H215" s="1">
        <f>IFERROR(__xludf.DUMMYFUNCTION("""COMPUTED_VALUE"""),1015.62)</f>
        <v>1015.62</v>
      </c>
      <c r="J215" s="2">
        <f>IFERROR(__xludf.DUMMYFUNCTION("""COMPUTED_VALUE"""),45601.66666666667)</f>
        <v>45601.66667</v>
      </c>
      <c r="K215" s="1">
        <f>IFERROR(__xludf.DUMMYFUNCTION("""COMPUTED_VALUE"""),1022.52)</f>
        <v>1022.52</v>
      </c>
      <c r="M215" s="2">
        <f>IFERROR(__xludf.DUMMYFUNCTION("""COMPUTED_VALUE"""),45601.66666666667)</f>
        <v>45601.66667</v>
      </c>
      <c r="N215" s="1">
        <f>IFERROR(__xludf.DUMMYFUNCTION("""COMPUTED_VALUE"""),8.4435872E7)</f>
        <v>84435872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IFERROR(__xludf.DUMMYFUNCTION("""COMPUTED_VALUE"""),1022.52)</f>
        <v>1022.52</v>
      </c>
      <c r="D216" s="2">
        <f>IFERROR(__xludf.DUMMYFUNCTION("""COMPUTED_VALUE"""),45602.66666666667)</f>
        <v>45602.66667</v>
      </c>
      <c r="E216" s="1">
        <f>IFERROR(__xludf.DUMMYFUNCTION("""COMPUTED_VALUE"""),1078.83)</f>
        <v>1078.83</v>
      </c>
      <c r="G216" s="2">
        <f>IFERROR(__xludf.DUMMYFUNCTION("""COMPUTED_VALUE"""),45602.66666666667)</f>
        <v>45602.66667</v>
      </c>
      <c r="H216" s="1">
        <f>IFERROR(__xludf.DUMMYFUNCTION("""COMPUTED_VALUE"""),1022.52)</f>
        <v>1022.52</v>
      </c>
      <c r="J216" s="2">
        <f>IFERROR(__xludf.DUMMYFUNCTION("""COMPUTED_VALUE"""),45602.66666666667)</f>
        <v>45602.66667</v>
      </c>
      <c r="K216" s="1">
        <f>IFERROR(__xludf.DUMMYFUNCTION("""COMPUTED_VALUE"""),1069.11)</f>
        <v>1069.11</v>
      </c>
      <c r="M216" s="2">
        <f>IFERROR(__xludf.DUMMYFUNCTION("""COMPUTED_VALUE"""),45602.66666666667)</f>
        <v>45602.66667</v>
      </c>
      <c r="N216" s="1">
        <f>IFERROR(__xludf.DUMMYFUNCTION("""COMPUTED_VALUE"""),1.25544435E8)</f>
        <v>125544435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IFERROR(__xludf.DUMMYFUNCTION("""COMPUTED_VALUE"""),1069.11)</f>
        <v>1069.11</v>
      </c>
      <c r="D217" s="2">
        <f>IFERROR(__xludf.DUMMYFUNCTION("""COMPUTED_VALUE"""),45603.66666666667)</f>
        <v>45603.66667</v>
      </c>
      <c r="E217" s="1">
        <f>IFERROR(__xludf.DUMMYFUNCTION("""COMPUTED_VALUE"""),1069.11)</f>
        <v>1069.11</v>
      </c>
      <c r="G217" s="2">
        <f>IFERROR(__xludf.DUMMYFUNCTION("""COMPUTED_VALUE"""),45603.66666666667)</f>
        <v>45603.66667</v>
      </c>
      <c r="H217" s="1">
        <f>IFERROR(__xludf.DUMMYFUNCTION("""COMPUTED_VALUE"""),1051.77)</f>
        <v>1051.77</v>
      </c>
      <c r="J217" s="2">
        <f>IFERROR(__xludf.DUMMYFUNCTION("""COMPUTED_VALUE"""),45603.66666666667)</f>
        <v>45603.66667</v>
      </c>
      <c r="K217" s="1">
        <f>IFERROR(__xludf.DUMMYFUNCTION("""COMPUTED_VALUE"""),1059.58)</f>
        <v>1059.58</v>
      </c>
      <c r="M217" s="2">
        <f>IFERROR(__xludf.DUMMYFUNCTION("""COMPUTED_VALUE"""),45603.66666666667)</f>
        <v>45603.66667</v>
      </c>
      <c r="N217" s="1">
        <f>IFERROR(__xludf.DUMMYFUNCTION("""COMPUTED_VALUE"""),1.00034866E8)</f>
        <v>100034866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IFERROR(__xludf.DUMMYFUNCTION("""COMPUTED_VALUE"""),1059.58)</f>
        <v>1059.58</v>
      </c>
      <c r="D218" s="2">
        <f>IFERROR(__xludf.DUMMYFUNCTION("""COMPUTED_VALUE"""),45604.66666666667)</f>
        <v>45604.66667</v>
      </c>
      <c r="E218" s="1">
        <f>IFERROR(__xludf.DUMMYFUNCTION("""COMPUTED_VALUE"""),1070.47)</f>
        <v>1070.47</v>
      </c>
      <c r="G218" s="2">
        <f>IFERROR(__xludf.DUMMYFUNCTION("""COMPUTED_VALUE"""),45604.66666666667)</f>
        <v>45604.66667</v>
      </c>
      <c r="H218" s="1">
        <f>IFERROR(__xludf.DUMMYFUNCTION("""COMPUTED_VALUE"""),1055.54)</f>
        <v>1055.54</v>
      </c>
      <c r="J218" s="2">
        <f>IFERROR(__xludf.DUMMYFUNCTION("""COMPUTED_VALUE"""),45604.66666666667)</f>
        <v>45604.66667</v>
      </c>
      <c r="K218" s="1">
        <f>IFERROR(__xludf.DUMMYFUNCTION("""COMPUTED_VALUE"""),1068.33)</f>
        <v>1068.33</v>
      </c>
      <c r="M218" s="2">
        <f>IFERROR(__xludf.DUMMYFUNCTION("""COMPUTED_VALUE"""),45604.66666666667)</f>
        <v>45604.66667</v>
      </c>
      <c r="N218" s="1">
        <f>IFERROR(__xludf.DUMMYFUNCTION("""COMPUTED_VALUE"""),8.4562702E7)</f>
        <v>84562702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IFERROR(__xludf.DUMMYFUNCTION("""COMPUTED_VALUE"""),1068.33)</f>
        <v>1068.33</v>
      </c>
      <c r="D219" s="2">
        <f>IFERROR(__xludf.DUMMYFUNCTION("""COMPUTED_VALUE"""),45607.66666666667)</f>
        <v>45607.66667</v>
      </c>
      <c r="E219" s="1">
        <f>IFERROR(__xludf.DUMMYFUNCTION("""COMPUTED_VALUE"""),1080.05)</f>
        <v>1080.05</v>
      </c>
      <c r="G219" s="2">
        <f>IFERROR(__xludf.DUMMYFUNCTION("""COMPUTED_VALUE"""),45607.66666666667)</f>
        <v>45607.66667</v>
      </c>
      <c r="H219" s="1">
        <f>IFERROR(__xludf.DUMMYFUNCTION("""COMPUTED_VALUE"""),1063.6)</f>
        <v>1063.6</v>
      </c>
      <c r="J219" s="2">
        <f>IFERROR(__xludf.DUMMYFUNCTION("""COMPUTED_VALUE"""),45607.66666666667)</f>
        <v>45607.66667</v>
      </c>
      <c r="K219" s="1">
        <f>IFERROR(__xludf.DUMMYFUNCTION("""COMPUTED_VALUE"""),1078.44)</f>
        <v>1078.44</v>
      </c>
      <c r="M219" s="2">
        <f>IFERROR(__xludf.DUMMYFUNCTION("""COMPUTED_VALUE"""),45607.66666666667)</f>
        <v>45607.66667</v>
      </c>
      <c r="N219" s="1">
        <f>IFERROR(__xludf.DUMMYFUNCTION("""COMPUTED_VALUE"""),8.8591372E7)</f>
        <v>88591372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IFERROR(__xludf.DUMMYFUNCTION("""COMPUTED_VALUE"""),1078.44)</f>
        <v>1078.44</v>
      </c>
      <c r="D220" s="2">
        <f>IFERROR(__xludf.DUMMYFUNCTION("""COMPUTED_VALUE"""),45608.66666666667)</f>
        <v>45608.66667</v>
      </c>
      <c r="E220" s="1">
        <f>IFERROR(__xludf.DUMMYFUNCTION("""COMPUTED_VALUE"""),1084.49)</f>
        <v>1084.49</v>
      </c>
      <c r="G220" s="2">
        <f>IFERROR(__xludf.DUMMYFUNCTION("""COMPUTED_VALUE"""),45608.66666666667)</f>
        <v>45608.66667</v>
      </c>
      <c r="H220" s="1">
        <f>IFERROR(__xludf.DUMMYFUNCTION("""COMPUTED_VALUE"""),1070.38)</f>
        <v>1070.38</v>
      </c>
      <c r="J220" s="2">
        <f>IFERROR(__xludf.DUMMYFUNCTION("""COMPUTED_VALUE"""),45608.66666666667)</f>
        <v>45608.66667</v>
      </c>
      <c r="K220" s="1">
        <f>IFERROR(__xludf.DUMMYFUNCTION("""COMPUTED_VALUE"""),1071.22)</f>
        <v>1071.22</v>
      </c>
      <c r="M220" s="2">
        <f>IFERROR(__xludf.DUMMYFUNCTION("""COMPUTED_VALUE"""),45608.66666666667)</f>
        <v>45608.66667</v>
      </c>
      <c r="N220" s="1">
        <f>IFERROR(__xludf.DUMMYFUNCTION("""COMPUTED_VALUE"""),8.2589803E7)</f>
        <v>82589803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IFERROR(__xludf.DUMMYFUNCTION("""COMPUTED_VALUE"""),1071.22)</f>
        <v>1071.22</v>
      </c>
      <c r="D221" s="2">
        <f>IFERROR(__xludf.DUMMYFUNCTION("""COMPUTED_VALUE"""),45609.66666666667)</f>
        <v>45609.66667</v>
      </c>
      <c r="E221" s="1">
        <f>IFERROR(__xludf.DUMMYFUNCTION("""COMPUTED_VALUE"""),1086.92)</f>
        <v>1086.92</v>
      </c>
      <c r="G221" s="2">
        <f>IFERROR(__xludf.DUMMYFUNCTION("""COMPUTED_VALUE"""),45609.66666666667)</f>
        <v>45609.66667</v>
      </c>
      <c r="H221" s="1">
        <f>IFERROR(__xludf.DUMMYFUNCTION("""COMPUTED_VALUE"""),1061.84)</f>
        <v>1061.84</v>
      </c>
      <c r="J221" s="2">
        <f>IFERROR(__xludf.DUMMYFUNCTION("""COMPUTED_VALUE"""),45609.66666666667)</f>
        <v>45609.66667</v>
      </c>
      <c r="K221" s="1">
        <f>IFERROR(__xludf.DUMMYFUNCTION("""COMPUTED_VALUE"""),1082.01)</f>
        <v>1082.01</v>
      </c>
      <c r="M221" s="2">
        <f>IFERROR(__xludf.DUMMYFUNCTION("""COMPUTED_VALUE"""),45609.66666666667)</f>
        <v>45609.66667</v>
      </c>
      <c r="N221" s="1">
        <f>IFERROR(__xludf.DUMMYFUNCTION("""COMPUTED_VALUE"""),7.7956671E7)</f>
        <v>77956671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IFERROR(__xludf.DUMMYFUNCTION("""COMPUTED_VALUE"""),1082.01)</f>
        <v>1082.01</v>
      </c>
      <c r="D222" s="2">
        <f>IFERROR(__xludf.DUMMYFUNCTION("""COMPUTED_VALUE"""),45610.66666666667)</f>
        <v>45610.66667</v>
      </c>
      <c r="E222" s="1">
        <f>IFERROR(__xludf.DUMMYFUNCTION("""COMPUTED_VALUE"""),1089.94)</f>
        <v>1089.94</v>
      </c>
      <c r="G222" s="2">
        <f>IFERROR(__xludf.DUMMYFUNCTION("""COMPUTED_VALUE"""),45610.66666666667)</f>
        <v>45610.66667</v>
      </c>
      <c r="H222" s="1">
        <f>IFERROR(__xludf.DUMMYFUNCTION("""COMPUTED_VALUE"""),1074.74)</f>
        <v>1074.74</v>
      </c>
      <c r="J222" s="2">
        <f>IFERROR(__xludf.DUMMYFUNCTION("""COMPUTED_VALUE"""),45610.66666666667)</f>
        <v>45610.66667</v>
      </c>
      <c r="K222" s="1">
        <f>IFERROR(__xludf.DUMMYFUNCTION("""COMPUTED_VALUE"""),1086.75)</f>
        <v>1086.75</v>
      </c>
      <c r="M222" s="2">
        <f>IFERROR(__xludf.DUMMYFUNCTION("""COMPUTED_VALUE"""),45610.66666666667)</f>
        <v>45610.66667</v>
      </c>
      <c r="N222" s="1">
        <f>IFERROR(__xludf.DUMMYFUNCTION("""COMPUTED_VALUE"""),7.1888532E7)</f>
        <v>71888532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IFERROR(__xludf.DUMMYFUNCTION("""COMPUTED_VALUE"""),1086.75)</f>
        <v>1086.75</v>
      </c>
      <c r="D223" s="2">
        <f>IFERROR(__xludf.DUMMYFUNCTION("""COMPUTED_VALUE"""),45611.66666666667)</f>
        <v>45611.66667</v>
      </c>
      <c r="E223" s="1">
        <f>IFERROR(__xludf.DUMMYFUNCTION("""COMPUTED_VALUE"""),1097.85)</f>
        <v>1097.85</v>
      </c>
      <c r="G223" s="2">
        <f>IFERROR(__xludf.DUMMYFUNCTION("""COMPUTED_VALUE"""),45611.66666666667)</f>
        <v>45611.66667</v>
      </c>
      <c r="H223" s="1">
        <f>IFERROR(__xludf.DUMMYFUNCTION("""COMPUTED_VALUE"""),1077.51)</f>
        <v>1077.51</v>
      </c>
      <c r="J223" s="2">
        <f>IFERROR(__xludf.DUMMYFUNCTION("""COMPUTED_VALUE"""),45611.66666666667)</f>
        <v>45611.66667</v>
      </c>
      <c r="K223" s="1">
        <f>IFERROR(__xludf.DUMMYFUNCTION("""COMPUTED_VALUE"""),1080.63)</f>
        <v>1080.63</v>
      </c>
      <c r="M223" s="2">
        <f>IFERROR(__xludf.DUMMYFUNCTION("""COMPUTED_VALUE"""),45611.66666666667)</f>
        <v>45611.66667</v>
      </c>
      <c r="N223" s="1">
        <f>IFERROR(__xludf.DUMMYFUNCTION("""COMPUTED_VALUE"""),7.1341138E7)</f>
        <v>71341138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IFERROR(__xludf.DUMMYFUNCTION("""COMPUTED_VALUE"""),1080.63)</f>
        <v>1080.63</v>
      </c>
      <c r="D224" s="2">
        <f>IFERROR(__xludf.DUMMYFUNCTION("""COMPUTED_VALUE"""),45614.66666666667)</f>
        <v>45614.66667</v>
      </c>
      <c r="E224" s="1">
        <f>IFERROR(__xludf.DUMMYFUNCTION("""COMPUTED_VALUE"""),1102.4)</f>
        <v>1102.4</v>
      </c>
      <c r="G224" s="2">
        <f>IFERROR(__xludf.DUMMYFUNCTION("""COMPUTED_VALUE"""),45614.66666666667)</f>
        <v>45614.66667</v>
      </c>
      <c r="H224" s="1">
        <f>IFERROR(__xludf.DUMMYFUNCTION("""COMPUTED_VALUE"""),1080.63)</f>
        <v>1080.63</v>
      </c>
      <c r="J224" s="2">
        <f>IFERROR(__xludf.DUMMYFUNCTION("""COMPUTED_VALUE"""),45614.66666666667)</f>
        <v>45614.66667</v>
      </c>
      <c r="K224" s="1">
        <f>IFERROR(__xludf.DUMMYFUNCTION("""COMPUTED_VALUE"""),1099.09)</f>
        <v>1099.09</v>
      </c>
      <c r="M224" s="2">
        <f>IFERROR(__xludf.DUMMYFUNCTION("""COMPUTED_VALUE"""),45614.66666666667)</f>
        <v>45614.66667</v>
      </c>
      <c r="N224" s="1">
        <f>IFERROR(__xludf.DUMMYFUNCTION("""COMPUTED_VALUE"""),7.2954379E7)</f>
        <v>72954379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IFERROR(__xludf.DUMMYFUNCTION("""COMPUTED_VALUE"""),1099.09)</f>
        <v>1099.09</v>
      </c>
      <c r="D225" s="2">
        <f>IFERROR(__xludf.DUMMYFUNCTION("""COMPUTED_VALUE"""),45615.66666666667)</f>
        <v>45615.66667</v>
      </c>
      <c r="E225" s="1">
        <f>IFERROR(__xludf.DUMMYFUNCTION("""COMPUTED_VALUE"""),1102.77)</f>
        <v>1102.77</v>
      </c>
      <c r="G225" s="2">
        <f>IFERROR(__xludf.DUMMYFUNCTION("""COMPUTED_VALUE"""),45615.66666666667)</f>
        <v>45615.66667</v>
      </c>
      <c r="H225" s="1">
        <f>IFERROR(__xludf.DUMMYFUNCTION("""COMPUTED_VALUE"""),1085.95)</f>
        <v>1085.95</v>
      </c>
      <c r="J225" s="2">
        <f>IFERROR(__xludf.DUMMYFUNCTION("""COMPUTED_VALUE"""),45615.66666666667)</f>
        <v>45615.66667</v>
      </c>
      <c r="K225" s="1">
        <f>IFERROR(__xludf.DUMMYFUNCTION("""COMPUTED_VALUE"""),1091.48)</f>
        <v>1091.48</v>
      </c>
      <c r="M225" s="2">
        <f>IFERROR(__xludf.DUMMYFUNCTION("""COMPUTED_VALUE"""),45615.66666666667)</f>
        <v>45615.66667</v>
      </c>
      <c r="N225" s="1">
        <f>IFERROR(__xludf.DUMMYFUNCTION("""COMPUTED_VALUE"""),7.2133462E7)</f>
        <v>72133462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IFERROR(__xludf.DUMMYFUNCTION("""COMPUTED_VALUE"""),1091.48)</f>
        <v>1091.48</v>
      </c>
      <c r="D226" s="2">
        <f>IFERROR(__xludf.DUMMYFUNCTION("""COMPUTED_VALUE"""),45616.66666666667)</f>
        <v>45616.66667</v>
      </c>
      <c r="E226" s="1">
        <f>IFERROR(__xludf.DUMMYFUNCTION("""COMPUTED_VALUE"""),1103.29)</f>
        <v>1103.29</v>
      </c>
      <c r="G226" s="2">
        <f>IFERROR(__xludf.DUMMYFUNCTION("""COMPUTED_VALUE"""),45616.66666666667)</f>
        <v>45616.66667</v>
      </c>
      <c r="H226" s="1">
        <f>IFERROR(__xludf.DUMMYFUNCTION("""COMPUTED_VALUE"""),1091.03)</f>
        <v>1091.03</v>
      </c>
      <c r="J226" s="2">
        <f>IFERROR(__xludf.DUMMYFUNCTION("""COMPUTED_VALUE"""),45616.66666666667)</f>
        <v>45616.66667</v>
      </c>
      <c r="K226" s="1">
        <f>IFERROR(__xludf.DUMMYFUNCTION("""COMPUTED_VALUE"""),1102.65)</f>
        <v>1102.65</v>
      </c>
      <c r="M226" s="2">
        <f>IFERROR(__xludf.DUMMYFUNCTION("""COMPUTED_VALUE"""),45616.66666666667)</f>
        <v>45616.66667</v>
      </c>
      <c r="N226" s="1">
        <f>IFERROR(__xludf.DUMMYFUNCTION("""COMPUTED_VALUE"""),8.0115808E7)</f>
        <v>80115808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IFERROR(__xludf.DUMMYFUNCTION("""COMPUTED_VALUE"""),1102.65)</f>
        <v>1102.65</v>
      </c>
      <c r="D227" s="2">
        <f>IFERROR(__xludf.DUMMYFUNCTION("""COMPUTED_VALUE"""),45617.66666666667)</f>
        <v>45617.66667</v>
      </c>
      <c r="E227" s="1">
        <f>IFERROR(__xludf.DUMMYFUNCTION("""COMPUTED_VALUE"""),1119.67)</f>
        <v>1119.67</v>
      </c>
      <c r="G227" s="2">
        <f>IFERROR(__xludf.DUMMYFUNCTION("""COMPUTED_VALUE"""),45617.66666666667)</f>
        <v>45617.66667</v>
      </c>
      <c r="H227" s="1">
        <f>IFERROR(__xludf.DUMMYFUNCTION("""COMPUTED_VALUE"""),1102.65)</f>
        <v>1102.65</v>
      </c>
      <c r="J227" s="2">
        <f>IFERROR(__xludf.DUMMYFUNCTION("""COMPUTED_VALUE"""),45617.66666666667)</f>
        <v>45617.66667</v>
      </c>
      <c r="K227" s="1">
        <f>IFERROR(__xludf.DUMMYFUNCTION("""COMPUTED_VALUE"""),1105.58)</f>
        <v>1105.58</v>
      </c>
      <c r="M227" s="2">
        <f>IFERROR(__xludf.DUMMYFUNCTION("""COMPUTED_VALUE"""),45617.66666666667)</f>
        <v>45617.66667</v>
      </c>
      <c r="N227" s="1">
        <f>IFERROR(__xludf.DUMMYFUNCTION("""COMPUTED_VALUE"""),1.25834811E8)</f>
        <v>125834811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IFERROR(__xludf.DUMMYFUNCTION("""COMPUTED_VALUE"""),1105.58)</f>
        <v>1105.58</v>
      </c>
      <c r="D228" s="2">
        <f>IFERROR(__xludf.DUMMYFUNCTION("""COMPUTED_VALUE"""),45618.66666666667)</f>
        <v>45618.66667</v>
      </c>
      <c r="E228" s="1">
        <f>IFERROR(__xludf.DUMMYFUNCTION("""COMPUTED_VALUE"""),1118.58)</f>
        <v>1118.58</v>
      </c>
      <c r="G228" s="2">
        <f>IFERROR(__xludf.DUMMYFUNCTION("""COMPUTED_VALUE"""),45618.66666666667)</f>
        <v>45618.66667</v>
      </c>
      <c r="H228" s="1">
        <f>IFERROR(__xludf.DUMMYFUNCTION("""COMPUTED_VALUE"""),1101.6)</f>
        <v>1101.6</v>
      </c>
      <c r="J228" s="2">
        <f>IFERROR(__xludf.DUMMYFUNCTION("""COMPUTED_VALUE"""),45618.66666666667)</f>
        <v>45618.66667</v>
      </c>
      <c r="K228" s="1">
        <f>IFERROR(__xludf.DUMMYFUNCTION("""COMPUTED_VALUE"""),1115.3)</f>
        <v>1115.3</v>
      </c>
      <c r="M228" s="2">
        <f>IFERROR(__xludf.DUMMYFUNCTION("""COMPUTED_VALUE"""),45618.66666666667)</f>
        <v>45618.66667</v>
      </c>
      <c r="N228" s="1">
        <f>IFERROR(__xludf.DUMMYFUNCTION("""COMPUTED_VALUE"""),8.6172875E7)</f>
        <v>86172875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IFERROR(__xludf.DUMMYFUNCTION("""COMPUTED_VALUE"""),1115.3)</f>
        <v>1115.3</v>
      </c>
      <c r="D229" s="2">
        <f>IFERROR(__xludf.DUMMYFUNCTION("""COMPUTED_VALUE"""),45621.66666666667)</f>
        <v>45621.66667</v>
      </c>
      <c r="E229" s="1">
        <f>IFERROR(__xludf.DUMMYFUNCTION("""COMPUTED_VALUE"""),1123.35)</f>
        <v>1123.35</v>
      </c>
      <c r="G229" s="2">
        <f>IFERROR(__xludf.DUMMYFUNCTION("""COMPUTED_VALUE"""),45621.66666666667)</f>
        <v>45621.66667</v>
      </c>
      <c r="H229" s="1">
        <f>IFERROR(__xludf.DUMMYFUNCTION("""COMPUTED_VALUE"""),1083.66)</f>
        <v>1083.66</v>
      </c>
      <c r="J229" s="2">
        <f>IFERROR(__xludf.DUMMYFUNCTION("""COMPUTED_VALUE"""),45621.66666666667)</f>
        <v>45621.66667</v>
      </c>
      <c r="K229" s="1">
        <f>IFERROR(__xludf.DUMMYFUNCTION("""COMPUTED_VALUE"""),1085.77)</f>
        <v>1085.77</v>
      </c>
      <c r="M229" s="2">
        <f>IFERROR(__xludf.DUMMYFUNCTION("""COMPUTED_VALUE"""),45621.66666666667)</f>
        <v>45621.66667</v>
      </c>
      <c r="N229" s="1">
        <f>IFERROR(__xludf.DUMMYFUNCTION("""COMPUTED_VALUE"""),1.44893527E8)</f>
        <v>144893527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IFERROR(__xludf.DUMMYFUNCTION("""COMPUTED_VALUE"""),1085.77)</f>
        <v>1085.77</v>
      </c>
      <c r="D230" s="2">
        <f>IFERROR(__xludf.DUMMYFUNCTION("""COMPUTED_VALUE"""),45622.66666666667)</f>
        <v>45622.66667</v>
      </c>
      <c r="E230" s="1">
        <f>IFERROR(__xludf.DUMMYFUNCTION("""COMPUTED_VALUE"""),1088.02)</f>
        <v>1088.02</v>
      </c>
      <c r="G230" s="2">
        <f>IFERROR(__xludf.DUMMYFUNCTION("""COMPUTED_VALUE"""),45622.66666666667)</f>
        <v>45622.66667</v>
      </c>
      <c r="H230" s="1">
        <f>IFERROR(__xludf.DUMMYFUNCTION("""COMPUTED_VALUE"""),1078.2)</f>
        <v>1078.2</v>
      </c>
      <c r="J230" s="2">
        <f>IFERROR(__xludf.DUMMYFUNCTION("""COMPUTED_VALUE"""),45622.66666666667)</f>
        <v>45622.66667</v>
      </c>
      <c r="K230" s="1">
        <f>IFERROR(__xludf.DUMMYFUNCTION("""COMPUTED_VALUE"""),1084.7)</f>
        <v>1084.7</v>
      </c>
      <c r="M230" s="2">
        <f>IFERROR(__xludf.DUMMYFUNCTION("""COMPUTED_VALUE"""),45622.66666666667)</f>
        <v>45622.66667</v>
      </c>
      <c r="N230" s="1">
        <f>IFERROR(__xludf.DUMMYFUNCTION("""COMPUTED_VALUE"""),7.7037462E7)</f>
        <v>77037462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IFERROR(__xludf.DUMMYFUNCTION("""COMPUTED_VALUE"""),1084.7)</f>
        <v>1084.7</v>
      </c>
      <c r="D231" s="2">
        <f>IFERROR(__xludf.DUMMYFUNCTION("""COMPUTED_VALUE"""),45623.66666666667)</f>
        <v>45623.66667</v>
      </c>
      <c r="E231" s="1">
        <f>IFERROR(__xludf.DUMMYFUNCTION("""COMPUTED_VALUE"""),1097.62)</f>
        <v>1097.62</v>
      </c>
      <c r="G231" s="2">
        <f>IFERROR(__xludf.DUMMYFUNCTION("""COMPUTED_VALUE"""),45623.66666666667)</f>
        <v>45623.66667</v>
      </c>
      <c r="H231" s="1">
        <f>IFERROR(__xludf.DUMMYFUNCTION("""COMPUTED_VALUE"""),1084.69)</f>
        <v>1084.69</v>
      </c>
      <c r="J231" s="2">
        <f>IFERROR(__xludf.DUMMYFUNCTION("""COMPUTED_VALUE"""),45623.66666666667)</f>
        <v>45623.66667</v>
      </c>
      <c r="K231" s="1">
        <f>IFERROR(__xludf.DUMMYFUNCTION("""COMPUTED_VALUE"""),1085.43)</f>
        <v>1085.43</v>
      </c>
      <c r="M231" s="2">
        <f>IFERROR(__xludf.DUMMYFUNCTION("""COMPUTED_VALUE"""),45623.66666666667)</f>
        <v>45623.66667</v>
      </c>
      <c r="N231" s="1">
        <f>IFERROR(__xludf.DUMMYFUNCTION("""COMPUTED_VALUE"""),5.6717451E7)</f>
        <v>56717451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IFERROR(__xludf.DUMMYFUNCTION("""COMPUTED_VALUE"""),1085.43)</f>
        <v>1085.43</v>
      </c>
      <c r="D232" s="2">
        <f>IFERROR(__xludf.DUMMYFUNCTION("""COMPUTED_VALUE"""),45625.54166666667)</f>
        <v>45625.54167</v>
      </c>
      <c r="E232" s="1">
        <f>IFERROR(__xludf.DUMMYFUNCTION("""COMPUTED_VALUE"""),1094.41)</f>
        <v>1094.41</v>
      </c>
      <c r="G232" s="2">
        <f>IFERROR(__xludf.DUMMYFUNCTION("""COMPUTED_VALUE"""),45625.54166666667)</f>
        <v>45625.54167</v>
      </c>
      <c r="H232" s="1">
        <f>IFERROR(__xludf.DUMMYFUNCTION("""COMPUTED_VALUE"""),1085.13)</f>
        <v>1085.13</v>
      </c>
      <c r="J232" s="2">
        <f>IFERROR(__xludf.DUMMYFUNCTION("""COMPUTED_VALUE"""),45625.54166666667)</f>
        <v>45625.54167</v>
      </c>
      <c r="K232" s="1">
        <f>IFERROR(__xludf.DUMMYFUNCTION("""COMPUTED_VALUE"""),1089.27)</f>
        <v>1089.27</v>
      </c>
      <c r="M232" s="2">
        <f>IFERROR(__xludf.DUMMYFUNCTION("""COMPUTED_VALUE"""),45625.54166666667)</f>
        <v>45625.54167</v>
      </c>
      <c r="N232" s="1">
        <f>IFERROR(__xludf.DUMMYFUNCTION("""COMPUTED_VALUE"""),3.4426956E7)</f>
        <v>34426956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IFERROR(__xludf.DUMMYFUNCTION("""COMPUTED_VALUE"""),1089.27)</f>
        <v>1089.27</v>
      </c>
      <c r="D233" s="2">
        <f>IFERROR(__xludf.DUMMYFUNCTION("""COMPUTED_VALUE"""),45628.66666666667)</f>
        <v>45628.66667</v>
      </c>
      <c r="E233" s="1">
        <f>IFERROR(__xludf.DUMMYFUNCTION("""COMPUTED_VALUE"""),1091.07)</f>
        <v>1091.07</v>
      </c>
      <c r="G233" s="2">
        <f>IFERROR(__xludf.DUMMYFUNCTION("""COMPUTED_VALUE"""),45628.66666666667)</f>
        <v>45628.66667</v>
      </c>
      <c r="H233" s="1">
        <f>IFERROR(__xludf.DUMMYFUNCTION("""COMPUTED_VALUE"""),1065.17)</f>
        <v>1065.17</v>
      </c>
      <c r="J233" s="2">
        <f>IFERROR(__xludf.DUMMYFUNCTION("""COMPUTED_VALUE"""),45628.66666666667)</f>
        <v>45628.66667</v>
      </c>
      <c r="K233" s="1">
        <f>IFERROR(__xludf.DUMMYFUNCTION("""COMPUTED_VALUE"""),1077.0)</f>
        <v>1077</v>
      </c>
      <c r="M233" s="2">
        <f>IFERROR(__xludf.DUMMYFUNCTION("""COMPUTED_VALUE"""),45628.66666666667)</f>
        <v>45628.66667</v>
      </c>
      <c r="N233" s="1">
        <f>IFERROR(__xludf.DUMMYFUNCTION("""COMPUTED_VALUE"""),6.8995629E7)</f>
        <v>68995629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IFERROR(__xludf.DUMMYFUNCTION("""COMPUTED_VALUE"""),1077.0)</f>
        <v>1077</v>
      </c>
      <c r="D234" s="2">
        <f>IFERROR(__xludf.DUMMYFUNCTION("""COMPUTED_VALUE"""),45629.66666666667)</f>
        <v>45629.66667</v>
      </c>
      <c r="E234" s="1">
        <f>IFERROR(__xludf.DUMMYFUNCTION("""COMPUTED_VALUE"""),1087.71)</f>
        <v>1087.71</v>
      </c>
      <c r="G234" s="2">
        <f>IFERROR(__xludf.DUMMYFUNCTION("""COMPUTED_VALUE"""),45629.66666666667)</f>
        <v>45629.66667</v>
      </c>
      <c r="H234" s="1">
        <f>IFERROR(__xludf.DUMMYFUNCTION("""COMPUTED_VALUE"""),1072.77)</f>
        <v>1072.77</v>
      </c>
      <c r="J234" s="2">
        <f>IFERROR(__xludf.DUMMYFUNCTION("""COMPUTED_VALUE"""),45629.66666666667)</f>
        <v>45629.66667</v>
      </c>
      <c r="K234" s="1">
        <f>IFERROR(__xludf.DUMMYFUNCTION("""COMPUTED_VALUE"""),1076.72)</f>
        <v>1076.72</v>
      </c>
      <c r="M234" s="2">
        <f>IFERROR(__xludf.DUMMYFUNCTION("""COMPUTED_VALUE"""),45629.66666666667)</f>
        <v>45629.66667</v>
      </c>
      <c r="N234" s="1">
        <f>IFERROR(__xludf.DUMMYFUNCTION("""COMPUTED_VALUE"""),6.4059947E7)</f>
        <v>64059947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IFERROR(__xludf.DUMMYFUNCTION("""COMPUTED_VALUE"""),1076.72)</f>
        <v>1076.72</v>
      </c>
      <c r="D235" s="2">
        <f>IFERROR(__xludf.DUMMYFUNCTION("""COMPUTED_VALUE"""),45630.66666666667)</f>
        <v>45630.66667</v>
      </c>
      <c r="E235" s="1">
        <f>IFERROR(__xludf.DUMMYFUNCTION("""COMPUTED_VALUE"""),1076.72)</f>
        <v>1076.72</v>
      </c>
      <c r="G235" s="2">
        <f>IFERROR(__xludf.DUMMYFUNCTION("""COMPUTED_VALUE"""),45630.66666666667)</f>
        <v>45630.66667</v>
      </c>
      <c r="H235" s="1">
        <f>IFERROR(__xludf.DUMMYFUNCTION("""COMPUTED_VALUE"""),1037.7)</f>
        <v>1037.7</v>
      </c>
      <c r="J235" s="2">
        <f>IFERROR(__xludf.DUMMYFUNCTION("""COMPUTED_VALUE"""),45630.66666666667)</f>
        <v>45630.66667</v>
      </c>
      <c r="K235" s="1">
        <f>IFERROR(__xludf.DUMMYFUNCTION("""COMPUTED_VALUE"""),1046.79)</f>
        <v>1046.79</v>
      </c>
      <c r="M235" s="2">
        <f>IFERROR(__xludf.DUMMYFUNCTION("""COMPUTED_VALUE"""),45630.66666666667)</f>
        <v>45630.66667</v>
      </c>
      <c r="N235" s="1">
        <f>IFERROR(__xludf.DUMMYFUNCTION("""COMPUTED_VALUE"""),7.8594236E7)</f>
        <v>78594236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IFERROR(__xludf.DUMMYFUNCTION("""COMPUTED_VALUE"""),1046.79)</f>
        <v>1046.79</v>
      </c>
      <c r="D236" s="2">
        <f>IFERROR(__xludf.DUMMYFUNCTION("""COMPUTED_VALUE"""),45631.66666666667)</f>
        <v>45631.66667</v>
      </c>
      <c r="E236" s="1">
        <f>IFERROR(__xludf.DUMMYFUNCTION("""COMPUTED_VALUE"""),1058.62)</f>
        <v>1058.62</v>
      </c>
      <c r="G236" s="2">
        <f>IFERROR(__xludf.DUMMYFUNCTION("""COMPUTED_VALUE"""),45631.66666666667)</f>
        <v>45631.66667</v>
      </c>
      <c r="H236" s="1">
        <f>IFERROR(__xludf.DUMMYFUNCTION("""COMPUTED_VALUE"""),1043.03)</f>
        <v>1043.03</v>
      </c>
      <c r="J236" s="2">
        <f>IFERROR(__xludf.DUMMYFUNCTION("""COMPUTED_VALUE"""),45631.66666666667)</f>
        <v>45631.66667</v>
      </c>
      <c r="K236" s="1">
        <f>IFERROR(__xludf.DUMMYFUNCTION("""COMPUTED_VALUE"""),1046.71)</f>
        <v>1046.71</v>
      </c>
      <c r="M236" s="2">
        <f>IFERROR(__xludf.DUMMYFUNCTION("""COMPUTED_VALUE"""),45631.66666666667)</f>
        <v>45631.66667</v>
      </c>
      <c r="N236" s="1">
        <f>IFERROR(__xludf.DUMMYFUNCTION("""COMPUTED_VALUE"""),7.4044982E7)</f>
        <v>74044982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IFERROR(__xludf.DUMMYFUNCTION("""COMPUTED_VALUE"""),1046.71)</f>
        <v>1046.71</v>
      </c>
      <c r="D237" s="2">
        <f>IFERROR(__xludf.DUMMYFUNCTION("""COMPUTED_VALUE"""),45632.66666666667)</f>
        <v>45632.66667</v>
      </c>
      <c r="E237" s="1">
        <f>IFERROR(__xludf.DUMMYFUNCTION("""COMPUTED_VALUE"""),1046.71)</f>
        <v>1046.71</v>
      </c>
      <c r="G237" s="2">
        <f>IFERROR(__xludf.DUMMYFUNCTION("""COMPUTED_VALUE"""),45632.66666666667)</f>
        <v>45632.66667</v>
      </c>
      <c r="H237" s="1">
        <f>IFERROR(__xludf.DUMMYFUNCTION("""COMPUTED_VALUE"""),1022.94)</f>
        <v>1022.94</v>
      </c>
      <c r="J237" s="2">
        <f>IFERROR(__xludf.DUMMYFUNCTION("""COMPUTED_VALUE"""),45632.66666666667)</f>
        <v>45632.66667</v>
      </c>
      <c r="K237" s="1">
        <f>IFERROR(__xludf.DUMMYFUNCTION("""COMPUTED_VALUE"""),1030.01)</f>
        <v>1030.01</v>
      </c>
      <c r="M237" s="2">
        <f>IFERROR(__xludf.DUMMYFUNCTION("""COMPUTED_VALUE"""),45632.66666666667)</f>
        <v>45632.66667</v>
      </c>
      <c r="N237" s="1">
        <f>IFERROR(__xludf.DUMMYFUNCTION("""COMPUTED_VALUE"""),8.4005037E7)</f>
        <v>84005037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IFERROR(__xludf.DUMMYFUNCTION("""COMPUTED_VALUE"""),1030.01)</f>
        <v>1030.01</v>
      </c>
      <c r="D238" s="2">
        <f>IFERROR(__xludf.DUMMYFUNCTION("""COMPUTED_VALUE"""),45635.66666666667)</f>
        <v>45635.66667</v>
      </c>
      <c r="E238" s="1">
        <f>IFERROR(__xludf.DUMMYFUNCTION("""COMPUTED_VALUE"""),1050.67)</f>
        <v>1050.67</v>
      </c>
      <c r="G238" s="2">
        <f>IFERROR(__xludf.DUMMYFUNCTION("""COMPUTED_VALUE"""),45635.66666666667)</f>
        <v>45635.66667</v>
      </c>
      <c r="H238" s="1">
        <f>IFERROR(__xludf.DUMMYFUNCTION("""COMPUTED_VALUE"""),1030.01)</f>
        <v>1030.01</v>
      </c>
      <c r="J238" s="2">
        <f>IFERROR(__xludf.DUMMYFUNCTION("""COMPUTED_VALUE"""),45635.66666666667)</f>
        <v>45635.66667</v>
      </c>
      <c r="K238" s="1">
        <f>IFERROR(__xludf.DUMMYFUNCTION("""COMPUTED_VALUE"""),1036.13)</f>
        <v>1036.13</v>
      </c>
      <c r="M238" s="2">
        <f>IFERROR(__xludf.DUMMYFUNCTION("""COMPUTED_VALUE"""),45635.66666666667)</f>
        <v>45635.66667</v>
      </c>
      <c r="N238" s="1">
        <f>IFERROR(__xludf.DUMMYFUNCTION("""COMPUTED_VALUE"""),7.8899917E7)</f>
        <v>78899917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IFERROR(__xludf.DUMMYFUNCTION("""COMPUTED_VALUE"""),1036.13)</f>
        <v>1036.13</v>
      </c>
      <c r="D239" s="2">
        <f>IFERROR(__xludf.DUMMYFUNCTION("""COMPUTED_VALUE"""),45636.66666666667)</f>
        <v>45636.66667</v>
      </c>
      <c r="E239" s="1">
        <f>IFERROR(__xludf.DUMMYFUNCTION("""COMPUTED_VALUE"""),1041.63)</f>
        <v>1041.63</v>
      </c>
      <c r="G239" s="2">
        <f>IFERROR(__xludf.DUMMYFUNCTION("""COMPUTED_VALUE"""),45636.66666666667)</f>
        <v>45636.66667</v>
      </c>
      <c r="H239" s="1">
        <f>IFERROR(__xludf.DUMMYFUNCTION("""COMPUTED_VALUE"""),1021.47)</f>
        <v>1021.47</v>
      </c>
      <c r="J239" s="2">
        <f>IFERROR(__xludf.DUMMYFUNCTION("""COMPUTED_VALUE"""),45636.66666666667)</f>
        <v>45636.66667</v>
      </c>
      <c r="K239" s="1">
        <f>IFERROR(__xludf.DUMMYFUNCTION("""COMPUTED_VALUE"""),1023.92)</f>
        <v>1023.92</v>
      </c>
      <c r="M239" s="2">
        <f>IFERROR(__xludf.DUMMYFUNCTION("""COMPUTED_VALUE"""),45636.66666666667)</f>
        <v>45636.66667</v>
      </c>
      <c r="N239" s="1">
        <f>IFERROR(__xludf.DUMMYFUNCTION("""COMPUTED_VALUE"""),6.9975501E7)</f>
        <v>69975501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IFERROR(__xludf.DUMMYFUNCTION("""COMPUTED_VALUE"""),1023.92)</f>
        <v>1023.92</v>
      </c>
      <c r="D240" s="2">
        <f>IFERROR(__xludf.DUMMYFUNCTION("""COMPUTED_VALUE"""),45637.66666666667)</f>
        <v>45637.66667</v>
      </c>
      <c r="E240" s="1">
        <f>IFERROR(__xludf.DUMMYFUNCTION("""COMPUTED_VALUE"""),1032.45)</f>
        <v>1032.45</v>
      </c>
      <c r="G240" s="2">
        <f>IFERROR(__xludf.DUMMYFUNCTION("""COMPUTED_VALUE"""),45637.66666666667)</f>
        <v>45637.66667</v>
      </c>
      <c r="H240" s="1">
        <f>IFERROR(__xludf.DUMMYFUNCTION("""COMPUTED_VALUE"""),1022.7)</f>
        <v>1022.7</v>
      </c>
      <c r="J240" s="2">
        <f>IFERROR(__xludf.DUMMYFUNCTION("""COMPUTED_VALUE"""),45637.66666666667)</f>
        <v>45637.66667</v>
      </c>
      <c r="K240" s="1">
        <f>IFERROR(__xludf.DUMMYFUNCTION("""COMPUTED_VALUE"""),1029.85)</f>
        <v>1029.85</v>
      </c>
      <c r="M240" s="2">
        <f>IFERROR(__xludf.DUMMYFUNCTION("""COMPUTED_VALUE"""),45637.66666666667)</f>
        <v>45637.66667</v>
      </c>
      <c r="N240" s="1">
        <f>IFERROR(__xludf.DUMMYFUNCTION("""COMPUTED_VALUE"""),8.598915E7)</f>
        <v>85989150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IFERROR(__xludf.DUMMYFUNCTION("""COMPUTED_VALUE"""),1029.85)</f>
        <v>1029.85</v>
      </c>
      <c r="D241" s="2">
        <f>IFERROR(__xludf.DUMMYFUNCTION("""COMPUTED_VALUE"""),45638.66666666667)</f>
        <v>45638.66667</v>
      </c>
      <c r="E241" s="1">
        <f>IFERROR(__xludf.DUMMYFUNCTION("""COMPUTED_VALUE"""),1029.85)</f>
        <v>1029.85</v>
      </c>
      <c r="G241" s="2">
        <f>IFERROR(__xludf.DUMMYFUNCTION("""COMPUTED_VALUE"""),45638.66666666667)</f>
        <v>45638.66667</v>
      </c>
      <c r="H241" s="1">
        <f>IFERROR(__xludf.DUMMYFUNCTION("""COMPUTED_VALUE"""),1017.11)</f>
        <v>1017.11</v>
      </c>
      <c r="J241" s="2">
        <f>IFERROR(__xludf.DUMMYFUNCTION("""COMPUTED_VALUE"""),45638.66666666667)</f>
        <v>45638.66667</v>
      </c>
      <c r="K241" s="1">
        <f>IFERROR(__xludf.DUMMYFUNCTION("""COMPUTED_VALUE"""),1018.01)</f>
        <v>1018.01</v>
      </c>
      <c r="M241" s="2">
        <f>IFERROR(__xludf.DUMMYFUNCTION("""COMPUTED_VALUE"""),45638.66666666667)</f>
        <v>45638.66667</v>
      </c>
      <c r="N241" s="1">
        <f>IFERROR(__xludf.DUMMYFUNCTION("""COMPUTED_VALUE"""),7.6134995E7)</f>
        <v>76134995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IFERROR(__xludf.DUMMYFUNCTION("""COMPUTED_VALUE"""),1018.01)</f>
        <v>1018.01</v>
      </c>
      <c r="D242" s="2">
        <f>IFERROR(__xludf.DUMMYFUNCTION("""COMPUTED_VALUE"""),45639.66666666667)</f>
        <v>45639.66667</v>
      </c>
      <c r="E242" s="1">
        <f>IFERROR(__xludf.DUMMYFUNCTION("""COMPUTED_VALUE"""),1020.07)</f>
        <v>1020.07</v>
      </c>
      <c r="G242" s="2">
        <f>IFERROR(__xludf.DUMMYFUNCTION("""COMPUTED_VALUE"""),45639.66666666667)</f>
        <v>45639.66667</v>
      </c>
      <c r="H242" s="1">
        <f>IFERROR(__xludf.DUMMYFUNCTION("""COMPUTED_VALUE"""),1009.99)</f>
        <v>1009.99</v>
      </c>
      <c r="J242" s="2">
        <f>IFERROR(__xludf.DUMMYFUNCTION("""COMPUTED_VALUE"""),45639.66666666667)</f>
        <v>45639.66667</v>
      </c>
      <c r="K242" s="1">
        <f>IFERROR(__xludf.DUMMYFUNCTION("""COMPUTED_VALUE"""),1013.94)</f>
        <v>1013.94</v>
      </c>
      <c r="M242" s="2">
        <f>IFERROR(__xludf.DUMMYFUNCTION("""COMPUTED_VALUE"""),45639.66666666667)</f>
        <v>45639.66667</v>
      </c>
      <c r="N242" s="1">
        <f>IFERROR(__xludf.DUMMYFUNCTION("""COMPUTED_VALUE"""),6.2114497E7)</f>
        <v>62114497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IFERROR(__xludf.DUMMYFUNCTION("""COMPUTED_VALUE"""),1013.94)</f>
        <v>1013.94</v>
      </c>
      <c r="D243" s="2">
        <f>IFERROR(__xludf.DUMMYFUNCTION("""COMPUTED_VALUE"""),45642.66666666667)</f>
        <v>45642.66667</v>
      </c>
      <c r="E243" s="1">
        <f>IFERROR(__xludf.DUMMYFUNCTION("""COMPUTED_VALUE"""),1013.94)</f>
        <v>1013.94</v>
      </c>
      <c r="G243" s="2">
        <f>IFERROR(__xludf.DUMMYFUNCTION("""COMPUTED_VALUE"""),45642.66666666667)</f>
        <v>45642.66667</v>
      </c>
      <c r="H243" s="1">
        <f>IFERROR(__xludf.DUMMYFUNCTION("""COMPUTED_VALUE"""),986.73)</f>
        <v>986.73</v>
      </c>
      <c r="J243" s="2">
        <f>IFERROR(__xludf.DUMMYFUNCTION("""COMPUTED_VALUE"""),45642.66666666667)</f>
        <v>45642.66667</v>
      </c>
      <c r="K243" s="1">
        <f>IFERROR(__xludf.DUMMYFUNCTION("""COMPUTED_VALUE"""),987.67)</f>
        <v>987.67</v>
      </c>
      <c r="M243" s="2">
        <f>IFERROR(__xludf.DUMMYFUNCTION("""COMPUTED_VALUE"""),45642.66666666667)</f>
        <v>45642.66667</v>
      </c>
      <c r="N243" s="1">
        <f>IFERROR(__xludf.DUMMYFUNCTION("""COMPUTED_VALUE"""),8.6244765E7)</f>
        <v>86244765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IFERROR(__xludf.DUMMYFUNCTION("""COMPUTED_VALUE"""),987.67)</f>
        <v>987.67</v>
      </c>
      <c r="D244" s="2">
        <f>IFERROR(__xludf.DUMMYFUNCTION("""COMPUTED_VALUE"""),45643.66666666667)</f>
        <v>45643.66667</v>
      </c>
      <c r="E244" s="1">
        <f>IFERROR(__xludf.DUMMYFUNCTION("""COMPUTED_VALUE"""),987.67)</f>
        <v>987.67</v>
      </c>
      <c r="G244" s="2">
        <f>IFERROR(__xludf.DUMMYFUNCTION("""COMPUTED_VALUE"""),45643.66666666667)</f>
        <v>45643.66667</v>
      </c>
      <c r="H244" s="1">
        <f>IFERROR(__xludf.DUMMYFUNCTION("""COMPUTED_VALUE"""),968.12)</f>
        <v>968.12</v>
      </c>
      <c r="J244" s="2">
        <f>IFERROR(__xludf.DUMMYFUNCTION("""COMPUTED_VALUE"""),45643.66666666667)</f>
        <v>45643.66667</v>
      </c>
      <c r="K244" s="1">
        <f>IFERROR(__xludf.DUMMYFUNCTION("""COMPUTED_VALUE"""),979.25)</f>
        <v>979.25</v>
      </c>
      <c r="M244" s="2">
        <f>IFERROR(__xludf.DUMMYFUNCTION("""COMPUTED_VALUE"""),45643.66666666667)</f>
        <v>45643.66667</v>
      </c>
      <c r="N244" s="1">
        <f>IFERROR(__xludf.DUMMYFUNCTION("""COMPUTED_VALUE"""),9.2797581E7)</f>
        <v>92797581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IFERROR(__xludf.DUMMYFUNCTION("""COMPUTED_VALUE"""),979.25)</f>
        <v>979.25</v>
      </c>
      <c r="D245" s="2">
        <f>IFERROR(__xludf.DUMMYFUNCTION("""COMPUTED_VALUE"""),45644.66666666667)</f>
        <v>45644.66667</v>
      </c>
      <c r="E245" s="1">
        <f>IFERROR(__xludf.DUMMYFUNCTION("""COMPUTED_VALUE"""),982.97)</f>
        <v>982.97</v>
      </c>
      <c r="G245" s="2">
        <f>IFERROR(__xludf.DUMMYFUNCTION("""COMPUTED_VALUE"""),45644.66666666667)</f>
        <v>45644.66667</v>
      </c>
      <c r="H245" s="1">
        <f>IFERROR(__xludf.DUMMYFUNCTION("""COMPUTED_VALUE"""),949.53)</f>
        <v>949.53</v>
      </c>
      <c r="J245" s="2">
        <f>IFERROR(__xludf.DUMMYFUNCTION("""COMPUTED_VALUE"""),45644.66666666667)</f>
        <v>45644.66667</v>
      </c>
      <c r="K245" s="1">
        <f>IFERROR(__xludf.DUMMYFUNCTION("""COMPUTED_VALUE"""),949.91)</f>
        <v>949.91</v>
      </c>
      <c r="M245" s="2">
        <f>IFERROR(__xludf.DUMMYFUNCTION("""COMPUTED_VALUE"""),45644.66666666667)</f>
        <v>45644.66667</v>
      </c>
      <c r="N245" s="1">
        <f>IFERROR(__xludf.DUMMYFUNCTION("""COMPUTED_VALUE"""),9.4246734E7)</f>
        <v>94246734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IFERROR(__xludf.DUMMYFUNCTION("""COMPUTED_VALUE"""),949.91)</f>
        <v>949.91</v>
      </c>
      <c r="D246" s="2">
        <f>IFERROR(__xludf.DUMMYFUNCTION("""COMPUTED_VALUE"""),45645.66666666667)</f>
        <v>45645.66667</v>
      </c>
      <c r="E246" s="1">
        <f>IFERROR(__xludf.DUMMYFUNCTION("""COMPUTED_VALUE"""),962.5)</f>
        <v>962.5</v>
      </c>
      <c r="G246" s="2">
        <f>IFERROR(__xludf.DUMMYFUNCTION("""COMPUTED_VALUE"""),45645.66666666667)</f>
        <v>45645.66667</v>
      </c>
      <c r="H246" s="1">
        <f>IFERROR(__xludf.DUMMYFUNCTION("""COMPUTED_VALUE"""),937.45)</f>
        <v>937.45</v>
      </c>
      <c r="J246" s="2">
        <f>IFERROR(__xludf.DUMMYFUNCTION("""COMPUTED_VALUE"""),45645.66666666667)</f>
        <v>45645.66667</v>
      </c>
      <c r="K246" s="1">
        <f>IFERROR(__xludf.DUMMYFUNCTION("""COMPUTED_VALUE"""),938.54)</f>
        <v>938.54</v>
      </c>
      <c r="M246" s="2">
        <f>IFERROR(__xludf.DUMMYFUNCTION("""COMPUTED_VALUE"""),45645.66666666667)</f>
        <v>45645.66667</v>
      </c>
      <c r="N246" s="1">
        <f>IFERROR(__xludf.DUMMYFUNCTION("""COMPUTED_VALUE"""),9.5816046E7)</f>
        <v>95816046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IFERROR(__xludf.DUMMYFUNCTION("""COMPUTED_VALUE"""),938.54)</f>
        <v>938.54</v>
      </c>
      <c r="D247" s="2">
        <f>IFERROR(__xludf.DUMMYFUNCTION("""COMPUTED_VALUE"""),45646.66666666667)</f>
        <v>45646.66667</v>
      </c>
      <c r="E247" s="1">
        <f>IFERROR(__xludf.DUMMYFUNCTION("""COMPUTED_VALUE"""),950.37)</f>
        <v>950.37</v>
      </c>
      <c r="G247" s="2">
        <f>IFERROR(__xludf.DUMMYFUNCTION("""COMPUTED_VALUE"""),45646.66666666667)</f>
        <v>45646.66667</v>
      </c>
      <c r="H247" s="1">
        <f>IFERROR(__xludf.DUMMYFUNCTION("""COMPUTED_VALUE"""),934.89)</f>
        <v>934.89</v>
      </c>
      <c r="J247" s="2">
        <f>IFERROR(__xludf.DUMMYFUNCTION("""COMPUTED_VALUE"""),45646.66666666667)</f>
        <v>45646.66667</v>
      </c>
      <c r="K247" s="1">
        <f>IFERROR(__xludf.DUMMYFUNCTION("""COMPUTED_VALUE"""),943.53)</f>
        <v>943.53</v>
      </c>
      <c r="M247" s="2">
        <f>IFERROR(__xludf.DUMMYFUNCTION("""COMPUTED_VALUE"""),45646.66666666667)</f>
        <v>45646.66667</v>
      </c>
      <c r="N247" s="1">
        <f>IFERROR(__xludf.DUMMYFUNCTION("""COMPUTED_VALUE"""),2.27735262E8)</f>
        <v>227735262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IFERROR(__xludf.DUMMYFUNCTION("""COMPUTED_VALUE"""),943.53)</f>
        <v>943.53</v>
      </c>
      <c r="D248" s="2">
        <f>IFERROR(__xludf.DUMMYFUNCTION("""COMPUTED_VALUE"""),45649.66666666667)</f>
        <v>45649.66667</v>
      </c>
      <c r="E248" s="1">
        <f>IFERROR(__xludf.DUMMYFUNCTION("""COMPUTED_VALUE"""),955.98)</f>
        <v>955.98</v>
      </c>
      <c r="G248" s="2">
        <f>IFERROR(__xludf.DUMMYFUNCTION("""COMPUTED_VALUE"""),45649.66666666667)</f>
        <v>45649.66667</v>
      </c>
      <c r="H248" s="1">
        <f>IFERROR(__xludf.DUMMYFUNCTION("""COMPUTED_VALUE"""),936.88)</f>
        <v>936.88</v>
      </c>
      <c r="J248" s="2">
        <f>IFERROR(__xludf.DUMMYFUNCTION("""COMPUTED_VALUE"""),45649.66666666667)</f>
        <v>45649.66667</v>
      </c>
      <c r="K248" s="1">
        <f>IFERROR(__xludf.DUMMYFUNCTION("""COMPUTED_VALUE"""),953.16)</f>
        <v>953.16</v>
      </c>
      <c r="M248" s="2">
        <f>IFERROR(__xludf.DUMMYFUNCTION("""COMPUTED_VALUE"""),45649.66666666667)</f>
        <v>45649.66667</v>
      </c>
      <c r="N248" s="1">
        <f>IFERROR(__xludf.DUMMYFUNCTION("""COMPUTED_VALUE"""),7.968831E7)</f>
        <v>79688310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IFERROR(__xludf.DUMMYFUNCTION("""COMPUTED_VALUE"""),953.16)</f>
        <v>953.16</v>
      </c>
      <c r="D249" s="2">
        <f>IFERROR(__xludf.DUMMYFUNCTION("""COMPUTED_VALUE"""),45650.54166666667)</f>
        <v>45650.54167</v>
      </c>
      <c r="E249" s="1">
        <f>IFERROR(__xludf.DUMMYFUNCTION("""COMPUTED_VALUE"""),963.63)</f>
        <v>963.63</v>
      </c>
      <c r="G249" s="2">
        <f>IFERROR(__xludf.DUMMYFUNCTION("""COMPUTED_VALUE"""),45650.54166666667)</f>
        <v>45650.54167</v>
      </c>
      <c r="H249" s="1">
        <f>IFERROR(__xludf.DUMMYFUNCTION("""COMPUTED_VALUE"""),947.86)</f>
        <v>947.86</v>
      </c>
      <c r="J249" s="2">
        <f>IFERROR(__xludf.DUMMYFUNCTION("""COMPUTED_VALUE"""),45650.54166666667)</f>
        <v>45650.54167</v>
      </c>
      <c r="K249" s="1">
        <f>IFERROR(__xludf.DUMMYFUNCTION("""COMPUTED_VALUE"""),963.03)</f>
        <v>963.03</v>
      </c>
      <c r="M249" s="2">
        <f>IFERROR(__xludf.DUMMYFUNCTION("""COMPUTED_VALUE"""),45650.54166666667)</f>
        <v>45650.54167</v>
      </c>
      <c r="N249" s="1">
        <f>IFERROR(__xludf.DUMMYFUNCTION("""COMPUTED_VALUE"""),3.3106251E7)</f>
        <v>33106251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IFERROR(__xludf.DUMMYFUNCTION("""COMPUTED_VALUE"""),963.03)</f>
        <v>963.03</v>
      </c>
      <c r="D250" s="2">
        <f>IFERROR(__xludf.DUMMYFUNCTION("""COMPUTED_VALUE"""),45652.66666666667)</f>
        <v>45652.66667</v>
      </c>
      <c r="E250" s="1">
        <f>IFERROR(__xludf.DUMMYFUNCTION("""COMPUTED_VALUE"""),964.65)</f>
        <v>964.65</v>
      </c>
      <c r="G250" s="2">
        <f>IFERROR(__xludf.DUMMYFUNCTION("""COMPUTED_VALUE"""),45652.66666666667)</f>
        <v>45652.66667</v>
      </c>
      <c r="H250" s="1">
        <f>IFERROR(__xludf.DUMMYFUNCTION("""COMPUTED_VALUE"""),954.02)</f>
        <v>954.02</v>
      </c>
      <c r="J250" s="2">
        <f>IFERROR(__xludf.DUMMYFUNCTION("""COMPUTED_VALUE"""),45652.66666666667)</f>
        <v>45652.66667</v>
      </c>
      <c r="K250" s="1">
        <f>IFERROR(__xludf.DUMMYFUNCTION("""COMPUTED_VALUE"""),961.66)</f>
        <v>961.66</v>
      </c>
      <c r="M250" s="2">
        <f>IFERROR(__xludf.DUMMYFUNCTION("""COMPUTED_VALUE"""),45652.66666666667)</f>
        <v>45652.66667</v>
      </c>
      <c r="N250" s="1">
        <f>IFERROR(__xludf.DUMMYFUNCTION("""COMPUTED_VALUE"""),4.6359163E7)</f>
        <v>46359163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IFERROR(__xludf.DUMMYFUNCTION("""COMPUTED_VALUE"""),961.66)</f>
        <v>961.66</v>
      </c>
      <c r="D251" s="2">
        <f>IFERROR(__xludf.DUMMYFUNCTION("""COMPUTED_VALUE"""),45653.66666666667)</f>
        <v>45653.66667</v>
      </c>
      <c r="E251" s="1">
        <f>IFERROR(__xludf.DUMMYFUNCTION("""COMPUTED_VALUE"""),971.83)</f>
        <v>971.83</v>
      </c>
      <c r="G251" s="2">
        <f>IFERROR(__xludf.DUMMYFUNCTION("""COMPUTED_VALUE"""),45653.66666666667)</f>
        <v>45653.66667</v>
      </c>
      <c r="H251" s="1">
        <f>IFERROR(__xludf.DUMMYFUNCTION("""COMPUTED_VALUE"""),956.73)</f>
        <v>956.73</v>
      </c>
      <c r="J251" s="2">
        <f>IFERROR(__xludf.DUMMYFUNCTION("""COMPUTED_VALUE"""),45653.66666666667)</f>
        <v>45653.66667</v>
      </c>
      <c r="K251" s="1">
        <f>IFERROR(__xludf.DUMMYFUNCTION("""COMPUTED_VALUE"""),962.3)</f>
        <v>962.3</v>
      </c>
      <c r="M251" s="2">
        <f>IFERROR(__xludf.DUMMYFUNCTION("""COMPUTED_VALUE"""),45653.66666666667)</f>
        <v>45653.66667</v>
      </c>
      <c r="N251" s="1">
        <f>IFERROR(__xludf.DUMMYFUNCTION("""COMPUTED_VALUE"""),5.179494E7)</f>
        <v>51794940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IFERROR(__xludf.DUMMYFUNCTION("""COMPUTED_VALUE"""),962.3)</f>
        <v>962.3</v>
      </c>
      <c r="D252" s="2">
        <f>IFERROR(__xludf.DUMMYFUNCTION("""COMPUTED_VALUE"""),45656.66666666667)</f>
        <v>45656.66667</v>
      </c>
      <c r="E252" s="1">
        <f>IFERROR(__xludf.DUMMYFUNCTION("""COMPUTED_VALUE"""),979.15)</f>
        <v>979.15</v>
      </c>
      <c r="G252" s="2">
        <f>IFERROR(__xludf.DUMMYFUNCTION("""COMPUTED_VALUE"""),45656.66666666667)</f>
        <v>45656.66667</v>
      </c>
      <c r="H252" s="1">
        <f>IFERROR(__xludf.DUMMYFUNCTION("""COMPUTED_VALUE"""),960.82)</f>
        <v>960.82</v>
      </c>
      <c r="J252" s="2">
        <f>IFERROR(__xludf.DUMMYFUNCTION("""COMPUTED_VALUE"""),45656.66666666667)</f>
        <v>45656.66667</v>
      </c>
      <c r="K252" s="1">
        <f>IFERROR(__xludf.DUMMYFUNCTION("""COMPUTED_VALUE"""),971.05)</f>
        <v>971.05</v>
      </c>
      <c r="M252" s="2">
        <f>IFERROR(__xludf.DUMMYFUNCTION("""COMPUTED_VALUE"""),45656.66666666667)</f>
        <v>45656.66667</v>
      </c>
      <c r="N252" s="1">
        <f>IFERROR(__xludf.DUMMYFUNCTION("""COMPUTED_VALUE"""),8.0006668E7)</f>
        <v>80006668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IFERROR(__xludf.DUMMYFUNCTION("""COMPUTED_VALUE"""),971.05)</f>
        <v>971.05</v>
      </c>
      <c r="D253" s="2">
        <f>IFERROR(__xludf.DUMMYFUNCTION("""COMPUTED_VALUE"""),45657.66666666667)</f>
        <v>45657.66667</v>
      </c>
      <c r="E253" s="1">
        <f>IFERROR(__xludf.DUMMYFUNCTION("""COMPUTED_VALUE"""),989.14)</f>
        <v>989.14</v>
      </c>
      <c r="G253" s="2">
        <f>IFERROR(__xludf.DUMMYFUNCTION("""COMPUTED_VALUE"""),45657.66666666667)</f>
        <v>45657.66667</v>
      </c>
      <c r="H253" s="1">
        <f>IFERROR(__xludf.DUMMYFUNCTION("""COMPUTED_VALUE"""),970.65)</f>
        <v>970.65</v>
      </c>
      <c r="J253" s="2">
        <f>IFERROR(__xludf.DUMMYFUNCTION("""COMPUTED_VALUE"""),45657.66666666667)</f>
        <v>45657.66667</v>
      </c>
      <c r="K253" s="1">
        <f>IFERROR(__xludf.DUMMYFUNCTION("""COMPUTED_VALUE"""),986.53)</f>
        <v>986.53</v>
      </c>
      <c r="M253" s="2">
        <f>IFERROR(__xludf.DUMMYFUNCTION("""COMPUTED_VALUE"""),45657.66666666667)</f>
        <v>45657.66667</v>
      </c>
      <c r="N253" s="1">
        <f>IFERROR(__xludf.DUMMYFUNCTION("""COMPUTED_VALUE"""),6.8714281E7)</f>
        <v>68714281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IFERROR(__xludf.DUMMYFUNCTION("""COMPUTED_VALUE"""),986.53)</f>
        <v>986.53</v>
      </c>
      <c r="D254" s="2">
        <f>IFERROR(__xludf.DUMMYFUNCTION("""COMPUTED_VALUE"""),45659.66666666667)</f>
        <v>45659.66667</v>
      </c>
      <c r="E254" s="1">
        <f>IFERROR(__xludf.DUMMYFUNCTION("""COMPUTED_VALUE"""),1006.75)</f>
        <v>1006.75</v>
      </c>
      <c r="G254" s="2">
        <f>IFERROR(__xludf.DUMMYFUNCTION("""COMPUTED_VALUE"""),45659.66666666667)</f>
        <v>45659.66667</v>
      </c>
      <c r="H254" s="1">
        <f>IFERROR(__xludf.DUMMYFUNCTION("""COMPUTED_VALUE"""),986.53)</f>
        <v>986.53</v>
      </c>
      <c r="J254" s="2">
        <f>IFERROR(__xludf.DUMMYFUNCTION("""COMPUTED_VALUE"""),45659.66666666667)</f>
        <v>45659.66667</v>
      </c>
      <c r="K254" s="1">
        <f>IFERROR(__xludf.DUMMYFUNCTION("""COMPUTED_VALUE"""),1002.61)</f>
        <v>1002.61</v>
      </c>
      <c r="M254" s="2">
        <f>IFERROR(__xludf.DUMMYFUNCTION("""COMPUTED_VALUE"""),45659.66666666667)</f>
        <v>45659.66667</v>
      </c>
      <c r="N254" s="1">
        <f>IFERROR(__xludf.DUMMYFUNCTION("""COMPUTED_VALUE"""),7.2967207E7)</f>
        <v>72967207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IFERROR(__xludf.DUMMYFUNCTION("""COMPUTED_VALUE"""),1002.61)</f>
        <v>1002.61</v>
      </c>
      <c r="D255" s="2">
        <f>IFERROR(__xludf.DUMMYFUNCTION("""COMPUTED_VALUE"""),45660.66666666667)</f>
        <v>45660.66667</v>
      </c>
      <c r="E255" s="1">
        <f>IFERROR(__xludf.DUMMYFUNCTION("""COMPUTED_VALUE"""),1014.56)</f>
        <v>1014.56</v>
      </c>
      <c r="G255" s="2">
        <f>IFERROR(__xludf.DUMMYFUNCTION("""COMPUTED_VALUE"""),45660.66666666667)</f>
        <v>45660.66667</v>
      </c>
      <c r="H255" s="1">
        <f>IFERROR(__xludf.DUMMYFUNCTION("""COMPUTED_VALUE"""),1002.61)</f>
        <v>1002.61</v>
      </c>
      <c r="J255" s="2">
        <f>IFERROR(__xludf.DUMMYFUNCTION("""COMPUTED_VALUE"""),45660.66666666667)</f>
        <v>45660.66667</v>
      </c>
      <c r="K255" s="1">
        <f>IFERROR(__xludf.DUMMYFUNCTION("""COMPUTED_VALUE"""),1012.3)</f>
        <v>1012.3</v>
      </c>
      <c r="M255" s="2">
        <f>IFERROR(__xludf.DUMMYFUNCTION("""COMPUTED_VALUE"""),45660.66666666667)</f>
        <v>45660.66667</v>
      </c>
      <c r="N255" s="1">
        <f>IFERROR(__xludf.DUMMYFUNCTION("""COMPUTED_VALUE"""),7.2171133E7)</f>
        <v>72171133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IFERROR(__xludf.DUMMYFUNCTION("""COMPUTED_VALUE"""),1012.3)</f>
        <v>1012.3</v>
      </c>
      <c r="D256" s="2">
        <f>IFERROR(__xludf.DUMMYFUNCTION("""COMPUTED_VALUE"""),45663.66666666667)</f>
        <v>45663.66667</v>
      </c>
      <c r="E256" s="1">
        <f>IFERROR(__xludf.DUMMYFUNCTION("""COMPUTED_VALUE"""),1027.79)</f>
        <v>1027.79</v>
      </c>
      <c r="G256" s="2">
        <f>IFERROR(__xludf.DUMMYFUNCTION("""COMPUTED_VALUE"""),45663.66666666667)</f>
        <v>45663.66667</v>
      </c>
      <c r="H256" s="1">
        <f>IFERROR(__xludf.DUMMYFUNCTION("""COMPUTED_VALUE"""),1004.9)</f>
        <v>1004.9</v>
      </c>
      <c r="J256" s="2">
        <f>IFERROR(__xludf.DUMMYFUNCTION("""COMPUTED_VALUE"""),45663.66666666667)</f>
        <v>45663.66667</v>
      </c>
      <c r="K256" s="1">
        <f>IFERROR(__xludf.DUMMYFUNCTION("""COMPUTED_VALUE"""),1008.02)</f>
        <v>1008.02</v>
      </c>
      <c r="M256" s="2">
        <f>IFERROR(__xludf.DUMMYFUNCTION("""COMPUTED_VALUE"""),45663.66666666667)</f>
        <v>45663.66667</v>
      </c>
      <c r="N256" s="1">
        <f>IFERROR(__xludf.DUMMYFUNCTION("""COMPUTED_VALUE"""),7.9480534E7)</f>
        <v>79480534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IFERROR(__xludf.DUMMYFUNCTION("""COMPUTED_VALUE"""),1008.02)</f>
        <v>1008.02</v>
      </c>
      <c r="D257" s="2">
        <f>IFERROR(__xludf.DUMMYFUNCTION("""COMPUTED_VALUE"""),45664.66666666667)</f>
        <v>45664.66667</v>
      </c>
      <c r="E257" s="1">
        <f>IFERROR(__xludf.DUMMYFUNCTION("""COMPUTED_VALUE"""),1027.36)</f>
        <v>1027.36</v>
      </c>
      <c r="G257" s="2">
        <f>IFERROR(__xludf.DUMMYFUNCTION("""COMPUTED_VALUE"""),45664.66666666667)</f>
        <v>45664.66667</v>
      </c>
      <c r="H257" s="1">
        <f>IFERROR(__xludf.DUMMYFUNCTION("""COMPUTED_VALUE"""),1008.02)</f>
        <v>1008.02</v>
      </c>
      <c r="J257" s="2">
        <f>IFERROR(__xludf.DUMMYFUNCTION("""COMPUTED_VALUE"""),45664.66666666667)</f>
        <v>45664.66667</v>
      </c>
      <c r="K257" s="1">
        <f>IFERROR(__xludf.DUMMYFUNCTION("""COMPUTED_VALUE"""),1021.05)</f>
        <v>1021.05</v>
      </c>
      <c r="M257" s="2">
        <f>IFERROR(__xludf.DUMMYFUNCTION("""COMPUTED_VALUE"""),45664.66666666667)</f>
        <v>45664.66667</v>
      </c>
      <c r="N257" s="1">
        <f>IFERROR(__xludf.DUMMYFUNCTION("""COMPUTED_VALUE"""),7.5836664E7)</f>
        <v>75836664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IFERROR(__xludf.DUMMYFUNCTION("""COMPUTED_VALUE"""),1021.05)</f>
        <v>1021.05</v>
      </c>
      <c r="D258" s="2">
        <f>IFERROR(__xludf.DUMMYFUNCTION("""COMPUTED_VALUE"""),45665.66666666667)</f>
        <v>45665.66667</v>
      </c>
      <c r="E258" s="1">
        <f>IFERROR(__xludf.DUMMYFUNCTION("""COMPUTED_VALUE"""),1028.21)</f>
        <v>1028.21</v>
      </c>
      <c r="G258" s="2">
        <f>IFERROR(__xludf.DUMMYFUNCTION("""COMPUTED_VALUE"""),45665.66666666667)</f>
        <v>45665.66667</v>
      </c>
      <c r="H258" s="1">
        <f>IFERROR(__xludf.DUMMYFUNCTION("""COMPUTED_VALUE"""),1015.15)</f>
        <v>1015.15</v>
      </c>
      <c r="J258" s="2">
        <f>IFERROR(__xludf.DUMMYFUNCTION("""COMPUTED_VALUE"""),45665.66666666667)</f>
        <v>45665.66667</v>
      </c>
      <c r="K258" s="1">
        <f>IFERROR(__xludf.DUMMYFUNCTION("""COMPUTED_VALUE"""),1028.16)</f>
        <v>1028.16</v>
      </c>
      <c r="M258" s="2">
        <f>IFERROR(__xludf.DUMMYFUNCTION("""COMPUTED_VALUE"""),45665.66666666667)</f>
        <v>45665.66667</v>
      </c>
      <c r="N258" s="1">
        <f>IFERROR(__xludf.DUMMYFUNCTION("""COMPUTED_VALUE"""),8.0888097E7)</f>
        <v>80888097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IFERROR(__xludf.DUMMYFUNCTION("""COMPUTED_VALUE"""),1028.16)</f>
        <v>1028.16</v>
      </c>
      <c r="D259" s="2">
        <f>IFERROR(__xludf.DUMMYFUNCTION("""COMPUTED_VALUE"""),45667.66666666667)</f>
        <v>45667.66667</v>
      </c>
      <c r="E259" s="1">
        <f>IFERROR(__xludf.DUMMYFUNCTION("""COMPUTED_VALUE"""),1056.71)</f>
        <v>1056.71</v>
      </c>
      <c r="G259" s="2">
        <f>IFERROR(__xludf.DUMMYFUNCTION("""COMPUTED_VALUE"""),45667.66666666667)</f>
        <v>45667.66667</v>
      </c>
      <c r="H259" s="1">
        <f>IFERROR(__xludf.DUMMYFUNCTION("""COMPUTED_VALUE"""),1028.16)</f>
        <v>1028.16</v>
      </c>
      <c r="J259" s="2">
        <f>IFERROR(__xludf.DUMMYFUNCTION("""COMPUTED_VALUE"""),45667.66666666667)</f>
        <v>45667.66667</v>
      </c>
      <c r="K259" s="1">
        <f>IFERROR(__xludf.DUMMYFUNCTION("""COMPUTED_VALUE"""),1038.01)</f>
        <v>1038.01</v>
      </c>
      <c r="M259" s="2">
        <f>IFERROR(__xludf.DUMMYFUNCTION("""COMPUTED_VALUE"""),45667.66666666667)</f>
        <v>45667.66667</v>
      </c>
      <c r="N259" s="1">
        <f>IFERROR(__xludf.DUMMYFUNCTION("""COMPUTED_VALUE"""),1.06543645E8)</f>
        <v>106543645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IFERROR(__xludf.DUMMYFUNCTION("""COMPUTED_VALUE"""),1038.01)</f>
        <v>1038.01</v>
      </c>
      <c r="D260" s="2">
        <f>IFERROR(__xludf.DUMMYFUNCTION("""COMPUTED_VALUE"""),45670.66666666667)</f>
        <v>45670.66667</v>
      </c>
      <c r="E260" s="1">
        <f>IFERROR(__xludf.DUMMYFUNCTION("""COMPUTED_VALUE"""),1070.95)</f>
        <v>1070.95</v>
      </c>
      <c r="G260" s="2">
        <f>IFERROR(__xludf.DUMMYFUNCTION("""COMPUTED_VALUE"""),45670.66666666667)</f>
        <v>45670.66667</v>
      </c>
      <c r="H260" s="1">
        <f>IFERROR(__xludf.DUMMYFUNCTION("""COMPUTED_VALUE"""),1038.01)</f>
        <v>1038.01</v>
      </c>
      <c r="J260" s="2">
        <f>IFERROR(__xludf.DUMMYFUNCTION("""COMPUTED_VALUE"""),45670.66666666667)</f>
        <v>45670.66667</v>
      </c>
      <c r="K260" s="1">
        <f>IFERROR(__xludf.DUMMYFUNCTION("""COMPUTED_VALUE"""),1060.59)</f>
        <v>1060.59</v>
      </c>
      <c r="M260" s="2">
        <f>IFERROR(__xludf.DUMMYFUNCTION("""COMPUTED_VALUE"""),45670.66666666667)</f>
        <v>45670.66667</v>
      </c>
      <c r="N260" s="1">
        <f>IFERROR(__xludf.DUMMYFUNCTION("""COMPUTED_VALUE"""),1.07734542E8)</f>
        <v>107734542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IFERROR(__xludf.DUMMYFUNCTION("""COMPUTED_VALUE"""),1060.59)</f>
        <v>1060.59</v>
      </c>
      <c r="D261" s="2">
        <f>IFERROR(__xludf.DUMMYFUNCTION("""COMPUTED_VALUE"""),45671.66666666667)</f>
        <v>45671.66667</v>
      </c>
      <c r="E261" s="1">
        <f>IFERROR(__xludf.DUMMYFUNCTION("""COMPUTED_VALUE"""),1072.25)</f>
        <v>1072.25</v>
      </c>
      <c r="G261" s="2">
        <f>IFERROR(__xludf.DUMMYFUNCTION("""COMPUTED_VALUE"""),45671.66666666667)</f>
        <v>45671.66667</v>
      </c>
      <c r="H261" s="1">
        <f>IFERROR(__xludf.DUMMYFUNCTION("""COMPUTED_VALUE"""),1054.67)</f>
        <v>1054.67</v>
      </c>
      <c r="J261" s="2">
        <f>IFERROR(__xludf.DUMMYFUNCTION("""COMPUTED_VALUE"""),45671.66666666667)</f>
        <v>45671.66667</v>
      </c>
      <c r="K261" s="1">
        <f>IFERROR(__xludf.DUMMYFUNCTION("""COMPUTED_VALUE"""),1071.3)</f>
        <v>1071.3</v>
      </c>
      <c r="M261" s="2">
        <f>IFERROR(__xludf.DUMMYFUNCTION("""COMPUTED_VALUE"""),45671.66666666667)</f>
        <v>45671.66667</v>
      </c>
      <c r="N261" s="1">
        <f>IFERROR(__xludf.DUMMYFUNCTION("""COMPUTED_VALUE"""),8.2337661E7)</f>
        <v>82337661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IFERROR(__xludf.DUMMYFUNCTION("""COMPUTED_VALUE"""),1071.3)</f>
        <v>1071.3</v>
      </c>
      <c r="D262" s="2">
        <f>IFERROR(__xludf.DUMMYFUNCTION("""COMPUTED_VALUE"""),45672.66666666667)</f>
        <v>45672.66667</v>
      </c>
      <c r="E262" s="1">
        <f>IFERROR(__xludf.DUMMYFUNCTION("""COMPUTED_VALUE"""),1091.43)</f>
        <v>1091.43</v>
      </c>
      <c r="G262" s="2">
        <f>IFERROR(__xludf.DUMMYFUNCTION("""COMPUTED_VALUE"""),45672.66666666667)</f>
        <v>45672.66667</v>
      </c>
      <c r="H262" s="1">
        <f>IFERROR(__xludf.DUMMYFUNCTION("""COMPUTED_VALUE"""),1071.3)</f>
        <v>1071.3</v>
      </c>
      <c r="J262" s="2">
        <f>IFERROR(__xludf.DUMMYFUNCTION("""COMPUTED_VALUE"""),45672.66666666667)</f>
        <v>45672.66667</v>
      </c>
      <c r="K262" s="1">
        <f>IFERROR(__xludf.DUMMYFUNCTION("""COMPUTED_VALUE"""),1088.08)</f>
        <v>1088.08</v>
      </c>
      <c r="M262" s="2">
        <f>IFERROR(__xludf.DUMMYFUNCTION("""COMPUTED_VALUE"""),45672.66666666667)</f>
        <v>45672.66667</v>
      </c>
      <c r="N262" s="1">
        <f>IFERROR(__xludf.DUMMYFUNCTION("""COMPUTED_VALUE"""),9.135565E7)</f>
        <v>91355650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IFERROR(__xludf.DUMMYFUNCTION("""COMPUTED_VALUE"""),1088.08)</f>
        <v>1088.08</v>
      </c>
      <c r="D263" s="2">
        <f>IFERROR(__xludf.DUMMYFUNCTION("""COMPUTED_VALUE"""),45673.66666666667)</f>
        <v>45673.66667</v>
      </c>
      <c r="E263" s="1">
        <f>IFERROR(__xludf.DUMMYFUNCTION("""COMPUTED_VALUE"""),1097.99)</f>
        <v>1097.99</v>
      </c>
      <c r="G263" s="2">
        <f>IFERROR(__xludf.DUMMYFUNCTION("""COMPUTED_VALUE"""),45673.66666666667)</f>
        <v>45673.66667</v>
      </c>
      <c r="H263" s="1">
        <f>IFERROR(__xludf.DUMMYFUNCTION("""COMPUTED_VALUE"""),1082.33)</f>
        <v>1082.33</v>
      </c>
      <c r="J263" s="2">
        <f>IFERROR(__xludf.DUMMYFUNCTION("""COMPUTED_VALUE"""),45673.66666666667)</f>
        <v>45673.66667</v>
      </c>
      <c r="K263" s="1">
        <f>IFERROR(__xludf.DUMMYFUNCTION("""COMPUTED_VALUE"""),1094.68)</f>
        <v>1094.68</v>
      </c>
      <c r="M263" s="2">
        <f>IFERROR(__xludf.DUMMYFUNCTION("""COMPUTED_VALUE"""),45673.66666666667)</f>
        <v>45673.66667</v>
      </c>
      <c r="N263" s="1">
        <f>IFERROR(__xludf.DUMMYFUNCTION("""COMPUTED_VALUE"""),7.9923538E7)</f>
        <v>79923538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IFERROR(__xludf.DUMMYFUNCTION("""COMPUTED_VALUE"""),1094.68)</f>
        <v>1094.68</v>
      </c>
      <c r="D264" s="2">
        <f>IFERROR(__xludf.DUMMYFUNCTION("""COMPUTED_VALUE"""),45674.66666666667)</f>
        <v>45674.66667</v>
      </c>
      <c r="E264" s="1">
        <f>IFERROR(__xludf.DUMMYFUNCTION("""COMPUTED_VALUE"""),1096.54)</f>
        <v>1096.54</v>
      </c>
      <c r="G264" s="2">
        <f>IFERROR(__xludf.DUMMYFUNCTION("""COMPUTED_VALUE"""),45674.66666666667)</f>
        <v>45674.66667</v>
      </c>
      <c r="H264" s="1">
        <f>IFERROR(__xludf.DUMMYFUNCTION("""COMPUTED_VALUE"""),1089.89)</f>
        <v>1089.89</v>
      </c>
      <c r="J264" s="2">
        <f>IFERROR(__xludf.DUMMYFUNCTION("""COMPUTED_VALUE"""),45674.66666666667)</f>
        <v>45674.66667</v>
      </c>
      <c r="K264" s="1">
        <f>IFERROR(__xludf.DUMMYFUNCTION("""COMPUTED_VALUE"""),1094.39)</f>
        <v>1094.39</v>
      </c>
      <c r="M264" s="2">
        <f>IFERROR(__xludf.DUMMYFUNCTION("""COMPUTED_VALUE"""),45674.66666666667)</f>
        <v>45674.66667</v>
      </c>
      <c r="N264" s="1">
        <f>IFERROR(__xludf.DUMMYFUNCTION("""COMPUTED_VALUE"""),8.791618E7)</f>
        <v>87916180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IFERROR(__xludf.DUMMYFUNCTION("""COMPUTED_VALUE"""),1094.39)</f>
        <v>1094.39</v>
      </c>
      <c r="D265" s="2">
        <f>IFERROR(__xludf.DUMMYFUNCTION("""COMPUTED_VALUE"""),45678.66666666667)</f>
        <v>45678.66667</v>
      </c>
      <c r="E265" s="1">
        <f>IFERROR(__xludf.DUMMYFUNCTION("""COMPUTED_VALUE"""),1094.39)</f>
        <v>1094.39</v>
      </c>
      <c r="G265" s="2">
        <f>IFERROR(__xludf.DUMMYFUNCTION("""COMPUTED_VALUE"""),45678.66666666667)</f>
        <v>45678.66667</v>
      </c>
      <c r="H265" s="1">
        <f>IFERROR(__xludf.DUMMYFUNCTION("""COMPUTED_VALUE"""),1078.2)</f>
        <v>1078.2</v>
      </c>
      <c r="J265" s="2">
        <f>IFERROR(__xludf.DUMMYFUNCTION("""COMPUTED_VALUE"""),45678.66666666667)</f>
        <v>45678.66667</v>
      </c>
      <c r="K265" s="1">
        <f>IFERROR(__xludf.DUMMYFUNCTION("""COMPUTED_VALUE"""),1083.39)</f>
        <v>1083.39</v>
      </c>
      <c r="M265" s="2">
        <f>IFERROR(__xludf.DUMMYFUNCTION("""COMPUTED_VALUE"""),45678.66666666667)</f>
        <v>45678.66667</v>
      </c>
      <c r="N265" s="1">
        <f>IFERROR(__xludf.DUMMYFUNCTION("""COMPUTED_VALUE"""),9.2341286E7)</f>
        <v>92341286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IFERROR(__xludf.DUMMYFUNCTION("""COMPUTED_VALUE"""),1083.39)</f>
        <v>1083.39</v>
      </c>
      <c r="D266" s="2">
        <f>IFERROR(__xludf.DUMMYFUNCTION("""COMPUTED_VALUE"""),45679.66666666667)</f>
        <v>45679.66667</v>
      </c>
      <c r="E266" s="1">
        <f>IFERROR(__xludf.DUMMYFUNCTION("""COMPUTED_VALUE"""),1088.96)</f>
        <v>1088.96</v>
      </c>
      <c r="G266" s="2">
        <f>IFERROR(__xludf.DUMMYFUNCTION("""COMPUTED_VALUE"""),45679.66666666667)</f>
        <v>45679.66667</v>
      </c>
      <c r="H266" s="1">
        <f>IFERROR(__xludf.DUMMYFUNCTION("""COMPUTED_VALUE"""),1070.41)</f>
        <v>1070.41</v>
      </c>
      <c r="J266" s="2">
        <f>IFERROR(__xludf.DUMMYFUNCTION("""COMPUTED_VALUE"""),45679.66666666667)</f>
        <v>45679.66667</v>
      </c>
      <c r="K266" s="1">
        <f>IFERROR(__xludf.DUMMYFUNCTION("""COMPUTED_VALUE"""),1071.13)</f>
        <v>1071.13</v>
      </c>
      <c r="M266" s="2">
        <f>IFERROR(__xludf.DUMMYFUNCTION("""COMPUTED_VALUE"""),45679.66666666667)</f>
        <v>45679.66667</v>
      </c>
      <c r="N266" s="1">
        <f>IFERROR(__xludf.DUMMYFUNCTION("""COMPUTED_VALUE"""),7.2097448E7)</f>
        <v>72097448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IFERROR(__xludf.DUMMYFUNCTION("""COMPUTED_VALUE"""),1071.13)</f>
        <v>1071.13</v>
      </c>
      <c r="D267" s="2">
        <f>IFERROR(__xludf.DUMMYFUNCTION("""COMPUTED_VALUE"""),45680.66666666667)</f>
        <v>45680.66667</v>
      </c>
      <c r="E267" s="1">
        <f>IFERROR(__xludf.DUMMYFUNCTION("""COMPUTED_VALUE"""),1088.71)</f>
        <v>1088.71</v>
      </c>
      <c r="G267" s="2">
        <f>IFERROR(__xludf.DUMMYFUNCTION("""COMPUTED_VALUE"""),45680.66666666667)</f>
        <v>45680.66667</v>
      </c>
      <c r="H267" s="1">
        <f>IFERROR(__xludf.DUMMYFUNCTION("""COMPUTED_VALUE"""),1071.13)</f>
        <v>1071.13</v>
      </c>
      <c r="J267" s="2">
        <f>IFERROR(__xludf.DUMMYFUNCTION("""COMPUTED_VALUE"""),45680.66666666667)</f>
        <v>45680.66667</v>
      </c>
      <c r="K267" s="1">
        <f>IFERROR(__xludf.DUMMYFUNCTION("""COMPUTED_VALUE"""),1081.5)</f>
        <v>1081.5</v>
      </c>
      <c r="M267" s="2">
        <f>IFERROR(__xludf.DUMMYFUNCTION("""COMPUTED_VALUE"""),45680.66666666667)</f>
        <v>45680.66667</v>
      </c>
      <c r="N267" s="1">
        <f>IFERROR(__xludf.DUMMYFUNCTION("""COMPUTED_VALUE"""),7.4998979E7)</f>
        <v>74998979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IFERROR(__xludf.DUMMYFUNCTION("""COMPUTED_VALUE"""),1081.5)</f>
        <v>1081.5</v>
      </c>
      <c r="D268" s="2">
        <f>IFERROR(__xludf.DUMMYFUNCTION("""COMPUTED_VALUE"""),45681.66666666667)</f>
        <v>45681.66667</v>
      </c>
      <c r="E268" s="1">
        <f>IFERROR(__xludf.DUMMYFUNCTION("""COMPUTED_VALUE"""),1086.14)</f>
        <v>1086.14</v>
      </c>
      <c r="G268" s="2">
        <f>IFERROR(__xludf.DUMMYFUNCTION("""COMPUTED_VALUE"""),45681.66666666667)</f>
        <v>45681.66667</v>
      </c>
      <c r="H268" s="1">
        <f>IFERROR(__xludf.DUMMYFUNCTION("""COMPUTED_VALUE"""),1065.44)</f>
        <v>1065.44</v>
      </c>
      <c r="J268" s="2">
        <f>IFERROR(__xludf.DUMMYFUNCTION("""COMPUTED_VALUE"""),45681.66666666667)</f>
        <v>45681.66667</v>
      </c>
      <c r="K268" s="1">
        <f>IFERROR(__xludf.DUMMYFUNCTION("""COMPUTED_VALUE"""),1066.26)</f>
        <v>1066.26</v>
      </c>
      <c r="M268" s="2">
        <f>IFERROR(__xludf.DUMMYFUNCTION("""COMPUTED_VALUE"""),45681.66666666667)</f>
        <v>45681.66667</v>
      </c>
      <c r="N268" s="1">
        <f>IFERROR(__xludf.DUMMYFUNCTION("""COMPUTED_VALUE"""),7.2732145E7)</f>
        <v>72732145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IFERROR(__xludf.DUMMYFUNCTION("""COMPUTED_VALUE"""),1066.26)</f>
        <v>1066.26</v>
      </c>
      <c r="D269" s="2">
        <f>IFERROR(__xludf.DUMMYFUNCTION("""COMPUTED_VALUE"""),45684.66666666667)</f>
        <v>45684.66667</v>
      </c>
      <c r="E269" s="1">
        <f>IFERROR(__xludf.DUMMYFUNCTION("""COMPUTED_VALUE"""),1072.39)</f>
        <v>1072.39</v>
      </c>
      <c r="G269" s="2">
        <f>IFERROR(__xludf.DUMMYFUNCTION("""COMPUTED_VALUE"""),45684.66666666667)</f>
        <v>45684.66667</v>
      </c>
      <c r="H269" s="1">
        <f>IFERROR(__xludf.DUMMYFUNCTION("""COMPUTED_VALUE"""),1046.47)</f>
        <v>1046.47</v>
      </c>
      <c r="J269" s="2">
        <f>IFERROR(__xludf.DUMMYFUNCTION("""COMPUTED_VALUE"""),45684.66666666667)</f>
        <v>45684.66667</v>
      </c>
      <c r="K269" s="1">
        <f>IFERROR(__xludf.DUMMYFUNCTION("""COMPUTED_VALUE"""),1054.33)</f>
        <v>1054.33</v>
      </c>
      <c r="M269" s="2">
        <f>IFERROR(__xludf.DUMMYFUNCTION("""COMPUTED_VALUE"""),45684.66666666667)</f>
        <v>45684.66667</v>
      </c>
      <c r="N269" s="1">
        <f>IFERROR(__xludf.DUMMYFUNCTION("""COMPUTED_VALUE"""),1.09281557E8)</f>
        <v>109281557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IFERROR(__xludf.DUMMYFUNCTION("""COMPUTED_VALUE"""),1054.33)</f>
        <v>1054.33</v>
      </c>
      <c r="D270" s="2">
        <f>IFERROR(__xludf.DUMMYFUNCTION("""COMPUTED_VALUE"""),45685.66666666667)</f>
        <v>45685.66667</v>
      </c>
      <c r="E270" s="1">
        <f>IFERROR(__xludf.DUMMYFUNCTION("""COMPUTED_VALUE"""),1060.07)</f>
        <v>1060.07</v>
      </c>
      <c r="G270" s="2">
        <f>IFERROR(__xludf.DUMMYFUNCTION("""COMPUTED_VALUE"""),45685.66666666667)</f>
        <v>45685.66667</v>
      </c>
      <c r="H270" s="1">
        <f>IFERROR(__xludf.DUMMYFUNCTION("""COMPUTED_VALUE"""),1039.01)</f>
        <v>1039.01</v>
      </c>
      <c r="J270" s="2">
        <f>IFERROR(__xludf.DUMMYFUNCTION("""COMPUTED_VALUE"""),45685.66666666667)</f>
        <v>45685.66667</v>
      </c>
      <c r="K270" s="1">
        <f>IFERROR(__xludf.DUMMYFUNCTION("""COMPUTED_VALUE"""),1046.78)</f>
        <v>1046.78</v>
      </c>
      <c r="M270" s="2">
        <f>IFERROR(__xludf.DUMMYFUNCTION("""COMPUTED_VALUE"""),45685.66666666667)</f>
        <v>45685.66667</v>
      </c>
      <c r="N270" s="1">
        <f>IFERROR(__xludf.DUMMYFUNCTION("""COMPUTED_VALUE"""),7.3144891E7)</f>
        <v>73144891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IFERROR(__xludf.DUMMYFUNCTION("""COMPUTED_VALUE"""),1046.78)</f>
        <v>1046.78</v>
      </c>
      <c r="D271" s="2">
        <f>IFERROR(__xludf.DUMMYFUNCTION("""COMPUTED_VALUE"""),45686.66666666667)</f>
        <v>45686.66667</v>
      </c>
      <c r="E271" s="1">
        <f>IFERROR(__xludf.DUMMYFUNCTION("""COMPUTED_VALUE"""),1056.71)</f>
        <v>1056.71</v>
      </c>
      <c r="G271" s="2">
        <f>IFERROR(__xludf.DUMMYFUNCTION("""COMPUTED_VALUE"""),45686.66666666667)</f>
        <v>45686.66667</v>
      </c>
      <c r="H271" s="1">
        <f>IFERROR(__xludf.DUMMYFUNCTION("""COMPUTED_VALUE"""),1041.23)</f>
        <v>1041.23</v>
      </c>
      <c r="J271" s="2">
        <f>IFERROR(__xludf.DUMMYFUNCTION("""COMPUTED_VALUE"""),45686.66666666667)</f>
        <v>45686.66667</v>
      </c>
      <c r="K271" s="1">
        <f>IFERROR(__xludf.DUMMYFUNCTION("""COMPUTED_VALUE"""),1051.55)</f>
        <v>1051.55</v>
      </c>
      <c r="M271" s="2">
        <f>IFERROR(__xludf.DUMMYFUNCTION("""COMPUTED_VALUE"""),45686.66666666667)</f>
        <v>45686.66667</v>
      </c>
      <c r="N271" s="1">
        <f>IFERROR(__xludf.DUMMYFUNCTION("""COMPUTED_VALUE"""),5.8158925E7)</f>
        <v>58158925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IFERROR(__xludf.DUMMYFUNCTION("""COMPUTED_VALUE"""),1051.55)</f>
        <v>1051.55</v>
      </c>
      <c r="D272" s="2">
        <f>IFERROR(__xludf.DUMMYFUNCTION("""COMPUTED_VALUE"""),45687.66666666667)</f>
        <v>45687.66667</v>
      </c>
      <c r="E272" s="1">
        <f>IFERROR(__xludf.DUMMYFUNCTION("""COMPUTED_VALUE"""),1062.87)</f>
        <v>1062.87</v>
      </c>
      <c r="G272" s="2">
        <f>IFERROR(__xludf.DUMMYFUNCTION("""COMPUTED_VALUE"""),45687.66666666667)</f>
        <v>45687.66667</v>
      </c>
      <c r="H272" s="1">
        <f>IFERROR(__xludf.DUMMYFUNCTION("""COMPUTED_VALUE"""),1041.94)</f>
        <v>1041.94</v>
      </c>
      <c r="J272" s="2">
        <f>IFERROR(__xludf.DUMMYFUNCTION("""COMPUTED_VALUE"""),45687.66666666667)</f>
        <v>45687.66667</v>
      </c>
      <c r="K272" s="1">
        <f>IFERROR(__xludf.DUMMYFUNCTION("""COMPUTED_VALUE"""),1048.32)</f>
        <v>1048.32</v>
      </c>
      <c r="M272" s="2">
        <f>IFERROR(__xludf.DUMMYFUNCTION("""COMPUTED_VALUE"""),45687.66666666667)</f>
        <v>45687.66667</v>
      </c>
      <c r="N272" s="1">
        <f>IFERROR(__xludf.DUMMYFUNCTION("""COMPUTED_VALUE"""),6.2223268E7)</f>
        <v>62223268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IFERROR(__xludf.DUMMYFUNCTION("""COMPUTED_VALUE"""),1048.32)</f>
        <v>1048.32</v>
      </c>
      <c r="D273" s="2">
        <f>IFERROR(__xludf.DUMMYFUNCTION("""COMPUTED_VALUE"""),45688.66666666667)</f>
        <v>45688.66667</v>
      </c>
      <c r="E273" s="1">
        <f>IFERROR(__xludf.DUMMYFUNCTION("""COMPUTED_VALUE"""),1048.32)</f>
        <v>1048.32</v>
      </c>
      <c r="G273" s="2">
        <f>IFERROR(__xludf.DUMMYFUNCTION("""COMPUTED_VALUE"""),45688.66666666667)</f>
        <v>45688.66667</v>
      </c>
      <c r="H273" s="1">
        <f>IFERROR(__xludf.DUMMYFUNCTION("""COMPUTED_VALUE"""),1019.86)</f>
        <v>1019.86</v>
      </c>
      <c r="J273" s="2">
        <f>IFERROR(__xludf.DUMMYFUNCTION("""COMPUTED_VALUE"""),45688.66666666667)</f>
        <v>45688.66667</v>
      </c>
      <c r="K273" s="1">
        <f>IFERROR(__xludf.DUMMYFUNCTION("""COMPUTED_VALUE"""),1021.79)</f>
        <v>1021.79</v>
      </c>
      <c r="M273" s="2">
        <f>IFERROR(__xludf.DUMMYFUNCTION("""COMPUTED_VALUE"""),45688.66666666667)</f>
        <v>45688.66667</v>
      </c>
      <c r="N273" s="1">
        <f>IFERROR(__xludf.DUMMYFUNCTION("""COMPUTED_VALUE"""),9.2165872E7)</f>
        <v>92165872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IFERROR(__xludf.DUMMYFUNCTION("""COMPUTED_VALUE"""),1021.79)</f>
        <v>1021.79</v>
      </c>
      <c r="D274" s="2">
        <f>IFERROR(__xludf.DUMMYFUNCTION("""COMPUTED_VALUE"""),45691.66666666667)</f>
        <v>45691.66667</v>
      </c>
      <c r="E274" s="1">
        <f>IFERROR(__xludf.DUMMYFUNCTION("""COMPUTED_VALUE"""),1031.63)</f>
        <v>1031.63</v>
      </c>
      <c r="G274" s="2">
        <f>IFERROR(__xludf.DUMMYFUNCTION("""COMPUTED_VALUE"""),45691.66666666667)</f>
        <v>45691.66667</v>
      </c>
      <c r="H274" s="1">
        <f>IFERROR(__xludf.DUMMYFUNCTION("""COMPUTED_VALUE"""),1009.24)</f>
        <v>1009.24</v>
      </c>
      <c r="J274" s="2">
        <f>IFERROR(__xludf.DUMMYFUNCTION("""COMPUTED_VALUE"""),45691.66666666667)</f>
        <v>45691.66667</v>
      </c>
      <c r="K274" s="1">
        <f>IFERROR(__xludf.DUMMYFUNCTION("""COMPUTED_VALUE"""),1025.88)</f>
        <v>1025.88</v>
      </c>
      <c r="M274" s="2">
        <f>IFERROR(__xludf.DUMMYFUNCTION("""COMPUTED_VALUE"""),45691.66666666667)</f>
        <v>45691.66667</v>
      </c>
      <c r="N274" s="1">
        <f>IFERROR(__xludf.DUMMYFUNCTION("""COMPUTED_VALUE"""),8.5113388E7)</f>
        <v>85113388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IFERROR(__xludf.DUMMYFUNCTION("""COMPUTED_VALUE"""),1025.88)</f>
        <v>1025.88</v>
      </c>
      <c r="D275" s="2">
        <f>IFERROR(__xludf.DUMMYFUNCTION("""COMPUTED_VALUE"""),45692.66666666667)</f>
        <v>45692.66667</v>
      </c>
      <c r="E275" s="1">
        <f>IFERROR(__xludf.DUMMYFUNCTION("""COMPUTED_VALUE"""),1054.9)</f>
        <v>1054.9</v>
      </c>
      <c r="G275" s="2">
        <f>IFERROR(__xludf.DUMMYFUNCTION("""COMPUTED_VALUE"""),45692.66666666667)</f>
        <v>45692.66667</v>
      </c>
      <c r="H275" s="1">
        <f>IFERROR(__xludf.DUMMYFUNCTION("""COMPUTED_VALUE"""),1017.54)</f>
        <v>1017.54</v>
      </c>
      <c r="J275" s="2">
        <f>IFERROR(__xludf.DUMMYFUNCTION("""COMPUTED_VALUE"""),45692.66666666667)</f>
        <v>45692.66667</v>
      </c>
      <c r="K275" s="1">
        <f>IFERROR(__xludf.DUMMYFUNCTION("""COMPUTED_VALUE"""),1052.86)</f>
        <v>1052.86</v>
      </c>
      <c r="M275" s="2">
        <f>IFERROR(__xludf.DUMMYFUNCTION("""COMPUTED_VALUE"""),45692.66666666667)</f>
        <v>45692.66667</v>
      </c>
      <c r="N275" s="1">
        <f>IFERROR(__xludf.DUMMYFUNCTION("""COMPUTED_VALUE"""),7.4798037E7)</f>
        <v>74798037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IFERROR(__xludf.DUMMYFUNCTION("""COMPUTED_VALUE"""),1052.86)</f>
        <v>1052.86</v>
      </c>
      <c r="D276" s="2">
        <f>IFERROR(__xludf.DUMMYFUNCTION("""COMPUTED_VALUE"""),45693.66666666667)</f>
        <v>45693.66667</v>
      </c>
      <c r="E276" s="1">
        <f>IFERROR(__xludf.DUMMYFUNCTION("""COMPUTED_VALUE"""),1055.56)</f>
        <v>1055.56</v>
      </c>
      <c r="G276" s="2">
        <f>IFERROR(__xludf.DUMMYFUNCTION("""COMPUTED_VALUE"""),45693.66666666667)</f>
        <v>45693.66667</v>
      </c>
      <c r="H276" s="1">
        <f>IFERROR(__xludf.DUMMYFUNCTION("""COMPUTED_VALUE"""),1044.09)</f>
        <v>1044.09</v>
      </c>
      <c r="J276" s="2">
        <f>IFERROR(__xludf.DUMMYFUNCTION("""COMPUTED_VALUE"""),45693.66666666667)</f>
        <v>45693.66667</v>
      </c>
      <c r="K276" s="1">
        <f>IFERROR(__xludf.DUMMYFUNCTION("""COMPUTED_VALUE"""),1052.25)</f>
        <v>1052.25</v>
      </c>
      <c r="M276" s="2">
        <f>IFERROR(__xludf.DUMMYFUNCTION("""COMPUTED_VALUE"""),45693.66666666667)</f>
        <v>45693.66667</v>
      </c>
      <c r="N276" s="1">
        <f>IFERROR(__xludf.DUMMYFUNCTION("""COMPUTED_VALUE"""),6.8431793E7)</f>
        <v>68431793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IFERROR(__xludf.DUMMYFUNCTION("""COMPUTED_VALUE"""),1052.25)</f>
        <v>1052.25</v>
      </c>
      <c r="D277" s="2">
        <f>IFERROR(__xludf.DUMMYFUNCTION("""COMPUTED_VALUE"""),45694.66666666667)</f>
        <v>45694.66667</v>
      </c>
      <c r="E277" s="1">
        <f>IFERROR(__xludf.DUMMYFUNCTION("""COMPUTED_VALUE"""),1058.34)</f>
        <v>1058.34</v>
      </c>
      <c r="G277" s="2">
        <f>IFERROR(__xludf.DUMMYFUNCTION("""COMPUTED_VALUE"""),45694.66666666667)</f>
        <v>45694.66667</v>
      </c>
      <c r="H277" s="1">
        <f>IFERROR(__xludf.DUMMYFUNCTION("""COMPUTED_VALUE"""),1023.66)</f>
        <v>1023.66</v>
      </c>
      <c r="J277" s="2">
        <f>IFERROR(__xludf.DUMMYFUNCTION("""COMPUTED_VALUE"""),45694.66666666667)</f>
        <v>45694.66667</v>
      </c>
      <c r="K277" s="1">
        <f>IFERROR(__xludf.DUMMYFUNCTION("""COMPUTED_VALUE"""),1031.69)</f>
        <v>1031.69</v>
      </c>
      <c r="M277" s="2">
        <f>IFERROR(__xludf.DUMMYFUNCTION("""COMPUTED_VALUE"""),45694.66666666667)</f>
        <v>45694.66667</v>
      </c>
      <c r="N277" s="1">
        <f>IFERROR(__xludf.DUMMYFUNCTION("""COMPUTED_VALUE"""),7.9675022E7)</f>
        <v>79675022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IFERROR(__xludf.DUMMYFUNCTION("""COMPUTED_VALUE"""),1031.69)</f>
        <v>1031.69</v>
      </c>
      <c r="D278" s="2">
        <f>IFERROR(__xludf.DUMMYFUNCTION("""COMPUTED_VALUE"""),45695.66666666667)</f>
        <v>45695.66667</v>
      </c>
      <c r="E278" s="1">
        <f>IFERROR(__xludf.DUMMYFUNCTION("""COMPUTED_VALUE"""),1038.13)</f>
        <v>1038.13</v>
      </c>
      <c r="G278" s="2">
        <f>IFERROR(__xludf.DUMMYFUNCTION("""COMPUTED_VALUE"""),45695.66666666667)</f>
        <v>45695.66667</v>
      </c>
      <c r="H278" s="1">
        <f>IFERROR(__xludf.DUMMYFUNCTION("""COMPUTED_VALUE"""),1024.54)</f>
        <v>1024.54</v>
      </c>
      <c r="J278" s="2">
        <f>IFERROR(__xludf.DUMMYFUNCTION("""COMPUTED_VALUE"""),45695.66666666667)</f>
        <v>45695.66667</v>
      </c>
      <c r="K278" s="1">
        <f>IFERROR(__xludf.DUMMYFUNCTION("""COMPUTED_VALUE"""),1025.09)</f>
        <v>1025.09</v>
      </c>
      <c r="M278" s="2">
        <f>IFERROR(__xludf.DUMMYFUNCTION("""COMPUTED_VALUE"""),45695.66666666667)</f>
        <v>45695.66667</v>
      </c>
      <c r="N278" s="1">
        <f>IFERROR(__xludf.DUMMYFUNCTION("""COMPUTED_VALUE"""),7.0112959E7)</f>
        <v>70112959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IFERROR(__xludf.DUMMYFUNCTION("""COMPUTED_VALUE"""),1025.09)</f>
        <v>1025.09</v>
      </c>
      <c r="D279" s="2">
        <f>IFERROR(__xludf.DUMMYFUNCTION("""COMPUTED_VALUE"""),45698.66666666667)</f>
        <v>45698.66667</v>
      </c>
      <c r="E279" s="1">
        <f>IFERROR(__xludf.DUMMYFUNCTION("""COMPUTED_VALUE"""),1055.76)</f>
        <v>1055.76</v>
      </c>
      <c r="G279" s="2">
        <f>IFERROR(__xludf.DUMMYFUNCTION("""COMPUTED_VALUE"""),45698.66666666667)</f>
        <v>45698.66667</v>
      </c>
      <c r="H279" s="1">
        <f>IFERROR(__xludf.DUMMYFUNCTION("""COMPUTED_VALUE"""),1025.09)</f>
        <v>1025.09</v>
      </c>
      <c r="J279" s="2">
        <f>IFERROR(__xludf.DUMMYFUNCTION("""COMPUTED_VALUE"""),45698.66666666667)</f>
        <v>45698.66667</v>
      </c>
      <c r="K279" s="1">
        <f>IFERROR(__xludf.DUMMYFUNCTION("""COMPUTED_VALUE"""),1053.7)</f>
        <v>1053.7</v>
      </c>
      <c r="M279" s="2">
        <f>IFERROR(__xludf.DUMMYFUNCTION("""COMPUTED_VALUE"""),45698.66666666667)</f>
        <v>45698.66667</v>
      </c>
      <c r="N279" s="1">
        <f>IFERROR(__xludf.DUMMYFUNCTION("""COMPUTED_VALUE"""),7.4856676E7)</f>
        <v>74856676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IFERROR(__xludf.DUMMYFUNCTION("""COMPUTED_VALUE"""),1053.7)</f>
        <v>1053.7</v>
      </c>
      <c r="D280" s="2">
        <f>IFERROR(__xludf.DUMMYFUNCTION("""COMPUTED_VALUE"""),45699.66666666667)</f>
        <v>45699.66667</v>
      </c>
      <c r="E280" s="1">
        <f>IFERROR(__xludf.DUMMYFUNCTION("""COMPUTED_VALUE"""),1077.61)</f>
        <v>1077.61</v>
      </c>
      <c r="G280" s="2">
        <f>IFERROR(__xludf.DUMMYFUNCTION("""COMPUTED_VALUE"""),45699.66666666667)</f>
        <v>45699.66667</v>
      </c>
      <c r="H280" s="1">
        <f>IFERROR(__xludf.DUMMYFUNCTION("""COMPUTED_VALUE"""),1053.7)</f>
        <v>1053.7</v>
      </c>
      <c r="J280" s="2">
        <f>IFERROR(__xludf.DUMMYFUNCTION("""COMPUTED_VALUE"""),45699.66666666667)</f>
        <v>45699.66667</v>
      </c>
      <c r="K280" s="1">
        <f>IFERROR(__xludf.DUMMYFUNCTION("""COMPUTED_VALUE"""),1068.01)</f>
        <v>1068.01</v>
      </c>
      <c r="M280" s="2">
        <f>IFERROR(__xludf.DUMMYFUNCTION("""COMPUTED_VALUE"""),45699.66666666667)</f>
        <v>45699.66667</v>
      </c>
      <c r="N280" s="1">
        <f>IFERROR(__xludf.DUMMYFUNCTION("""COMPUTED_VALUE"""),8.2193334E7)</f>
        <v>82193334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IFERROR(__xludf.DUMMYFUNCTION("""COMPUTED_VALUE"""),1068.01)</f>
        <v>1068.01</v>
      </c>
      <c r="D281" s="2">
        <f>IFERROR(__xludf.DUMMYFUNCTION("""COMPUTED_VALUE"""),45700.66666666667)</f>
        <v>45700.66667</v>
      </c>
      <c r="E281" s="1">
        <f>IFERROR(__xludf.DUMMYFUNCTION("""COMPUTED_VALUE"""),1068.01)</f>
        <v>1068.01</v>
      </c>
      <c r="G281" s="2">
        <f>IFERROR(__xludf.DUMMYFUNCTION("""COMPUTED_VALUE"""),45700.66666666667)</f>
        <v>45700.66667</v>
      </c>
      <c r="H281" s="1">
        <f>IFERROR(__xludf.DUMMYFUNCTION("""COMPUTED_VALUE"""),1032.42)</f>
        <v>1032.42</v>
      </c>
      <c r="J281" s="2">
        <f>IFERROR(__xludf.DUMMYFUNCTION("""COMPUTED_VALUE"""),45700.66666666667)</f>
        <v>45700.66667</v>
      </c>
      <c r="K281" s="1">
        <f>IFERROR(__xludf.DUMMYFUNCTION("""COMPUTED_VALUE"""),1033.74)</f>
        <v>1033.74</v>
      </c>
      <c r="M281" s="2">
        <f>IFERROR(__xludf.DUMMYFUNCTION("""COMPUTED_VALUE"""),45700.66666666667)</f>
        <v>45700.66667</v>
      </c>
      <c r="N281" s="1">
        <f>IFERROR(__xludf.DUMMYFUNCTION("""COMPUTED_VALUE"""),8.2948805E7)</f>
        <v>82948805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IFERROR(__xludf.DUMMYFUNCTION("""COMPUTED_VALUE"""),1033.74)</f>
        <v>1033.74</v>
      </c>
      <c r="D282" s="2">
        <f>IFERROR(__xludf.DUMMYFUNCTION("""COMPUTED_VALUE"""),45701.66666666667)</f>
        <v>45701.66667</v>
      </c>
      <c r="E282" s="1">
        <f>IFERROR(__xludf.DUMMYFUNCTION("""COMPUTED_VALUE"""),1039.41)</f>
        <v>1039.41</v>
      </c>
      <c r="G282" s="2">
        <f>IFERROR(__xludf.DUMMYFUNCTION("""COMPUTED_VALUE"""),45701.66666666667)</f>
        <v>45701.66667</v>
      </c>
      <c r="H282" s="1">
        <f>IFERROR(__xludf.DUMMYFUNCTION("""COMPUTED_VALUE"""),1022.68)</f>
        <v>1022.68</v>
      </c>
      <c r="J282" s="2">
        <f>IFERROR(__xludf.DUMMYFUNCTION("""COMPUTED_VALUE"""),45701.66666666667)</f>
        <v>45701.66667</v>
      </c>
      <c r="K282" s="1">
        <f>IFERROR(__xludf.DUMMYFUNCTION("""COMPUTED_VALUE"""),1037.23)</f>
        <v>1037.23</v>
      </c>
      <c r="M282" s="2">
        <f>IFERROR(__xludf.DUMMYFUNCTION("""COMPUTED_VALUE"""),45701.66666666667)</f>
        <v>45701.66667</v>
      </c>
      <c r="N282" s="1">
        <f>IFERROR(__xludf.DUMMYFUNCTION("""COMPUTED_VALUE"""),7.3893033E7)</f>
        <v>73893033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IFERROR(__xludf.DUMMYFUNCTION("""COMPUTED_VALUE"""),1037.23)</f>
        <v>1037.23</v>
      </c>
      <c r="D283" s="2">
        <f>IFERROR(__xludf.DUMMYFUNCTION("""COMPUTED_VALUE"""),45702.66666666667)</f>
        <v>45702.66667</v>
      </c>
      <c r="E283" s="1">
        <f>IFERROR(__xludf.DUMMYFUNCTION("""COMPUTED_VALUE"""),1058.84)</f>
        <v>1058.84</v>
      </c>
      <c r="G283" s="2">
        <f>IFERROR(__xludf.DUMMYFUNCTION("""COMPUTED_VALUE"""),45702.66666666667)</f>
        <v>45702.66667</v>
      </c>
      <c r="H283" s="1">
        <f>IFERROR(__xludf.DUMMYFUNCTION("""COMPUTED_VALUE"""),1037.23)</f>
        <v>1037.23</v>
      </c>
      <c r="J283" s="2">
        <f>IFERROR(__xludf.DUMMYFUNCTION("""COMPUTED_VALUE"""),45702.66666666667)</f>
        <v>45702.66667</v>
      </c>
      <c r="K283" s="1">
        <f>IFERROR(__xludf.DUMMYFUNCTION("""COMPUTED_VALUE"""),1044.72)</f>
        <v>1044.72</v>
      </c>
      <c r="M283" s="2">
        <f>IFERROR(__xludf.DUMMYFUNCTION("""COMPUTED_VALUE"""),45702.66666666667)</f>
        <v>45702.66667</v>
      </c>
      <c r="N283" s="1">
        <f>IFERROR(__xludf.DUMMYFUNCTION("""COMPUTED_VALUE"""),7.6951196E7)</f>
        <v>76951196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IFERROR(__xludf.DUMMYFUNCTION("""COMPUTED_VALUE"""),1044.72)</f>
        <v>1044.72</v>
      </c>
      <c r="D284" s="2">
        <f>IFERROR(__xludf.DUMMYFUNCTION("""COMPUTED_VALUE"""),45706.66666666667)</f>
        <v>45706.66667</v>
      </c>
      <c r="E284" s="1">
        <f>IFERROR(__xludf.DUMMYFUNCTION("""COMPUTED_VALUE"""),1066.28)</f>
        <v>1066.28</v>
      </c>
      <c r="G284" s="2">
        <f>IFERROR(__xludf.DUMMYFUNCTION("""COMPUTED_VALUE"""),45706.66666666667)</f>
        <v>45706.66667</v>
      </c>
      <c r="H284" s="1">
        <f>IFERROR(__xludf.DUMMYFUNCTION("""COMPUTED_VALUE"""),1039.34)</f>
        <v>1039.34</v>
      </c>
      <c r="J284" s="2">
        <f>IFERROR(__xludf.DUMMYFUNCTION("""COMPUTED_VALUE"""),45706.66666666667)</f>
        <v>45706.66667</v>
      </c>
      <c r="K284" s="1">
        <f>IFERROR(__xludf.DUMMYFUNCTION("""COMPUTED_VALUE"""),1057.99)</f>
        <v>1057.99</v>
      </c>
      <c r="M284" s="2">
        <f>IFERROR(__xludf.DUMMYFUNCTION("""COMPUTED_VALUE"""),45706.66666666667)</f>
        <v>45706.66667</v>
      </c>
      <c r="N284" s="1">
        <f>IFERROR(__xludf.DUMMYFUNCTION("""COMPUTED_VALUE"""),9.3827734E7)</f>
        <v>93827734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IFERROR(__xludf.DUMMYFUNCTION("""COMPUTED_VALUE"""),1057.99)</f>
        <v>1057.99</v>
      </c>
      <c r="D285" s="2">
        <f>IFERROR(__xludf.DUMMYFUNCTION("""COMPUTED_VALUE"""),45707.66666666667)</f>
        <v>45707.66667</v>
      </c>
      <c r="E285" s="1">
        <f>IFERROR(__xludf.DUMMYFUNCTION("""COMPUTED_VALUE"""),1082.33)</f>
        <v>1082.33</v>
      </c>
      <c r="G285" s="2">
        <f>IFERROR(__xludf.DUMMYFUNCTION("""COMPUTED_VALUE"""),45707.66666666667)</f>
        <v>45707.66667</v>
      </c>
      <c r="H285" s="1">
        <f>IFERROR(__xludf.DUMMYFUNCTION("""COMPUTED_VALUE"""),1057.99)</f>
        <v>1057.99</v>
      </c>
      <c r="J285" s="2">
        <f>IFERROR(__xludf.DUMMYFUNCTION("""COMPUTED_VALUE"""),45707.66666666667)</f>
        <v>45707.66667</v>
      </c>
      <c r="K285" s="1">
        <f>IFERROR(__xludf.DUMMYFUNCTION("""COMPUTED_VALUE"""),1071.81)</f>
        <v>1071.81</v>
      </c>
      <c r="M285" s="2">
        <f>IFERROR(__xludf.DUMMYFUNCTION("""COMPUTED_VALUE"""),45707.66666666667)</f>
        <v>45707.66667</v>
      </c>
      <c r="N285" s="1">
        <f>IFERROR(__xludf.DUMMYFUNCTION("""COMPUTED_VALUE"""),1.0043735E8)</f>
        <v>100437350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IFERROR(__xludf.DUMMYFUNCTION("""COMPUTED_VALUE"""),1071.81)</f>
        <v>1071.81</v>
      </c>
      <c r="D286" s="2">
        <f>IFERROR(__xludf.DUMMYFUNCTION("""COMPUTED_VALUE"""),45708.66666666667)</f>
        <v>45708.66667</v>
      </c>
      <c r="E286" s="1">
        <f>IFERROR(__xludf.DUMMYFUNCTION("""COMPUTED_VALUE"""),1084.54)</f>
        <v>1084.54</v>
      </c>
      <c r="G286" s="2">
        <f>IFERROR(__xludf.DUMMYFUNCTION("""COMPUTED_VALUE"""),45708.66666666667)</f>
        <v>45708.66667</v>
      </c>
      <c r="H286" s="1">
        <f>IFERROR(__xludf.DUMMYFUNCTION("""COMPUTED_VALUE"""),1066.0)</f>
        <v>1066</v>
      </c>
      <c r="J286" s="2">
        <f>IFERROR(__xludf.DUMMYFUNCTION("""COMPUTED_VALUE"""),45708.66666666667)</f>
        <v>45708.66667</v>
      </c>
      <c r="K286" s="1">
        <f>IFERROR(__xludf.DUMMYFUNCTION("""COMPUTED_VALUE"""),1082.09)</f>
        <v>1082.09</v>
      </c>
      <c r="M286" s="2">
        <f>IFERROR(__xludf.DUMMYFUNCTION("""COMPUTED_VALUE"""),45708.66666666667)</f>
        <v>45708.66667</v>
      </c>
      <c r="N286" s="1">
        <f>IFERROR(__xludf.DUMMYFUNCTION("""COMPUTED_VALUE"""),8.346094E7)</f>
        <v>83460940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IFERROR(__xludf.DUMMYFUNCTION("""COMPUTED_VALUE"""),1082.09)</f>
        <v>1082.09</v>
      </c>
      <c r="D287" s="2">
        <f>IFERROR(__xludf.DUMMYFUNCTION("""COMPUTED_VALUE"""),45709.66666666667)</f>
        <v>45709.66667</v>
      </c>
      <c r="E287" s="1">
        <f>IFERROR(__xludf.DUMMYFUNCTION("""COMPUTED_VALUE"""),1082.09)</f>
        <v>1082.09</v>
      </c>
      <c r="G287" s="2">
        <f>IFERROR(__xludf.DUMMYFUNCTION("""COMPUTED_VALUE"""),45709.66666666667)</f>
        <v>45709.66667</v>
      </c>
      <c r="H287" s="1">
        <f>IFERROR(__xludf.DUMMYFUNCTION("""COMPUTED_VALUE"""),1046.97)</f>
        <v>1046.97</v>
      </c>
      <c r="J287" s="2">
        <f>IFERROR(__xludf.DUMMYFUNCTION("""COMPUTED_VALUE"""),45709.66666666667)</f>
        <v>45709.66667</v>
      </c>
      <c r="K287" s="1">
        <f>IFERROR(__xludf.DUMMYFUNCTION("""COMPUTED_VALUE"""),1047.62)</f>
        <v>1047.62</v>
      </c>
      <c r="M287" s="2">
        <f>IFERROR(__xludf.DUMMYFUNCTION("""COMPUTED_VALUE"""),45709.66666666667)</f>
        <v>45709.66667</v>
      </c>
      <c r="N287" s="1">
        <f>IFERROR(__xludf.DUMMYFUNCTION("""COMPUTED_VALUE"""),1.09393118E8)</f>
        <v>109393118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IFERROR(__xludf.DUMMYFUNCTION("""COMPUTED_VALUE"""),1047.62)</f>
        <v>1047.62</v>
      </c>
      <c r="D288" s="2">
        <f>IFERROR(__xludf.DUMMYFUNCTION("""COMPUTED_VALUE"""),45712.66666666667)</f>
        <v>45712.66667</v>
      </c>
      <c r="E288" s="1">
        <f>IFERROR(__xludf.DUMMYFUNCTION("""COMPUTED_VALUE"""),1051.1)</f>
        <v>1051.1</v>
      </c>
      <c r="G288" s="2">
        <f>IFERROR(__xludf.DUMMYFUNCTION("""COMPUTED_VALUE"""),45712.66666666667)</f>
        <v>45712.66667</v>
      </c>
      <c r="H288" s="1">
        <f>IFERROR(__xludf.DUMMYFUNCTION("""COMPUTED_VALUE"""),1040.22)</f>
        <v>1040.22</v>
      </c>
      <c r="J288" s="2">
        <f>IFERROR(__xludf.DUMMYFUNCTION("""COMPUTED_VALUE"""),45712.66666666667)</f>
        <v>45712.66667</v>
      </c>
      <c r="K288" s="1">
        <f>IFERROR(__xludf.DUMMYFUNCTION("""COMPUTED_VALUE"""),1046.36)</f>
        <v>1046.36</v>
      </c>
      <c r="M288" s="2">
        <f>IFERROR(__xludf.DUMMYFUNCTION("""COMPUTED_VALUE"""),45712.66666666667)</f>
        <v>45712.66667</v>
      </c>
      <c r="N288" s="1">
        <f>IFERROR(__xludf.DUMMYFUNCTION("""COMPUTED_VALUE"""),8.4932886E7)</f>
        <v>84932886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IFERROR(__xludf.DUMMYFUNCTION("""COMPUTED_VALUE"""),1046.36)</f>
        <v>1046.36</v>
      </c>
      <c r="D289" s="2">
        <f>IFERROR(__xludf.DUMMYFUNCTION("""COMPUTED_VALUE"""),45713.66666666667)</f>
        <v>45713.66667</v>
      </c>
      <c r="E289" s="1">
        <f>IFERROR(__xludf.DUMMYFUNCTION("""COMPUTED_VALUE"""),1051.38)</f>
        <v>1051.38</v>
      </c>
      <c r="G289" s="2">
        <f>IFERROR(__xludf.DUMMYFUNCTION("""COMPUTED_VALUE"""),45713.66666666667)</f>
        <v>45713.66667</v>
      </c>
      <c r="H289" s="1">
        <f>IFERROR(__xludf.DUMMYFUNCTION("""COMPUTED_VALUE"""),1024.67)</f>
        <v>1024.67</v>
      </c>
      <c r="J289" s="2">
        <f>IFERROR(__xludf.DUMMYFUNCTION("""COMPUTED_VALUE"""),45713.66666666667)</f>
        <v>45713.66667</v>
      </c>
      <c r="K289" s="1">
        <f>IFERROR(__xludf.DUMMYFUNCTION("""COMPUTED_VALUE"""),1028.12)</f>
        <v>1028.12</v>
      </c>
      <c r="M289" s="2">
        <f>IFERROR(__xludf.DUMMYFUNCTION("""COMPUTED_VALUE"""),45713.66666666667)</f>
        <v>45713.66667</v>
      </c>
      <c r="N289" s="1">
        <f>IFERROR(__xludf.DUMMYFUNCTION("""COMPUTED_VALUE"""),1.02858219E8)</f>
        <v>102858219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IFERROR(__xludf.DUMMYFUNCTION("""COMPUTED_VALUE"""),1028.12)</f>
        <v>1028.12</v>
      </c>
      <c r="D290" s="2">
        <f>IFERROR(__xludf.DUMMYFUNCTION("""COMPUTED_VALUE"""),45714.66666666667)</f>
        <v>45714.66667</v>
      </c>
      <c r="E290" s="1">
        <f>IFERROR(__xludf.DUMMYFUNCTION("""COMPUTED_VALUE"""),1034.33)</f>
        <v>1034.33</v>
      </c>
      <c r="G290" s="2">
        <f>IFERROR(__xludf.DUMMYFUNCTION("""COMPUTED_VALUE"""),45714.66666666667)</f>
        <v>45714.66667</v>
      </c>
      <c r="H290" s="1">
        <f>IFERROR(__xludf.DUMMYFUNCTION("""COMPUTED_VALUE"""),1014.04)</f>
        <v>1014.04</v>
      </c>
      <c r="J290" s="2">
        <f>IFERROR(__xludf.DUMMYFUNCTION("""COMPUTED_VALUE"""),45714.66666666667)</f>
        <v>45714.66667</v>
      </c>
      <c r="K290" s="1">
        <f>IFERROR(__xludf.DUMMYFUNCTION("""COMPUTED_VALUE"""),1019.81)</f>
        <v>1019.81</v>
      </c>
      <c r="M290" s="2">
        <f>IFERROR(__xludf.DUMMYFUNCTION("""COMPUTED_VALUE"""),45714.66666666667)</f>
        <v>45714.66667</v>
      </c>
      <c r="N290" s="1">
        <f>IFERROR(__xludf.DUMMYFUNCTION("""COMPUTED_VALUE"""),1.04837551E8)</f>
        <v>104837551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IFERROR(__xludf.DUMMYFUNCTION("""COMPUTED_VALUE"""),1019.81)</f>
        <v>1019.81</v>
      </c>
      <c r="D291" s="2">
        <f>IFERROR(__xludf.DUMMYFUNCTION("""COMPUTED_VALUE"""),45715.66666666667)</f>
        <v>45715.66667</v>
      </c>
      <c r="E291" s="1">
        <f>IFERROR(__xludf.DUMMYFUNCTION("""COMPUTED_VALUE"""),1035.78)</f>
        <v>1035.78</v>
      </c>
      <c r="G291" s="2">
        <f>IFERROR(__xludf.DUMMYFUNCTION("""COMPUTED_VALUE"""),45715.66666666667)</f>
        <v>45715.66667</v>
      </c>
      <c r="H291" s="1">
        <f>IFERROR(__xludf.DUMMYFUNCTION("""COMPUTED_VALUE"""),1017.57)</f>
        <v>1017.57</v>
      </c>
      <c r="J291" s="2">
        <f>IFERROR(__xludf.DUMMYFUNCTION("""COMPUTED_VALUE"""),45715.66666666667)</f>
        <v>45715.66667</v>
      </c>
      <c r="K291" s="1">
        <f>IFERROR(__xludf.DUMMYFUNCTION("""COMPUTED_VALUE"""),1021.09)</f>
        <v>1021.09</v>
      </c>
      <c r="M291" s="2">
        <f>IFERROR(__xludf.DUMMYFUNCTION("""COMPUTED_VALUE"""),45715.66666666667)</f>
        <v>45715.66667</v>
      </c>
      <c r="N291" s="1">
        <f>IFERROR(__xludf.DUMMYFUNCTION("""COMPUTED_VALUE"""),1.1449978E8)</f>
        <v>114499780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IFERROR(__xludf.DUMMYFUNCTION("""COMPUTED_VALUE"""),1021.09)</f>
        <v>1021.09</v>
      </c>
      <c r="D292" s="2">
        <f>IFERROR(__xludf.DUMMYFUNCTION("""COMPUTED_VALUE"""),45716.66666666667)</f>
        <v>45716.66667</v>
      </c>
      <c r="E292" s="1">
        <f>IFERROR(__xludf.DUMMYFUNCTION("""COMPUTED_VALUE"""),1033.84)</f>
        <v>1033.84</v>
      </c>
      <c r="G292" s="2">
        <f>IFERROR(__xludf.DUMMYFUNCTION("""COMPUTED_VALUE"""),45716.66666666667)</f>
        <v>45716.66667</v>
      </c>
      <c r="H292" s="1">
        <f>IFERROR(__xludf.DUMMYFUNCTION("""COMPUTED_VALUE"""),1005.13)</f>
        <v>1005.13</v>
      </c>
      <c r="J292" s="2">
        <f>IFERROR(__xludf.DUMMYFUNCTION("""COMPUTED_VALUE"""),45716.66666666667)</f>
        <v>45716.66667</v>
      </c>
      <c r="K292" s="1">
        <f>IFERROR(__xludf.DUMMYFUNCTION("""COMPUTED_VALUE"""),1033.59)</f>
        <v>1033.59</v>
      </c>
      <c r="M292" s="2">
        <f>IFERROR(__xludf.DUMMYFUNCTION("""COMPUTED_VALUE"""),45716.66666666667)</f>
        <v>45716.66667</v>
      </c>
      <c r="N292" s="1">
        <f>IFERROR(__xludf.DUMMYFUNCTION("""COMPUTED_VALUE"""),1.48956879E8)</f>
        <v>148956879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IFERROR(__xludf.DUMMYFUNCTION("""COMPUTED_VALUE"""),1033.59)</f>
        <v>1033.59</v>
      </c>
      <c r="D293" s="2">
        <f>IFERROR(__xludf.DUMMYFUNCTION("""COMPUTED_VALUE"""),45719.66666666667)</f>
        <v>45719.66667</v>
      </c>
      <c r="E293" s="1">
        <f>IFERROR(__xludf.DUMMYFUNCTION("""COMPUTED_VALUE"""),1041.5)</f>
        <v>1041.5</v>
      </c>
      <c r="G293" s="2">
        <f>IFERROR(__xludf.DUMMYFUNCTION("""COMPUTED_VALUE"""),45719.66666666667)</f>
        <v>45719.66667</v>
      </c>
      <c r="H293" s="1">
        <f>IFERROR(__xludf.DUMMYFUNCTION("""COMPUTED_VALUE"""),978.96)</f>
        <v>978.96</v>
      </c>
      <c r="J293" s="2">
        <f>IFERROR(__xludf.DUMMYFUNCTION("""COMPUTED_VALUE"""),45719.66666666667)</f>
        <v>45719.66667</v>
      </c>
      <c r="K293" s="1">
        <f>IFERROR(__xludf.DUMMYFUNCTION("""COMPUTED_VALUE"""),987.75)</f>
        <v>987.75</v>
      </c>
      <c r="M293" s="2">
        <f>IFERROR(__xludf.DUMMYFUNCTION("""COMPUTED_VALUE"""),45719.66666666667)</f>
        <v>45719.66667</v>
      </c>
      <c r="N293" s="1">
        <f>IFERROR(__xludf.DUMMYFUNCTION("""COMPUTED_VALUE"""),1.29427249E8)</f>
        <v>129427249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IFERROR(__xludf.DUMMYFUNCTION("""COMPUTED_VALUE"""),987.75)</f>
        <v>987.75</v>
      </c>
      <c r="D294" s="2">
        <f>IFERROR(__xludf.DUMMYFUNCTION("""COMPUTED_VALUE"""),45720.66666666667)</f>
        <v>45720.66667</v>
      </c>
      <c r="E294" s="1">
        <f>IFERROR(__xludf.DUMMYFUNCTION("""COMPUTED_VALUE"""),996.39)</f>
        <v>996.39</v>
      </c>
      <c r="G294" s="2">
        <f>IFERROR(__xludf.DUMMYFUNCTION("""COMPUTED_VALUE"""),45720.66666666667)</f>
        <v>45720.66667</v>
      </c>
      <c r="H294" s="1">
        <f>IFERROR(__xludf.DUMMYFUNCTION("""COMPUTED_VALUE"""),954.98)</f>
        <v>954.98</v>
      </c>
      <c r="J294" s="2">
        <f>IFERROR(__xludf.DUMMYFUNCTION("""COMPUTED_VALUE"""),45720.66666666667)</f>
        <v>45720.66667</v>
      </c>
      <c r="K294" s="1">
        <f>IFERROR(__xludf.DUMMYFUNCTION("""COMPUTED_VALUE"""),980.36)</f>
        <v>980.36</v>
      </c>
      <c r="M294" s="2">
        <f>IFERROR(__xludf.DUMMYFUNCTION("""COMPUTED_VALUE"""),45720.66666666667)</f>
        <v>45720.66667</v>
      </c>
      <c r="N294" s="1">
        <f>IFERROR(__xludf.DUMMYFUNCTION("""COMPUTED_VALUE"""),1.42489919E8)</f>
        <v>142489919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IFERROR(__xludf.DUMMYFUNCTION("""COMPUTED_VALUE"""),980.36)</f>
        <v>980.36</v>
      </c>
      <c r="D295" s="2">
        <f>IFERROR(__xludf.DUMMYFUNCTION("""COMPUTED_VALUE"""),45721.66666666667)</f>
        <v>45721.66667</v>
      </c>
      <c r="E295" s="1">
        <f>IFERROR(__xludf.DUMMYFUNCTION("""COMPUTED_VALUE"""),980.36)</f>
        <v>980.36</v>
      </c>
      <c r="G295" s="2">
        <f>IFERROR(__xludf.DUMMYFUNCTION("""COMPUTED_VALUE"""),45721.66666666667)</f>
        <v>45721.66667</v>
      </c>
      <c r="H295" s="1">
        <f>IFERROR(__xludf.DUMMYFUNCTION("""COMPUTED_VALUE"""),940.47)</f>
        <v>940.47</v>
      </c>
      <c r="J295" s="2">
        <f>IFERROR(__xludf.DUMMYFUNCTION("""COMPUTED_VALUE"""),45721.66666666667)</f>
        <v>45721.66667</v>
      </c>
      <c r="K295" s="1">
        <f>IFERROR(__xludf.DUMMYFUNCTION("""COMPUTED_VALUE"""),963.76)</f>
        <v>963.76</v>
      </c>
      <c r="M295" s="2">
        <f>IFERROR(__xludf.DUMMYFUNCTION("""COMPUTED_VALUE"""),45721.66666666667)</f>
        <v>45721.66667</v>
      </c>
      <c r="N295" s="1">
        <f>IFERROR(__xludf.DUMMYFUNCTION("""COMPUTED_VALUE"""),1.37926194E8)</f>
        <v>137926194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IFERROR(__xludf.DUMMYFUNCTION("""COMPUTED_VALUE"""),963.76)</f>
        <v>963.76</v>
      </c>
      <c r="D296" s="2">
        <f>IFERROR(__xludf.DUMMYFUNCTION("""COMPUTED_VALUE"""),45722.66666666667)</f>
        <v>45722.66667</v>
      </c>
      <c r="E296" s="1">
        <f>IFERROR(__xludf.DUMMYFUNCTION("""COMPUTED_VALUE"""),967.22)</f>
        <v>967.22</v>
      </c>
      <c r="G296" s="2">
        <f>IFERROR(__xludf.DUMMYFUNCTION("""COMPUTED_VALUE"""),45722.66666666667)</f>
        <v>45722.66667</v>
      </c>
      <c r="H296" s="1">
        <f>IFERROR(__xludf.DUMMYFUNCTION("""COMPUTED_VALUE"""),947.25)</f>
        <v>947.25</v>
      </c>
      <c r="J296" s="2">
        <f>IFERROR(__xludf.DUMMYFUNCTION("""COMPUTED_VALUE"""),45722.66666666667)</f>
        <v>45722.66667</v>
      </c>
      <c r="K296" s="1">
        <f>IFERROR(__xludf.DUMMYFUNCTION("""COMPUTED_VALUE"""),958.68)</f>
        <v>958.68</v>
      </c>
      <c r="M296" s="2">
        <f>IFERROR(__xludf.DUMMYFUNCTION("""COMPUTED_VALUE"""),45722.66666666667)</f>
        <v>45722.66667</v>
      </c>
      <c r="N296" s="1">
        <f>IFERROR(__xludf.DUMMYFUNCTION("""COMPUTED_VALUE"""),1.02907225E8)</f>
        <v>102907225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IFERROR(__xludf.DUMMYFUNCTION("""COMPUTED_VALUE"""),958.68)</f>
        <v>958.68</v>
      </c>
      <c r="D297" s="2">
        <f>IFERROR(__xludf.DUMMYFUNCTION("""COMPUTED_VALUE"""),45723.66666666667)</f>
        <v>45723.66667</v>
      </c>
      <c r="E297" s="1">
        <f>IFERROR(__xludf.DUMMYFUNCTION("""COMPUTED_VALUE"""),982.05)</f>
        <v>982.05</v>
      </c>
      <c r="G297" s="2">
        <f>IFERROR(__xludf.DUMMYFUNCTION("""COMPUTED_VALUE"""),45723.66666666667)</f>
        <v>45723.66667</v>
      </c>
      <c r="H297" s="1">
        <f>IFERROR(__xludf.DUMMYFUNCTION("""COMPUTED_VALUE"""),958.68)</f>
        <v>958.68</v>
      </c>
      <c r="J297" s="2">
        <f>IFERROR(__xludf.DUMMYFUNCTION("""COMPUTED_VALUE"""),45723.66666666667)</f>
        <v>45723.66667</v>
      </c>
      <c r="K297" s="1">
        <f>IFERROR(__xludf.DUMMYFUNCTION("""COMPUTED_VALUE"""),976.77)</f>
        <v>976.77</v>
      </c>
      <c r="M297" s="2">
        <f>IFERROR(__xludf.DUMMYFUNCTION("""COMPUTED_VALUE"""),45723.66666666667)</f>
        <v>45723.66667</v>
      </c>
      <c r="N297" s="1">
        <f>IFERROR(__xludf.DUMMYFUNCTION("""COMPUTED_VALUE"""),9.8505862E7)</f>
        <v>98505862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IFERROR(__xludf.DUMMYFUNCTION("""COMPUTED_VALUE"""),976.77)</f>
        <v>976.77</v>
      </c>
      <c r="D298" s="2">
        <f>IFERROR(__xludf.DUMMYFUNCTION("""COMPUTED_VALUE"""),45726.66666666667)</f>
        <v>45726.66667</v>
      </c>
      <c r="E298" s="1">
        <f>IFERROR(__xludf.DUMMYFUNCTION("""COMPUTED_VALUE"""),998.32)</f>
        <v>998.32</v>
      </c>
      <c r="G298" s="2">
        <f>IFERROR(__xludf.DUMMYFUNCTION("""COMPUTED_VALUE"""),45726.66666666667)</f>
        <v>45726.66667</v>
      </c>
      <c r="H298" s="1">
        <f>IFERROR(__xludf.DUMMYFUNCTION("""COMPUTED_VALUE"""),973.0)</f>
        <v>973</v>
      </c>
      <c r="J298" s="2">
        <f>IFERROR(__xludf.DUMMYFUNCTION("""COMPUTED_VALUE"""),45726.66666666667)</f>
        <v>45726.66667</v>
      </c>
      <c r="K298" s="1">
        <f>IFERROR(__xludf.DUMMYFUNCTION("""COMPUTED_VALUE"""),982.75)</f>
        <v>982.75</v>
      </c>
      <c r="M298" s="2">
        <f>IFERROR(__xludf.DUMMYFUNCTION("""COMPUTED_VALUE"""),45726.66666666667)</f>
        <v>45726.66667</v>
      </c>
      <c r="N298" s="1">
        <f>IFERROR(__xludf.DUMMYFUNCTION("""COMPUTED_VALUE"""),1.16469074E8)</f>
        <v>116469074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IFERROR(__xludf.DUMMYFUNCTION("""COMPUTED_VALUE"""),982.75)</f>
        <v>982.75</v>
      </c>
      <c r="D299" s="2">
        <f>IFERROR(__xludf.DUMMYFUNCTION("""COMPUTED_VALUE"""),45727.66666666667)</f>
        <v>45727.66667</v>
      </c>
      <c r="E299" s="1">
        <f>IFERROR(__xludf.DUMMYFUNCTION("""COMPUTED_VALUE"""),998.47)</f>
        <v>998.47</v>
      </c>
      <c r="G299" s="2">
        <f>IFERROR(__xludf.DUMMYFUNCTION("""COMPUTED_VALUE"""),45727.66666666667)</f>
        <v>45727.66667</v>
      </c>
      <c r="H299" s="1">
        <f>IFERROR(__xludf.DUMMYFUNCTION("""COMPUTED_VALUE"""),978.56)</f>
        <v>978.56</v>
      </c>
      <c r="J299" s="2">
        <f>IFERROR(__xludf.DUMMYFUNCTION("""COMPUTED_VALUE"""),45727.66666666667)</f>
        <v>45727.66667</v>
      </c>
      <c r="K299" s="1">
        <f>IFERROR(__xludf.DUMMYFUNCTION("""COMPUTED_VALUE"""),986.61)</f>
        <v>986.61</v>
      </c>
      <c r="M299" s="2">
        <f>IFERROR(__xludf.DUMMYFUNCTION("""COMPUTED_VALUE"""),45727.66666666667)</f>
        <v>45727.66667</v>
      </c>
      <c r="N299" s="1">
        <f>IFERROR(__xludf.DUMMYFUNCTION("""COMPUTED_VALUE"""),1.09755443E8)</f>
        <v>109755443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IFERROR(__xludf.DUMMYFUNCTION("""COMPUTED_VALUE"""),986.61)</f>
        <v>986.61</v>
      </c>
      <c r="D300" s="2">
        <f>IFERROR(__xludf.DUMMYFUNCTION("""COMPUTED_VALUE"""),45728.66666666667)</f>
        <v>45728.66667</v>
      </c>
      <c r="E300" s="1">
        <f>IFERROR(__xludf.DUMMYFUNCTION("""COMPUTED_VALUE"""),1005.77)</f>
        <v>1005.77</v>
      </c>
      <c r="G300" s="2">
        <f>IFERROR(__xludf.DUMMYFUNCTION("""COMPUTED_VALUE"""),45728.66666666667)</f>
        <v>45728.66667</v>
      </c>
      <c r="H300" s="1">
        <f>IFERROR(__xludf.DUMMYFUNCTION("""COMPUTED_VALUE"""),982.64)</f>
        <v>982.64</v>
      </c>
      <c r="J300" s="2">
        <f>IFERROR(__xludf.DUMMYFUNCTION("""COMPUTED_VALUE"""),45728.66666666667)</f>
        <v>45728.66667</v>
      </c>
      <c r="K300" s="1">
        <f>IFERROR(__xludf.DUMMYFUNCTION("""COMPUTED_VALUE"""),998.19)</f>
        <v>998.19</v>
      </c>
      <c r="M300" s="2">
        <f>IFERROR(__xludf.DUMMYFUNCTION("""COMPUTED_VALUE"""),45728.66666666667)</f>
        <v>45728.66667</v>
      </c>
      <c r="N300" s="1">
        <f>IFERROR(__xludf.DUMMYFUNCTION("""COMPUTED_VALUE"""),9.0411754E7)</f>
        <v>90411754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IFERROR(__xludf.DUMMYFUNCTION("""COMPUTED_VALUE"""),998.19)</f>
        <v>998.19</v>
      </c>
      <c r="D301" s="2">
        <f>IFERROR(__xludf.DUMMYFUNCTION("""COMPUTED_VALUE"""),45729.66666666667)</f>
        <v>45729.66667</v>
      </c>
      <c r="E301" s="1">
        <f>IFERROR(__xludf.DUMMYFUNCTION("""COMPUTED_VALUE"""),1007.46)</f>
        <v>1007.46</v>
      </c>
      <c r="G301" s="2">
        <f>IFERROR(__xludf.DUMMYFUNCTION("""COMPUTED_VALUE"""),45729.66666666667)</f>
        <v>45729.66667</v>
      </c>
      <c r="H301" s="1">
        <f>IFERROR(__xludf.DUMMYFUNCTION("""COMPUTED_VALUE"""),979.2)</f>
        <v>979.2</v>
      </c>
      <c r="J301" s="2">
        <f>IFERROR(__xludf.DUMMYFUNCTION("""COMPUTED_VALUE"""),45729.66666666667)</f>
        <v>45729.66667</v>
      </c>
      <c r="K301" s="1">
        <f>IFERROR(__xludf.DUMMYFUNCTION("""COMPUTED_VALUE"""),983.89)</f>
        <v>983.89</v>
      </c>
      <c r="M301" s="2">
        <f>IFERROR(__xludf.DUMMYFUNCTION("""COMPUTED_VALUE"""),45729.66666666667)</f>
        <v>45729.66667</v>
      </c>
      <c r="N301" s="1">
        <f>IFERROR(__xludf.DUMMYFUNCTION("""COMPUTED_VALUE"""),8.5891032E7)</f>
        <v>85891032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IFERROR(__xludf.DUMMYFUNCTION("""COMPUTED_VALUE"""),983.89)</f>
        <v>983.89</v>
      </c>
      <c r="D302" s="2">
        <f>IFERROR(__xludf.DUMMYFUNCTION("""COMPUTED_VALUE"""),45730.66666666667)</f>
        <v>45730.66667</v>
      </c>
      <c r="E302" s="1">
        <f>IFERROR(__xludf.DUMMYFUNCTION("""COMPUTED_VALUE"""),1015.51)</f>
        <v>1015.51</v>
      </c>
      <c r="G302" s="2">
        <f>IFERROR(__xludf.DUMMYFUNCTION("""COMPUTED_VALUE"""),45730.66666666667)</f>
        <v>45730.66667</v>
      </c>
      <c r="H302" s="1">
        <f>IFERROR(__xludf.DUMMYFUNCTION("""COMPUTED_VALUE"""),982.62)</f>
        <v>982.62</v>
      </c>
      <c r="J302" s="2">
        <f>IFERROR(__xludf.DUMMYFUNCTION("""COMPUTED_VALUE"""),45730.66666666667)</f>
        <v>45730.66667</v>
      </c>
      <c r="K302" s="1">
        <f>IFERROR(__xludf.DUMMYFUNCTION("""COMPUTED_VALUE"""),1013.89)</f>
        <v>1013.89</v>
      </c>
      <c r="M302" s="2">
        <f>IFERROR(__xludf.DUMMYFUNCTION("""COMPUTED_VALUE"""),45730.66666666667)</f>
        <v>45730.66667</v>
      </c>
      <c r="N302" s="1">
        <f>IFERROR(__xludf.DUMMYFUNCTION("""COMPUTED_VALUE"""),7.7689053E7)</f>
        <v>77689053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IFERROR(__xludf.DUMMYFUNCTION("""COMPUTED_VALUE"""),1013.89)</f>
        <v>1013.89</v>
      </c>
      <c r="D303" s="2">
        <f>IFERROR(__xludf.DUMMYFUNCTION("""COMPUTED_VALUE"""),45733.66666666667)</f>
        <v>45733.66667</v>
      </c>
      <c r="E303" s="1">
        <f>IFERROR(__xludf.DUMMYFUNCTION("""COMPUTED_VALUE"""),1033.87)</f>
        <v>1033.87</v>
      </c>
      <c r="G303" s="2">
        <f>IFERROR(__xludf.DUMMYFUNCTION("""COMPUTED_VALUE"""),45733.66666666667)</f>
        <v>45733.66667</v>
      </c>
      <c r="H303" s="1">
        <f>IFERROR(__xludf.DUMMYFUNCTION("""COMPUTED_VALUE"""),1013.89)</f>
        <v>1013.89</v>
      </c>
      <c r="J303" s="2">
        <f>IFERROR(__xludf.DUMMYFUNCTION("""COMPUTED_VALUE"""),45733.66666666667)</f>
        <v>45733.66667</v>
      </c>
      <c r="K303" s="1">
        <f>IFERROR(__xludf.DUMMYFUNCTION("""COMPUTED_VALUE"""),1029.45)</f>
        <v>1029.45</v>
      </c>
      <c r="M303" s="2">
        <f>IFERROR(__xludf.DUMMYFUNCTION("""COMPUTED_VALUE"""),45733.66666666667)</f>
        <v>45733.66667</v>
      </c>
      <c r="N303" s="1">
        <f>IFERROR(__xludf.DUMMYFUNCTION("""COMPUTED_VALUE"""),8.3452646E7)</f>
        <v>83452646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IFERROR(__xludf.DUMMYFUNCTION("""COMPUTED_VALUE"""),1029.45)</f>
        <v>1029.45</v>
      </c>
      <c r="D304" s="2">
        <f>IFERROR(__xludf.DUMMYFUNCTION("""COMPUTED_VALUE"""),45734.66666666667)</f>
        <v>45734.66667</v>
      </c>
      <c r="E304" s="1">
        <f>IFERROR(__xludf.DUMMYFUNCTION("""COMPUTED_VALUE"""),1044.03)</f>
        <v>1044.03</v>
      </c>
      <c r="G304" s="2">
        <f>IFERROR(__xludf.DUMMYFUNCTION("""COMPUTED_VALUE"""),45734.66666666667)</f>
        <v>45734.66667</v>
      </c>
      <c r="H304" s="1">
        <f>IFERROR(__xludf.DUMMYFUNCTION("""COMPUTED_VALUE"""),1025.78)</f>
        <v>1025.78</v>
      </c>
      <c r="J304" s="2">
        <f>IFERROR(__xludf.DUMMYFUNCTION("""COMPUTED_VALUE"""),45734.66666666667)</f>
        <v>45734.66667</v>
      </c>
      <c r="K304" s="1">
        <f>IFERROR(__xludf.DUMMYFUNCTION("""COMPUTED_VALUE"""),1034.84)</f>
        <v>1034.84</v>
      </c>
      <c r="M304" s="2">
        <f>IFERROR(__xludf.DUMMYFUNCTION("""COMPUTED_VALUE"""),45734.66666666667)</f>
        <v>45734.66667</v>
      </c>
      <c r="N304" s="1">
        <f>IFERROR(__xludf.DUMMYFUNCTION("""COMPUTED_VALUE"""),7.9548288E7)</f>
        <v>79548288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IFERROR(__xludf.DUMMYFUNCTION("""COMPUTED_VALUE"""),1034.84)</f>
        <v>1034.84</v>
      </c>
      <c r="D305" s="2">
        <f>IFERROR(__xludf.DUMMYFUNCTION("""COMPUTED_VALUE"""),45735.66666666667)</f>
        <v>45735.66667</v>
      </c>
      <c r="E305" s="1">
        <f>IFERROR(__xludf.DUMMYFUNCTION("""COMPUTED_VALUE"""),1058.8)</f>
        <v>1058.8</v>
      </c>
      <c r="G305" s="2">
        <f>IFERROR(__xludf.DUMMYFUNCTION("""COMPUTED_VALUE"""),45735.66666666667)</f>
        <v>45735.66667</v>
      </c>
      <c r="H305" s="1">
        <f>IFERROR(__xludf.DUMMYFUNCTION("""COMPUTED_VALUE"""),1034.34)</f>
        <v>1034.34</v>
      </c>
      <c r="J305" s="2">
        <f>IFERROR(__xludf.DUMMYFUNCTION("""COMPUTED_VALUE"""),45735.66666666667)</f>
        <v>45735.66667</v>
      </c>
      <c r="K305" s="1">
        <f>IFERROR(__xludf.DUMMYFUNCTION("""COMPUTED_VALUE"""),1052.92)</f>
        <v>1052.92</v>
      </c>
      <c r="M305" s="2">
        <f>IFERROR(__xludf.DUMMYFUNCTION("""COMPUTED_VALUE"""),45735.66666666667)</f>
        <v>45735.66667</v>
      </c>
      <c r="N305" s="1">
        <f>IFERROR(__xludf.DUMMYFUNCTION("""COMPUTED_VALUE"""),9.3924491E7)</f>
        <v>93924491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IFERROR(__xludf.DUMMYFUNCTION("""COMPUTED_VALUE"""),1052.92)</f>
        <v>1052.92</v>
      </c>
      <c r="D306" s="2">
        <f>IFERROR(__xludf.DUMMYFUNCTION("""COMPUTED_VALUE"""),45736.66666666667)</f>
        <v>45736.66667</v>
      </c>
      <c r="E306" s="1">
        <f>IFERROR(__xludf.DUMMYFUNCTION("""COMPUTED_VALUE"""),1058.93)</f>
        <v>1058.93</v>
      </c>
      <c r="G306" s="2">
        <f>IFERROR(__xludf.DUMMYFUNCTION("""COMPUTED_VALUE"""),45736.66666666667)</f>
        <v>45736.66667</v>
      </c>
      <c r="H306" s="1">
        <f>IFERROR(__xludf.DUMMYFUNCTION("""COMPUTED_VALUE"""),1042.59)</f>
        <v>1042.59</v>
      </c>
      <c r="J306" s="2">
        <f>IFERROR(__xludf.DUMMYFUNCTION("""COMPUTED_VALUE"""),45736.66666666667)</f>
        <v>45736.66667</v>
      </c>
      <c r="K306" s="1">
        <f>IFERROR(__xludf.DUMMYFUNCTION("""COMPUTED_VALUE"""),1055.93)</f>
        <v>1055.93</v>
      </c>
      <c r="M306" s="2">
        <f>IFERROR(__xludf.DUMMYFUNCTION("""COMPUTED_VALUE"""),45736.66666666667)</f>
        <v>45736.66667</v>
      </c>
      <c r="N306" s="1">
        <f>IFERROR(__xludf.DUMMYFUNCTION("""COMPUTED_VALUE"""),8.7748295E7)</f>
        <v>87748295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IFERROR(__xludf.DUMMYFUNCTION("""COMPUTED_VALUE"""),1055.93)</f>
        <v>1055.93</v>
      </c>
      <c r="D307" s="2">
        <f>IFERROR(__xludf.DUMMYFUNCTION("""COMPUTED_VALUE"""),45737.66666666667)</f>
        <v>45737.66667</v>
      </c>
      <c r="E307" s="1">
        <f>IFERROR(__xludf.DUMMYFUNCTION("""COMPUTED_VALUE"""),1055.93)</f>
        <v>1055.93</v>
      </c>
      <c r="G307" s="2">
        <f>IFERROR(__xludf.DUMMYFUNCTION("""COMPUTED_VALUE"""),45737.66666666667)</f>
        <v>45737.66667</v>
      </c>
      <c r="H307" s="1">
        <f>IFERROR(__xludf.DUMMYFUNCTION("""COMPUTED_VALUE"""),1037.69)</f>
        <v>1037.69</v>
      </c>
      <c r="J307" s="2">
        <f>IFERROR(__xludf.DUMMYFUNCTION("""COMPUTED_VALUE"""),45737.66666666667)</f>
        <v>45737.66667</v>
      </c>
      <c r="K307" s="1">
        <f>IFERROR(__xludf.DUMMYFUNCTION("""COMPUTED_VALUE"""),1044.01)</f>
        <v>1044.01</v>
      </c>
      <c r="M307" s="2">
        <f>IFERROR(__xludf.DUMMYFUNCTION("""COMPUTED_VALUE"""),45737.66666666667)</f>
        <v>45737.66667</v>
      </c>
      <c r="N307" s="1">
        <f>IFERROR(__xludf.DUMMYFUNCTION("""COMPUTED_VALUE"""),2.88174192E8)</f>
        <v>288174192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IFERROR(__xludf.DUMMYFUNCTION("""COMPUTED_VALUE"""),1044.01)</f>
        <v>1044.01</v>
      </c>
      <c r="D308" s="2">
        <f>IFERROR(__xludf.DUMMYFUNCTION("""COMPUTED_VALUE"""),45740.66666666667)</f>
        <v>45740.66667</v>
      </c>
      <c r="E308" s="1">
        <f>IFERROR(__xludf.DUMMYFUNCTION("""COMPUTED_VALUE"""),1063.07)</f>
        <v>1063.07</v>
      </c>
      <c r="G308" s="2">
        <f>IFERROR(__xludf.DUMMYFUNCTION("""COMPUTED_VALUE"""),45740.66666666667)</f>
        <v>45740.66667</v>
      </c>
      <c r="H308" s="1">
        <f>IFERROR(__xludf.DUMMYFUNCTION("""COMPUTED_VALUE"""),1044.01)</f>
        <v>1044.01</v>
      </c>
      <c r="J308" s="2">
        <f>IFERROR(__xludf.DUMMYFUNCTION("""COMPUTED_VALUE"""),45740.66666666667)</f>
        <v>45740.66667</v>
      </c>
      <c r="K308" s="1">
        <f>IFERROR(__xludf.DUMMYFUNCTION("""COMPUTED_VALUE"""),1057.45)</f>
        <v>1057.45</v>
      </c>
      <c r="M308" s="2">
        <f>IFERROR(__xludf.DUMMYFUNCTION("""COMPUTED_VALUE"""),45740.66666666667)</f>
        <v>45740.66667</v>
      </c>
      <c r="N308" s="1">
        <f>IFERROR(__xludf.DUMMYFUNCTION("""COMPUTED_VALUE"""),7.8438516E7)</f>
        <v>78438516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IFERROR(__xludf.DUMMYFUNCTION("""COMPUTED_VALUE"""),1057.45)</f>
        <v>1057.45</v>
      </c>
      <c r="D309" s="2">
        <f>IFERROR(__xludf.DUMMYFUNCTION("""COMPUTED_VALUE"""),45741.66666666667)</f>
        <v>45741.66667</v>
      </c>
      <c r="E309" s="1">
        <f>IFERROR(__xludf.DUMMYFUNCTION("""COMPUTED_VALUE"""),1069.11)</f>
        <v>1069.11</v>
      </c>
      <c r="G309" s="2">
        <f>IFERROR(__xludf.DUMMYFUNCTION("""COMPUTED_VALUE"""),45741.66666666667)</f>
        <v>45741.66667</v>
      </c>
      <c r="H309" s="1">
        <f>IFERROR(__xludf.DUMMYFUNCTION("""COMPUTED_VALUE"""),1055.21)</f>
        <v>1055.21</v>
      </c>
      <c r="J309" s="2">
        <f>IFERROR(__xludf.DUMMYFUNCTION("""COMPUTED_VALUE"""),45741.66666666667)</f>
        <v>45741.66667</v>
      </c>
      <c r="K309" s="1">
        <f>IFERROR(__xludf.DUMMYFUNCTION("""COMPUTED_VALUE"""),1058.93)</f>
        <v>1058.93</v>
      </c>
      <c r="M309" s="2">
        <f>IFERROR(__xludf.DUMMYFUNCTION("""COMPUTED_VALUE"""),45741.66666666667)</f>
        <v>45741.66667</v>
      </c>
      <c r="N309" s="1">
        <f>IFERROR(__xludf.DUMMYFUNCTION("""COMPUTED_VALUE"""),7.5419701E7)</f>
        <v>75419701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IFERROR(__xludf.DUMMYFUNCTION("""COMPUTED_VALUE"""),1058.93)</f>
        <v>1058.93</v>
      </c>
      <c r="D310" s="2">
        <f>IFERROR(__xludf.DUMMYFUNCTION("""COMPUTED_VALUE"""),45742.66666666667)</f>
        <v>45742.66667</v>
      </c>
      <c r="E310" s="1">
        <f>IFERROR(__xludf.DUMMYFUNCTION("""COMPUTED_VALUE"""),1081.43)</f>
        <v>1081.43</v>
      </c>
      <c r="G310" s="2">
        <f>IFERROR(__xludf.DUMMYFUNCTION("""COMPUTED_VALUE"""),45742.66666666667)</f>
        <v>45742.66667</v>
      </c>
      <c r="H310" s="1">
        <f>IFERROR(__xludf.DUMMYFUNCTION("""COMPUTED_VALUE"""),1058.93)</f>
        <v>1058.93</v>
      </c>
      <c r="J310" s="2">
        <f>IFERROR(__xludf.DUMMYFUNCTION("""COMPUTED_VALUE"""),45742.66666666667)</f>
        <v>45742.66667</v>
      </c>
      <c r="K310" s="1">
        <f>IFERROR(__xludf.DUMMYFUNCTION("""COMPUTED_VALUE"""),1064.73)</f>
        <v>1064.73</v>
      </c>
      <c r="M310" s="2">
        <f>IFERROR(__xludf.DUMMYFUNCTION("""COMPUTED_VALUE"""),45742.66666666667)</f>
        <v>45742.66667</v>
      </c>
      <c r="N310" s="1">
        <f>IFERROR(__xludf.DUMMYFUNCTION("""COMPUTED_VALUE"""),8.1482665E7)</f>
        <v>81482665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IFERROR(__xludf.DUMMYFUNCTION("""COMPUTED_VALUE"""),1064.73)</f>
        <v>1064.73</v>
      </c>
      <c r="D311" s="2">
        <f>IFERROR(__xludf.DUMMYFUNCTION("""COMPUTED_VALUE"""),45743.66666666667)</f>
        <v>45743.66667</v>
      </c>
      <c r="E311" s="1">
        <f>IFERROR(__xludf.DUMMYFUNCTION("""COMPUTED_VALUE"""),1064.73)</f>
        <v>1064.73</v>
      </c>
      <c r="G311" s="2">
        <f>IFERROR(__xludf.DUMMYFUNCTION("""COMPUTED_VALUE"""),45743.66666666667)</f>
        <v>45743.66667</v>
      </c>
      <c r="H311" s="1">
        <f>IFERROR(__xludf.DUMMYFUNCTION("""COMPUTED_VALUE"""),1047.03)</f>
        <v>1047.03</v>
      </c>
      <c r="J311" s="2">
        <f>IFERROR(__xludf.DUMMYFUNCTION("""COMPUTED_VALUE"""),45743.66666666667)</f>
        <v>45743.66667</v>
      </c>
      <c r="K311" s="1">
        <f>IFERROR(__xludf.DUMMYFUNCTION("""COMPUTED_VALUE"""),1051.86)</f>
        <v>1051.86</v>
      </c>
      <c r="M311" s="2">
        <f>IFERROR(__xludf.DUMMYFUNCTION("""COMPUTED_VALUE"""),45743.66666666667)</f>
        <v>45743.66667</v>
      </c>
      <c r="N311" s="1">
        <f>IFERROR(__xludf.DUMMYFUNCTION("""COMPUTED_VALUE"""),6.5864951E7)</f>
        <v>65864951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IFERROR(__xludf.DUMMYFUNCTION("""COMPUTED_VALUE"""),1051.86)</f>
        <v>1051.86</v>
      </c>
      <c r="D312" s="2">
        <f>IFERROR(__xludf.DUMMYFUNCTION("""COMPUTED_VALUE"""),45744.66666666667)</f>
        <v>45744.66667</v>
      </c>
      <c r="E312" s="1">
        <f>IFERROR(__xludf.DUMMYFUNCTION("""COMPUTED_VALUE"""),1054.64)</f>
        <v>1054.64</v>
      </c>
      <c r="G312" s="2">
        <f>IFERROR(__xludf.DUMMYFUNCTION("""COMPUTED_VALUE"""),45744.66666666667)</f>
        <v>45744.66667</v>
      </c>
      <c r="H312" s="1">
        <f>IFERROR(__xludf.DUMMYFUNCTION("""COMPUTED_VALUE"""),1038.07)</f>
        <v>1038.07</v>
      </c>
      <c r="J312" s="2">
        <f>IFERROR(__xludf.DUMMYFUNCTION("""COMPUTED_VALUE"""),45744.66666666667)</f>
        <v>45744.66667</v>
      </c>
      <c r="K312" s="1">
        <f>IFERROR(__xludf.DUMMYFUNCTION("""COMPUTED_VALUE"""),1044.15)</f>
        <v>1044.15</v>
      </c>
      <c r="M312" s="2">
        <f>IFERROR(__xludf.DUMMYFUNCTION("""COMPUTED_VALUE"""),45744.66666666667)</f>
        <v>45744.66667</v>
      </c>
      <c r="N312" s="1">
        <f>IFERROR(__xludf.DUMMYFUNCTION("""COMPUTED_VALUE"""),6.3106668E7)</f>
        <v>63106668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IFERROR(__xludf.DUMMYFUNCTION("""COMPUTED_VALUE"""),1044.15)</f>
        <v>1044.15</v>
      </c>
      <c r="D313" s="2">
        <f>IFERROR(__xludf.DUMMYFUNCTION("""COMPUTED_VALUE"""),45747.66666666667)</f>
        <v>45747.66667</v>
      </c>
      <c r="E313" s="1">
        <f>IFERROR(__xludf.DUMMYFUNCTION("""COMPUTED_VALUE"""),1065.34)</f>
        <v>1065.34</v>
      </c>
      <c r="G313" s="2">
        <f>IFERROR(__xludf.DUMMYFUNCTION("""COMPUTED_VALUE"""),45747.66666666667)</f>
        <v>45747.66667</v>
      </c>
      <c r="H313" s="1">
        <f>IFERROR(__xludf.DUMMYFUNCTION("""COMPUTED_VALUE"""),1040.98)</f>
        <v>1040.98</v>
      </c>
      <c r="J313" s="2">
        <f>IFERROR(__xludf.DUMMYFUNCTION("""COMPUTED_VALUE"""),45747.66666666667)</f>
        <v>45747.66667</v>
      </c>
      <c r="K313" s="1">
        <f>IFERROR(__xludf.DUMMYFUNCTION("""COMPUTED_VALUE"""),1058.77)</f>
        <v>1058.77</v>
      </c>
      <c r="M313" s="2">
        <f>IFERROR(__xludf.DUMMYFUNCTION("""COMPUTED_VALUE"""),45747.66666666667)</f>
        <v>45747.66667</v>
      </c>
      <c r="N313" s="1">
        <f>IFERROR(__xludf.DUMMYFUNCTION("""COMPUTED_VALUE"""),7.5668845E7)</f>
        <v>75668845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IFERROR(__xludf.DUMMYFUNCTION("""COMPUTED_VALUE"""),1058.77)</f>
        <v>1058.77</v>
      </c>
      <c r="D314" s="2">
        <f>IFERROR(__xludf.DUMMYFUNCTION("""COMPUTED_VALUE"""),45748.66666666667)</f>
        <v>45748.66667</v>
      </c>
      <c r="E314" s="1">
        <f>IFERROR(__xludf.DUMMYFUNCTION("""COMPUTED_VALUE"""),1068.36)</f>
        <v>1068.36</v>
      </c>
      <c r="G314" s="2">
        <f>IFERROR(__xludf.DUMMYFUNCTION("""COMPUTED_VALUE"""),45748.66666666667)</f>
        <v>45748.66667</v>
      </c>
      <c r="H314" s="1">
        <f>IFERROR(__xludf.DUMMYFUNCTION("""COMPUTED_VALUE"""),1046.17)</f>
        <v>1046.17</v>
      </c>
      <c r="J314" s="2">
        <f>IFERROR(__xludf.DUMMYFUNCTION("""COMPUTED_VALUE"""),45748.66666666667)</f>
        <v>45748.66667</v>
      </c>
      <c r="K314" s="1">
        <f>IFERROR(__xludf.DUMMYFUNCTION("""COMPUTED_VALUE"""),1066.9)</f>
        <v>1066.9</v>
      </c>
      <c r="M314" s="2">
        <f>IFERROR(__xludf.DUMMYFUNCTION("""COMPUTED_VALUE"""),45748.66666666667)</f>
        <v>45748.66667</v>
      </c>
      <c r="N314" s="1">
        <f>IFERROR(__xludf.DUMMYFUNCTION("""COMPUTED_VALUE"""),6.7013921E7)</f>
        <v>67013921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IFERROR(__xludf.DUMMYFUNCTION("""COMPUTED_VALUE"""),1066.9)</f>
        <v>1066.9</v>
      </c>
      <c r="D315" s="2">
        <f>IFERROR(__xludf.DUMMYFUNCTION("""COMPUTED_VALUE"""),45749.66666666667)</f>
        <v>45749.66667</v>
      </c>
      <c r="E315" s="1">
        <f>IFERROR(__xludf.DUMMYFUNCTION("""COMPUTED_VALUE"""),1074.43)</f>
        <v>1074.43</v>
      </c>
      <c r="G315" s="2">
        <f>IFERROR(__xludf.DUMMYFUNCTION("""COMPUTED_VALUE"""),45749.66666666667)</f>
        <v>45749.66667</v>
      </c>
      <c r="H315" s="1">
        <f>IFERROR(__xludf.DUMMYFUNCTION("""COMPUTED_VALUE"""),1056.22)</f>
        <v>1056.22</v>
      </c>
      <c r="J315" s="2">
        <f>IFERROR(__xludf.DUMMYFUNCTION("""COMPUTED_VALUE"""),45749.66666666667)</f>
        <v>45749.66667</v>
      </c>
      <c r="K315" s="1">
        <f>IFERROR(__xludf.DUMMYFUNCTION("""COMPUTED_VALUE"""),1073.74)</f>
        <v>1073.74</v>
      </c>
      <c r="M315" s="2">
        <f>IFERROR(__xludf.DUMMYFUNCTION("""COMPUTED_VALUE"""),45749.66666666667)</f>
        <v>45749.66667</v>
      </c>
      <c r="N315" s="1">
        <f>IFERROR(__xludf.DUMMYFUNCTION("""COMPUTED_VALUE"""),6.602361E7)</f>
        <v>66023610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IFERROR(__xludf.DUMMYFUNCTION("""COMPUTED_VALUE"""),1073.74)</f>
        <v>1073.74</v>
      </c>
      <c r="D316" s="2">
        <f>IFERROR(__xludf.DUMMYFUNCTION("""COMPUTED_VALUE"""),45750.66666666667)</f>
        <v>45750.66667</v>
      </c>
      <c r="E316" s="1">
        <f>IFERROR(__xludf.DUMMYFUNCTION("""COMPUTED_VALUE"""),1073.74)</f>
        <v>1073.74</v>
      </c>
      <c r="G316" s="2">
        <f>IFERROR(__xludf.DUMMYFUNCTION("""COMPUTED_VALUE"""),45750.66666666667)</f>
        <v>45750.66667</v>
      </c>
      <c r="H316" s="1">
        <f>IFERROR(__xludf.DUMMYFUNCTION("""COMPUTED_VALUE"""),963.36)</f>
        <v>963.36</v>
      </c>
      <c r="J316" s="2">
        <f>IFERROR(__xludf.DUMMYFUNCTION("""COMPUTED_VALUE"""),45750.66666666667)</f>
        <v>45750.66667</v>
      </c>
      <c r="K316" s="1">
        <f>IFERROR(__xludf.DUMMYFUNCTION("""COMPUTED_VALUE"""),963.79)</f>
        <v>963.79</v>
      </c>
      <c r="M316" s="2">
        <f>IFERROR(__xludf.DUMMYFUNCTION("""COMPUTED_VALUE"""),45750.66666666667)</f>
        <v>45750.66667</v>
      </c>
      <c r="N316" s="1">
        <f>IFERROR(__xludf.DUMMYFUNCTION("""COMPUTED_VALUE"""),1.49168742E8)</f>
        <v>149168742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IFERROR(__xludf.DUMMYFUNCTION("""COMPUTED_VALUE"""),963.79)</f>
        <v>963.79</v>
      </c>
      <c r="D317" s="2">
        <f>IFERROR(__xludf.DUMMYFUNCTION("""COMPUTED_VALUE"""),45751.66666666667)</f>
        <v>45751.66667</v>
      </c>
      <c r="E317" s="1">
        <f>IFERROR(__xludf.DUMMYFUNCTION("""COMPUTED_VALUE"""),963.79)</f>
        <v>963.79</v>
      </c>
      <c r="G317" s="2">
        <f>IFERROR(__xludf.DUMMYFUNCTION("""COMPUTED_VALUE"""),45751.66666666667)</f>
        <v>45751.66667</v>
      </c>
      <c r="H317" s="1">
        <f>IFERROR(__xludf.DUMMYFUNCTION("""COMPUTED_VALUE"""),863.89)</f>
        <v>863.89</v>
      </c>
      <c r="J317" s="2">
        <f>IFERROR(__xludf.DUMMYFUNCTION("""COMPUTED_VALUE"""),45751.66666666667)</f>
        <v>45751.66667</v>
      </c>
      <c r="K317" s="1">
        <f>IFERROR(__xludf.DUMMYFUNCTION("""COMPUTED_VALUE"""),870.8)</f>
        <v>870.8</v>
      </c>
      <c r="M317" s="2">
        <f>IFERROR(__xludf.DUMMYFUNCTION("""COMPUTED_VALUE"""),45751.66666666667)</f>
        <v>45751.66667</v>
      </c>
      <c r="N317" s="1">
        <f>IFERROR(__xludf.DUMMYFUNCTION("""COMPUTED_VALUE"""),2.16997317E8)</f>
        <v>216997317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IFERROR(__xludf.DUMMYFUNCTION("""COMPUTED_VALUE"""),870.8)</f>
        <v>870.8</v>
      </c>
      <c r="D318" s="2">
        <f>IFERROR(__xludf.DUMMYFUNCTION("""COMPUTED_VALUE"""),45754.66666666667)</f>
        <v>45754.66667</v>
      </c>
      <c r="E318" s="1">
        <f>IFERROR(__xludf.DUMMYFUNCTION("""COMPUTED_VALUE"""),908.77)</f>
        <v>908.77</v>
      </c>
      <c r="G318" s="2">
        <f>IFERROR(__xludf.DUMMYFUNCTION("""COMPUTED_VALUE"""),45754.66666666667)</f>
        <v>45754.66667</v>
      </c>
      <c r="H318" s="1">
        <f>IFERROR(__xludf.DUMMYFUNCTION("""COMPUTED_VALUE"""),828.82)</f>
        <v>828.82</v>
      </c>
      <c r="J318" s="2">
        <f>IFERROR(__xludf.DUMMYFUNCTION("""COMPUTED_VALUE"""),45754.66666666667)</f>
        <v>45754.66667</v>
      </c>
      <c r="K318" s="1">
        <f>IFERROR(__xludf.DUMMYFUNCTION("""COMPUTED_VALUE"""),869.54)</f>
        <v>869.54</v>
      </c>
      <c r="M318" s="2">
        <f>IFERROR(__xludf.DUMMYFUNCTION("""COMPUTED_VALUE"""),45754.66666666667)</f>
        <v>45754.66667</v>
      </c>
      <c r="N318" s="1">
        <f>IFERROR(__xludf.DUMMYFUNCTION("""COMPUTED_VALUE"""),1.74399964E8)</f>
        <v>174399964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IFERROR(__xludf.DUMMYFUNCTION("""COMPUTED_VALUE"""),869.54)</f>
        <v>869.54</v>
      </c>
      <c r="D319" s="2">
        <f>IFERROR(__xludf.DUMMYFUNCTION("""COMPUTED_VALUE"""),45755.66666666667)</f>
        <v>45755.66667</v>
      </c>
      <c r="E319" s="1">
        <f>IFERROR(__xludf.DUMMYFUNCTION("""COMPUTED_VALUE"""),899.9)</f>
        <v>899.9</v>
      </c>
      <c r="G319" s="2">
        <f>IFERROR(__xludf.DUMMYFUNCTION("""COMPUTED_VALUE"""),45755.66666666667)</f>
        <v>45755.66667</v>
      </c>
      <c r="H319" s="1">
        <f>IFERROR(__xludf.DUMMYFUNCTION("""COMPUTED_VALUE"""),828.95)</f>
        <v>828.95</v>
      </c>
      <c r="J319" s="2">
        <f>IFERROR(__xludf.DUMMYFUNCTION("""COMPUTED_VALUE"""),45755.66666666667)</f>
        <v>45755.66667</v>
      </c>
      <c r="K319" s="1">
        <f>IFERROR(__xludf.DUMMYFUNCTION("""COMPUTED_VALUE"""),842.11)</f>
        <v>842.11</v>
      </c>
      <c r="M319" s="2">
        <f>IFERROR(__xludf.DUMMYFUNCTION("""COMPUTED_VALUE"""),45755.66666666667)</f>
        <v>45755.66667</v>
      </c>
      <c r="N319" s="1">
        <f>IFERROR(__xludf.DUMMYFUNCTION("""COMPUTED_VALUE"""),1.63158745E8)</f>
        <v>163158745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IFERROR(__xludf.DUMMYFUNCTION("""COMPUTED_VALUE"""),842.11)</f>
        <v>842.11</v>
      </c>
      <c r="D320" s="2">
        <f>IFERROR(__xludf.DUMMYFUNCTION("""COMPUTED_VALUE"""),45756.66666666667)</f>
        <v>45756.66667</v>
      </c>
      <c r="E320" s="1">
        <f>IFERROR(__xludf.DUMMYFUNCTION("""COMPUTED_VALUE"""),938.43)</f>
        <v>938.43</v>
      </c>
      <c r="G320" s="2">
        <f>IFERROR(__xludf.DUMMYFUNCTION("""COMPUTED_VALUE"""),45756.66666666667)</f>
        <v>45756.66667</v>
      </c>
      <c r="H320" s="1">
        <f>IFERROR(__xludf.DUMMYFUNCTION("""COMPUTED_VALUE"""),821.29)</f>
        <v>821.29</v>
      </c>
      <c r="J320" s="2">
        <f>IFERROR(__xludf.DUMMYFUNCTION("""COMPUTED_VALUE"""),45756.66666666667)</f>
        <v>45756.66667</v>
      </c>
      <c r="K320" s="1">
        <f>IFERROR(__xludf.DUMMYFUNCTION("""COMPUTED_VALUE"""),928.1)</f>
        <v>928.1</v>
      </c>
      <c r="M320" s="2">
        <f>IFERROR(__xludf.DUMMYFUNCTION("""COMPUTED_VALUE"""),45756.66666666667)</f>
        <v>45756.66667</v>
      </c>
      <c r="N320" s="1">
        <f>IFERROR(__xludf.DUMMYFUNCTION("""COMPUTED_VALUE"""),2.040598E8)</f>
        <v>204059800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IFERROR(__xludf.DUMMYFUNCTION("""COMPUTED_VALUE"""),928.1)</f>
        <v>928.1</v>
      </c>
      <c r="D321" s="2">
        <f>IFERROR(__xludf.DUMMYFUNCTION("""COMPUTED_VALUE"""),45757.66666666667)</f>
        <v>45757.66667</v>
      </c>
      <c r="E321" s="1">
        <f>IFERROR(__xludf.DUMMYFUNCTION("""COMPUTED_VALUE"""),928.1)</f>
        <v>928.1</v>
      </c>
      <c r="G321" s="2">
        <f>IFERROR(__xludf.DUMMYFUNCTION("""COMPUTED_VALUE"""),45757.66666666667)</f>
        <v>45757.66667</v>
      </c>
      <c r="H321" s="1">
        <f>IFERROR(__xludf.DUMMYFUNCTION("""COMPUTED_VALUE"""),835.82)</f>
        <v>835.82</v>
      </c>
      <c r="J321" s="2">
        <f>IFERROR(__xludf.DUMMYFUNCTION("""COMPUTED_VALUE"""),45757.66666666667)</f>
        <v>45757.66667</v>
      </c>
      <c r="K321" s="1">
        <f>IFERROR(__xludf.DUMMYFUNCTION("""COMPUTED_VALUE"""),857.15)</f>
        <v>857.15</v>
      </c>
      <c r="M321" s="2">
        <f>IFERROR(__xludf.DUMMYFUNCTION("""COMPUTED_VALUE"""),45757.66666666667)</f>
        <v>45757.66667</v>
      </c>
      <c r="N321" s="1">
        <f>IFERROR(__xludf.DUMMYFUNCTION("""COMPUTED_VALUE"""),1.57082794E8)</f>
        <v>157082794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IFERROR(__xludf.DUMMYFUNCTION("""COMPUTED_VALUE"""),857.15)</f>
        <v>857.15</v>
      </c>
      <c r="D322" s="2">
        <f>IFERROR(__xludf.DUMMYFUNCTION("""COMPUTED_VALUE"""),45758.66666666667)</f>
        <v>45758.66667</v>
      </c>
      <c r="E322" s="1">
        <f>IFERROR(__xludf.DUMMYFUNCTION("""COMPUTED_VALUE"""),887.1)</f>
        <v>887.1</v>
      </c>
      <c r="G322" s="2">
        <f>IFERROR(__xludf.DUMMYFUNCTION("""COMPUTED_VALUE"""),45758.66666666667)</f>
        <v>45758.66667</v>
      </c>
      <c r="H322" s="1">
        <f>IFERROR(__xludf.DUMMYFUNCTION("""COMPUTED_VALUE"""),842.67)</f>
        <v>842.67</v>
      </c>
      <c r="J322" s="2">
        <f>IFERROR(__xludf.DUMMYFUNCTION("""COMPUTED_VALUE"""),45758.66666666667)</f>
        <v>45758.66667</v>
      </c>
      <c r="K322" s="1">
        <f>IFERROR(__xludf.DUMMYFUNCTION("""COMPUTED_VALUE"""),881.26)</f>
        <v>881.26</v>
      </c>
      <c r="M322" s="2">
        <f>IFERROR(__xludf.DUMMYFUNCTION("""COMPUTED_VALUE"""),45758.66666666667)</f>
        <v>45758.66667</v>
      </c>
      <c r="N322" s="1">
        <f>IFERROR(__xludf.DUMMYFUNCTION("""COMPUTED_VALUE"""),1.12845576E8)</f>
        <v>112845576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IFERROR(__xludf.DUMMYFUNCTION("""COMPUTED_VALUE"""),881.26)</f>
        <v>881.26</v>
      </c>
      <c r="D323" s="2">
        <f>IFERROR(__xludf.DUMMYFUNCTION("""COMPUTED_VALUE"""),45761.66666666667)</f>
        <v>45761.66667</v>
      </c>
      <c r="E323" s="1">
        <f>IFERROR(__xludf.DUMMYFUNCTION("""COMPUTED_VALUE"""),904.67)</f>
        <v>904.67</v>
      </c>
      <c r="G323" s="2">
        <f>IFERROR(__xludf.DUMMYFUNCTION("""COMPUTED_VALUE"""),45761.66666666667)</f>
        <v>45761.66667</v>
      </c>
      <c r="H323" s="1">
        <f>IFERROR(__xludf.DUMMYFUNCTION("""COMPUTED_VALUE"""),871.13)</f>
        <v>871.13</v>
      </c>
      <c r="J323" s="2">
        <f>IFERROR(__xludf.DUMMYFUNCTION("""COMPUTED_VALUE"""),45761.66666666667)</f>
        <v>45761.66667</v>
      </c>
      <c r="K323" s="1">
        <f>IFERROR(__xludf.DUMMYFUNCTION("""COMPUTED_VALUE"""),881.51)</f>
        <v>881.51</v>
      </c>
      <c r="M323" s="2">
        <f>IFERROR(__xludf.DUMMYFUNCTION("""COMPUTED_VALUE"""),45761.66666666667)</f>
        <v>45761.66667</v>
      </c>
      <c r="N323" s="1">
        <f>IFERROR(__xludf.DUMMYFUNCTION("""COMPUTED_VALUE"""),8.5518422E7)</f>
        <v>85518422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IFERROR(__xludf.DUMMYFUNCTION("""COMPUTED_VALUE"""),881.51)</f>
        <v>881.51</v>
      </c>
      <c r="D324" s="2">
        <f>IFERROR(__xludf.DUMMYFUNCTION("""COMPUTED_VALUE"""),45762.66666666667)</f>
        <v>45762.66667</v>
      </c>
      <c r="E324" s="1">
        <f>IFERROR(__xludf.DUMMYFUNCTION("""COMPUTED_VALUE"""),893.26)</f>
        <v>893.26</v>
      </c>
      <c r="G324" s="2">
        <f>IFERROR(__xludf.DUMMYFUNCTION("""COMPUTED_VALUE"""),45762.66666666667)</f>
        <v>45762.66667</v>
      </c>
      <c r="H324" s="1">
        <f>IFERROR(__xludf.DUMMYFUNCTION("""COMPUTED_VALUE"""),875.12)</f>
        <v>875.12</v>
      </c>
      <c r="J324" s="2">
        <f>IFERROR(__xludf.DUMMYFUNCTION("""COMPUTED_VALUE"""),45762.66666666667)</f>
        <v>45762.66667</v>
      </c>
      <c r="K324" s="1">
        <f>IFERROR(__xludf.DUMMYFUNCTION("""COMPUTED_VALUE"""),876.22)</f>
        <v>876.22</v>
      </c>
      <c r="M324" s="2">
        <f>IFERROR(__xludf.DUMMYFUNCTION("""COMPUTED_VALUE"""),45762.66666666667)</f>
        <v>45762.66667</v>
      </c>
      <c r="N324" s="1">
        <f>IFERROR(__xludf.DUMMYFUNCTION("""COMPUTED_VALUE"""),8.2230121E7)</f>
        <v>82230121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IFERROR(__xludf.DUMMYFUNCTION("""COMPUTED_VALUE"""),876.22)</f>
        <v>876.22</v>
      </c>
      <c r="D325" s="2">
        <f>IFERROR(__xludf.DUMMYFUNCTION("""COMPUTED_VALUE"""),45763.66666666667)</f>
        <v>45763.66667</v>
      </c>
      <c r="E325" s="1">
        <f>IFERROR(__xludf.DUMMYFUNCTION("""COMPUTED_VALUE"""),903.62)</f>
        <v>903.62</v>
      </c>
      <c r="G325" s="2">
        <f>IFERROR(__xludf.DUMMYFUNCTION("""COMPUTED_VALUE"""),45763.66666666667)</f>
        <v>45763.66667</v>
      </c>
      <c r="H325" s="1">
        <f>IFERROR(__xludf.DUMMYFUNCTION("""COMPUTED_VALUE"""),876.22)</f>
        <v>876.22</v>
      </c>
      <c r="J325" s="2">
        <f>IFERROR(__xludf.DUMMYFUNCTION("""COMPUTED_VALUE"""),45763.66666666667)</f>
        <v>45763.66667</v>
      </c>
      <c r="K325" s="1">
        <f>IFERROR(__xludf.DUMMYFUNCTION("""COMPUTED_VALUE"""),885.79)</f>
        <v>885.79</v>
      </c>
      <c r="M325" s="2">
        <f>IFERROR(__xludf.DUMMYFUNCTION("""COMPUTED_VALUE"""),45763.66666666667)</f>
        <v>45763.66667</v>
      </c>
      <c r="N325" s="1">
        <f>IFERROR(__xludf.DUMMYFUNCTION("""COMPUTED_VALUE"""),9.4001005E7)</f>
        <v>94001005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IFERROR(__xludf.DUMMYFUNCTION("""COMPUTED_VALUE"""),885.79)</f>
        <v>885.79</v>
      </c>
      <c r="D326" s="2">
        <f>IFERROR(__xludf.DUMMYFUNCTION("""COMPUTED_VALUE"""),45764.66666666667)</f>
        <v>45764.66667</v>
      </c>
      <c r="E326" s="1">
        <f>IFERROR(__xludf.DUMMYFUNCTION("""COMPUTED_VALUE"""),921.14)</f>
        <v>921.14</v>
      </c>
      <c r="G326" s="2">
        <f>IFERROR(__xludf.DUMMYFUNCTION("""COMPUTED_VALUE"""),45764.66666666667)</f>
        <v>45764.66667</v>
      </c>
      <c r="H326" s="1">
        <f>IFERROR(__xludf.DUMMYFUNCTION("""COMPUTED_VALUE"""),885.79)</f>
        <v>885.79</v>
      </c>
      <c r="J326" s="2">
        <f>IFERROR(__xludf.DUMMYFUNCTION("""COMPUTED_VALUE"""),45764.66666666667)</f>
        <v>45764.66667</v>
      </c>
      <c r="K326" s="1">
        <f>IFERROR(__xludf.DUMMYFUNCTION("""COMPUTED_VALUE"""),908.27)</f>
        <v>908.27</v>
      </c>
      <c r="M326" s="2">
        <f>IFERROR(__xludf.DUMMYFUNCTION("""COMPUTED_VALUE"""),45764.66666666667)</f>
        <v>45764.66667</v>
      </c>
      <c r="N326" s="1">
        <f>IFERROR(__xludf.DUMMYFUNCTION("""COMPUTED_VALUE"""),9.2847358E7)</f>
        <v>92847358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IFERROR(__xludf.DUMMYFUNCTION("""COMPUTED_VALUE"""),908.27)</f>
        <v>908.27</v>
      </c>
      <c r="D327" s="2">
        <f>IFERROR(__xludf.DUMMYFUNCTION("""COMPUTED_VALUE"""),45768.66666666667)</f>
        <v>45768.66667</v>
      </c>
      <c r="E327" s="1">
        <f>IFERROR(__xludf.DUMMYFUNCTION("""COMPUTED_VALUE"""),908.27)</f>
        <v>908.27</v>
      </c>
      <c r="G327" s="2">
        <f>IFERROR(__xludf.DUMMYFUNCTION("""COMPUTED_VALUE"""),45768.66666666667)</f>
        <v>45768.66667</v>
      </c>
      <c r="H327" s="1">
        <f>IFERROR(__xludf.DUMMYFUNCTION("""COMPUTED_VALUE"""),875.21)</f>
        <v>875.21</v>
      </c>
      <c r="J327" s="2">
        <f>IFERROR(__xludf.DUMMYFUNCTION("""COMPUTED_VALUE"""),45768.66666666667)</f>
        <v>45768.66667</v>
      </c>
      <c r="K327" s="1">
        <f>IFERROR(__xludf.DUMMYFUNCTION("""COMPUTED_VALUE"""),884.86)</f>
        <v>884.86</v>
      </c>
      <c r="M327" s="2">
        <f>IFERROR(__xludf.DUMMYFUNCTION("""COMPUTED_VALUE"""),45768.66666666667)</f>
        <v>45768.66667</v>
      </c>
      <c r="N327" s="1">
        <f>IFERROR(__xludf.DUMMYFUNCTION("""COMPUTED_VALUE"""),8.1990109E7)</f>
        <v>81990109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IFERROR(__xludf.DUMMYFUNCTION("""COMPUTED_VALUE"""),884.86)</f>
        <v>884.86</v>
      </c>
      <c r="D328" s="2">
        <f>IFERROR(__xludf.DUMMYFUNCTION("""COMPUTED_VALUE"""),45769.66666666667)</f>
        <v>45769.66667</v>
      </c>
      <c r="E328" s="1">
        <f>IFERROR(__xludf.DUMMYFUNCTION("""COMPUTED_VALUE"""),917.71)</f>
        <v>917.71</v>
      </c>
      <c r="G328" s="2">
        <f>IFERROR(__xludf.DUMMYFUNCTION("""COMPUTED_VALUE"""),45769.66666666667)</f>
        <v>45769.66667</v>
      </c>
      <c r="H328" s="1">
        <f>IFERROR(__xludf.DUMMYFUNCTION("""COMPUTED_VALUE"""),884.86)</f>
        <v>884.86</v>
      </c>
      <c r="J328" s="2">
        <f>IFERROR(__xludf.DUMMYFUNCTION("""COMPUTED_VALUE"""),45769.66666666667)</f>
        <v>45769.66667</v>
      </c>
      <c r="K328" s="1">
        <f>IFERROR(__xludf.DUMMYFUNCTION("""COMPUTED_VALUE"""),910.12)</f>
        <v>910.12</v>
      </c>
      <c r="M328" s="2">
        <f>IFERROR(__xludf.DUMMYFUNCTION("""COMPUTED_VALUE"""),45769.66666666667)</f>
        <v>45769.66667</v>
      </c>
      <c r="N328" s="1">
        <f>IFERROR(__xludf.DUMMYFUNCTION("""COMPUTED_VALUE"""),8.4395469E7)</f>
        <v>84395469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IFERROR(__xludf.DUMMYFUNCTION("""COMPUTED_VALUE"""),910.12)</f>
        <v>910.12</v>
      </c>
      <c r="D329" s="2">
        <f>IFERROR(__xludf.DUMMYFUNCTION("""COMPUTED_VALUE"""),45770.66666666667)</f>
        <v>45770.66667</v>
      </c>
      <c r="E329" s="1">
        <f>IFERROR(__xludf.DUMMYFUNCTION("""COMPUTED_VALUE"""),934.78)</f>
        <v>934.78</v>
      </c>
      <c r="G329" s="2">
        <f>IFERROR(__xludf.DUMMYFUNCTION("""COMPUTED_VALUE"""),45770.66666666667)</f>
        <v>45770.66667</v>
      </c>
      <c r="H329" s="1">
        <f>IFERROR(__xludf.DUMMYFUNCTION("""COMPUTED_VALUE"""),908.61)</f>
        <v>908.61</v>
      </c>
      <c r="J329" s="2">
        <f>IFERROR(__xludf.DUMMYFUNCTION("""COMPUTED_VALUE"""),45770.66666666667)</f>
        <v>45770.66667</v>
      </c>
      <c r="K329" s="1">
        <f>IFERROR(__xludf.DUMMYFUNCTION("""COMPUTED_VALUE"""),916.58)</f>
        <v>916.58</v>
      </c>
      <c r="M329" s="2">
        <f>IFERROR(__xludf.DUMMYFUNCTION("""COMPUTED_VALUE"""),45770.66666666667)</f>
        <v>45770.66667</v>
      </c>
      <c r="N329" s="1">
        <f>IFERROR(__xludf.DUMMYFUNCTION("""COMPUTED_VALUE"""),1.08517915E8)</f>
        <v>108517915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IFERROR(__xludf.DUMMYFUNCTION("""COMPUTED_VALUE"""),916.58)</f>
        <v>916.58</v>
      </c>
      <c r="D330" s="2">
        <f>IFERROR(__xludf.DUMMYFUNCTION("""COMPUTED_VALUE"""),45771.66666666667)</f>
        <v>45771.66667</v>
      </c>
      <c r="E330" s="1">
        <f>IFERROR(__xludf.DUMMYFUNCTION("""COMPUTED_VALUE"""),931.48)</f>
        <v>931.48</v>
      </c>
      <c r="G330" s="2">
        <f>IFERROR(__xludf.DUMMYFUNCTION("""COMPUTED_VALUE"""),45771.66666666667)</f>
        <v>45771.66667</v>
      </c>
      <c r="H330" s="1">
        <f>IFERROR(__xludf.DUMMYFUNCTION("""COMPUTED_VALUE"""),915.85)</f>
        <v>915.85</v>
      </c>
      <c r="J330" s="2">
        <f>IFERROR(__xludf.DUMMYFUNCTION("""COMPUTED_VALUE"""),45771.66666666667)</f>
        <v>45771.66667</v>
      </c>
      <c r="K330" s="1">
        <f>IFERROR(__xludf.DUMMYFUNCTION("""COMPUTED_VALUE"""),928.49)</f>
        <v>928.49</v>
      </c>
      <c r="M330" s="2">
        <f>IFERROR(__xludf.DUMMYFUNCTION("""COMPUTED_VALUE"""),45771.66666666667)</f>
        <v>45771.66667</v>
      </c>
      <c r="N330" s="1">
        <f>IFERROR(__xludf.DUMMYFUNCTION("""COMPUTED_VALUE"""),8.5346981E7)</f>
        <v>85346981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IFERROR(__xludf.DUMMYFUNCTION("""COMPUTED_VALUE"""),928.49)</f>
        <v>928.49</v>
      </c>
      <c r="D331" s="2">
        <f>IFERROR(__xludf.DUMMYFUNCTION("""COMPUTED_VALUE"""),45772.66666666667)</f>
        <v>45772.66667</v>
      </c>
      <c r="E331" s="1">
        <f>IFERROR(__xludf.DUMMYFUNCTION("""COMPUTED_VALUE"""),931.42)</f>
        <v>931.42</v>
      </c>
      <c r="G331" s="2">
        <f>IFERROR(__xludf.DUMMYFUNCTION("""COMPUTED_VALUE"""),45772.66666666667)</f>
        <v>45772.66667</v>
      </c>
      <c r="H331" s="1">
        <f>IFERROR(__xludf.DUMMYFUNCTION("""COMPUTED_VALUE"""),919.46)</f>
        <v>919.46</v>
      </c>
      <c r="J331" s="2">
        <f>IFERROR(__xludf.DUMMYFUNCTION("""COMPUTED_VALUE"""),45772.66666666667)</f>
        <v>45772.66667</v>
      </c>
      <c r="K331" s="1">
        <f>IFERROR(__xludf.DUMMYFUNCTION("""COMPUTED_VALUE"""),930.38)</f>
        <v>930.38</v>
      </c>
      <c r="M331" s="2">
        <f>IFERROR(__xludf.DUMMYFUNCTION("""COMPUTED_VALUE"""),45772.66666666667)</f>
        <v>45772.66667</v>
      </c>
      <c r="N331" s="1">
        <f>IFERROR(__xludf.DUMMYFUNCTION("""COMPUTED_VALUE"""),6.5514584E7)</f>
        <v>65514584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IFERROR(__xludf.DUMMYFUNCTION("""COMPUTED_VALUE"""),930.38)</f>
        <v>930.38</v>
      </c>
      <c r="D332" s="2">
        <f>IFERROR(__xludf.DUMMYFUNCTION("""COMPUTED_VALUE"""),45775.66666666667)</f>
        <v>45775.66667</v>
      </c>
      <c r="E332" s="1">
        <f>IFERROR(__xludf.DUMMYFUNCTION("""COMPUTED_VALUE"""),943.6)</f>
        <v>943.6</v>
      </c>
      <c r="G332" s="2">
        <f>IFERROR(__xludf.DUMMYFUNCTION("""COMPUTED_VALUE"""),45775.66666666667)</f>
        <v>45775.66667</v>
      </c>
      <c r="H332" s="1">
        <f>IFERROR(__xludf.DUMMYFUNCTION("""COMPUTED_VALUE"""),929.22)</f>
        <v>929.22</v>
      </c>
      <c r="J332" s="2">
        <f>IFERROR(__xludf.DUMMYFUNCTION("""COMPUTED_VALUE"""),45775.66666666667)</f>
        <v>45775.66667</v>
      </c>
      <c r="K332" s="1">
        <f>IFERROR(__xludf.DUMMYFUNCTION("""COMPUTED_VALUE"""),940.76)</f>
        <v>940.76</v>
      </c>
      <c r="M332" s="2">
        <f>IFERROR(__xludf.DUMMYFUNCTION("""COMPUTED_VALUE"""),45775.66666666667)</f>
        <v>45775.66667</v>
      </c>
      <c r="N332" s="1">
        <f>IFERROR(__xludf.DUMMYFUNCTION("""COMPUTED_VALUE"""),7.0531117E7)</f>
        <v>70531117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IFERROR(__xludf.DUMMYFUNCTION("""COMPUTED_VALUE"""),940.76)</f>
        <v>940.76</v>
      </c>
      <c r="D333" s="2">
        <f>IFERROR(__xludf.DUMMYFUNCTION("""COMPUTED_VALUE"""),45776.66666666667)</f>
        <v>45776.66667</v>
      </c>
      <c r="E333" s="1">
        <f>IFERROR(__xludf.DUMMYFUNCTION("""COMPUTED_VALUE"""),940.98)</f>
        <v>940.98</v>
      </c>
      <c r="G333" s="2">
        <f>IFERROR(__xludf.DUMMYFUNCTION("""COMPUTED_VALUE"""),45776.66666666667)</f>
        <v>45776.66667</v>
      </c>
      <c r="H333" s="1">
        <f>IFERROR(__xludf.DUMMYFUNCTION("""COMPUTED_VALUE"""),925.25)</f>
        <v>925.25</v>
      </c>
      <c r="J333" s="2">
        <f>IFERROR(__xludf.DUMMYFUNCTION("""COMPUTED_VALUE"""),45776.66666666667)</f>
        <v>45776.66667</v>
      </c>
      <c r="K333" s="1">
        <f>IFERROR(__xludf.DUMMYFUNCTION("""COMPUTED_VALUE"""),935.4)</f>
        <v>935.4</v>
      </c>
      <c r="M333" s="2">
        <f>IFERROR(__xludf.DUMMYFUNCTION("""COMPUTED_VALUE"""),45776.66666666667)</f>
        <v>45776.66667</v>
      </c>
      <c r="N333" s="1">
        <f>IFERROR(__xludf.DUMMYFUNCTION("""COMPUTED_VALUE"""),6.9004096E7)</f>
        <v>69004096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IFERROR(__xludf.DUMMYFUNCTION("""COMPUTED_VALUE"""),935.4)</f>
        <v>935.4</v>
      </c>
      <c r="D334" s="2">
        <f>IFERROR(__xludf.DUMMYFUNCTION("""COMPUTED_VALUE"""),45777.66666666667)</f>
        <v>45777.66667</v>
      </c>
      <c r="E334" s="1">
        <f>IFERROR(__xludf.DUMMYFUNCTION("""COMPUTED_VALUE"""),935.4)</f>
        <v>935.4</v>
      </c>
      <c r="G334" s="2">
        <f>IFERROR(__xludf.DUMMYFUNCTION("""COMPUTED_VALUE"""),45777.66666666667)</f>
        <v>45777.66667</v>
      </c>
      <c r="H334" s="1">
        <f>IFERROR(__xludf.DUMMYFUNCTION("""COMPUTED_VALUE"""),899.84)</f>
        <v>899.84</v>
      </c>
      <c r="J334" s="2">
        <f>IFERROR(__xludf.DUMMYFUNCTION("""COMPUTED_VALUE"""),45777.66666666667)</f>
        <v>45777.66667</v>
      </c>
      <c r="K334" s="1">
        <f>IFERROR(__xludf.DUMMYFUNCTION("""COMPUTED_VALUE"""),911.93)</f>
        <v>911.93</v>
      </c>
      <c r="M334" s="2">
        <f>IFERROR(__xludf.DUMMYFUNCTION("""COMPUTED_VALUE"""),45777.66666666667)</f>
        <v>45777.66667</v>
      </c>
      <c r="N334" s="1">
        <f>IFERROR(__xludf.DUMMYFUNCTION("""COMPUTED_VALUE"""),1.01164556E8)</f>
        <v>101164556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IFERROR(__xludf.DUMMYFUNCTION("""COMPUTED_VALUE"""),911.93)</f>
        <v>911.93</v>
      </c>
      <c r="D335" s="2">
        <f>IFERROR(__xludf.DUMMYFUNCTION("""COMPUTED_VALUE"""),45778.66666666667)</f>
        <v>45778.66667</v>
      </c>
      <c r="E335" s="1">
        <f>IFERROR(__xludf.DUMMYFUNCTION("""COMPUTED_VALUE"""),933.08)</f>
        <v>933.08</v>
      </c>
      <c r="G335" s="2">
        <f>IFERROR(__xludf.DUMMYFUNCTION("""COMPUTED_VALUE"""),45778.66666666667)</f>
        <v>45778.66667</v>
      </c>
      <c r="H335" s="1">
        <f>IFERROR(__xludf.DUMMYFUNCTION("""COMPUTED_VALUE"""),907.6)</f>
        <v>907.6</v>
      </c>
      <c r="J335" s="2">
        <f>IFERROR(__xludf.DUMMYFUNCTION("""COMPUTED_VALUE"""),45778.66666666667)</f>
        <v>45778.66667</v>
      </c>
      <c r="K335" s="1">
        <f>IFERROR(__xludf.DUMMYFUNCTION("""COMPUTED_VALUE"""),921.64)</f>
        <v>921.64</v>
      </c>
      <c r="M335" s="2">
        <f>IFERROR(__xludf.DUMMYFUNCTION("""COMPUTED_VALUE"""),45778.66666666667)</f>
        <v>45778.66667</v>
      </c>
      <c r="N335" s="1">
        <f>IFERROR(__xludf.DUMMYFUNCTION("""COMPUTED_VALUE"""),9.4957407E7)</f>
        <v>94957407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IFERROR(__xludf.DUMMYFUNCTION("""COMPUTED_VALUE"""),921.64)</f>
        <v>921.64</v>
      </c>
      <c r="D336" s="2">
        <f>IFERROR(__xludf.DUMMYFUNCTION("""COMPUTED_VALUE"""),45779.66666666667)</f>
        <v>45779.66667</v>
      </c>
      <c r="E336" s="1">
        <f>IFERROR(__xludf.DUMMYFUNCTION("""COMPUTED_VALUE"""),939.69)</f>
        <v>939.69</v>
      </c>
      <c r="G336" s="2">
        <f>IFERROR(__xludf.DUMMYFUNCTION("""COMPUTED_VALUE"""),45779.66666666667)</f>
        <v>45779.66667</v>
      </c>
      <c r="H336" s="1">
        <f>IFERROR(__xludf.DUMMYFUNCTION("""COMPUTED_VALUE"""),915.76)</f>
        <v>915.76</v>
      </c>
      <c r="J336" s="2">
        <f>IFERROR(__xludf.DUMMYFUNCTION("""COMPUTED_VALUE"""),45779.66666666667)</f>
        <v>45779.66667</v>
      </c>
      <c r="K336" s="1">
        <f>IFERROR(__xludf.DUMMYFUNCTION("""COMPUTED_VALUE"""),938.52)</f>
        <v>938.52</v>
      </c>
      <c r="M336" s="2">
        <f>IFERROR(__xludf.DUMMYFUNCTION("""COMPUTED_VALUE"""),45779.66666666667)</f>
        <v>45779.66667</v>
      </c>
      <c r="N336" s="1">
        <f>IFERROR(__xludf.DUMMYFUNCTION("""COMPUTED_VALUE"""),8.658159E7)</f>
        <v>86581590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IFERROR(__xludf.DUMMYFUNCTION("""COMPUTED_VALUE"""),938.52)</f>
        <v>938.52</v>
      </c>
      <c r="D337" s="2">
        <f>IFERROR(__xludf.DUMMYFUNCTION("""COMPUTED_VALUE"""),45782.66666666667)</f>
        <v>45782.66667</v>
      </c>
      <c r="E337" s="1">
        <f>IFERROR(__xludf.DUMMYFUNCTION("""COMPUTED_VALUE"""),938.52)</f>
        <v>938.52</v>
      </c>
      <c r="G337" s="2">
        <f>IFERROR(__xludf.DUMMYFUNCTION("""COMPUTED_VALUE"""),45782.66666666667)</f>
        <v>45782.66667</v>
      </c>
      <c r="H337" s="1">
        <f>IFERROR(__xludf.DUMMYFUNCTION("""COMPUTED_VALUE"""),920.15)</f>
        <v>920.15</v>
      </c>
      <c r="J337" s="2">
        <f>IFERROR(__xludf.DUMMYFUNCTION("""COMPUTED_VALUE"""),45782.66666666667)</f>
        <v>45782.66667</v>
      </c>
      <c r="K337" s="1">
        <f>IFERROR(__xludf.DUMMYFUNCTION("""COMPUTED_VALUE"""),924.03)</f>
        <v>924.03</v>
      </c>
      <c r="M337" s="2">
        <f>IFERROR(__xludf.DUMMYFUNCTION("""COMPUTED_VALUE"""),45782.66666666667)</f>
        <v>45782.66667</v>
      </c>
      <c r="N337" s="1">
        <f>IFERROR(__xludf.DUMMYFUNCTION("""COMPUTED_VALUE"""),1.02788019E8)</f>
        <v>102788019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IFERROR(__xludf.DUMMYFUNCTION("""COMPUTED_VALUE"""),924.03)</f>
        <v>924.03</v>
      </c>
      <c r="D338" s="2">
        <f>IFERROR(__xludf.DUMMYFUNCTION("""COMPUTED_VALUE"""),45783.66666666667)</f>
        <v>45783.66667</v>
      </c>
      <c r="E338" s="1">
        <f>IFERROR(__xludf.DUMMYFUNCTION("""COMPUTED_VALUE"""),933.94)</f>
        <v>933.94</v>
      </c>
      <c r="G338" s="2">
        <f>IFERROR(__xludf.DUMMYFUNCTION("""COMPUTED_VALUE"""),45783.66666666667)</f>
        <v>45783.66667</v>
      </c>
      <c r="H338" s="1">
        <f>IFERROR(__xludf.DUMMYFUNCTION("""COMPUTED_VALUE"""),917.61)</f>
        <v>917.61</v>
      </c>
      <c r="J338" s="2">
        <f>IFERROR(__xludf.DUMMYFUNCTION("""COMPUTED_VALUE"""),45783.66666666667)</f>
        <v>45783.66667</v>
      </c>
      <c r="K338" s="1">
        <f>IFERROR(__xludf.DUMMYFUNCTION("""COMPUTED_VALUE"""),920.24)</f>
        <v>920.24</v>
      </c>
      <c r="M338" s="2">
        <f>IFERROR(__xludf.DUMMYFUNCTION("""COMPUTED_VALUE"""),45783.66666666667)</f>
        <v>45783.66667</v>
      </c>
      <c r="N338" s="1">
        <f>IFERROR(__xludf.DUMMYFUNCTION("""COMPUTED_VALUE"""),1.17184746E8)</f>
        <v>117184746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IFERROR(__xludf.DUMMYFUNCTION("""COMPUTED_VALUE"""),920.24)</f>
        <v>920.24</v>
      </c>
      <c r="D339" s="2">
        <f>IFERROR(__xludf.DUMMYFUNCTION("""COMPUTED_VALUE"""),45784.66666666667)</f>
        <v>45784.66667</v>
      </c>
      <c r="E339" s="1">
        <f>IFERROR(__xludf.DUMMYFUNCTION("""COMPUTED_VALUE"""),924.83)</f>
        <v>924.83</v>
      </c>
      <c r="G339" s="2">
        <f>IFERROR(__xludf.DUMMYFUNCTION("""COMPUTED_VALUE"""),45784.66666666667)</f>
        <v>45784.66667</v>
      </c>
      <c r="H339" s="1">
        <f>IFERROR(__xludf.DUMMYFUNCTION("""COMPUTED_VALUE"""),910.85)</f>
        <v>910.85</v>
      </c>
      <c r="J339" s="2">
        <f>IFERROR(__xludf.DUMMYFUNCTION("""COMPUTED_VALUE"""),45784.66666666667)</f>
        <v>45784.66667</v>
      </c>
      <c r="K339" s="1">
        <f>IFERROR(__xludf.DUMMYFUNCTION("""COMPUTED_VALUE"""),920.14)</f>
        <v>920.14</v>
      </c>
      <c r="M339" s="2">
        <f>IFERROR(__xludf.DUMMYFUNCTION("""COMPUTED_VALUE"""),45784.66666666667)</f>
        <v>45784.66667</v>
      </c>
      <c r="N339" s="1">
        <f>IFERROR(__xludf.DUMMYFUNCTION("""COMPUTED_VALUE"""),1.09275903E8)</f>
        <v>109275903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IFERROR(__xludf.DUMMYFUNCTION("""COMPUTED_VALUE"""),920.14)</f>
        <v>920.14</v>
      </c>
      <c r="D340" s="2">
        <f>IFERROR(__xludf.DUMMYFUNCTION("""COMPUTED_VALUE"""),45785.66666666667)</f>
        <v>45785.66667</v>
      </c>
      <c r="E340" s="1">
        <f>IFERROR(__xludf.DUMMYFUNCTION("""COMPUTED_VALUE"""),953.9)</f>
        <v>953.9</v>
      </c>
      <c r="G340" s="2">
        <f>IFERROR(__xludf.DUMMYFUNCTION("""COMPUTED_VALUE"""),45785.66666666667)</f>
        <v>45785.66667</v>
      </c>
      <c r="H340" s="1">
        <f>IFERROR(__xludf.DUMMYFUNCTION("""COMPUTED_VALUE"""),920.14)</f>
        <v>920.14</v>
      </c>
      <c r="J340" s="2">
        <f>IFERROR(__xludf.DUMMYFUNCTION("""COMPUTED_VALUE"""),45785.66666666667)</f>
        <v>45785.66667</v>
      </c>
      <c r="K340" s="1">
        <f>IFERROR(__xludf.DUMMYFUNCTION("""COMPUTED_VALUE"""),939.23)</f>
        <v>939.23</v>
      </c>
      <c r="M340" s="2">
        <f>IFERROR(__xludf.DUMMYFUNCTION("""COMPUTED_VALUE"""),45785.66666666667)</f>
        <v>45785.66667</v>
      </c>
      <c r="N340" s="1">
        <f>IFERROR(__xludf.DUMMYFUNCTION("""COMPUTED_VALUE"""),1.33624639E8)</f>
        <v>133624639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IFERROR(__xludf.DUMMYFUNCTION("""COMPUTED_VALUE"""),939.23)</f>
        <v>939.23</v>
      </c>
      <c r="D341" s="2">
        <f>IFERROR(__xludf.DUMMYFUNCTION("""COMPUTED_VALUE"""),45786.66666666667)</f>
        <v>45786.66667</v>
      </c>
      <c r="E341" s="1">
        <f>IFERROR(__xludf.DUMMYFUNCTION("""COMPUTED_VALUE"""),955.77)</f>
        <v>955.77</v>
      </c>
      <c r="G341" s="2">
        <f>IFERROR(__xludf.DUMMYFUNCTION("""COMPUTED_VALUE"""),45786.66666666667)</f>
        <v>45786.66667</v>
      </c>
      <c r="H341" s="1">
        <f>IFERROR(__xludf.DUMMYFUNCTION("""COMPUTED_VALUE"""),939.23)</f>
        <v>939.23</v>
      </c>
      <c r="J341" s="2">
        <f>IFERROR(__xludf.DUMMYFUNCTION("""COMPUTED_VALUE"""),45786.66666666667)</f>
        <v>45786.66667</v>
      </c>
      <c r="K341" s="1">
        <f>IFERROR(__xludf.DUMMYFUNCTION("""COMPUTED_VALUE"""),950.65)</f>
        <v>950.65</v>
      </c>
      <c r="M341" s="2">
        <f>IFERROR(__xludf.DUMMYFUNCTION("""COMPUTED_VALUE"""),45786.66666666667)</f>
        <v>45786.66667</v>
      </c>
      <c r="N341" s="1">
        <f>IFERROR(__xludf.DUMMYFUNCTION("""COMPUTED_VALUE"""),8.0782205E7)</f>
        <v>80782205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IFERROR(__xludf.DUMMYFUNCTION("""COMPUTED_VALUE"""),950.65)</f>
        <v>950.65</v>
      </c>
      <c r="D342" s="2">
        <f>IFERROR(__xludf.DUMMYFUNCTION("""COMPUTED_VALUE"""),45789.66666666667)</f>
        <v>45789.66667</v>
      </c>
      <c r="E342" s="1">
        <f>IFERROR(__xludf.DUMMYFUNCTION("""COMPUTED_VALUE"""),1002.54)</f>
        <v>1002.54</v>
      </c>
      <c r="G342" s="2">
        <f>IFERROR(__xludf.DUMMYFUNCTION("""COMPUTED_VALUE"""),45789.66666666667)</f>
        <v>45789.66667</v>
      </c>
      <c r="H342" s="1">
        <f>IFERROR(__xludf.DUMMYFUNCTION("""COMPUTED_VALUE"""),950.65)</f>
        <v>950.65</v>
      </c>
      <c r="J342" s="2">
        <f>IFERROR(__xludf.DUMMYFUNCTION("""COMPUTED_VALUE"""),45789.66666666667)</f>
        <v>45789.66667</v>
      </c>
      <c r="K342" s="1">
        <f>IFERROR(__xludf.DUMMYFUNCTION("""COMPUTED_VALUE"""),984.39)</f>
        <v>984.39</v>
      </c>
      <c r="M342" s="2">
        <f>IFERROR(__xludf.DUMMYFUNCTION("""COMPUTED_VALUE"""),45789.66666666667)</f>
        <v>45789.66667</v>
      </c>
      <c r="N342" s="1">
        <f>IFERROR(__xludf.DUMMYFUNCTION("""COMPUTED_VALUE"""),1.09789297E8)</f>
        <v>109789297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IFERROR(__xludf.DUMMYFUNCTION("""COMPUTED_VALUE"""),984.39)</f>
        <v>984.39</v>
      </c>
      <c r="D343" s="2">
        <f>IFERROR(__xludf.DUMMYFUNCTION("""COMPUTED_VALUE"""),45790.66666666667)</f>
        <v>45790.66667</v>
      </c>
      <c r="E343" s="1">
        <f>IFERROR(__xludf.DUMMYFUNCTION("""COMPUTED_VALUE"""),1019.15)</f>
        <v>1019.15</v>
      </c>
      <c r="G343" s="2">
        <f>IFERROR(__xludf.DUMMYFUNCTION("""COMPUTED_VALUE"""),45790.66666666667)</f>
        <v>45790.66667</v>
      </c>
      <c r="H343" s="1">
        <f>IFERROR(__xludf.DUMMYFUNCTION("""COMPUTED_VALUE"""),984.39)</f>
        <v>984.39</v>
      </c>
      <c r="J343" s="2">
        <f>IFERROR(__xludf.DUMMYFUNCTION("""COMPUTED_VALUE"""),45790.66666666667)</f>
        <v>45790.66667</v>
      </c>
      <c r="K343" s="1">
        <f>IFERROR(__xludf.DUMMYFUNCTION("""COMPUTED_VALUE"""),1011.71)</f>
        <v>1011.71</v>
      </c>
      <c r="M343" s="2">
        <f>IFERROR(__xludf.DUMMYFUNCTION("""COMPUTED_VALUE"""),45790.66666666667)</f>
        <v>45790.66667</v>
      </c>
      <c r="N343" s="1">
        <f>IFERROR(__xludf.DUMMYFUNCTION("""COMPUTED_VALUE"""),1.06150328E8)</f>
        <v>106150328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IFERROR(__xludf.DUMMYFUNCTION("""COMPUTED_VALUE"""),1011.71)</f>
        <v>1011.71</v>
      </c>
      <c r="D344" s="2">
        <f>IFERROR(__xludf.DUMMYFUNCTION("""COMPUTED_VALUE"""),45791.66666666667)</f>
        <v>45791.66667</v>
      </c>
      <c r="E344" s="1">
        <f>IFERROR(__xludf.DUMMYFUNCTION("""COMPUTED_VALUE"""),1011.71)</f>
        <v>1011.71</v>
      </c>
      <c r="G344" s="2">
        <f>IFERROR(__xludf.DUMMYFUNCTION("""COMPUTED_VALUE"""),45791.66666666667)</f>
        <v>45791.66667</v>
      </c>
      <c r="H344" s="1">
        <f>IFERROR(__xludf.DUMMYFUNCTION("""COMPUTED_VALUE"""),1000.18)</f>
        <v>1000.18</v>
      </c>
      <c r="J344" s="2">
        <f>IFERROR(__xludf.DUMMYFUNCTION("""COMPUTED_VALUE"""),45791.66666666667)</f>
        <v>45791.66667</v>
      </c>
      <c r="K344" s="1">
        <f>IFERROR(__xludf.DUMMYFUNCTION("""COMPUTED_VALUE"""),1005.52)</f>
        <v>1005.52</v>
      </c>
      <c r="M344" s="2">
        <f>IFERROR(__xludf.DUMMYFUNCTION("""COMPUTED_VALUE"""),45791.66666666667)</f>
        <v>45791.66667</v>
      </c>
      <c r="N344" s="1">
        <f>IFERROR(__xludf.DUMMYFUNCTION("""COMPUTED_VALUE"""),7.9729642E7)</f>
        <v>79729642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IFERROR(__xludf.DUMMYFUNCTION("""COMPUTED_VALUE"""),1005.52)</f>
        <v>1005.52</v>
      </c>
      <c r="D345" s="2">
        <f>IFERROR(__xludf.DUMMYFUNCTION("""COMPUTED_VALUE"""),45792.66666666667)</f>
        <v>45792.66667</v>
      </c>
      <c r="E345" s="1">
        <f>IFERROR(__xludf.DUMMYFUNCTION("""COMPUTED_VALUE"""),1005.52)</f>
        <v>1005.52</v>
      </c>
      <c r="G345" s="2">
        <f>IFERROR(__xludf.DUMMYFUNCTION("""COMPUTED_VALUE"""),45792.66666666667)</f>
        <v>45792.66667</v>
      </c>
      <c r="H345" s="1">
        <f>IFERROR(__xludf.DUMMYFUNCTION("""COMPUTED_VALUE"""),986.04)</f>
        <v>986.04</v>
      </c>
      <c r="J345" s="2">
        <f>IFERROR(__xludf.DUMMYFUNCTION("""COMPUTED_VALUE"""),45792.66666666667)</f>
        <v>45792.66667</v>
      </c>
      <c r="K345" s="1">
        <f>IFERROR(__xludf.DUMMYFUNCTION("""COMPUTED_VALUE"""),1004.57)</f>
        <v>1004.57</v>
      </c>
      <c r="M345" s="2">
        <f>IFERROR(__xludf.DUMMYFUNCTION("""COMPUTED_VALUE"""),45792.66666666667)</f>
        <v>45792.66667</v>
      </c>
      <c r="N345" s="1">
        <f>IFERROR(__xludf.DUMMYFUNCTION("""COMPUTED_VALUE"""),9.2652907E7)</f>
        <v>92652907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IFERROR(__xludf.DUMMYFUNCTION("""COMPUTED_VALUE"""),1004.57)</f>
        <v>1004.57</v>
      </c>
      <c r="D346" s="2">
        <f>IFERROR(__xludf.DUMMYFUNCTION("""COMPUTED_VALUE"""),45793.66666666667)</f>
        <v>45793.66667</v>
      </c>
      <c r="E346" s="1">
        <f>IFERROR(__xludf.DUMMYFUNCTION("""COMPUTED_VALUE"""),1008.67)</f>
        <v>1008.67</v>
      </c>
      <c r="G346" s="2">
        <f>IFERROR(__xludf.DUMMYFUNCTION("""COMPUTED_VALUE"""),45793.66666666667)</f>
        <v>45793.66667</v>
      </c>
      <c r="H346" s="1">
        <f>IFERROR(__xludf.DUMMYFUNCTION("""COMPUTED_VALUE"""),992.02)</f>
        <v>992.02</v>
      </c>
      <c r="J346" s="2">
        <f>IFERROR(__xludf.DUMMYFUNCTION("""COMPUTED_VALUE"""),45793.66666666667)</f>
        <v>45793.66667</v>
      </c>
      <c r="K346" s="1">
        <f>IFERROR(__xludf.DUMMYFUNCTION("""COMPUTED_VALUE"""),1002.55)</f>
        <v>1002.55</v>
      </c>
      <c r="M346" s="2">
        <f>IFERROR(__xludf.DUMMYFUNCTION("""COMPUTED_VALUE"""),45793.66666666667)</f>
        <v>45793.66667</v>
      </c>
      <c r="N346" s="1">
        <f>IFERROR(__xludf.DUMMYFUNCTION("""COMPUTED_VALUE"""),7.2025931E7)</f>
        <v>72025931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IFERROR(__xludf.DUMMYFUNCTION("""COMPUTED_VALUE"""),1002.55)</f>
        <v>1002.55</v>
      </c>
      <c r="D347" s="2">
        <f>IFERROR(__xludf.DUMMYFUNCTION("""COMPUTED_VALUE"""),45796.66666666667)</f>
        <v>45796.66667</v>
      </c>
      <c r="E347" s="1">
        <f>IFERROR(__xludf.DUMMYFUNCTION("""COMPUTED_VALUE"""),1002.55)</f>
        <v>1002.55</v>
      </c>
      <c r="G347" s="2">
        <f>IFERROR(__xludf.DUMMYFUNCTION("""COMPUTED_VALUE"""),45796.66666666667)</f>
        <v>45796.66667</v>
      </c>
      <c r="H347" s="1">
        <f>IFERROR(__xludf.DUMMYFUNCTION("""COMPUTED_VALUE"""),980.42)</f>
        <v>980.42</v>
      </c>
      <c r="J347" s="2">
        <f>IFERROR(__xludf.DUMMYFUNCTION("""COMPUTED_VALUE"""),45796.66666666667)</f>
        <v>45796.66667</v>
      </c>
      <c r="K347" s="1">
        <f>IFERROR(__xludf.DUMMYFUNCTION("""COMPUTED_VALUE"""),987.4)</f>
        <v>987.4</v>
      </c>
      <c r="M347" s="2">
        <f>IFERROR(__xludf.DUMMYFUNCTION("""COMPUTED_VALUE"""),45796.66666666667)</f>
        <v>45796.66667</v>
      </c>
      <c r="N347" s="1">
        <f>IFERROR(__xludf.DUMMYFUNCTION("""COMPUTED_VALUE"""),6.9960927E7)</f>
        <v>69960927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IFERROR(__xludf.DUMMYFUNCTION("""COMPUTED_VALUE"""),987.4)</f>
        <v>987.4</v>
      </c>
      <c r="D348" s="2">
        <f>IFERROR(__xludf.DUMMYFUNCTION("""COMPUTED_VALUE"""),45797.66666666667)</f>
        <v>45797.66667</v>
      </c>
      <c r="E348" s="1">
        <f>IFERROR(__xludf.DUMMYFUNCTION("""COMPUTED_VALUE"""),989.82)</f>
        <v>989.82</v>
      </c>
      <c r="G348" s="2">
        <f>IFERROR(__xludf.DUMMYFUNCTION("""COMPUTED_VALUE"""),45797.66666666667)</f>
        <v>45797.66667</v>
      </c>
      <c r="H348" s="1">
        <f>IFERROR(__xludf.DUMMYFUNCTION("""COMPUTED_VALUE"""),979.63)</f>
        <v>979.63</v>
      </c>
      <c r="J348" s="2">
        <f>IFERROR(__xludf.DUMMYFUNCTION("""COMPUTED_VALUE"""),45797.66666666667)</f>
        <v>45797.66667</v>
      </c>
      <c r="K348" s="1">
        <f>IFERROR(__xludf.DUMMYFUNCTION("""COMPUTED_VALUE"""),980.77)</f>
        <v>980.77</v>
      </c>
      <c r="M348" s="2">
        <f>IFERROR(__xludf.DUMMYFUNCTION("""COMPUTED_VALUE"""),45797.66666666667)</f>
        <v>45797.66667</v>
      </c>
      <c r="N348" s="1">
        <f>IFERROR(__xludf.DUMMYFUNCTION("""COMPUTED_VALUE"""),7.1488868E7)</f>
        <v>71488868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IFERROR(__xludf.DUMMYFUNCTION("""COMPUTED_VALUE"""),980.77)</f>
        <v>980.77</v>
      </c>
      <c r="D349" s="2">
        <f>IFERROR(__xludf.DUMMYFUNCTION("""COMPUTED_VALUE"""),45798.66666666667)</f>
        <v>45798.66667</v>
      </c>
      <c r="E349" s="1">
        <f>IFERROR(__xludf.DUMMYFUNCTION("""COMPUTED_VALUE"""),980.77)</f>
        <v>980.77</v>
      </c>
      <c r="G349" s="2">
        <f>IFERROR(__xludf.DUMMYFUNCTION("""COMPUTED_VALUE"""),45798.66666666667)</f>
        <v>45798.66667</v>
      </c>
      <c r="H349" s="1">
        <f>IFERROR(__xludf.DUMMYFUNCTION("""COMPUTED_VALUE"""),955.93)</f>
        <v>955.93</v>
      </c>
      <c r="J349" s="2">
        <f>IFERROR(__xludf.DUMMYFUNCTION("""COMPUTED_VALUE"""),45798.66666666667)</f>
        <v>45798.66667</v>
      </c>
      <c r="K349" s="1">
        <f>IFERROR(__xludf.DUMMYFUNCTION("""COMPUTED_VALUE"""),956.05)</f>
        <v>956.05</v>
      </c>
      <c r="M349" s="2">
        <f>IFERROR(__xludf.DUMMYFUNCTION("""COMPUTED_VALUE"""),45798.66666666667)</f>
        <v>45798.66667</v>
      </c>
      <c r="N349" s="1">
        <f>IFERROR(__xludf.DUMMYFUNCTION("""COMPUTED_VALUE"""),8.2997431E7)</f>
        <v>82997431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IFERROR(__xludf.DUMMYFUNCTION("""COMPUTED_VALUE"""),956.05)</f>
        <v>956.05</v>
      </c>
      <c r="D350" s="2">
        <f>IFERROR(__xludf.DUMMYFUNCTION("""COMPUTED_VALUE"""),45799.66666666667)</f>
        <v>45799.66667</v>
      </c>
      <c r="E350" s="1">
        <f>IFERROR(__xludf.DUMMYFUNCTION("""COMPUTED_VALUE"""),958.7)</f>
        <v>958.7</v>
      </c>
      <c r="G350" s="2">
        <f>IFERROR(__xludf.DUMMYFUNCTION("""COMPUTED_VALUE"""),45799.66666666667)</f>
        <v>45799.66667</v>
      </c>
      <c r="H350" s="1">
        <f>IFERROR(__xludf.DUMMYFUNCTION("""COMPUTED_VALUE"""),938.31)</f>
        <v>938.31</v>
      </c>
      <c r="J350" s="2">
        <f>IFERROR(__xludf.DUMMYFUNCTION("""COMPUTED_VALUE"""),45799.66666666667)</f>
        <v>45799.66667</v>
      </c>
      <c r="K350" s="1">
        <f>IFERROR(__xludf.DUMMYFUNCTION("""COMPUTED_VALUE"""),952.51)</f>
        <v>952.51</v>
      </c>
      <c r="M350" s="2">
        <f>IFERROR(__xludf.DUMMYFUNCTION("""COMPUTED_VALUE"""),45799.66666666667)</f>
        <v>45799.66667</v>
      </c>
      <c r="N350" s="1">
        <f>IFERROR(__xludf.DUMMYFUNCTION("""COMPUTED_VALUE"""),7.5430314E7)</f>
        <v>75430314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IFERROR(__xludf.DUMMYFUNCTION("""COMPUTED_VALUE"""),952.51)</f>
        <v>952.51</v>
      </c>
      <c r="D351" s="2">
        <f>IFERROR(__xludf.DUMMYFUNCTION("""COMPUTED_VALUE"""),45800.66666666667)</f>
        <v>45800.66667</v>
      </c>
      <c r="E351" s="1">
        <f>IFERROR(__xludf.DUMMYFUNCTION("""COMPUTED_VALUE"""),954.79)</f>
        <v>954.79</v>
      </c>
      <c r="G351" s="2">
        <f>IFERROR(__xludf.DUMMYFUNCTION("""COMPUTED_VALUE"""),45800.66666666667)</f>
        <v>45800.66667</v>
      </c>
      <c r="H351" s="1">
        <f>IFERROR(__xludf.DUMMYFUNCTION("""COMPUTED_VALUE"""),941.15)</f>
        <v>941.15</v>
      </c>
      <c r="J351" s="2">
        <f>IFERROR(__xludf.DUMMYFUNCTION("""COMPUTED_VALUE"""),45800.66666666667)</f>
        <v>45800.66667</v>
      </c>
      <c r="K351" s="1">
        <f>IFERROR(__xludf.DUMMYFUNCTION("""COMPUTED_VALUE"""),951.15)</f>
        <v>951.15</v>
      </c>
      <c r="M351" s="2">
        <f>IFERROR(__xludf.DUMMYFUNCTION("""COMPUTED_VALUE"""),45800.66666666667)</f>
        <v>45800.66667</v>
      </c>
      <c r="N351" s="1">
        <f>IFERROR(__xludf.DUMMYFUNCTION("""COMPUTED_VALUE"""),6.5080654E7)</f>
        <v>65080654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IFERROR(__xludf.DUMMYFUNCTION("""COMPUTED_VALUE"""),951.15)</f>
        <v>951.15</v>
      </c>
      <c r="D352" s="2">
        <f>IFERROR(__xludf.DUMMYFUNCTION("""COMPUTED_VALUE"""),45804.66666666667)</f>
        <v>45804.66667</v>
      </c>
      <c r="E352" s="1">
        <f>IFERROR(__xludf.DUMMYFUNCTION("""COMPUTED_VALUE"""),963.95)</f>
        <v>963.95</v>
      </c>
      <c r="G352" s="2">
        <f>IFERROR(__xludf.DUMMYFUNCTION("""COMPUTED_VALUE"""),45804.66666666667)</f>
        <v>45804.66667</v>
      </c>
      <c r="H352" s="1">
        <f>IFERROR(__xludf.DUMMYFUNCTION("""COMPUTED_VALUE"""),948.05)</f>
        <v>948.05</v>
      </c>
      <c r="J352" s="2">
        <f>IFERROR(__xludf.DUMMYFUNCTION("""COMPUTED_VALUE"""),45804.66666666667)</f>
        <v>45804.66667</v>
      </c>
      <c r="K352" s="1">
        <f>IFERROR(__xludf.DUMMYFUNCTION("""COMPUTED_VALUE"""),961.0)</f>
        <v>961</v>
      </c>
      <c r="M352" s="2">
        <f>IFERROR(__xludf.DUMMYFUNCTION("""COMPUTED_VALUE"""),45804.66666666667)</f>
        <v>45804.66667</v>
      </c>
      <c r="N352" s="1">
        <f>IFERROR(__xludf.DUMMYFUNCTION("""COMPUTED_VALUE"""),7.2940095E7)</f>
        <v>72940095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IFERROR(__xludf.DUMMYFUNCTION("""COMPUTED_VALUE"""),961.0)</f>
        <v>961</v>
      </c>
      <c r="D353" s="2">
        <f>IFERROR(__xludf.DUMMYFUNCTION("""COMPUTED_VALUE"""),45805.66666666667)</f>
        <v>45805.66667</v>
      </c>
      <c r="E353" s="1">
        <f>IFERROR(__xludf.DUMMYFUNCTION("""COMPUTED_VALUE"""),968.83)</f>
        <v>968.83</v>
      </c>
      <c r="G353" s="2">
        <f>IFERROR(__xludf.DUMMYFUNCTION("""COMPUTED_VALUE"""),45805.66666666667)</f>
        <v>45805.66667</v>
      </c>
      <c r="H353" s="1">
        <f>IFERROR(__xludf.DUMMYFUNCTION("""COMPUTED_VALUE"""),944.62)</f>
        <v>944.62</v>
      </c>
      <c r="J353" s="2">
        <f>IFERROR(__xludf.DUMMYFUNCTION("""COMPUTED_VALUE"""),45805.66666666667)</f>
        <v>45805.66667</v>
      </c>
      <c r="K353" s="1">
        <f>IFERROR(__xludf.DUMMYFUNCTION("""COMPUTED_VALUE"""),946.94)</f>
        <v>946.94</v>
      </c>
      <c r="M353" s="2">
        <f>IFERROR(__xludf.DUMMYFUNCTION("""COMPUTED_VALUE"""),45805.66666666667)</f>
        <v>45805.66667</v>
      </c>
      <c r="N353" s="1">
        <f>IFERROR(__xludf.DUMMYFUNCTION("""COMPUTED_VALUE"""),7.2217729E7)</f>
        <v>72217729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IFERROR(__xludf.DUMMYFUNCTION("""COMPUTED_VALUE"""),946.94)</f>
        <v>946.94</v>
      </c>
      <c r="D354" s="2">
        <f>IFERROR(__xludf.DUMMYFUNCTION("""COMPUTED_VALUE"""),45806.66666666667)</f>
        <v>45806.66667</v>
      </c>
      <c r="E354" s="1">
        <f>IFERROR(__xludf.DUMMYFUNCTION("""COMPUTED_VALUE"""),954.17)</f>
        <v>954.17</v>
      </c>
      <c r="G354" s="2">
        <f>IFERROR(__xludf.DUMMYFUNCTION("""COMPUTED_VALUE"""),45806.66666666667)</f>
        <v>45806.66667</v>
      </c>
      <c r="H354" s="1">
        <f>IFERROR(__xludf.DUMMYFUNCTION("""COMPUTED_VALUE"""),942.29)</f>
        <v>942.29</v>
      </c>
      <c r="J354" s="2">
        <f>IFERROR(__xludf.DUMMYFUNCTION("""COMPUTED_VALUE"""),45806.66666666667)</f>
        <v>45806.66667</v>
      </c>
      <c r="K354" s="1">
        <f>IFERROR(__xludf.DUMMYFUNCTION("""COMPUTED_VALUE"""),953.75)</f>
        <v>953.75</v>
      </c>
      <c r="M354" s="2">
        <f>IFERROR(__xludf.DUMMYFUNCTION("""COMPUTED_VALUE"""),45806.66666666667)</f>
        <v>45806.66667</v>
      </c>
      <c r="N354" s="1">
        <f>IFERROR(__xludf.DUMMYFUNCTION("""COMPUTED_VALUE"""),7.3244269E7)</f>
        <v>73244269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IFERROR(__xludf.DUMMYFUNCTION("""COMPUTED_VALUE"""),953.75)</f>
        <v>953.75</v>
      </c>
      <c r="D355" s="2">
        <f>IFERROR(__xludf.DUMMYFUNCTION("""COMPUTED_VALUE"""),45807.66666666667)</f>
        <v>45807.66667</v>
      </c>
      <c r="E355" s="1">
        <f>IFERROR(__xludf.DUMMYFUNCTION("""COMPUTED_VALUE"""),953.75)</f>
        <v>953.75</v>
      </c>
      <c r="G355" s="2">
        <f>IFERROR(__xludf.DUMMYFUNCTION("""COMPUTED_VALUE"""),45807.66666666667)</f>
        <v>45807.66667</v>
      </c>
      <c r="H355" s="1">
        <f>IFERROR(__xludf.DUMMYFUNCTION("""COMPUTED_VALUE"""),937.35)</f>
        <v>937.35</v>
      </c>
      <c r="J355" s="2">
        <f>IFERROR(__xludf.DUMMYFUNCTION("""COMPUTED_VALUE"""),45807.66666666667)</f>
        <v>45807.66667</v>
      </c>
      <c r="K355" s="1">
        <f>IFERROR(__xludf.DUMMYFUNCTION("""COMPUTED_VALUE"""),942.87)</f>
        <v>942.87</v>
      </c>
      <c r="M355" s="2">
        <f>IFERROR(__xludf.DUMMYFUNCTION("""COMPUTED_VALUE"""),45807.66666666667)</f>
        <v>45807.66667</v>
      </c>
      <c r="N355" s="1">
        <f>IFERROR(__xludf.DUMMYFUNCTION("""COMPUTED_VALUE"""),1.53021789E8)</f>
        <v>153021789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IFERROR(__xludf.DUMMYFUNCTION("""COMPUTED_VALUE"""),942.87)</f>
        <v>942.87</v>
      </c>
      <c r="D356" s="2">
        <f>IFERROR(__xludf.DUMMYFUNCTION("""COMPUTED_VALUE"""),45810.66666666667)</f>
        <v>45810.66667</v>
      </c>
      <c r="E356" s="1">
        <f>IFERROR(__xludf.DUMMYFUNCTION("""COMPUTED_VALUE"""),965.8)</f>
        <v>965.8</v>
      </c>
      <c r="G356" s="2">
        <f>IFERROR(__xludf.DUMMYFUNCTION("""COMPUTED_VALUE"""),45810.66666666667)</f>
        <v>45810.66667</v>
      </c>
      <c r="H356" s="1">
        <f>IFERROR(__xludf.DUMMYFUNCTION("""COMPUTED_VALUE"""),942.87)</f>
        <v>942.87</v>
      </c>
      <c r="J356" s="2">
        <f>IFERROR(__xludf.DUMMYFUNCTION("""COMPUTED_VALUE"""),45810.66666666667)</f>
        <v>45810.66667</v>
      </c>
      <c r="K356" s="1">
        <f>IFERROR(__xludf.DUMMYFUNCTION("""COMPUTED_VALUE"""),955.85)</f>
        <v>955.85</v>
      </c>
      <c r="M356" s="2">
        <f>IFERROR(__xludf.DUMMYFUNCTION("""COMPUTED_VALUE"""),45810.66666666667)</f>
        <v>45810.66667</v>
      </c>
      <c r="N356" s="1">
        <f>IFERROR(__xludf.DUMMYFUNCTION("""COMPUTED_VALUE"""),8.8030848E7)</f>
        <v>88030848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IFERROR(__xludf.DUMMYFUNCTION("""COMPUTED_VALUE"""),955.85)</f>
        <v>955.85</v>
      </c>
      <c r="D357" s="2">
        <f>IFERROR(__xludf.DUMMYFUNCTION("""COMPUTED_VALUE"""),45811.66666666667)</f>
        <v>45811.66667</v>
      </c>
      <c r="E357" s="1">
        <f>IFERROR(__xludf.DUMMYFUNCTION("""COMPUTED_VALUE"""),979.04)</f>
        <v>979.04</v>
      </c>
      <c r="G357" s="2">
        <f>IFERROR(__xludf.DUMMYFUNCTION("""COMPUTED_VALUE"""),45811.66666666667)</f>
        <v>45811.66667</v>
      </c>
      <c r="H357" s="1">
        <f>IFERROR(__xludf.DUMMYFUNCTION("""COMPUTED_VALUE"""),946.79)</f>
        <v>946.79</v>
      </c>
      <c r="J357" s="2">
        <f>IFERROR(__xludf.DUMMYFUNCTION("""COMPUTED_VALUE"""),45811.66666666667)</f>
        <v>45811.66667</v>
      </c>
      <c r="K357" s="1">
        <f>IFERROR(__xludf.DUMMYFUNCTION("""COMPUTED_VALUE"""),971.5)</f>
        <v>971.5</v>
      </c>
      <c r="M357" s="2">
        <f>IFERROR(__xludf.DUMMYFUNCTION("""COMPUTED_VALUE"""),45811.66666666667)</f>
        <v>45811.66667</v>
      </c>
      <c r="N357" s="1">
        <f>IFERROR(__xludf.DUMMYFUNCTION("""COMPUTED_VALUE"""),7.6839622E7)</f>
        <v>76839622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IFERROR(__xludf.DUMMYFUNCTION("""COMPUTED_VALUE"""),971.5)</f>
        <v>971.5</v>
      </c>
      <c r="D358" s="2">
        <f>IFERROR(__xludf.DUMMYFUNCTION("""COMPUTED_VALUE"""),45812.66666666667)</f>
        <v>45812.66667</v>
      </c>
      <c r="E358" s="1">
        <f>IFERROR(__xludf.DUMMYFUNCTION("""COMPUTED_VALUE"""),979.1)</f>
        <v>979.1</v>
      </c>
      <c r="G358" s="2">
        <f>IFERROR(__xludf.DUMMYFUNCTION("""COMPUTED_VALUE"""),45812.66666666667)</f>
        <v>45812.66667</v>
      </c>
      <c r="H358" s="1">
        <f>IFERROR(__xludf.DUMMYFUNCTION("""COMPUTED_VALUE"""),947.87)</f>
        <v>947.87</v>
      </c>
      <c r="J358" s="2">
        <f>IFERROR(__xludf.DUMMYFUNCTION("""COMPUTED_VALUE"""),45812.66666666667)</f>
        <v>45812.66667</v>
      </c>
      <c r="K358" s="1">
        <f>IFERROR(__xludf.DUMMYFUNCTION("""COMPUTED_VALUE"""),948.93)</f>
        <v>948.93</v>
      </c>
      <c r="M358" s="2">
        <f>IFERROR(__xludf.DUMMYFUNCTION("""COMPUTED_VALUE"""),45812.66666666667)</f>
        <v>45812.66667</v>
      </c>
      <c r="N358" s="1">
        <f>IFERROR(__xludf.DUMMYFUNCTION("""COMPUTED_VALUE"""),9.0998207E7)</f>
        <v>90998207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IFERROR(__xludf.DUMMYFUNCTION("""COMPUTED_VALUE"""),948.93)</f>
        <v>948.93</v>
      </c>
      <c r="D359" s="2">
        <f>IFERROR(__xludf.DUMMYFUNCTION("""COMPUTED_VALUE"""),45813.66666666667)</f>
        <v>45813.66667</v>
      </c>
      <c r="E359" s="1">
        <f>IFERROR(__xludf.DUMMYFUNCTION("""COMPUTED_VALUE"""),955.95)</f>
        <v>955.95</v>
      </c>
      <c r="G359" s="2">
        <f>IFERROR(__xludf.DUMMYFUNCTION("""COMPUTED_VALUE"""),45813.66666666667)</f>
        <v>45813.66667</v>
      </c>
      <c r="H359" s="1">
        <f>IFERROR(__xludf.DUMMYFUNCTION("""COMPUTED_VALUE"""),942.83)</f>
        <v>942.83</v>
      </c>
      <c r="J359" s="2">
        <f>IFERROR(__xludf.DUMMYFUNCTION("""COMPUTED_VALUE"""),45813.66666666667)</f>
        <v>45813.66667</v>
      </c>
      <c r="K359" s="1">
        <f>IFERROR(__xludf.DUMMYFUNCTION("""COMPUTED_VALUE"""),946.48)</f>
        <v>946.48</v>
      </c>
      <c r="M359" s="2">
        <f>IFERROR(__xludf.DUMMYFUNCTION("""COMPUTED_VALUE"""),45813.66666666667)</f>
        <v>45813.66667</v>
      </c>
      <c r="N359" s="1">
        <f>IFERROR(__xludf.DUMMYFUNCTION("""COMPUTED_VALUE"""),6.7088762E7)</f>
        <v>67088762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IFERROR(__xludf.DUMMYFUNCTION("""COMPUTED_VALUE"""),946.48)</f>
        <v>946.48</v>
      </c>
      <c r="D360" s="2">
        <f>IFERROR(__xludf.DUMMYFUNCTION("""COMPUTED_VALUE"""),45814.66666666667)</f>
        <v>45814.66667</v>
      </c>
      <c r="E360" s="1">
        <f>IFERROR(__xludf.DUMMYFUNCTION("""COMPUTED_VALUE"""),970.61)</f>
        <v>970.61</v>
      </c>
      <c r="G360" s="2">
        <f>IFERROR(__xludf.DUMMYFUNCTION("""COMPUTED_VALUE"""),45814.66666666667)</f>
        <v>45814.66667</v>
      </c>
      <c r="H360" s="1">
        <f>IFERROR(__xludf.DUMMYFUNCTION("""COMPUTED_VALUE"""),946.48)</f>
        <v>946.48</v>
      </c>
      <c r="J360" s="2">
        <f>IFERROR(__xludf.DUMMYFUNCTION("""COMPUTED_VALUE"""),45814.66666666667)</f>
        <v>45814.66667</v>
      </c>
      <c r="K360" s="1">
        <f>IFERROR(__xludf.DUMMYFUNCTION("""COMPUTED_VALUE"""),967.07)</f>
        <v>967.07</v>
      </c>
      <c r="M360" s="2">
        <f>IFERROR(__xludf.DUMMYFUNCTION("""COMPUTED_VALUE"""),45814.66666666667)</f>
        <v>45814.66667</v>
      </c>
      <c r="N360" s="1">
        <f>IFERROR(__xludf.DUMMYFUNCTION("""COMPUTED_VALUE"""),7.0183256E7)</f>
        <v>70183256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IFERROR(__xludf.DUMMYFUNCTION("""COMPUTED_VALUE"""),967.07)</f>
        <v>967.07</v>
      </c>
      <c r="D361" s="2">
        <f>IFERROR(__xludf.DUMMYFUNCTION("""COMPUTED_VALUE"""),45817.66666666667)</f>
        <v>45817.66667</v>
      </c>
      <c r="E361" s="1">
        <f>IFERROR(__xludf.DUMMYFUNCTION("""COMPUTED_VALUE"""),980.12)</f>
        <v>980.12</v>
      </c>
      <c r="G361" s="2">
        <f>IFERROR(__xludf.DUMMYFUNCTION("""COMPUTED_VALUE"""),45817.66666666667)</f>
        <v>45817.66667</v>
      </c>
      <c r="H361" s="1">
        <f>IFERROR(__xludf.DUMMYFUNCTION("""COMPUTED_VALUE"""),963.81)</f>
        <v>963.81</v>
      </c>
      <c r="J361" s="2">
        <f>IFERROR(__xludf.DUMMYFUNCTION("""COMPUTED_VALUE"""),45817.66666666667)</f>
        <v>45817.66667</v>
      </c>
      <c r="K361" s="1">
        <f>IFERROR(__xludf.DUMMYFUNCTION("""COMPUTED_VALUE"""),970.96)</f>
        <v>970.96</v>
      </c>
      <c r="M361" s="2">
        <f>IFERROR(__xludf.DUMMYFUNCTION("""COMPUTED_VALUE"""),45817.66666666667)</f>
        <v>45817.66667</v>
      </c>
      <c r="N361" s="1">
        <f>IFERROR(__xludf.DUMMYFUNCTION("""COMPUTED_VALUE"""),8.3790415E7)</f>
        <v>83790415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IFERROR(__xludf.DUMMYFUNCTION("""COMPUTED_VALUE"""),970.96)</f>
        <v>970.96</v>
      </c>
      <c r="D362" s="2">
        <f>IFERROR(__xludf.DUMMYFUNCTION("""COMPUTED_VALUE"""),45818.66666666667)</f>
        <v>45818.66667</v>
      </c>
      <c r="E362" s="1">
        <f>IFERROR(__xludf.DUMMYFUNCTION("""COMPUTED_VALUE"""),998.27)</f>
        <v>998.27</v>
      </c>
      <c r="G362" s="2">
        <f>IFERROR(__xludf.DUMMYFUNCTION("""COMPUTED_VALUE"""),45818.66666666667)</f>
        <v>45818.66667</v>
      </c>
      <c r="H362" s="1">
        <f>IFERROR(__xludf.DUMMYFUNCTION("""COMPUTED_VALUE"""),970.96)</f>
        <v>970.96</v>
      </c>
      <c r="J362" s="2">
        <f>IFERROR(__xludf.DUMMYFUNCTION("""COMPUTED_VALUE"""),45818.66666666667)</f>
        <v>45818.66667</v>
      </c>
      <c r="K362" s="1">
        <f>IFERROR(__xludf.DUMMYFUNCTION("""COMPUTED_VALUE"""),988.59)</f>
        <v>988.59</v>
      </c>
      <c r="M362" s="2">
        <f>IFERROR(__xludf.DUMMYFUNCTION("""COMPUTED_VALUE"""),45818.66666666667)</f>
        <v>45818.66667</v>
      </c>
      <c r="N362" s="1">
        <f>IFERROR(__xludf.DUMMYFUNCTION("""COMPUTED_VALUE"""),9.6038935E7)</f>
        <v>96038935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IFERROR(__xludf.DUMMYFUNCTION("""COMPUTED_VALUE"""),988.59)</f>
        <v>988.59</v>
      </c>
      <c r="D363" s="2">
        <f>IFERROR(__xludf.DUMMYFUNCTION("""COMPUTED_VALUE"""),45819.66666666667)</f>
        <v>45819.66667</v>
      </c>
      <c r="E363" s="1">
        <f>IFERROR(__xludf.DUMMYFUNCTION("""COMPUTED_VALUE"""),1010.87)</f>
        <v>1010.87</v>
      </c>
      <c r="G363" s="2">
        <f>IFERROR(__xludf.DUMMYFUNCTION("""COMPUTED_VALUE"""),45819.66666666667)</f>
        <v>45819.66667</v>
      </c>
      <c r="H363" s="1">
        <f>IFERROR(__xludf.DUMMYFUNCTION("""COMPUTED_VALUE"""),988.59)</f>
        <v>988.59</v>
      </c>
      <c r="J363" s="2">
        <f>IFERROR(__xludf.DUMMYFUNCTION("""COMPUTED_VALUE"""),45819.66666666667)</f>
        <v>45819.66667</v>
      </c>
      <c r="K363" s="1">
        <f>IFERROR(__xludf.DUMMYFUNCTION("""COMPUTED_VALUE"""),1005.04)</f>
        <v>1005.04</v>
      </c>
      <c r="M363" s="2">
        <f>IFERROR(__xludf.DUMMYFUNCTION("""COMPUTED_VALUE"""),45819.66666666667)</f>
        <v>45819.66667</v>
      </c>
      <c r="N363" s="1">
        <f>IFERROR(__xludf.DUMMYFUNCTION("""COMPUTED_VALUE"""),9.6415947E7)</f>
        <v>96415947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IFERROR(__xludf.DUMMYFUNCTION("""COMPUTED_VALUE"""),1005.04)</f>
        <v>1005.04</v>
      </c>
      <c r="D364" s="2">
        <f>IFERROR(__xludf.DUMMYFUNCTION("""COMPUTED_VALUE"""),45820.66666666667)</f>
        <v>45820.66667</v>
      </c>
      <c r="E364" s="1">
        <f>IFERROR(__xludf.DUMMYFUNCTION("""COMPUTED_VALUE"""),1013.55)</f>
        <v>1013.55</v>
      </c>
      <c r="G364" s="2">
        <f>IFERROR(__xludf.DUMMYFUNCTION("""COMPUTED_VALUE"""),45820.66666666667)</f>
        <v>45820.66667</v>
      </c>
      <c r="H364" s="1">
        <f>IFERROR(__xludf.DUMMYFUNCTION("""COMPUTED_VALUE"""),991.54)</f>
        <v>991.54</v>
      </c>
      <c r="J364" s="2">
        <f>IFERROR(__xludf.DUMMYFUNCTION("""COMPUTED_VALUE"""),45820.66666666667)</f>
        <v>45820.66667</v>
      </c>
      <c r="K364" s="1">
        <f>IFERROR(__xludf.DUMMYFUNCTION("""COMPUTED_VALUE"""),1013.36)</f>
        <v>1013.36</v>
      </c>
      <c r="M364" s="2">
        <f>IFERROR(__xludf.DUMMYFUNCTION("""COMPUTED_VALUE"""),45820.66666666667)</f>
        <v>45820.66667</v>
      </c>
      <c r="N364" s="1">
        <f>IFERROR(__xludf.DUMMYFUNCTION("""COMPUTED_VALUE"""),7.8863752E7)</f>
        <v>78863752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IFERROR(__xludf.DUMMYFUNCTION("""COMPUTED_VALUE"""),1013.36)</f>
        <v>1013.36</v>
      </c>
      <c r="D365" s="2">
        <f>IFERROR(__xludf.DUMMYFUNCTION("""COMPUTED_VALUE"""),45821.66666666667)</f>
        <v>45821.66667</v>
      </c>
      <c r="E365" s="1">
        <f>IFERROR(__xludf.DUMMYFUNCTION("""COMPUTED_VALUE"""),1038.05)</f>
        <v>1038.05</v>
      </c>
      <c r="G365" s="2">
        <f>IFERROR(__xludf.DUMMYFUNCTION("""COMPUTED_VALUE"""),45821.66666666667)</f>
        <v>45821.66667</v>
      </c>
      <c r="H365" s="1">
        <f>IFERROR(__xludf.DUMMYFUNCTION("""COMPUTED_VALUE"""),1013.36)</f>
        <v>1013.36</v>
      </c>
      <c r="J365" s="2">
        <f>IFERROR(__xludf.DUMMYFUNCTION("""COMPUTED_VALUE"""),45821.66666666667)</f>
        <v>45821.66667</v>
      </c>
      <c r="K365" s="1">
        <f>IFERROR(__xludf.DUMMYFUNCTION("""COMPUTED_VALUE"""),1035.24)</f>
        <v>1035.24</v>
      </c>
      <c r="M365" s="2">
        <f>IFERROR(__xludf.DUMMYFUNCTION("""COMPUTED_VALUE"""),45821.66666666667)</f>
        <v>45821.66667</v>
      </c>
      <c r="N365" s="1">
        <f>IFERROR(__xludf.DUMMYFUNCTION("""COMPUTED_VALUE"""),1.32327637E8)</f>
        <v>132327637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IFERROR(__xludf.DUMMYFUNCTION("""COMPUTED_VALUE"""),1035.24)</f>
        <v>1035.24</v>
      </c>
      <c r="D366" s="2">
        <f>IFERROR(__xludf.DUMMYFUNCTION("""COMPUTED_VALUE"""),45824.66666666667)</f>
        <v>45824.66667</v>
      </c>
      <c r="E366" s="1">
        <f>IFERROR(__xludf.DUMMYFUNCTION("""COMPUTED_VALUE"""),1042.04)</f>
        <v>1042.04</v>
      </c>
      <c r="G366" s="2">
        <f>IFERROR(__xludf.DUMMYFUNCTION("""COMPUTED_VALUE"""),45824.66666666667)</f>
        <v>45824.66667</v>
      </c>
      <c r="H366" s="1">
        <f>IFERROR(__xludf.DUMMYFUNCTION("""COMPUTED_VALUE"""),1021.29)</f>
        <v>1021.29</v>
      </c>
      <c r="J366" s="2">
        <f>IFERROR(__xludf.DUMMYFUNCTION("""COMPUTED_VALUE"""),45824.66666666667)</f>
        <v>45824.66667</v>
      </c>
      <c r="K366" s="1">
        <f>IFERROR(__xludf.DUMMYFUNCTION("""COMPUTED_VALUE"""),1030.9)</f>
        <v>1030.9</v>
      </c>
      <c r="M366" s="2">
        <f>IFERROR(__xludf.DUMMYFUNCTION("""COMPUTED_VALUE"""),45824.66666666667)</f>
        <v>45824.66667</v>
      </c>
      <c r="N366" s="1">
        <f>IFERROR(__xludf.DUMMYFUNCTION("""COMPUTED_VALUE"""),1.06183628E8)</f>
        <v>106183628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IFERROR(__xludf.DUMMYFUNCTION("""COMPUTED_VALUE"""),1030.9)</f>
        <v>1030.9</v>
      </c>
      <c r="D367" s="2">
        <f>IFERROR(__xludf.DUMMYFUNCTION("""COMPUTED_VALUE"""),45825.66666666667)</f>
        <v>45825.66667</v>
      </c>
      <c r="E367" s="1">
        <f>IFERROR(__xludf.DUMMYFUNCTION("""COMPUTED_VALUE"""),1049.86)</f>
        <v>1049.86</v>
      </c>
      <c r="G367" s="2">
        <f>IFERROR(__xludf.DUMMYFUNCTION("""COMPUTED_VALUE"""),45825.66666666667)</f>
        <v>45825.66667</v>
      </c>
      <c r="H367" s="1">
        <f>IFERROR(__xludf.DUMMYFUNCTION("""COMPUTED_VALUE"""),1030.9)</f>
        <v>1030.9</v>
      </c>
      <c r="J367" s="2">
        <f>IFERROR(__xludf.DUMMYFUNCTION("""COMPUTED_VALUE"""),45825.66666666667)</f>
        <v>45825.66667</v>
      </c>
      <c r="K367" s="1">
        <f>IFERROR(__xludf.DUMMYFUNCTION("""COMPUTED_VALUE"""),1042.37)</f>
        <v>1042.37</v>
      </c>
      <c r="M367" s="2">
        <f>IFERROR(__xludf.DUMMYFUNCTION("""COMPUTED_VALUE"""),45825.66666666667)</f>
        <v>45825.66667</v>
      </c>
      <c r="N367" s="1">
        <f>IFERROR(__xludf.DUMMYFUNCTION("""COMPUTED_VALUE"""),1.01044342E8)</f>
        <v>101044342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IFERROR(__xludf.DUMMYFUNCTION("""COMPUTED_VALUE"""),1042.37)</f>
        <v>1042.37</v>
      </c>
      <c r="D368" s="2">
        <f>IFERROR(__xludf.DUMMYFUNCTION("""COMPUTED_VALUE"""),45826.66666666667)</f>
        <v>45826.66667</v>
      </c>
      <c r="E368" s="1">
        <f>IFERROR(__xludf.DUMMYFUNCTION("""COMPUTED_VALUE"""),1052.08)</f>
        <v>1052.08</v>
      </c>
      <c r="G368" s="2">
        <f>IFERROR(__xludf.DUMMYFUNCTION("""COMPUTED_VALUE"""),45826.66666666667)</f>
        <v>45826.66667</v>
      </c>
      <c r="H368" s="1">
        <f>IFERROR(__xludf.DUMMYFUNCTION("""COMPUTED_VALUE"""),1031.28)</f>
        <v>1031.28</v>
      </c>
      <c r="J368" s="2">
        <f>IFERROR(__xludf.DUMMYFUNCTION("""COMPUTED_VALUE"""),45826.66666666667)</f>
        <v>45826.66667</v>
      </c>
      <c r="K368" s="1">
        <f>IFERROR(__xludf.DUMMYFUNCTION("""COMPUTED_VALUE"""),1033.03)</f>
        <v>1033.03</v>
      </c>
      <c r="M368" s="2">
        <f>IFERROR(__xludf.DUMMYFUNCTION("""COMPUTED_VALUE"""),45826.66666666667)</f>
        <v>45826.66667</v>
      </c>
      <c r="N368" s="1">
        <f>IFERROR(__xludf.DUMMYFUNCTION("""COMPUTED_VALUE"""),9.7511519E7)</f>
        <v>97511519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IFERROR(__xludf.DUMMYFUNCTION("""COMPUTED_VALUE"""),1033.03)</f>
        <v>1033.03</v>
      </c>
      <c r="D369" s="2">
        <f>IFERROR(__xludf.DUMMYFUNCTION("""COMPUTED_VALUE"""),45828.66666666667)</f>
        <v>45828.66667</v>
      </c>
      <c r="E369" s="1">
        <f>IFERROR(__xludf.DUMMYFUNCTION("""COMPUTED_VALUE"""),1045.55)</f>
        <v>1045.55</v>
      </c>
      <c r="G369" s="2">
        <f>IFERROR(__xludf.DUMMYFUNCTION("""COMPUTED_VALUE"""),45828.66666666667)</f>
        <v>45828.66667</v>
      </c>
      <c r="H369" s="1">
        <f>IFERROR(__xludf.DUMMYFUNCTION("""COMPUTED_VALUE"""),1033.03)</f>
        <v>1033.03</v>
      </c>
      <c r="J369" s="2">
        <f>IFERROR(__xludf.DUMMYFUNCTION("""COMPUTED_VALUE"""),45828.66666666667)</f>
        <v>45828.66667</v>
      </c>
      <c r="K369" s="1">
        <f>IFERROR(__xludf.DUMMYFUNCTION("""COMPUTED_VALUE"""),1041.63)</f>
        <v>1041.63</v>
      </c>
      <c r="M369" s="2">
        <f>IFERROR(__xludf.DUMMYFUNCTION("""COMPUTED_VALUE"""),45828.66666666667)</f>
        <v>45828.66667</v>
      </c>
      <c r="N369" s="1">
        <f>IFERROR(__xludf.DUMMYFUNCTION("""COMPUTED_VALUE"""),1.64653152E8)</f>
        <v>164653152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IFERROR(__xludf.DUMMYFUNCTION("""COMPUTED_VALUE"""),1041.63)</f>
        <v>1041.63</v>
      </c>
      <c r="D370" s="2">
        <f>IFERROR(__xludf.DUMMYFUNCTION("""COMPUTED_VALUE"""),45831.66666666667)</f>
        <v>45831.66667</v>
      </c>
      <c r="E370" s="1">
        <f>IFERROR(__xludf.DUMMYFUNCTION("""COMPUTED_VALUE"""),1052.74)</f>
        <v>1052.74</v>
      </c>
      <c r="G370" s="2">
        <f>IFERROR(__xludf.DUMMYFUNCTION("""COMPUTED_VALUE"""),45831.66666666667)</f>
        <v>45831.66667</v>
      </c>
      <c r="H370" s="1">
        <f>IFERROR(__xludf.DUMMYFUNCTION("""COMPUTED_VALUE"""),1008.34)</f>
        <v>1008.34</v>
      </c>
      <c r="J370" s="2">
        <f>IFERROR(__xludf.DUMMYFUNCTION("""COMPUTED_VALUE"""),45831.66666666667)</f>
        <v>45831.66667</v>
      </c>
      <c r="K370" s="1">
        <f>IFERROR(__xludf.DUMMYFUNCTION("""COMPUTED_VALUE"""),1011.49)</f>
        <v>1011.49</v>
      </c>
      <c r="M370" s="2">
        <f>IFERROR(__xludf.DUMMYFUNCTION("""COMPUTED_VALUE"""),45831.66666666667)</f>
        <v>45831.66667</v>
      </c>
      <c r="N370" s="1">
        <f>IFERROR(__xludf.DUMMYFUNCTION("""COMPUTED_VALUE"""),1.3201574E8)</f>
        <v>132015740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IFERROR(__xludf.DUMMYFUNCTION("""COMPUTED_VALUE"""),1011.49)</f>
        <v>1011.49</v>
      </c>
      <c r="D371" s="2">
        <f>IFERROR(__xludf.DUMMYFUNCTION("""COMPUTED_VALUE"""),45832.66666666667)</f>
        <v>45832.66667</v>
      </c>
      <c r="E371" s="1">
        <f>IFERROR(__xludf.DUMMYFUNCTION("""COMPUTED_VALUE"""),1013.65)</f>
        <v>1013.65</v>
      </c>
      <c r="G371" s="2">
        <f>IFERROR(__xludf.DUMMYFUNCTION("""COMPUTED_VALUE"""),45832.66666666667)</f>
        <v>45832.66667</v>
      </c>
      <c r="H371" s="1">
        <f>IFERROR(__xludf.DUMMYFUNCTION("""COMPUTED_VALUE"""),995.47)</f>
        <v>995.47</v>
      </c>
      <c r="J371" s="2">
        <f>IFERROR(__xludf.DUMMYFUNCTION("""COMPUTED_VALUE"""),45832.66666666667)</f>
        <v>45832.66667</v>
      </c>
      <c r="K371" s="1">
        <f>IFERROR(__xludf.DUMMYFUNCTION("""COMPUTED_VALUE"""),1001.53)</f>
        <v>1001.53</v>
      </c>
      <c r="M371" s="2">
        <f>IFERROR(__xludf.DUMMYFUNCTION("""COMPUTED_VALUE"""),45832.66666666667)</f>
        <v>45832.66667</v>
      </c>
      <c r="N371" s="1">
        <f>IFERROR(__xludf.DUMMYFUNCTION("""COMPUTED_VALUE"""),1.07599865E8)</f>
        <v>107599865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IFERROR(__xludf.DUMMYFUNCTION("""COMPUTED_VALUE"""),1001.53)</f>
        <v>1001.53</v>
      </c>
      <c r="D372" s="2">
        <f>IFERROR(__xludf.DUMMYFUNCTION("""COMPUTED_VALUE"""),45833.66666666667)</f>
        <v>45833.66667</v>
      </c>
      <c r="E372" s="1">
        <f>IFERROR(__xludf.DUMMYFUNCTION("""COMPUTED_VALUE"""),1002.48)</f>
        <v>1002.48</v>
      </c>
      <c r="G372" s="2">
        <f>IFERROR(__xludf.DUMMYFUNCTION("""COMPUTED_VALUE"""),45833.66666666667)</f>
        <v>45833.66667</v>
      </c>
      <c r="H372" s="1">
        <f>IFERROR(__xludf.DUMMYFUNCTION("""COMPUTED_VALUE"""),991.63)</f>
        <v>991.63</v>
      </c>
      <c r="J372" s="2">
        <f>IFERROR(__xludf.DUMMYFUNCTION("""COMPUTED_VALUE"""),45833.66666666667)</f>
        <v>45833.66667</v>
      </c>
      <c r="K372" s="1">
        <f>IFERROR(__xludf.DUMMYFUNCTION("""COMPUTED_VALUE"""),991.63)</f>
        <v>991.63</v>
      </c>
      <c r="M372" s="2">
        <f>IFERROR(__xludf.DUMMYFUNCTION("""COMPUTED_VALUE"""),45833.66666666667)</f>
        <v>45833.66667</v>
      </c>
      <c r="N372" s="1">
        <f>IFERROR(__xludf.DUMMYFUNCTION("""COMPUTED_VALUE"""),8.4014185E7)</f>
        <v>84014185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IFERROR(__xludf.DUMMYFUNCTION("""COMPUTED_VALUE"""),991.63)</f>
        <v>991.63</v>
      </c>
      <c r="D373" s="2">
        <f>IFERROR(__xludf.DUMMYFUNCTION("""COMPUTED_VALUE"""),45834.66666666667)</f>
        <v>45834.66667</v>
      </c>
      <c r="E373" s="1">
        <f>IFERROR(__xludf.DUMMYFUNCTION("""COMPUTED_VALUE"""),1006.72)</f>
        <v>1006.72</v>
      </c>
      <c r="G373" s="2">
        <f>IFERROR(__xludf.DUMMYFUNCTION("""COMPUTED_VALUE"""),45834.66666666667)</f>
        <v>45834.66667</v>
      </c>
      <c r="H373" s="1">
        <f>IFERROR(__xludf.DUMMYFUNCTION("""COMPUTED_VALUE"""),991.61)</f>
        <v>991.61</v>
      </c>
      <c r="J373" s="2">
        <f>IFERROR(__xludf.DUMMYFUNCTION("""COMPUTED_VALUE"""),45834.66666666667)</f>
        <v>45834.66667</v>
      </c>
      <c r="K373" s="1">
        <f>IFERROR(__xludf.DUMMYFUNCTION("""COMPUTED_VALUE"""),1003.61)</f>
        <v>1003.61</v>
      </c>
      <c r="M373" s="2">
        <f>IFERROR(__xludf.DUMMYFUNCTION("""COMPUTED_VALUE"""),45834.66666666667)</f>
        <v>45834.66667</v>
      </c>
      <c r="N373" s="1">
        <f>IFERROR(__xludf.DUMMYFUNCTION("""COMPUTED_VALUE"""),7.9200847E7)</f>
        <v>79200847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IFERROR(__xludf.DUMMYFUNCTION("""COMPUTED_VALUE"""),1003.61)</f>
        <v>1003.61</v>
      </c>
      <c r="D374" s="2">
        <f>IFERROR(__xludf.DUMMYFUNCTION("""COMPUTED_VALUE"""),45835.66666666667)</f>
        <v>45835.66667</v>
      </c>
      <c r="E374" s="1">
        <f>IFERROR(__xludf.DUMMYFUNCTION("""COMPUTED_VALUE"""),1003.61)</f>
        <v>1003.61</v>
      </c>
      <c r="G374" s="2">
        <f>IFERROR(__xludf.DUMMYFUNCTION("""COMPUTED_VALUE"""),45835.66666666667)</f>
        <v>45835.66667</v>
      </c>
      <c r="H374" s="1">
        <f>IFERROR(__xludf.DUMMYFUNCTION("""COMPUTED_VALUE"""),990.88)</f>
        <v>990.88</v>
      </c>
      <c r="J374" s="2">
        <f>IFERROR(__xludf.DUMMYFUNCTION("""COMPUTED_VALUE"""),45835.66666666667)</f>
        <v>45835.66667</v>
      </c>
      <c r="K374" s="1">
        <f>IFERROR(__xludf.DUMMYFUNCTION("""COMPUTED_VALUE"""),997.43)</f>
        <v>997.43</v>
      </c>
      <c r="M374" s="2">
        <f>IFERROR(__xludf.DUMMYFUNCTION("""COMPUTED_VALUE"""),45835.66666666667)</f>
        <v>45835.66667</v>
      </c>
      <c r="N374" s="1">
        <f>IFERROR(__xludf.DUMMYFUNCTION("""COMPUTED_VALUE"""),1.34365403E8)</f>
        <v>134365403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IFERROR(__xludf.DUMMYFUNCTION("""COMPUTED_VALUE"""),997.43)</f>
        <v>997.43</v>
      </c>
      <c r="D375" s="2">
        <f>IFERROR(__xludf.DUMMYFUNCTION("""COMPUTED_VALUE"""),45838.66666666667)</f>
        <v>45838.66667</v>
      </c>
      <c r="E375" s="1">
        <f>IFERROR(__xludf.DUMMYFUNCTION("""COMPUTED_VALUE"""),997.43)</f>
        <v>997.43</v>
      </c>
      <c r="G375" s="2">
        <f>IFERROR(__xludf.DUMMYFUNCTION("""COMPUTED_VALUE"""),45838.66666666667)</f>
        <v>45838.66667</v>
      </c>
      <c r="H375" s="1">
        <f>IFERROR(__xludf.DUMMYFUNCTION("""COMPUTED_VALUE"""),987.95)</f>
        <v>987.95</v>
      </c>
      <c r="J375" s="2">
        <f>IFERROR(__xludf.DUMMYFUNCTION("""COMPUTED_VALUE"""),45838.66666666667)</f>
        <v>45838.66667</v>
      </c>
      <c r="K375" s="1">
        <f>IFERROR(__xludf.DUMMYFUNCTION("""COMPUTED_VALUE"""),990.49)</f>
        <v>990.49</v>
      </c>
      <c r="M375" s="2">
        <f>IFERROR(__xludf.DUMMYFUNCTION("""COMPUTED_VALUE"""),45838.66666666667)</f>
        <v>45838.66667</v>
      </c>
      <c r="N375" s="1">
        <f>IFERROR(__xludf.DUMMYFUNCTION("""COMPUTED_VALUE"""),8.1140489E7)</f>
        <v>81140489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IFERROR(__xludf.DUMMYFUNCTION("""COMPUTED_VALUE"""),990.49)</f>
        <v>990.49</v>
      </c>
      <c r="D376" s="2">
        <f>IFERROR(__xludf.DUMMYFUNCTION("""COMPUTED_VALUE"""),45839.66666666667)</f>
        <v>45839.66667</v>
      </c>
      <c r="E376" s="1">
        <f>IFERROR(__xludf.DUMMYFUNCTION("""COMPUTED_VALUE"""),1009.0)</f>
        <v>1009</v>
      </c>
      <c r="G376" s="2">
        <f>IFERROR(__xludf.DUMMYFUNCTION("""COMPUTED_VALUE"""),45839.66666666667)</f>
        <v>45839.66667</v>
      </c>
      <c r="H376" s="1">
        <f>IFERROR(__xludf.DUMMYFUNCTION("""COMPUTED_VALUE"""),982.24)</f>
        <v>982.24</v>
      </c>
      <c r="J376" s="2">
        <f>IFERROR(__xludf.DUMMYFUNCTION("""COMPUTED_VALUE"""),45839.66666666667)</f>
        <v>45839.66667</v>
      </c>
      <c r="K376" s="1">
        <f>IFERROR(__xludf.DUMMYFUNCTION("""COMPUTED_VALUE"""),1002.8)</f>
        <v>1002.8</v>
      </c>
      <c r="M376" s="2">
        <f>IFERROR(__xludf.DUMMYFUNCTION("""COMPUTED_VALUE"""),45839.66666666667)</f>
        <v>45839.66667</v>
      </c>
      <c r="N376" s="1">
        <f>IFERROR(__xludf.DUMMYFUNCTION("""COMPUTED_VALUE"""),1.13121569E8)</f>
        <v>113121569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IFERROR(__xludf.DUMMYFUNCTION("""COMPUTED_VALUE"""),1002.8)</f>
        <v>1002.8</v>
      </c>
      <c r="D377" s="2">
        <f>IFERROR(__xludf.DUMMYFUNCTION("""COMPUTED_VALUE"""),45840.66666666667)</f>
        <v>45840.66667</v>
      </c>
      <c r="E377" s="1">
        <f>IFERROR(__xludf.DUMMYFUNCTION("""COMPUTED_VALUE"""),1022.54)</f>
        <v>1022.54</v>
      </c>
      <c r="G377" s="2">
        <f>IFERROR(__xludf.DUMMYFUNCTION("""COMPUTED_VALUE"""),45840.66666666667)</f>
        <v>45840.66667</v>
      </c>
      <c r="H377" s="1">
        <f>IFERROR(__xludf.DUMMYFUNCTION("""COMPUTED_VALUE"""),1000.33)</f>
        <v>1000.33</v>
      </c>
      <c r="J377" s="2">
        <f>IFERROR(__xludf.DUMMYFUNCTION("""COMPUTED_VALUE"""),45840.66666666667)</f>
        <v>45840.66667</v>
      </c>
      <c r="K377" s="1">
        <f>IFERROR(__xludf.DUMMYFUNCTION("""COMPUTED_VALUE"""),1021.06)</f>
        <v>1021.06</v>
      </c>
      <c r="M377" s="2">
        <f>IFERROR(__xludf.DUMMYFUNCTION("""COMPUTED_VALUE"""),45840.66666666667)</f>
        <v>45840.66667</v>
      </c>
      <c r="N377" s="1">
        <f>IFERROR(__xludf.DUMMYFUNCTION("""COMPUTED_VALUE"""),9.0691704E7)</f>
        <v>90691704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IFERROR(__xludf.DUMMYFUNCTION("""COMPUTED_VALUE"""),1021.06)</f>
        <v>1021.06</v>
      </c>
      <c r="D378" s="2">
        <f>IFERROR(__xludf.DUMMYFUNCTION("""COMPUTED_VALUE"""),45841.54166666667)</f>
        <v>45841.54167</v>
      </c>
      <c r="E378" s="1">
        <f>IFERROR(__xludf.DUMMYFUNCTION("""COMPUTED_VALUE"""),1027.97)</f>
        <v>1027.97</v>
      </c>
      <c r="G378" s="2">
        <f>IFERROR(__xludf.DUMMYFUNCTION("""COMPUTED_VALUE"""),45841.54166666667)</f>
        <v>45841.54167</v>
      </c>
      <c r="H378" s="1">
        <f>IFERROR(__xludf.DUMMYFUNCTION("""COMPUTED_VALUE"""),1018.25)</f>
        <v>1018.25</v>
      </c>
      <c r="J378" s="2">
        <f>IFERROR(__xludf.DUMMYFUNCTION("""COMPUTED_VALUE"""),45841.54166666667)</f>
        <v>45841.54167</v>
      </c>
      <c r="K378" s="1">
        <f>IFERROR(__xludf.DUMMYFUNCTION("""COMPUTED_VALUE"""),1021.02)</f>
        <v>1021.02</v>
      </c>
      <c r="M378" s="2">
        <f>IFERROR(__xludf.DUMMYFUNCTION("""COMPUTED_VALUE"""),45841.54166666667)</f>
        <v>45841.54167</v>
      </c>
      <c r="N378" s="1">
        <f>IFERROR(__xludf.DUMMYFUNCTION("""COMPUTED_VALUE"""),4.616906E7)</f>
        <v>46169060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IFERROR(__xludf.DUMMYFUNCTION("""COMPUTED_VALUE"""),1021.02)</f>
        <v>1021.02</v>
      </c>
      <c r="D379" s="2">
        <f>IFERROR(__xludf.DUMMYFUNCTION("""COMPUTED_VALUE"""),45845.66666666667)</f>
        <v>45845.66667</v>
      </c>
      <c r="E379" s="1">
        <f>IFERROR(__xludf.DUMMYFUNCTION("""COMPUTED_VALUE"""),1022.35)</f>
        <v>1022.35</v>
      </c>
      <c r="G379" s="2">
        <f>IFERROR(__xludf.DUMMYFUNCTION("""COMPUTED_VALUE"""),45845.66666666667)</f>
        <v>45845.66667</v>
      </c>
      <c r="H379" s="1">
        <f>IFERROR(__xludf.DUMMYFUNCTION("""COMPUTED_VALUE"""),998.99)</f>
        <v>998.99</v>
      </c>
      <c r="J379" s="2">
        <f>IFERROR(__xludf.DUMMYFUNCTION("""COMPUTED_VALUE"""),45845.66666666667)</f>
        <v>45845.66667</v>
      </c>
      <c r="K379" s="1">
        <f>IFERROR(__xludf.DUMMYFUNCTION("""COMPUTED_VALUE"""),1010.16)</f>
        <v>1010.16</v>
      </c>
      <c r="M379" s="2">
        <f>IFERROR(__xludf.DUMMYFUNCTION("""COMPUTED_VALUE"""),45845.66666666667)</f>
        <v>45845.66667</v>
      </c>
      <c r="N379" s="1">
        <f>IFERROR(__xludf.DUMMYFUNCTION("""COMPUTED_VALUE"""),7.9258582E7)</f>
        <v>79258582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IFERROR(__xludf.DUMMYFUNCTION("""COMPUTED_VALUE"""),1010.16)</f>
        <v>1010.16</v>
      </c>
      <c r="D380" s="2">
        <f>IFERROR(__xludf.DUMMYFUNCTION("""COMPUTED_VALUE"""),45846.66666666667)</f>
        <v>45846.66667</v>
      </c>
      <c r="E380" s="1">
        <f>IFERROR(__xludf.DUMMYFUNCTION("""COMPUTED_VALUE"""),1046.21)</f>
        <v>1046.21</v>
      </c>
      <c r="G380" s="2">
        <f>IFERROR(__xludf.DUMMYFUNCTION("""COMPUTED_VALUE"""),45846.66666666667)</f>
        <v>45846.66667</v>
      </c>
      <c r="H380" s="1">
        <f>IFERROR(__xludf.DUMMYFUNCTION("""COMPUTED_VALUE"""),1010.16)</f>
        <v>1010.16</v>
      </c>
      <c r="J380" s="2">
        <f>IFERROR(__xludf.DUMMYFUNCTION("""COMPUTED_VALUE"""),45846.66666666667)</f>
        <v>45846.66667</v>
      </c>
      <c r="K380" s="1">
        <f>IFERROR(__xludf.DUMMYFUNCTION("""COMPUTED_VALUE"""),1038.68)</f>
        <v>1038.68</v>
      </c>
      <c r="M380" s="2">
        <f>IFERROR(__xludf.DUMMYFUNCTION("""COMPUTED_VALUE"""),45846.66666666667)</f>
        <v>45846.66667</v>
      </c>
      <c r="N380" s="1">
        <f>IFERROR(__xludf.DUMMYFUNCTION("""COMPUTED_VALUE"""),1.2021527E8)</f>
        <v>120215270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IFERROR(__xludf.DUMMYFUNCTION("""COMPUTED_VALUE"""),1038.68)</f>
        <v>1038.68</v>
      </c>
      <c r="D381" s="2">
        <f>IFERROR(__xludf.DUMMYFUNCTION("""COMPUTED_VALUE"""),45847.66666666667)</f>
        <v>45847.66667</v>
      </c>
      <c r="E381" s="1">
        <f>IFERROR(__xludf.DUMMYFUNCTION("""COMPUTED_VALUE"""),1038.88)</f>
        <v>1038.88</v>
      </c>
      <c r="G381" s="2">
        <f>IFERROR(__xludf.DUMMYFUNCTION("""COMPUTED_VALUE"""),45847.66666666667)</f>
        <v>45847.66667</v>
      </c>
      <c r="H381" s="1">
        <f>IFERROR(__xludf.DUMMYFUNCTION("""COMPUTED_VALUE"""),1028.86)</f>
        <v>1028.86</v>
      </c>
      <c r="J381" s="2">
        <f>IFERROR(__xludf.DUMMYFUNCTION("""COMPUTED_VALUE"""),45847.66666666667)</f>
        <v>45847.66667</v>
      </c>
      <c r="K381" s="1">
        <f>IFERROR(__xludf.DUMMYFUNCTION("""COMPUTED_VALUE"""),1031.13)</f>
        <v>1031.13</v>
      </c>
      <c r="M381" s="2">
        <f>IFERROR(__xludf.DUMMYFUNCTION("""COMPUTED_VALUE"""),45847.66666666667)</f>
        <v>45847.66667</v>
      </c>
      <c r="N381" s="1">
        <f>IFERROR(__xludf.DUMMYFUNCTION("""COMPUTED_VALUE"""),7.8731868E7)</f>
        <v>78731868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IFERROR(__xludf.DUMMYFUNCTION("""COMPUTED_VALUE"""),1031.13)</f>
        <v>1031.13</v>
      </c>
      <c r="D382" s="2">
        <f>IFERROR(__xludf.DUMMYFUNCTION("""COMPUTED_VALUE"""),45848.66666666667)</f>
        <v>45848.66667</v>
      </c>
      <c r="E382" s="1">
        <f>IFERROR(__xludf.DUMMYFUNCTION("""COMPUTED_VALUE"""),1041.83)</f>
        <v>1041.83</v>
      </c>
      <c r="G382" s="2">
        <f>IFERROR(__xludf.DUMMYFUNCTION("""COMPUTED_VALUE"""),45848.66666666667)</f>
        <v>45848.66667</v>
      </c>
      <c r="H382" s="1">
        <f>IFERROR(__xludf.DUMMYFUNCTION("""COMPUTED_VALUE"""),1019.42)</f>
        <v>1019.42</v>
      </c>
      <c r="J382" s="2">
        <f>IFERROR(__xludf.DUMMYFUNCTION("""COMPUTED_VALUE"""),45848.66666666667)</f>
        <v>45848.66667</v>
      </c>
      <c r="K382" s="1">
        <f>IFERROR(__xludf.DUMMYFUNCTION("""COMPUTED_VALUE"""),1041.32)</f>
        <v>1041.32</v>
      </c>
      <c r="M382" s="2">
        <f>IFERROR(__xludf.DUMMYFUNCTION("""COMPUTED_VALUE"""),45848.66666666667)</f>
        <v>45848.66667</v>
      </c>
      <c r="N382" s="1">
        <f>IFERROR(__xludf.DUMMYFUNCTION("""COMPUTED_VALUE"""),8.1267686E7)</f>
        <v>81267686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IFERROR(__xludf.DUMMYFUNCTION("""COMPUTED_VALUE"""),1041.32)</f>
        <v>1041.32</v>
      </c>
      <c r="D383" s="2">
        <f>IFERROR(__xludf.DUMMYFUNCTION("""COMPUTED_VALUE"""),45849.66666666667)</f>
        <v>45849.66667</v>
      </c>
      <c r="E383" s="1">
        <f>IFERROR(__xludf.DUMMYFUNCTION("""COMPUTED_VALUE"""),1047.04)</f>
        <v>1047.04</v>
      </c>
      <c r="G383" s="2">
        <f>IFERROR(__xludf.DUMMYFUNCTION("""COMPUTED_VALUE"""),45849.66666666667)</f>
        <v>45849.66667</v>
      </c>
      <c r="H383" s="1">
        <f>IFERROR(__xludf.DUMMYFUNCTION("""COMPUTED_VALUE"""),1034.13)</f>
        <v>1034.13</v>
      </c>
      <c r="J383" s="2">
        <f>IFERROR(__xludf.DUMMYFUNCTION("""COMPUTED_VALUE"""),45849.66666666667)</f>
        <v>45849.66667</v>
      </c>
      <c r="K383" s="1">
        <f>IFERROR(__xludf.DUMMYFUNCTION("""COMPUTED_VALUE"""),1041.67)</f>
        <v>1041.67</v>
      </c>
      <c r="M383" s="2">
        <f>IFERROR(__xludf.DUMMYFUNCTION("""COMPUTED_VALUE"""),45849.66666666667)</f>
        <v>45849.66667</v>
      </c>
      <c r="N383" s="1">
        <f>IFERROR(__xludf.DUMMYFUNCTION("""COMPUTED_VALUE"""),7.0613635E7)</f>
        <v>70613635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IFERROR(__xludf.DUMMYFUNCTION("""COMPUTED_VALUE"""),1041.67)</f>
        <v>1041.67</v>
      </c>
      <c r="D384" s="2">
        <f>IFERROR(__xludf.DUMMYFUNCTION("""COMPUTED_VALUE"""),45852.66666666667)</f>
        <v>45852.66667</v>
      </c>
      <c r="E384" s="1">
        <f>IFERROR(__xludf.DUMMYFUNCTION("""COMPUTED_VALUE"""),1041.67)</f>
        <v>1041.67</v>
      </c>
      <c r="G384" s="2">
        <f>IFERROR(__xludf.DUMMYFUNCTION("""COMPUTED_VALUE"""),45852.66666666667)</f>
        <v>45852.66667</v>
      </c>
      <c r="H384" s="1">
        <f>IFERROR(__xludf.DUMMYFUNCTION("""COMPUTED_VALUE"""),1025.86)</f>
        <v>1025.86</v>
      </c>
      <c r="J384" s="2">
        <f>IFERROR(__xludf.DUMMYFUNCTION("""COMPUTED_VALUE"""),45852.66666666667)</f>
        <v>45852.66667</v>
      </c>
      <c r="K384" s="1">
        <f>IFERROR(__xludf.DUMMYFUNCTION("""COMPUTED_VALUE"""),1031.92)</f>
        <v>1031.92</v>
      </c>
      <c r="M384" s="2">
        <f>IFERROR(__xludf.DUMMYFUNCTION("""COMPUTED_VALUE"""),45852.66666666667)</f>
        <v>45852.66667</v>
      </c>
      <c r="N384" s="1">
        <f>IFERROR(__xludf.DUMMYFUNCTION("""COMPUTED_VALUE"""),8.0608023E7)</f>
        <v>80608023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IFERROR(__xludf.DUMMYFUNCTION("""COMPUTED_VALUE"""),1031.92)</f>
        <v>1031.92</v>
      </c>
      <c r="D385" s="2">
        <f>IFERROR(__xludf.DUMMYFUNCTION("""COMPUTED_VALUE"""),45853.66666666667)</f>
        <v>45853.66667</v>
      </c>
      <c r="E385" s="1">
        <f>IFERROR(__xludf.DUMMYFUNCTION("""COMPUTED_VALUE"""),1036.64)</f>
        <v>1036.64</v>
      </c>
      <c r="G385" s="2">
        <f>IFERROR(__xludf.DUMMYFUNCTION("""COMPUTED_VALUE"""),45853.66666666667)</f>
        <v>45853.66667</v>
      </c>
      <c r="H385" s="1">
        <f>IFERROR(__xludf.DUMMYFUNCTION("""COMPUTED_VALUE"""),1014.71)</f>
        <v>1014.71</v>
      </c>
      <c r="J385" s="2">
        <f>IFERROR(__xludf.DUMMYFUNCTION("""COMPUTED_VALUE"""),45853.66666666667)</f>
        <v>45853.66667</v>
      </c>
      <c r="K385" s="1">
        <f>IFERROR(__xludf.DUMMYFUNCTION("""COMPUTED_VALUE"""),1015.32)</f>
        <v>1015.32</v>
      </c>
      <c r="M385" s="2">
        <f>IFERROR(__xludf.DUMMYFUNCTION("""COMPUTED_VALUE"""),45853.66666666667)</f>
        <v>45853.66667</v>
      </c>
      <c r="N385" s="1">
        <f>IFERROR(__xludf.DUMMYFUNCTION("""COMPUTED_VALUE"""),8.3117189E7)</f>
        <v>83117189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IFERROR(__xludf.DUMMYFUNCTION("""COMPUTED_VALUE"""),1015.32)</f>
        <v>1015.32</v>
      </c>
      <c r="D386" s="2">
        <f>IFERROR(__xludf.DUMMYFUNCTION("""COMPUTED_VALUE"""),45854.66666666667)</f>
        <v>45854.66667</v>
      </c>
      <c r="E386" s="1">
        <f>IFERROR(__xludf.DUMMYFUNCTION("""COMPUTED_VALUE"""),1020.62)</f>
        <v>1020.62</v>
      </c>
      <c r="G386" s="2">
        <f>IFERROR(__xludf.DUMMYFUNCTION("""COMPUTED_VALUE"""),45854.66666666667)</f>
        <v>45854.66667</v>
      </c>
      <c r="H386" s="1">
        <f>IFERROR(__xludf.DUMMYFUNCTION("""COMPUTED_VALUE"""),997.46)</f>
        <v>997.46</v>
      </c>
      <c r="J386" s="2">
        <f>IFERROR(__xludf.DUMMYFUNCTION("""COMPUTED_VALUE"""),45854.66666666667)</f>
        <v>45854.66667</v>
      </c>
      <c r="K386" s="1">
        <f>IFERROR(__xludf.DUMMYFUNCTION("""COMPUTED_VALUE"""),1001.14)</f>
        <v>1001.14</v>
      </c>
      <c r="M386" s="2">
        <f>IFERROR(__xludf.DUMMYFUNCTION("""COMPUTED_VALUE"""),45854.66666666667)</f>
        <v>45854.66667</v>
      </c>
      <c r="N386" s="1">
        <f>IFERROR(__xludf.DUMMYFUNCTION("""COMPUTED_VALUE"""),9.173863E7)</f>
        <v>91738630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IFERROR(__xludf.DUMMYFUNCTION("""COMPUTED_VALUE"""),1001.14)</f>
        <v>1001.14</v>
      </c>
      <c r="D387" s="2">
        <f>IFERROR(__xludf.DUMMYFUNCTION("""COMPUTED_VALUE"""),45855.66666666667)</f>
        <v>45855.66667</v>
      </c>
      <c r="E387" s="1">
        <f>IFERROR(__xludf.DUMMYFUNCTION("""COMPUTED_VALUE"""),1014.51)</f>
        <v>1014.51</v>
      </c>
      <c r="G387" s="2">
        <f>IFERROR(__xludf.DUMMYFUNCTION("""COMPUTED_VALUE"""),45855.66666666667)</f>
        <v>45855.66667</v>
      </c>
      <c r="H387" s="1">
        <f>IFERROR(__xludf.DUMMYFUNCTION("""COMPUTED_VALUE"""),998.27)</f>
        <v>998.27</v>
      </c>
      <c r="J387" s="2">
        <f>IFERROR(__xludf.DUMMYFUNCTION("""COMPUTED_VALUE"""),45855.66666666667)</f>
        <v>45855.66667</v>
      </c>
      <c r="K387" s="1">
        <f>IFERROR(__xludf.DUMMYFUNCTION("""COMPUTED_VALUE"""),1012.45)</f>
        <v>1012.45</v>
      </c>
      <c r="M387" s="2">
        <f>IFERROR(__xludf.DUMMYFUNCTION("""COMPUTED_VALUE"""),45855.66666666667)</f>
        <v>45855.66667</v>
      </c>
      <c r="N387" s="1">
        <f>IFERROR(__xludf.DUMMYFUNCTION("""COMPUTED_VALUE"""),7.6138184E7)</f>
        <v>76138184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IFERROR(__xludf.DUMMYFUNCTION("""COMPUTED_VALUE"""),1015.41)</f>
        <v>1015.41</v>
      </c>
      <c r="D388" s="2">
        <f>IFERROR(__xludf.DUMMYFUNCTION("""COMPUTED_VALUE"""),45856.66666666667)</f>
        <v>45856.66667</v>
      </c>
      <c r="E388" s="1">
        <f>IFERROR(__xludf.DUMMYFUNCTION("""COMPUTED_VALUE"""),1030.19)</f>
        <v>1030.19</v>
      </c>
      <c r="G388" s="2">
        <f>IFERROR(__xludf.DUMMYFUNCTION("""COMPUTED_VALUE"""),45856.66666666667)</f>
        <v>45856.66667</v>
      </c>
      <c r="H388" s="1">
        <f>IFERROR(__xludf.DUMMYFUNCTION("""COMPUTED_VALUE"""),1010.51)</f>
        <v>1010.51</v>
      </c>
      <c r="J388" s="2">
        <f>IFERROR(__xludf.DUMMYFUNCTION("""COMPUTED_VALUE"""),45856.66666666667)</f>
        <v>45856.66667</v>
      </c>
      <c r="K388" s="1">
        <f>IFERROR(__xludf.DUMMYFUNCTION("""COMPUTED_VALUE"""),1013.62)</f>
        <v>1013.62</v>
      </c>
      <c r="M388" s="2">
        <f>IFERROR(__xludf.DUMMYFUNCTION("""COMPUTED_VALUE"""),45856.66666666667)</f>
        <v>45856.66667</v>
      </c>
      <c r="N388" s="1">
        <f>IFERROR(__xludf.DUMMYFUNCTION("""COMPUTED_VALUE"""),8.4148042E7)</f>
        <v>84148042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IFERROR(__xludf.DUMMYFUNCTION("""COMPUTED_VALUE"""),1013.62)</f>
        <v>1013.62</v>
      </c>
      <c r="D389" s="2">
        <f>IFERROR(__xludf.DUMMYFUNCTION("""COMPUTED_VALUE"""),45859.66666666667)</f>
        <v>45859.66667</v>
      </c>
      <c r="E389" s="1">
        <f>IFERROR(__xludf.DUMMYFUNCTION("""COMPUTED_VALUE"""),1013.62)</f>
        <v>1013.62</v>
      </c>
      <c r="G389" s="2">
        <f>IFERROR(__xludf.DUMMYFUNCTION("""COMPUTED_VALUE"""),45859.66666666667)</f>
        <v>45859.66667</v>
      </c>
      <c r="H389" s="1">
        <f>IFERROR(__xludf.DUMMYFUNCTION("""COMPUTED_VALUE"""),992.92)</f>
        <v>992.92</v>
      </c>
      <c r="J389" s="2">
        <f>IFERROR(__xludf.DUMMYFUNCTION("""COMPUTED_VALUE"""),45859.66666666667)</f>
        <v>45859.66667</v>
      </c>
      <c r="K389" s="1">
        <f>IFERROR(__xludf.DUMMYFUNCTION("""COMPUTED_VALUE"""),994.14)</f>
        <v>994.14</v>
      </c>
      <c r="M389" s="2">
        <f>IFERROR(__xludf.DUMMYFUNCTION("""COMPUTED_VALUE"""),45859.66666666667)</f>
        <v>45859.66667</v>
      </c>
      <c r="N389" s="1">
        <f>IFERROR(__xludf.DUMMYFUNCTION("""COMPUTED_VALUE"""),9.4949795E7)</f>
        <v>94949795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IFERROR(__xludf.DUMMYFUNCTION("""COMPUTED_VALUE"""),994.14)</f>
        <v>994.14</v>
      </c>
      <c r="D390" s="2">
        <f>IFERROR(__xludf.DUMMYFUNCTION("""COMPUTED_VALUE"""),45860.66666666667)</f>
        <v>45860.66667</v>
      </c>
      <c r="E390" s="1">
        <f>IFERROR(__xludf.DUMMYFUNCTION("""COMPUTED_VALUE"""),1007.5)</f>
        <v>1007.5</v>
      </c>
      <c r="G390" s="2">
        <f>IFERROR(__xludf.DUMMYFUNCTION("""COMPUTED_VALUE"""),45860.66666666667)</f>
        <v>45860.66667</v>
      </c>
      <c r="H390" s="1">
        <f>IFERROR(__xludf.DUMMYFUNCTION("""COMPUTED_VALUE"""),992.77)</f>
        <v>992.77</v>
      </c>
      <c r="J390" s="2">
        <f>IFERROR(__xludf.DUMMYFUNCTION("""COMPUTED_VALUE"""),45860.66666666667)</f>
        <v>45860.66667</v>
      </c>
      <c r="K390" s="1">
        <f>IFERROR(__xludf.DUMMYFUNCTION("""COMPUTED_VALUE"""),1003.18)</f>
        <v>1003.18</v>
      </c>
      <c r="M390" s="2">
        <f>IFERROR(__xludf.DUMMYFUNCTION("""COMPUTED_VALUE"""),45860.66666666667)</f>
        <v>45860.66667</v>
      </c>
      <c r="N390" s="1">
        <f>IFERROR(__xludf.DUMMYFUNCTION("""COMPUTED_VALUE"""),8.5730175E7)</f>
        <v>85730175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IFERROR(__xludf.DUMMYFUNCTION("""COMPUTED_VALUE"""),1003.18)</f>
        <v>1003.18</v>
      </c>
      <c r="D391" s="2">
        <f>IFERROR(__xludf.DUMMYFUNCTION("""COMPUTED_VALUE"""),45861.66666666667)</f>
        <v>45861.66667</v>
      </c>
      <c r="E391" s="1">
        <f>IFERROR(__xludf.DUMMYFUNCTION("""COMPUTED_VALUE"""),1012.63)</f>
        <v>1012.63</v>
      </c>
      <c r="G391" s="2">
        <f>IFERROR(__xludf.DUMMYFUNCTION("""COMPUTED_VALUE"""),45861.66666666667)</f>
        <v>45861.66667</v>
      </c>
      <c r="H391" s="1">
        <f>IFERROR(__xludf.DUMMYFUNCTION("""COMPUTED_VALUE"""),997.45)</f>
        <v>997.45</v>
      </c>
      <c r="J391" s="2">
        <f>IFERROR(__xludf.DUMMYFUNCTION("""COMPUTED_VALUE"""),45861.66666666667)</f>
        <v>45861.66667</v>
      </c>
      <c r="K391" s="1">
        <f>IFERROR(__xludf.DUMMYFUNCTION("""COMPUTED_VALUE"""),1011.54)</f>
        <v>1011.54</v>
      </c>
      <c r="M391" s="2">
        <f>IFERROR(__xludf.DUMMYFUNCTION("""COMPUTED_VALUE"""),45861.66666666667)</f>
        <v>45861.66667</v>
      </c>
      <c r="N391" s="1">
        <f>IFERROR(__xludf.DUMMYFUNCTION("""COMPUTED_VALUE"""),1.01195429E8)</f>
        <v>101195429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IFERROR(__xludf.DUMMYFUNCTION("""COMPUTED_VALUE"""),1011.54)</f>
        <v>1011.54</v>
      </c>
      <c r="D392" s="2">
        <f>IFERROR(__xludf.DUMMYFUNCTION("""COMPUTED_VALUE"""),45862.66666666667)</f>
        <v>45862.66667</v>
      </c>
      <c r="E392" s="1">
        <f>IFERROR(__xludf.DUMMYFUNCTION("""COMPUTED_VALUE"""),1014.66)</f>
        <v>1014.66</v>
      </c>
      <c r="G392" s="2">
        <f>IFERROR(__xludf.DUMMYFUNCTION("""COMPUTED_VALUE"""),45862.66666666667)</f>
        <v>45862.66667</v>
      </c>
      <c r="H392" s="1">
        <f>IFERROR(__xludf.DUMMYFUNCTION("""COMPUTED_VALUE"""),999.02)</f>
        <v>999.02</v>
      </c>
      <c r="J392" s="2">
        <f>IFERROR(__xludf.DUMMYFUNCTION("""COMPUTED_VALUE"""),45862.66666666667)</f>
        <v>45862.66667</v>
      </c>
      <c r="K392" s="1">
        <f>IFERROR(__xludf.DUMMYFUNCTION("""COMPUTED_VALUE"""),1008.51)</f>
        <v>1008.51</v>
      </c>
      <c r="M392" s="2">
        <f>IFERROR(__xludf.DUMMYFUNCTION("""COMPUTED_VALUE"""),45862.66666666667)</f>
        <v>45862.66667</v>
      </c>
      <c r="N392" s="1">
        <f>IFERROR(__xludf.DUMMYFUNCTION("""COMPUTED_VALUE"""),9.7061228E7)</f>
        <v>97061228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IFERROR(__xludf.DUMMYFUNCTION("""COMPUTED_VALUE"""),1008.51)</f>
        <v>1008.51</v>
      </c>
      <c r="D393" s="2">
        <f>IFERROR(__xludf.DUMMYFUNCTION("""COMPUTED_VALUE"""),45863.66666666667)</f>
        <v>45863.66667</v>
      </c>
      <c r="E393" s="1">
        <f>IFERROR(__xludf.DUMMYFUNCTION("""COMPUTED_VALUE"""),1014.38)</f>
        <v>1014.38</v>
      </c>
      <c r="G393" s="2">
        <f>IFERROR(__xludf.DUMMYFUNCTION("""COMPUTED_VALUE"""),45863.66666666667)</f>
        <v>45863.66667</v>
      </c>
      <c r="H393" s="1">
        <f>IFERROR(__xludf.DUMMYFUNCTION("""COMPUTED_VALUE"""),999.48)</f>
        <v>999.48</v>
      </c>
      <c r="J393" s="2">
        <f>IFERROR(__xludf.DUMMYFUNCTION("""COMPUTED_VALUE"""),45863.66666666667)</f>
        <v>45863.66667</v>
      </c>
      <c r="K393" s="1">
        <f>IFERROR(__xludf.DUMMYFUNCTION("""COMPUTED_VALUE"""),1004.31)</f>
        <v>1004.31</v>
      </c>
      <c r="M393" s="2">
        <f>IFERROR(__xludf.DUMMYFUNCTION("""COMPUTED_VALUE"""),45863.66666666667)</f>
        <v>45863.66667</v>
      </c>
      <c r="N393" s="1">
        <f>IFERROR(__xludf.DUMMYFUNCTION("""COMPUTED_VALUE"""),6.9871774E7)</f>
        <v>69871774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IFERROR(__xludf.DUMMYFUNCTION("""COMPUTED_VALUE"""),1004.31)</f>
        <v>1004.31</v>
      </c>
      <c r="D394" s="2">
        <f>IFERROR(__xludf.DUMMYFUNCTION("""COMPUTED_VALUE"""),45866.66666666667)</f>
        <v>45866.66667</v>
      </c>
      <c r="E394" s="1">
        <f>IFERROR(__xludf.DUMMYFUNCTION("""COMPUTED_VALUE"""),1025.52)</f>
        <v>1025.52</v>
      </c>
      <c r="G394" s="2">
        <f>IFERROR(__xludf.DUMMYFUNCTION("""COMPUTED_VALUE"""),45866.66666666667)</f>
        <v>45866.66667</v>
      </c>
      <c r="H394" s="1">
        <f>IFERROR(__xludf.DUMMYFUNCTION("""COMPUTED_VALUE"""),1004.31)</f>
        <v>1004.31</v>
      </c>
      <c r="J394" s="2">
        <f>IFERROR(__xludf.DUMMYFUNCTION("""COMPUTED_VALUE"""),45866.66666666667)</f>
        <v>45866.66667</v>
      </c>
      <c r="K394" s="1">
        <f>IFERROR(__xludf.DUMMYFUNCTION("""COMPUTED_VALUE"""),1025.02)</f>
        <v>1025.02</v>
      </c>
      <c r="M394" s="2">
        <f>IFERROR(__xludf.DUMMYFUNCTION("""COMPUTED_VALUE"""),45866.66666666667)</f>
        <v>45866.66667</v>
      </c>
      <c r="N394" s="1">
        <f>IFERROR(__xludf.DUMMYFUNCTION("""COMPUTED_VALUE"""),8.0045768E7)</f>
        <v>80045768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IFERROR(__xludf.DUMMYFUNCTION("""COMPUTED_VALUE"""),1025.02)</f>
        <v>1025.02</v>
      </c>
      <c r="D395" s="2">
        <f>IFERROR(__xludf.DUMMYFUNCTION("""COMPUTED_VALUE"""),45867.66666666667)</f>
        <v>45867.66667</v>
      </c>
      <c r="E395" s="1">
        <f>IFERROR(__xludf.DUMMYFUNCTION("""COMPUTED_VALUE"""),1035.31)</f>
        <v>1035.31</v>
      </c>
      <c r="G395" s="2">
        <f>IFERROR(__xludf.DUMMYFUNCTION("""COMPUTED_VALUE"""),45867.66666666667)</f>
        <v>45867.66667</v>
      </c>
      <c r="H395" s="1">
        <f>IFERROR(__xludf.DUMMYFUNCTION("""COMPUTED_VALUE"""),1020.72)</f>
        <v>1020.72</v>
      </c>
      <c r="J395" s="2">
        <f>IFERROR(__xludf.DUMMYFUNCTION("""COMPUTED_VALUE"""),45867.66666666667)</f>
        <v>45867.66667</v>
      </c>
      <c r="K395" s="1">
        <f>IFERROR(__xludf.DUMMYFUNCTION("""COMPUTED_VALUE"""),1034.77)</f>
        <v>1034.77</v>
      </c>
      <c r="M395" s="2">
        <f>IFERROR(__xludf.DUMMYFUNCTION("""COMPUTED_VALUE"""),45867.66666666667)</f>
        <v>45867.66667</v>
      </c>
      <c r="N395" s="1">
        <f>IFERROR(__xludf.DUMMYFUNCTION("""COMPUTED_VALUE"""),7.9493005E7)</f>
        <v>79493005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IFERROR(__xludf.DUMMYFUNCTION("""COMPUTED_VALUE"""),1034.77)</f>
        <v>1034.77</v>
      </c>
      <c r="D396" s="2">
        <f>IFERROR(__xludf.DUMMYFUNCTION("""COMPUTED_VALUE"""),45868.66666666667)</f>
        <v>45868.66667</v>
      </c>
      <c r="E396" s="1">
        <f>IFERROR(__xludf.DUMMYFUNCTION("""COMPUTED_VALUE"""),1034.77)</f>
        <v>1034.77</v>
      </c>
      <c r="G396" s="2">
        <f>IFERROR(__xludf.DUMMYFUNCTION("""COMPUTED_VALUE"""),45868.66666666667)</f>
        <v>45868.66667</v>
      </c>
      <c r="H396" s="1">
        <f>IFERROR(__xludf.DUMMYFUNCTION("""COMPUTED_VALUE"""),1013.05)</f>
        <v>1013.05</v>
      </c>
      <c r="J396" s="2">
        <f>IFERROR(__xludf.DUMMYFUNCTION("""COMPUTED_VALUE"""),45868.66666666667)</f>
        <v>45868.66667</v>
      </c>
      <c r="K396" s="1">
        <f>IFERROR(__xludf.DUMMYFUNCTION("""COMPUTED_VALUE"""),1019.91)</f>
        <v>1019.91</v>
      </c>
      <c r="M396" s="2">
        <f>IFERROR(__xludf.DUMMYFUNCTION("""COMPUTED_VALUE"""),45868.66666666667)</f>
        <v>45868.66667</v>
      </c>
      <c r="N396" s="1">
        <f>IFERROR(__xludf.DUMMYFUNCTION("""COMPUTED_VALUE"""),9.5947262E7)</f>
        <v>95947262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IFERROR(__xludf.DUMMYFUNCTION("""COMPUTED_VALUE"""),1019.91)</f>
        <v>1019.91</v>
      </c>
      <c r="D397" s="2">
        <f>IFERROR(__xludf.DUMMYFUNCTION("""COMPUTED_VALUE"""),45869.66666666667)</f>
        <v>45869.66667</v>
      </c>
      <c r="E397" s="1">
        <f>IFERROR(__xludf.DUMMYFUNCTION("""COMPUTED_VALUE"""),1024.97)</f>
        <v>1024.97</v>
      </c>
      <c r="G397" s="2">
        <f>IFERROR(__xludf.DUMMYFUNCTION("""COMPUTED_VALUE"""),45869.66666666667)</f>
        <v>45869.66667</v>
      </c>
      <c r="H397" s="1">
        <f>IFERROR(__xludf.DUMMYFUNCTION("""COMPUTED_VALUE"""),1007.11)</f>
        <v>1007.11</v>
      </c>
      <c r="J397" s="2">
        <f>IFERROR(__xludf.DUMMYFUNCTION("""COMPUTED_VALUE"""),45869.66666666667)</f>
        <v>45869.66667</v>
      </c>
      <c r="K397" s="1">
        <f>IFERROR(__xludf.DUMMYFUNCTION("""COMPUTED_VALUE"""),1011.26)</f>
        <v>1011.26</v>
      </c>
      <c r="M397" s="2">
        <f>IFERROR(__xludf.DUMMYFUNCTION("""COMPUTED_VALUE"""),45869.66666666667)</f>
        <v>45869.66667</v>
      </c>
      <c r="N397" s="1">
        <f>IFERROR(__xludf.DUMMYFUNCTION("""COMPUTED_VALUE"""),8.7035368E7)</f>
        <v>87035368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IFERROR(__xludf.DUMMYFUNCTION("""COMPUTED_VALUE"""),1011.26)</f>
        <v>1011.26</v>
      </c>
      <c r="D398" s="2">
        <f>IFERROR(__xludf.DUMMYFUNCTION("""COMPUTED_VALUE"""),45870.66666666667)</f>
        <v>45870.66667</v>
      </c>
      <c r="E398" s="1">
        <f>IFERROR(__xludf.DUMMYFUNCTION("""COMPUTED_VALUE"""),1011.26)</f>
        <v>1011.26</v>
      </c>
      <c r="G398" s="2">
        <f>IFERROR(__xludf.DUMMYFUNCTION("""COMPUTED_VALUE"""),45870.66666666667)</f>
        <v>45870.66667</v>
      </c>
      <c r="H398" s="1">
        <f>IFERROR(__xludf.DUMMYFUNCTION("""COMPUTED_VALUE"""),978.44)</f>
        <v>978.44</v>
      </c>
      <c r="J398" s="2">
        <f>IFERROR(__xludf.DUMMYFUNCTION("""COMPUTED_VALUE"""),45870.66666666667)</f>
        <v>45870.66667</v>
      </c>
      <c r="K398" s="1">
        <f>IFERROR(__xludf.DUMMYFUNCTION("""COMPUTED_VALUE"""),981.48)</f>
        <v>981.48</v>
      </c>
      <c r="M398" s="2">
        <f>IFERROR(__xludf.DUMMYFUNCTION("""COMPUTED_VALUE"""),45870.66666666667)</f>
        <v>45870.66667</v>
      </c>
      <c r="N398" s="1">
        <f>IFERROR(__xludf.DUMMYFUNCTION("""COMPUTED_VALUE"""),8.3720898E7)</f>
        <v>83720898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IFERROR(__xludf.DUMMYFUNCTION("""COMPUTED_VALUE"""),981.48)</f>
        <v>981.48</v>
      </c>
      <c r="D399" s="2">
        <f>IFERROR(__xludf.DUMMYFUNCTION("""COMPUTED_VALUE"""),45873.66666666667)</f>
        <v>45873.66667</v>
      </c>
      <c r="E399" s="1">
        <f>IFERROR(__xludf.DUMMYFUNCTION("""COMPUTED_VALUE"""),990.61)</f>
        <v>990.61</v>
      </c>
      <c r="G399" s="2">
        <f>IFERROR(__xludf.DUMMYFUNCTION("""COMPUTED_VALUE"""),45873.66666666667)</f>
        <v>45873.66667</v>
      </c>
      <c r="H399" s="1">
        <f>IFERROR(__xludf.DUMMYFUNCTION("""COMPUTED_VALUE"""),978.79)</f>
        <v>978.79</v>
      </c>
      <c r="J399" s="2">
        <f>IFERROR(__xludf.DUMMYFUNCTION("""COMPUTED_VALUE"""),45873.66666666667)</f>
        <v>45873.66667</v>
      </c>
      <c r="K399" s="1">
        <f>IFERROR(__xludf.DUMMYFUNCTION("""COMPUTED_VALUE"""),985.95)</f>
        <v>985.95</v>
      </c>
      <c r="M399" s="2">
        <f>IFERROR(__xludf.DUMMYFUNCTION("""COMPUTED_VALUE"""),45873.66666666667)</f>
        <v>45873.66667</v>
      </c>
      <c r="N399" s="1">
        <f>IFERROR(__xludf.DUMMYFUNCTION("""COMPUTED_VALUE"""),8.2189606E7)</f>
        <v>82189606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IFERROR(__xludf.DUMMYFUNCTION("""COMPUTED_VALUE"""),985.95)</f>
        <v>985.95</v>
      </c>
      <c r="D400" s="2">
        <f>IFERROR(__xludf.DUMMYFUNCTION("""COMPUTED_VALUE"""),45874.66666666667)</f>
        <v>45874.66667</v>
      </c>
      <c r="E400" s="1">
        <f>IFERROR(__xludf.DUMMYFUNCTION("""COMPUTED_VALUE"""),993.45)</f>
        <v>993.45</v>
      </c>
      <c r="G400" s="2">
        <f>IFERROR(__xludf.DUMMYFUNCTION("""COMPUTED_VALUE"""),45874.66666666667)</f>
        <v>45874.66667</v>
      </c>
      <c r="H400" s="1">
        <f>IFERROR(__xludf.DUMMYFUNCTION("""COMPUTED_VALUE"""),976.6)</f>
        <v>976.6</v>
      </c>
      <c r="J400" s="2">
        <f>IFERROR(__xludf.DUMMYFUNCTION("""COMPUTED_VALUE"""),45874.66666666667)</f>
        <v>45874.66667</v>
      </c>
      <c r="K400" s="1">
        <f>IFERROR(__xludf.DUMMYFUNCTION("""COMPUTED_VALUE"""),990.94)</f>
        <v>990.94</v>
      </c>
      <c r="M400" s="2">
        <f>IFERROR(__xludf.DUMMYFUNCTION("""COMPUTED_VALUE"""),45874.66666666667)</f>
        <v>45874.66667</v>
      </c>
      <c r="N400" s="1">
        <f>IFERROR(__xludf.DUMMYFUNCTION("""COMPUTED_VALUE"""),8.2683915E7)</f>
        <v>82683915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IFERROR(__xludf.DUMMYFUNCTION("""COMPUTED_VALUE"""),990.94)</f>
        <v>990.94</v>
      </c>
      <c r="D401" s="2">
        <f>IFERROR(__xludf.DUMMYFUNCTION("""COMPUTED_VALUE"""),45875.66666666667)</f>
        <v>45875.66667</v>
      </c>
      <c r="E401" s="1">
        <f>IFERROR(__xludf.DUMMYFUNCTION("""COMPUTED_VALUE"""),1005.54)</f>
        <v>1005.54</v>
      </c>
      <c r="G401" s="2">
        <f>IFERROR(__xludf.DUMMYFUNCTION("""COMPUTED_VALUE"""),45875.66666666667)</f>
        <v>45875.66667</v>
      </c>
      <c r="H401" s="1">
        <f>IFERROR(__xludf.DUMMYFUNCTION("""COMPUTED_VALUE"""),975.13)</f>
        <v>975.13</v>
      </c>
      <c r="J401" s="2">
        <f>IFERROR(__xludf.DUMMYFUNCTION("""COMPUTED_VALUE"""),45875.66666666667)</f>
        <v>45875.66667</v>
      </c>
      <c r="K401" s="1">
        <f>IFERROR(__xludf.DUMMYFUNCTION("""COMPUTED_VALUE"""),979.74)</f>
        <v>979.74</v>
      </c>
      <c r="M401" s="2">
        <f>IFERROR(__xludf.DUMMYFUNCTION("""COMPUTED_VALUE"""),45875.66666666667)</f>
        <v>45875.66667</v>
      </c>
      <c r="N401" s="1">
        <f>IFERROR(__xludf.DUMMYFUNCTION("""COMPUTED_VALUE"""),9.5562211E7)</f>
        <v>95562211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IFERROR(__xludf.DUMMYFUNCTION("""COMPUTED_VALUE"""),979.74)</f>
        <v>979.74</v>
      </c>
      <c r="D402" s="2">
        <f>IFERROR(__xludf.DUMMYFUNCTION("""COMPUTED_VALUE"""),45876.66666666667)</f>
        <v>45876.66667</v>
      </c>
      <c r="E402" s="1">
        <f>IFERROR(__xludf.DUMMYFUNCTION("""COMPUTED_VALUE"""),998.29)</f>
        <v>998.29</v>
      </c>
      <c r="G402" s="2">
        <f>IFERROR(__xludf.DUMMYFUNCTION("""COMPUTED_VALUE"""),45876.66666666667)</f>
        <v>45876.66667</v>
      </c>
      <c r="H402" s="1">
        <f>IFERROR(__xludf.DUMMYFUNCTION("""COMPUTED_VALUE"""),969.55)</f>
        <v>969.55</v>
      </c>
      <c r="J402" s="2">
        <f>IFERROR(__xludf.DUMMYFUNCTION("""COMPUTED_VALUE"""),45876.66666666667)</f>
        <v>45876.66667</v>
      </c>
      <c r="K402" s="1">
        <f>IFERROR(__xludf.DUMMYFUNCTION("""COMPUTED_VALUE"""),970.45)</f>
        <v>970.45</v>
      </c>
      <c r="M402" s="2">
        <f>IFERROR(__xludf.DUMMYFUNCTION("""COMPUTED_VALUE"""),45876.66666666667)</f>
        <v>45876.66667</v>
      </c>
      <c r="N402" s="1">
        <f>IFERROR(__xludf.DUMMYFUNCTION("""COMPUTED_VALUE"""),1.12052127E8)</f>
        <v>112052127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IFERROR(__xludf.DUMMYFUNCTION("""COMPUTED_VALUE"""),970.45)</f>
        <v>970.45</v>
      </c>
      <c r="D403" s="2">
        <f>IFERROR(__xludf.DUMMYFUNCTION("""COMPUTED_VALUE"""),45877.66666666667)</f>
        <v>45877.66667</v>
      </c>
      <c r="E403" s="1">
        <f>IFERROR(__xludf.DUMMYFUNCTION("""COMPUTED_VALUE"""),988.02)</f>
        <v>988.02</v>
      </c>
      <c r="G403" s="2">
        <f>IFERROR(__xludf.DUMMYFUNCTION("""COMPUTED_VALUE"""),45877.66666666667)</f>
        <v>45877.66667</v>
      </c>
      <c r="H403" s="1">
        <f>IFERROR(__xludf.DUMMYFUNCTION("""COMPUTED_VALUE"""),966.11)</f>
        <v>966.11</v>
      </c>
      <c r="J403" s="2">
        <f>IFERROR(__xludf.DUMMYFUNCTION("""COMPUTED_VALUE"""),45877.66666666667)</f>
        <v>45877.66667</v>
      </c>
      <c r="K403" s="1">
        <f>IFERROR(__xludf.DUMMYFUNCTION("""COMPUTED_VALUE"""),975.99)</f>
        <v>975.99</v>
      </c>
      <c r="M403" s="2">
        <f>IFERROR(__xludf.DUMMYFUNCTION("""COMPUTED_VALUE"""),45877.66666666667)</f>
        <v>45877.66667</v>
      </c>
      <c r="N403" s="1">
        <f>IFERROR(__xludf.DUMMYFUNCTION("""COMPUTED_VALUE"""),7.9015831E7)</f>
        <v>79015831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IFERROR(__xludf.DUMMYFUNCTION("""COMPUTED_VALUE"""),975.99)</f>
        <v>975.99</v>
      </c>
      <c r="D404" s="2">
        <f>IFERROR(__xludf.DUMMYFUNCTION("""COMPUTED_VALUE"""),45880.66666666667)</f>
        <v>45880.66667</v>
      </c>
      <c r="E404" s="1">
        <f>IFERROR(__xludf.DUMMYFUNCTION("""COMPUTED_VALUE"""),985.67)</f>
        <v>985.67</v>
      </c>
      <c r="G404" s="2">
        <f>IFERROR(__xludf.DUMMYFUNCTION("""COMPUTED_VALUE"""),45880.66666666667)</f>
        <v>45880.66667</v>
      </c>
      <c r="H404" s="1">
        <f>IFERROR(__xludf.DUMMYFUNCTION("""COMPUTED_VALUE"""),965.17)</f>
        <v>965.17</v>
      </c>
      <c r="J404" s="2">
        <f>IFERROR(__xludf.DUMMYFUNCTION("""COMPUTED_VALUE"""),45880.66666666667)</f>
        <v>45880.66667</v>
      </c>
      <c r="K404" s="1">
        <f>IFERROR(__xludf.DUMMYFUNCTION("""COMPUTED_VALUE"""),968.72)</f>
        <v>968.72</v>
      </c>
      <c r="M404" s="2">
        <f>IFERROR(__xludf.DUMMYFUNCTION("""COMPUTED_VALUE"""),45880.66666666667)</f>
        <v>45880.66667</v>
      </c>
      <c r="N404" s="1">
        <f>IFERROR(__xludf.DUMMYFUNCTION("""COMPUTED_VALUE"""),7.3377615E7)</f>
        <v>73377615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IFERROR(__xludf.DUMMYFUNCTION("""COMPUTED_VALUE"""),968.72)</f>
        <v>968.72</v>
      </c>
      <c r="D405" s="2">
        <f>IFERROR(__xludf.DUMMYFUNCTION("""COMPUTED_VALUE"""),45881.66666666667)</f>
        <v>45881.66667</v>
      </c>
      <c r="E405" s="1">
        <f>IFERROR(__xludf.DUMMYFUNCTION("""COMPUTED_VALUE"""),989.36)</f>
        <v>989.36</v>
      </c>
      <c r="G405" s="2">
        <f>IFERROR(__xludf.DUMMYFUNCTION("""COMPUTED_VALUE"""),45881.66666666667)</f>
        <v>45881.66667</v>
      </c>
      <c r="H405" s="1">
        <f>IFERROR(__xludf.DUMMYFUNCTION("""COMPUTED_VALUE"""),968.33)</f>
        <v>968.33</v>
      </c>
      <c r="J405" s="2">
        <f>IFERROR(__xludf.DUMMYFUNCTION("""COMPUTED_VALUE"""),45881.66666666667)</f>
        <v>45881.66667</v>
      </c>
      <c r="K405" s="1">
        <f>IFERROR(__xludf.DUMMYFUNCTION("""COMPUTED_VALUE"""),976.74)</f>
        <v>976.74</v>
      </c>
      <c r="M405" s="2">
        <f>IFERROR(__xludf.DUMMYFUNCTION("""COMPUTED_VALUE"""),45881.66666666667)</f>
        <v>45881.66667</v>
      </c>
      <c r="N405" s="1">
        <f>IFERROR(__xludf.DUMMYFUNCTION("""COMPUTED_VALUE"""),7.6996086E7)</f>
        <v>76996086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IFERROR(__xludf.DUMMYFUNCTION("""COMPUTED_VALUE"""),976.74)</f>
        <v>976.74</v>
      </c>
      <c r="D406" s="2">
        <f>IFERROR(__xludf.DUMMYFUNCTION("""COMPUTED_VALUE"""),45882.66666666667)</f>
        <v>45882.66667</v>
      </c>
      <c r="E406" s="1">
        <f>IFERROR(__xludf.DUMMYFUNCTION("""COMPUTED_VALUE"""),989.82)</f>
        <v>989.82</v>
      </c>
      <c r="G406" s="2">
        <f>IFERROR(__xludf.DUMMYFUNCTION("""COMPUTED_VALUE"""),45882.66666666667)</f>
        <v>45882.66667</v>
      </c>
      <c r="H406" s="1">
        <f>IFERROR(__xludf.DUMMYFUNCTION("""COMPUTED_VALUE"""),974.79)</f>
        <v>974.79</v>
      </c>
      <c r="J406" s="2">
        <f>IFERROR(__xludf.DUMMYFUNCTION("""COMPUTED_VALUE"""),45882.66666666667)</f>
        <v>45882.66667</v>
      </c>
      <c r="K406" s="1">
        <f>IFERROR(__xludf.DUMMYFUNCTION("""COMPUTED_VALUE"""),989.82)</f>
        <v>989.82</v>
      </c>
      <c r="M406" s="2">
        <f>IFERROR(__xludf.DUMMYFUNCTION("""COMPUTED_VALUE"""),45882.66666666667)</f>
        <v>45882.66667</v>
      </c>
      <c r="N406" s="1">
        <f>IFERROR(__xludf.DUMMYFUNCTION("""COMPUTED_VALUE"""),8.0171225E7)</f>
        <v>80171225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IFERROR(__xludf.DUMMYFUNCTION("""COMPUTED_VALUE"""),989.82)</f>
        <v>989.82</v>
      </c>
      <c r="D407" s="2">
        <f>IFERROR(__xludf.DUMMYFUNCTION("""COMPUTED_VALUE"""),45883.66666666667)</f>
        <v>45883.66667</v>
      </c>
      <c r="E407" s="1">
        <f>IFERROR(__xludf.DUMMYFUNCTION("""COMPUTED_VALUE"""),992.54)</f>
        <v>992.54</v>
      </c>
      <c r="G407" s="2">
        <f>IFERROR(__xludf.DUMMYFUNCTION("""COMPUTED_VALUE"""),45883.66666666667)</f>
        <v>45883.66667</v>
      </c>
      <c r="H407" s="1">
        <f>IFERROR(__xludf.DUMMYFUNCTION("""COMPUTED_VALUE"""),975.84)</f>
        <v>975.84</v>
      </c>
      <c r="J407" s="2">
        <f>IFERROR(__xludf.DUMMYFUNCTION("""COMPUTED_VALUE"""),45883.66666666667)</f>
        <v>45883.66667</v>
      </c>
      <c r="K407" s="1">
        <f>IFERROR(__xludf.DUMMYFUNCTION("""COMPUTED_VALUE"""),991.53)</f>
        <v>991.53</v>
      </c>
      <c r="M407" s="2">
        <f>IFERROR(__xludf.DUMMYFUNCTION("""COMPUTED_VALUE"""),45883.66666666667)</f>
        <v>45883.66667</v>
      </c>
      <c r="N407" s="1">
        <f>IFERROR(__xludf.DUMMYFUNCTION("""COMPUTED_VALUE"""),7.3379764E7)</f>
        <v>73379764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IFERROR(__xludf.DUMMYFUNCTION("""COMPUTED_VALUE"""),991.53)</f>
        <v>991.53</v>
      </c>
      <c r="D408" s="2">
        <f>IFERROR(__xludf.DUMMYFUNCTION("""COMPUTED_VALUE"""),45884.66666666667)</f>
        <v>45884.66667</v>
      </c>
      <c r="E408" s="1">
        <f>IFERROR(__xludf.DUMMYFUNCTION("""COMPUTED_VALUE"""),1000.84)</f>
        <v>1000.84</v>
      </c>
      <c r="G408" s="2">
        <f>IFERROR(__xludf.DUMMYFUNCTION("""COMPUTED_VALUE"""),45884.66666666667)</f>
        <v>45884.66667</v>
      </c>
      <c r="H408" s="1">
        <f>IFERROR(__xludf.DUMMYFUNCTION("""COMPUTED_VALUE"""),985.96)</f>
        <v>985.96</v>
      </c>
      <c r="J408" s="2">
        <f>IFERROR(__xludf.DUMMYFUNCTION("""COMPUTED_VALUE"""),45884.66666666667)</f>
        <v>45884.66667</v>
      </c>
      <c r="K408" s="1">
        <f>IFERROR(__xludf.DUMMYFUNCTION("""COMPUTED_VALUE"""),989.8)</f>
        <v>989.8</v>
      </c>
      <c r="M408" s="2">
        <f>IFERROR(__xludf.DUMMYFUNCTION("""COMPUTED_VALUE"""),45884.66666666667)</f>
        <v>45884.66667</v>
      </c>
      <c r="N408" s="1">
        <f>IFERROR(__xludf.DUMMYFUNCTION("""COMPUTED_VALUE"""),8.6352351E7)</f>
        <v>86352351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IFERROR(__xludf.DUMMYFUNCTION("""COMPUTED_VALUE"""),989.8)</f>
        <v>989.8</v>
      </c>
      <c r="D409" s="2">
        <f>IFERROR(__xludf.DUMMYFUNCTION("""COMPUTED_VALUE"""),45887.66666666667)</f>
        <v>45887.66667</v>
      </c>
      <c r="E409" s="1">
        <f>IFERROR(__xludf.DUMMYFUNCTION("""COMPUTED_VALUE"""),989.8)</f>
        <v>989.8</v>
      </c>
      <c r="G409" s="2">
        <f>IFERROR(__xludf.DUMMYFUNCTION("""COMPUTED_VALUE"""),45887.66666666667)</f>
        <v>45887.66667</v>
      </c>
      <c r="H409" s="1">
        <f>IFERROR(__xludf.DUMMYFUNCTION("""COMPUTED_VALUE"""),971.83)</f>
        <v>971.83</v>
      </c>
      <c r="J409" s="2">
        <f>IFERROR(__xludf.DUMMYFUNCTION("""COMPUTED_VALUE"""),45887.66666666667)</f>
        <v>45887.66667</v>
      </c>
      <c r="K409" s="1">
        <f>IFERROR(__xludf.DUMMYFUNCTION("""COMPUTED_VALUE"""),978.26)</f>
        <v>978.26</v>
      </c>
      <c r="M409" s="2">
        <f>IFERROR(__xludf.DUMMYFUNCTION("""COMPUTED_VALUE"""),45887.66666666667)</f>
        <v>45887.66667</v>
      </c>
      <c r="N409" s="1">
        <f>IFERROR(__xludf.DUMMYFUNCTION("""COMPUTED_VALUE"""),8.1601099E7)</f>
        <v>81601099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IFERROR(__xludf.DUMMYFUNCTION("""COMPUTED_VALUE"""),978.26)</f>
        <v>978.26</v>
      </c>
      <c r="D410" s="2">
        <f>IFERROR(__xludf.DUMMYFUNCTION("""COMPUTED_VALUE"""),45888.66666666667)</f>
        <v>45888.66667</v>
      </c>
      <c r="E410" s="1">
        <f>IFERROR(__xludf.DUMMYFUNCTION("""COMPUTED_VALUE"""),986.73)</f>
        <v>986.73</v>
      </c>
      <c r="G410" s="2">
        <f>IFERROR(__xludf.DUMMYFUNCTION("""COMPUTED_VALUE"""),45888.66666666667)</f>
        <v>45888.66667</v>
      </c>
      <c r="H410" s="1">
        <f>IFERROR(__xludf.DUMMYFUNCTION("""COMPUTED_VALUE"""),971.54)</f>
        <v>971.54</v>
      </c>
      <c r="J410" s="2">
        <f>IFERROR(__xludf.DUMMYFUNCTION("""COMPUTED_VALUE"""),45888.66666666667)</f>
        <v>45888.66667</v>
      </c>
      <c r="K410" s="1">
        <f>IFERROR(__xludf.DUMMYFUNCTION("""COMPUTED_VALUE"""),977.53)</f>
        <v>977.53</v>
      </c>
      <c r="M410" s="2">
        <f>IFERROR(__xludf.DUMMYFUNCTION("""COMPUTED_VALUE"""),45888.66666666667)</f>
        <v>45888.66667</v>
      </c>
      <c r="N410" s="1">
        <f>IFERROR(__xludf.DUMMYFUNCTION("""COMPUTED_VALUE"""),7.574236E7)</f>
        <v>75742360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IFERROR(__xludf.DUMMYFUNCTION("""COMPUTED_VALUE"""),977.53)</f>
        <v>977.53</v>
      </c>
      <c r="D411" s="2">
        <f>IFERROR(__xludf.DUMMYFUNCTION("""COMPUTED_VALUE"""),45889.66666666667)</f>
        <v>45889.66667</v>
      </c>
      <c r="E411" s="1">
        <f>IFERROR(__xludf.DUMMYFUNCTION("""COMPUTED_VALUE"""),990.91)</f>
        <v>990.91</v>
      </c>
      <c r="G411" s="2">
        <f>IFERROR(__xludf.DUMMYFUNCTION("""COMPUTED_VALUE"""),45889.66666666667)</f>
        <v>45889.66667</v>
      </c>
      <c r="H411" s="1">
        <f>IFERROR(__xludf.DUMMYFUNCTION("""COMPUTED_VALUE"""),976.98)</f>
        <v>976.98</v>
      </c>
      <c r="J411" s="2">
        <f>IFERROR(__xludf.DUMMYFUNCTION("""COMPUTED_VALUE"""),45889.66666666667)</f>
        <v>45889.66667</v>
      </c>
      <c r="K411" s="1">
        <f>IFERROR(__xludf.DUMMYFUNCTION("""COMPUTED_VALUE"""),987.12)</f>
        <v>987.12</v>
      </c>
      <c r="M411" s="2">
        <f>IFERROR(__xludf.DUMMYFUNCTION("""COMPUTED_VALUE"""),45889.66666666667)</f>
        <v>45889.66667</v>
      </c>
      <c r="N411" s="1">
        <f>IFERROR(__xludf.DUMMYFUNCTION("""COMPUTED_VALUE"""),7.0127079E7)</f>
        <v>70127079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IFERROR(__xludf.DUMMYFUNCTION("""COMPUTED_VALUE"""),987.12)</f>
        <v>987.12</v>
      </c>
      <c r="D412" s="2">
        <f>IFERROR(__xludf.DUMMYFUNCTION("""COMPUTED_VALUE"""),45890.66666666667)</f>
        <v>45890.66667</v>
      </c>
      <c r="E412" s="1">
        <f>IFERROR(__xludf.DUMMYFUNCTION("""COMPUTED_VALUE"""),991.31)</f>
        <v>991.31</v>
      </c>
      <c r="G412" s="2">
        <f>IFERROR(__xludf.DUMMYFUNCTION("""COMPUTED_VALUE"""),45890.66666666667)</f>
        <v>45890.66667</v>
      </c>
      <c r="H412" s="1">
        <f>IFERROR(__xludf.DUMMYFUNCTION("""COMPUTED_VALUE"""),978.48)</f>
        <v>978.48</v>
      </c>
      <c r="J412" s="2">
        <f>IFERROR(__xludf.DUMMYFUNCTION("""COMPUTED_VALUE"""),45890.66666666667)</f>
        <v>45890.66667</v>
      </c>
      <c r="K412" s="1">
        <f>IFERROR(__xludf.DUMMYFUNCTION("""COMPUTED_VALUE"""),988.41)</f>
        <v>988.41</v>
      </c>
      <c r="M412" s="2">
        <f>IFERROR(__xludf.DUMMYFUNCTION("""COMPUTED_VALUE"""),45890.66666666667)</f>
        <v>45890.66667</v>
      </c>
      <c r="N412" s="1">
        <f>IFERROR(__xludf.DUMMYFUNCTION("""COMPUTED_VALUE"""),6.6206366E7)</f>
        <v>66206366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IFERROR(__xludf.DUMMYFUNCTION("""COMPUTED_VALUE"""),988.41)</f>
        <v>988.41</v>
      </c>
      <c r="D413" s="2">
        <f>IFERROR(__xludf.DUMMYFUNCTION("""COMPUTED_VALUE"""),45891.66666666667)</f>
        <v>45891.66667</v>
      </c>
      <c r="E413" s="1">
        <f>IFERROR(__xludf.DUMMYFUNCTION("""COMPUTED_VALUE"""),1017.7)</f>
        <v>1017.7</v>
      </c>
      <c r="G413" s="2">
        <f>IFERROR(__xludf.DUMMYFUNCTION("""COMPUTED_VALUE"""),45891.66666666667)</f>
        <v>45891.66667</v>
      </c>
      <c r="H413" s="1">
        <f>IFERROR(__xludf.DUMMYFUNCTION("""COMPUTED_VALUE"""),988.41)</f>
        <v>988.41</v>
      </c>
      <c r="J413" s="2">
        <f>IFERROR(__xludf.DUMMYFUNCTION("""COMPUTED_VALUE"""),45891.66666666667)</f>
        <v>45891.66667</v>
      </c>
      <c r="K413" s="1">
        <f>IFERROR(__xludf.DUMMYFUNCTION("""COMPUTED_VALUE"""),1015.37)</f>
        <v>1015.37</v>
      </c>
      <c r="M413" s="2">
        <f>IFERROR(__xludf.DUMMYFUNCTION("""COMPUTED_VALUE"""),45891.66666666667)</f>
        <v>45891.66667</v>
      </c>
      <c r="N413" s="1">
        <f>IFERROR(__xludf.DUMMYFUNCTION("""COMPUTED_VALUE"""),7.2919165E7)</f>
        <v>72919165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IFERROR(__xludf.DUMMYFUNCTION("""COMPUTED_VALUE"""),1015.37)</f>
        <v>1015.37</v>
      </c>
      <c r="D414" s="2">
        <f>IFERROR(__xludf.DUMMYFUNCTION("""COMPUTED_VALUE"""),45894.66666666667)</f>
        <v>45894.66667</v>
      </c>
      <c r="E414" s="1">
        <f>IFERROR(__xludf.DUMMYFUNCTION("""COMPUTED_VALUE"""),1024.9)</f>
        <v>1024.9</v>
      </c>
      <c r="G414" s="2">
        <f>IFERROR(__xludf.DUMMYFUNCTION("""COMPUTED_VALUE"""),45894.66666666667)</f>
        <v>45894.66667</v>
      </c>
      <c r="H414" s="1">
        <f>IFERROR(__xludf.DUMMYFUNCTION("""COMPUTED_VALUE"""),1009.89)</f>
        <v>1009.89</v>
      </c>
      <c r="J414" s="2">
        <f>IFERROR(__xludf.DUMMYFUNCTION("""COMPUTED_VALUE"""),45894.66666666667)</f>
        <v>45894.66667</v>
      </c>
      <c r="K414" s="1">
        <f>IFERROR(__xludf.DUMMYFUNCTION("""COMPUTED_VALUE"""),1023.16)</f>
        <v>1023.16</v>
      </c>
      <c r="M414" s="2">
        <f>IFERROR(__xludf.DUMMYFUNCTION("""COMPUTED_VALUE"""),45894.66666666667)</f>
        <v>45894.66667</v>
      </c>
      <c r="N414" s="1">
        <f>IFERROR(__xludf.DUMMYFUNCTION("""COMPUTED_VALUE"""),6.9917799E7)</f>
        <v>69917799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IFERROR(__xludf.DUMMYFUNCTION("""COMPUTED_VALUE"""),1023.16)</f>
        <v>1023.16</v>
      </c>
      <c r="D415" s="2">
        <f>IFERROR(__xludf.DUMMYFUNCTION("""COMPUTED_VALUE"""),45895.66666666667)</f>
        <v>45895.66667</v>
      </c>
      <c r="E415" s="1">
        <f>IFERROR(__xludf.DUMMYFUNCTION("""COMPUTED_VALUE"""),1023.16)</f>
        <v>1023.16</v>
      </c>
      <c r="G415" s="2">
        <f>IFERROR(__xludf.DUMMYFUNCTION("""COMPUTED_VALUE"""),45895.66666666667)</f>
        <v>45895.66667</v>
      </c>
      <c r="H415" s="1">
        <f>IFERROR(__xludf.DUMMYFUNCTION("""COMPUTED_VALUE"""),1010.55)</f>
        <v>1010.55</v>
      </c>
      <c r="J415" s="2">
        <f>IFERROR(__xludf.DUMMYFUNCTION("""COMPUTED_VALUE"""),45895.66666666667)</f>
        <v>45895.66667</v>
      </c>
      <c r="K415" s="1">
        <f>IFERROR(__xludf.DUMMYFUNCTION("""COMPUTED_VALUE"""),1021.78)</f>
        <v>1021.78</v>
      </c>
      <c r="M415" s="2">
        <f>IFERROR(__xludf.DUMMYFUNCTION("""COMPUTED_VALUE"""),45895.66666666667)</f>
        <v>45895.66667</v>
      </c>
      <c r="N415" s="1">
        <f>IFERROR(__xludf.DUMMYFUNCTION("""COMPUTED_VALUE"""),7.914994E7)</f>
        <v>79149940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IFERROR(__xludf.DUMMYFUNCTION("""COMPUTED_VALUE"""),1021.78)</f>
        <v>1021.78</v>
      </c>
      <c r="D416" s="2">
        <f>IFERROR(__xludf.DUMMYFUNCTION("""COMPUTED_VALUE"""),45896.66666666667)</f>
        <v>45896.66667</v>
      </c>
      <c r="E416" s="1">
        <f>IFERROR(__xludf.DUMMYFUNCTION("""COMPUTED_VALUE"""),1039.11)</f>
        <v>1039.11</v>
      </c>
      <c r="G416" s="2">
        <f>IFERROR(__xludf.DUMMYFUNCTION("""COMPUTED_VALUE"""),45896.66666666667)</f>
        <v>45896.66667</v>
      </c>
      <c r="H416" s="1">
        <f>IFERROR(__xludf.DUMMYFUNCTION("""COMPUTED_VALUE"""),1019.73)</f>
        <v>1019.73</v>
      </c>
      <c r="J416" s="2">
        <f>IFERROR(__xludf.DUMMYFUNCTION("""COMPUTED_VALUE"""),45896.66666666667)</f>
        <v>45896.66667</v>
      </c>
      <c r="K416" s="1">
        <f>IFERROR(__xludf.DUMMYFUNCTION("""COMPUTED_VALUE"""),1034.17)</f>
        <v>1034.17</v>
      </c>
      <c r="M416" s="2">
        <f>IFERROR(__xludf.DUMMYFUNCTION("""COMPUTED_VALUE"""),45896.66666666667)</f>
        <v>45896.66667</v>
      </c>
      <c r="N416" s="1">
        <f>IFERROR(__xludf.DUMMYFUNCTION("""COMPUTED_VALUE"""),7.3134897E7)</f>
        <v>73134897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IFERROR(__xludf.DUMMYFUNCTION("""COMPUTED_VALUE"""),1034.17)</f>
        <v>1034.17</v>
      </c>
      <c r="D417" s="2">
        <f>IFERROR(__xludf.DUMMYFUNCTION("""COMPUTED_VALUE"""),45897.66666666667)</f>
        <v>45897.66667</v>
      </c>
      <c r="E417" s="1">
        <f>IFERROR(__xludf.DUMMYFUNCTION("""COMPUTED_VALUE"""),1045.82)</f>
        <v>1045.82</v>
      </c>
      <c r="G417" s="2">
        <f>IFERROR(__xludf.DUMMYFUNCTION("""COMPUTED_VALUE"""),45897.66666666667)</f>
        <v>45897.66667</v>
      </c>
      <c r="H417" s="1">
        <f>IFERROR(__xludf.DUMMYFUNCTION("""COMPUTED_VALUE"""),1027.14)</f>
        <v>1027.14</v>
      </c>
      <c r="J417" s="2">
        <f>IFERROR(__xludf.DUMMYFUNCTION("""COMPUTED_VALUE"""),45897.66666666667)</f>
        <v>45897.66667</v>
      </c>
      <c r="K417" s="1">
        <f>IFERROR(__xludf.DUMMYFUNCTION("""COMPUTED_VALUE"""),1043.97)</f>
        <v>1043.97</v>
      </c>
      <c r="M417" s="2">
        <f>IFERROR(__xludf.DUMMYFUNCTION("""COMPUTED_VALUE"""),45897.66666666667)</f>
        <v>45897.66667</v>
      </c>
      <c r="N417" s="1">
        <f>IFERROR(__xludf.DUMMYFUNCTION("""COMPUTED_VALUE"""),6.3496139E7)</f>
        <v>63496139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IFERROR(__xludf.DUMMYFUNCTION("""COMPUTED_VALUE"""),1043.97)</f>
        <v>1043.97</v>
      </c>
      <c r="D418" s="2">
        <f>IFERROR(__xludf.DUMMYFUNCTION("""COMPUTED_VALUE"""),45898.66666666667)</f>
        <v>45898.66667</v>
      </c>
      <c r="E418" s="1">
        <f>IFERROR(__xludf.DUMMYFUNCTION("""COMPUTED_VALUE"""),1051.77)</f>
        <v>1051.77</v>
      </c>
      <c r="G418" s="2">
        <f>IFERROR(__xludf.DUMMYFUNCTION("""COMPUTED_VALUE"""),45898.66666666667)</f>
        <v>45898.66667</v>
      </c>
      <c r="H418" s="1">
        <f>IFERROR(__xludf.DUMMYFUNCTION("""COMPUTED_VALUE"""),1040.8)</f>
        <v>1040.8</v>
      </c>
      <c r="J418" s="2">
        <f>IFERROR(__xludf.DUMMYFUNCTION("""COMPUTED_VALUE"""),45898.66666666667)</f>
        <v>45898.66667</v>
      </c>
      <c r="K418" s="1">
        <f>IFERROR(__xludf.DUMMYFUNCTION("""COMPUTED_VALUE"""),1046.94)</f>
        <v>1046.94</v>
      </c>
      <c r="M418" s="2">
        <f>IFERROR(__xludf.DUMMYFUNCTION("""COMPUTED_VALUE"""),45898.66666666667)</f>
        <v>45898.66667</v>
      </c>
      <c r="N418" s="1">
        <f>IFERROR(__xludf.DUMMYFUNCTION("""COMPUTED_VALUE"""),5.9783893E7)</f>
        <v>59783893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IFERROR(__xludf.DUMMYFUNCTION("""COMPUTED_VALUE"""),1046.94)</f>
        <v>1046.94</v>
      </c>
      <c r="D419" s="2">
        <f>IFERROR(__xludf.DUMMYFUNCTION("""COMPUTED_VALUE"""),45902.66666666667)</f>
        <v>45902.66667</v>
      </c>
      <c r="E419" s="1">
        <f>IFERROR(__xludf.DUMMYFUNCTION("""COMPUTED_VALUE"""),1055.49)</f>
        <v>1055.49</v>
      </c>
      <c r="G419" s="2">
        <f>IFERROR(__xludf.DUMMYFUNCTION("""COMPUTED_VALUE"""),45902.66666666667)</f>
        <v>45902.66667</v>
      </c>
      <c r="H419" s="1">
        <f>IFERROR(__xludf.DUMMYFUNCTION("""COMPUTED_VALUE"""),1037.8)</f>
        <v>1037.8</v>
      </c>
      <c r="J419" s="2">
        <f>IFERROR(__xludf.DUMMYFUNCTION("""COMPUTED_VALUE"""),45902.66666666667)</f>
        <v>45902.66667</v>
      </c>
      <c r="K419" s="1">
        <f>IFERROR(__xludf.DUMMYFUNCTION("""COMPUTED_VALUE"""),1055.25)</f>
        <v>1055.25</v>
      </c>
      <c r="M419" s="2">
        <f>IFERROR(__xludf.DUMMYFUNCTION("""COMPUTED_VALUE"""),45902.66666666667)</f>
        <v>45902.66667</v>
      </c>
      <c r="N419" s="1">
        <f>IFERROR(__xludf.DUMMYFUNCTION("""COMPUTED_VALUE"""),7.8023708E7)</f>
        <v>78023708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IFERROR(__xludf.DUMMYFUNCTION("""COMPUTED_VALUE"""),1055.25)</f>
        <v>1055.25</v>
      </c>
      <c r="D420" s="2">
        <f>IFERROR(__xludf.DUMMYFUNCTION("""COMPUTED_VALUE"""),45903.66666666667)</f>
        <v>45903.66667</v>
      </c>
      <c r="E420" s="1">
        <f>IFERROR(__xludf.DUMMYFUNCTION("""COMPUTED_VALUE"""),1057.3)</f>
        <v>1057.3</v>
      </c>
      <c r="G420" s="2">
        <f>IFERROR(__xludf.DUMMYFUNCTION("""COMPUTED_VALUE"""),45903.66666666667)</f>
        <v>45903.66667</v>
      </c>
      <c r="H420" s="1">
        <f>IFERROR(__xludf.DUMMYFUNCTION("""COMPUTED_VALUE"""),1021.14)</f>
        <v>1021.14</v>
      </c>
      <c r="J420" s="2">
        <f>IFERROR(__xludf.DUMMYFUNCTION("""COMPUTED_VALUE"""),45903.66666666667)</f>
        <v>45903.66667</v>
      </c>
      <c r="K420" s="1">
        <f>IFERROR(__xludf.DUMMYFUNCTION("""COMPUTED_VALUE"""),1024.65)</f>
        <v>1024.65</v>
      </c>
      <c r="M420" s="2">
        <f>IFERROR(__xludf.DUMMYFUNCTION("""COMPUTED_VALUE"""),45903.66666666667)</f>
        <v>45903.66667</v>
      </c>
      <c r="N420" s="1">
        <f>IFERROR(__xludf.DUMMYFUNCTION("""COMPUTED_VALUE"""),8.2730681E7)</f>
        <v>82730681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IFERROR(__xludf.DUMMYFUNCTION("""COMPUTED_VALUE"""),1024.65)</f>
        <v>1024.65</v>
      </c>
      <c r="D421" s="2">
        <f>IFERROR(__xludf.DUMMYFUNCTION("""COMPUTED_VALUE"""),45904.66666666667)</f>
        <v>45904.66667</v>
      </c>
      <c r="E421" s="1">
        <f>IFERROR(__xludf.DUMMYFUNCTION("""COMPUTED_VALUE"""),1036.87)</f>
        <v>1036.87</v>
      </c>
      <c r="G421" s="2">
        <f>IFERROR(__xludf.DUMMYFUNCTION("""COMPUTED_VALUE"""),45904.66666666667)</f>
        <v>45904.66667</v>
      </c>
      <c r="H421" s="1">
        <f>IFERROR(__xludf.DUMMYFUNCTION("""COMPUTED_VALUE"""),1019.64)</f>
        <v>1019.64</v>
      </c>
      <c r="J421" s="2">
        <f>IFERROR(__xludf.DUMMYFUNCTION("""COMPUTED_VALUE"""),45904.66666666667)</f>
        <v>45904.66667</v>
      </c>
      <c r="K421" s="1">
        <f>IFERROR(__xludf.DUMMYFUNCTION("""COMPUTED_VALUE"""),1034.03)</f>
        <v>1034.03</v>
      </c>
      <c r="M421" s="2">
        <f>IFERROR(__xludf.DUMMYFUNCTION("""COMPUTED_VALUE"""),45904.66666666667)</f>
        <v>45904.66667</v>
      </c>
      <c r="N421" s="1">
        <f>IFERROR(__xludf.DUMMYFUNCTION("""COMPUTED_VALUE"""),7.2408359E7)</f>
        <v>72408359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IFERROR(__xludf.DUMMYFUNCTION("""COMPUTED_VALUE"""),1034.03)</f>
        <v>1034.03</v>
      </c>
      <c r="D422" s="2">
        <f>IFERROR(__xludf.DUMMYFUNCTION("""COMPUTED_VALUE"""),45905.66666666667)</f>
        <v>45905.66667</v>
      </c>
      <c r="E422" s="1">
        <f>IFERROR(__xludf.DUMMYFUNCTION("""COMPUTED_VALUE"""),1034.03)</f>
        <v>1034.03</v>
      </c>
      <c r="G422" s="2">
        <f>IFERROR(__xludf.DUMMYFUNCTION("""COMPUTED_VALUE"""),45905.66666666667)</f>
        <v>45905.66667</v>
      </c>
      <c r="H422" s="1">
        <f>IFERROR(__xludf.DUMMYFUNCTION("""COMPUTED_VALUE"""),1006.71)</f>
        <v>1006.71</v>
      </c>
      <c r="J422" s="2">
        <f>IFERROR(__xludf.DUMMYFUNCTION("""COMPUTED_VALUE"""),45905.66666666667)</f>
        <v>45905.66667</v>
      </c>
      <c r="K422" s="1">
        <f>IFERROR(__xludf.DUMMYFUNCTION("""COMPUTED_VALUE"""),1017.08)</f>
        <v>1017.08</v>
      </c>
      <c r="M422" s="2">
        <f>IFERROR(__xludf.DUMMYFUNCTION("""COMPUTED_VALUE"""),45905.66666666667)</f>
        <v>45905.66667</v>
      </c>
      <c r="N422" s="1">
        <f>IFERROR(__xludf.DUMMYFUNCTION("""COMPUTED_VALUE"""),7.8964238E7)</f>
        <v>78964238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IFERROR(__xludf.DUMMYFUNCTION("""COMPUTED_VALUE"""),1017.08)</f>
        <v>1017.08</v>
      </c>
      <c r="D423" s="2">
        <f>IFERROR(__xludf.DUMMYFUNCTION("""COMPUTED_VALUE"""),45908.66666666667)</f>
        <v>45908.66667</v>
      </c>
      <c r="E423" s="1">
        <f>IFERROR(__xludf.DUMMYFUNCTION("""COMPUTED_VALUE"""),1023.47)</f>
        <v>1023.47</v>
      </c>
      <c r="G423" s="2">
        <f>IFERROR(__xludf.DUMMYFUNCTION("""COMPUTED_VALUE"""),45908.66666666667)</f>
        <v>45908.66667</v>
      </c>
      <c r="H423" s="1">
        <f>IFERROR(__xludf.DUMMYFUNCTION("""COMPUTED_VALUE"""),1001.39)</f>
        <v>1001.39</v>
      </c>
      <c r="J423" s="2">
        <f>IFERROR(__xludf.DUMMYFUNCTION("""COMPUTED_VALUE"""),45908.66666666667)</f>
        <v>45908.66667</v>
      </c>
      <c r="K423" s="1">
        <f>IFERROR(__xludf.DUMMYFUNCTION("""COMPUTED_VALUE"""),1010.2)</f>
        <v>1010.2</v>
      </c>
      <c r="M423" s="2">
        <f>IFERROR(__xludf.DUMMYFUNCTION("""COMPUTED_VALUE"""),45908.66666666667)</f>
        <v>45908.66667</v>
      </c>
      <c r="N423" s="1">
        <f>IFERROR(__xludf.DUMMYFUNCTION("""COMPUTED_VALUE"""),9.004903E7)</f>
        <v>90049030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IFERROR(__xludf.DUMMYFUNCTION("""COMPUTED_VALUE"""),1010.2)</f>
        <v>1010.2</v>
      </c>
      <c r="D424" s="2">
        <f>IFERROR(__xludf.DUMMYFUNCTION("""COMPUTED_VALUE"""),45909.66666666667)</f>
        <v>45909.66667</v>
      </c>
      <c r="E424" s="1">
        <f>IFERROR(__xludf.DUMMYFUNCTION("""COMPUTED_VALUE"""),1033.12)</f>
        <v>1033.12</v>
      </c>
      <c r="G424" s="2">
        <f>IFERROR(__xludf.DUMMYFUNCTION("""COMPUTED_VALUE"""),45909.66666666667)</f>
        <v>45909.66667</v>
      </c>
      <c r="H424" s="1">
        <f>IFERROR(__xludf.DUMMYFUNCTION("""COMPUTED_VALUE"""),1010.2)</f>
        <v>1010.2</v>
      </c>
      <c r="J424" s="2">
        <f>IFERROR(__xludf.DUMMYFUNCTION("""COMPUTED_VALUE"""),45909.66666666667)</f>
        <v>45909.66667</v>
      </c>
      <c r="K424" s="1">
        <f>IFERROR(__xludf.DUMMYFUNCTION("""COMPUTED_VALUE"""),1014.73)</f>
        <v>1014.73</v>
      </c>
      <c r="M424" s="2">
        <f>IFERROR(__xludf.DUMMYFUNCTION("""COMPUTED_VALUE"""),45909.66666666667)</f>
        <v>45909.66667</v>
      </c>
      <c r="N424" s="1">
        <f>IFERROR(__xludf.DUMMYFUNCTION("""COMPUTED_VALUE"""),6.7018068E7)</f>
        <v>67018068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IFERROR(__xludf.DUMMYFUNCTION("""COMPUTED_VALUE"""),1014.73)</f>
        <v>1014.73</v>
      </c>
      <c r="D425" s="2">
        <f>IFERROR(__xludf.DUMMYFUNCTION("""COMPUTED_VALUE"""),45910.66666666667)</f>
        <v>45910.66667</v>
      </c>
      <c r="E425" s="1">
        <f>IFERROR(__xludf.DUMMYFUNCTION("""COMPUTED_VALUE"""),1032.17)</f>
        <v>1032.17</v>
      </c>
      <c r="G425" s="2">
        <f>IFERROR(__xludf.DUMMYFUNCTION("""COMPUTED_VALUE"""),45910.66666666667)</f>
        <v>45910.66667</v>
      </c>
      <c r="H425" s="1">
        <f>IFERROR(__xludf.DUMMYFUNCTION("""COMPUTED_VALUE"""),1010.65)</f>
        <v>1010.65</v>
      </c>
      <c r="J425" s="2">
        <f>IFERROR(__xludf.DUMMYFUNCTION("""COMPUTED_VALUE"""),45910.66666666667)</f>
        <v>45910.66667</v>
      </c>
      <c r="K425" s="1">
        <f>IFERROR(__xludf.DUMMYFUNCTION("""COMPUTED_VALUE"""),1030.4)</f>
        <v>1030.4</v>
      </c>
      <c r="M425" s="2">
        <f>IFERROR(__xludf.DUMMYFUNCTION("""COMPUTED_VALUE"""),45910.66666666667)</f>
        <v>45910.66667</v>
      </c>
      <c r="N425" s="1">
        <f>IFERROR(__xludf.DUMMYFUNCTION("""COMPUTED_VALUE"""),7.2370577E7)</f>
        <v>72370577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IFERROR(__xludf.DUMMYFUNCTION("""COMPUTED_VALUE"""),1030.4)</f>
        <v>1030.4</v>
      </c>
      <c r="D426" s="2">
        <f>IFERROR(__xludf.DUMMYFUNCTION("""COMPUTED_VALUE"""),45911.66666666667)</f>
        <v>45911.66667</v>
      </c>
      <c r="E426" s="1">
        <f>IFERROR(__xludf.DUMMYFUNCTION("""COMPUTED_VALUE"""),1031.8)</f>
        <v>1031.8</v>
      </c>
      <c r="G426" s="2">
        <f>IFERROR(__xludf.DUMMYFUNCTION("""COMPUTED_VALUE"""),45911.66666666667)</f>
        <v>45911.66667</v>
      </c>
      <c r="H426" s="1">
        <f>IFERROR(__xludf.DUMMYFUNCTION("""COMPUTED_VALUE"""),1018.1)</f>
        <v>1018.1</v>
      </c>
      <c r="J426" s="2">
        <f>IFERROR(__xludf.DUMMYFUNCTION("""COMPUTED_VALUE"""),45911.66666666667)</f>
        <v>45911.66667</v>
      </c>
      <c r="K426" s="1">
        <f>IFERROR(__xludf.DUMMYFUNCTION("""COMPUTED_VALUE"""),1028.17)</f>
        <v>1028.17</v>
      </c>
      <c r="M426" s="2">
        <f>IFERROR(__xludf.DUMMYFUNCTION("""COMPUTED_VALUE"""),45911.66666666667)</f>
        <v>45911.66667</v>
      </c>
      <c r="N426" s="1">
        <f>IFERROR(__xludf.DUMMYFUNCTION("""COMPUTED_VALUE"""),6.5489317E7)</f>
        <v>65489317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IFERROR(__xludf.DUMMYFUNCTION("""COMPUTED_VALUE"""),1028.17)</f>
        <v>1028.17</v>
      </c>
      <c r="D427" s="2">
        <f>IFERROR(__xludf.DUMMYFUNCTION("""COMPUTED_VALUE"""),45912.66666666667)</f>
        <v>45912.66667</v>
      </c>
      <c r="E427" s="1">
        <f>IFERROR(__xludf.DUMMYFUNCTION("""COMPUTED_VALUE"""),1037.16)</f>
        <v>1037.16</v>
      </c>
      <c r="G427" s="2">
        <f>IFERROR(__xludf.DUMMYFUNCTION("""COMPUTED_VALUE"""),45912.66666666667)</f>
        <v>45912.66667</v>
      </c>
      <c r="H427" s="1">
        <f>IFERROR(__xludf.DUMMYFUNCTION("""COMPUTED_VALUE"""),1017.18)</f>
        <v>1017.18</v>
      </c>
      <c r="J427" s="2">
        <f>IFERROR(__xludf.DUMMYFUNCTION("""COMPUTED_VALUE"""),45912.66666666667)</f>
        <v>45912.66667</v>
      </c>
      <c r="K427" s="1">
        <f>IFERROR(__xludf.DUMMYFUNCTION("""COMPUTED_VALUE"""),1017.25)</f>
        <v>1017.25</v>
      </c>
      <c r="M427" s="2">
        <f>IFERROR(__xludf.DUMMYFUNCTION("""COMPUTED_VALUE"""),45912.66666666667)</f>
        <v>45912.66667</v>
      </c>
      <c r="N427" s="1">
        <f>IFERROR(__xludf.DUMMYFUNCTION("""COMPUTED_VALUE"""),5.8704111E7)</f>
        <v>58704111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IFERROR(__xludf.DUMMYFUNCTION("""COMPUTED_VALUE"""),1017.25)</f>
        <v>1017.25</v>
      </c>
      <c r="D428" s="2">
        <f>IFERROR(__xludf.DUMMYFUNCTION("""COMPUTED_VALUE"""),45915.66666666667)</f>
        <v>45915.66667</v>
      </c>
      <c r="E428" s="1">
        <f>IFERROR(__xludf.DUMMYFUNCTION("""COMPUTED_VALUE"""),1021.06)</f>
        <v>1021.06</v>
      </c>
      <c r="G428" s="2">
        <f>IFERROR(__xludf.DUMMYFUNCTION("""COMPUTED_VALUE"""),45915.66666666667)</f>
        <v>45915.66667</v>
      </c>
      <c r="H428" s="1">
        <f>IFERROR(__xludf.DUMMYFUNCTION("""COMPUTED_VALUE"""),1008.34)</f>
        <v>1008.34</v>
      </c>
      <c r="J428" s="2">
        <f>IFERROR(__xludf.DUMMYFUNCTION("""COMPUTED_VALUE"""),45915.66666666667)</f>
        <v>45915.66667</v>
      </c>
      <c r="K428" s="1">
        <f>IFERROR(__xludf.DUMMYFUNCTION("""COMPUTED_VALUE"""),1011.18)</f>
        <v>1011.18</v>
      </c>
      <c r="M428" s="2">
        <f>IFERROR(__xludf.DUMMYFUNCTION("""COMPUTED_VALUE"""),45915.66666666667)</f>
        <v>45915.66667</v>
      </c>
      <c r="N428" s="1">
        <f>IFERROR(__xludf.DUMMYFUNCTION("""COMPUTED_VALUE"""),1.04593341E8)</f>
        <v>104593341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IFERROR(__xludf.DUMMYFUNCTION("""COMPUTED_VALUE"""),1011.18)</f>
        <v>1011.18</v>
      </c>
      <c r="D429" s="2">
        <f>IFERROR(__xludf.DUMMYFUNCTION("""COMPUTED_VALUE"""),45916.66666666667)</f>
        <v>45916.66667</v>
      </c>
      <c r="E429" s="1">
        <f>IFERROR(__xludf.DUMMYFUNCTION("""COMPUTED_VALUE"""),1036.42)</f>
        <v>1036.42</v>
      </c>
      <c r="G429" s="2">
        <f>IFERROR(__xludf.DUMMYFUNCTION("""COMPUTED_VALUE"""),45916.66666666667)</f>
        <v>45916.66667</v>
      </c>
      <c r="H429" s="1">
        <f>IFERROR(__xludf.DUMMYFUNCTION("""COMPUTED_VALUE"""),1011.18)</f>
        <v>1011.18</v>
      </c>
      <c r="J429" s="2">
        <f>IFERROR(__xludf.DUMMYFUNCTION("""COMPUTED_VALUE"""),45916.66666666667)</f>
        <v>45916.66667</v>
      </c>
      <c r="K429" s="1">
        <f>IFERROR(__xludf.DUMMYFUNCTION("""COMPUTED_VALUE"""),1034.63)</f>
        <v>1034.63</v>
      </c>
      <c r="M429" s="2">
        <f>IFERROR(__xludf.DUMMYFUNCTION("""COMPUTED_VALUE"""),45916.66666666667)</f>
        <v>45916.66667</v>
      </c>
      <c r="N429" s="1">
        <f>IFERROR(__xludf.DUMMYFUNCTION("""COMPUTED_VALUE"""),1.06870801E8)</f>
        <v>106870801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IFERROR(__xludf.DUMMYFUNCTION("""COMPUTED_VALUE"""),1034.63)</f>
        <v>1034.63</v>
      </c>
      <c r="D430" s="2">
        <f>IFERROR(__xludf.DUMMYFUNCTION("""COMPUTED_VALUE"""),45917.66666666667)</f>
        <v>45917.66667</v>
      </c>
      <c r="E430" s="1">
        <f>IFERROR(__xludf.DUMMYFUNCTION("""COMPUTED_VALUE"""),1044.45)</f>
        <v>1044.45</v>
      </c>
      <c r="G430" s="2">
        <f>IFERROR(__xludf.DUMMYFUNCTION("""COMPUTED_VALUE"""),45917.66666666667)</f>
        <v>45917.66667</v>
      </c>
      <c r="H430" s="1">
        <f>IFERROR(__xludf.DUMMYFUNCTION("""COMPUTED_VALUE"""),1026.98)</f>
        <v>1026.98</v>
      </c>
      <c r="J430" s="2">
        <f>IFERROR(__xludf.DUMMYFUNCTION("""COMPUTED_VALUE"""),45917.66666666667)</f>
        <v>45917.66667</v>
      </c>
      <c r="K430" s="1">
        <f>IFERROR(__xludf.DUMMYFUNCTION("""COMPUTED_VALUE"""),1033.32)</f>
        <v>1033.32</v>
      </c>
      <c r="M430" s="2">
        <f>IFERROR(__xludf.DUMMYFUNCTION("""COMPUTED_VALUE"""),45917.66666666667)</f>
        <v>45917.66667</v>
      </c>
      <c r="N430" s="1">
        <f>IFERROR(__xludf.DUMMYFUNCTION("""COMPUTED_VALUE"""),9.8527996E7)</f>
        <v>98527996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IFERROR(__xludf.DUMMYFUNCTION("""COMPUTED_VALUE"""),1033.32)</f>
        <v>1033.32</v>
      </c>
      <c r="D431" s="2">
        <f>IFERROR(__xludf.DUMMYFUNCTION("""COMPUTED_VALUE"""),45918.66666666667)</f>
        <v>45918.66667</v>
      </c>
      <c r="E431" s="1">
        <f>IFERROR(__xludf.DUMMYFUNCTION("""COMPUTED_VALUE"""),1036.86)</f>
        <v>1036.86</v>
      </c>
      <c r="G431" s="2">
        <f>IFERROR(__xludf.DUMMYFUNCTION("""COMPUTED_VALUE"""),45918.66666666667)</f>
        <v>45918.66667</v>
      </c>
      <c r="H431" s="1">
        <f>IFERROR(__xludf.DUMMYFUNCTION("""COMPUTED_VALUE"""),1019.1)</f>
        <v>1019.1</v>
      </c>
      <c r="J431" s="2">
        <f>IFERROR(__xludf.DUMMYFUNCTION("""COMPUTED_VALUE"""),45918.66666666667)</f>
        <v>45918.66667</v>
      </c>
      <c r="K431" s="1">
        <f>IFERROR(__xludf.DUMMYFUNCTION("""COMPUTED_VALUE"""),1027.64)</f>
        <v>1027.64</v>
      </c>
      <c r="M431" s="2">
        <f>IFERROR(__xludf.DUMMYFUNCTION("""COMPUTED_VALUE"""),45918.66666666667)</f>
        <v>45918.66667</v>
      </c>
      <c r="N431" s="1">
        <f>IFERROR(__xludf.DUMMYFUNCTION("""COMPUTED_VALUE"""),7.9743658E7)</f>
        <v>79743658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IFERROR(__xludf.DUMMYFUNCTION("""COMPUTED_VALUE"""),1027.64)</f>
        <v>1027.64</v>
      </c>
      <c r="D432" s="2">
        <f>IFERROR(__xludf.DUMMYFUNCTION("""COMPUTED_VALUE"""),45919.66666666667)</f>
        <v>45919.66667</v>
      </c>
      <c r="E432" s="1">
        <f>IFERROR(__xludf.DUMMYFUNCTION("""COMPUTED_VALUE"""),1027.64)</f>
        <v>1027.64</v>
      </c>
      <c r="G432" s="2">
        <f>IFERROR(__xludf.DUMMYFUNCTION("""COMPUTED_VALUE"""),45919.66666666667)</f>
        <v>45919.66667</v>
      </c>
      <c r="H432" s="1">
        <f>IFERROR(__xludf.DUMMYFUNCTION("""COMPUTED_VALUE"""),1007.24)</f>
        <v>1007.24</v>
      </c>
      <c r="J432" s="2">
        <f>IFERROR(__xludf.DUMMYFUNCTION("""COMPUTED_VALUE"""),45919.66666666667)</f>
        <v>45919.66667</v>
      </c>
      <c r="K432" s="1">
        <f>IFERROR(__xludf.DUMMYFUNCTION("""COMPUTED_VALUE"""),1012.64)</f>
        <v>1012.64</v>
      </c>
      <c r="M432" s="2">
        <f>IFERROR(__xludf.DUMMYFUNCTION("""COMPUTED_VALUE"""),45919.66666666667)</f>
        <v>45919.66667</v>
      </c>
      <c r="N432" s="1">
        <f>IFERROR(__xludf.DUMMYFUNCTION("""COMPUTED_VALUE"""),1.88996716E8)</f>
        <v>188996716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IFERROR(__xludf.DUMMYFUNCTION("""COMPUTED_VALUE"""),1012.64)</f>
        <v>1012.64</v>
      </c>
      <c r="D433" s="2">
        <f>IFERROR(__xludf.DUMMYFUNCTION("""COMPUTED_VALUE"""),45922.66666666667)</f>
        <v>45922.66667</v>
      </c>
      <c r="E433" s="1">
        <f>IFERROR(__xludf.DUMMYFUNCTION("""COMPUTED_VALUE"""),1022.12)</f>
        <v>1022.12</v>
      </c>
      <c r="G433" s="2">
        <f>IFERROR(__xludf.DUMMYFUNCTION("""COMPUTED_VALUE"""),45922.66666666667)</f>
        <v>45922.66667</v>
      </c>
      <c r="H433" s="1">
        <f>IFERROR(__xludf.DUMMYFUNCTION("""COMPUTED_VALUE"""),1006.06)</f>
        <v>1006.06</v>
      </c>
      <c r="J433" s="2">
        <f>IFERROR(__xludf.DUMMYFUNCTION("""COMPUTED_VALUE"""),45922.66666666667)</f>
        <v>45922.66667</v>
      </c>
      <c r="K433" s="1">
        <f>IFERROR(__xludf.DUMMYFUNCTION("""COMPUTED_VALUE"""),1017.13)</f>
        <v>1017.13</v>
      </c>
      <c r="M433" s="2">
        <f>IFERROR(__xludf.DUMMYFUNCTION("""COMPUTED_VALUE"""),45922.66666666667)</f>
        <v>45922.66667</v>
      </c>
      <c r="N433" s="1">
        <f>IFERROR(__xludf.DUMMYFUNCTION("""COMPUTED_VALUE"""),9.1497271E7)</f>
        <v>91497271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IFERROR(__xludf.DUMMYFUNCTION("""COMPUTED_VALUE"""),1017.13)</f>
        <v>1017.13</v>
      </c>
      <c r="D434" s="2">
        <f>IFERROR(__xludf.DUMMYFUNCTION("""COMPUTED_VALUE"""),45923.66666666667)</f>
        <v>45923.66667</v>
      </c>
      <c r="E434" s="1">
        <f>IFERROR(__xludf.DUMMYFUNCTION("""COMPUTED_VALUE"""),1052.8)</f>
        <v>1052.8</v>
      </c>
      <c r="G434" s="2">
        <f>IFERROR(__xludf.DUMMYFUNCTION("""COMPUTED_VALUE"""),45923.66666666667)</f>
        <v>45923.66667</v>
      </c>
      <c r="H434" s="1">
        <f>IFERROR(__xludf.DUMMYFUNCTION("""COMPUTED_VALUE"""),1017.13)</f>
        <v>1017.13</v>
      </c>
      <c r="J434" s="2">
        <f>IFERROR(__xludf.DUMMYFUNCTION("""COMPUTED_VALUE"""),45923.66666666667)</f>
        <v>45923.66667</v>
      </c>
      <c r="K434" s="1">
        <f>IFERROR(__xludf.DUMMYFUNCTION("""COMPUTED_VALUE"""),1036.42)</f>
        <v>1036.42</v>
      </c>
      <c r="M434" s="2">
        <f>IFERROR(__xludf.DUMMYFUNCTION("""COMPUTED_VALUE"""),45923.66666666667)</f>
        <v>45923.66667</v>
      </c>
      <c r="N434" s="1">
        <f>IFERROR(__xludf.DUMMYFUNCTION("""COMPUTED_VALUE"""),1.01858402E8)</f>
        <v>101858402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IFERROR(__xludf.DUMMYFUNCTION("""COMPUTED_VALUE"""),1036.42)</f>
        <v>1036.42</v>
      </c>
      <c r="D435" s="2">
        <f>IFERROR(__xludf.DUMMYFUNCTION("""COMPUTED_VALUE"""),45924.66666666667)</f>
        <v>45924.66667</v>
      </c>
      <c r="E435" s="1">
        <f>IFERROR(__xludf.DUMMYFUNCTION("""COMPUTED_VALUE"""),1067.22)</f>
        <v>1067.22</v>
      </c>
      <c r="G435" s="2">
        <f>IFERROR(__xludf.DUMMYFUNCTION("""COMPUTED_VALUE"""),45924.66666666667)</f>
        <v>45924.66667</v>
      </c>
      <c r="H435" s="1">
        <f>IFERROR(__xludf.DUMMYFUNCTION("""COMPUTED_VALUE"""),1036.42)</f>
        <v>1036.42</v>
      </c>
      <c r="J435" s="2">
        <f>IFERROR(__xludf.DUMMYFUNCTION("""COMPUTED_VALUE"""),45924.66666666667)</f>
        <v>45924.66667</v>
      </c>
      <c r="K435" s="1">
        <f>IFERROR(__xludf.DUMMYFUNCTION("""COMPUTED_VALUE"""),1055.19)</f>
        <v>1055.19</v>
      </c>
      <c r="M435" s="2">
        <f>IFERROR(__xludf.DUMMYFUNCTION("""COMPUTED_VALUE"""),45924.66666666667)</f>
        <v>45924.66667</v>
      </c>
      <c r="N435" s="1">
        <f>IFERROR(__xludf.DUMMYFUNCTION("""COMPUTED_VALUE"""),1.09519926E8)</f>
        <v>109519926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IFERROR(__xludf.DUMMYFUNCTION("""COMPUTED_VALUE"""),1055.19)</f>
        <v>1055.19</v>
      </c>
      <c r="D436" s="2">
        <f>IFERROR(__xludf.DUMMYFUNCTION("""COMPUTED_VALUE"""),45925.66666666667)</f>
        <v>45925.66667</v>
      </c>
      <c r="E436" s="1">
        <f>IFERROR(__xludf.DUMMYFUNCTION("""COMPUTED_VALUE"""),1069.41)</f>
        <v>1069.41</v>
      </c>
      <c r="G436" s="2">
        <f>IFERROR(__xludf.DUMMYFUNCTION("""COMPUTED_VALUE"""),45925.66666666667)</f>
        <v>45925.66667</v>
      </c>
      <c r="H436" s="1">
        <f>IFERROR(__xludf.DUMMYFUNCTION("""COMPUTED_VALUE"""),1051.44)</f>
        <v>1051.44</v>
      </c>
      <c r="J436" s="2">
        <f>IFERROR(__xludf.DUMMYFUNCTION("""COMPUTED_VALUE"""),45925.66666666667)</f>
        <v>45925.66667</v>
      </c>
      <c r="K436" s="1">
        <f>IFERROR(__xludf.DUMMYFUNCTION("""COMPUTED_VALUE"""),1067.15)</f>
        <v>1067.15</v>
      </c>
      <c r="M436" s="2">
        <f>IFERROR(__xludf.DUMMYFUNCTION("""COMPUTED_VALUE"""),45925.66666666667)</f>
        <v>45925.66667</v>
      </c>
      <c r="N436" s="1">
        <f>IFERROR(__xludf.DUMMYFUNCTION("""COMPUTED_VALUE"""),9.5982582E7)</f>
        <v>95982582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IFERROR(__xludf.DUMMYFUNCTION("""COMPUTED_VALUE"""),1067.15)</f>
        <v>1067.15</v>
      </c>
      <c r="D437" s="2">
        <f>IFERROR(__xludf.DUMMYFUNCTION("""COMPUTED_VALUE"""),45926.66666666667)</f>
        <v>45926.66667</v>
      </c>
      <c r="E437" s="1">
        <f>IFERROR(__xludf.DUMMYFUNCTION("""COMPUTED_VALUE"""),1092.54)</f>
        <v>1092.54</v>
      </c>
      <c r="G437" s="2">
        <f>IFERROR(__xludf.DUMMYFUNCTION("""COMPUTED_VALUE"""),45926.66666666667)</f>
        <v>45926.66667</v>
      </c>
      <c r="H437" s="1">
        <f>IFERROR(__xludf.DUMMYFUNCTION("""COMPUTED_VALUE"""),1067.15)</f>
        <v>1067.15</v>
      </c>
      <c r="J437" s="2">
        <f>IFERROR(__xludf.DUMMYFUNCTION("""COMPUTED_VALUE"""),45926.66666666667)</f>
        <v>45926.66667</v>
      </c>
      <c r="K437" s="1">
        <f>IFERROR(__xludf.DUMMYFUNCTION("""COMPUTED_VALUE"""),1078.27)</f>
        <v>1078.27</v>
      </c>
      <c r="M437" s="2">
        <f>IFERROR(__xludf.DUMMYFUNCTION("""COMPUTED_VALUE"""),45926.66666666667)</f>
        <v>45926.66667</v>
      </c>
      <c r="N437" s="1">
        <f>IFERROR(__xludf.DUMMYFUNCTION("""COMPUTED_VALUE"""),1.08962387E8)</f>
        <v>108962387</v>
      </c>
    </row>
  </sheetData>
  <drawing r:id="rId1"/>
</worksheet>
</file>