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IFERROR(__xludf.DUMMYFUNCTION("GOOGLEFINANCE(""DJUSPB"",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IFERROR(__xludf.DUMMYFUNCTION("GOOGLEFINANCE(""DJUSPB"",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IFERROR(__xludf.DUMMYFUNCTION("GOOGLEFINANCE(""DJUSPB"",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IFERROR(__xludf.DUMMYFUNCTION("GOOGLEFINANCE(""DJUSPB"",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IFERROR(__xludf.DUMMYFUNCTION("GOOGLEFINANCE(""DJUSPB"",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IFERROR(__xludf.DUMMYFUNCTION("""COMPUTED_VALUE"""),691.71)</f>
        <v>691.71</v>
      </c>
      <c r="D2" s="2">
        <f>IFERROR(__xludf.DUMMYFUNCTION("""COMPUTED_VALUE"""),45293.66666666667)</f>
        <v>45293.66667</v>
      </c>
      <c r="E2" s="1">
        <f>IFERROR(__xludf.DUMMYFUNCTION("""COMPUTED_VALUE"""),691.71)</f>
        <v>691.71</v>
      </c>
      <c r="G2" s="2">
        <f>IFERROR(__xludf.DUMMYFUNCTION("""COMPUTED_VALUE"""),45293.66666666667)</f>
        <v>45293.66667</v>
      </c>
      <c r="H2" s="1">
        <f>IFERROR(__xludf.DUMMYFUNCTION("""COMPUTED_VALUE"""),680.27)</f>
        <v>680.27</v>
      </c>
      <c r="J2" s="2">
        <f>IFERROR(__xludf.DUMMYFUNCTION("""COMPUTED_VALUE"""),45293.66666666667)</f>
        <v>45293.66667</v>
      </c>
      <c r="K2" s="1">
        <f>IFERROR(__xludf.DUMMYFUNCTION("""COMPUTED_VALUE"""),685.49)</f>
        <v>685.49</v>
      </c>
      <c r="M2" s="2">
        <f>IFERROR(__xludf.DUMMYFUNCTION("""COMPUTED_VALUE"""),45293.66666666667)</f>
        <v>45293.66667</v>
      </c>
      <c r="N2" s="1">
        <f>IFERROR(__xludf.DUMMYFUNCTION("""COMPUTED_VALUE"""),4416772.0)</f>
        <v>4416772</v>
      </c>
    </row>
    <row r="3">
      <c r="A3" s="2">
        <f>IFERROR(__xludf.DUMMYFUNCTION("""COMPUTED_VALUE"""),45294.66666666667)</f>
        <v>45294.66667</v>
      </c>
      <c r="B3" s="1">
        <f>IFERROR(__xludf.DUMMYFUNCTION("""COMPUTED_VALUE"""),681.59)</f>
        <v>681.59</v>
      </c>
      <c r="D3" s="2">
        <f>IFERROR(__xludf.DUMMYFUNCTION("""COMPUTED_VALUE"""),45294.66666666667)</f>
        <v>45294.66667</v>
      </c>
      <c r="E3" s="1">
        <f>IFERROR(__xludf.DUMMYFUNCTION("""COMPUTED_VALUE"""),686.36)</f>
        <v>686.36</v>
      </c>
      <c r="G3" s="2">
        <f>IFERROR(__xludf.DUMMYFUNCTION("""COMPUTED_VALUE"""),45294.66666666667)</f>
        <v>45294.66667</v>
      </c>
      <c r="H3" s="1">
        <f>IFERROR(__xludf.DUMMYFUNCTION("""COMPUTED_VALUE"""),677.84)</f>
        <v>677.84</v>
      </c>
      <c r="J3" s="2">
        <f>IFERROR(__xludf.DUMMYFUNCTION("""COMPUTED_VALUE"""),45294.66666666667)</f>
        <v>45294.66667</v>
      </c>
      <c r="K3" s="1">
        <f>IFERROR(__xludf.DUMMYFUNCTION("""COMPUTED_VALUE"""),679.51)</f>
        <v>679.51</v>
      </c>
      <c r="M3" s="2">
        <f>IFERROR(__xludf.DUMMYFUNCTION("""COMPUTED_VALUE"""),45294.66666666667)</f>
        <v>45294.66667</v>
      </c>
      <c r="N3" s="1">
        <f>IFERROR(__xludf.DUMMYFUNCTION("""COMPUTED_VALUE"""),4530910.0)</f>
        <v>4530910</v>
      </c>
    </row>
    <row r="4">
      <c r="A4" s="2">
        <f>IFERROR(__xludf.DUMMYFUNCTION("""COMPUTED_VALUE"""),45295.66666666667)</f>
        <v>45295.66667</v>
      </c>
      <c r="B4" s="1">
        <f>IFERROR(__xludf.DUMMYFUNCTION("""COMPUTED_VALUE"""),681.23)</f>
        <v>681.23</v>
      </c>
      <c r="D4" s="2">
        <f>IFERROR(__xludf.DUMMYFUNCTION("""COMPUTED_VALUE"""),45295.66666666667)</f>
        <v>45295.66667</v>
      </c>
      <c r="E4" s="1">
        <f>IFERROR(__xludf.DUMMYFUNCTION("""COMPUTED_VALUE"""),682.64)</f>
        <v>682.64</v>
      </c>
      <c r="G4" s="2">
        <f>IFERROR(__xludf.DUMMYFUNCTION("""COMPUTED_VALUE"""),45295.66666666667)</f>
        <v>45295.66667</v>
      </c>
      <c r="H4" s="1">
        <f>IFERROR(__xludf.DUMMYFUNCTION("""COMPUTED_VALUE"""),672.81)</f>
        <v>672.81</v>
      </c>
      <c r="J4" s="2">
        <f>IFERROR(__xludf.DUMMYFUNCTION("""COMPUTED_VALUE"""),45295.66666666667)</f>
        <v>45295.66667</v>
      </c>
      <c r="K4" s="1">
        <f>IFERROR(__xludf.DUMMYFUNCTION("""COMPUTED_VALUE"""),675.71)</f>
        <v>675.71</v>
      </c>
      <c r="M4" s="2">
        <f>IFERROR(__xludf.DUMMYFUNCTION("""COMPUTED_VALUE"""),45295.66666666667)</f>
        <v>45295.66667</v>
      </c>
      <c r="N4" s="1">
        <f>IFERROR(__xludf.DUMMYFUNCTION("""COMPUTED_VALUE"""),5286513.0)</f>
        <v>5286513</v>
      </c>
    </row>
    <row r="5">
      <c r="A5" s="2">
        <f>IFERROR(__xludf.DUMMYFUNCTION("""COMPUTED_VALUE"""),45296.66666666667)</f>
        <v>45296.66667</v>
      </c>
      <c r="B5" s="1">
        <f>IFERROR(__xludf.DUMMYFUNCTION("""COMPUTED_VALUE"""),674.16)</f>
        <v>674.16</v>
      </c>
      <c r="D5" s="2">
        <f>IFERROR(__xludf.DUMMYFUNCTION("""COMPUTED_VALUE"""),45296.66666666667)</f>
        <v>45296.66667</v>
      </c>
      <c r="E5" s="1">
        <f>IFERROR(__xludf.DUMMYFUNCTION("""COMPUTED_VALUE"""),685.45)</f>
        <v>685.45</v>
      </c>
      <c r="G5" s="2">
        <f>IFERROR(__xludf.DUMMYFUNCTION("""COMPUTED_VALUE"""),45296.66666666667)</f>
        <v>45296.66667</v>
      </c>
      <c r="H5" s="1">
        <f>IFERROR(__xludf.DUMMYFUNCTION("""COMPUTED_VALUE"""),674.16)</f>
        <v>674.16</v>
      </c>
      <c r="J5" s="2">
        <f>IFERROR(__xludf.DUMMYFUNCTION("""COMPUTED_VALUE"""),45296.66666666667)</f>
        <v>45296.66667</v>
      </c>
      <c r="K5" s="1">
        <f>IFERROR(__xludf.DUMMYFUNCTION("""COMPUTED_VALUE"""),677.73)</f>
        <v>677.73</v>
      </c>
      <c r="M5" s="2">
        <f>IFERROR(__xludf.DUMMYFUNCTION("""COMPUTED_VALUE"""),45296.66666666667)</f>
        <v>45296.66667</v>
      </c>
      <c r="N5" s="1">
        <f>IFERROR(__xludf.DUMMYFUNCTION("""COMPUTED_VALUE"""),5526103.0)</f>
        <v>5526103</v>
      </c>
    </row>
    <row r="6">
      <c r="A6" s="2">
        <f>IFERROR(__xludf.DUMMYFUNCTION("""COMPUTED_VALUE"""),45299.66666666667)</f>
        <v>45299.66667</v>
      </c>
      <c r="B6" s="1">
        <f>IFERROR(__xludf.DUMMYFUNCTION("""COMPUTED_VALUE"""),678.28)</f>
        <v>678.28</v>
      </c>
      <c r="D6" s="2">
        <f>IFERROR(__xludf.DUMMYFUNCTION("""COMPUTED_VALUE"""),45299.66666666667)</f>
        <v>45299.66667</v>
      </c>
      <c r="E6" s="1">
        <f>IFERROR(__xludf.DUMMYFUNCTION("""COMPUTED_VALUE"""),687.4)</f>
        <v>687.4</v>
      </c>
      <c r="G6" s="2">
        <f>IFERROR(__xludf.DUMMYFUNCTION("""COMPUTED_VALUE"""),45299.66666666667)</f>
        <v>45299.66667</v>
      </c>
      <c r="H6" s="1">
        <f>IFERROR(__xludf.DUMMYFUNCTION("""COMPUTED_VALUE"""),675.31)</f>
        <v>675.31</v>
      </c>
      <c r="J6" s="2">
        <f>IFERROR(__xludf.DUMMYFUNCTION("""COMPUTED_VALUE"""),45299.66666666667)</f>
        <v>45299.66667</v>
      </c>
      <c r="K6" s="1">
        <f>IFERROR(__xludf.DUMMYFUNCTION("""COMPUTED_VALUE"""),686.43)</f>
        <v>686.43</v>
      </c>
      <c r="M6" s="2">
        <f>IFERROR(__xludf.DUMMYFUNCTION("""COMPUTED_VALUE"""),45299.66666666667)</f>
        <v>45299.66667</v>
      </c>
      <c r="N6" s="1">
        <f>IFERROR(__xludf.DUMMYFUNCTION("""COMPUTED_VALUE"""),4892409.0)</f>
        <v>4892409</v>
      </c>
    </row>
    <row r="7">
      <c r="A7" s="2">
        <f>IFERROR(__xludf.DUMMYFUNCTION("""COMPUTED_VALUE"""),45300.66666666667)</f>
        <v>45300.66667</v>
      </c>
      <c r="B7" s="1">
        <f>IFERROR(__xludf.DUMMYFUNCTION("""COMPUTED_VALUE"""),681.29)</f>
        <v>681.29</v>
      </c>
      <c r="D7" s="2">
        <f>IFERROR(__xludf.DUMMYFUNCTION("""COMPUTED_VALUE"""),45300.66666666667)</f>
        <v>45300.66667</v>
      </c>
      <c r="E7" s="1">
        <f>IFERROR(__xludf.DUMMYFUNCTION("""COMPUTED_VALUE"""),688.97)</f>
        <v>688.97</v>
      </c>
      <c r="G7" s="2">
        <f>IFERROR(__xludf.DUMMYFUNCTION("""COMPUTED_VALUE"""),45300.66666666667)</f>
        <v>45300.66667</v>
      </c>
      <c r="H7" s="1">
        <f>IFERROR(__xludf.DUMMYFUNCTION("""COMPUTED_VALUE"""),679.85)</f>
        <v>679.85</v>
      </c>
      <c r="J7" s="2">
        <f>IFERROR(__xludf.DUMMYFUNCTION("""COMPUTED_VALUE"""),45300.66666666667)</f>
        <v>45300.66667</v>
      </c>
      <c r="K7" s="1">
        <f>IFERROR(__xludf.DUMMYFUNCTION("""COMPUTED_VALUE"""),680.27)</f>
        <v>680.27</v>
      </c>
      <c r="M7" s="2">
        <f>IFERROR(__xludf.DUMMYFUNCTION("""COMPUTED_VALUE"""),45300.66666666667)</f>
        <v>45300.66667</v>
      </c>
      <c r="N7" s="1">
        <f>IFERROR(__xludf.DUMMYFUNCTION("""COMPUTED_VALUE"""),3876635.0)</f>
        <v>3876635</v>
      </c>
    </row>
    <row r="8">
      <c r="A8" s="2">
        <f>IFERROR(__xludf.DUMMYFUNCTION("""COMPUTED_VALUE"""),45301.66666666667)</f>
        <v>45301.66667</v>
      </c>
      <c r="B8" s="1">
        <f>IFERROR(__xludf.DUMMYFUNCTION("""COMPUTED_VALUE"""),678.93)</f>
        <v>678.93</v>
      </c>
      <c r="D8" s="2">
        <f>IFERROR(__xludf.DUMMYFUNCTION("""COMPUTED_VALUE"""),45301.66666666667)</f>
        <v>45301.66667</v>
      </c>
      <c r="E8" s="1">
        <f>IFERROR(__xludf.DUMMYFUNCTION("""COMPUTED_VALUE"""),686.83)</f>
        <v>686.83</v>
      </c>
      <c r="G8" s="2">
        <f>IFERROR(__xludf.DUMMYFUNCTION("""COMPUTED_VALUE"""),45301.66666666667)</f>
        <v>45301.66667</v>
      </c>
      <c r="H8" s="1">
        <f>IFERROR(__xludf.DUMMYFUNCTION("""COMPUTED_VALUE"""),677.55)</f>
        <v>677.55</v>
      </c>
      <c r="J8" s="2">
        <f>IFERROR(__xludf.DUMMYFUNCTION("""COMPUTED_VALUE"""),45301.66666666667)</f>
        <v>45301.66667</v>
      </c>
      <c r="K8" s="1">
        <f>IFERROR(__xludf.DUMMYFUNCTION("""COMPUTED_VALUE"""),683.26)</f>
        <v>683.26</v>
      </c>
      <c r="M8" s="2">
        <f>IFERROR(__xludf.DUMMYFUNCTION("""COMPUTED_VALUE"""),45301.66666666667)</f>
        <v>45301.66667</v>
      </c>
      <c r="N8" s="1">
        <f>IFERROR(__xludf.DUMMYFUNCTION("""COMPUTED_VALUE"""),3610134.0)</f>
        <v>3610134</v>
      </c>
    </row>
    <row r="9">
      <c r="A9" s="2">
        <f>IFERROR(__xludf.DUMMYFUNCTION("""COMPUTED_VALUE"""),45302.66666666667)</f>
        <v>45302.66667</v>
      </c>
      <c r="B9" s="1">
        <f>IFERROR(__xludf.DUMMYFUNCTION("""COMPUTED_VALUE"""),683.58)</f>
        <v>683.58</v>
      </c>
      <c r="D9" s="2">
        <f>IFERROR(__xludf.DUMMYFUNCTION("""COMPUTED_VALUE"""),45302.66666666667)</f>
        <v>45302.66667</v>
      </c>
      <c r="E9" s="1">
        <f>IFERROR(__xludf.DUMMYFUNCTION("""COMPUTED_VALUE"""),688.71)</f>
        <v>688.71</v>
      </c>
      <c r="G9" s="2">
        <f>IFERROR(__xludf.DUMMYFUNCTION("""COMPUTED_VALUE"""),45302.66666666667)</f>
        <v>45302.66667</v>
      </c>
      <c r="H9" s="1">
        <f>IFERROR(__xludf.DUMMYFUNCTION("""COMPUTED_VALUE"""),676.9)</f>
        <v>676.9</v>
      </c>
      <c r="J9" s="2">
        <f>IFERROR(__xludf.DUMMYFUNCTION("""COMPUTED_VALUE"""),45302.66666666667)</f>
        <v>45302.66667</v>
      </c>
      <c r="K9" s="1">
        <f>IFERROR(__xludf.DUMMYFUNCTION("""COMPUTED_VALUE"""),687.93)</f>
        <v>687.93</v>
      </c>
      <c r="M9" s="2">
        <f>IFERROR(__xludf.DUMMYFUNCTION("""COMPUTED_VALUE"""),45302.66666666667)</f>
        <v>45302.66667</v>
      </c>
      <c r="N9" s="1">
        <f>IFERROR(__xludf.DUMMYFUNCTION("""COMPUTED_VALUE"""),3947211.0)</f>
        <v>3947211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IFERROR(__xludf.DUMMYFUNCTION("""COMPUTED_VALUE"""),692.34)</f>
        <v>692.34</v>
      </c>
      <c r="D10" s="2">
        <f>IFERROR(__xludf.DUMMYFUNCTION("""COMPUTED_VALUE"""),45303.66666666667)</f>
        <v>45303.66667</v>
      </c>
      <c r="E10" s="1">
        <f>IFERROR(__xludf.DUMMYFUNCTION("""COMPUTED_VALUE"""),694.06)</f>
        <v>694.06</v>
      </c>
      <c r="G10" s="2">
        <f>IFERROR(__xludf.DUMMYFUNCTION("""COMPUTED_VALUE"""),45303.66666666667)</f>
        <v>45303.66667</v>
      </c>
      <c r="H10" s="1">
        <f>IFERROR(__xludf.DUMMYFUNCTION("""COMPUTED_VALUE"""),684.92)</f>
        <v>684.92</v>
      </c>
      <c r="J10" s="2">
        <f>IFERROR(__xludf.DUMMYFUNCTION("""COMPUTED_VALUE"""),45303.66666666667)</f>
        <v>45303.66667</v>
      </c>
      <c r="K10" s="1">
        <f>IFERROR(__xludf.DUMMYFUNCTION("""COMPUTED_VALUE"""),689.3)</f>
        <v>689.3</v>
      </c>
      <c r="M10" s="2">
        <f>IFERROR(__xludf.DUMMYFUNCTION("""COMPUTED_VALUE"""),45303.66666666667)</f>
        <v>45303.66667</v>
      </c>
      <c r="N10" s="1">
        <f>IFERROR(__xludf.DUMMYFUNCTION("""COMPUTED_VALUE"""),4546839.0)</f>
        <v>4546839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IFERROR(__xludf.DUMMYFUNCTION("""COMPUTED_VALUE"""),686.4)</f>
        <v>686.4</v>
      </c>
      <c r="D11" s="2">
        <f>IFERROR(__xludf.DUMMYFUNCTION("""COMPUTED_VALUE"""),45307.66666666667)</f>
        <v>45307.66667</v>
      </c>
      <c r="E11" s="1">
        <f>IFERROR(__xludf.DUMMYFUNCTION("""COMPUTED_VALUE"""),688.87)</f>
        <v>688.87</v>
      </c>
      <c r="G11" s="2">
        <f>IFERROR(__xludf.DUMMYFUNCTION("""COMPUTED_VALUE"""),45307.66666666667)</f>
        <v>45307.66667</v>
      </c>
      <c r="H11" s="1">
        <f>IFERROR(__xludf.DUMMYFUNCTION("""COMPUTED_VALUE"""),664.89)</f>
        <v>664.89</v>
      </c>
      <c r="J11" s="2">
        <f>IFERROR(__xludf.DUMMYFUNCTION("""COMPUTED_VALUE"""),45307.66666666667)</f>
        <v>45307.66667</v>
      </c>
      <c r="K11" s="1">
        <f>IFERROR(__xludf.DUMMYFUNCTION("""COMPUTED_VALUE"""),671.53)</f>
        <v>671.53</v>
      </c>
      <c r="M11" s="2">
        <f>IFERROR(__xludf.DUMMYFUNCTION("""COMPUTED_VALUE"""),45307.66666666667)</f>
        <v>45307.66667</v>
      </c>
      <c r="N11" s="1">
        <f>IFERROR(__xludf.DUMMYFUNCTION("""COMPUTED_VALUE"""),5147213.0)</f>
        <v>5147213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IFERROR(__xludf.DUMMYFUNCTION("""COMPUTED_VALUE"""),666.42)</f>
        <v>666.42</v>
      </c>
      <c r="D12" s="2">
        <f>IFERROR(__xludf.DUMMYFUNCTION("""COMPUTED_VALUE"""),45308.66666666667)</f>
        <v>45308.66667</v>
      </c>
      <c r="E12" s="1">
        <f>IFERROR(__xludf.DUMMYFUNCTION("""COMPUTED_VALUE"""),671.38)</f>
        <v>671.38</v>
      </c>
      <c r="G12" s="2">
        <f>IFERROR(__xludf.DUMMYFUNCTION("""COMPUTED_VALUE"""),45308.66666666667)</f>
        <v>45308.66667</v>
      </c>
      <c r="H12" s="1">
        <f>IFERROR(__xludf.DUMMYFUNCTION("""COMPUTED_VALUE"""),663.85)</f>
        <v>663.85</v>
      </c>
      <c r="J12" s="2">
        <f>IFERROR(__xludf.DUMMYFUNCTION("""COMPUTED_VALUE"""),45308.66666666667)</f>
        <v>45308.66667</v>
      </c>
      <c r="K12" s="1">
        <f>IFERROR(__xludf.DUMMYFUNCTION("""COMPUTED_VALUE"""),665.66)</f>
        <v>665.66</v>
      </c>
      <c r="M12" s="2">
        <f>IFERROR(__xludf.DUMMYFUNCTION("""COMPUTED_VALUE"""),45308.66666666667)</f>
        <v>45308.66667</v>
      </c>
      <c r="N12" s="1">
        <f>IFERROR(__xludf.DUMMYFUNCTION("""COMPUTED_VALUE"""),4618452.0)</f>
        <v>4618452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IFERROR(__xludf.DUMMYFUNCTION("""COMPUTED_VALUE"""),667.15)</f>
        <v>667.15</v>
      </c>
      <c r="D13" s="2">
        <f>IFERROR(__xludf.DUMMYFUNCTION("""COMPUTED_VALUE"""),45309.66666666667)</f>
        <v>45309.66667</v>
      </c>
      <c r="E13" s="1">
        <f>IFERROR(__xludf.DUMMYFUNCTION("""COMPUTED_VALUE"""),670.25)</f>
        <v>670.25</v>
      </c>
      <c r="G13" s="2">
        <f>IFERROR(__xludf.DUMMYFUNCTION("""COMPUTED_VALUE"""),45309.66666666667)</f>
        <v>45309.66667</v>
      </c>
      <c r="H13" s="1">
        <f>IFERROR(__xludf.DUMMYFUNCTION("""COMPUTED_VALUE"""),659.7)</f>
        <v>659.7</v>
      </c>
      <c r="J13" s="2">
        <f>IFERROR(__xludf.DUMMYFUNCTION("""COMPUTED_VALUE"""),45309.66666666667)</f>
        <v>45309.66667</v>
      </c>
      <c r="K13" s="1">
        <f>IFERROR(__xludf.DUMMYFUNCTION("""COMPUTED_VALUE"""),668.72)</f>
        <v>668.72</v>
      </c>
      <c r="M13" s="2">
        <f>IFERROR(__xludf.DUMMYFUNCTION("""COMPUTED_VALUE"""),45309.66666666667)</f>
        <v>45309.66667</v>
      </c>
      <c r="N13" s="1">
        <f>IFERROR(__xludf.DUMMYFUNCTION("""COMPUTED_VALUE"""),6173498.0)</f>
        <v>6173498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IFERROR(__xludf.DUMMYFUNCTION("""COMPUTED_VALUE"""),671.38)</f>
        <v>671.38</v>
      </c>
      <c r="D14" s="2">
        <f>IFERROR(__xludf.DUMMYFUNCTION("""COMPUTED_VALUE"""),45310.66666666667)</f>
        <v>45310.66667</v>
      </c>
      <c r="E14" s="1">
        <f>IFERROR(__xludf.DUMMYFUNCTION("""COMPUTED_VALUE"""),679.01)</f>
        <v>679.01</v>
      </c>
      <c r="G14" s="2">
        <f>IFERROR(__xludf.DUMMYFUNCTION("""COMPUTED_VALUE"""),45310.66666666667)</f>
        <v>45310.66667</v>
      </c>
      <c r="H14" s="1">
        <f>IFERROR(__xludf.DUMMYFUNCTION("""COMPUTED_VALUE"""),666.88)</f>
        <v>666.88</v>
      </c>
      <c r="J14" s="2">
        <f>IFERROR(__xludf.DUMMYFUNCTION("""COMPUTED_VALUE"""),45310.66666666667)</f>
        <v>45310.66667</v>
      </c>
      <c r="K14" s="1">
        <f>IFERROR(__xludf.DUMMYFUNCTION("""COMPUTED_VALUE"""),678.85)</f>
        <v>678.85</v>
      </c>
      <c r="M14" s="2">
        <f>IFERROR(__xludf.DUMMYFUNCTION("""COMPUTED_VALUE"""),45310.66666666667)</f>
        <v>45310.66667</v>
      </c>
      <c r="N14" s="1">
        <f>IFERROR(__xludf.DUMMYFUNCTION("""COMPUTED_VALUE"""),4231979.0)</f>
        <v>4231979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IFERROR(__xludf.DUMMYFUNCTION("""COMPUTED_VALUE"""),682.19)</f>
        <v>682.19</v>
      </c>
      <c r="D15" s="2">
        <f>IFERROR(__xludf.DUMMYFUNCTION("""COMPUTED_VALUE"""),45313.66666666667)</f>
        <v>45313.66667</v>
      </c>
      <c r="E15" s="1">
        <f>IFERROR(__xludf.DUMMYFUNCTION("""COMPUTED_VALUE"""),684.4)</f>
        <v>684.4</v>
      </c>
      <c r="G15" s="2">
        <f>IFERROR(__xludf.DUMMYFUNCTION("""COMPUTED_VALUE"""),45313.66666666667)</f>
        <v>45313.66667</v>
      </c>
      <c r="H15" s="1">
        <f>IFERROR(__xludf.DUMMYFUNCTION("""COMPUTED_VALUE"""),677.64)</f>
        <v>677.64</v>
      </c>
      <c r="J15" s="2">
        <f>IFERROR(__xludf.DUMMYFUNCTION("""COMPUTED_VALUE"""),45313.66666666667)</f>
        <v>45313.66667</v>
      </c>
      <c r="K15" s="1">
        <f>IFERROR(__xludf.DUMMYFUNCTION("""COMPUTED_VALUE"""),683.74)</f>
        <v>683.74</v>
      </c>
      <c r="M15" s="2">
        <f>IFERROR(__xludf.DUMMYFUNCTION("""COMPUTED_VALUE"""),45313.66666666667)</f>
        <v>45313.66667</v>
      </c>
      <c r="N15" s="1">
        <f>IFERROR(__xludf.DUMMYFUNCTION("""COMPUTED_VALUE"""),4073618.0)</f>
        <v>4073618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IFERROR(__xludf.DUMMYFUNCTION("""COMPUTED_VALUE"""),689.01)</f>
        <v>689.01</v>
      </c>
      <c r="D16" s="2">
        <f>IFERROR(__xludf.DUMMYFUNCTION("""COMPUTED_VALUE"""),45314.66666666667)</f>
        <v>45314.66667</v>
      </c>
      <c r="E16" s="1">
        <f>IFERROR(__xludf.DUMMYFUNCTION("""COMPUTED_VALUE"""),692.32)</f>
        <v>692.32</v>
      </c>
      <c r="G16" s="2">
        <f>IFERROR(__xludf.DUMMYFUNCTION("""COMPUTED_VALUE"""),45314.66666666667)</f>
        <v>45314.66667</v>
      </c>
      <c r="H16" s="1">
        <f>IFERROR(__xludf.DUMMYFUNCTION("""COMPUTED_VALUE"""),682.03)</f>
        <v>682.03</v>
      </c>
      <c r="J16" s="2">
        <f>IFERROR(__xludf.DUMMYFUNCTION("""COMPUTED_VALUE"""),45314.66666666667)</f>
        <v>45314.66667</v>
      </c>
      <c r="K16" s="1">
        <f>IFERROR(__xludf.DUMMYFUNCTION("""COMPUTED_VALUE"""),687.33)</f>
        <v>687.33</v>
      </c>
      <c r="M16" s="2">
        <f>IFERROR(__xludf.DUMMYFUNCTION("""COMPUTED_VALUE"""),45314.66666666667)</f>
        <v>45314.66667</v>
      </c>
      <c r="N16" s="1">
        <f>IFERROR(__xludf.DUMMYFUNCTION("""COMPUTED_VALUE"""),3864007.0)</f>
        <v>3864007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IFERROR(__xludf.DUMMYFUNCTION("""COMPUTED_VALUE"""),692.87)</f>
        <v>692.87</v>
      </c>
      <c r="D17" s="2">
        <f>IFERROR(__xludf.DUMMYFUNCTION("""COMPUTED_VALUE"""),45315.66666666667)</f>
        <v>45315.66667</v>
      </c>
      <c r="E17" s="1">
        <f>IFERROR(__xludf.DUMMYFUNCTION("""COMPUTED_VALUE"""),698.02)</f>
        <v>698.02</v>
      </c>
      <c r="G17" s="2">
        <f>IFERROR(__xludf.DUMMYFUNCTION("""COMPUTED_VALUE"""),45315.66666666667)</f>
        <v>45315.66667</v>
      </c>
      <c r="H17" s="1">
        <f>IFERROR(__xludf.DUMMYFUNCTION("""COMPUTED_VALUE"""),689.91)</f>
        <v>689.91</v>
      </c>
      <c r="J17" s="2">
        <f>IFERROR(__xludf.DUMMYFUNCTION("""COMPUTED_VALUE"""),45315.66666666667)</f>
        <v>45315.66667</v>
      </c>
      <c r="K17" s="1">
        <f>IFERROR(__xludf.DUMMYFUNCTION("""COMPUTED_VALUE"""),693.55)</f>
        <v>693.55</v>
      </c>
      <c r="M17" s="2">
        <f>IFERROR(__xludf.DUMMYFUNCTION("""COMPUTED_VALUE"""),45315.66666666667)</f>
        <v>45315.66667</v>
      </c>
      <c r="N17" s="1">
        <f>IFERROR(__xludf.DUMMYFUNCTION("""COMPUTED_VALUE"""),3249699.0)</f>
        <v>3249699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IFERROR(__xludf.DUMMYFUNCTION("""COMPUTED_VALUE"""),699.77)</f>
        <v>699.77</v>
      </c>
      <c r="D18" s="2">
        <f>IFERROR(__xludf.DUMMYFUNCTION("""COMPUTED_VALUE"""),45316.66666666667)</f>
        <v>45316.66667</v>
      </c>
      <c r="E18" s="1">
        <f>IFERROR(__xludf.DUMMYFUNCTION("""COMPUTED_VALUE"""),705.53)</f>
        <v>705.53</v>
      </c>
      <c r="G18" s="2">
        <f>IFERROR(__xludf.DUMMYFUNCTION("""COMPUTED_VALUE"""),45316.66666666667)</f>
        <v>45316.66667</v>
      </c>
      <c r="H18" s="1">
        <f>IFERROR(__xludf.DUMMYFUNCTION("""COMPUTED_VALUE"""),694.98)</f>
        <v>694.98</v>
      </c>
      <c r="J18" s="2">
        <f>IFERROR(__xludf.DUMMYFUNCTION("""COMPUTED_VALUE"""),45316.66666666667)</f>
        <v>45316.66667</v>
      </c>
      <c r="K18" s="1">
        <f>IFERROR(__xludf.DUMMYFUNCTION("""COMPUTED_VALUE"""),697.17)</f>
        <v>697.17</v>
      </c>
      <c r="M18" s="2">
        <f>IFERROR(__xludf.DUMMYFUNCTION("""COMPUTED_VALUE"""),45316.66666666667)</f>
        <v>45316.66667</v>
      </c>
      <c r="N18" s="1">
        <f>IFERROR(__xludf.DUMMYFUNCTION("""COMPUTED_VALUE"""),4199341.0)</f>
        <v>4199341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IFERROR(__xludf.DUMMYFUNCTION("""COMPUTED_VALUE"""),698.05)</f>
        <v>698.05</v>
      </c>
      <c r="D19" s="2">
        <f>IFERROR(__xludf.DUMMYFUNCTION("""COMPUTED_VALUE"""),45317.66666666667)</f>
        <v>45317.66667</v>
      </c>
      <c r="E19" s="1">
        <f>IFERROR(__xludf.DUMMYFUNCTION("""COMPUTED_VALUE"""),703.16)</f>
        <v>703.16</v>
      </c>
      <c r="G19" s="2">
        <f>IFERROR(__xludf.DUMMYFUNCTION("""COMPUTED_VALUE"""),45317.66666666667)</f>
        <v>45317.66667</v>
      </c>
      <c r="H19" s="1">
        <f>IFERROR(__xludf.DUMMYFUNCTION("""COMPUTED_VALUE"""),697.48)</f>
        <v>697.48</v>
      </c>
      <c r="J19" s="2">
        <f>IFERROR(__xludf.DUMMYFUNCTION("""COMPUTED_VALUE"""),45317.66666666667)</f>
        <v>45317.66667</v>
      </c>
      <c r="K19" s="1">
        <f>IFERROR(__xludf.DUMMYFUNCTION("""COMPUTED_VALUE"""),697.63)</f>
        <v>697.63</v>
      </c>
      <c r="M19" s="2">
        <f>IFERROR(__xludf.DUMMYFUNCTION("""COMPUTED_VALUE"""),45317.66666666667)</f>
        <v>45317.66667</v>
      </c>
      <c r="N19" s="1">
        <f>IFERROR(__xludf.DUMMYFUNCTION("""COMPUTED_VALUE"""),3608314.0)</f>
        <v>3608314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IFERROR(__xludf.DUMMYFUNCTION("""COMPUTED_VALUE"""),696.88)</f>
        <v>696.88</v>
      </c>
      <c r="D20" s="2">
        <f>IFERROR(__xludf.DUMMYFUNCTION("""COMPUTED_VALUE"""),45320.66666666667)</f>
        <v>45320.66667</v>
      </c>
      <c r="E20" s="1">
        <f>IFERROR(__xludf.DUMMYFUNCTION("""COMPUTED_VALUE"""),706.62)</f>
        <v>706.62</v>
      </c>
      <c r="G20" s="2">
        <f>IFERROR(__xludf.DUMMYFUNCTION("""COMPUTED_VALUE"""),45320.66666666667)</f>
        <v>45320.66667</v>
      </c>
      <c r="H20" s="1">
        <f>IFERROR(__xludf.DUMMYFUNCTION("""COMPUTED_VALUE"""),691.35)</f>
        <v>691.35</v>
      </c>
      <c r="J20" s="2">
        <f>IFERROR(__xludf.DUMMYFUNCTION("""COMPUTED_VALUE"""),45320.66666666667)</f>
        <v>45320.66667</v>
      </c>
      <c r="K20" s="1">
        <f>IFERROR(__xludf.DUMMYFUNCTION("""COMPUTED_VALUE"""),706.1)</f>
        <v>706.1</v>
      </c>
      <c r="M20" s="2">
        <f>IFERROR(__xludf.DUMMYFUNCTION("""COMPUTED_VALUE"""),45320.66666666667)</f>
        <v>45320.66667</v>
      </c>
      <c r="N20" s="1">
        <f>IFERROR(__xludf.DUMMYFUNCTION("""COMPUTED_VALUE"""),3927202.0)</f>
        <v>3927202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IFERROR(__xludf.DUMMYFUNCTION("""COMPUTED_VALUE"""),704.77)</f>
        <v>704.77</v>
      </c>
      <c r="D21" s="2">
        <f>IFERROR(__xludf.DUMMYFUNCTION("""COMPUTED_VALUE"""),45321.66666666667)</f>
        <v>45321.66667</v>
      </c>
      <c r="E21" s="1">
        <f>IFERROR(__xludf.DUMMYFUNCTION("""COMPUTED_VALUE"""),706.33)</f>
        <v>706.33</v>
      </c>
      <c r="G21" s="2">
        <f>IFERROR(__xludf.DUMMYFUNCTION("""COMPUTED_VALUE"""),45321.66666666667)</f>
        <v>45321.66667</v>
      </c>
      <c r="H21" s="1">
        <f>IFERROR(__xludf.DUMMYFUNCTION("""COMPUTED_VALUE"""),698.51)</f>
        <v>698.51</v>
      </c>
      <c r="J21" s="2">
        <f>IFERROR(__xludf.DUMMYFUNCTION("""COMPUTED_VALUE"""),45321.66666666667)</f>
        <v>45321.66667</v>
      </c>
      <c r="K21" s="1">
        <f>IFERROR(__xludf.DUMMYFUNCTION("""COMPUTED_VALUE"""),700.58)</f>
        <v>700.58</v>
      </c>
      <c r="M21" s="2">
        <f>IFERROR(__xludf.DUMMYFUNCTION("""COMPUTED_VALUE"""),45321.66666666667)</f>
        <v>45321.66667</v>
      </c>
      <c r="N21" s="1">
        <f>IFERROR(__xludf.DUMMYFUNCTION("""COMPUTED_VALUE"""),4823320.0)</f>
        <v>4823320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IFERROR(__xludf.DUMMYFUNCTION("""COMPUTED_VALUE"""),702.02)</f>
        <v>702.02</v>
      </c>
      <c r="D22" s="2">
        <f>IFERROR(__xludf.DUMMYFUNCTION("""COMPUTED_VALUE"""),45322.66666666667)</f>
        <v>45322.66667</v>
      </c>
      <c r="E22" s="1">
        <f>IFERROR(__xludf.DUMMYFUNCTION("""COMPUTED_VALUE"""),702.85)</f>
        <v>702.85</v>
      </c>
      <c r="G22" s="2">
        <f>IFERROR(__xludf.DUMMYFUNCTION("""COMPUTED_VALUE"""),45322.66666666667)</f>
        <v>45322.66667</v>
      </c>
      <c r="H22" s="1">
        <f>IFERROR(__xludf.DUMMYFUNCTION("""COMPUTED_VALUE"""),690.91)</f>
        <v>690.91</v>
      </c>
      <c r="J22" s="2">
        <f>IFERROR(__xludf.DUMMYFUNCTION("""COMPUTED_VALUE"""),45322.66666666667)</f>
        <v>45322.66667</v>
      </c>
      <c r="K22" s="1">
        <f>IFERROR(__xludf.DUMMYFUNCTION("""COMPUTED_VALUE"""),692.11)</f>
        <v>692.11</v>
      </c>
      <c r="M22" s="2">
        <f>IFERROR(__xludf.DUMMYFUNCTION("""COMPUTED_VALUE"""),45322.66666666667)</f>
        <v>45322.66667</v>
      </c>
      <c r="N22" s="1">
        <f>IFERROR(__xludf.DUMMYFUNCTION("""COMPUTED_VALUE"""),5583252.0)</f>
        <v>5583252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IFERROR(__xludf.DUMMYFUNCTION("""COMPUTED_VALUE"""),692.94)</f>
        <v>692.94</v>
      </c>
      <c r="D23" s="2">
        <f>IFERROR(__xludf.DUMMYFUNCTION("""COMPUTED_VALUE"""),45323.66666666667)</f>
        <v>45323.66667</v>
      </c>
      <c r="E23" s="1">
        <f>IFERROR(__xludf.DUMMYFUNCTION("""COMPUTED_VALUE"""),696.93)</f>
        <v>696.93</v>
      </c>
      <c r="G23" s="2">
        <f>IFERROR(__xludf.DUMMYFUNCTION("""COMPUTED_VALUE"""),45323.66666666667)</f>
        <v>45323.66667</v>
      </c>
      <c r="H23" s="1">
        <f>IFERROR(__xludf.DUMMYFUNCTION("""COMPUTED_VALUE"""),687.02)</f>
        <v>687.02</v>
      </c>
      <c r="J23" s="2">
        <f>IFERROR(__xludf.DUMMYFUNCTION("""COMPUTED_VALUE"""),45323.66666666667)</f>
        <v>45323.66667</v>
      </c>
      <c r="K23" s="1">
        <f>IFERROR(__xludf.DUMMYFUNCTION("""COMPUTED_VALUE"""),696.82)</f>
        <v>696.82</v>
      </c>
      <c r="M23" s="2">
        <f>IFERROR(__xludf.DUMMYFUNCTION("""COMPUTED_VALUE"""),45323.66666666667)</f>
        <v>45323.66667</v>
      </c>
      <c r="N23" s="1">
        <f>IFERROR(__xludf.DUMMYFUNCTION("""COMPUTED_VALUE"""),4061196.0)</f>
        <v>4061196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IFERROR(__xludf.DUMMYFUNCTION("""COMPUTED_VALUE"""),693.51)</f>
        <v>693.51</v>
      </c>
      <c r="D24" s="2">
        <f>IFERROR(__xludf.DUMMYFUNCTION("""COMPUTED_VALUE"""),45324.66666666667)</f>
        <v>45324.66667</v>
      </c>
      <c r="E24" s="1">
        <f>IFERROR(__xludf.DUMMYFUNCTION("""COMPUTED_VALUE"""),698.05)</f>
        <v>698.05</v>
      </c>
      <c r="G24" s="2">
        <f>IFERROR(__xludf.DUMMYFUNCTION("""COMPUTED_VALUE"""),45324.66666666667)</f>
        <v>45324.66667</v>
      </c>
      <c r="H24" s="1">
        <f>IFERROR(__xludf.DUMMYFUNCTION("""COMPUTED_VALUE"""),689.98)</f>
        <v>689.98</v>
      </c>
      <c r="J24" s="2">
        <f>IFERROR(__xludf.DUMMYFUNCTION("""COMPUTED_VALUE"""),45324.66666666667)</f>
        <v>45324.66667</v>
      </c>
      <c r="K24" s="1">
        <f>IFERROR(__xludf.DUMMYFUNCTION("""COMPUTED_VALUE"""),693.79)</f>
        <v>693.79</v>
      </c>
      <c r="M24" s="2">
        <f>IFERROR(__xludf.DUMMYFUNCTION("""COMPUTED_VALUE"""),45324.66666666667)</f>
        <v>45324.66667</v>
      </c>
      <c r="N24" s="1">
        <f>IFERROR(__xludf.DUMMYFUNCTION("""COMPUTED_VALUE"""),4647984.0)</f>
        <v>4647984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IFERROR(__xludf.DUMMYFUNCTION("""COMPUTED_VALUE"""),690.15)</f>
        <v>690.15</v>
      </c>
      <c r="D25" s="2">
        <f>IFERROR(__xludf.DUMMYFUNCTION("""COMPUTED_VALUE"""),45327.66666666667)</f>
        <v>45327.66667</v>
      </c>
      <c r="E25" s="1">
        <f>IFERROR(__xludf.DUMMYFUNCTION("""COMPUTED_VALUE"""),690.15)</f>
        <v>690.15</v>
      </c>
      <c r="G25" s="2">
        <f>IFERROR(__xludf.DUMMYFUNCTION("""COMPUTED_VALUE"""),45327.66666666667)</f>
        <v>45327.66667</v>
      </c>
      <c r="H25" s="1">
        <f>IFERROR(__xludf.DUMMYFUNCTION("""COMPUTED_VALUE"""),677.29)</f>
        <v>677.29</v>
      </c>
      <c r="J25" s="2">
        <f>IFERROR(__xludf.DUMMYFUNCTION("""COMPUTED_VALUE"""),45327.66666666667)</f>
        <v>45327.66667</v>
      </c>
      <c r="K25" s="1">
        <f>IFERROR(__xludf.DUMMYFUNCTION("""COMPUTED_VALUE"""),679.17)</f>
        <v>679.17</v>
      </c>
      <c r="M25" s="2">
        <f>IFERROR(__xludf.DUMMYFUNCTION("""COMPUTED_VALUE"""),45327.66666666667)</f>
        <v>45327.66667</v>
      </c>
      <c r="N25" s="1">
        <f>IFERROR(__xludf.DUMMYFUNCTION("""COMPUTED_VALUE"""),7479987.0)</f>
        <v>7479987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IFERROR(__xludf.DUMMYFUNCTION("""COMPUTED_VALUE"""),683.99)</f>
        <v>683.99</v>
      </c>
      <c r="D26" s="2">
        <f>IFERROR(__xludf.DUMMYFUNCTION("""COMPUTED_VALUE"""),45328.66666666667)</f>
        <v>45328.66667</v>
      </c>
      <c r="E26" s="1">
        <f>IFERROR(__xludf.DUMMYFUNCTION("""COMPUTED_VALUE"""),692.91)</f>
        <v>692.91</v>
      </c>
      <c r="G26" s="2">
        <f>IFERROR(__xludf.DUMMYFUNCTION("""COMPUTED_VALUE"""),45328.66666666667)</f>
        <v>45328.66667</v>
      </c>
      <c r="H26" s="1">
        <f>IFERROR(__xludf.DUMMYFUNCTION("""COMPUTED_VALUE"""),681.64)</f>
        <v>681.64</v>
      </c>
      <c r="J26" s="2">
        <f>IFERROR(__xludf.DUMMYFUNCTION("""COMPUTED_VALUE"""),45328.66666666667)</f>
        <v>45328.66667</v>
      </c>
      <c r="K26" s="1">
        <f>IFERROR(__xludf.DUMMYFUNCTION("""COMPUTED_VALUE"""),692.91)</f>
        <v>692.91</v>
      </c>
      <c r="M26" s="2">
        <f>IFERROR(__xludf.DUMMYFUNCTION("""COMPUTED_VALUE"""),45328.66666666667)</f>
        <v>45328.66667</v>
      </c>
      <c r="N26" s="1">
        <f>IFERROR(__xludf.DUMMYFUNCTION("""COMPUTED_VALUE"""),5178986.0)</f>
        <v>5178986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IFERROR(__xludf.DUMMYFUNCTION("""COMPUTED_VALUE"""),679.87)</f>
        <v>679.87</v>
      </c>
      <c r="D27" s="2">
        <f>IFERROR(__xludf.DUMMYFUNCTION("""COMPUTED_VALUE"""),45329.66666666667)</f>
        <v>45329.66667</v>
      </c>
      <c r="E27" s="1">
        <f>IFERROR(__xludf.DUMMYFUNCTION("""COMPUTED_VALUE"""),679.87)</f>
        <v>679.87</v>
      </c>
      <c r="G27" s="2">
        <f>IFERROR(__xludf.DUMMYFUNCTION("""COMPUTED_VALUE"""),45329.66666666667)</f>
        <v>45329.66667</v>
      </c>
      <c r="H27" s="1">
        <f>IFERROR(__xludf.DUMMYFUNCTION("""COMPUTED_VALUE"""),656.45)</f>
        <v>656.45</v>
      </c>
      <c r="J27" s="2">
        <f>IFERROR(__xludf.DUMMYFUNCTION("""COMPUTED_VALUE"""),45329.66666666667)</f>
        <v>45329.66667</v>
      </c>
      <c r="K27" s="1">
        <f>IFERROR(__xludf.DUMMYFUNCTION("""COMPUTED_VALUE"""),666.11)</f>
        <v>666.11</v>
      </c>
      <c r="M27" s="2">
        <f>IFERROR(__xludf.DUMMYFUNCTION("""COMPUTED_VALUE"""),45329.66666666667)</f>
        <v>45329.66667</v>
      </c>
      <c r="N27" s="1">
        <f>IFERROR(__xludf.DUMMYFUNCTION("""COMPUTED_VALUE"""),9706137.0)</f>
        <v>9706137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IFERROR(__xludf.DUMMYFUNCTION("""COMPUTED_VALUE"""),706.02)</f>
        <v>706.02</v>
      </c>
      <c r="D28" s="2">
        <f>IFERROR(__xludf.DUMMYFUNCTION("""COMPUTED_VALUE"""),45330.66666666667)</f>
        <v>45330.66667</v>
      </c>
      <c r="E28" s="1">
        <f>IFERROR(__xludf.DUMMYFUNCTION("""COMPUTED_VALUE"""),726.39)</f>
        <v>726.39</v>
      </c>
      <c r="G28" s="2">
        <f>IFERROR(__xludf.DUMMYFUNCTION("""COMPUTED_VALUE"""),45330.66666666667)</f>
        <v>45330.66667</v>
      </c>
      <c r="H28" s="1">
        <f>IFERROR(__xludf.DUMMYFUNCTION("""COMPUTED_VALUE"""),683.62)</f>
        <v>683.62</v>
      </c>
      <c r="J28" s="2">
        <f>IFERROR(__xludf.DUMMYFUNCTION("""COMPUTED_VALUE"""),45330.66666666667)</f>
        <v>45330.66667</v>
      </c>
      <c r="K28" s="1">
        <f>IFERROR(__xludf.DUMMYFUNCTION("""COMPUTED_VALUE"""),686.41)</f>
        <v>686.41</v>
      </c>
      <c r="M28" s="2">
        <f>IFERROR(__xludf.DUMMYFUNCTION("""COMPUTED_VALUE"""),45330.66666666667)</f>
        <v>45330.66667</v>
      </c>
      <c r="N28" s="1">
        <f>IFERROR(__xludf.DUMMYFUNCTION("""COMPUTED_VALUE"""),1.4291883E7)</f>
        <v>14291883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IFERROR(__xludf.DUMMYFUNCTION("""COMPUTED_VALUE"""),687.03)</f>
        <v>687.03</v>
      </c>
      <c r="D29" s="2">
        <f>IFERROR(__xludf.DUMMYFUNCTION("""COMPUTED_VALUE"""),45331.66666666667)</f>
        <v>45331.66667</v>
      </c>
      <c r="E29" s="1">
        <f>IFERROR(__xludf.DUMMYFUNCTION("""COMPUTED_VALUE"""),694.99)</f>
        <v>694.99</v>
      </c>
      <c r="G29" s="2">
        <f>IFERROR(__xludf.DUMMYFUNCTION("""COMPUTED_VALUE"""),45331.66666666667)</f>
        <v>45331.66667</v>
      </c>
      <c r="H29" s="1">
        <f>IFERROR(__xludf.DUMMYFUNCTION("""COMPUTED_VALUE"""),684.79)</f>
        <v>684.79</v>
      </c>
      <c r="J29" s="2">
        <f>IFERROR(__xludf.DUMMYFUNCTION("""COMPUTED_VALUE"""),45331.66666666667)</f>
        <v>45331.66667</v>
      </c>
      <c r="K29" s="1">
        <f>IFERROR(__xludf.DUMMYFUNCTION("""COMPUTED_VALUE"""),690.69)</f>
        <v>690.69</v>
      </c>
      <c r="M29" s="2">
        <f>IFERROR(__xludf.DUMMYFUNCTION("""COMPUTED_VALUE"""),45331.66666666667)</f>
        <v>45331.66667</v>
      </c>
      <c r="N29" s="1">
        <f>IFERROR(__xludf.DUMMYFUNCTION("""COMPUTED_VALUE"""),6726920.0)</f>
        <v>6726920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IFERROR(__xludf.DUMMYFUNCTION("""COMPUTED_VALUE"""),691.52)</f>
        <v>691.52</v>
      </c>
      <c r="D30" s="2">
        <f>IFERROR(__xludf.DUMMYFUNCTION("""COMPUTED_VALUE"""),45334.66666666667)</f>
        <v>45334.66667</v>
      </c>
      <c r="E30" s="1">
        <f>IFERROR(__xludf.DUMMYFUNCTION("""COMPUTED_VALUE"""),697.55)</f>
        <v>697.55</v>
      </c>
      <c r="G30" s="2">
        <f>IFERROR(__xludf.DUMMYFUNCTION("""COMPUTED_VALUE"""),45334.66666666667)</f>
        <v>45334.66667</v>
      </c>
      <c r="H30" s="1">
        <f>IFERROR(__xludf.DUMMYFUNCTION("""COMPUTED_VALUE"""),690.46)</f>
        <v>690.46</v>
      </c>
      <c r="J30" s="2">
        <f>IFERROR(__xludf.DUMMYFUNCTION("""COMPUTED_VALUE"""),45334.66666666667)</f>
        <v>45334.66667</v>
      </c>
      <c r="K30" s="1">
        <f>IFERROR(__xludf.DUMMYFUNCTION("""COMPUTED_VALUE"""),693.42)</f>
        <v>693.42</v>
      </c>
      <c r="M30" s="2">
        <f>IFERROR(__xludf.DUMMYFUNCTION("""COMPUTED_VALUE"""),45334.66666666667)</f>
        <v>45334.66667</v>
      </c>
      <c r="N30" s="1">
        <f>IFERROR(__xludf.DUMMYFUNCTION("""COMPUTED_VALUE"""),5175957.0)</f>
        <v>5175957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IFERROR(__xludf.DUMMYFUNCTION("""COMPUTED_VALUE"""),683.39)</f>
        <v>683.39</v>
      </c>
      <c r="D31" s="2">
        <f>IFERROR(__xludf.DUMMYFUNCTION("""COMPUTED_VALUE"""),45335.66666666667)</f>
        <v>45335.66667</v>
      </c>
      <c r="E31" s="1">
        <f>IFERROR(__xludf.DUMMYFUNCTION("""COMPUTED_VALUE"""),690.4)</f>
        <v>690.4</v>
      </c>
      <c r="G31" s="2">
        <f>IFERROR(__xludf.DUMMYFUNCTION("""COMPUTED_VALUE"""),45335.66666666667)</f>
        <v>45335.66667</v>
      </c>
      <c r="H31" s="1">
        <f>IFERROR(__xludf.DUMMYFUNCTION("""COMPUTED_VALUE"""),681.12)</f>
        <v>681.12</v>
      </c>
      <c r="J31" s="2">
        <f>IFERROR(__xludf.DUMMYFUNCTION("""COMPUTED_VALUE"""),45335.66666666667)</f>
        <v>45335.66667</v>
      </c>
      <c r="K31" s="1">
        <f>IFERROR(__xludf.DUMMYFUNCTION("""COMPUTED_VALUE"""),687.54)</f>
        <v>687.54</v>
      </c>
      <c r="M31" s="2">
        <f>IFERROR(__xludf.DUMMYFUNCTION("""COMPUTED_VALUE"""),45335.66666666667)</f>
        <v>45335.66667</v>
      </c>
      <c r="N31" s="1">
        <f>IFERROR(__xludf.DUMMYFUNCTION("""COMPUTED_VALUE"""),5870748.0)</f>
        <v>5870748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IFERROR(__xludf.DUMMYFUNCTION("""COMPUTED_VALUE"""),692.94)</f>
        <v>692.94</v>
      </c>
      <c r="D32" s="2">
        <f>IFERROR(__xludf.DUMMYFUNCTION("""COMPUTED_VALUE"""),45336.66666666667)</f>
        <v>45336.66667</v>
      </c>
      <c r="E32" s="1">
        <f>IFERROR(__xludf.DUMMYFUNCTION("""COMPUTED_VALUE"""),696.27)</f>
        <v>696.27</v>
      </c>
      <c r="G32" s="2">
        <f>IFERROR(__xludf.DUMMYFUNCTION("""COMPUTED_VALUE"""),45336.66666666667)</f>
        <v>45336.66667</v>
      </c>
      <c r="H32" s="1">
        <f>IFERROR(__xludf.DUMMYFUNCTION("""COMPUTED_VALUE"""),687.28)</f>
        <v>687.28</v>
      </c>
      <c r="J32" s="2">
        <f>IFERROR(__xludf.DUMMYFUNCTION("""COMPUTED_VALUE"""),45336.66666666667)</f>
        <v>45336.66667</v>
      </c>
      <c r="K32" s="1">
        <f>IFERROR(__xludf.DUMMYFUNCTION("""COMPUTED_VALUE"""),691.87)</f>
        <v>691.87</v>
      </c>
      <c r="M32" s="2">
        <f>IFERROR(__xludf.DUMMYFUNCTION("""COMPUTED_VALUE"""),45336.66666666667)</f>
        <v>45336.66667</v>
      </c>
      <c r="N32" s="1">
        <f>IFERROR(__xludf.DUMMYFUNCTION("""COMPUTED_VALUE"""),4936871.0)</f>
        <v>4936871</v>
      </c>
    </row>
    <row r="33">
      <c r="A33" s="2">
        <f>IFERROR(__xludf.DUMMYFUNCTION("""COMPUTED_VALUE"""),45337.66666666667)</f>
        <v>45337.66667</v>
      </c>
      <c r="B33" s="1">
        <f>IFERROR(__xludf.DUMMYFUNCTION("""COMPUTED_VALUE"""),694.36)</f>
        <v>694.36</v>
      </c>
      <c r="D33" s="2">
        <f>IFERROR(__xludf.DUMMYFUNCTION("""COMPUTED_VALUE"""),45337.66666666667)</f>
        <v>45337.66667</v>
      </c>
      <c r="E33" s="1">
        <f>IFERROR(__xludf.DUMMYFUNCTION("""COMPUTED_VALUE"""),706.72)</f>
        <v>706.72</v>
      </c>
      <c r="G33" s="2">
        <f>IFERROR(__xludf.DUMMYFUNCTION("""COMPUTED_VALUE"""),45337.66666666667)</f>
        <v>45337.66667</v>
      </c>
      <c r="H33" s="1">
        <f>IFERROR(__xludf.DUMMYFUNCTION("""COMPUTED_VALUE"""),693.32)</f>
        <v>693.32</v>
      </c>
      <c r="J33" s="2">
        <f>IFERROR(__xludf.DUMMYFUNCTION("""COMPUTED_VALUE"""),45337.66666666667)</f>
        <v>45337.66667</v>
      </c>
      <c r="K33" s="1">
        <f>IFERROR(__xludf.DUMMYFUNCTION("""COMPUTED_VALUE"""),701.77)</f>
        <v>701.77</v>
      </c>
      <c r="M33" s="2">
        <f>IFERROR(__xludf.DUMMYFUNCTION("""COMPUTED_VALUE"""),45337.66666666667)</f>
        <v>45337.66667</v>
      </c>
      <c r="N33" s="1">
        <f>IFERROR(__xludf.DUMMYFUNCTION("""COMPUTED_VALUE"""),4948405.0)</f>
        <v>4948405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IFERROR(__xludf.DUMMYFUNCTION("""COMPUTED_VALUE"""),699.99)</f>
        <v>699.99</v>
      </c>
      <c r="D34" s="2">
        <f>IFERROR(__xludf.DUMMYFUNCTION("""COMPUTED_VALUE"""),45338.66666666667)</f>
        <v>45338.66667</v>
      </c>
      <c r="E34" s="1">
        <f>IFERROR(__xludf.DUMMYFUNCTION("""COMPUTED_VALUE"""),701.14)</f>
        <v>701.14</v>
      </c>
      <c r="G34" s="2">
        <f>IFERROR(__xludf.DUMMYFUNCTION("""COMPUTED_VALUE"""),45338.66666666667)</f>
        <v>45338.66667</v>
      </c>
      <c r="H34" s="1">
        <f>IFERROR(__xludf.DUMMYFUNCTION("""COMPUTED_VALUE"""),692.27)</f>
        <v>692.27</v>
      </c>
      <c r="J34" s="2">
        <f>IFERROR(__xludf.DUMMYFUNCTION("""COMPUTED_VALUE"""),45338.66666666667)</f>
        <v>45338.66667</v>
      </c>
      <c r="K34" s="1">
        <f>IFERROR(__xludf.DUMMYFUNCTION("""COMPUTED_VALUE"""),693.68)</f>
        <v>693.68</v>
      </c>
      <c r="M34" s="2">
        <f>IFERROR(__xludf.DUMMYFUNCTION("""COMPUTED_VALUE"""),45338.66666666667)</f>
        <v>45338.66667</v>
      </c>
      <c r="N34" s="1">
        <f>IFERROR(__xludf.DUMMYFUNCTION("""COMPUTED_VALUE"""),3979257.0)</f>
        <v>3979257</v>
      </c>
    </row>
    <row r="35">
      <c r="A35" s="2">
        <f>IFERROR(__xludf.DUMMYFUNCTION("""COMPUTED_VALUE"""),45342.66666666667)</f>
        <v>45342.66667</v>
      </c>
      <c r="B35" s="1">
        <f>IFERROR(__xludf.DUMMYFUNCTION("""COMPUTED_VALUE"""),691.99)</f>
        <v>691.99</v>
      </c>
      <c r="D35" s="2">
        <f>IFERROR(__xludf.DUMMYFUNCTION("""COMPUTED_VALUE"""),45342.66666666667)</f>
        <v>45342.66667</v>
      </c>
      <c r="E35" s="1">
        <f>IFERROR(__xludf.DUMMYFUNCTION("""COMPUTED_VALUE"""),695.28)</f>
        <v>695.28</v>
      </c>
      <c r="G35" s="2">
        <f>IFERROR(__xludf.DUMMYFUNCTION("""COMPUTED_VALUE"""),45342.66666666667)</f>
        <v>45342.66667</v>
      </c>
      <c r="H35" s="1">
        <f>IFERROR(__xludf.DUMMYFUNCTION("""COMPUTED_VALUE"""),687.92)</f>
        <v>687.92</v>
      </c>
      <c r="J35" s="2">
        <f>IFERROR(__xludf.DUMMYFUNCTION("""COMPUTED_VALUE"""),45342.66666666667)</f>
        <v>45342.66667</v>
      </c>
      <c r="K35" s="1">
        <f>IFERROR(__xludf.DUMMYFUNCTION("""COMPUTED_VALUE"""),690.42)</f>
        <v>690.42</v>
      </c>
      <c r="M35" s="2">
        <f>IFERROR(__xludf.DUMMYFUNCTION("""COMPUTED_VALUE"""),45342.66666666667)</f>
        <v>45342.66667</v>
      </c>
      <c r="N35" s="1">
        <f>IFERROR(__xludf.DUMMYFUNCTION("""COMPUTED_VALUE"""),5616836.0)</f>
        <v>5616836</v>
      </c>
    </row>
    <row r="36">
      <c r="A36" s="2">
        <f>IFERROR(__xludf.DUMMYFUNCTION("""COMPUTED_VALUE"""),45343.66666666667)</f>
        <v>45343.66667</v>
      </c>
      <c r="B36" s="1">
        <f>IFERROR(__xludf.DUMMYFUNCTION("""COMPUTED_VALUE"""),688.6)</f>
        <v>688.6</v>
      </c>
      <c r="D36" s="2">
        <f>IFERROR(__xludf.DUMMYFUNCTION("""COMPUTED_VALUE"""),45343.66666666667)</f>
        <v>45343.66667</v>
      </c>
      <c r="E36" s="1">
        <f>IFERROR(__xludf.DUMMYFUNCTION("""COMPUTED_VALUE"""),690.21)</f>
        <v>690.21</v>
      </c>
      <c r="G36" s="2">
        <f>IFERROR(__xludf.DUMMYFUNCTION("""COMPUTED_VALUE"""),45343.66666666667)</f>
        <v>45343.66667</v>
      </c>
      <c r="H36" s="1">
        <f>IFERROR(__xludf.DUMMYFUNCTION("""COMPUTED_VALUE"""),682.93)</f>
        <v>682.93</v>
      </c>
      <c r="J36" s="2">
        <f>IFERROR(__xludf.DUMMYFUNCTION("""COMPUTED_VALUE"""),45343.66666666667)</f>
        <v>45343.66667</v>
      </c>
      <c r="K36" s="1">
        <f>IFERROR(__xludf.DUMMYFUNCTION("""COMPUTED_VALUE"""),688.05)</f>
        <v>688.05</v>
      </c>
      <c r="M36" s="2">
        <f>IFERROR(__xludf.DUMMYFUNCTION("""COMPUTED_VALUE"""),45343.66666666667)</f>
        <v>45343.66667</v>
      </c>
      <c r="N36" s="1">
        <f>IFERROR(__xludf.DUMMYFUNCTION("""COMPUTED_VALUE"""),4302051.0)</f>
        <v>4302051</v>
      </c>
    </row>
    <row r="37">
      <c r="A37" s="2">
        <f>IFERROR(__xludf.DUMMYFUNCTION("""COMPUTED_VALUE"""),45344.66666666667)</f>
        <v>45344.66667</v>
      </c>
      <c r="B37" s="1">
        <f>IFERROR(__xludf.DUMMYFUNCTION("""COMPUTED_VALUE"""),691.16)</f>
        <v>691.16</v>
      </c>
      <c r="D37" s="2">
        <f>IFERROR(__xludf.DUMMYFUNCTION("""COMPUTED_VALUE"""),45344.66666666667)</f>
        <v>45344.66667</v>
      </c>
      <c r="E37" s="1">
        <f>IFERROR(__xludf.DUMMYFUNCTION("""COMPUTED_VALUE"""),694.92)</f>
        <v>694.92</v>
      </c>
      <c r="G37" s="2">
        <f>IFERROR(__xludf.DUMMYFUNCTION("""COMPUTED_VALUE"""),45344.66666666667)</f>
        <v>45344.66667</v>
      </c>
      <c r="H37" s="1">
        <f>IFERROR(__xludf.DUMMYFUNCTION("""COMPUTED_VALUE"""),687.14)</f>
        <v>687.14</v>
      </c>
      <c r="J37" s="2">
        <f>IFERROR(__xludf.DUMMYFUNCTION("""COMPUTED_VALUE"""),45344.66666666667)</f>
        <v>45344.66667</v>
      </c>
      <c r="K37" s="1">
        <f>IFERROR(__xludf.DUMMYFUNCTION("""COMPUTED_VALUE"""),694.42)</f>
        <v>694.42</v>
      </c>
      <c r="M37" s="2">
        <f>IFERROR(__xludf.DUMMYFUNCTION("""COMPUTED_VALUE"""),45344.66666666667)</f>
        <v>45344.66667</v>
      </c>
      <c r="N37" s="1">
        <f>IFERROR(__xludf.DUMMYFUNCTION("""COMPUTED_VALUE"""),3828900.0)</f>
        <v>3828900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IFERROR(__xludf.DUMMYFUNCTION("""COMPUTED_VALUE"""),694.62)</f>
        <v>694.62</v>
      </c>
      <c r="D38" s="2">
        <f>IFERROR(__xludf.DUMMYFUNCTION("""COMPUTED_VALUE"""),45345.66666666667)</f>
        <v>45345.66667</v>
      </c>
      <c r="E38" s="1">
        <f>IFERROR(__xludf.DUMMYFUNCTION("""COMPUTED_VALUE"""),696.96)</f>
        <v>696.96</v>
      </c>
      <c r="G38" s="2">
        <f>IFERROR(__xludf.DUMMYFUNCTION("""COMPUTED_VALUE"""),45345.66666666667)</f>
        <v>45345.66667</v>
      </c>
      <c r="H38" s="1">
        <f>IFERROR(__xludf.DUMMYFUNCTION("""COMPUTED_VALUE"""),691.88)</f>
        <v>691.88</v>
      </c>
      <c r="J38" s="2">
        <f>IFERROR(__xludf.DUMMYFUNCTION("""COMPUTED_VALUE"""),45345.66666666667)</f>
        <v>45345.66667</v>
      </c>
      <c r="K38" s="1">
        <f>IFERROR(__xludf.DUMMYFUNCTION("""COMPUTED_VALUE"""),695.26)</f>
        <v>695.26</v>
      </c>
      <c r="M38" s="2">
        <f>IFERROR(__xludf.DUMMYFUNCTION("""COMPUTED_VALUE"""),45345.66666666667)</f>
        <v>45345.66667</v>
      </c>
      <c r="N38" s="1">
        <f>IFERROR(__xludf.DUMMYFUNCTION("""COMPUTED_VALUE"""),3731819.0)</f>
        <v>3731819</v>
      </c>
    </row>
    <row r="39">
      <c r="A39" s="2">
        <f>IFERROR(__xludf.DUMMYFUNCTION("""COMPUTED_VALUE"""),45348.66666666667)</f>
        <v>45348.66667</v>
      </c>
      <c r="B39" s="1">
        <f>IFERROR(__xludf.DUMMYFUNCTION("""COMPUTED_VALUE"""),695.37)</f>
        <v>695.37</v>
      </c>
      <c r="D39" s="2">
        <f>IFERROR(__xludf.DUMMYFUNCTION("""COMPUTED_VALUE"""),45348.66666666667)</f>
        <v>45348.66667</v>
      </c>
      <c r="E39" s="1">
        <f>IFERROR(__xludf.DUMMYFUNCTION("""COMPUTED_VALUE"""),695.82)</f>
        <v>695.82</v>
      </c>
      <c r="G39" s="2">
        <f>IFERROR(__xludf.DUMMYFUNCTION("""COMPUTED_VALUE"""),45348.66666666667)</f>
        <v>45348.66667</v>
      </c>
      <c r="H39" s="1">
        <f>IFERROR(__xludf.DUMMYFUNCTION("""COMPUTED_VALUE"""),690.85)</f>
        <v>690.85</v>
      </c>
      <c r="J39" s="2">
        <f>IFERROR(__xludf.DUMMYFUNCTION("""COMPUTED_VALUE"""),45348.66666666667)</f>
        <v>45348.66667</v>
      </c>
      <c r="K39" s="1">
        <f>IFERROR(__xludf.DUMMYFUNCTION("""COMPUTED_VALUE"""),694.0)</f>
        <v>694</v>
      </c>
      <c r="M39" s="2">
        <f>IFERROR(__xludf.DUMMYFUNCTION("""COMPUTED_VALUE"""),45348.66666666667)</f>
        <v>45348.66667</v>
      </c>
      <c r="N39" s="1">
        <f>IFERROR(__xludf.DUMMYFUNCTION("""COMPUTED_VALUE"""),3976508.0)</f>
        <v>3976508</v>
      </c>
    </row>
    <row r="40">
      <c r="A40" s="2">
        <f>IFERROR(__xludf.DUMMYFUNCTION("""COMPUTED_VALUE"""),45349.66666666667)</f>
        <v>45349.66667</v>
      </c>
      <c r="B40" s="1">
        <f>IFERROR(__xludf.DUMMYFUNCTION("""COMPUTED_VALUE"""),695.25)</f>
        <v>695.25</v>
      </c>
      <c r="D40" s="2">
        <f>IFERROR(__xludf.DUMMYFUNCTION("""COMPUTED_VALUE"""),45349.66666666667)</f>
        <v>45349.66667</v>
      </c>
      <c r="E40" s="1">
        <f>IFERROR(__xludf.DUMMYFUNCTION("""COMPUTED_VALUE"""),697.14)</f>
        <v>697.14</v>
      </c>
      <c r="G40" s="2">
        <f>IFERROR(__xludf.DUMMYFUNCTION("""COMPUTED_VALUE"""),45349.66666666667)</f>
        <v>45349.66667</v>
      </c>
      <c r="H40" s="1">
        <f>IFERROR(__xludf.DUMMYFUNCTION("""COMPUTED_VALUE"""),692.27)</f>
        <v>692.27</v>
      </c>
      <c r="J40" s="2">
        <f>IFERROR(__xludf.DUMMYFUNCTION("""COMPUTED_VALUE"""),45349.66666666667)</f>
        <v>45349.66667</v>
      </c>
      <c r="K40" s="1">
        <f>IFERROR(__xludf.DUMMYFUNCTION("""COMPUTED_VALUE"""),696.84)</f>
        <v>696.84</v>
      </c>
      <c r="M40" s="2">
        <f>IFERROR(__xludf.DUMMYFUNCTION("""COMPUTED_VALUE"""),45349.66666666667)</f>
        <v>45349.66667</v>
      </c>
      <c r="N40" s="1">
        <f>IFERROR(__xludf.DUMMYFUNCTION("""COMPUTED_VALUE"""),2959606.0)</f>
        <v>2959606</v>
      </c>
    </row>
    <row r="41">
      <c r="A41" s="2">
        <f>IFERROR(__xludf.DUMMYFUNCTION("""COMPUTED_VALUE"""),45350.66666666667)</f>
        <v>45350.66667</v>
      </c>
      <c r="B41" s="1">
        <f>IFERROR(__xludf.DUMMYFUNCTION("""COMPUTED_VALUE"""),695.2)</f>
        <v>695.2</v>
      </c>
      <c r="D41" s="2">
        <f>IFERROR(__xludf.DUMMYFUNCTION("""COMPUTED_VALUE"""),45350.66666666667)</f>
        <v>45350.66667</v>
      </c>
      <c r="E41" s="1">
        <f>IFERROR(__xludf.DUMMYFUNCTION("""COMPUTED_VALUE"""),697.8)</f>
        <v>697.8</v>
      </c>
      <c r="G41" s="2">
        <f>IFERROR(__xludf.DUMMYFUNCTION("""COMPUTED_VALUE"""),45350.66666666667)</f>
        <v>45350.66667</v>
      </c>
      <c r="H41" s="1">
        <f>IFERROR(__xludf.DUMMYFUNCTION("""COMPUTED_VALUE"""),693.26)</f>
        <v>693.26</v>
      </c>
      <c r="J41" s="2">
        <f>IFERROR(__xludf.DUMMYFUNCTION("""COMPUTED_VALUE"""),45350.66666666667)</f>
        <v>45350.66667</v>
      </c>
      <c r="K41" s="1">
        <f>IFERROR(__xludf.DUMMYFUNCTION("""COMPUTED_VALUE"""),694.91)</f>
        <v>694.91</v>
      </c>
      <c r="M41" s="2">
        <f>IFERROR(__xludf.DUMMYFUNCTION("""COMPUTED_VALUE"""),45350.66666666667)</f>
        <v>45350.66667</v>
      </c>
      <c r="N41" s="1">
        <f>IFERROR(__xludf.DUMMYFUNCTION("""COMPUTED_VALUE"""),3129241.0)</f>
        <v>3129241</v>
      </c>
    </row>
    <row r="42">
      <c r="A42" s="2">
        <f>IFERROR(__xludf.DUMMYFUNCTION("""COMPUTED_VALUE"""),45351.66666666667)</f>
        <v>45351.66667</v>
      </c>
      <c r="B42" s="1">
        <f>IFERROR(__xludf.DUMMYFUNCTION("""COMPUTED_VALUE"""),699.02)</f>
        <v>699.02</v>
      </c>
      <c r="D42" s="2">
        <f>IFERROR(__xludf.DUMMYFUNCTION("""COMPUTED_VALUE"""),45351.66666666667)</f>
        <v>45351.66667</v>
      </c>
      <c r="E42" s="1">
        <f>IFERROR(__xludf.DUMMYFUNCTION("""COMPUTED_VALUE"""),708.6)</f>
        <v>708.6</v>
      </c>
      <c r="G42" s="2">
        <f>IFERROR(__xludf.DUMMYFUNCTION("""COMPUTED_VALUE"""),45351.66666666667)</f>
        <v>45351.66667</v>
      </c>
      <c r="H42" s="1">
        <f>IFERROR(__xludf.DUMMYFUNCTION("""COMPUTED_VALUE"""),697.81)</f>
        <v>697.81</v>
      </c>
      <c r="J42" s="2">
        <f>IFERROR(__xludf.DUMMYFUNCTION("""COMPUTED_VALUE"""),45351.66666666667)</f>
        <v>45351.66667</v>
      </c>
      <c r="K42" s="1">
        <f>IFERROR(__xludf.DUMMYFUNCTION("""COMPUTED_VALUE"""),706.8)</f>
        <v>706.8</v>
      </c>
      <c r="M42" s="2">
        <f>IFERROR(__xludf.DUMMYFUNCTION("""COMPUTED_VALUE"""),45351.66666666667)</f>
        <v>45351.66667</v>
      </c>
      <c r="N42" s="1">
        <f>IFERROR(__xludf.DUMMYFUNCTION("""COMPUTED_VALUE"""),9229235.0)</f>
        <v>9229235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IFERROR(__xludf.DUMMYFUNCTION("""COMPUTED_VALUE"""),706.42)</f>
        <v>706.42</v>
      </c>
      <c r="D43" s="2">
        <f>IFERROR(__xludf.DUMMYFUNCTION("""COMPUTED_VALUE"""),45352.66666666667)</f>
        <v>45352.66667</v>
      </c>
      <c r="E43" s="1">
        <f>IFERROR(__xludf.DUMMYFUNCTION("""COMPUTED_VALUE"""),706.42)</f>
        <v>706.42</v>
      </c>
      <c r="G43" s="2">
        <f>IFERROR(__xludf.DUMMYFUNCTION("""COMPUTED_VALUE"""),45352.66666666667)</f>
        <v>45352.66667</v>
      </c>
      <c r="H43" s="1">
        <f>IFERROR(__xludf.DUMMYFUNCTION("""COMPUTED_VALUE"""),688.8)</f>
        <v>688.8</v>
      </c>
      <c r="J43" s="2">
        <f>IFERROR(__xludf.DUMMYFUNCTION("""COMPUTED_VALUE"""),45352.66666666667)</f>
        <v>45352.66667</v>
      </c>
      <c r="K43" s="1">
        <f>IFERROR(__xludf.DUMMYFUNCTION("""COMPUTED_VALUE"""),691.01)</f>
        <v>691.01</v>
      </c>
      <c r="M43" s="2">
        <f>IFERROR(__xludf.DUMMYFUNCTION("""COMPUTED_VALUE"""),45352.66666666667)</f>
        <v>45352.66667</v>
      </c>
      <c r="N43" s="1">
        <f>IFERROR(__xludf.DUMMYFUNCTION("""COMPUTED_VALUE"""),6655575.0)</f>
        <v>6655575</v>
      </c>
    </row>
    <row r="44">
      <c r="A44" s="2">
        <f>IFERROR(__xludf.DUMMYFUNCTION("""COMPUTED_VALUE"""),45355.66666666667)</f>
        <v>45355.66667</v>
      </c>
      <c r="B44" s="1">
        <f>IFERROR(__xludf.DUMMYFUNCTION("""COMPUTED_VALUE"""),694.23)</f>
        <v>694.23</v>
      </c>
      <c r="D44" s="2">
        <f>IFERROR(__xludf.DUMMYFUNCTION("""COMPUTED_VALUE"""),45355.66666666667)</f>
        <v>45355.66667</v>
      </c>
      <c r="E44" s="1">
        <f>IFERROR(__xludf.DUMMYFUNCTION("""COMPUTED_VALUE"""),694.23)</f>
        <v>694.23</v>
      </c>
      <c r="G44" s="2">
        <f>IFERROR(__xludf.DUMMYFUNCTION("""COMPUTED_VALUE"""),45355.66666666667)</f>
        <v>45355.66667</v>
      </c>
      <c r="H44" s="1">
        <f>IFERROR(__xludf.DUMMYFUNCTION("""COMPUTED_VALUE"""),676.25)</f>
        <v>676.25</v>
      </c>
      <c r="J44" s="2">
        <f>IFERROR(__xludf.DUMMYFUNCTION("""COMPUTED_VALUE"""),45355.66666666667)</f>
        <v>45355.66667</v>
      </c>
      <c r="K44" s="1">
        <f>IFERROR(__xludf.DUMMYFUNCTION("""COMPUTED_VALUE"""),681.38)</f>
        <v>681.38</v>
      </c>
      <c r="M44" s="2">
        <f>IFERROR(__xludf.DUMMYFUNCTION("""COMPUTED_VALUE"""),45355.66666666667)</f>
        <v>45355.66667</v>
      </c>
      <c r="N44" s="1">
        <f>IFERROR(__xludf.DUMMYFUNCTION("""COMPUTED_VALUE"""),6092191.0)</f>
        <v>6092191</v>
      </c>
    </row>
    <row r="45">
      <c r="A45" s="2">
        <f>IFERROR(__xludf.DUMMYFUNCTION("""COMPUTED_VALUE"""),45356.66666666667)</f>
        <v>45356.66667</v>
      </c>
      <c r="B45" s="1">
        <f>IFERROR(__xludf.DUMMYFUNCTION("""COMPUTED_VALUE"""),678.46)</f>
        <v>678.46</v>
      </c>
      <c r="D45" s="2">
        <f>IFERROR(__xludf.DUMMYFUNCTION("""COMPUTED_VALUE"""),45356.66666666667)</f>
        <v>45356.66667</v>
      </c>
      <c r="E45" s="1">
        <f>IFERROR(__xludf.DUMMYFUNCTION("""COMPUTED_VALUE"""),682.65)</f>
        <v>682.65</v>
      </c>
      <c r="G45" s="2">
        <f>IFERROR(__xludf.DUMMYFUNCTION("""COMPUTED_VALUE"""),45356.66666666667)</f>
        <v>45356.66667</v>
      </c>
      <c r="H45" s="1">
        <f>IFERROR(__xludf.DUMMYFUNCTION("""COMPUTED_VALUE"""),672.0)</f>
        <v>672</v>
      </c>
      <c r="J45" s="2">
        <f>IFERROR(__xludf.DUMMYFUNCTION("""COMPUTED_VALUE"""),45356.66666666667)</f>
        <v>45356.66667</v>
      </c>
      <c r="K45" s="1">
        <f>IFERROR(__xludf.DUMMYFUNCTION("""COMPUTED_VALUE"""),679.63)</f>
        <v>679.63</v>
      </c>
      <c r="M45" s="2">
        <f>IFERROR(__xludf.DUMMYFUNCTION("""COMPUTED_VALUE"""),45356.66666666667)</f>
        <v>45356.66667</v>
      </c>
      <c r="N45" s="1">
        <f>IFERROR(__xludf.DUMMYFUNCTION("""COMPUTED_VALUE"""),5008855.0)</f>
        <v>5008855</v>
      </c>
    </row>
    <row r="46">
      <c r="A46" s="2">
        <f>IFERROR(__xludf.DUMMYFUNCTION("""COMPUTED_VALUE"""),45357.66666666667)</f>
        <v>45357.66667</v>
      </c>
      <c r="B46" s="1">
        <f>IFERROR(__xludf.DUMMYFUNCTION("""COMPUTED_VALUE"""),683.35)</f>
        <v>683.35</v>
      </c>
      <c r="D46" s="2">
        <f>IFERROR(__xludf.DUMMYFUNCTION("""COMPUTED_VALUE"""),45357.66666666667)</f>
        <v>45357.66667</v>
      </c>
      <c r="E46" s="1">
        <f>IFERROR(__xludf.DUMMYFUNCTION("""COMPUTED_VALUE"""),687.22)</f>
        <v>687.22</v>
      </c>
      <c r="G46" s="2">
        <f>IFERROR(__xludf.DUMMYFUNCTION("""COMPUTED_VALUE"""),45357.66666666667)</f>
        <v>45357.66667</v>
      </c>
      <c r="H46" s="1">
        <f>IFERROR(__xludf.DUMMYFUNCTION("""COMPUTED_VALUE"""),680.15)</f>
        <v>680.15</v>
      </c>
      <c r="J46" s="2">
        <f>IFERROR(__xludf.DUMMYFUNCTION("""COMPUTED_VALUE"""),45357.66666666667)</f>
        <v>45357.66667</v>
      </c>
      <c r="K46" s="1">
        <f>IFERROR(__xludf.DUMMYFUNCTION("""COMPUTED_VALUE"""),685.12)</f>
        <v>685.12</v>
      </c>
      <c r="M46" s="2">
        <f>IFERROR(__xludf.DUMMYFUNCTION("""COMPUTED_VALUE"""),45357.66666666667)</f>
        <v>45357.66667</v>
      </c>
      <c r="N46" s="1">
        <f>IFERROR(__xludf.DUMMYFUNCTION("""COMPUTED_VALUE"""),5270370.0)</f>
        <v>5270370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IFERROR(__xludf.DUMMYFUNCTION("""COMPUTED_VALUE"""),686.83)</f>
        <v>686.83</v>
      </c>
      <c r="D47" s="2">
        <f>IFERROR(__xludf.DUMMYFUNCTION("""COMPUTED_VALUE"""),45358.66666666667)</f>
        <v>45358.66667</v>
      </c>
      <c r="E47" s="1">
        <f>IFERROR(__xludf.DUMMYFUNCTION("""COMPUTED_VALUE"""),693.32)</f>
        <v>693.32</v>
      </c>
      <c r="G47" s="2">
        <f>IFERROR(__xludf.DUMMYFUNCTION("""COMPUTED_VALUE"""),45358.66666666667)</f>
        <v>45358.66667</v>
      </c>
      <c r="H47" s="1">
        <f>IFERROR(__xludf.DUMMYFUNCTION("""COMPUTED_VALUE"""),685.99)</f>
        <v>685.99</v>
      </c>
      <c r="J47" s="2">
        <f>IFERROR(__xludf.DUMMYFUNCTION("""COMPUTED_VALUE"""),45358.66666666667)</f>
        <v>45358.66667</v>
      </c>
      <c r="K47" s="1">
        <f>IFERROR(__xludf.DUMMYFUNCTION("""COMPUTED_VALUE"""),688.81)</f>
        <v>688.81</v>
      </c>
      <c r="M47" s="2">
        <f>IFERROR(__xludf.DUMMYFUNCTION("""COMPUTED_VALUE"""),45358.66666666667)</f>
        <v>45358.66667</v>
      </c>
      <c r="N47" s="1">
        <f>IFERROR(__xludf.DUMMYFUNCTION("""COMPUTED_VALUE"""),3903408.0)</f>
        <v>3903408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IFERROR(__xludf.DUMMYFUNCTION("""COMPUTED_VALUE"""),690.82)</f>
        <v>690.82</v>
      </c>
      <c r="D48" s="2">
        <f>IFERROR(__xludf.DUMMYFUNCTION("""COMPUTED_VALUE"""),45359.66666666667)</f>
        <v>45359.66667</v>
      </c>
      <c r="E48" s="1">
        <f>IFERROR(__xludf.DUMMYFUNCTION("""COMPUTED_VALUE"""),697.79)</f>
        <v>697.79</v>
      </c>
      <c r="G48" s="2">
        <f>IFERROR(__xludf.DUMMYFUNCTION("""COMPUTED_VALUE"""),45359.66666666667)</f>
        <v>45359.66667</v>
      </c>
      <c r="H48" s="1">
        <f>IFERROR(__xludf.DUMMYFUNCTION("""COMPUTED_VALUE"""),690.82)</f>
        <v>690.82</v>
      </c>
      <c r="J48" s="2">
        <f>IFERROR(__xludf.DUMMYFUNCTION("""COMPUTED_VALUE"""),45359.66666666667)</f>
        <v>45359.66667</v>
      </c>
      <c r="K48" s="1">
        <f>IFERROR(__xludf.DUMMYFUNCTION("""COMPUTED_VALUE"""),691.73)</f>
        <v>691.73</v>
      </c>
      <c r="M48" s="2">
        <f>IFERROR(__xludf.DUMMYFUNCTION("""COMPUTED_VALUE"""),45359.66666666667)</f>
        <v>45359.66667</v>
      </c>
      <c r="N48" s="1">
        <f>IFERROR(__xludf.DUMMYFUNCTION("""COMPUTED_VALUE"""),4269030.0)</f>
        <v>4269030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IFERROR(__xludf.DUMMYFUNCTION("""COMPUTED_VALUE"""),691.02)</f>
        <v>691.02</v>
      </c>
      <c r="D49" s="2">
        <f>IFERROR(__xludf.DUMMYFUNCTION("""COMPUTED_VALUE"""),45362.66666666667)</f>
        <v>45362.66667</v>
      </c>
      <c r="E49" s="1">
        <f>IFERROR(__xludf.DUMMYFUNCTION("""COMPUTED_VALUE"""),707.77)</f>
        <v>707.77</v>
      </c>
      <c r="G49" s="2">
        <f>IFERROR(__xludf.DUMMYFUNCTION("""COMPUTED_VALUE"""),45362.66666666667)</f>
        <v>45362.66667</v>
      </c>
      <c r="H49" s="1">
        <f>IFERROR(__xludf.DUMMYFUNCTION("""COMPUTED_VALUE"""),687.73)</f>
        <v>687.73</v>
      </c>
      <c r="J49" s="2">
        <f>IFERROR(__xludf.DUMMYFUNCTION("""COMPUTED_VALUE"""),45362.66666666667)</f>
        <v>45362.66667</v>
      </c>
      <c r="K49" s="1">
        <f>IFERROR(__xludf.DUMMYFUNCTION("""COMPUTED_VALUE"""),697.92)</f>
        <v>697.92</v>
      </c>
      <c r="M49" s="2">
        <f>IFERROR(__xludf.DUMMYFUNCTION("""COMPUTED_VALUE"""),45362.66666666667)</f>
        <v>45362.66667</v>
      </c>
      <c r="N49" s="1">
        <f>IFERROR(__xludf.DUMMYFUNCTION("""COMPUTED_VALUE"""),6794704.0)</f>
        <v>6794704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IFERROR(__xludf.DUMMYFUNCTION("""COMPUTED_VALUE"""),702.05)</f>
        <v>702.05</v>
      </c>
      <c r="D50" s="2">
        <f>IFERROR(__xludf.DUMMYFUNCTION("""COMPUTED_VALUE"""),45363.66666666667)</f>
        <v>45363.66667</v>
      </c>
      <c r="E50" s="1">
        <f>IFERROR(__xludf.DUMMYFUNCTION("""COMPUTED_VALUE"""),703.15)</f>
        <v>703.15</v>
      </c>
      <c r="G50" s="2">
        <f>IFERROR(__xludf.DUMMYFUNCTION("""COMPUTED_VALUE"""),45363.66666666667)</f>
        <v>45363.66667</v>
      </c>
      <c r="H50" s="1">
        <f>IFERROR(__xludf.DUMMYFUNCTION("""COMPUTED_VALUE"""),693.45)</f>
        <v>693.45</v>
      </c>
      <c r="J50" s="2">
        <f>IFERROR(__xludf.DUMMYFUNCTION("""COMPUTED_VALUE"""),45363.66666666667)</f>
        <v>45363.66667</v>
      </c>
      <c r="K50" s="1">
        <f>IFERROR(__xludf.DUMMYFUNCTION("""COMPUTED_VALUE"""),693.58)</f>
        <v>693.58</v>
      </c>
      <c r="M50" s="2">
        <f>IFERROR(__xludf.DUMMYFUNCTION("""COMPUTED_VALUE"""),45363.66666666667)</f>
        <v>45363.66667</v>
      </c>
      <c r="N50" s="1">
        <f>IFERROR(__xludf.DUMMYFUNCTION("""COMPUTED_VALUE"""),4883483.0)</f>
        <v>4883483</v>
      </c>
    </row>
    <row r="51">
      <c r="A51" s="2">
        <f>IFERROR(__xludf.DUMMYFUNCTION("""COMPUTED_VALUE"""),45364.66666666667)</f>
        <v>45364.66667</v>
      </c>
      <c r="B51" s="1">
        <f>IFERROR(__xludf.DUMMYFUNCTION("""COMPUTED_VALUE"""),695.12)</f>
        <v>695.12</v>
      </c>
      <c r="D51" s="2">
        <f>IFERROR(__xludf.DUMMYFUNCTION("""COMPUTED_VALUE"""),45364.66666666667)</f>
        <v>45364.66667</v>
      </c>
      <c r="E51" s="1">
        <f>IFERROR(__xludf.DUMMYFUNCTION("""COMPUTED_VALUE"""),698.73)</f>
        <v>698.73</v>
      </c>
      <c r="G51" s="2">
        <f>IFERROR(__xludf.DUMMYFUNCTION("""COMPUTED_VALUE"""),45364.66666666667)</f>
        <v>45364.66667</v>
      </c>
      <c r="H51" s="1">
        <f>IFERROR(__xludf.DUMMYFUNCTION("""COMPUTED_VALUE"""),692.34)</f>
        <v>692.34</v>
      </c>
      <c r="J51" s="2">
        <f>IFERROR(__xludf.DUMMYFUNCTION("""COMPUTED_VALUE"""),45364.66666666667)</f>
        <v>45364.66667</v>
      </c>
      <c r="K51" s="1">
        <f>IFERROR(__xludf.DUMMYFUNCTION("""COMPUTED_VALUE"""),695.47)</f>
        <v>695.47</v>
      </c>
      <c r="M51" s="2">
        <f>IFERROR(__xludf.DUMMYFUNCTION("""COMPUTED_VALUE"""),45364.66666666667)</f>
        <v>45364.66667</v>
      </c>
      <c r="N51" s="1">
        <f>IFERROR(__xludf.DUMMYFUNCTION("""COMPUTED_VALUE"""),5059675.0)</f>
        <v>5059675</v>
      </c>
    </row>
    <row r="52">
      <c r="A52" s="2">
        <f>IFERROR(__xludf.DUMMYFUNCTION("""COMPUTED_VALUE"""),45365.66666666667)</f>
        <v>45365.66667</v>
      </c>
      <c r="B52" s="1">
        <f>IFERROR(__xludf.DUMMYFUNCTION("""COMPUTED_VALUE"""),693.43)</f>
        <v>693.43</v>
      </c>
      <c r="D52" s="2">
        <f>IFERROR(__xludf.DUMMYFUNCTION("""COMPUTED_VALUE"""),45365.66666666667)</f>
        <v>45365.66667</v>
      </c>
      <c r="E52" s="1">
        <f>IFERROR(__xludf.DUMMYFUNCTION("""COMPUTED_VALUE"""),694.02)</f>
        <v>694.02</v>
      </c>
      <c r="G52" s="2">
        <f>IFERROR(__xludf.DUMMYFUNCTION("""COMPUTED_VALUE"""),45365.66666666667)</f>
        <v>45365.66667</v>
      </c>
      <c r="H52" s="1">
        <f>IFERROR(__xludf.DUMMYFUNCTION("""COMPUTED_VALUE"""),684.98)</f>
        <v>684.98</v>
      </c>
      <c r="J52" s="2">
        <f>IFERROR(__xludf.DUMMYFUNCTION("""COMPUTED_VALUE"""),45365.66666666667)</f>
        <v>45365.66667</v>
      </c>
      <c r="K52" s="1">
        <f>IFERROR(__xludf.DUMMYFUNCTION("""COMPUTED_VALUE"""),689.01)</f>
        <v>689.01</v>
      </c>
      <c r="M52" s="2">
        <f>IFERROR(__xludf.DUMMYFUNCTION("""COMPUTED_VALUE"""),45365.66666666667)</f>
        <v>45365.66667</v>
      </c>
      <c r="N52" s="1">
        <f>IFERROR(__xludf.DUMMYFUNCTION("""COMPUTED_VALUE"""),4288504.0)</f>
        <v>4288504</v>
      </c>
    </row>
    <row r="53">
      <c r="A53" s="2">
        <f>IFERROR(__xludf.DUMMYFUNCTION("""COMPUTED_VALUE"""),45366.66666666667)</f>
        <v>45366.66667</v>
      </c>
      <c r="B53" s="1">
        <f>IFERROR(__xludf.DUMMYFUNCTION("""COMPUTED_VALUE"""),686.6)</f>
        <v>686.6</v>
      </c>
      <c r="D53" s="2">
        <f>IFERROR(__xludf.DUMMYFUNCTION("""COMPUTED_VALUE"""),45366.66666666667)</f>
        <v>45366.66667</v>
      </c>
      <c r="E53" s="1">
        <f>IFERROR(__xludf.DUMMYFUNCTION("""COMPUTED_VALUE"""),692.92)</f>
        <v>692.92</v>
      </c>
      <c r="G53" s="2">
        <f>IFERROR(__xludf.DUMMYFUNCTION("""COMPUTED_VALUE"""),45366.66666666667)</f>
        <v>45366.66667</v>
      </c>
      <c r="H53" s="1">
        <f>IFERROR(__xludf.DUMMYFUNCTION("""COMPUTED_VALUE"""),678.71)</f>
        <v>678.71</v>
      </c>
      <c r="J53" s="2">
        <f>IFERROR(__xludf.DUMMYFUNCTION("""COMPUTED_VALUE"""),45366.66666666667)</f>
        <v>45366.66667</v>
      </c>
      <c r="K53" s="1">
        <f>IFERROR(__xludf.DUMMYFUNCTION("""COMPUTED_VALUE"""),679.16)</f>
        <v>679.16</v>
      </c>
      <c r="M53" s="2">
        <f>IFERROR(__xludf.DUMMYFUNCTION("""COMPUTED_VALUE"""),45366.66666666667)</f>
        <v>45366.66667</v>
      </c>
      <c r="N53" s="1">
        <f>IFERROR(__xludf.DUMMYFUNCTION("""COMPUTED_VALUE"""),1.0897451E7)</f>
        <v>10897451</v>
      </c>
    </row>
    <row r="54">
      <c r="A54" s="2">
        <f>IFERROR(__xludf.DUMMYFUNCTION("""COMPUTED_VALUE"""),45369.66666666667)</f>
        <v>45369.66667</v>
      </c>
      <c r="B54" s="1">
        <f>IFERROR(__xludf.DUMMYFUNCTION("""COMPUTED_VALUE"""),681.72)</f>
        <v>681.72</v>
      </c>
      <c r="D54" s="2">
        <f>IFERROR(__xludf.DUMMYFUNCTION("""COMPUTED_VALUE"""),45369.66666666667)</f>
        <v>45369.66667</v>
      </c>
      <c r="E54" s="1">
        <f>IFERROR(__xludf.DUMMYFUNCTION("""COMPUTED_VALUE"""),684.6)</f>
        <v>684.6</v>
      </c>
      <c r="G54" s="2">
        <f>IFERROR(__xludf.DUMMYFUNCTION("""COMPUTED_VALUE"""),45369.66666666667)</f>
        <v>45369.66667</v>
      </c>
      <c r="H54" s="1">
        <f>IFERROR(__xludf.DUMMYFUNCTION("""COMPUTED_VALUE"""),675.96)</f>
        <v>675.96</v>
      </c>
      <c r="J54" s="2">
        <f>IFERROR(__xludf.DUMMYFUNCTION("""COMPUTED_VALUE"""),45369.66666666667)</f>
        <v>45369.66667</v>
      </c>
      <c r="K54" s="1">
        <f>IFERROR(__xludf.DUMMYFUNCTION("""COMPUTED_VALUE"""),676.16)</f>
        <v>676.16</v>
      </c>
      <c r="M54" s="2">
        <f>IFERROR(__xludf.DUMMYFUNCTION("""COMPUTED_VALUE"""),45369.66666666667)</f>
        <v>45369.66667</v>
      </c>
      <c r="N54" s="1">
        <f>IFERROR(__xludf.DUMMYFUNCTION("""COMPUTED_VALUE"""),4869272.0)</f>
        <v>4869272</v>
      </c>
    </row>
    <row r="55">
      <c r="A55" s="2">
        <f>IFERROR(__xludf.DUMMYFUNCTION("""COMPUTED_VALUE"""),45370.66666666667)</f>
        <v>45370.66667</v>
      </c>
      <c r="B55" s="1">
        <f>IFERROR(__xludf.DUMMYFUNCTION("""COMPUTED_VALUE"""),676.38)</f>
        <v>676.38</v>
      </c>
      <c r="D55" s="2">
        <f>IFERROR(__xludf.DUMMYFUNCTION("""COMPUTED_VALUE"""),45370.66666666667)</f>
        <v>45370.66667</v>
      </c>
      <c r="E55" s="1">
        <f>IFERROR(__xludf.DUMMYFUNCTION("""COMPUTED_VALUE"""),683.25)</f>
        <v>683.25</v>
      </c>
      <c r="G55" s="2">
        <f>IFERROR(__xludf.DUMMYFUNCTION("""COMPUTED_VALUE"""),45370.66666666667)</f>
        <v>45370.66667</v>
      </c>
      <c r="H55" s="1">
        <f>IFERROR(__xludf.DUMMYFUNCTION("""COMPUTED_VALUE"""),674.77)</f>
        <v>674.77</v>
      </c>
      <c r="J55" s="2">
        <f>IFERROR(__xludf.DUMMYFUNCTION("""COMPUTED_VALUE"""),45370.66666666667)</f>
        <v>45370.66667</v>
      </c>
      <c r="K55" s="1">
        <f>IFERROR(__xludf.DUMMYFUNCTION("""COMPUTED_VALUE"""),681.14)</f>
        <v>681.14</v>
      </c>
      <c r="M55" s="2">
        <f>IFERROR(__xludf.DUMMYFUNCTION("""COMPUTED_VALUE"""),45370.66666666667)</f>
        <v>45370.66667</v>
      </c>
      <c r="N55" s="1">
        <f>IFERROR(__xludf.DUMMYFUNCTION("""COMPUTED_VALUE"""),3808968.0)</f>
        <v>3808968</v>
      </c>
    </row>
    <row r="56">
      <c r="A56" s="2">
        <f>IFERROR(__xludf.DUMMYFUNCTION("""COMPUTED_VALUE"""),45371.66666666667)</f>
        <v>45371.66667</v>
      </c>
      <c r="B56" s="1">
        <f>IFERROR(__xludf.DUMMYFUNCTION("""COMPUTED_VALUE"""),680.45)</f>
        <v>680.45</v>
      </c>
      <c r="D56" s="2">
        <f>IFERROR(__xludf.DUMMYFUNCTION("""COMPUTED_VALUE"""),45371.66666666667)</f>
        <v>45371.66667</v>
      </c>
      <c r="E56" s="1">
        <f>IFERROR(__xludf.DUMMYFUNCTION("""COMPUTED_VALUE"""),685.97)</f>
        <v>685.97</v>
      </c>
      <c r="G56" s="2">
        <f>IFERROR(__xludf.DUMMYFUNCTION("""COMPUTED_VALUE"""),45371.66666666667)</f>
        <v>45371.66667</v>
      </c>
      <c r="H56" s="1">
        <f>IFERROR(__xludf.DUMMYFUNCTION("""COMPUTED_VALUE"""),678.9)</f>
        <v>678.9</v>
      </c>
      <c r="J56" s="2">
        <f>IFERROR(__xludf.DUMMYFUNCTION("""COMPUTED_VALUE"""),45371.66666666667)</f>
        <v>45371.66667</v>
      </c>
      <c r="K56" s="1">
        <f>IFERROR(__xludf.DUMMYFUNCTION("""COMPUTED_VALUE"""),684.86)</f>
        <v>684.86</v>
      </c>
      <c r="M56" s="2">
        <f>IFERROR(__xludf.DUMMYFUNCTION("""COMPUTED_VALUE"""),45371.66666666667)</f>
        <v>45371.66667</v>
      </c>
      <c r="N56" s="1">
        <f>IFERROR(__xludf.DUMMYFUNCTION("""COMPUTED_VALUE"""),4025107.0)</f>
        <v>4025107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IFERROR(__xludf.DUMMYFUNCTION("""COMPUTED_VALUE"""),687.68)</f>
        <v>687.68</v>
      </c>
      <c r="D57" s="2">
        <f>IFERROR(__xludf.DUMMYFUNCTION("""COMPUTED_VALUE"""),45372.66666666667)</f>
        <v>45372.66667</v>
      </c>
      <c r="E57" s="1">
        <f>IFERROR(__xludf.DUMMYFUNCTION("""COMPUTED_VALUE"""),694.18)</f>
        <v>694.18</v>
      </c>
      <c r="G57" s="2">
        <f>IFERROR(__xludf.DUMMYFUNCTION("""COMPUTED_VALUE"""),45372.66666666667)</f>
        <v>45372.66667</v>
      </c>
      <c r="H57" s="1">
        <f>IFERROR(__xludf.DUMMYFUNCTION("""COMPUTED_VALUE"""),687.68)</f>
        <v>687.68</v>
      </c>
      <c r="J57" s="2">
        <f>IFERROR(__xludf.DUMMYFUNCTION("""COMPUTED_VALUE"""),45372.66666666667)</f>
        <v>45372.66667</v>
      </c>
      <c r="K57" s="1">
        <f>IFERROR(__xludf.DUMMYFUNCTION("""COMPUTED_VALUE"""),692.94)</f>
        <v>692.94</v>
      </c>
      <c r="M57" s="2">
        <f>IFERROR(__xludf.DUMMYFUNCTION("""COMPUTED_VALUE"""),45372.66666666667)</f>
        <v>45372.66667</v>
      </c>
      <c r="N57" s="1">
        <f>IFERROR(__xludf.DUMMYFUNCTION("""COMPUTED_VALUE"""),4116153.0)</f>
        <v>4116153</v>
      </c>
    </row>
    <row r="58">
      <c r="A58" s="2">
        <f>IFERROR(__xludf.DUMMYFUNCTION("""COMPUTED_VALUE"""),45373.66666666667)</f>
        <v>45373.66667</v>
      </c>
      <c r="B58" s="1">
        <f>IFERROR(__xludf.DUMMYFUNCTION("""COMPUTED_VALUE"""),692.27)</f>
        <v>692.27</v>
      </c>
      <c r="D58" s="2">
        <f>IFERROR(__xludf.DUMMYFUNCTION("""COMPUTED_VALUE"""),45373.66666666667)</f>
        <v>45373.66667</v>
      </c>
      <c r="E58" s="1">
        <f>IFERROR(__xludf.DUMMYFUNCTION("""COMPUTED_VALUE"""),692.51)</f>
        <v>692.51</v>
      </c>
      <c r="G58" s="2">
        <f>IFERROR(__xludf.DUMMYFUNCTION("""COMPUTED_VALUE"""),45373.66666666667)</f>
        <v>45373.66667</v>
      </c>
      <c r="H58" s="1">
        <f>IFERROR(__xludf.DUMMYFUNCTION("""COMPUTED_VALUE"""),684.76)</f>
        <v>684.76</v>
      </c>
      <c r="J58" s="2">
        <f>IFERROR(__xludf.DUMMYFUNCTION("""COMPUTED_VALUE"""),45373.66666666667)</f>
        <v>45373.66667</v>
      </c>
      <c r="K58" s="1">
        <f>IFERROR(__xludf.DUMMYFUNCTION("""COMPUTED_VALUE"""),685.97)</f>
        <v>685.97</v>
      </c>
      <c r="M58" s="2">
        <f>IFERROR(__xludf.DUMMYFUNCTION("""COMPUTED_VALUE"""),45373.66666666667)</f>
        <v>45373.66667</v>
      </c>
      <c r="N58" s="1">
        <f>IFERROR(__xludf.DUMMYFUNCTION("""COMPUTED_VALUE"""),3225452.0)</f>
        <v>3225452</v>
      </c>
    </row>
    <row r="59">
      <c r="A59" s="2">
        <f>IFERROR(__xludf.DUMMYFUNCTION("""COMPUTED_VALUE"""),45376.66666666667)</f>
        <v>45376.66667</v>
      </c>
      <c r="B59" s="1">
        <f>IFERROR(__xludf.DUMMYFUNCTION("""COMPUTED_VALUE"""),685.87)</f>
        <v>685.87</v>
      </c>
      <c r="D59" s="2">
        <f>IFERROR(__xludf.DUMMYFUNCTION("""COMPUTED_VALUE"""),45376.66666666667)</f>
        <v>45376.66667</v>
      </c>
      <c r="E59" s="1">
        <f>IFERROR(__xludf.DUMMYFUNCTION("""COMPUTED_VALUE"""),689.95)</f>
        <v>689.95</v>
      </c>
      <c r="G59" s="2">
        <f>IFERROR(__xludf.DUMMYFUNCTION("""COMPUTED_VALUE"""),45376.66666666667)</f>
        <v>45376.66667</v>
      </c>
      <c r="H59" s="1">
        <f>IFERROR(__xludf.DUMMYFUNCTION("""COMPUTED_VALUE"""),684.91)</f>
        <v>684.91</v>
      </c>
      <c r="J59" s="2">
        <f>IFERROR(__xludf.DUMMYFUNCTION("""COMPUTED_VALUE"""),45376.66666666667)</f>
        <v>45376.66667</v>
      </c>
      <c r="K59" s="1">
        <f>IFERROR(__xludf.DUMMYFUNCTION("""COMPUTED_VALUE"""),688.89)</f>
        <v>688.89</v>
      </c>
      <c r="M59" s="2">
        <f>IFERROR(__xludf.DUMMYFUNCTION("""COMPUTED_VALUE"""),45376.66666666667)</f>
        <v>45376.66667</v>
      </c>
      <c r="N59" s="1">
        <f>IFERROR(__xludf.DUMMYFUNCTION("""COMPUTED_VALUE"""),3369222.0)</f>
        <v>3369222</v>
      </c>
    </row>
    <row r="60">
      <c r="A60" s="2">
        <f>IFERROR(__xludf.DUMMYFUNCTION("""COMPUTED_VALUE"""),45377.66666666667)</f>
        <v>45377.66667</v>
      </c>
      <c r="B60" s="1">
        <f>IFERROR(__xludf.DUMMYFUNCTION("""COMPUTED_VALUE"""),691.03)</f>
        <v>691.03</v>
      </c>
      <c r="D60" s="2">
        <f>IFERROR(__xludf.DUMMYFUNCTION("""COMPUTED_VALUE"""),45377.66666666667)</f>
        <v>45377.66667</v>
      </c>
      <c r="E60" s="1">
        <f>IFERROR(__xludf.DUMMYFUNCTION("""COMPUTED_VALUE"""),693.77)</f>
        <v>693.77</v>
      </c>
      <c r="G60" s="2">
        <f>IFERROR(__xludf.DUMMYFUNCTION("""COMPUTED_VALUE"""),45377.66666666667)</f>
        <v>45377.66667</v>
      </c>
      <c r="H60" s="1">
        <f>IFERROR(__xludf.DUMMYFUNCTION("""COMPUTED_VALUE"""),687.14)</f>
        <v>687.14</v>
      </c>
      <c r="J60" s="2">
        <f>IFERROR(__xludf.DUMMYFUNCTION("""COMPUTED_VALUE"""),45377.66666666667)</f>
        <v>45377.66667</v>
      </c>
      <c r="K60" s="1">
        <f>IFERROR(__xludf.DUMMYFUNCTION("""COMPUTED_VALUE"""),688.59)</f>
        <v>688.59</v>
      </c>
      <c r="M60" s="2">
        <f>IFERROR(__xludf.DUMMYFUNCTION("""COMPUTED_VALUE"""),45377.66666666667)</f>
        <v>45377.66667</v>
      </c>
      <c r="N60" s="1">
        <f>IFERROR(__xludf.DUMMYFUNCTION("""COMPUTED_VALUE"""),3138646.0)</f>
        <v>3138646</v>
      </c>
    </row>
    <row r="61">
      <c r="A61" s="2">
        <f>IFERROR(__xludf.DUMMYFUNCTION("""COMPUTED_VALUE"""),45378.66666666667)</f>
        <v>45378.66667</v>
      </c>
      <c r="B61" s="1">
        <f>IFERROR(__xludf.DUMMYFUNCTION("""COMPUTED_VALUE"""),692.03)</f>
        <v>692.03</v>
      </c>
      <c r="D61" s="2">
        <f>IFERROR(__xludf.DUMMYFUNCTION("""COMPUTED_VALUE"""),45378.66666666667)</f>
        <v>45378.66667</v>
      </c>
      <c r="E61" s="1">
        <f>IFERROR(__xludf.DUMMYFUNCTION("""COMPUTED_VALUE"""),697.7)</f>
        <v>697.7</v>
      </c>
      <c r="G61" s="2">
        <f>IFERROR(__xludf.DUMMYFUNCTION("""COMPUTED_VALUE"""),45378.66666666667)</f>
        <v>45378.66667</v>
      </c>
      <c r="H61" s="1">
        <f>IFERROR(__xludf.DUMMYFUNCTION("""COMPUTED_VALUE"""),688.6)</f>
        <v>688.6</v>
      </c>
      <c r="J61" s="2">
        <f>IFERROR(__xludf.DUMMYFUNCTION("""COMPUTED_VALUE"""),45378.66666666667)</f>
        <v>45378.66667</v>
      </c>
      <c r="K61" s="1">
        <f>IFERROR(__xludf.DUMMYFUNCTION("""COMPUTED_VALUE"""),694.57)</f>
        <v>694.57</v>
      </c>
      <c r="M61" s="2">
        <f>IFERROR(__xludf.DUMMYFUNCTION("""COMPUTED_VALUE"""),45378.66666666667)</f>
        <v>45378.66667</v>
      </c>
      <c r="N61" s="1">
        <f>IFERROR(__xludf.DUMMYFUNCTION("""COMPUTED_VALUE"""),3367068.0)</f>
        <v>3367068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IFERROR(__xludf.DUMMYFUNCTION("""COMPUTED_VALUE"""),696.6)</f>
        <v>696.6</v>
      </c>
      <c r="D62" s="2">
        <f>IFERROR(__xludf.DUMMYFUNCTION("""COMPUTED_VALUE"""),45379.66666666667)</f>
        <v>45379.66667</v>
      </c>
      <c r="E62" s="1">
        <f>IFERROR(__xludf.DUMMYFUNCTION("""COMPUTED_VALUE"""),698.56)</f>
        <v>698.56</v>
      </c>
      <c r="G62" s="2">
        <f>IFERROR(__xludf.DUMMYFUNCTION("""COMPUTED_VALUE"""),45379.66666666667)</f>
        <v>45379.66667</v>
      </c>
      <c r="H62" s="1">
        <f>IFERROR(__xludf.DUMMYFUNCTION("""COMPUTED_VALUE"""),688.11)</f>
        <v>688.11</v>
      </c>
      <c r="J62" s="2">
        <f>IFERROR(__xludf.DUMMYFUNCTION("""COMPUTED_VALUE"""),45379.66666666667)</f>
        <v>45379.66667</v>
      </c>
      <c r="K62" s="1">
        <f>IFERROR(__xludf.DUMMYFUNCTION("""COMPUTED_VALUE"""),688.11)</f>
        <v>688.11</v>
      </c>
      <c r="M62" s="2">
        <f>IFERROR(__xludf.DUMMYFUNCTION("""COMPUTED_VALUE"""),45379.66666666667)</f>
        <v>45379.66667</v>
      </c>
      <c r="N62" s="1">
        <f>IFERROR(__xludf.DUMMYFUNCTION("""COMPUTED_VALUE"""),5890813.0)</f>
        <v>5890813</v>
      </c>
    </row>
    <row r="63">
      <c r="A63" s="2">
        <f>IFERROR(__xludf.DUMMYFUNCTION("""COMPUTED_VALUE"""),45383.66666666667)</f>
        <v>45383.66667</v>
      </c>
      <c r="B63" s="1">
        <f>IFERROR(__xludf.DUMMYFUNCTION("""COMPUTED_VALUE"""),685.84)</f>
        <v>685.84</v>
      </c>
      <c r="D63" s="2">
        <f>IFERROR(__xludf.DUMMYFUNCTION("""COMPUTED_VALUE"""),45383.66666666667)</f>
        <v>45383.66667</v>
      </c>
      <c r="E63" s="1">
        <f>IFERROR(__xludf.DUMMYFUNCTION("""COMPUTED_VALUE"""),686.9)</f>
        <v>686.9</v>
      </c>
      <c r="G63" s="2">
        <f>IFERROR(__xludf.DUMMYFUNCTION("""COMPUTED_VALUE"""),45383.66666666667)</f>
        <v>45383.66667</v>
      </c>
      <c r="H63" s="1">
        <f>IFERROR(__xludf.DUMMYFUNCTION("""COMPUTED_VALUE"""),677.42)</f>
        <v>677.42</v>
      </c>
      <c r="J63" s="2">
        <f>IFERROR(__xludf.DUMMYFUNCTION("""COMPUTED_VALUE"""),45383.66666666667)</f>
        <v>45383.66667</v>
      </c>
      <c r="K63" s="1">
        <f>IFERROR(__xludf.DUMMYFUNCTION("""COMPUTED_VALUE"""),679.86)</f>
        <v>679.86</v>
      </c>
      <c r="M63" s="2">
        <f>IFERROR(__xludf.DUMMYFUNCTION("""COMPUTED_VALUE"""),45383.66666666667)</f>
        <v>45383.66667</v>
      </c>
      <c r="N63" s="1">
        <f>IFERROR(__xludf.DUMMYFUNCTION("""COMPUTED_VALUE"""),4074989.0)</f>
        <v>4074989</v>
      </c>
    </row>
    <row r="64">
      <c r="A64" s="2">
        <f>IFERROR(__xludf.DUMMYFUNCTION("""COMPUTED_VALUE"""),45384.66666666667)</f>
        <v>45384.66667</v>
      </c>
      <c r="B64" s="1">
        <f>IFERROR(__xludf.DUMMYFUNCTION("""COMPUTED_VALUE"""),677.1)</f>
        <v>677.1</v>
      </c>
      <c r="D64" s="2">
        <f>IFERROR(__xludf.DUMMYFUNCTION("""COMPUTED_VALUE"""),45384.66666666667)</f>
        <v>45384.66667</v>
      </c>
      <c r="E64" s="1">
        <f>IFERROR(__xludf.DUMMYFUNCTION("""COMPUTED_VALUE"""),677.64)</f>
        <v>677.64</v>
      </c>
      <c r="G64" s="2">
        <f>IFERROR(__xludf.DUMMYFUNCTION("""COMPUTED_VALUE"""),45384.66666666667)</f>
        <v>45384.66667</v>
      </c>
      <c r="H64" s="1">
        <f>IFERROR(__xludf.DUMMYFUNCTION("""COMPUTED_VALUE"""),670.41)</f>
        <v>670.41</v>
      </c>
      <c r="J64" s="2">
        <f>IFERROR(__xludf.DUMMYFUNCTION("""COMPUTED_VALUE"""),45384.66666666667)</f>
        <v>45384.66667</v>
      </c>
      <c r="K64" s="1">
        <f>IFERROR(__xludf.DUMMYFUNCTION("""COMPUTED_VALUE"""),675.82)</f>
        <v>675.82</v>
      </c>
      <c r="M64" s="2">
        <f>IFERROR(__xludf.DUMMYFUNCTION("""COMPUTED_VALUE"""),45384.66666666667)</f>
        <v>45384.66667</v>
      </c>
      <c r="N64" s="1">
        <f>IFERROR(__xludf.DUMMYFUNCTION("""COMPUTED_VALUE"""),3965524.0)</f>
        <v>3965524</v>
      </c>
    </row>
    <row r="65">
      <c r="A65" s="2">
        <f>IFERROR(__xludf.DUMMYFUNCTION("""COMPUTED_VALUE"""),45385.66666666667)</f>
        <v>45385.66667</v>
      </c>
      <c r="B65" s="1">
        <f>IFERROR(__xludf.DUMMYFUNCTION("""COMPUTED_VALUE"""),674.26)</f>
        <v>674.26</v>
      </c>
      <c r="D65" s="2">
        <f>IFERROR(__xludf.DUMMYFUNCTION("""COMPUTED_VALUE"""),45385.66666666667)</f>
        <v>45385.66667</v>
      </c>
      <c r="E65" s="1">
        <f>IFERROR(__xludf.DUMMYFUNCTION("""COMPUTED_VALUE"""),682.58)</f>
        <v>682.58</v>
      </c>
      <c r="G65" s="2">
        <f>IFERROR(__xludf.DUMMYFUNCTION("""COMPUTED_VALUE"""),45385.66666666667)</f>
        <v>45385.66667</v>
      </c>
      <c r="H65" s="1">
        <f>IFERROR(__xludf.DUMMYFUNCTION("""COMPUTED_VALUE"""),673.26)</f>
        <v>673.26</v>
      </c>
      <c r="J65" s="2">
        <f>IFERROR(__xludf.DUMMYFUNCTION("""COMPUTED_VALUE"""),45385.66666666667)</f>
        <v>45385.66667</v>
      </c>
      <c r="K65" s="1">
        <f>IFERROR(__xludf.DUMMYFUNCTION("""COMPUTED_VALUE"""),680.67)</f>
        <v>680.67</v>
      </c>
      <c r="M65" s="2">
        <f>IFERROR(__xludf.DUMMYFUNCTION("""COMPUTED_VALUE"""),45385.66666666667)</f>
        <v>45385.66667</v>
      </c>
      <c r="N65" s="1">
        <f>IFERROR(__xludf.DUMMYFUNCTION("""COMPUTED_VALUE"""),3868053.0)</f>
        <v>3868053</v>
      </c>
    </row>
    <row r="66">
      <c r="A66" s="2">
        <f>IFERROR(__xludf.DUMMYFUNCTION("""COMPUTED_VALUE"""),45386.66666666667)</f>
        <v>45386.66667</v>
      </c>
      <c r="B66" s="1">
        <f>IFERROR(__xludf.DUMMYFUNCTION("""COMPUTED_VALUE"""),684.35)</f>
        <v>684.35</v>
      </c>
      <c r="D66" s="2">
        <f>IFERROR(__xludf.DUMMYFUNCTION("""COMPUTED_VALUE"""),45386.66666666667)</f>
        <v>45386.66667</v>
      </c>
      <c r="E66" s="1">
        <f>IFERROR(__xludf.DUMMYFUNCTION("""COMPUTED_VALUE"""),688.42)</f>
        <v>688.42</v>
      </c>
      <c r="G66" s="2">
        <f>IFERROR(__xludf.DUMMYFUNCTION("""COMPUTED_VALUE"""),45386.66666666667)</f>
        <v>45386.66667</v>
      </c>
      <c r="H66" s="1">
        <f>IFERROR(__xludf.DUMMYFUNCTION("""COMPUTED_VALUE"""),674.97)</f>
        <v>674.97</v>
      </c>
      <c r="J66" s="2">
        <f>IFERROR(__xludf.DUMMYFUNCTION("""COMPUTED_VALUE"""),45386.66666666667)</f>
        <v>45386.66667</v>
      </c>
      <c r="K66" s="1">
        <f>IFERROR(__xludf.DUMMYFUNCTION("""COMPUTED_VALUE"""),676.14)</f>
        <v>676.14</v>
      </c>
      <c r="M66" s="2">
        <f>IFERROR(__xludf.DUMMYFUNCTION("""COMPUTED_VALUE"""),45386.66666666667)</f>
        <v>45386.66667</v>
      </c>
      <c r="N66" s="1">
        <f>IFERROR(__xludf.DUMMYFUNCTION("""COMPUTED_VALUE"""),4925369.0)</f>
        <v>4925369</v>
      </c>
    </row>
    <row r="67">
      <c r="A67" s="2">
        <f>IFERROR(__xludf.DUMMYFUNCTION("""COMPUTED_VALUE"""),45387.66666666667)</f>
        <v>45387.66667</v>
      </c>
      <c r="B67" s="1">
        <f>IFERROR(__xludf.DUMMYFUNCTION("""COMPUTED_VALUE"""),678.17)</f>
        <v>678.17</v>
      </c>
      <c r="D67" s="2">
        <f>IFERROR(__xludf.DUMMYFUNCTION("""COMPUTED_VALUE"""),45387.66666666667)</f>
        <v>45387.66667</v>
      </c>
      <c r="E67" s="1">
        <f>IFERROR(__xludf.DUMMYFUNCTION("""COMPUTED_VALUE"""),682.19)</f>
        <v>682.19</v>
      </c>
      <c r="G67" s="2">
        <f>IFERROR(__xludf.DUMMYFUNCTION("""COMPUTED_VALUE"""),45387.66666666667)</f>
        <v>45387.66667</v>
      </c>
      <c r="H67" s="1">
        <f>IFERROR(__xludf.DUMMYFUNCTION("""COMPUTED_VALUE"""),675.19)</f>
        <v>675.19</v>
      </c>
      <c r="J67" s="2">
        <f>IFERROR(__xludf.DUMMYFUNCTION("""COMPUTED_VALUE"""),45387.66666666667)</f>
        <v>45387.66667</v>
      </c>
      <c r="K67" s="1">
        <f>IFERROR(__xludf.DUMMYFUNCTION("""COMPUTED_VALUE"""),678.67)</f>
        <v>678.67</v>
      </c>
      <c r="M67" s="2">
        <f>IFERROR(__xludf.DUMMYFUNCTION("""COMPUTED_VALUE"""),45387.66666666667)</f>
        <v>45387.66667</v>
      </c>
      <c r="N67" s="1">
        <f>IFERROR(__xludf.DUMMYFUNCTION("""COMPUTED_VALUE"""),3454998.0)</f>
        <v>3454998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IFERROR(__xludf.DUMMYFUNCTION("""COMPUTED_VALUE"""),680.76)</f>
        <v>680.76</v>
      </c>
      <c r="D68" s="2">
        <f>IFERROR(__xludf.DUMMYFUNCTION("""COMPUTED_VALUE"""),45390.66666666667)</f>
        <v>45390.66667</v>
      </c>
      <c r="E68" s="1">
        <f>IFERROR(__xludf.DUMMYFUNCTION("""COMPUTED_VALUE"""),683.45)</f>
        <v>683.45</v>
      </c>
      <c r="G68" s="2">
        <f>IFERROR(__xludf.DUMMYFUNCTION("""COMPUTED_VALUE"""),45390.66666666667)</f>
        <v>45390.66667</v>
      </c>
      <c r="H68" s="1">
        <f>IFERROR(__xludf.DUMMYFUNCTION("""COMPUTED_VALUE"""),678.47)</f>
        <v>678.47</v>
      </c>
      <c r="J68" s="2">
        <f>IFERROR(__xludf.DUMMYFUNCTION("""COMPUTED_VALUE"""),45390.66666666667)</f>
        <v>45390.66667</v>
      </c>
      <c r="K68" s="1">
        <f>IFERROR(__xludf.DUMMYFUNCTION("""COMPUTED_VALUE"""),680.28)</f>
        <v>680.28</v>
      </c>
      <c r="M68" s="2">
        <f>IFERROR(__xludf.DUMMYFUNCTION("""COMPUTED_VALUE"""),45390.66666666667)</f>
        <v>45390.66667</v>
      </c>
      <c r="N68" s="1">
        <f>IFERROR(__xludf.DUMMYFUNCTION("""COMPUTED_VALUE"""),4219570.0)</f>
        <v>4219570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IFERROR(__xludf.DUMMYFUNCTION("""COMPUTED_VALUE"""),680.89)</f>
        <v>680.89</v>
      </c>
      <c r="D69" s="2">
        <f>IFERROR(__xludf.DUMMYFUNCTION("""COMPUTED_VALUE"""),45391.66666666667)</f>
        <v>45391.66667</v>
      </c>
      <c r="E69" s="1">
        <f>IFERROR(__xludf.DUMMYFUNCTION("""COMPUTED_VALUE"""),685.75)</f>
        <v>685.75</v>
      </c>
      <c r="G69" s="2">
        <f>IFERROR(__xludf.DUMMYFUNCTION("""COMPUTED_VALUE"""),45391.66666666667)</f>
        <v>45391.66667</v>
      </c>
      <c r="H69" s="1">
        <f>IFERROR(__xludf.DUMMYFUNCTION("""COMPUTED_VALUE"""),676.0)</f>
        <v>676</v>
      </c>
      <c r="J69" s="2">
        <f>IFERROR(__xludf.DUMMYFUNCTION("""COMPUTED_VALUE"""),45391.66666666667)</f>
        <v>45391.66667</v>
      </c>
      <c r="K69" s="1">
        <f>IFERROR(__xludf.DUMMYFUNCTION("""COMPUTED_VALUE"""),678.26)</f>
        <v>678.26</v>
      </c>
      <c r="M69" s="2">
        <f>IFERROR(__xludf.DUMMYFUNCTION("""COMPUTED_VALUE"""),45391.66666666667)</f>
        <v>45391.66667</v>
      </c>
      <c r="N69" s="1">
        <f>IFERROR(__xludf.DUMMYFUNCTION("""COMPUTED_VALUE"""),5014757.0)</f>
        <v>5014757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IFERROR(__xludf.DUMMYFUNCTION("""COMPUTED_VALUE"""),669.61)</f>
        <v>669.61</v>
      </c>
      <c r="D70" s="2">
        <f>IFERROR(__xludf.DUMMYFUNCTION("""COMPUTED_VALUE"""),45392.66666666667)</f>
        <v>45392.66667</v>
      </c>
      <c r="E70" s="1">
        <f>IFERROR(__xludf.DUMMYFUNCTION("""COMPUTED_VALUE"""),674.28)</f>
        <v>674.28</v>
      </c>
      <c r="G70" s="2">
        <f>IFERROR(__xludf.DUMMYFUNCTION("""COMPUTED_VALUE"""),45392.66666666667)</f>
        <v>45392.66667</v>
      </c>
      <c r="H70" s="1">
        <f>IFERROR(__xludf.DUMMYFUNCTION("""COMPUTED_VALUE"""),664.44)</f>
        <v>664.44</v>
      </c>
      <c r="J70" s="2">
        <f>IFERROR(__xludf.DUMMYFUNCTION("""COMPUTED_VALUE"""),45392.66666666667)</f>
        <v>45392.66667</v>
      </c>
      <c r="K70" s="1">
        <f>IFERROR(__xludf.DUMMYFUNCTION("""COMPUTED_VALUE"""),666.76)</f>
        <v>666.76</v>
      </c>
      <c r="M70" s="2">
        <f>IFERROR(__xludf.DUMMYFUNCTION("""COMPUTED_VALUE"""),45392.66666666667)</f>
        <v>45392.66667</v>
      </c>
      <c r="N70" s="1">
        <f>IFERROR(__xludf.DUMMYFUNCTION("""COMPUTED_VALUE"""),5634827.0)</f>
        <v>5634827</v>
      </c>
    </row>
    <row r="71">
      <c r="A71" s="2">
        <f>IFERROR(__xludf.DUMMYFUNCTION("""COMPUTED_VALUE"""),45393.66666666667)</f>
        <v>45393.66667</v>
      </c>
      <c r="B71" s="1">
        <f>IFERROR(__xludf.DUMMYFUNCTION("""COMPUTED_VALUE"""),668.65)</f>
        <v>668.65</v>
      </c>
      <c r="D71" s="2">
        <f>IFERROR(__xludf.DUMMYFUNCTION("""COMPUTED_VALUE"""),45393.66666666667)</f>
        <v>45393.66667</v>
      </c>
      <c r="E71" s="1">
        <f>IFERROR(__xludf.DUMMYFUNCTION("""COMPUTED_VALUE"""),672.06)</f>
        <v>672.06</v>
      </c>
      <c r="G71" s="2">
        <f>IFERROR(__xludf.DUMMYFUNCTION("""COMPUTED_VALUE"""),45393.66666666667)</f>
        <v>45393.66667</v>
      </c>
      <c r="H71" s="1">
        <f>IFERROR(__xludf.DUMMYFUNCTION("""COMPUTED_VALUE"""),664.5)</f>
        <v>664.5</v>
      </c>
      <c r="J71" s="2">
        <f>IFERROR(__xludf.DUMMYFUNCTION("""COMPUTED_VALUE"""),45393.66666666667)</f>
        <v>45393.66667</v>
      </c>
      <c r="K71" s="1">
        <f>IFERROR(__xludf.DUMMYFUNCTION("""COMPUTED_VALUE"""),669.12)</f>
        <v>669.12</v>
      </c>
      <c r="M71" s="2">
        <f>IFERROR(__xludf.DUMMYFUNCTION("""COMPUTED_VALUE"""),45393.66666666667)</f>
        <v>45393.66667</v>
      </c>
      <c r="N71" s="1">
        <f>IFERROR(__xludf.DUMMYFUNCTION("""COMPUTED_VALUE"""),4488094.0)</f>
        <v>4488094</v>
      </c>
    </row>
    <row r="72">
      <c r="A72" s="2">
        <f>IFERROR(__xludf.DUMMYFUNCTION("""COMPUTED_VALUE"""),45394.66666666667)</f>
        <v>45394.66667</v>
      </c>
      <c r="B72" s="1">
        <f>IFERROR(__xludf.DUMMYFUNCTION("""COMPUTED_VALUE"""),665.42)</f>
        <v>665.42</v>
      </c>
      <c r="D72" s="2">
        <f>IFERROR(__xludf.DUMMYFUNCTION("""COMPUTED_VALUE"""),45394.66666666667)</f>
        <v>45394.66667</v>
      </c>
      <c r="E72" s="1">
        <f>IFERROR(__xludf.DUMMYFUNCTION("""COMPUTED_VALUE"""),665.49)</f>
        <v>665.49</v>
      </c>
      <c r="G72" s="2">
        <f>IFERROR(__xludf.DUMMYFUNCTION("""COMPUTED_VALUE"""),45394.66666666667)</f>
        <v>45394.66667</v>
      </c>
      <c r="H72" s="1">
        <f>IFERROR(__xludf.DUMMYFUNCTION("""COMPUTED_VALUE"""),652.02)</f>
        <v>652.02</v>
      </c>
      <c r="J72" s="2">
        <f>IFERROR(__xludf.DUMMYFUNCTION("""COMPUTED_VALUE"""),45394.66666666667)</f>
        <v>45394.66667</v>
      </c>
      <c r="K72" s="1">
        <f>IFERROR(__xludf.DUMMYFUNCTION("""COMPUTED_VALUE"""),652.34)</f>
        <v>652.34</v>
      </c>
      <c r="M72" s="2">
        <f>IFERROR(__xludf.DUMMYFUNCTION("""COMPUTED_VALUE"""),45394.66666666667)</f>
        <v>45394.66667</v>
      </c>
      <c r="N72" s="1">
        <f>IFERROR(__xludf.DUMMYFUNCTION("""COMPUTED_VALUE"""),4318881.0)</f>
        <v>4318881</v>
      </c>
    </row>
    <row r="73">
      <c r="A73" s="2">
        <f>IFERROR(__xludf.DUMMYFUNCTION("""COMPUTED_VALUE"""),45397.66666666667)</f>
        <v>45397.66667</v>
      </c>
      <c r="B73" s="1">
        <f>IFERROR(__xludf.DUMMYFUNCTION("""COMPUTED_VALUE"""),657.21)</f>
        <v>657.21</v>
      </c>
      <c r="D73" s="2">
        <f>IFERROR(__xludf.DUMMYFUNCTION("""COMPUTED_VALUE"""),45397.66666666667)</f>
        <v>45397.66667</v>
      </c>
      <c r="E73" s="1">
        <f>IFERROR(__xludf.DUMMYFUNCTION("""COMPUTED_VALUE"""),662.59)</f>
        <v>662.59</v>
      </c>
      <c r="G73" s="2">
        <f>IFERROR(__xludf.DUMMYFUNCTION("""COMPUTED_VALUE"""),45397.66666666667)</f>
        <v>45397.66667</v>
      </c>
      <c r="H73" s="1">
        <f>IFERROR(__xludf.DUMMYFUNCTION("""COMPUTED_VALUE"""),648.28)</f>
        <v>648.28</v>
      </c>
      <c r="J73" s="2">
        <f>IFERROR(__xludf.DUMMYFUNCTION("""COMPUTED_VALUE"""),45397.66666666667)</f>
        <v>45397.66667</v>
      </c>
      <c r="K73" s="1">
        <f>IFERROR(__xludf.DUMMYFUNCTION("""COMPUTED_VALUE"""),649.7)</f>
        <v>649.7</v>
      </c>
      <c r="M73" s="2">
        <f>IFERROR(__xludf.DUMMYFUNCTION("""COMPUTED_VALUE"""),45397.66666666667)</f>
        <v>45397.66667</v>
      </c>
      <c r="N73" s="1">
        <f>IFERROR(__xludf.DUMMYFUNCTION("""COMPUTED_VALUE"""),3988398.0)</f>
        <v>3988398</v>
      </c>
    </row>
    <row r="74">
      <c r="A74" s="2">
        <f>IFERROR(__xludf.DUMMYFUNCTION("""COMPUTED_VALUE"""),45398.66666666667)</f>
        <v>45398.66667</v>
      </c>
      <c r="B74" s="1">
        <f>IFERROR(__xludf.DUMMYFUNCTION("""COMPUTED_VALUE"""),647.4)</f>
        <v>647.4</v>
      </c>
      <c r="D74" s="2">
        <f>IFERROR(__xludf.DUMMYFUNCTION("""COMPUTED_VALUE"""),45398.66666666667)</f>
        <v>45398.66667</v>
      </c>
      <c r="E74" s="1">
        <f>IFERROR(__xludf.DUMMYFUNCTION("""COMPUTED_VALUE"""),650.86)</f>
        <v>650.86</v>
      </c>
      <c r="G74" s="2">
        <f>IFERROR(__xludf.DUMMYFUNCTION("""COMPUTED_VALUE"""),45398.66666666667)</f>
        <v>45398.66667</v>
      </c>
      <c r="H74" s="1">
        <f>IFERROR(__xludf.DUMMYFUNCTION("""COMPUTED_VALUE"""),642.29)</f>
        <v>642.29</v>
      </c>
      <c r="J74" s="2">
        <f>IFERROR(__xludf.DUMMYFUNCTION("""COMPUTED_VALUE"""),45398.66666666667)</f>
        <v>45398.66667</v>
      </c>
      <c r="K74" s="1">
        <f>IFERROR(__xludf.DUMMYFUNCTION("""COMPUTED_VALUE"""),646.54)</f>
        <v>646.54</v>
      </c>
      <c r="M74" s="2">
        <f>IFERROR(__xludf.DUMMYFUNCTION("""COMPUTED_VALUE"""),45398.66666666667)</f>
        <v>45398.66667</v>
      </c>
      <c r="N74" s="1">
        <f>IFERROR(__xludf.DUMMYFUNCTION("""COMPUTED_VALUE"""),3065069.0)</f>
        <v>3065069</v>
      </c>
    </row>
    <row r="75">
      <c r="A75" s="2">
        <f>IFERROR(__xludf.DUMMYFUNCTION("""COMPUTED_VALUE"""),45399.66666666667)</f>
        <v>45399.66667</v>
      </c>
      <c r="B75" s="1">
        <f>IFERROR(__xludf.DUMMYFUNCTION("""COMPUTED_VALUE"""),651.74)</f>
        <v>651.74</v>
      </c>
      <c r="D75" s="2">
        <f>IFERROR(__xludf.DUMMYFUNCTION("""COMPUTED_VALUE"""),45399.66666666667)</f>
        <v>45399.66667</v>
      </c>
      <c r="E75" s="1">
        <f>IFERROR(__xludf.DUMMYFUNCTION("""COMPUTED_VALUE"""),651.91)</f>
        <v>651.91</v>
      </c>
      <c r="G75" s="2">
        <f>IFERROR(__xludf.DUMMYFUNCTION("""COMPUTED_VALUE"""),45399.66666666667)</f>
        <v>45399.66667</v>
      </c>
      <c r="H75" s="1">
        <f>IFERROR(__xludf.DUMMYFUNCTION("""COMPUTED_VALUE"""),644.25)</f>
        <v>644.25</v>
      </c>
      <c r="J75" s="2">
        <f>IFERROR(__xludf.DUMMYFUNCTION("""COMPUTED_VALUE"""),45399.66666666667)</f>
        <v>45399.66667</v>
      </c>
      <c r="K75" s="1">
        <f>IFERROR(__xludf.DUMMYFUNCTION("""COMPUTED_VALUE"""),644.45)</f>
        <v>644.45</v>
      </c>
      <c r="M75" s="2">
        <f>IFERROR(__xludf.DUMMYFUNCTION("""COMPUTED_VALUE"""),45399.66666666667)</f>
        <v>45399.66667</v>
      </c>
      <c r="N75" s="1">
        <f>IFERROR(__xludf.DUMMYFUNCTION("""COMPUTED_VALUE"""),3316373.0)</f>
        <v>3316373</v>
      </c>
    </row>
    <row r="76">
      <c r="A76" s="2">
        <f>IFERROR(__xludf.DUMMYFUNCTION("""COMPUTED_VALUE"""),45400.66666666667)</f>
        <v>45400.66667</v>
      </c>
      <c r="B76" s="1">
        <f>IFERROR(__xludf.DUMMYFUNCTION("""COMPUTED_VALUE"""),647.46)</f>
        <v>647.46</v>
      </c>
      <c r="D76" s="2">
        <f>IFERROR(__xludf.DUMMYFUNCTION("""COMPUTED_VALUE"""),45400.66666666667)</f>
        <v>45400.66667</v>
      </c>
      <c r="E76" s="1">
        <f>IFERROR(__xludf.DUMMYFUNCTION("""COMPUTED_VALUE"""),648.75)</f>
        <v>648.75</v>
      </c>
      <c r="G76" s="2">
        <f>IFERROR(__xludf.DUMMYFUNCTION("""COMPUTED_VALUE"""),45400.66666666667)</f>
        <v>45400.66667</v>
      </c>
      <c r="H76" s="1">
        <f>IFERROR(__xludf.DUMMYFUNCTION("""COMPUTED_VALUE"""),641.3)</f>
        <v>641.3</v>
      </c>
      <c r="J76" s="2">
        <f>IFERROR(__xludf.DUMMYFUNCTION("""COMPUTED_VALUE"""),45400.66666666667)</f>
        <v>45400.66667</v>
      </c>
      <c r="K76" s="1">
        <f>IFERROR(__xludf.DUMMYFUNCTION("""COMPUTED_VALUE"""),643.24)</f>
        <v>643.24</v>
      </c>
      <c r="M76" s="2">
        <f>IFERROR(__xludf.DUMMYFUNCTION("""COMPUTED_VALUE"""),45400.66666666667)</f>
        <v>45400.66667</v>
      </c>
      <c r="N76" s="1">
        <f>IFERROR(__xludf.DUMMYFUNCTION("""COMPUTED_VALUE"""),2756029.0)</f>
        <v>2756029</v>
      </c>
    </row>
    <row r="77">
      <c r="A77" s="2">
        <f>IFERROR(__xludf.DUMMYFUNCTION("""COMPUTED_VALUE"""),45401.66666666667)</f>
        <v>45401.66667</v>
      </c>
      <c r="B77" s="1">
        <f>IFERROR(__xludf.DUMMYFUNCTION("""COMPUTED_VALUE"""),644.21)</f>
        <v>644.21</v>
      </c>
      <c r="D77" s="2">
        <f>IFERROR(__xludf.DUMMYFUNCTION("""COMPUTED_VALUE"""),45401.66666666667)</f>
        <v>45401.66667</v>
      </c>
      <c r="E77" s="1">
        <f>IFERROR(__xludf.DUMMYFUNCTION("""COMPUTED_VALUE"""),649.24)</f>
        <v>649.24</v>
      </c>
      <c r="G77" s="2">
        <f>IFERROR(__xludf.DUMMYFUNCTION("""COMPUTED_VALUE"""),45401.66666666667)</f>
        <v>45401.66667</v>
      </c>
      <c r="H77" s="1">
        <f>IFERROR(__xludf.DUMMYFUNCTION("""COMPUTED_VALUE"""),644.01)</f>
        <v>644.01</v>
      </c>
      <c r="J77" s="2">
        <f>IFERROR(__xludf.DUMMYFUNCTION("""COMPUTED_VALUE"""),45401.66666666667)</f>
        <v>45401.66667</v>
      </c>
      <c r="K77" s="1">
        <f>IFERROR(__xludf.DUMMYFUNCTION("""COMPUTED_VALUE"""),647.64)</f>
        <v>647.64</v>
      </c>
      <c r="M77" s="2">
        <f>IFERROR(__xludf.DUMMYFUNCTION("""COMPUTED_VALUE"""),45401.66666666667)</f>
        <v>45401.66667</v>
      </c>
      <c r="N77" s="1">
        <f>IFERROR(__xludf.DUMMYFUNCTION("""COMPUTED_VALUE"""),3274956.0)</f>
        <v>3274956</v>
      </c>
    </row>
    <row r="78">
      <c r="A78" s="2">
        <f>IFERROR(__xludf.DUMMYFUNCTION("""COMPUTED_VALUE"""),45404.66666666667)</f>
        <v>45404.66667</v>
      </c>
      <c r="B78" s="1">
        <f>IFERROR(__xludf.DUMMYFUNCTION("""COMPUTED_VALUE"""),651.25)</f>
        <v>651.25</v>
      </c>
      <c r="D78" s="2">
        <f>IFERROR(__xludf.DUMMYFUNCTION("""COMPUTED_VALUE"""),45404.66666666667)</f>
        <v>45404.66667</v>
      </c>
      <c r="E78" s="1">
        <f>IFERROR(__xludf.DUMMYFUNCTION("""COMPUTED_VALUE"""),660.23)</f>
        <v>660.23</v>
      </c>
      <c r="G78" s="2">
        <f>IFERROR(__xludf.DUMMYFUNCTION("""COMPUTED_VALUE"""),45404.66666666667)</f>
        <v>45404.66667</v>
      </c>
      <c r="H78" s="1">
        <f>IFERROR(__xludf.DUMMYFUNCTION("""COMPUTED_VALUE"""),647.93)</f>
        <v>647.93</v>
      </c>
      <c r="J78" s="2">
        <f>IFERROR(__xludf.DUMMYFUNCTION("""COMPUTED_VALUE"""),45404.66666666667)</f>
        <v>45404.66667</v>
      </c>
      <c r="K78" s="1">
        <f>IFERROR(__xludf.DUMMYFUNCTION("""COMPUTED_VALUE"""),657.65)</f>
        <v>657.65</v>
      </c>
      <c r="M78" s="2">
        <f>IFERROR(__xludf.DUMMYFUNCTION("""COMPUTED_VALUE"""),45404.66666666667)</f>
        <v>45404.66667</v>
      </c>
      <c r="N78" s="1">
        <f>IFERROR(__xludf.DUMMYFUNCTION("""COMPUTED_VALUE"""),3766091.0)</f>
        <v>3766091</v>
      </c>
    </row>
    <row r="79">
      <c r="A79" s="2">
        <f>IFERROR(__xludf.DUMMYFUNCTION("""COMPUTED_VALUE"""),45405.66666666667)</f>
        <v>45405.66667</v>
      </c>
      <c r="B79" s="1">
        <f>IFERROR(__xludf.DUMMYFUNCTION("""COMPUTED_VALUE"""),657.92)</f>
        <v>657.92</v>
      </c>
      <c r="D79" s="2">
        <f>IFERROR(__xludf.DUMMYFUNCTION("""COMPUTED_VALUE"""),45405.66666666667)</f>
        <v>45405.66667</v>
      </c>
      <c r="E79" s="1">
        <f>IFERROR(__xludf.DUMMYFUNCTION("""COMPUTED_VALUE"""),664.18)</f>
        <v>664.18</v>
      </c>
      <c r="G79" s="2">
        <f>IFERROR(__xludf.DUMMYFUNCTION("""COMPUTED_VALUE"""),45405.66666666667)</f>
        <v>45405.66667</v>
      </c>
      <c r="H79" s="1">
        <f>IFERROR(__xludf.DUMMYFUNCTION("""COMPUTED_VALUE"""),657.92)</f>
        <v>657.92</v>
      </c>
      <c r="J79" s="2">
        <f>IFERROR(__xludf.DUMMYFUNCTION("""COMPUTED_VALUE"""),45405.66666666667)</f>
        <v>45405.66667</v>
      </c>
      <c r="K79" s="1">
        <f>IFERROR(__xludf.DUMMYFUNCTION("""COMPUTED_VALUE"""),661.32)</f>
        <v>661.32</v>
      </c>
      <c r="M79" s="2">
        <f>IFERROR(__xludf.DUMMYFUNCTION("""COMPUTED_VALUE"""),45405.66666666667)</f>
        <v>45405.66667</v>
      </c>
      <c r="N79" s="1">
        <f>IFERROR(__xludf.DUMMYFUNCTION("""COMPUTED_VALUE"""),2794226.0)</f>
        <v>2794226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IFERROR(__xludf.DUMMYFUNCTION("""COMPUTED_VALUE"""),659.05)</f>
        <v>659.05</v>
      </c>
      <c r="D80" s="2">
        <f>IFERROR(__xludf.DUMMYFUNCTION("""COMPUTED_VALUE"""),45406.66666666667)</f>
        <v>45406.66667</v>
      </c>
      <c r="E80" s="1">
        <f>IFERROR(__xludf.DUMMYFUNCTION("""COMPUTED_VALUE"""),663.99)</f>
        <v>663.99</v>
      </c>
      <c r="G80" s="2">
        <f>IFERROR(__xludf.DUMMYFUNCTION("""COMPUTED_VALUE"""),45406.66666666667)</f>
        <v>45406.66667</v>
      </c>
      <c r="H80" s="1">
        <f>IFERROR(__xludf.DUMMYFUNCTION("""COMPUTED_VALUE"""),658.01)</f>
        <v>658.01</v>
      </c>
      <c r="J80" s="2">
        <f>IFERROR(__xludf.DUMMYFUNCTION("""COMPUTED_VALUE"""),45406.66666666667)</f>
        <v>45406.66667</v>
      </c>
      <c r="K80" s="1">
        <f>IFERROR(__xludf.DUMMYFUNCTION("""COMPUTED_VALUE"""),660.73)</f>
        <v>660.73</v>
      </c>
      <c r="M80" s="2">
        <f>IFERROR(__xludf.DUMMYFUNCTION("""COMPUTED_VALUE"""),45406.66666666667)</f>
        <v>45406.66667</v>
      </c>
      <c r="N80" s="1">
        <f>IFERROR(__xludf.DUMMYFUNCTION("""COMPUTED_VALUE"""),3298499.0)</f>
        <v>3298499</v>
      </c>
    </row>
    <row r="81">
      <c r="A81" s="2">
        <f>IFERROR(__xludf.DUMMYFUNCTION("""COMPUTED_VALUE"""),45407.66666666667)</f>
        <v>45407.66667</v>
      </c>
      <c r="B81" s="1">
        <f>IFERROR(__xludf.DUMMYFUNCTION("""COMPUTED_VALUE"""),655.99)</f>
        <v>655.99</v>
      </c>
      <c r="D81" s="2">
        <f>IFERROR(__xludf.DUMMYFUNCTION("""COMPUTED_VALUE"""),45407.66666666667)</f>
        <v>45407.66667</v>
      </c>
      <c r="E81" s="1">
        <f>IFERROR(__xludf.DUMMYFUNCTION("""COMPUTED_VALUE"""),657.15)</f>
        <v>657.15</v>
      </c>
      <c r="G81" s="2">
        <f>IFERROR(__xludf.DUMMYFUNCTION("""COMPUTED_VALUE"""),45407.66666666667)</f>
        <v>45407.66667</v>
      </c>
      <c r="H81" s="1">
        <f>IFERROR(__xludf.DUMMYFUNCTION("""COMPUTED_VALUE"""),646.34)</f>
        <v>646.34</v>
      </c>
      <c r="J81" s="2">
        <f>IFERROR(__xludf.DUMMYFUNCTION("""COMPUTED_VALUE"""),45407.66666666667)</f>
        <v>45407.66667</v>
      </c>
      <c r="K81" s="1">
        <f>IFERROR(__xludf.DUMMYFUNCTION("""COMPUTED_VALUE"""),654.37)</f>
        <v>654.37</v>
      </c>
      <c r="M81" s="2">
        <f>IFERROR(__xludf.DUMMYFUNCTION("""COMPUTED_VALUE"""),45407.66666666667)</f>
        <v>45407.66667</v>
      </c>
      <c r="N81" s="1">
        <f>IFERROR(__xludf.DUMMYFUNCTION("""COMPUTED_VALUE"""),3653635.0)</f>
        <v>3653635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IFERROR(__xludf.DUMMYFUNCTION("""COMPUTED_VALUE"""),653.24)</f>
        <v>653.24</v>
      </c>
      <c r="D82" s="2">
        <f>IFERROR(__xludf.DUMMYFUNCTION("""COMPUTED_VALUE"""),45408.66666666667)</f>
        <v>45408.66667</v>
      </c>
      <c r="E82" s="1">
        <f>IFERROR(__xludf.DUMMYFUNCTION("""COMPUTED_VALUE"""),656.54)</f>
        <v>656.54</v>
      </c>
      <c r="G82" s="2">
        <f>IFERROR(__xludf.DUMMYFUNCTION("""COMPUTED_VALUE"""),45408.66666666667)</f>
        <v>45408.66667</v>
      </c>
      <c r="H82" s="1">
        <f>IFERROR(__xludf.DUMMYFUNCTION("""COMPUTED_VALUE"""),649.59)</f>
        <v>649.59</v>
      </c>
      <c r="J82" s="2">
        <f>IFERROR(__xludf.DUMMYFUNCTION("""COMPUTED_VALUE"""),45408.66666666667)</f>
        <v>45408.66667</v>
      </c>
      <c r="K82" s="1">
        <f>IFERROR(__xludf.DUMMYFUNCTION("""COMPUTED_VALUE"""),654.13)</f>
        <v>654.13</v>
      </c>
      <c r="M82" s="2">
        <f>IFERROR(__xludf.DUMMYFUNCTION("""COMPUTED_VALUE"""),45408.66666666667)</f>
        <v>45408.66667</v>
      </c>
      <c r="N82" s="1">
        <f>IFERROR(__xludf.DUMMYFUNCTION("""COMPUTED_VALUE"""),2985714.0)</f>
        <v>2985714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IFERROR(__xludf.DUMMYFUNCTION("""COMPUTED_VALUE"""),657.52)</f>
        <v>657.52</v>
      </c>
      <c r="D83" s="2">
        <f>IFERROR(__xludf.DUMMYFUNCTION("""COMPUTED_VALUE"""),45411.66666666667)</f>
        <v>45411.66667</v>
      </c>
      <c r="E83" s="1">
        <f>IFERROR(__xludf.DUMMYFUNCTION("""COMPUTED_VALUE"""),662.99)</f>
        <v>662.99</v>
      </c>
      <c r="G83" s="2">
        <f>IFERROR(__xludf.DUMMYFUNCTION("""COMPUTED_VALUE"""),45411.66666666667)</f>
        <v>45411.66667</v>
      </c>
      <c r="H83" s="1">
        <f>IFERROR(__xludf.DUMMYFUNCTION("""COMPUTED_VALUE"""),654.76)</f>
        <v>654.76</v>
      </c>
      <c r="J83" s="2">
        <f>IFERROR(__xludf.DUMMYFUNCTION("""COMPUTED_VALUE"""),45411.66666666667)</f>
        <v>45411.66667</v>
      </c>
      <c r="K83" s="1">
        <f>IFERROR(__xludf.DUMMYFUNCTION("""COMPUTED_VALUE"""),656.47)</f>
        <v>656.47</v>
      </c>
      <c r="M83" s="2">
        <f>IFERROR(__xludf.DUMMYFUNCTION("""COMPUTED_VALUE"""),45411.66666666667)</f>
        <v>45411.66667</v>
      </c>
      <c r="N83" s="1">
        <f>IFERROR(__xludf.DUMMYFUNCTION("""COMPUTED_VALUE"""),3728015.0)</f>
        <v>3728015</v>
      </c>
    </row>
    <row r="84">
      <c r="A84" s="2">
        <f>IFERROR(__xludf.DUMMYFUNCTION("""COMPUTED_VALUE"""),45412.66666666667)</f>
        <v>45412.66667</v>
      </c>
      <c r="B84" s="1">
        <f>IFERROR(__xludf.DUMMYFUNCTION("""COMPUTED_VALUE"""),655.35)</f>
        <v>655.35</v>
      </c>
      <c r="D84" s="2">
        <f>IFERROR(__xludf.DUMMYFUNCTION("""COMPUTED_VALUE"""),45412.66666666667)</f>
        <v>45412.66667</v>
      </c>
      <c r="E84" s="1">
        <f>IFERROR(__xludf.DUMMYFUNCTION("""COMPUTED_VALUE"""),655.35)</f>
        <v>655.35</v>
      </c>
      <c r="G84" s="2">
        <f>IFERROR(__xludf.DUMMYFUNCTION("""COMPUTED_VALUE"""),45412.66666666667)</f>
        <v>45412.66667</v>
      </c>
      <c r="H84" s="1">
        <f>IFERROR(__xludf.DUMMYFUNCTION("""COMPUTED_VALUE"""),643.55)</f>
        <v>643.55</v>
      </c>
      <c r="J84" s="2">
        <f>IFERROR(__xludf.DUMMYFUNCTION("""COMPUTED_VALUE"""),45412.66666666667)</f>
        <v>45412.66667</v>
      </c>
      <c r="K84" s="1">
        <f>IFERROR(__xludf.DUMMYFUNCTION("""COMPUTED_VALUE"""),646.24)</f>
        <v>646.24</v>
      </c>
      <c r="M84" s="2">
        <f>IFERROR(__xludf.DUMMYFUNCTION("""COMPUTED_VALUE"""),45412.66666666667)</f>
        <v>45412.66667</v>
      </c>
      <c r="N84" s="1">
        <f>IFERROR(__xludf.DUMMYFUNCTION("""COMPUTED_VALUE"""),6643533.0)</f>
        <v>6643533</v>
      </c>
    </row>
    <row r="85">
      <c r="A85" s="2">
        <f>IFERROR(__xludf.DUMMYFUNCTION("""COMPUTED_VALUE"""),45413.66666666667)</f>
        <v>45413.66667</v>
      </c>
      <c r="B85" s="1">
        <f>IFERROR(__xludf.DUMMYFUNCTION("""COMPUTED_VALUE"""),644.91)</f>
        <v>644.91</v>
      </c>
      <c r="D85" s="2">
        <f>IFERROR(__xludf.DUMMYFUNCTION("""COMPUTED_VALUE"""),45413.66666666667)</f>
        <v>45413.66667</v>
      </c>
      <c r="E85" s="1">
        <f>IFERROR(__xludf.DUMMYFUNCTION("""COMPUTED_VALUE"""),654.51)</f>
        <v>654.51</v>
      </c>
      <c r="G85" s="2">
        <f>IFERROR(__xludf.DUMMYFUNCTION("""COMPUTED_VALUE"""),45413.66666666667)</f>
        <v>45413.66667</v>
      </c>
      <c r="H85" s="1">
        <f>IFERROR(__xludf.DUMMYFUNCTION("""COMPUTED_VALUE"""),644.08)</f>
        <v>644.08</v>
      </c>
      <c r="J85" s="2">
        <f>IFERROR(__xludf.DUMMYFUNCTION("""COMPUTED_VALUE"""),45413.66666666667)</f>
        <v>45413.66667</v>
      </c>
      <c r="K85" s="1">
        <f>IFERROR(__xludf.DUMMYFUNCTION("""COMPUTED_VALUE"""),648.44)</f>
        <v>648.44</v>
      </c>
      <c r="M85" s="2">
        <f>IFERROR(__xludf.DUMMYFUNCTION("""COMPUTED_VALUE"""),45413.66666666667)</f>
        <v>45413.66667</v>
      </c>
      <c r="N85" s="1">
        <f>IFERROR(__xludf.DUMMYFUNCTION("""COMPUTED_VALUE"""),4895642.0)</f>
        <v>4895642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IFERROR(__xludf.DUMMYFUNCTION("""COMPUTED_VALUE"""),651.39)</f>
        <v>651.39</v>
      </c>
      <c r="D86" s="2">
        <f>IFERROR(__xludf.DUMMYFUNCTION("""COMPUTED_VALUE"""),45414.66666666667)</f>
        <v>45414.66667</v>
      </c>
      <c r="E86" s="1">
        <f>IFERROR(__xludf.DUMMYFUNCTION("""COMPUTED_VALUE"""),660.14)</f>
        <v>660.14</v>
      </c>
      <c r="G86" s="2">
        <f>IFERROR(__xludf.DUMMYFUNCTION("""COMPUTED_VALUE"""),45414.66666666667)</f>
        <v>45414.66667</v>
      </c>
      <c r="H86" s="1">
        <f>IFERROR(__xludf.DUMMYFUNCTION("""COMPUTED_VALUE"""),650.43)</f>
        <v>650.43</v>
      </c>
      <c r="J86" s="2">
        <f>IFERROR(__xludf.DUMMYFUNCTION("""COMPUTED_VALUE"""),45414.66666666667)</f>
        <v>45414.66667</v>
      </c>
      <c r="K86" s="1">
        <f>IFERROR(__xludf.DUMMYFUNCTION("""COMPUTED_VALUE"""),657.73)</f>
        <v>657.73</v>
      </c>
      <c r="M86" s="2">
        <f>IFERROR(__xludf.DUMMYFUNCTION("""COMPUTED_VALUE"""),45414.66666666667)</f>
        <v>45414.66667</v>
      </c>
      <c r="N86" s="1">
        <f>IFERROR(__xludf.DUMMYFUNCTION("""COMPUTED_VALUE"""),4729665.0)</f>
        <v>4729665</v>
      </c>
    </row>
    <row r="87">
      <c r="A87" s="2">
        <f>IFERROR(__xludf.DUMMYFUNCTION("""COMPUTED_VALUE"""),45415.66666666667)</f>
        <v>45415.66667</v>
      </c>
      <c r="B87" s="1">
        <f>IFERROR(__xludf.DUMMYFUNCTION("""COMPUTED_VALUE"""),662.23)</f>
        <v>662.23</v>
      </c>
      <c r="D87" s="2">
        <f>IFERROR(__xludf.DUMMYFUNCTION("""COMPUTED_VALUE"""),45415.66666666667)</f>
        <v>45415.66667</v>
      </c>
      <c r="E87" s="1">
        <f>IFERROR(__xludf.DUMMYFUNCTION("""COMPUTED_VALUE"""),671.05)</f>
        <v>671.05</v>
      </c>
      <c r="G87" s="2">
        <f>IFERROR(__xludf.DUMMYFUNCTION("""COMPUTED_VALUE"""),45415.66666666667)</f>
        <v>45415.66667</v>
      </c>
      <c r="H87" s="1">
        <f>IFERROR(__xludf.DUMMYFUNCTION("""COMPUTED_VALUE"""),662.23)</f>
        <v>662.23</v>
      </c>
      <c r="J87" s="2">
        <f>IFERROR(__xludf.DUMMYFUNCTION("""COMPUTED_VALUE"""),45415.66666666667)</f>
        <v>45415.66667</v>
      </c>
      <c r="K87" s="1">
        <f>IFERROR(__xludf.DUMMYFUNCTION("""COMPUTED_VALUE"""),669.02)</f>
        <v>669.02</v>
      </c>
      <c r="M87" s="2">
        <f>IFERROR(__xludf.DUMMYFUNCTION("""COMPUTED_VALUE"""),45415.66666666667)</f>
        <v>45415.66667</v>
      </c>
      <c r="N87" s="1">
        <f>IFERROR(__xludf.DUMMYFUNCTION("""COMPUTED_VALUE"""),4543773.0)</f>
        <v>4543773</v>
      </c>
    </row>
    <row r="88">
      <c r="A88" s="2">
        <f>IFERROR(__xludf.DUMMYFUNCTION("""COMPUTED_VALUE"""),45418.66666666667)</f>
        <v>45418.66667</v>
      </c>
      <c r="B88" s="1">
        <f>IFERROR(__xludf.DUMMYFUNCTION("""COMPUTED_VALUE"""),671.89)</f>
        <v>671.89</v>
      </c>
      <c r="D88" s="2">
        <f>IFERROR(__xludf.DUMMYFUNCTION("""COMPUTED_VALUE"""),45418.66666666667)</f>
        <v>45418.66667</v>
      </c>
      <c r="E88" s="1">
        <f>IFERROR(__xludf.DUMMYFUNCTION("""COMPUTED_VALUE"""),677.17)</f>
        <v>677.17</v>
      </c>
      <c r="G88" s="2">
        <f>IFERROR(__xludf.DUMMYFUNCTION("""COMPUTED_VALUE"""),45418.66666666667)</f>
        <v>45418.66667</v>
      </c>
      <c r="H88" s="1">
        <f>IFERROR(__xludf.DUMMYFUNCTION("""COMPUTED_VALUE"""),668.42)</f>
        <v>668.42</v>
      </c>
      <c r="J88" s="2">
        <f>IFERROR(__xludf.DUMMYFUNCTION("""COMPUTED_VALUE"""),45418.66666666667)</f>
        <v>45418.66667</v>
      </c>
      <c r="K88" s="1">
        <f>IFERROR(__xludf.DUMMYFUNCTION("""COMPUTED_VALUE"""),677.05)</f>
        <v>677.05</v>
      </c>
      <c r="M88" s="2">
        <f>IFERROR(__xludf.DUMMYFUNCTION("""COMPUTED_VALUE"""),45418.66666666667)</f>
        <v>45418.66667</v>
      </c>
      <c r="N88" s="1">
        <f>IFERROR(__xludf.DUMMYFUNCTION("""COMPUTED_VALUE"""),5455533.0)</f>
        <v>5455533</v>
      </c>
    </row>
    <row r="89">
      <c r="A89" s="2">
        <f>IFERROR(__xludf.DUMMYFUNCTION("""COMPUTED_VALUE"""),45419.66666666667)</f>
        <v>45419.66667</v>
      </c>
      <c r="B89" s="1">
        <f>IFERROR(__xludf.DUMMYFUNCTION("""COMPUTED_VALUE"""),681.92)</f>
        <v>681.92</v>
      </c>
      <c r="D89" s="2">
        <f>IFERROR(__xludf.DUMMYFUNCTION("""COMPUTED_VALUE"""),45419.66666666667)</f>
        <v>45419.66667</v>
      </c>
      <c r="E89" s="1">
        <f>IFERROR(__xludf.DUMMYFUNCTION("""COMPUTED_VALUE"""),682.39)</f>
        <v>682.39</v>
      </c>
      <c r="G89" s="2">
        <f>IFERROR(__xludf.DUMMYFUNCTION("""COMPUTED_VALUE"""),45419.66666666667)</f>
        <v>45419.66667</v>
      </c>
      <c r="H89" s="1">
        <f>IFERROR(__xludf.DUMMYFUNCTION("""COMPUTED_VALUE"""),672.27)</f>
        <v>672.27</v>
      </c>
      <c r="J89" s="2">
        <f>IFERROR(__xludf.DUMMYFUNCTION("""COMPUTED_VALUE"""),45419.66666666667)</f>
        <v>45419.66667</v>
      </c>
      <c r="K89" s="1">
        <f>IFERROR(__xludf.DUMMYFUNCTION("""COMPUTED_VALUE"""),675.1)</f>
        <v>675.1</v>
      </c>
      <c r="M89" s="2">
        <f>IFERROR(__xludf.DUMMYFUNCTION("""COMPUTED_VALUE"""),45419.66666666667)</f>
        <v>45419.66667</v>
      </c>
      <c r="N89" s="1">
        <f>IFERROR(__xludf.DUMMYFUNCTION("""COMPUTED_VALUE"""),7403957.0)</f>
        <v>7403957</v>
      </c>
    </row>
    <row r="90">
      <c r="A90" s="2">
        <f>IFERROR(__xludf.DUMMYFUNCTION("""COMPUTED_VALUE"""),45420.66666666667)</f>
        <v>45420.66667</v>
      </c>
      <c r="B90" s="1">
        <f>IFERROR(__xludf.DUMMYFUNCTION("""COMPUTED_VALUE"""),668.41)</f>
        <v>668.41</v>
      </c>
      <c r="D90" s="2">
        <f>IFERROR(__xludf.DUMMYFUNCTION("""COMPUTED_VALUE"""),45420.66666666667)</f>
        <v>45420.66667</v>
      </c>
      <c r="E90" s="1">
        <f>IFERROR(__xludf.DUMMYFUNCTION("""COMPUTED_VALUE"""),681.13)</f>
        <v>681.13</v>
      </c>
      <c r="G90" s="2">
        <f>IFERROR(__xludf.DUMMYFUNCTION("""COMPUTED_VALUE"""),45420.66666666667)</f>
        <v>45420.66667</v>
      </c>
      <c r="H90" s="1">
        <f>IFERROR(__xludf.DUMMYFUNCTION("""COMPUTED_VALUE"""),661.7)</f>
        <v>661.7</v>
      </c>
      <c r="J90" s="2">
        <f>IFERROR(__xludf.DUMMYFUNCTION("""COMPUTED_VALUE"""),45420.66666666667)</f>
        <v>45420.66667</v>
      </c>
      <c r="K90" s="1">
        <f>IFERROR(__xludf.DUMMYFUNCTION("""COMPUTED_VALUE"""),678.54)</f>
        <v>678.54</v>
      </c>
      <c r="M90" s="2">
        <f>IFERROR(__xludf.DUMMYFUNCTION("""COMPUTED_VALUE"""),45420.66666666667)</f>
        <v>45420.66667</v>
      </c>
      <c r="N90" s="1">
        <f>IFERROR(__xludf.DUMMYFUNCTION("""COMPUTED_VALUE"""),9444109.0)</f>
        <v>9444109</v>
      </c>
    </row>
    <row r="91">
      <c r="A91" s="2">
        <f>IFERROR(__xludf.DUMMYFUNCTION("""COMPUTED_VALUE"""),45421.66666666667)</f>
        <v>45421.66667</v>
      </c>
      <c r="B91" s="1">
        <f>IFERROR(__xludf.DUMMYFUNCTION("""COMPUTED_VALUE"""),667.6)</f>
        <v>667.6</v>
      </c>
      <c r="D91" s="2">
        <f>IFERROR(__xludf.DUMMYFUNCTION("""COMPUTED_VALUE"""),45421.66666666667)</f>
        <v>45421.66667</v>
      </c>
      <c r="E91" s="1">
        <f>IFERROR(__xludf.DUMMYFUNCTION("""COMPUTED_VALUE"""),692.9)</f>
        <v>692.9</v>
      </c>
      <c r="G91" s="2">
        <f>IFERROR(__xludf.DUMMYFUNCTION("""COMPUTED_VALUE"""),45421.66666666667)</f>
        <v>45421.66667</v>
      </c>
      <c r="H91" s="1">
        <f>IFERROR(__xludf.DUMMYFUNCTION("""COMPUTED_VALUE"""),658.69)</f>
        <v>658.69</v>
      </c>
      <c r="J91" s="2">
        <f>IFERROR(__xludf.DUMMYFUNCTION("""COMPUTED_VALUE"""),45421.66666666667)</f>
        <v>45421.66667</v>
      </c>
      <c r="K91" s="1">
        <f>IFERROR(__xludf.DUMMYFUNCTION("""COMPUTED_VALUE"""),691.0)</f>
        <v>691</v>
      </c>
      <c r="M91" s="2">
        <f>IFERROR(__xludf.DUMMYFUNCTION("""COMPUTED_VALUE"""),45421.66666666667)</f>
        <v>45421.66667</v>
      </c>
      <c r="N91" s="1">
        <f>IFERROR(__xludf.DUMMYFUNCTION("""COMPUTED_VALUE"""),1.0719568E7)</f>
        <v>10719568</v>
      </c>
    </row>
    <row r="92">
      <c r="A92" s="2">
        <f>IFERROR(__xludf.DUMMYFUNCTION("""COMPUTED_VALUE"""),45422.66666666667)</f>
        <v>45422.66667</v>
      </c>
      <c r="B92" s="1">
        <f>IFERROR(__xludf.DUMMYFUNCTION("""COMPUTED_VALUE"""),690.42)</f>
        <v>690.42</v>
      </c>
      <c r="D92" s="2">
        <f>IFERROR(__xludf.DUMMYFUNCTION("""COMPUTED_VALUE"""),45422.66666666667)</f>
        <v>45422.66667</v>
      </c>
      <c r="E92" s="1">
        <f>IFERROR(__xludf.DUMMYFUNCTION("""COMPUTED_VALUE"""),696.59)</f>
        <v>696.59</v>
      </c>
      <c r="G92" s="2">
        <f>IFERROR(__xludf.DUMMYFUNCTION("""COMPUTED_VALUE"""),45422.66666666667)</f>
        <v>45422.66667</v>
      </c>
      <c r="H92" s="1">
        <f>IFERROR(__xludf.DUMMYFUNCTION("""COMPUTED_VALUE"""),688.5)</f>
        <v>688.5</v>
      </c>
      <c r="J92" s="2">
        <f>IFERROR(__xludf.DUMMYFUNCTION("""COMPUTED_VALUE"""),45422.66666666667)</f>
        <v>45422.66667</v>
      </c>
      <c r="K92" s="1">
        <f>IFERROR(__xludf.DUMMYFUNCTION("""COMPUTED_VALUE"""),695.1)</f>
        <v>695.1</v>
      </c>
      <c r="M92" s="2">
        <f>IFERROR(__xludf.DUMMYFUNCTION("""COMPUTED_VALUE"""),45422.66666666667)</f>
        <v>45422.66667</v>
      </c>
      <c r="N92" s="1">
        <f>IFERROR(__xludf.DUMMYFUNCTION("""COMPUTED_VALUE"""),7466614.0)</f>
        <v>7466614</v>
      </c>
    </row>
    <row r="93">
      <c r="A93" s="2">
        <f>IFERROR(__xludf.DUMMYFUNCTION("""COMPUTED_VALUE"""),45425.66666666667)</f>
        <v>45425.66667</v>
      </c>
      <c r="B93" s="1">
        <f>IFERROR(__xludf.DUMMYFUNCTION("""COMPUTED_VALUE"""),699.48)</f>
        <v>699.48</v>
      </c>
      <c r="D93" s="2">
        <f>IFERROR(__xludf.DUMMYFUNCTION("""COMPUTED_VALUE"""),45425.66666666667)</f>
        <v>45425.66667</v>
      </c>
      <c r="E93" s="1">
        <f>IFERROR(__xludf.DUMMYFUNCTION("""COMPUTED_VALUE"""),707.58)</f>
        <v>707.58</v>
      </c>
      <c r="G93" s="2">
        <f>IFERROR(__xludf.DUMMYFUNCTION("""COMPUTED_VALUE"""),45425.66666666667)</f>
        <v>45425.66667</v>
      </c>
      <c r="H93" s="1">
        <f>IFERROR(__xludf.DUMMYFUNCTION("""COMPUTED_VALUE"""),697.06)</f>
        <v>697.06</v>
      </c>
      <c r="J93" s="2">
        <f>IFERROR(__xludf.DUMMYFUNCTION("""COMPUTED_VALUE"""),45425.66666666667)</f>
        <v>45425.66667</v>
      </c>
      <c r="K93" s="1">
        <f>IFERROR(__xludf.DUMMYFUNCTION("""COMPUTED_VALUE"""),702.71)</f>
        <v>702.71</v>
      </c>
      <c r="M93" s="2">
        <f>IFERROR(__xludf.DUMMYFUNCTION("""COMPUTED_VALUE"""),45425.66666666667)</f>
        <v>45425.66667</v>
      </c>
      <c r="N93" s="1">
        <f>IFERROR(__xludf.DUMMYFUNCTION("""COMPUTED_VALUE"""),5488764.0)</f>
        <v>5488764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IFERROR(__xludf.DUMMYFUNCTION("""COMPUTED_VALUE"""),703.51)</f>
        <v>703.51</v>
      </c>
      <c r="D94" s="2">
        <f>IFERROR(__xludf.DUMMYFUNCTION("""COMPUTED_VALUE"""),45426.66666666667)</f>
        <v>45426.66667</v>
      </c>
      <c r="E94" s="1">
        <f>IFERROR(__xludf.DUMMYFUNCTION("""COMPUTED_VALUE"""),706.11)</f>
        <v>706.11</v>
      </c>
      <c r="G94" s="2">
        <f>IFERROR(__xludf.DUMMYFUNCTION("""COMPUTED_VALUE"""),45426.66666666667)</f>
        <v>45426.66667</v>
      </c>
      <c r="H94" s="1">
        <f>IFERROR(__xludf.DUMMYFUNCTION("""COMPUTED_VALUE"""),700.66)</f>
        <v>700.66</v>
      </c>
      <c r="J94" s="2">
        <f>IFERROR(__xludf.DUMMYFUNCTION("""COMPUTED_VALUE"""),45426.66666666667)</f>
        <v>45426.66667</v>
      </c>
      <c r="K94" s="1">
        <f>IFERROR(__xludf.DUMMYFUNCTION("""COMPUTED_VALUE"""),704.85)</f>
        <v>704.85</v>
      </c>
      <c r="M94" s="2">
        <f>IFERROR(__xludf.DUMMYFUNCTION("""COMPUTED_VALUE"""),45426.66666666667)</f>
        <v>45426.66667</v>
      </c>
      <c r="N94" s="1">
        <f>IFERROR(__xludf.DUMMYFUNCTION("""COMPUTED_VALUE"""),4712596.0)</f>
        <v>4712596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IFERROR(__xludf.DUMMYFUNCTION("""COMPUTED_VALUE"""),709.52)</f>
        <v>709.52</v>
      </c>
      <c r="D95" s="2">
        <f>IFERROR(__xludf.DUMMYFUNCTION("""COMPUTED_VALUE"""),45427.66666666667)</f>
        <v>45427.66667</v>
      </c>
      <c r="E95" s="1">
        <f>IFERROR(__xludf.DUMMYFUNCTION("""COMPUTED_VALUE"""),713.28)</f>
        <v>713.28</v>
      </c>
      <c r="G95" s="2">
        <f>IFERROR(__xludf.DUMMYFUNCTION("""COMPUTED_VALUE"""),45427.66666666667)</f>
        <v>45427.66667</v>
      </c>
      <c r="H95" s="1">
        <f>IFERROR(__xludf.DUMMYFUNCTION("""COMPUTED_VALUE"""),706.0)</f>
        <v>706</v>
      </c>
      <c r="J95" s="2">
        <f>IFERROR(__xludf.DUMMYFUNCTION("""COMPUTED_VALUE"""),45427.66666666667)</f>
        <v>45427.66667</v>
      </c>
      <c r="K95" s="1">
        <f>IFERROR(__xludf.DUMMYFUNCTION("""COMPUTED_VALUE"""),711.0)</f>
        <v>711</v>
      </c>
      <c r="M95" s="2">
        <f>IFERROR(__xludf.DUMMYFUNCTION("""COMPUTED_VALUE"""),45427.66666666667)</f>
        <v>45427.66667</v>
      </c>
      <c r="N95" s="1">
        <f>IFERROR(__xludf.DUMMYFUNCTION("""COMPUTED_VALUE"""),4339074.0)</f>
        <v>4339074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IFERROR(__xludf.DUMMYFUNCTION("""COMPUTED_VALUE"""),712.43)</f>
        <v>712.43</v>
      </c>
      <c r="D96" s="2">
        <f>IFERROR(__xludf.DUMMYFUNCTION("""COMPUTED_VALUE"""),45428.66666666667)</f>
        <v>45428.66667</v>
      </c>
      <c r="E96" s="1">
        <f>IFERROR(__xludf.DUMMYFUNCTION("""COMPUTED_VALUE"""),725.33)</f>
        <v>725.33</v>
      </c>
      <c r="G96" s="2">
        <f>IFERROR(__xludf.DUMMYFUNCTION("""COMPUTED_VALUE"""),45428.66666666667)</f>
        <v>45428.66667</v>
      </c>
      <c r="H96" s="1">
        <f>IFERROR(__xludf.DUMMYFUNCTION("""COMPUTED_VALUE"""),712.43)</f>
        <v>712.43</v>
      </c>
      <c r="J96" s="2">
        <f>IFERROR(__xludf.DUMMYFUNCTION("""COMPUTED_VALUE"""),45428.66666666667)</f>
        <v>45428.66667</v>
      </c>
      <c r="K96" s="1">
        <f>IFERROR(__xludf.DUMMYFUNCTION("""COMPUTED_VALUE"""),721.35)</f>
        <v>721.35</v>
      </c>
      <c r="M96" s="2">
        <f>IFERROR(__xludf.DUMMYFUNCTION("""COMPUTED_VALUE"""),45428.66666666667)</f>
        <v>45428.66667</v>
      </c>
      <c r="N96" s="1">
        <f>IFERROR(__xludf.DUMMYFUNCTION("""COMPUTED_VALUE"""),4714750.0)</f>
        <v>4714750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IFERROR(__xludf.DUMMYFUNCTION("""COMPUTED_VALUE"""),722.52)</f>
        <v>722.52</v>
      </c>
      <c r="D97" s="2">
        <f>IFERROR(__xludf.DUMMYFUNCTION("""COMPUTED_VALUE"""),45429.66666666667)</f>
        <v>45429.66667</v>
      </c>
      <c r="E97" s="1">
        <f>IFERROR(__xludf.DUMMYFUNCTION("""COMPUTED_VALUE"""),722.9)</f>
        <v>722.9</v>
      </c>
      <c r="G97" s="2">
        <f>IFERROR(__xludf.DUMMYFUNCTION("""COMPUTED_VALUE"""),45429.66666666667)</f>
        <v>45429.66667</v>
      </c>
      <c r="H97" s="1">
        <f>IFERROR(__xludf.DUMMYFUNCTION("""COMPUTED_VALUE"""),717.29)</f>
        <v>717.29</v>
      </c>
      <c r="J97" s="2">
        <f>IFERROR(__xludf.DUMMYFUNCTION("""COMPUTED_VALUE"""),45429.66666666667)</f>
        <v>45429.66667</v>
      </c>
      <c r="K97" s="1">
        <f>IFERROR(__xludf.DUMMYFUNCTION("""COMPUTED_VALUE"""),720.9)</f>
        <v>720.9</v>
      </c>
      <c r="M97" s="2">
        <f>IFERROR(__xludf.DUMMYFUNCTION("""COMPUTED_VALUE"""),45429.66666666667)</f>
        <v>45429.66667</v>
      </c>
      <c r="N97" s="1">
        <f>IFERROR(__xludf.DUMMYFUNCTION("""COMPUTED_VALUE"""),2957629.0)</f>
        <v>2957629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IFERROR(__xludf.DUMMYFUNCTION("""COMPUTED_VALUE"""),719.13)</f>
        <v>719.13</v>
      </c>
      <c r="D98" s="2">
        <f>IFERROR(__xludf.DUMMYFUNCTION("""COMPUTED_VALUE"""),45432.66666666667)</f>
        <v>45432.66667</v>
      </c>
      <c r="E98" s="1">
        <f>IFERROR(__xludf.DUMMYFUNCTION("""COMPUTED_VALUE"""),724.91)</f>
        <v>724.91</v>
      </c>
      <c r="G98" s="2">
        <f>IFERROR(__xludf.DUMMYFUNCTION("""COMPUTED_VALUE"""),45432.66666666667)</f>
        <v>45432.66667</v>
      </c>
      <c r="H98" s="1">
        <f>IFERROR(__xludf.DUMMYFUNCTION("""COMPUTED_VALUE"""),716.85)</f>
        <v>716.85</v>
      </c>
      <c r="J98" s="2">
        <f>IFERROR(__xludf.DUMMYFUNCTION("""COMPUTED_VALUE"""),45432.66666666667)</f>
        <v>45432.66667</v>
      </c>
      <c r="K98" s="1">
        <f>IFERROR(__xludf.DUMMYFUNCTION("""COMPUTED_VALUE"""),724.41)</f>
        <v>724.41</v>
      </c>
      <c r="M98" s="2">
        <f>IFERROR(__xludf.DUMMYFUNCTION("""COMPUTED_VALUE"""),45432.66666666667)</f>
        <v>45432.66667</v>
      </c>
      <c r="N98" s="1">
        <f>IFERROR(__xludf.DUMMYFUNCTION("""COMPUTED_VALUE"""),3070613.0)</f>
        <v>3070613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IFERROR(__xludf.DUMMYFUNCTION("""COMPUTED_VALUE"""),723.38)</f>
        <v>723.38</v>
      </c>
      <c r="D99" s="2">
        <f>IFERROR(__xludf.DUMMYFUNCTION("""COMPUTED_VALUE"""),45433.66666666667)</f>
        <v>45433.66667</v>
      </c>
      <c r="E99" s="1">
        <f>IFERROR(__xludf.DUMMYFUNCTION("""COMPUTED_VALUE"""),726.31)</f>
        <v>726.31</v>
      </c>
      <c r="G99" s="2">
        <f>IFERROR(__xludf.DUMMYFUNCTION("""COMPUTED_VALUE"""),45433.66666666667)</f>
        <v>45433.66667</v>
      </c>
      <c r="H99" s="1">
        <f>IFERROR(__xludf.DUMMYFUNCTION("""COMPUTED_VALUE"""),719.63)</f>
        <v>719.63</v>
      </c>
      <c r="J99" s="2">
        <f>IFERROR(__xludf.DUMMYFUNCTION("""COMPUTED_VALUE"""),45433.66666666667)</f>
        <v>45433.66667</v>
      </c>
      <c r="K99" s="1">
        <f>IFERROR(__xludf.DUMMYFUNCTION("""COMPUTED_VALUE"""),723.34)</f>
        <v>723.34</v>
      </c>
      <c r="M99" s="2">
        <f>IFERROR(__xludf.DUMMYFUNCTION("""COMPUTED_VALUE"""),45433.66666666667)</f>
        <v>45433.66667</v>
      </c>
      <c r="N99" s="1">
        <f>IFERROR(__xludf.DUMMYFUNCTION("""COMPUTED_VALUE"""),3249439.0)</f>
        <v>3249439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IFERROR(__xludf.DUMMYFUNCTION("""COMPUTED_VALUE"""),723.23)</f>
        <v>723.23</v>
      </c>
      <c r="D100" s="2">
        <f>IFERROR(__xludf.DUMMYFUNCTION("""COMPUTED_VALUE"""),45434.66666666667)</f>
        <v>45434.66667</v>
      </c>
      <c r="E100" s="1">
        <f>IFERROR(__xludf.DUMMYFUNCTION("""COMPUTED_VALUE"""),725.57)</f>
        <v>725.57</v>
      </c>
      <c r="G100" s="2">
        <f>IFERROR(__xludf.DUMMYFUNCTION("""COMPUTED_VALUE"""),45434.66666666667)</f>
        <v>45434.66667</v>
      </c>
      <c r="H100" s="1">
        <f>IFERROR(__xludf.DUMMYFUNCTION("""COMPUTED_VALUE"""),717.92)</f>
        <v>717.92</v>
      </c>
      <c r="J100" s="2">
        <f>IFERROR(__xludf.DUMMYFUNCTION("""COMPUTED_VALUE"""),45434.66666666667)</f>
        <v>45434.66667</v>
      </c>
      <c r="K100" s="1">
        <f>IFERROR(__xludf.DUMMYFUNCTION("""COMPUTED_VALUE"""),718.97)</f>
        <v>718.97</v>
      </c>
      <c r="M100" s="2">
        <f>IFERROR(__xludf.DUMMYFUNCTION("""COMPUTED_VALUE"""),45434.66666666667)</f>
        <v>45434.66667</v>
      </c>
      <c r="N100" s="1">
        <f>IFERROR(__xludf.DUMMYFUNCTION("""COMPUTED_VALUE"""),4139861.0)</f>
        <v>4139861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IFERROR(__xludf.DUMMYFUNCTION("""COMPUTED_VALUE"""),730.73)</f>
        <v>730.73</v>
      </c>
      <c r="D101" s="2">
        <f>IFERROR(__xludf.DUMMYFUNCTION("""COMPUTED_VALUE"""),45435.66666666667)</f>
        <v>45435.66667</v>
      </c>
      <c r="E101" s="1">
        <f>IFERROR(__xludf.DUMMYFUNCTION("""COMPUTED_VALUE"""),734.44)</f>
        <v>734.44</v>
      </c>
      <c r="G101" s="2">
        <f>IFERROR(__xludf.DUMMYFUNCTION("""COMPUTED_VALUE"""),45435.66666666667)</f>
        <v>45435.66667</v>
      </c>
      <c r="H101" s="1">
        <f>IFERROR(__xludf.DUMMYFUNCTION("""COMPUTED_VALUE"""),714.91)</f>
        <v>714.91</v>
      </c>
      <c r="J101" s="2">
        <f>IFERROR(__xludf.DUMMYFUNCTION("""COMPUTED_VALUE"""),45435.66666666667)</f>
        <v>45435.66667</v>
      </c>
      <c r="K101" s="1">
        <f>IFERROR(__xludf.DUMMYFUNCTION("""COMPUTED_VALUE"""),716.56)</f>
        <v>716.56</v>
      </c>
      <c r="M101" s="2">
        <f>IFERROR(__xludf.DUMMYFUNCTION("""COMPUTED_VALUE"""),45435.66666666667)</f>
        <v>45435.66667</v>
      </c>
      <c r="N101" s="1">
        <f>IFERROR(__xludf.DUMMYFUNCTION("""COMPUTED_VALUE"""),4144145.0)</f>
        <v>4144145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IFERROR(__xludf.DUMMYFUNCTION("""COMPUTED_VALUE"""),718.85)</f>
        <v>718.85</v>
      </c>
      <c r="D102" s="2">
        <f>IFERROR(__xludf.DUMMYFUNCTION("""COMPUTED_VALUE"""),45436.66666666667)</f>
        <v>45436.66667</v>
      </c>
      <c r="E102" s="1">
        <f>IFERROR(__xludf.DUMMYFUNCTION("""COMPUTED_VALUE"""),735.91)</f>
        <v>735.91</v>
      </c>
      <c r="G102" s="2">
        <f>IFERROR(__xludf.DUMMYFUNCTION("""COMPUTED_VALUE"""),45436.66666666667)</f>
        <v>45436.66667</v>
      </c>
      <c r="H102" s="1">
        <f>IFERROR(__xludf.DUMMYFUNCTION("""COMPUTED_VALUE"""),718.75)</f>
        <v>718.75</v>
      </c>
      <c r="J102" s="2">
        <f>IFERROR(__xludf.DUMMYFUNCTION("""COMPUTED_VALUE"""),45436.66666666667)</f>
        <v>45436.66667</v>
      </c>
      <c r="K102" s="1">
        <f>IFERROR(__xludf.DUMMYFUNCTION("""COMPUTED_VALUE"""),734.51)</f>
        <v>734.51</v>
      </c>
      <c r="M102" s="2">
        <f>IFERROR(__xludf.DUMMYFUNCTION("""COMPUTED_VALUE"""),45436.66666666667)</f>
        <v>45436.66667</v>
      </c>
      <c r="N102" s="1">
        <f>IFERROR(__xludf.DUMMYFUNCTION("""COMPUTED_VALUE"""),3305646.0)</f>
        <v>3305646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IFERROR(__xludf.DUMMYFUNCTION("""COMPUTED_VALUE"""),736.84)</f>
        <v>736.84</v>
      </c>
      <c r="D103" s="2">
        <f>IFERROR(__xludf.DUMMYFUNCTION("""COMPUTED_VALUE"""),45440.66666666667)</f>
        <v>45440.66667</v>
      </c>
      <c r="E103" s="1">
        <f>IFERROR(__xludf.DUMMYFUNCTION("""COMPUTED_VALUE"""),736.84)</f>
        <v>736.84</v>
      </c>
      <c r="G103" s="2">
        <f>IFERROR(__xludf.DUMMYFUNCTION("""COMPUTED_VALUE"""),45440.66666666667)</f>
        <v>45440.66667</v>
      </c>
      <c r="H103" s="1">
        <f>IFERROR(__xludf.DUMMYFUNCTION("""COMPUTED_VALUE"""),729.53)</f>
        <v>729.53</v>
      </c>
      <c r="J103" s="2">
        <f>IFERROR(__xludf.DUMMYFUNCTION("""COMPUTED_VALUE"""),45440.66666666667)</f>
        <v>45440.66667</v>
      </c>
      <c r="K103" s="1">
        <f>IFERROR(__xludf.DUMMYFUNCTION("""COMPUTED_VALUE"""),731.51)</f>
        <v>731.51</v>
      </c>
      <c r="M103" s="2">
        <f>IFERROR(__xludf.DUMMYFUNCTION("""COMPUTED_VALUE"""),45440.66666666667)</f>
        <v>45440.66667</v>
      </c>
      <c r="N103" s="1">
        <f>IFERROR(__xludf.DUMMYFUNCTION("""COMPUTED_VALUE"""),4613116.0)</f>
        <v>4613116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IFERROR(__xludf.DUMMYFUNCTION("""COMPUTED_VALUE"""),725.46)</f>
        <v>725.46</v>
      </c>
      <c r="D104" s="2">
        <f>IFERROR(__xludf.DUMMYFUNCTION("""COMPUTED_VALUE"""),45441.66666666667)</f>
        <v>45441.66667</v>
      </c>
      <c r="E104" s="1">
        <f>IFERROR(__xludf.DUMMYFUNCTION("""COMPUTED_VALUE"""),732.9)</f>
        <v>732.9</v>
      </c>
      <c r="G104" s="2">
        <f>IFERROR(__xludf.DUMMYFUNCTION("""COMPUTED_VALUE"""),45441.66666666667)</f>
        <v>45441.66667</v>
      </c>
      <c r="H104" s="1">
        <f>IFERROR(__xludf.DUMMYFUNCTION("""COMPUTED_VALUE"""),725.46)</f>
        <v>725.46</v>
      </c>
      <c r="J104" s="2">
        <f>IFERROR(__xludf.DUMMYFUNCTION("""COMPUTED_VALUE"""),45441.66666666667)</f>
        <v>45441.66667</v>
      </c>
      <c r="K104" s="1">
        <f>IFERROR(__xludf.DUMMYFUNCTION("""COMPUTED_VALUE"""),732.04)</f>
        <v>732.04</v>
      </c>
      <c r="M104" s="2">
        <f>IFERROR(__xludf.DUMMYFUNCTION("""COMPUTED_VALUE"""),45441.66666666667)</f>
        <v>45441.66667</v>
      </c>
      <c r="N104" s="1">
        <f>IFERROR(__xludf.DUMMYFUNCTION("""COMPUTED_VALUE"""),3010437.0)</f>
        <v>3010437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IFERROR(__xludf.DUMMYFUNCTION("""COMPUTED_VALUE"""),735.61)</f>
        <v>735.61</v>
      </c>
      <c r="D105" s="2">
        <f>IFERROR(__xludf.DUMMYFUNCTION("""COMPUTED_VALUE"""),45442.66666666667)</f>
        <v>45442.66667</v>
      </c>
      <c r="E105" s="1">
        <f>IFERROR(__xludf.DUMMYFUNCTION("""COMPUTED_VALUE"""),742.45)</f>
        <v>742.45</v>
      </c>
      <c r="G105" s="2">
        <f>IFERROR(__xludf.DUMMYFUNCTION("""COMPUTED_VALUE"""),45442.66666666667)</f>
        <v>45442.66667</v>
      </c>
      <c r="H105" s="1">
        <f>IFERROR(__xludf.DUMMYFUNCTION("""COMPUTED_VALUE"""),733.47)</f>
        <v>733.47</v>
      </c>
      <c r="J105" s="2">
        <f>IFERROR(__xludf.DUMMYFUNCTION("""COMPUTED_VALUE"""),45442.66666666667)</f>
        <v>45442.66667</v>
      </c>
      <c r="K105" s="1">
        <f>IFERROR(__xludf.DUMMYFUNCTION("""COMPUTED_VALUE"""),741.84)</f>
        <v>741.84</v>
      </c>
      <c r="M105" s="2">
        <f>IFERROR(__xludf.DUMMYFUNCTION("""COMPUTED_VALUE"""),45442.66666666667)</f>
        <v>45442.66667</v>
      </c>
      <c r="N105" s="1">
        <f>IFERROR(__xludf.DUMMYFUNCTION("""COMPUTED_VALUE"""),3773467.0)</f>
        <v>3773467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IFERROR(__xludf.DUMMYFUNCTION("""COMPUTED_VALUE"""),740.62)</f>
        <v>740.62</v>
      </c>
      <c r="D106" s="2">
        <f>IFERROR(__xludf.DUMMYFUNCTION("""COMPUTED_VALUE"""),45443.66666666667)</f>
        <v>45443.66667</v>
      </c>
      <c r="E106" s="1">
        <f>IFERROR(__xludf.DUMMYFUNCTION("""COMPUTED_VALUE"""),749.27)</f>
        <v>749.27</v>
      </c>
      <c r="G106" s="2">
        <f>IFERROR(__xludf.DUMMYFUNCTION("""COMPUTED_VALUE"""),45443.66666666667)</f>
        <v>45443.66667</v>
      </c>
      <c r="H106" s="1">
        <f>IFERROR(__xludf.DUMMYFUNCTION("""COMPUTED_VALUE"""),740.25)</f>
        <v>740.25</v>
      </c>
      <c r="J106" s="2">
        <f>IFERROR(__xludf.DUMMYFUNCTION("""COMPUTED_VALUE"""),45443.66666666667)</f>
        <v>45443.66667</v>
      </c>
      <c r="K106" s="1">
        <f>IFERROR(__xludf.DUMMYFUNCTION("""COMPUTED_VALUE"""),749.1)</f>
        <v>749.1</v>
      </c>
      <c r="M106" s="2">
        <f>IFERROR(__xludf.DUMMYFUNCTION("""COMPUTED_VALUE"""),45443.66666666667)</f>
        <v>45443.66667</v>
      </c>
      <c r="N106" s="1">
        <f>IFERROR(__xludf.DUMMYFUNCTION("""COMPUTED_VALUE"""),6028093.0)</f>
        <v>6028093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IFERROR(__xludf.DUMMYFUNCTION("""COMPUTED_VALUE"""),753.93)</f>
        <v>753.93</v>
      </c>
      <c r="D107" s="2">
        <f>IFERROR(__xludf.DUMMYFUNCTION("""COMPUTED_VALUE"""),45446.66666666667)</f>
        <v>45446.66667</v>
      </c>
      <c r="E107" s="1">
        <f>IFERROR(__xludf.DUMMYFUNCTION("""COMPUTED_VALUE"""),756.08)</f>
        <v>756.08</v>
      </c>
      <c r="G107" s="2">
        <f>IFERROR(__xludf.DUMMYFUNCTION("""COMPUTED_VALUE"""),45446.66666666667)</f>
        <v>45446.66667</v>
      </c>
      <c r="H107" s="1">
        <f>IFERROR(__xludf.DUMMYFUNCTION("""COMPUTED_VALUE"""),747.04)</f>
        <v>747.04</v>
      </c>
      <c r="J107" s="2">
        <f>IFERROR(__xludf.DUMMYFUNCTION("""COMPUTED_VALUE"""),45446.66666666667)</f>
        <v>45446.66667</v>
      </c>
      <c r="K107" s="1">
        <f>IFERROR(__xludf.DUMMYFUNCTION("""COMPUTED_VALUE"""),749.69)</f>
        <v>749.69</v>
      </c>
      <c r="M107" s="2">
        <f>IFERROR(__xludf.DUMMYFUNCTION("""COMPUTED_VALUE"""),45446.66666666667)</f>
        <v>45446.66667</v>
      </c>
      <c r="N107" s="1">
        <f>IFERROR(__xludf.DUMMYFUNCTION("""COMPUTED_VALUE"""),3343839.0)</f>
        <v>3343839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IFERROR(__xludf.DUMMYFUNCTION("""COMPUTED_VALUE"""),740.92)</f>
        <v>740.92</v>
      </c>
      <c r="D108" s="2">
        <f>IFERROR(__xludf.DUMMYFUNCTION("""COMPUTED_VALUE"""),45447.66666666667)</f>
        <v>45447.66667</v>
      </c>
      <c r="E108" s="1">
        <f>IFERROR(__xludf.DUMMYFUNCTION("""COMPUTED_VALUE"""),752.81)</f>
        <v>752.81</v>
      </c>
      <c r="G108" s="2">
        <f>IFERROR(__xludf.DUMMYFUNCTION("""COMPUTED_VALUE"""),45447.66666666667)</f>
        <v>45447.66667</v>
      </c>
      <c r="H108" s="1">
        <f>IFERROR(__xludf.DUMMYFUNCTION("""COMPUTED_VALUE"""),740.92)</f>
        <v>740.92</v>
      </c>
      <c r="J108" s="2">
        <f>IFERROR(__xludf.DUMMYFUNCTION("""COMPUTED_VALUE"""),45447.66666666667)</f>
        <v>45447.66667</v>
      </c>
      <c r="K108" s="1">
        <f>IFERROR(__xludf.DUMMYFUNCTION("""COMPUTED_VALUE"""),745.57)</f>
        <v>745.57</v>
      </c>
      <c r="M108" s="2">
        <f>IFERROR(__xludf.DUMMYFUNCTION("""COMPUTED_VALUE"""),45447.66666666667)</f>
        <v>45447.66667</v>
      </c>
      <c r="N108" s="1">
        <f>IFERROR(__xludf.DUMMYFUNCTION("""COMPUTED_VALUE"""),4452821.0)</f>
        <v>4452821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IFERROR(__xludf.DUMMYFUNCTION("""COMPUTED_VALUE"""),747.92)</f>
        <v>747.92</v>
      </c>
      <c r="D109" s="2">
        <f>IFERROR(__xludf.DUMMYFUNCTION("""COMPUTED_VALUE"""),45448.66666666667)</f>
        <v>45448.66667</v>
      </c>
      <c r="E109" s="1">
        <f>IFERROR(__xludf.DUMMYFUNCTION("""COMPUTED_VALUE"""),760.23)</f>
        <v>760.23</v>
      </c>
      <c r="G109" s="2">
        <f>IFERROR(__xludf.DUMMYFUNCTION("""COMPUTED_VALUE"""),45448.66666666667)</f>
        <v>45448.66667</v>
      </c>
      <c r="H109" s="1">
        <f>IFERROR(__xludf.DUMMYFUNCTION("""COMPUTED_VALUE"""),745.19)</f>
        <v>745.19</v>
      </c>
      <c r="J109" s="2">
        <f>IFERROR(__xludf.DUMMYFUNCTION("""COMPUTED_VALUE"""),45448.66666666667)</f>
        <v>45448.66667</v>
      </c>
      <c r="K109" s="1">
        <f>IFERROR(__xludf.DUMMYFUNCTION("""COMPUTED_VALUE"""),760.01)</f>
        <v>760.01</v>
      </c>
      <c r="M109" s="2">
        <f>IFERROR(__xludf.DUMMYFUNCTION("""COMPUTED_VALUE"""),45448.66666666667)</f>
        <v>45448.66667</v>
      </c>
      <c r="N109" s="1">
        <f>IFERROR(__xludf.DUMMYFUNCTION("""COMPUTED_VALUE"""),3492732.0)</f>
        <v>3492732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IFERROR(__xludf.DUMMYFUNCTION("""COMPUTED_VALUE"""),758.11)</f>
        <v>758.11</v>
      </c>
      <c r="D110" s="2">
        <f>IFERROR(__xludf.DUMMYFUNCTION("""COMPUTED_VALUE"""),45449.66666666667)</f>
        <v>45449.66667</v>
      </c>
      <c r="E110" s="1">
        <f>IFERROR(__xludf.DUMMYFUNCTION("""COMPUTED_VALUE"""),761.41)</f>
        <v>761.41</v>
      </c>
      <c r="G110" s="2">
        <f>IFERROR(__xludf.DUMMYFUNCTION("""COMPUTED_VALUE"""),45449.66666666667)</f>
        <v>45449.66667</v>
      </c>
      <c r="H110" s="1">
        <f>IFERROR(__xludf.DUMMYFUNCTION("""COMPUTED_VALUE"""),755.37)</f>
        <v>755.37</v>
      </c>
      <c r="J110" s="2">
        <f>IFERROR(__xludf.DUMMYFUNCTION("""COMPUTED_VALUE"""),45449.66666666667)</f>
        <v>45449.66667</v>
      </c>
      <c r="K110" s="1">
        <f>IFERROR(__xludf.DUMMYFUNCTION("""COMPUTED_VALUE"""),755.87)</f>
        <v>755.87</v>
      </c>
      <c r="M110" s="2">
        <f>IFERROR(__xludf.DUMMYFUNCTION("""COMPUTED_VALUE"""),45449.66666666667)</f>
        <v>45449.66667</v>
      </c>
      <c r="N110" s="1">
        <f>IFERROR(__xludf.DUMMYFUNCTION("""COMPUTED_VALUE"""),3584625.0)</f>
        <v>3584625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IFERROR(__xludf.DUMMYFUNCTION("""COMPUTED_VALUE"""),752.16)</f>
        <v>752.16</v>
      </c>
      <c r="D111" s="2">
        <f>IFERROR(__xludf.DUMMYFUNCTION("""COMPUTED_VALUE"""),45450.66666666667)</f>
        <v>45450.66667</v>
      </c>
      <c r="E111" s="1">
        <f>IFERROR(__xludf.DUMMYFUNCTION("""COMPUTED_VALUE"""),755.52)</f>
        <v>755.52</v>
      </c>
      <c r="G111" s="2">
        <f>IFERROR(__xludf.DUMMYFUNCTION("""COMPUTED_VALUE"""),45450.66666666667)</f>
        <v>45450.66667</v>
      </c>
      <c r="H111" s="1">
        <f>IFERROR(__xludf.DUMMYFUNCTION("""COMPUTED_VALUE"""),743.13)</f>
        <v>743.13</v>
      </c>
      <c r="J111" s="2">
        <f>IFERROR(__xludf.DUMMYFUNCTION("""COMPUTED_VALUE"""),45450.66666666667)</f>
        <v>45450.66667</v>
      </c>
      <c r="K111" s="1">
        <f>IFERROR(__xludf.DUMMYFUNCTION("""COMPUTED_VALUE"""),743.6)</f>
        <v>743.6</v>
      </c>
      <c r="M111" s="2">
        <f>IFERROR(__xludf.DUMMYFUNCTION("""COMPUTED_VALUE"""),45450.66666666667)</f>
        <v>45450.66667</v>
      </c>
      <c r="N111" s="1">
        <f>IFERROR(__xludf.DUMMYFUNCTION("""COMPUTED_VALUE"""),4321762.0)</f>
        <v>4321762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IFERROR(__xludf.DUMMYFUNCTION("""COMPUTED_VALUE"""),740.66)</f>
        <v>740.66</v>
      </c>
      <c r="D112" s="2">
        <f>IFERROR(__xludf.DUMMYFUNCTION("""COMPUTED_VALUE"""),45453.66666666667)</f>
        <v>45453.66667</v>
      </c>
      <c r="E112" s="1">
        <f>IFERROR(__xludf.DUMMYFUNCTION("""COMPUTED_VALUE"""),747.78)</f>
        <v>747.78</v>
      </c>
      <c r="G112" s="2">
        <f>IFERROR(__xludf.DUMMYFUNCTION("""COMPUTED_VALUE"""),45453.66666666667)</f>
        <v>45453.66667</v>
      </c>
      <c r="H112" s="1">
        <f>IFERROR(__xludf.DUMMYFUNCTION("""COMPUTED_VALUE"""),738.75)</f>
        <v>738.75</v>
      </c>
      <c r="J112" s="2">
        <f>IFERROR(__xludf.DUMMYFUNCTION("""COMPUTED_VALUE"""),45453.66666666667)</f>
        <v>45453.66667</v>
      </c>
      <c r="K112" s="1">
        <f>IFERROR(__xludf.DUMMYFUNCTION("""COMPUTED_VALUE"""),746.54)</f>
        <v>746.54</v>
      </c>
      <c r="M112" s="2">
        <f>IFERROR(__xludf.DUMMYFUNCTION("""COMPUTED_VALUE"""),45453.66666666667)</f>
        <v>45453.66667</v>
      </c>
      <c r="N112" s="1">
        <f>IFERROR(__xludf.DUMMYFUNCTION("""COMPUTED_VALUE"""),2750243.0)</f>
        <v>2750243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IFERROR(__xludf.DUMMYFUNCTION("""COMPUTED_VALUE"""),743.77)</f>
        <v>743.77</v>
      </c>
      <c r="D113" s="2">
        <f>IFERROR(__xludf.DUMMYFUNCTION("""COMPUTED_VALUE"""),45454.66666666667)</f>
        <v>45454.66667</v>
      </c>
      <c r="E113" s="1">
        <f>IFERROR(__xludf.DUMMYFUNCTION("""COMPUTED_VALUE"""),748.73)</f>
        <v>748.73</v>
      </c>
      <c r="G113" s="2">
        <f>IFERROR(__xludf.DUMMYFUNCTION("""COMPUTED_VALUE"""),45454.66666666667)</f>
        <v>45454.66667</v>
      </c>
      <c r="H113" s="1">
        <f>IFERROR(__xludf.DUMMYFUNCTION("""COMPUTED_VALUE"""),743.77)</f>
        <v>743.77</v>
      </c>
      <c r="J113" s="2">
        <f>IFERROR(__xludf.DUMMYFUNCTION("""COMPUTED_VALUE"""),45454.66666666667)</f>
        <v>45454.66667</v>
      </c>
      <c r="K113" s="1">
        <f>IFERROR(__xludf.DUMMYFUNCTION("""COMPUTED_VALUE"""),746.35)</f>
        <v>746.35</v>
      </c>
      <c r="M113" s="2">
        <f>IFERROR(__xludf.DUMMYFUNCTION("""COMPUTED_VALUE"""),45454.66666666667)</f>
        <v>45454.66667</v>
      </c>
      <c r="N113" s="1">
        <f>IFERROR(__xludf.DUMMYFUNCTION("""COMPUTED_VALUE"""),3731480.0)</f>
        <v>3731480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IFERROR(__xludf.DUMMYFUNCTION("""COMPUTED_VALUE"""),755.58)</f>
        <v>755.58</v>
      </c>
      <c r="D114" s="2">
        <f>IFERROR(__xludf.DUMMYFUNCTION("""COMPUTED_VALUE"""),45455.66666666667)</f>
        <v>45455.66667</v>
      </c>
      <c r="E114" s="1">
        <f>IFERROR(__xludf.DUMMYFUNCTION("""COMPUTED_VALUE"""),756.51)</f>
        <v>756.51</v>
      </c>
      <c r="G114" s="2">
        <f>IFERROR(__xludf.DUMMYFUNCTION("""COMPUTED_VALUE"""),45455.66666666667)</f>
        <v>45455.66667</v>
      </c>
      <c r="H114" s="1">
        <f>IFERROR(__xludf.DUMMYFUNCTION("""COMPUTED_VALUE"""),747.63)</f>
        <v>747.63</v>
      </c>
      <c r="J114" s="2">
        <f>IFERROR(__xludf.DUMMYFUNCTION("""COMPUTED_VALUE"""),45455.66666666667)</f>
        <v>45455.66667</v>
      </c>
      <c r="K114" s="1">
        <f>IFERROR(__xludf.DUMMYFUNCTION("""COMPUTED_VALUE"""),750.53)</f>
        <v>750.53</v>
      </c>
      <c r="M114" s="2">
        <f>IFERROR(__xludf.DUMMYFUNCTION("""COMPUTED_VALUE"""),45455.66666666667)</f>
        <v>45455.66667</v>
      </c>
      <c r="N114" s="1">
        <f>IFERROR(__xludf.DUMMYFUNCTION("""COMPUTED_VALUE"""),2668555.0)</f>
        <v>2668555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IFERROR(__xludf.DUMMYFUNCTION("""COMPUTED_VALUE"""),749.28)</f>
        <v>749.28</v>
      </c>
      <c r="D115" s="2">
        <f>IFERROR(__xludf.DUMMYFUNCTION("""COMPUTED_VALUE"""),45456.66666666667)</f>
        <v>45456.66667</v>
      </c>
      <c r="E115" s="1">
        <f>IFERROR(__xludf.DUMMYFUNCTION("""COMPUTED_VALUE"""),750.43)</f>
        <v>750.43</v>
      </c>
      <c r="G115" s="2">
        <f>IFERROR(__xludf.DUMMYFUNCTION("""COMPUTED_VALUE"""),45456.66666666667)</f>
        <v>45456.66667</v>
      </c>
      <c r="H115" s="1">
        <f>IFERROR(__xludf.DUMMYFUNCTION("""COMPUTED_VALUE"""),740.15)</f>
        <v>740.15</v>
      </c>
      <c r="J115" s="2">
        <f>IFERROR(__xludf.DUMMYFUNCTION("""COMPUTED_VALUE"""),45456.66666666667)</f>
        <v>45456.66667</v>
      </c>
      <c r="K115" s="1">
        <f>IFERROR(__xludf.DUMMYFUNCTION("""COMPUTED_VALUE"""),741.72)</f>
        <v>741.72</v>
      </c>
      <c r="M115" s="2">
        <f>IFERROR(__xludf.DUMMYFUNCTION("""COMPUTED_VALUE"""),45456.66666666667)</f>
        <v>45456.66667</v>
      </c>
      <c r="N115" s="1">
        <f>IFERROR(__xludf.DUMMYFUNCTION("""COMPUTED_VALUE"""),2187571.0)</f>
        <v>2187571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IFERROR(__xludf.DUMMYFUNCTION("""COMPUTED_VALUE"""),739.68)</f>
        <v>739.68</v>
      </c>
      <c r="D116" s="2">
        <f>IFERROR(__xludf.DUMMYFUNCTION("""COMPUTED_VALUE"""),45457.66666666667)</f>
        <v>45457.66667</v>
      </c>
      <c r="E116" s="1">
        <f>IFERROR(__xludf.DUMMYFUNCTION("""COMPUTED_VALUE"""),740.81)</f>
        <v>740.81</v>
      </c>
      <c r="G116" s="2">
        <f>IFERROR(__xludf.DUMMYFUNCTION("""COMPUTED_VALUE"""),45457.66666666667)</f>
        <v>45457.66667</v>
      </c>
      <c r="H116" s="1">
        <f>IFERROR(__xludf.DUMMYFUNCTION("""COMPUTED_VALUE"""),731.67)</f>
        <v>731.67</v>
      </c>
      <c r="J116" s="2">
        <f>IFERROR(__xludf.DUMMYFUNCTION("""COMPUTED_VALUE"""),45457.66666666667)</f>
        <v>45457.66667</v>
      </c>
      <c r="K116" s="1">
        <f>IFERROR(__xludf.DUMMYFUNCTION("""COMPUTED_VALUE"""),738.4)</f>
        <v>738.4</v>
      </c>
      <c r="M116" s="2">
        <f>IFERROR(__xludf.DUMMYFUNCTION("""COMPUTED_VALUE"""),45457.66666666667)</f>
        <v>45457.66667</v>
      </c>
      <c r="N116" s="1">
        <f>IFERROR(__xludf.DUMMYFUNCTION("""COMPUTED_VALUE"""),3558846.0)</f>
        <v>3558846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IFERROR(__xludf.DUMMYFUNCTION("""COMPUTED_VALUE"""),737.12)</f>
        <v>737.12</v>
      </c>
      <c r="D117" s="2">
        <f>IFERROR(__xludf.DUMMYFUNCTION("""COMPUTED_VALUE"""),45460.66666666667)</f>
        <v>45460.66667</v>
      </c>
      <c r="E117" s="1">
        <f>IFERROR(__xludf.DUMMYFUNCTION("""COMPUTED_VALUE"""),737.68)</f>
        <v>737.68</v>
      </c>
      <c r="G117" s="2">
        <f>IFERROR(__xludf.DUMMYFUNCTION("""COMPUTED_VALUE"""),45460.66666666667)</f>
        <v>45460.66667</v>
      </c>
      <c r="H117" s="1">
        <f>IFERROR(__xludf.DUMMYFUNCTION("""COMPUTED_VALUE"""),732.52)</f>
        <v>732.52</v>
      </c>
      <c r="J117" s="2">
        <f>IFERROR(__xludf.DUMMYFUNCTION("""COMPUTED_VALUE"""),45460.66666666667)</f>
        <v>45460.66667</v>
      </c>
      <c r="K117" s="1">
        <f>IFERROR(__xludf.DUMMYFUNCTION("""COMPUTED_VALUE"""),734.57)</f>
        <v>734.57</v>
      </c>
      <c r="M117" s="2">
        <f>IFERROR(__xludf.DUMMYFUNCTION("""COMPUTED_VALUE"""),45460.66666666667)</f>
        <v>45460.66667</v>
      </c>
      <c r="N117" s="1">
        <f>IFERROR(__xludf.DUMMYFUNCTION("""COMPUTED_VALUE"""),2988325.0)</f>
        <v>2988325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IFERROR(__xludf.DUMMYFUNCTION("""COMPUTED_VALUE"""),734.88)</f>
        <v>734.88</v>
      </c>
      <c r="D118" s="2">
        <f>IFERROR(__xludf.DUMMYFUNCTION("""COMPUTED_VALUE"""),45461.66666666667)</f>
        <v>45461.66667</v>
      </c>
      <c r="E118" s="1">
        <f>IFERROR(__xludf.DUMMYFUNCTION("""COMPUTED_VALUE"""),740.3)</f>
        <v>740.3</v>
      </c>
      <c r="G118" s="2">
        <f>IFERROR(__xludf.DUMMYFUNCTION("""COMPUTED_VALUE"""),45461.66666666667)</f>
        <v>45461.66667</v>
      </c>
      <c r="H118" s="1">
        <f>IFERROR(__xludf.DUMMYFUNCTION("""COMPUTED_VALUE"""),732.28)</f>
        <v>732.28</v>
      </c>
      <c r="J118" s="2">
        <f>IFERROR(__xludf.DUMMYFUNCTION("""COMPUTED_VALUE"""),45461.66666666667)</f>
        <v>45461.66667</v>
      </c>
      <c r="K118" s="1">
        <f>IFERROR(__xludf.DUMMYFUNCTION("""COMPUTED_VALUE"""),738.64)</f>
        <v>738.64</v>
      </c>
      <c r="M118" s="2">
        <f>IFERROR(__xludf.DUMMYFUNCTION("""COMPUTED_VALUE"""),45461.66666666667)</f>
        <v>45461.66667</v>
      </c>
      <c r="N118" s="1">
        <f>IFERROR(__xludf.DUMMYFUNCTION("""COMPUTED_VALUE"""),3525395.0)</f>
        <v>3525395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IFERROR(__xludf.DUMMYFUNCTION("""COMPUTED_VALUE"""),736.21)</f>
        <v>736.21</v>
      </c>
      <c r="D119" s="2">
        <f>IFERROR(__xludf.DUMMYFUNCTION("""COMPUTED_VALUE"""),45463.66666666667)</f>
        <v>45463.66667</v>
      </c>
      <c r="E119" s="1">
        <f>IFERROR(__xludf.DUMMYFUNCTION("""COMPUTED_VALUE"""),743.61)</f>
        <v>743.61</v>
      </c>
      <c r="G119" s="2">
        <f>IFERROR(__xludf.DUMMYFUNCTION("""COMPUTED_VALUE"""),45463.66666666667)</f>
        <v>45463.66667</v>
      </c>
      <c r="H119" s="1">
        <f>IFERROR(__xludf.DUMMYFUNCTION("""COMPUTED_VALUE"""),735.18)</f>
        <v>735.18</v>
      </c>
      <c r="J119" s="2">
        <f>IFERROR(__xludf.DUMMYFUNCTION("""COMPUTED_VALUE"""),45463.66666666667)</f>
        <v>45463.66667</v>
      </c>
      <c r="K119" s="1">
        <f>IFERROR(__xludf.DUMMYFUNCTION("""COMPUTED_VALUE"""),737.79)</f>
        <v>737.79</v>
      </c>
      <c r="M119" s="2">
        <f>IFERROR(__xludf.DUMMYFUNCTION("""COMPUTED_VALUE"""),45463.66666666667)</f>
        <v>45463.66667</v>
      </c>
      <c r="N119" s="1">
        <f>IFERROR(__xludf.DUMMYFUNCTION("""COMPUTED_VALUE"""),3219848.0)</f>
        <v>3219848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IFERROR(__xludf.DUMMYFUNCTION("""COMPUTED_VALUE"""),740.37)</f>
        <v>740.37</v>
      </c>
      <c r="D120" s="2">
        <f>IFERROR(__xludf.DUMMYFUNCTION("""COMPUTED_VALUE"""),45464.66666666667)</f>
        <v>45464.66667</v>
      </c>
      <c r="E120" s="1">
        <f>IFERROR(__xludf.DUMMYFUNCTION("""COMPUTED_VALUE"""),746.69)</f>
        <v>746.69</v>
      </c>
      <c r="G120" s="2">
        <f>IFERROR(__xludf.DUMMYFUNCTION("""COMPUTED_VALUE"""),45464.66666666667)</f>
        <v>45464.66667</v>
      </c>
      <c r="H120" s="1">
        <f>IFERROR(__xludf.DUMMYFUNCTION("""COMPUTED_VALUE"""),732.41)</f>
        <v>732.41</v>
      </c>
      <c r="J120" s="2">
        <f>IFERROR(__xludf.DUMMYFUNCTION("""COMPUTED_VALUE"""),45464.66666666667)</f>
        <v>45464.66667</v>
      </c>
      <c r="K120" s="1">
        <f>IFERROR(__xludf.DUMMYFUNCTION("""COMPUTED_VALUE"""),744.41)</f>
        <v>744.41</v>
      </c>
      <c r="M120" s="2">
        <f>IFERROR(__xludf.DUMMYFUNCTION("""COMPUTED_VALUE"""),45464.66666666667)</f>
        <v>45464.66667</v>
      </c>
      <c r="N120" s="1">
        <f>IFERROR(__xludf.DUMMYFUNCTION("""COMPUTED_VALUE"""),1.5311948E7)</f>
        <v>15311948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IFERROR(__xludf.DUMMYFUNCTION("""COMPUTED_VALUE"""),745.92)</f>
        <v>745.92</v>
      </c>
      <c r="D121" s="2">
        <f>IFERROR(__xludf.DUMMYFUNCTION("""COMPUTED_VALUE"""),45467.66666666667)</f>
        <v>45467.66667</v>
      </c>
      <c r="E121" s="1">
        <f>IFERROR(__xludf.DUMMYFUNCTION("""COMPUTED_VALUE"""),754.57)</f>
        <v>754.57</v>
      </c>
      <c r="G121" s="2">
        <f>IFERROR(__xludf.DUMMYFUNCTION("""COMPUTED_VALUE"""),45467.66666666667)</f>
        <v>45467.66667</v>
      </c>
      <c r="H121" s="1">
        <f>IFERROR(__xludf.DUMMYFUNCTION("""COMPUTED_VALUE"""),743.65)</f>
        <v>743.65</v>
      </c>
      <c r="J121" s="2">
        <f>IFERROR(__xludf.DUMMYFUNCTION("""COMPUTED_VALUE"""),45467.66666666667)</f>
        <v>45467.66667</v>
      </c>
      <c r="K121" s="1">
        <f>IFERROR(__xludf.DUMMYFUNCTION("""COMPUTED_VALUE"""),752.76)</f>
        <v>752.76</v>
      </c>
      <c r="M121" s="2">
        <f>IFERROR(__xludf.DUMMYFUNCTION("""COMPUTED_VALUE"""),45467.66666666667)</f>
        <v>45467.66667</v>
      </c>
      <c r="N121" s="1">
        <f>IFERROR(__xludf.DUMMYFUNCTION("""COMPUTED_VALUE"""),4783996.0)</f>
        <v>4783996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IFERROR(__xludf.DUMMYFUNCTION("""COMPUTED_VALUE"""),751.07)</f>
        <v>751.07</v>
      </c>
      <c r="D122" s="2">
        <f>IFERROR(__xludf.DUMMYFUNCTION("""COMPUTED_VALUE"""),45468.66666666667)</f>
        <v>45468.66667</v>
      </c>
      <c r="E122" s="1">
        <f>IFERROR(__xludf.DUMMYFUNCTION("""COMPUTED_VALUE"""),755.88)</f>
        <v>755.88</v>
      </c>
      <c r="G122" s="2">
        <f>IFERROR(__xludf.DUMMYFUNCTION("""COMPUTED_VALUE"""),45468.66666666667)</f>
        <v>45468.66667</v>
      </c>
      <c r="H122" s="1">
        <f>IFERROR(__xludf.DUMMYFUNCTION("""COMPUTED_VALUE"""),747.59)</f>
        <v>747.59</v>
      </c>
      <c r="J122" s="2">
        <f>IFERROR(__xludf.DUMMYFUNCTION("""COMPUTED_VALUE"""),45468.66666666667)</f>
        <v>45468.66667</v>
      </c>
      <c r="K122" s="1">
        <f>IFERROR(__xludf.DUMMYFUNCTION("""COMPUTED_VALUE"""),755.7)</f>
        <v>755.7</v>
      </c>
      <c r="M122" s="2">
        <f>IFERROR(__xludf.DUMMYFUNCTION("""COMPUTED_VALUE"""),45468.66666666667)</f>
        <v>45468.66667</v>
      </c>
      <c r="N122" s="1">
        <f>IFERROR(__xludf.DUMMYFUNCTION("""COMPUTED_VALUE"""),4483620.0)</f>
        <v>4483620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IFERROR(__xludf.DUMMYFUNCTION("""COMPUTED_VALUE"""),754.15)</f>
        <v>754.15</v>
      </c>
      <c r="D123" s="2">
        <f>IFERROR(__xludf.DUMMYFUNCTION("""COMPUTED_VALUE"""),45469.66666666667)</f>
        <v>45469.66667</v>
      </c>
      <c r="E123" s="1">
        <f>IFERROR(__xludf.DUMMYFUNCTION("""COMPUTED_VALUE"""),757.33)</f>
        <v>757.33</v>
      </c>
      <c r="G123" s="2">
        <f>IFERROR(__xludf.DUMMYFUNCTION("""COMPUTED_VALUE"""),45469.66666666667)</f>
        <v>45469.66667</v>
      </c>
      <c r="H123" s="1">
        <f>IFERROR(__xludf.DUMMYFUNCTION("""COMPUTED_VALUE"""),751.05)</f>
        <v>751.05</v>
      </c>
      <c r="J123" s="2">
        <f>IFERROR(__xludf.DUMMYFUNCTION("""COMPUTED_VALUE"""),45469.66666666667)</f>
        <v>45469.66667</v>
      </c>
      <c r="K123" s="1">
        <f>IFERROR(__xludf.DUMMYFUNCTION("""COMPUTED_VALUE"""),757.02)</f>
        <v>757.02</v>
      </c>
      <c r="M123" s="2">
        <f>IFERROR(__xludf.DUMMYFUNCTION("""COMPUTED_VALUE"""),45469.66666666667)</f>
        <v>45469.66667</v>
      </c>
      <c r="N123" s="1">
        <f>IFERROR(__xludf.DUMMYFUNCTION("""COMPUTED_VALUE"""),3606342.0)</f>
        <v>3606342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IFERROR(__xludf.DUMMYFUNCTION("""COMPUTED_VALUE"""),757.46)</f>
        <v>757.46</v>
      </c>
      <c r="D124" s="2">
        <f>IFERROR(__xludf.DUMMYFUNCTION("""COMPUTED_VALUE"""),45470.66666666667)</f>
        <v>45470.66667</v>
      </c>
      <c r="E124" s="1">
        <f>IFERROR(__xludf.DUMMYFUNCTION("""COMPUTED_VALUE"""),758.96)</f>
        <v>758.96</v>
      </c>
      <c r="G124" s="2">
        <f>IFERROR(__xludf.DUMMYFUNCTION("""COMPUTED_VALUE"""),45470.66666666667)</f>
        <v>45470.66667</v>
      </c>
      <c r="H124" s="1">
        <f>IFERROR(__xludf.DUMMYFUNCTION("""COMPUTED_VALUE"""),749.69)</f>
        <v>749.69</v>
      </c>
      <c r="J124" s="2">
        <f>IFERROR(__xludf.DUMMYFUNCTION("""COMPUTED_VALUE"""),45470.66666666667)</f>
        <v>45470.66667</v>
      </c>
      <c r="K124" s="1">
        <f>IFERROR(__xludf.DUMMYFUNCTION("""COMPUTED_VALUE"""),753.55)</f>
        <v>753.55</v>
      </c>
      <c r="M124" s="2">
        <f>IFERROR(__xludf.DUMMYFUNCTION("""COMPUTED_VALUE"""),45470.66666666667)</f>
        <v>45470.66667</v>
      </c>
      <c r="N124" s="1">
        <f>IFERROR(__xludf.DUMMYFUNCTION("""COMPUTED_VALUE"""),3780460.0)</f>
        <v>3780460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IFERROR(__xludf.DUMMYFUNCTION("""COMPUTED_VALUE"""),753.39)</f>
        <v>753.39</v>
      </c>
      <c r="D125" s="2">
        <f>IFERROR(__xludf.DUMMYFUNCTION("""COMPUTED_VALUE"""),45471.66666666667)</f>
        <v>45471.66667</v>
      </c>
      <c r="E125" s="1">
        <f>IFERROR(__xludf.DUMMYFUNCTION("""COMPUTED_VALUE"""),762.25)</f>
        <v>762.25</v>
      </c>
      <c r="G125" s="2">
        <f>IFERROR(__xludf.DUMMYFUNCTION("""COMPUTED_VALUE"""),45471.66666666667)</f>
        <v>45471.66667</v>
      </c>
      <c r="H125" s="1">
        <f>IFERROR(__xludf.DUMMYFUNCTION("""COMPUTED_VALUE"""),752.54)</f>
        <v>752.54</v>
      </c>
      <c r="J125" s="2">
        <f>IFERROR(__xludf.DUMMYFUNCTION("""COMPUTED_VALUE"""),45471.66666666667)</f>
        <v>45471.66667</v>
      </c>
      <c r="K125" s="1">
        <f>IFERROR(__xludf.DUMMYFUNCTION("""COMPUTED_VALUE"""),756.09)</f>
        <v>756.09</v>
      </c>
      <c r="M125" s="2">
        <f>IFERROR(__xludf.DUMMYFUNCTION("""COMPUTED_VALUE"""),45471.66666666667)</f>
        <v>45471.66667</v>
      </c>
      <c r="N125" s="1">
        <f>IFERROR(__xludf.DUMMYFUNCTION("""COMPUTED_VALUE"""),7887570.0)</f>
        <v>7887570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IFERROR(__xludf.DUMMYFUNCTION("""COMPUTED_VALUE"""),757.45)</f>
        <v>757.45</v>
      </c>
      <c r="D126" s="2">
        <f>IFERROR(__xludf.DUMMYFUNCTION("""COMPUTED_VALUE"""),45474.66666666667)</f>
        <v>45474.66667</v>
      </c>
      <c r="E126" s="1">
        <f>IFERROR(__xludf.DUMMYFUNCTION("""COMPUTED_VALUE"""),764.12)</f>
        <v>764.12</v>
      </c>
      <c r="G126" s="2">
        <f>IFERROR(__xludf.DUMMYFUNCTION("""COMPUTED_VALUE"""),45474.66666666667)</f>
        <v>45474.66667</v>
      </c>
      <c r="H126" s="1">
        <f>IFERROR(__xludf.DUMMYFUNCTION("""COMPUTED_VALUE"""),752.48)</f>
        <v>752.48</v>
      </c>
      <c r="J126" s="2">
        <f>IFERROR(__xludf.DUMMYFUNCTION("""COMPUTED_VALUE"""),45474.66666666667)</f>
        <v>45474.66667</v>
      </c>
      <c r="K126" s="1">
        <f>IFERROR(__xludf.DUMMYFUNCTION("""COMPUTED_VALUE"""),752.8)</f>
        <v>752.8</v>
      </c>
      <c r="M126" s="2">
        <f>IFERROR(__xludf.DUMMYFUNCTION("""COMPUTED_VALUE"""),45474.66666666667)</f>
        <v>45474.66667</v>
      </c>
      <c r="N126" s="1">
        <f>IFERROR(__xludf.DUMMYFUNCTION("""COMPUTED_VALUE"""),3783416.0)</f>
        <v>3783416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IFERROR(__xludf.DUMMYFUNCTION("""COMPUTED_VALUE"""),751.53)</f>
        <v>751.53</v>
      </c>
      <c r="D127" s="2">
        <f>IFERROR(__xludf.DUMMYFUNCTION("""COMPUTED_VALUE"""),45475.66666666667)</f>
        <v>45475.66667</v>
      </c>
      <c r="E127" s="1">
        <f>IFERROR(__xludf.DUMMYFUNCTION("""COMPUTED_VALUE"""),761.65)</f>
        <v>761.65</v>
      </c>
      <c r="G127" s="2">
        <f>IFERROR(__xludf.DUMMYFUNCTION("""COMPUTED_VALUE"""),45475.66666666667)</f>
        <v>45475.66667</v>
      </c>
      <c r="H127" s="1">
        <f>IFERROR(__xludf.DUMMYFUNCTION("""COMPUTED_VALUE"""),749.41)</f>
        <v>749.41</v>
      </c>
      <c r="J127" s="2">
        <f>IFERROR(__xludf.DUMMYFUNCTION("""COMPUTED_VALUE"""),45475.66666666667)</f>
        <v>45475.66667</v>
      </c>
      <c r="K127" s="1">
        <f>IFERROR(__xludf.DUMMYFUNCTION("""COMPUTED_VALUE"""),761.3)</f>
        <v>761.3</v>
      </c>
      <c r="M127" s="2">
        <f>IFERROR(__xludf.DUMMYFUNCTION("""COMPUTED_VALUE"""),45475.66666666667)</f>
        <v>45475.66667</v>
      </c>
      <c r="N127" s="1">
        <f>IFERROR(__xludf.DUMMYFUNCTION("""COMPUTED_VALUE"""),3739718.0)</f>
        <v>3739718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IFERROR(__xludf.DUMMYFUNCTION("""COMPUTED_VALUE"""),762.13)</f>
        <v>762.13</v>
      </c>
      <c r="D128" s="2">
        <f>IFERROR(__xludf.DUMMYFUNCTION("""COMPUTED_VALUE"""),45476.54166666667)</f>
        <v>45476.54167</v>
      </c>
      <c r="E128" s="1">
        <f>IFERROR(__xludf.DUMMYFUNCTION("""COMPUTED_VALUE"""),766.16)</f>
        <v>766.16</v>
      </c>
      <c r="G128" s="2">
        <f>IFERROR(__xludf.DUMMYFUNCTION("""COMPUTED_VALUE"""),45476.54166666667)</f>
        <v>45476.54167</v>
      </c>
      <c r="H128" s="1">
        <f>IFERROR(__xludf.DUMMYFUNCTION("""COMPUTED_VALUE"""),761.51)</f>
        <v>761.51</v>
      </c>
      <c r="J128" s="2">
        <f>IFERROR(__xludf.DUMMYFUNCTION("""COMPUTED_VALUE"""),45476.54166666667)</f>
        <v>45476.54167</v>
      </c>
      <c r="K128" s="1">
        <f>IFERROR(__xludf.DUMMYFUNCTION("""COMPUTED_VALUE"""),763.84)</f>
        <v>763.84</v>
      </c>
      <c r="M128" s="2">
        <f>IFERROR(__xludf.DUMMYFUNCTION("""COMPUTED_VALUE"""),45476.54166666667)</f>
        <v>45476.54167</v>
      </c>
      <c r="N128" s="1">
        <f>IFERROR(__xludf.DUMMYFUNCTION("""COMPUTED_VALUE"""),1889441.0)</f>
        <v>1889441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IFERROR(__xludf.DUMMYFUNCTION("""COMPUTED_VALUE"""),762.65)</f>
        <v>762.65</v>
      </c>
      <c r="D129" s="2">
        <f>IFERROR(__xludf.DUMMYFUNCTION("""COMPUTED_VALUE"""),45478.66666666667)</f>
        <v>45478.66667</v>
      </c>
      <c r="E129" s="1">
        <f>IFERROR(__xludf.DUMMYFUNCTION("""COMPUTED_VALUE"""),764.69)</f>
        <v>764.69</v>
      </c>
      <c r="G129" s="2">
        <f>IFERROR(__xludf.DUMMYFUNCTION("""COMPUTED_VALUE"""),45478.66666666667)</f>
        <v>45478.66667</v>
      </c>
      <c r="H129" s="1">
        <f>IFERROR(__xludf.DUMMYFUNCTION("""COMPUTED_VALUE"""),759.6)</f>
        <v>759.6</v>
      </c>
      <c r="J129" s="2">
        <f>IFERROR(__xludf.DUMMYFUNCTION("""COMPUTED_VALUE"""),45478.66666666667)</f>
        <v>45478.66667</v>
      </c>
      <c r="K129" s="1">
        <f>IFERROR(__xludf.DUMMYFUNCTION("""COMPUTED_VALUE"""),760.62)</f>
        <v>760.62</v>
      </c>
      <c r="M129" s="2">
        <f>IFERROR(__xludf.DUMMYFUNCTION("""COMPUTED_VALUE"""),45478.66666666667)</f>
        <v>45478.66667</v>
      </c>
      <c r="N129" s="1">
        <f>IFERROR(__xludf.DUMMYFUNCTION("""COMPUTED_VALUE"""),2908054.0)</f>
        <v>2908054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IFERROR(__xludf.DUMMYFUNCTION("""COMPUTED_VALUE"""),763.2)</f>
        <v>763.2</v>
      </c>
      <c r="D130" s="2">
        <f>IFERROR(__xludf.DUMMYFUNCTION("""COMPUTED_VALUE"""),45481.66666666667)</f>
        <v>45481.66667</v>
      </c>
      <c r="E130" s="1">
        <f>IFERROR(__xludf.DUMMYFUNCTION("""COMPUTED_VALUE"""),763.2)</f>
        <v>763.2</v>
      </c>
      <c r="G130" s="2">
        <f>IFERROR(__xludf.DUMMYFUNCTION("""COMPUTED_VALUE"""),45481.66666666667)</f>
        <v>45481.66667</v>
      </c>
      <c r="H130" s="1">
        <f>IFERROR(__xludf.DUMMYFUNCTION("""COMPUTED_VALUE"""),755.09)</f>
        <v>755.09</v>
      </c>
      <c r="J130" s="2">
        <f>IFERROR(__xludf.DUMMYFUNCTION("""COMPUTED_VALUE"""),45481.66666666667)</f>
        <v>45481.66667</v>
      </c>
      <c r="K130" s="1">
        <f>IFERROR(__xludf.DUMMYFUNCTION("""COMPUTED_VALUE"""),755.34)</f>
        <v>755.34</v>
      </c>
      <c r="M130" s="2">
        <f>IFERROR(__xludf.DUMMYFUNCTION("""COMPUTED_VALUE"""),45481.66666666667)</f>
        <v>45481.66667</v>
      </c>
      <c r="N130" s="1">
        <f>IFERROR(__xludf.DUMMYFUNCTION("""COMPUTED_VALUE"""),4282388.0)</f>
        <v>4282388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IFERROR(__xludf.DUMMYFUNCTION("""COMPUTED_VALUE"""),753.4)</f>
        <v>753.4</v>
      </c>
      <c r="D131" s="2">
        <f>IFERROR(__xludf.DUMMYFUNCTION("""COMPUTED_VALUE"""),45482.66666666667)</f>
        <v>45482.66667</v>
      </c>
      <c r="E131" s="1">
        <f>IFERROR(__xludf.DUMMYFUNCTION("""COMPUTED_VALUE"""),765.23)</f>
        <v>765.23</v>
      </c>
      <c r="G131" s="2">
        <f>IFERROR(__xludf.DUMMYFUNCTION("""COMPUTED_VALUE"""),45482.66666666667)</f>
        <v>45482.66667</v>
      </c>
      <c r="H131" s="1">
        <f>IFERROR(__xludf.DUMMYFUNCTION("""COMPUTED_VALUE"""),751.38)</f>
        <v>751.38</v>
      </c>
      <c r="J131" s="2">
        <f>IFERROR(__xludf.DUMMYFUNCTION("""COMPUTED_VALUE"""),45482.66666666667)</f>
        <v>45482.66667</v>
      </c>
      <c r="K131" s="1">
        <f>IFERROR(__xludf.DUMMYFUNCTION("""COMPUTED_VALUE"""),762.63)</f>
        <v>762.63</v>
      </c>
      <c r="M131" s="2">
        <f>IFERROR(__xludf.DUMMYFUNCTION("""COMPUTED_VALUE"""),45482.66666666667)</f>
        <v>45482.66667</v>
      </c>
      <c r="N131" s="1">
        <f>IFERROR(__xludf.DUMMYFUNCTION("""COMPUTED_VALUE"""),4988233.0)</f>
        <v>4988233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IFERROR(__xludf.DUMMYFUNCTION("""COMPUTED_VALUE"""),765.59)</f>
        <v>765.59</v>
      </c>
      <c r="D132" s="2">
        <f>IFERROR(__xludf.DUMMYFUNCTION("""COMPUTED_VALUE"""),45483.66666666667)</f>
        <v>45483.66667</v>
      </c>
      <c r="E132" s="1">
        <f>IFERROR(__xludf.DUMMYFUNCTION("""COMPUTED_VALUE"""),767.88)</f>
        <v>767.88</v>
      </c>
      <c r="G132" s="2">
        <f>IFERROR(__xludf.DUMMYFUNCTION("""COMPUTED_VALUE"""),45483.66666666667)</f>
        <v>45483.66667</v>
      </c>
      <c r="H132" s="1">
        <f>IFERROR(__xludf.DUMMYFUNCTION("""COMPUTED_VALUE"""),762.46)</f>
        <v>762.46</v>
      </c>
      <c r="J132" s="2">
        <f>IFERROR(__xludf.DUMMYFUNCTION("""COMPUTED_VALUE"""),45483.66666666667)</f>
        <v>45483.66667</v>
      </c>
      <c r="K132" s="1">
        <f>IFERROR(__xludf.DUMMYFUNCTION("""COMPUTED_VALUE"""),766.44)</f>
        <v>766.44</v>
      </c>
      <c r="M132" s="2">
        <f>IFERROR(__xludf.DUMMYFUNCTION("""COMPUTED_VALUE"""),45483.66666666667)</f>
        <v>45483.66667</v>
      </c>
      <c r="N132" s="1">
        <f>IFERROR(__xludf.DUMMYFUNCTION("""COMPUTED_VALUE"""),3140505.0)</f>
        <v>3140505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IFERROR(__xludf.DUMMYFUNCTION("""COMPUTED_VALUE"""),772.33)</f>
        <v>772.33</v>
      </c>
      <c r="D133" s="2">
        <f>IFERROR(__xludf.DUMMYFUNCTION("""COMPUTED_VALUE"""),45484.66666666667)</f>
        <v>45484.66667</v>
      </c>
      <c r="E133" s="1">
        <f>IFERROR(__xludf.DUMMYFUNCTION("""COMPUTED_VALUE"""),773.61)</f>
        <v>773.61</v>
      </c>
      <c r="G133" s="2">
        <f>IFERROR(__xludf.DUMMYFUNCTION("""COMPUTED_VALUE"""),45484.66666666667)</f>
        <v>45484.66667</v>
      </c>
      <c r="H133" s="1">
        <f>IFERROR(__xludf.DUMMYFUNCTION("""COMPUTED_VALUE"""),767.53)</f>
        <v>767.53</v>
      </c>
      <c r="J133" s="2">
        <f>IFERROR(__xludf.DUMMYFUNCTION("""COMPUTED_VALUE"""),45484.66666666667)</f>
        <v>45484.66667</v>
      </c>
      <c r="K133" s="1">
        <f>IFERROR(__xludf.DUMMYFUNCTION("""COMPUTED_VALUE"""),768.31)</f>
        <v>768.31</v>
      </c>
      <c r="M133" s="2">
        <f>IFERROR(__xludf.DUMMYFUNCTION("""COMPUTED_VALUE"""),45484.66666666667)</f>
        <v>45484.66667</v>
      </c>
      <c r="N133" s="1">
        <f>IFERROR(__xludf.DUMMYFUNCTION("""COMPUTED_VALUE"""),3640006.0)</f>
        <v>3640006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IFERROR(__xludf.DUMMYFUNCTION("""COMPUTED_VALUE"""),771.1)</f>
        <v>771.1</v>
      </c>
      <c r="D134" s="2">
        <f>IFERROR(__xludf.DUMMYFUNCTION("""COMPUTED_VALUE"""),45485.66666666667)</f>
        <v>45485.66667</v>
      </c>
      <c r="E134" s="1">
        <f>IFERROR(__xludf.DUMMYFUNCTION("""COMPUTED_VALUE"""),774.8)</f>
        <v>774.8</v>
      </c>
      <c r="G134" s="2">
        <f>IFERROR(__xludf.DUMMYFUNCTION("""COMPUTED_VALUE"""),45485.66666666667)</f>
        <v>45485.66667</v>
      </c>
      <c r="H134" s="1">
        <f>IFERROR(__xludf.DUMMYFUNCTION("""COMPUTED_VALUE"""),767.37)</f>
        <v>767.37</v>
      </c>
      <c r="J134" s="2">
        <f>IFERROR(__xludf.DUMMYFUNCTION("""COMPUTED_VALUE"""),45485.66666666667)</f>
        <v>45485.66667</v>
      </c>
      <c r="K134" s="1">
        <f>IFERROR(__xludf.DUMMYFUNCTION("""COMPUTED_VALUE"""),767.8)</f>
        <v>767.8</v>
      </c>
      <c r="M134" s="2">
        <f>IFERROR(__xludf.DUMMYFUNCTION("""COMPUTED_VALUE"""),45485.66666666667)</f>
        <v>45485.66667</v>
      </c>
      <c r="N134" s="1">
        <f>IFERROR(__xludf.DUMMYFUNCTION("""COMPUTED_VALUE"""),6386768.0)</f>
        <v>6386768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IFERROR(__xludf.DUMMYFUNCTION("""COMPUTED_VALUE"""),769.08)</f>
        <v>769.08</v>
      </c>
      <c r="D135" s="2">
        <f>IFERROR(__xludf.DUMMYFUNCTION("""COMPUTED_VALUE"""),45488.66666666667)</f>
        <v>45488.66667</v>
      </c>
      <c r="E135" s="1">
        <f>IFERROR(__xludf.DUMMYFUNCTION("""COMPUTED_VALUE"""),778.35)</f>
        <v>778.35</v>
      </c>
      <c r="G135" s="2">
        <f>IFERROR(__xludf.DUMMYFUNCTION("""COMPUTED_VALUE"""),45488.66666666667)</f>
        <v>45488.66667</v>
      </c>
      <c r="H135" s="1">
        <f>IFERROR(__xludf.DUMMYFUNCTION("""COMPUTED_VALUE"""),766.71)</f>
        <v>766.71</v>
      </c>
      <c r="J135" s="2">
        <f>IFERROR(__xludf.DUMMYFUNCTION("""COMPUTED_VALUE"""),45488.66666666667)</f>
        <v>45488.66667</v>
      </c>
      <c r="K135" s="1">
        <f>IFERROR(__xludf.DUMMYFUNCTION("""COMPUTED_VALUE"""),770.86)</f>
        <v>770.86</v>
      </c>
      <c r="M135" s="2">
        <f>IFERROR(__xludf.DUMMYFUNCTION("""COMPUTED_VALUE"""),45488.66666666667)</f>
        <v>45488.66667</v>
      </c>
      <c r="N135" s="1">
        <f>IFERROR(__xludf.DUMMYFUNCTION("""COMPUTED_VALUE"""),5352454.0)</f>
        <v>5352454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IFERROR(__xludf.DUMMYFUNCTION("""COMPUTED_VALUE"""),773.65)</f>
        <v>773.65</v>
      </c>
      <c r="D136" s="2">
        <f>IFERROR(__xludf.DUMMYFUNCTION("""COMPUTED_VALUE"""),45489.66666666667)</f>
        <v>45489.66667</v>
      </c>
      <c r="E136" s="1">
        <f>IFERROR(__xludf.DUMMYFUNCTION("""COMPUTED_VALUE"""),787.84)</f>
        <v>787.84</v>
      </c>
      <c r="G136" s="2">
        <f>IFERROR(__xludf.DUMMYFUNCTION("""COMPUTED_VALUE"""),45489.66666666667)</f>
        <v>45489.66667</v>
      </c>
      <c r="H136" s="1">
        <f>IFERROR(__xludf.DUMMYFUNCTION("""COMPUTED_VALUE"""),772.65)</f>
        <v>772.65</v>
      </c>
      <c r="J136" s="2">
        <f>IFERROR(__xludf.DUMMYFUNCTION("""COMPUTED_VALUE"""),45489.66666666667)</f>
        <v>45489.66667</v>
      </c>
      <c r="K136" s="1">
        <f>IFERROR(__xludf.DUMMYFUNCTION("""COMPUTED_VALUE"""),785.09)</f>
        <v>785.09</v>
      </c>
      <c r="M136" s="2">
        <f>IFERROR(__xludf.DUMMYFUNCTION("""COMPUTED_VALUE"""),45489.66666666667)</f>
        <v>45489.66667</v>
      </c>
      <c r="N136" s="1">
        <f>IFERROR(__xludf.DUMMYFUNCTION("""COMPUTED_VALUE"""),6739539.0)</f>
        <v>6739539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IFERROR(__xludf.DUMMYFUNCTION("""COMPUTED_VALUE"""),783.13)</f>
        <v>783.13</v>
      </c>
      <c r="D137" s="2">
        <f>IFERROR(__xludf.DUMMYFUNCTION("""COMPUTED_VALUE"""),45490.66666666667)</f>
        <v>45490.66667</v>
      </c>
      <c r="E137" s="1">
        <f>IFERROR(__xludf.DUMMYFUNCTION("""COMPUTED_VALUE"""),786.45)</f>
        <v>786.45</v>
      </c>
      <c r="G137" s="2">
        <f>IFERROR(__xludf.DUMMYFUNCTION("""COMPUTED_VALUE"""),45490.66666666667)</f>
        <v>45490.66667</v>
      </c>
      <c r="H137" s="1">
        <f>IFERROR(__xludf.DUMMYFUNCTION("""COMPUTED_VALUE"""),774.08)</f>
        <v>774.08</v>
      </c>
      <c r="J137" s="2">
        <f>IFERROR(__xludf.DUMMYFUNCTION("""COMPUTED_VALUE"""),45490.66666666667)</f>
        <v>45490.66667</v>
      </c>
      <c r="K137" s="1">
        <f>IFERROR(__xludf.DUMMYFUNCTION("""COMPUTED_VALUE"""),775.08)</f>
        <v>775.08</v>
      </c>
      <c r="M137" s="2">
        <f>IFERROR(__xludf.DUMMYFUNCTION("""COMPUTED_VALUE"""),45490.66666666667)</f>
        <v>45490.66667</v>
      </c>
      <c r="N137" s="1">
        <f>IFERROR(__xludf.DUMMYFUNCTION("""COMPUTED_VALUE"""),5836666.0)</f>
        <v>5836666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IFERROR(__xludf.DUMMYFUNCTION("""COMPUTED_VALUE"""),775.0)</f>
        <v>775</v>
      </c>
      <c r="D138" s="2">
        <f>IFERROR(__xludf.DUMMYFUNCTION("""COMPUTED_VALUE"""),45491.66666666667)</f>
        <v>45491.66667</v>
      </c>
      <c r="E138" s="1">
        <f>IFERROR(__xludf.DUMMYFUNCTION("""COMPUTED_VALUE"""),775.02)</f>
        <v>775.02</v>
      </c>
      <c r="G138" s="2">
        <f>IFERROR(__xludf.DUMMYFUNCTION("""COMPUTED_VALUE"""),45491.66666666667)</f>
        <v>45491.66667</v>
      </c>
      <c r="H138" s="1">
        <f>IFERROR(__xludf.DUMMYFUNCTION("""COMPUTED_VALUE"""),765.52)</f>
        <v>765.52</v>
      </c>
      <c r="J138" s="2">
        <f>IFERROR(__xludf.DUMMYFUNCTION("""COMPUTED_VALUE"""),45491.66666666667)</f>
        <v>45491.66667</v>
      </c>
      <c r="K138" s="1">
        <f>IFERROR(__xludf.DUMMYFUNCTION("""COMPUTED_VALUE"""),767.92)</f>
        <v>767.92</v>
      </c>
      <c r="M138" s="2">
        <f>IFERROR(__xludf.DUMMYFUNCTION("""COMPUTED_VALUE"""),45491.66666666667)</f>
        <v>45491.66667</v>
      </c>
      <c r="N138" s="1">
        <f>IFERROR(__xludf.DUMMYFUNCTION("""COMPUTED_VALUE"""),4593428.0)</f>
        <v>4593428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IFERROR(__xludf.DUMMYFUNCTION("""COMPUTED_VALUE"""),769.44)</f>
        <v>769.44</v>
      </c>
      <c r="D139" s="2">
        <f>IFERROR(__xludf.DUMMYFUNCTION("""COMPUTED_VALUE"""),45492.66666666667)</f>
        <v>45492.66667</v>
      </c>
      <c r="E139" s="1">
        <f>IFERROR(__xludf.DUMMYFUNCTION("""COMPUTED_VALUE"""),770.2)</f>
        <v>770.2</v>
      </c>
      <c r="G139" s="2">
        <f>IFERROR(__xludf.DUMMYFUNCTION("""COMPUTED_VALUE"""),45492.66666666667)</f>
        <v>45492.66667</v>
      </c>
      <c r="H139" s="1">
        <f>IFERROR(__xludf.DUMMYFUNCTION("""COMPUTED_VALUE"""),756.22)</f>
        <v>756.22</v>
      </c>
      <c r="J139" s="2">
        <f>IFERROR(__xludf.DUMMYFUNCTION("""COMPUTED_VALUE"""),45492.66666666667)</f>
        <v>45492.66667</v>
      </c>
      <c r="K139" s="1">
        <f>IFERROR(__xludf.DUMMYFUNCTION("""COMPUTED_VALUE"""),759.32)</f>
        <v>759.32</v>
      </c>
      <c r="M139" s="2">
        <f>IFERROR(__xludf.DUMMYFUNCTION("""COMPUTED_VALUE"""),45492.66666666667)</f>
        <v>45492.66667</v>
      </c>
      <c r="N139" s="1">
        <f>IFERROR(__xludf.DUMMYFUNCTION("""COMPUTED_VALUE"""),5344879.0)</f>
        <v>5344879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IFERROR(__xludf.DUMMYFUNCTION("""COMPUTED_VALUE"""),760.82)</f>
        <v>760.82</v>
      </c>
      <c r="D140" s="2">
        <f>IFERROR(__xludf.DUMMYFUNCTION("""COMPUTED_VALUE"""),45495.66666666667)</f>
        <v>45495.66667</v>
      </c>
      <c r="E140" s="1">
        <f>IFERROR(__xludf.DUMMYFUNCTION("""COMPUTED_VALUE"""),781.98)</f>
        <v>781.98</v>
      </c>
      <c r="G140" s="2">
        <f>IFERROR(__xludf.DUMMYFUNCTION("""COMPUTED_VALUE"""),45495.66666666667)</f>
        <v>45495.66667</v>
      </c>
      <c r="H140" s="1">
        <f>IFERROR(__xludf.DUMMYFUNCTION("""COMPUTED_VALUE"""),756.8)</f>
        <v>756.8</v>
      </c>
      <c r="J140" s="2">
        <f>IFERROR(__xludf.DUMMYFUNCTION("""COMPUTED_VALUE"""),45495.66666666667)</f>
        <v>45495.66667</v>
      </c>
      <c r="K140" s="1">
        <f>IFERROR(__xludf.DUMMYFUNCTION("""COMPUTED_VALUE"""),780.88)</f>
        <v>780.88</v>
      </c>
      <c r="M140" s="2">
        <f>IFERROR(__xludf.DUMMYFUNCTION("""COMPUTED_VALUE"""),45495.66666666667)</f>
        <v>45495.66667</v>
      </c>
      <c r="N140" s="1">
        <f>IFERROR(__xludf.DUMMYFUNCTION("""COMPUTED_VALUE"""),5104672.0)</f>
        <v>5104672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IFERROR(__xludf.DUMMYFUNCTION("""COMPUTED_VALUE"""),780.45)</f>
        <v>780.45</v>
      </c>
      <c r="D141" s="2">
        <f>IFERROR(__xludf.DUMMYFUNCTION("""COMPUTED_VALUE"""),45496.66666666667)</f>
        <v>45496.66667</v>
      </c>
      <c r="E141" s="1">
        <f>IFERROR(__xludf.DUMMYFUNCTION("""COMPUTED_VALUE"""),791.36)</f>
        <v>791.36</v>
      </c>
      <c r="G141" s="2">
        <f>IFERROR(__xludf.DUMMYFUNCTION("""COMPUTED_VALUE"""),45496.66666666667)</f>
        <v>45496.66667</v>
      </c>
      <c r="H141" s="1">
        <f>IFERROR(__xludf.DUMMYFUNCTION("""COMPUTED_VALUE"""),776.64)</f>
        <v>776.64</v>
      </c>
      <c r="J141" s="2">
        <f>IFERROR(__xludf.DUMMYFUNCTION("""COMPUTED_VALUE"""),45496.66666666667)</f>
        <v>45496.66667</v>
      </c>
      <c r="K141" s="1">
        <f>IFERROR(__xludf.DUMMYFUNCTION("""COMPUTED_VALUE"""),788.45)</f>
        <v>788.45</v>
      </c>
      <c r="M141" s="2">
        <f>IFERROR(__xludf.DUMMYFUNCTION("""COMPUTED_VALUE"""),45496.66666666667)</f>
        <v>45496.66667</v>
      </c>
      <c r="N141" s="1">
        <f>IFERROR(__xludf.DUMMYFUNCTION("""COMPUTED_VALUE"""),3928498.0)</f>
        <v>3928498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IFERROR(__xludf.DUMMYFUNCTION("""COMPUTED_VALUE"""),784.84)</f>
        <v>784.84</v>
      </c>
      <c r="D142" s="2">
        <f>IFERROR(__xludf.DUMMYFUNCTION("""COMPUTED_VALUE"""),45497.66666666667)</f>
        <v>45497.66667</v>
      </c>
      <c r="E142" s="1">
        <f>IFERROR(__xludf.DUMMYFUNCTION("""COMPUTED_VALUE"""),787.04)</f>
        <v>787.04</v>
      </c>
      <c r="G142" s="2">
        <f>IFERROR(__xludf.DUMMYFUNCTION("""COMPUTED_VALUE"""),45497.66666666667)</f>
        <v>45497.66667</v>
      </c>
      <c r="H142" s="1">
        <f>IFERROR(__xludf.DUMMYFUNCTION("""COMPUTED_VALUE"""),770.25)</f>
        <v>770.25</v>
      </c>
      <c r="J142" s="2">
        <f>IFERROR(__xludf.DUMMYFUNCTION("""COMPUTED_VALUE"""),45497.66666666667)</f>
        <v>45497.66667</v>
      </c>
      <c r="K142" s="1">
        <f>IFERROR(__xludf.DUMMYFUNCTION("""COMPUTED_VALUE"""),770.6)</f>
        <v>770.6</v>
      </c>
      <c r="M142" s="2">
        <f>IFERROR(__xludf.DUMMYFUNCTION("""COMPUTED_VALUE"""),45497.66666666667)</f>
        <v>45497.66667</v>
      </c>
      <c r="N142" s="1">
        <f>IFERROR(__xludf.DUMMYFUNCTION("""COMPUTED_VALUE"""),3401730.0)</f>
        <v>3401730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IFERROR(__xludf.DUMMYFUNCTION("""COMPUTED_VALUE"""),772.71)</f>
        <v>772.71</v>
      </c>
      <c r="D143" s="2">
        <f>IFERROR(__xludf.DUMMYFUNCTION("""COMPUTED_VALUE"""),45498.66666666667)</f>
        <v>45498.66667</v>
      </c>
      <c r="E143" s="1">
        <f>IFERROR(__xludf.DUMMYFUNCTION("""COMPUTED_VALUE"""),775.61)</f>
        <v>775.61</v>
      </c>
      <c r="G143" s="2">
        <f>IFERROR(__xludf.DUMMYFUNCTION("""COMPUTED_VALUE"""),45498.66666666667)</f>
        <v>45498.66667</v>
      </c>
      <c r="H143" s="1">
        <f>IFERROR(__xludf.DUMMYFUNCTION("""COMPUTED_VALUE"""),761.2)</f>
        <v>761.2</v>
      </c>
      <c r="J143" s="2">
        <f>IFERROR(__xludf.DUMMYFUNCTION("""COMPUTED_VALUE"""),45498.66666666667)</f>
        <v>45498.66667</v>
      </c>
      <c r="K143" s="1">
        <f>IFERROR(__xludf.DUMMYFUNCTION("""COMPUTED_VALUE"""),761.36)</f>
        <v>761.36</v>
      </c>
      <c r="M143" s="2">
        <f>IFERROR(__xludf.DUMMYFUNCTION("""COMPUTED_VALUE"""),45498.66666666667)</f>
        <v>45498.66667</v>
      </c>
      <c r="N143" s="1">
        <f>IFERROR(__xludf.DUMMYFUNCTION("""COMPUTED_VALUE"""),3642433.0)</f>
        <v>3642433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IFERROR(__xludf.DUMMYFUNCTION("""COMPUTED_VALUE"""),762.39)</f>
        <v>762.39</v>
      </c>
      <c r="D144" s="2">
        <f>IFERROR(__xludf.DUMMYFUNCTION("""COMPUTED_VALUE"""),45499.66666666667)</f>
        <v>45499.66667</v>
      </c>
      <c r="E144" s="1">
        <f>IFERROR(__xludf.DUMMYFUNCTION("""COMPUTED_VALUE"""),774.28)</f>
        <v>774.28</v>
      </c>
      <c r="G144" s="2">
        <f>IFERROR(__xludf.DUMMYFUNCTION("""COMPUTED_VALUE"""),45499.66666666667)</f>
        <v>45499.66667</v>
      </c>
      <c r="H144" s="1">
        <f>IFERROR(__xludf.DUMMYFUNCTION("""COMPUTED_VALUE"""),762.39)</f>
        <v>762.39</v>
      </c>
      <c r="J144" s="2">
        <f>IFERROR(__xludf.DUMMYFUNCTION("""COMPUTED_VALUE"""),45499.66666666667)</f>
        <v>45499.66667</v>
      </c>
      <c r="K144" s="1">
        <f>IFERROR(__xludf.DUMMYFUNCTION("""COMPUTED_VALUE"""),769.83)</f>
        <v>769.83</v>
      </c>
      <c r="M144" s="2">
        <f>IFERROR(__xludf.DUMMYFUNCTION("""COMPUTED_VALUE"""),45499.66666666667)</f>
        <v>45499.66667</v>
      </c>
      <c r="N144" s="1">
        <f>IFERROR(__xludf.DUMMYFUNCTION("""COMPUTED_VALUE"""),3552788.0)</f>
        <v>3552788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IFERROR(__xludf.DUMMYFUNCTION("""COMPUTED_VALUE"""),773.45)</f>
        <v>773.45</v>
      </c>
      <c r="D145" s="2">
        <f>IFERROR(__xludf.DUMMYFUNCTION("""COMPUTED_VALUE"""),45502.66666666667)</f>
        <v>45502.66667</v>
      </c>
      <c r="E145" s="1">
        <f>IFERROR(__xludf.DUMMYFUNCTION("""COMPUTED_VALUE"""),775.31)</f>
        <v>775.31</v>
      </c>
      <c r="G145" s="2">
        <f>IFERROR(__xludf.DUMMYFUNCTION("""COMPUTED_VALUE"""),45502.66666666667)</f>
        <v>45502.66667</v>
      </c>
      <c r="H145" s="1">
        <f>IFERROR(__xludf.DUMMYFUNCTION("""COMPUTED_VALUE"""),769.01)</f>
        <v>769.01</v>
      </c>
      <c r="J145" s="2">
        <f>IFERROR(__xludf.DUMMYFUNCTION("""COMPUTED_VALUE"""),45502.66666666667)</f>
        <v>45502.66667</v>
      </c>
      <c r="K145" s="1">
        <f>IFERROR(__xludf.DUMMYFUNCTION("""COMPUTED_VALUE"""),771.37)</f>
        <v>771.37</v>
      </c>
      <c r="M145" s="2">
        <f>IFERROR(__xludf.DUMMYFUNCTION("""COMPUTED_VALUE"""),45502.66666666667)</f>
        <v>45502.66667</v>
      </c>
      <c r="N145" s="1">
        <f>IFERROR(__xludf.DUMMYFUNCTION("""COMPUTED_VALUE"""),2943494.0)</f>
        <v>2943494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IFERROR(__xludf.DUMMYFUNCTION("""COMPUTED_VALUE"""),774.26)</f>
        <v>774.26</v>
      </c>
      <c r="D146" s="2">
        <f>IFERROR(__xludf.DUMMYFUNCTION("""COMPUTED_VALUE"""),45503.66666666667)</f>
        <v>45503.66667</v>
      </c>
      <c r="E146" s="1">
        <f>IFERROR(__xludf.DUMMYFUNCTION("""COMPUTED_VALUE"""),775.23)</f>
        <v>775.23</v>
      </c>
      <c r="G146" s="2">
        <f>IFERROR(__xludf.DUMMYFUNCTION("""COMPUTED_VALUE"""),45503.66666666667)</f>
        <v>45503.66667</v>
      </c>
      <c r="H146" s="1">
        <f>IFERROR(__xludf.DUMMYFUNCTION("""COMPUTED_VALUE"""),761.05)</f>
        <v>761.05</v>
      </c>
      <c r="J146" s="2">
        <f>IFERROR(__xludf.DUMMYFUNCTION("""COMPUTED_VALUE"""),45503.66666666667)</f>
        <v>45503.66667</v>
      </c>
      <c r="K146" s="1">
        <f>IFERROR(__xludf.DUMMYFUNCTION("""COMPUTED_VALUE"""),766.35)</f>
        <v>766.35</v>
      </c>
      <c r="M146" s="2">
        <f>IFERROR(__xludf.DUMMYFUNCTION("""COMPUTED_VALUE"""),45503.66666666667)</f>
        <v>45503.66667</v>
      </c>
      <c r="N146" s="1">
        <f>IFERROR(__xludf.DUMMYFUNCTION("""COMPUTED_VALUE"""),3927938.0)</f>
        <v>3927938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IFERROR(__xludf.DUMMYFUNCTION("""COMPUTED_VALUE"""),771.99)</f>
        <v>771.99</v>
      </c>
      <c r="D147" s="2">
        <f>IFERROR(__xludf.DUMMYFUNCTION("""COMPUTED_VALUE"""),45504.66666666667)</f>
        <v>45504.66667</v>
      </c>
      <c r="E147" s="1">
        <f>IFERROR(__xludf.DUMMYFUNCTION("""COMPUTED_VALUE"""),772.74)</f>
        <v>772.74</v>
      </c>
      <c r="G147" s="2">
        <f>IFERROR(__xludf.DUMMYFUNCTION("""COMPUTED_VALUE"""),45504.66666666667)</f>
        <v>45504.66667</v>
      </c>
      <c r="H147" s="1">
        <f>IFERROR(__xludf.DUMMYFUNCTION("""COMPUTED_VALUE"""),767.24)</f>
        <v>767.24</v>
      </c>
      <c r="J147" s="2">
        <f>IFERROR(__xludf.DUMMYFUNCTION("""COMPUTED_VALUE"""),45504.66666666667)</f>
        <v>45504.66667</v>
      </c>
      <c r="K147" s="1">
        <f>IFERROR(__xludf.DUMMYFUNCTION("""COMPUTED_VALUE"""),769.94)</f>
        <v>769.94</v>
      </c>
      <c r="M147" s="2">
        <f>IFERROR(__xludf.DUMMYFUNCTION("""COMPUTED_VALUE"""),45504.66666666667)</f>
        <v>45504.66667</v>
      </c>
      <c r="N147" s="1">
        <f>IFERROR(__xludf.DUMMYFUNCTION("""COMPUTED_VALUE"""),4991391.0)</f>
        <v>4991391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IFERROR(__xludf.DUMMYFUNCTION("""COMPUTED_VALUE"""),776.77)</f>
        <v>776.77</v>
      </c>
      <c r="D148" s="2">
        <f>IFERROR(__xludf.DUMMYFUNCTION("""COMPUTED_VALUE"""),45505.66666666667)</f>
        <v>45505.66667</v>
      </c>
      <c r="E148" s="1">
        <f>IFERROR(__xludf.DUMMYFUNCTION("""COMPUTED_VALUE"""),778.16)</f>
        <v>778.16</v>
      </c>
      <c r="G148" s="2">
        <f>IFERROR(__xludf.DUMMYFUNCTION("""COMPUTED_VALUE"""),45505.66666666667)</f>
        <v>45505.66667</v>
      </c>
      <c r="H148" s="1">
        <f>IFERROR(__xludf.DUMMYFUNCTION("""COMPUTED_VALUE"""),756.91)</f>
        <v>756.91</v>
      </c>
      <c r="J148" s="2">
        <f>IFERROR(__xludf.DUMMYFUNCTION("""COMPUTED_VALUE"""),45505.66666666667)</f>
        <v>45505.66667</v>
      </c>
      <c r="K148" s="1">
        <f>IFERROR(__xludf.DUMMYFUNCTION("""COMPUTED_VALUE"""),761.31)</f>
        <v>761.31</v>
      </c>
      <c r="M148" s="2">
        <f>IFERROR(__xludf.DUMMYFUNCTION("""COMPUTED_VALUE"""),45505.66666666667)</f>
        <v>45505.66667</v>
      </c>
      <c r="N148" s="1">
        <f>IFERROR(__xludf.DUMMYFUNCTION("""COMPUTED_VALUE"""),4510432.0)</f>
        <v>4510432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IFERROR(__xludf.DUMMYFUNCTION("""COMPUTED_VALUE"""),753.47)</f>
        <v>753.47</v>
      </c>
      <c r="D149" s="2">
        <f>IFERROR(__xludf.DUMMYFUNCTION("""COMPUTED_VALUE"""),45506.66666666667)</f>
        <v>45506.66667</v>
      </c>
      <c r="E149" s="1">
        <f>IFERROR(__xludf.DUMMYFUNCTION("""COMPUTED_VALUE"""),753.47)</f>
        <v>753.47</v>
      </c>
      <c r="G149" s="2">
        <f>IFERROR(__xludf.DUMMYFUNCTION("""COMPUTED_VALUE"""),45506.66666666667)</f>
        <v>45506.66667</v>
      </c>
      <c r="H149" s="1">
        <f>IFERROR(__xludf.DUMMYFUNCTION("""COMPUTED_VALUE"""),732.32)</f>
        <v>732.32</v>
      </c>
      <c r="J149" s="2">
        <f>IFERROR(__xludf.DUMMYFUNCTION("""COMPUTED_VALUE"""),45506.66666666667)</f>
        <v>45506.66667</v>
      </c>
      <c r="K149" s="1">
        <f>IFERROR(__xludf.DUMMYFUNCTION("""COMPUTED_VALUE"""),739.24)</f>
        <v>739.24</v>
      </c>
      <c r="M149" s="2">
        <f>IFERROR(__xludf.DUMMYFUNCTION("""COMPUTED_VALUE"""),45506.66666666667)</f>
        <v>45506.66667</v>
      </c>
      <c r="N149" s="1">
        <f>IFERROR(__xludf.DUMMYFUNCTION("""COMPUTED_VALUE"""),4813764.0)</f>
        <v>4813764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IFERROR(__xludf.DUMMYFUNCTION("""COMPUTED_VALUE"""),724.48)</f>
        <v>724.48</v>
      </c>
      <c r="D150" s="2">
        <f>IFERROR(__xludf.DUMMYFUNCTION("""COMPUTED_VALUE"""),45509.66666666667)</f>
        <v>45509.66667</v>
      </c>
      <c r="E150" s="1">
        <f>IFERROR(__xludf.DUMMYFUNCTION("""COMPUTED_VALUE"""),725.63)</f>
        <v>725.63</v>
      </c>
      <c r="G150" s="2">
        <f>IFERROR(__xludf.DUMMYFUNCTION("""COMPUTED_VALUE"""),45509.66666666667)</f>
        <v>45509.66667</v>
      </c>
      <c r="H150" s="1">
        <f>IFERROR(__xludf.DUMMYFUNCTION("""COMPUTED_VALUE"""),711.21)</f>
        <v>711.21</v>
      </c>
      <c r="J150" s="2">
        <f>IFERROR(__xludf.DUMMYFUNCTION("""COMPUTED_VALUE"""),45509.66666666667)</f>
        <v>45509.66667</v>
      </c>
      <c r="K150" s="1">
        <f>IFERROR(__xludf.DUMMYFUNCTION("""COMPUTED_VALUE"""),719.35)</f>
        <v>719.35</v>
      </c>
      <c r="M150" s="2">
        <f>IFERROR(__xludf.DUMMYFUNCTION("""COMPUTED_VALUE"""),45509.66666666667)</f>
        <v>45509.66667</v>
      </c>
      <c r="N150" s="1">
        <f>IFERROR(__xludf.DUMMYFUNCTION("""COMPUTED_VALUE"""),6466906.0)</f>
        <v>6466906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IFERROR(__xludf.DUMMYFUNCTION("""COMPUTED_VALUE"""),722.96)</f>
        <v>722.96</v>
      </c>
      <c r="D151" s="2">
        <f>IFERROR(__xludf.DUMMYFUNCTION("""COMPUTED_VALUE"""),45510.66666666667)</f>
        <v>45510.66667</v>
      </c>
      <c r="E151" s="1">
        <f>IFERROR(__xludf.DUMMYFUNCTION("""COMPUTED_VALUE"""),738.68)</f>
        <v>738.68</v>
      </c>
      <c r="G151" s="2">
        <f>IFERROR(__xludf.DUMMYFUNCTION("""COMPUTED_VALUE"""),45510.66666666667)</f>
        <v>45510.66667</v>
      </c>
      <c r="H151" s="1">
        <f>IFERROR(__xludf.DUMMYFUNCTION("""COMPUTED_VALUE"""),720.1)</f>
        <v>720.1</v>
      </c>
      <c r="J151" s="2">
        <f>IFERROR(__xludf.DUMMYFUNCTION("""COMPUTED_VALUE"""),45510.66666666667)</f>
        <v>45510.66667</v>
      </c>
      <c r="K151" s="1">
        <f>IFERROR(__xludf.DUMMYFUNCTION("""COMPUTED_VALUE"""),735.83)</f>
        <v>735.83</v>
      </c>
      <c r="M151" s="2">
        <f>IFERROR(__xludf.DUMMYFUNCTION("""COMPUTED_VALUE"""),45510.66666666667)</f>
        <v>45510.66667</v>
      </c>
      <c r="N151" s="1">
        <f>IFERROR(__xludf.DUMMYFUNCTION("""COMPUTED_VALUE"""),7967979.0)</f>
        <v>7967979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IFERROR(__xludf.DUMMYFUNCTION("""COMPUTED_VALUE"""),747.52)</f>
        <v>747.52</v>
      </c>
      <c r="D152" s="2">
        <f>IFERROR(__xludf.DUMMYFUNCTION("""COMPUTED_VALUE"""),45511.66666666667)</f>
        <v>45511.66667</v>
      </c>
      <c r="E152" s="1">
        <f>IFERROR(__xludf.DUMMYFUNCTION("""COMPUTED_VALUE"""),765.64)</f>
        <v>765.64</v>
      </c>
      <c r="G152" s="2">
        <f>IFERROR(__xludf.DUMMYFUNCTION("""COMPUTED_VALUE"""),45511.66666666667)</f>
        <v>45511.66667</v>
      </c>
      <c r="H152" s="1">
        <f>IFERROR(__xludf.DUMMYFUNCTION("""COMPUTED_VALUE"""),741.89)</f>
        <v>741.89</v>
      </c>
      <c r="J152" s="2">
        <f>IFERROR(__xludf.DUMMYFUNCTION("""COMPUTED_VALUE"""),45511.66666666667)</f>
        <v>45511.66667</v>
      </c>
      <c r="K152" s="1">
        <f>IFERROR(__xludf.DUMMYFUNCTION("""COMPUTED_VALUE"""),745.87)</f>
        <v>745.87</v>
      </c>
      <c r="M152" s="2">
        <f>IFERROR(__xludf.DUMMYFUNCTION("""COMPUTED_VALUE"""),45511.66666666667)</f>
        <v>45511.66667</v>
      </c>
      <c r="N152" s="1">
        <f>IFERROR(__xludf.DUMMYFUNCTION("""COMPUTED_VALUE"""),6299903.0)</f>
        <v>6299903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IFERROR(__xludf.DUMMYFUNCTION("""COMPUTED_VALUE"""),752.94)</f>
        <v>752.94</v>
      </c>
      <c r="D153" s="2">
        <f>IFERROR(__xludf.DUMMYFUNCTION("""COMPUTED_VALUE"""),45512.66666666667)</f>
        <v>45512.66667</v>
      </c>
      <c r="E153" s="1">
        <f>IFERROR(__xludf.DUMMYFUNCTION("""COMPUTED_VALUE"""),760.15)</f>
        <v>760.15</v>
      </c>
      <c r="G153" s="2">
        <f>IFERROR(__xludf.DUMMYFUNCTION("""COMPUTED_VALUE"""),45512.66666666667)</f>
        <v>45512.66667</v>
      </c>
      <c r="H153" s="1">
        <f>IFERROR(__xludf.DUMMYFUNCTION("""COMPUTED_VALUE"""),749.35)</f>
        <v>749.35</v>
      </c>
      <c r="J153" s="2">
        <f>IFERROR(__xludf.DUMMYFUNCTION("""COMPUTED_VALUE"""),45512.66666666667)</f>
        <v>45512.66667</v>
      </c>
      <c r="K153" s="1">
        <f>IFERROR(__xludf.DUMMYFUNCTION("""COMPUTED_VALUE"""),757.36)</f>
        <v>757.36</v>
      </c>
      <c r="M153" s="2">
        <f>IFERROR(__xludf.DUMMYFUNCTION("""COMPUTED_VALUE"""),45512.66666666667)</f>
        <v>45512.66667</v>
      </c>
      <c r="N153" s="1">
        <f>IFERROR(__xludf.DUMMYFUNCTION("""COMPUTED_VALUE"""),6430110.0)</f>
        <v>6430110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IFERROR(__xludf.DUMMYFUNCTION("""COMPUTED_VALUE"""),765.68)</f>
        <v>765.68</v>
      </c>
      <c r="D154" s="2">
        <f>IFERROR(__xludf.DUMMYFUNCTION("""COMPUTED_VALUE"""),45513.66666666667)</f>
        <v>45513.66667</v>
      </c>
      <c r="E154" s="1">
        <f>IFERROR(__xludf.DUMMYFUNCTION("""COMPUTED_VALUE"""),779.64)</f>
        <v>779.64</v>
      </c>
      <c r="G154" s="2">
        <f>IFERROR(__xludf.DUMMYFUNCTION("""COMPUTED_VALUE"""),45513.66666666667)</f>
        <v>45513.66667</v>
      </c>
      <c r="H154" s="1">
        <f>IFERROR(__xludf.DUMMYFUNCTION("""COMPUTED_VALUE"""),758.09)</f>
        <v>758.09</v>
      </c>
      <c r="J154" s="2">
        <f>IFERROR(__xludf.DUMMYFUNCTION("""COMPUTED_VALUE"""),45513.66666666667)</f>
        <v>45513.66667</v>
      </c>
      <c r="K154" s="1">
        <f>IFERROR(__xludf.DUMMYFUNCTION("""COMPUTED_VALUE"""),775.17)</f>
        <v>775.17</v>
      </c>
      <c r="M154" s="2">
        <f>IFERROR(__xludf.DUMMYFUNCTION("""COMPUTED_VALUE"""),45513.66666666667)</f>
        <v>45513.66667</v>
      </c>
      <c r="N154" s="1">
        <f>IFERROR(__xludf.DUMMYFUNCTION("""COMPUTED_VALUE"""),6830820.0)</f>
        <v>6830820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IFERROR(__xludf.DUMMYFUNCTION("""COMPUTED_VALUE"""),772.8)</f>
        <v>772.8</v>
      </c>
      <c r="D155" s="2">
        <f>IFERROR(__xludf.DUMMYFUNCTION("""COMPUTED_VALUE"""),45516.66666666667)</f>
        <v>45516.66667</v>
      </c>
      <c r="E155" s="1">
        <f>IFERROR(__xludf.DUMMYFUNCTION("""COMPUTED_VALUE"""),776.21)</f>
        <v>776.21</v>
      </c>
      <c r="G155" s="2">
        <f>IFERROR(__xludf.DUMMYFUNCTION("""COMPUTED_VALUE"""),45516.66666666667)</f>
        <v>45516.66667</v>
      </c>
      <c r="H155" s="1">
        <f>IFERROR(__xludf.DUMMYFUNCTION("""COMPUTED_VALUE"""),763.2)</f>
        <v>763.2</v>
      </c>
      <c r="J155" s="2">
        <f>IFERROR(__xludf.DUMMYFUNCTION("""COMPUTED_VALUE"""),45516.66666666667)</f>
        <v>45516.66667</v>
      </c>
      <c r="K155" s="1">
        <f>IFERROR(__xludf.DUMMYFUNCTION("""COMPUTED_VALUE"""),763.65)</f>
        <v>763.65</v>
      </c>
      <c r="M155" s="2">
        <f>IFERROR(__xludf.DUMMYFUNCTION("""COMPUTED_VALUE"""),45516.66666666667)</f>
        <v>45516.66667</v>
      </c>
      <c r="N155" s="1">
        <f>IFERROR(__xludf.DUMMYFUNCTION("""COMPUTED_VALUE"""),4465606.0)</f>
        <v>4465606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IFERROR(__xludf.DUMMYFUNCTION("""COMPUTED_VALUE"""),765.48)</f>
        <v>765.48</v>
      </c>
      <c r="D156" s="2">
        <f>IFERROR(__xludf.DUMMYFUNCTION("""COMPUTED_VALUE"""),45517.66666666667)</f>
        <v>45517.66667</v>
      </c>
      <c r="E156" s="1">
        <f>IFERROR(__xludf.DUMMYFUNCTION("""COMPUTED_VALUE"""),778.13)</f>
        <v>778.13</v>
      </c>
      <c r="G156" s="2">
        <f>IFERROR(__xludf.DUMMYFUNCTION("""COMPUTED_VALUE"""),45517.66666666667)</f>
        <v>45517.66667</v>
      </c>
      <c r="H156" s="1">
        <f>IFERROR(__xludf.DUMMYFUNCTION("""COMPUTED_VALUE"""),764.61)</f>
        <v>764.61</v>
      </c>
      <c r="J156" s="2">
        <f>IFERROR(__xludf.DUMMYFUNCTION("""COMPUTED_VALUE"""),45517.66666666667)</f>
        <v>45517.66667</v>
      </c>
      <c r="K156" s="1">
        <f>IFERROR(__xludf.DUMMYFUNCTION("""COMPUTED_VALUE"""),774.97)</f>
        <v>774.97</v>
      </c>
      <c r="M156" s="2">
        <f>IFERROR(__xludf.DUMMYFUNCTION("""COMPUTED_VALUE"""),45517.66666666667)</f>
        <v>45517.66667</v>
      </c>
      <c r="N156" s="1">
        <f>IFERROR(__xludf.DUMMYFUNCTION("""COMPUTED_VALUE"""),3915064.0)</f>
        <v>3915064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IFERROR(__xludf.DUMMYFUNCTION("""COMPUTED_VALUE"""),774.87)</f>
        <v>774.87</v>
      </c>
      <c r="D157" s="2">
        <f>IFERROR(__xludf.DUMMYFUNCTION("""COMPUTED_VALUE"""),45518.66666666667)</f>
        <v>45518.66667</v>
      </c>
      <c r="E157" s="1">
        <f>IFERROR(__xludf.DUMMYFUNCTION("""COMPUTED_VALUE"""),775.97)</f>
        <v>775.97</v>
      </c>
      <c r="G157" s="2">
        <f>IFERROR(__xludf.DUMMYFUNCTION("""COMPUTED_VALUE"""),45518.66666666667)</f>
        <v>45518.66667</v>
      </c>
      <c r="H157" s="1">
        <f>IFERROR(__xludf.DUMMYFUNCTION("""COMPUTED_VALUE"""),770.04)</f>
        <v>770.04</v>
      </c>
      <c r="J157" s="2">
        <f>IFERROR(__xludf.DUMMYFUNCTION("""COMPUTED_VALUE"""),45518.66666666667)</f>
        <v>45518.66667</v>
      </c>
      <c r="K157" s="1">
        <f>IFERROR(__xludf.DUMMYFUNCTION("""COMPUTED_VALUE"""),771.37)</f>
        <v>771.37</v>
      </c>
      <c r="M157" s="2">
        <f>IFERROR(__xludf.DUMMYFUNCTION("""COMPUTED_VALUE"""),45518.66666666667)</f>
        <v>45518.66667</v>
      </c>
      <c r="N157" s="1">
        <f>IFERROR(__xludf.DUMMYFUNCTION("""COMPUTED_VALUE"""),2794886.0)</f>
        <v>2794886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IFERROR(__xludf.DUMMYFUNCTION("""COMPUTED_VALUE"""),777.93)</f>
        <v>777.93</v>
      </c>
      <c r="D158" s="2">
        <f>IFERROR(__xludf.DUMMYFUNCTION("""COMPUTED_VALUE"""),45519.66666666667)</f>
        <v>45519.66667</v>
      </c>
      <c r="E158" s="1">
        <f>IFERROR(__xludf.DUMMYFUNCTION("""COMPUTED_VALUE"""),780.16)</f>
        <v>780.16</v>
      </c>
      <c r="G158" s="2">
        <f>IFERROR(__xludf.DUMMYFUNCTION("""COMPUTED_VALUE"""),45519.66666666667)</f>
        <v>45519.66667</v>
      </c>
      <c r="H158" s="1">
        <f>IFERROR(__xludf.DUMMYFUNCTION("""COMPUTED_VALUE"""),771.21)</f>
        <v>771.21</v>
      </c>
      <c r="J158" s="2">
        <f>IFERROR(__xludf.DUMMYFUNCTION("""COMPUTED_VALUE"""),45519.66666666667)</f>
        <v>45519.66667</v>
      </c>
      <c r="K158" s="1">
        <f>IFERROR(__xludf.DUMMYFUNCTION("""COMPUTED_VALUE"""),776.0)</f>
        <v>776</v>
      </c>
      <c r="M158" s="2">
        <f>IFERROR(__xludf.DUMMYFUNCTION("""COMPUTED_VALUE"""),45519.66666666667)</f>
        <v>45519.66667</v>
      </c>
      <c r="N158" s="1">
        <f>IFERROR(__xludf.DUMMYFUNCTION("""COMPUTED_VALUE"""),5089080.0)</f>
        <v>5089080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IFERROR(__xludf.DUMMYFUNCTION("""COMPUTED_VALUE"""),775.73)</f>
        <v>775.73</v>
      </c>
      <c r="D159" s="2">
        <f>IFERROR(__xludf.DUMMYFUNCTION("""COMPUTED_VALUE"""),45520.66666666667)</f>
        <v>45520.66667</v>
      </c>
      <c r="E159" s="1">
        <f>IFERROR(__xludf.DUMMYFUNCTION("""COMPUTED_VALUE"""),780.06)</f>
        <v>780.06</v>
      </c>
      <c r="G159" s="2">
        <f>IFERROR(__xludf.DUMMYFUNCTION("""COMPUTED_VALUE"""),45520.66666666667)</f>
        <v>45520.66667</v>
      </c>
      <c r="H159" s="1">
        <f>IFERROR(__xludf.DUMMYFUNCTION("""COMPUTED_VALUE"""),769.68)</f>
        <v>769.68</v>
      </c>
      <c r="J159" s="2">
        <f>IFERROR(__xludf.DUMMYFUNCTION("""COMPUTED_VALUE"""),45520.66666666667)</f>
        <v>45520.66667</v>
      </c>
      <c r="K159" s="1">
        <f>IFERROR(__xludf.DUMMYFUNCTION("""COMPUTED_VALUE"""),771.31)</f>
        <v>771.31</v>
      </c>
      <c r="M159" s="2">
        <f>IFERROR(__xludf.DUMMYFUNCTION("""COMPUTED_VALUE"""),45520.66666666667)</f>
        <v>45520.66667</v>
      </c>
      <c r="N159" s="1">
        <f>IFERROR(__xludf.DUMMYFUNCTION("""COMPUTED_VALUE"""),4554516.0)</f>
        <v>4554516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IFERROR(__xludf.DUMMYFUNCTION("""COMPUTED_VALUE"""),773.87)</f>
        <v>773.87</v>
      </c>
      <c r="D160" s="2">
        <f>IFERROR(__xludf.DUMMYFUNCTION("""COMPUTED_VALUE"""),45523.66666666667)</f>
        <v>45523.66667</v>
      </c>
      <c r="E160" s="1">
        <f>IFERROR(__xludf.DUMMYFUNCTION("""COMPUTED_VALUE"""),782.51)</f>
        <v>782.51</v>
      </c>
      <c r="G160" s="2">
        <f>IFERROR(__xludf.DUMMYFUNCTION("""COMPUTED_VALUE"""),45523.66666666667)</f>
        <v>45523.66667</v>
      </c>
      <c r="H160" s="1">
        <f>IFERROR(__xludf.DUMMYFUNCTION("""COMPUTED_VALUE"""),770.95)</f>
        <v>770.95</v>
      </c>
      <c r="J160" s="2">
        <f>IFERROR(__xludf.DUMMYFUNCTION("""COMPUTED_VALUE"""),45523.66666666667)</f>
        <v>45523.66667</v>
      </c>
      <c r="K160" s="1">
        <f>IFERROR(__xludf.DUMMYFUNCTION("""COMPUTED_VALUE"""),782.51)</f>
        <v>782.51</v>
      </c>
      <c r="M160" s="2">
        <f>IFERROR(__xludf.DUMMYFUNCTION("""COMPUTED_VALUE"""),45523.66666666667)</f>
        <v>45523.66667</v>
      </c>
      <c r="N160" s="1">
        <f>IFERROR(__xludf.DUMMYFUNCTION("""COMPUTED_VALUE"""),2502027.0)</f>
        <v>2502027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IFERROR(__xludf.DUMMYFUNCTION("""COMPUTED_VALUE"""),782.27)</f>
        <v>782.27</v>
      </c>
      <c r="D161" s="2">
        <f>IFERROR(__xludf.DUMMYFUNCTION("""COMPUTED_VALUE"""),45524.66666666667)</f>
        <v>45524.66667</v>
      </c>
      <c r="E161" s="1">
        <f>IFERROR(__xludf.DUMMYFUNCTION("""COMPUTED_VALUE"""),784.54)</f>
        <v>784.54</v>
      </c>
      <c r="G161" s="2">
        <f>IFERROR(__xludf.DUMMYFUNCTION("""COMPUTED_VALUE"""),45524.66666666667)</f>
        <v>45524.66667</v>
      </c>
      <c r="H161" s="1">
        <f>IFERROR(__xludf.DUMMYFUNCTION("""COMPUTED_VALUE"""),771.06)</f>
        <v>771.06</v>
      </c>
      <c r="J161" s="2">
        <f>IFERROR(__xludf.DUMMYFUNCTION("""COMPUTED_VALUE"""),45524.66666666667)</f>
        <v>45524.66667</v>
      </c>
      <c r="K161" s="1">
        <f>IFERROR(__xludf.DUMMYFUNCTION("""COMPUTED_VALUE"""),773.66)</f>
        <v>773.66</v>
      </c>
      <c r="M161" s="2">
        <f>IFERROR(__xludf.DUMMYFUNCTION("""COMPUTED_VALUE"""),45524.66666666667)</f>
        <v>45524.66667</v>
      </c>
      <c r="N161" s="1">
        <f>IFERROR(__xludf.DUMMYFUNCTION("""COMPUTED_VALUE"""),2949927.0)</f>
        <v>2949927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IFERROR(__xludf.DUMMYFUNCTION("""COMPUTED_VALUE"""),775.47)</f>
        <v>775.47</v>
      </c>
      <c r="D162" s="2">
        <f>IFERROR(__xludf.DUMMYFUNCTION("""COMPUTED_VALUE"""),45525.66666666667)</f>
        <v>45525.66667</v>
      </c>
      <c r="E162" s="1">
        <f>IFERROR(__xludf.DUMMYFUNCTION("""COMPUTED_VALUE"""),782.46)</f>
        <v>782.46</v>
      </c>
      <c r="G162" s="2">
        <f>IFERROR(__xludf.DUMMYFUNCTION("""COMPUTED_VALUE"""),45525.66666666667)</f>
        <v>45525.66667</v>
      </c>
      <c r="H162" s="1">
        <f>IFERROR(__xludf.DUMMYFUNCTION("""COMPUTED_VALUE"""),773.31)</f>
        <v>773.31</v>
      </c>
      <c r="J162" s="2">
        <f>IFERROR(__xludf.DUMMYFUNCTION("""COMPUTED_VALUE"""),45525.66666666667)</f>
        <v>45525.66667</v>
      </c>
      <c r="K162" s="1">
        <f>IFERROR(__xludf.DUMMYFUNCTION("""COMPUTED_VALUE"""),782.24)</f>
        <v>782.24</v>
      </c>
      <c r="M162" s="2">
        <f>IFERROR(__xludf.DUMMYFUNCTION("""COMPUTED_VALUE"""),45525.66666666667)</f>
        <v>45525.66667</v>
      </c>
      <c r="N162" s="1">
        <f>IFERROR(__xludf.DUMMYFUNCTION("""COMPUTED_VALUE"""),2317129.0)</f>
        <v>2317129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IFERROR(__xludf.DUMMYFUNCTION("""COMPUTED_VALUE"""),784.72)</f>
        <v>784.72</v>
      </c>
      <c r="D163" s="2">
        <f>IFERROR(__xludf.DUMMYFUNCTION("""COMPUTED_VALUE"""),45526.66666666667)</f>
        <v>45526.66667</v>
      </c>
      <c r="E163" s="1">
        <f>IFERROR(__xludf.DUMMYFUNCTION("""COMPUTED_VALUE"""),785.29)</f>
        <v>785.29</v>
      </c>
      <c r="G163" s="2">
        <f>IFERROR(__xludf.DUMMYFUNCTION("""COMPUTED_VALUE"""),45526.66666666667)</f>
        <v>45526.66667</v>
      </c>
      <c r="H163" s="1">
        <f>IFERROR(__xludf.DUMMYFUNCTION("""COMPUTED_VALUE"""),778.86)</f>
        <v>778.86</v>
      </c>
      <c r="J163" s="2">
        <f>IFERROR(__xludf.DUMMYFUNCTION("""COMPUTED_VALUE"""),45526.66666666667)</f>
        <v>45526.66667</v>
      </c>
      <c r="K163" s="1">
        <f>IFERROR(__xludf.DUMMYFUNCTION("""COMPUTED_VALUE"""),780.19)</f>
        <v>780.19</v>
      </c>
      <c r="M163" s="2">
        <f>IFERROR(__xludf.DUMMYFUNCTION("""COMPUTED_VALUE"""),45526.66666666667)</f>
        <v>45526.66667</v>
      </c>
      <c r="N163" s="1">
        <f>IFERROR(__xludf.DUMMYFUNCTION("""COMPUTED_VALUE"""),2541234.0)</f>
        <v>2541234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IFERROR(__xludf.DUMMYFUNCTION("""COMPUTED_VALUE"""),786.15)</f>
        <v>786.15</v>
      </c>
      <c r="D164" s="2">
        <f>IFERROR(__xludf.DUMMYFUNCTION("""COMPUTED_VALUE"""),45527.66666666667)</f>
        <v>45527.66667</v>
      </c>
      <c r="E164" s="1">
        <f>IFERROR(__xludf.DUMMYFUNCTION("""COMPUTED_VALUE"""),791.26)</f>
        <v>791.26</v>
      </c>
      <c r="G164" s="2">
        <f>IFERROR(__xludf.DUMMYFUNCTION("""COMPUTED_VALUE"""),45527.66666666667)</f>
        <v>45527.66667</v>
      </c>
      <c r="H164" s="1">
        <f>IFERROR(__xludf.DUMMYFUNCTION("""COMPUTED_VALUE"""),782.93)</f>
        <v>782.93</v>
      </c>
      <c r="J164" s="2">
        <f>IFERROR(__xludf.DUMMYFUNCTION("""COMPUTED_VALUE"""),45527.66666666667)</f>
        <v>45527.66667</v>
      </c>
      <c r="K164" s="1">
        <f>IFERROR(__xludf.DUMMYFUNCTION("""COMPUTED_VALUE"""),788.12)</f>
        <v>788.12</v>
      </c>
      <c r="M164" s="2">
        <f>IFERROR(__xludf.DUMMYFUNCTION("""COMPUTED_VALUE"""),45527.66666666667)</f>
        <v>45527.66667</v>
      </c>
      <c r="N164" s="1">
        <f>IFERROR(__xludf.DUMMYFUNCTION("""COMPUTED_VALUE"""),2266841.0)</f>
        <v>2266841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IFERROR(__xludf.DUMMYFUNCTION("""COMPUTED_VALUE"""),789.75)</f>
        <v>789.75</v>
      </c>
      <c r="D165" s="2">
        <f>IFERROR(__xludf.DUMMYFUNCTION("""COMPUTED_VALUE"""),45530.66666666667)</f>
        <v>45530.66667</v>
      </c>
      <c r="E165" s="1">
        <f>IFERROR(__xludf.DUMMYFUNCTION("""COMPUTED_VALUE"""),796.33)</f>
        <v>796.33</v>
      </c>
      <c r="G165" s="2">
        <f>IFERROR(__xludf.DUMMYFUNCTION("""COMPUTED_VALUE"""),45530.66666666667)</f>
        <v>45530.66667</v>
      </c>
      <c r="H165" s="1">
        <f>IFERROR(__xludf.DUMMYFUNCTION("""COMPUTED_VALUE"""),786.28)</f>
        <v>786.28</v>
      </c>
      <c r="J165" s="2">
        <f>IFERROR(__xludf.DUMMYFUNCTION("""COMPUTED_VALUE"""),45530.66666666667)</f>
        <v>45530.66667</v>
      </c>
      <c r="K165" s="1">
        <f>IFERROR(__xludf.DUMMYFUNCTION("""COMPUTED_VALUE"""),786.62)</f>
        <v>786.62</v>
      </c>
      <c r="M165" s="2">
        <f>IFERROR(__xludf.DUMMYFUNCTION("""COMPUTED_VALUE"""),45530.66666666667)</f>
        <v>45530.66667</v>
      </c>
      <c r="N165" s="1">
        <f>IFERROR(__xludf.DUMMYFUNCTION("""COMPUTED_VALUE"""),2111364.0)</f>
        <v>2111364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IFERROR(__xludf.DUMMYFUNCTION("""COMPUTED_VALUE"""),785.65)</f>
        <v>785.65</v>
      </c>
      <c r="D166" s="2">
        <f>IFERROR(__xludf.DUMMYFUNCTION("""COMPUTED_VALUE"""),45531.66666666667)</f>
        <v>45531.66667</v>
      </c>
      <c r="E166" s="1">
        <f>IFERROR(__xludf.DUMMYFUNCTION("""COMPUTED_VALUE"""),789.79)</f>
        <v>789.79</v>
      </c>
      <c r="G166" s="2">
        <f>IFERROR(__xludf.DUMMYFUNCTION("""COMPUTED_VALUE"""),45531.66666666667)</f>
        <v>45531.66667</v>
      </c>
      <c r="H166" s="1">
        <f>IFERROR(__xludf.DUMMYFUNCTION("""COMPUTED_VALUE"""),780.42)</f>
        <v>780.42</v>
      </c>
      <c r="J166" s="2">
        <f>IFERROR(__xludf.DUMMYFUNCTION("""COMPUTED_VALUE"""),45531.66666666667)</f>
        <v>45531.66667</v>
      </c>
      <c r="K166" s="1">
        <f>IFERROR(__xludf.DUMMYFUNCTION("""COMPUTED_VALUE"""),786.93)</f>
        <v>786.93</v>
      </c>
      <c r="M166" s="2">
        <f>IFERROR(__xludf.DUMMYFUNCTION("""COMPUTED_VALUE"""),45531.66666666667)</f>
        <v>45531.66667</v>
      </c>
      <c r="N166" s="1">
        <f>IFERROR(__xludf.DUMMYFUNCTION("""COMPUTED_VALUE"""),2401211.0)</f>
        <v>2401211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IFERROR(__xludf.DUMMYFUNCTION("""COMPUTED_VALUE"""),790.12)</f>
        <v>790.12</v>
      </c>
      <c r="D167" s="2">
        <f>IFERROR(__xludf.DUMMYFUNCTION("""COMPUTED_VALUE"""),45532.66666666667)</f>
        <v>45532.66667</v>
      </c>
      <c r="E167" s="1">
        <f>IFERROR(__xludf.DUMMYFUNCTION("""COMPUTED_VALUE"""),792.2)</f>
        <v>792.2</v>
      </c>
      <c r="G167" s="2">
        <f>IFERROR(__xludf.DUMMYFUNCTION("""COMPUTED_VALUE"""),45532.66666666667)</f>
        <v>45532.66667</v>
      </c>
      <c r="H167" s="1">
        <f>IFERROR(__xludf.DUMMYFUNCTION("""COMPUTED_VALUE"""),785.29)</f>
        <v>785.29</v>
      </c>
      <c r="J167" s="2">
        <f>IFERROR(__xludf.DUMMYFUNCTION("""COMPUTED_VALUE"""),45532.66666666667)</f>
        <v>45532.66667</v>
      </c>
      <c r="K167" s="1">
        <f>IFERROR(__xludf.DUMMYFUNCTION("""COMPUTED_VALUE"""),787.91)</f>
        <v>787.91</v>
      </c>
      <c r="M167" s="2">
        <f>IFERROR(__xludf.DUMMYFUNCTION("""COMPUTED_VALUE"""),45532.66666666667)</f>
        <v>45532.66667</v>
      </c>
      <c r="N167" s="1">
        <f>IFERROR(__xludf.DUMMYFUNCTION("""COMPUTED_VALUE"""),2576042.0)</f>
        <v>2576042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IFERROR(__xludf.DUMMYFUNCTION("""COMPUTED_VALUE"""),789.9)</f>
        <v>789.9</v>
      </c>
      <c r="D168" s="2">
        <f>IFERROR(__xludf.DUMMYFUNCTION("""COMPUTED_VALUE"""),45533.66666666667)</f>
        <v>45533.66667</v>
      </c>
      <c r="E168" s="1">
        <f>IFERROR(__xludf.DUMMYFUNCTION("""COMPUTED_VALUE"""),792.82)</f>
        <v>792.82</v>
      </c>
      <c r="G168" s="2">
        <f>IFERROR(__xludf.DUMMYFUNCTION("""COMPUTED_VALUE"""),45533.66666666667)</f>
        <v>45533.66667</v>
      </c>
      <c r="H168" s="1">
        <f>IFERROR(__xludf.DUMMYFUNCTION("""COMPUTED_VALUE"""),777.36)</f>
        <v>777.36</v>
      </c>
      <c r="J168" s="2">
        <f>IFERROR(__xludf.DUMMYFUNCTION("""COMPUTED_VALUE"""),45533.66666666667)</f>
        <v>45533.66667</v>
      </c>
      <c r="K168" s="1">
        <f>IFERROR(__xludf.DUMMYFUNCTION("""COMPUTED_VALUE"""),779.13)</f>
        <v>779.13</v>
      </c>
      <c r="M168" s="2">
        <f>IFERROR(__xludf.DUMMYFUNCTION("""COMPUTED_VALUE"""),45533.66666666667)</f>
        <v>45533.66667</v>
      </c>
      <c r="N168" s="1">
        <f>IFERROR(__xludf.DUMMYFUNCTION("""COMPUTED_VALUE"""),4128171.0)</f>
        <v>4128171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IFERROR(__xludf.DUMMYFUNCTION("""COMPUTED_VALUE"""),782.35)</f>
        <v>782.35</v>
      </c>
      <c r="D169" s="2">
        <f>IFERROR(__xludf.DUMMYFUNCTION("""COMPUTED_VALUE"""),45534.66666666667)</f>
        <v>45534.66667</v>
      </c>
      <c r="E169" s="1">
        <f>IFERROR(__xludf.DUMMYFUNCTION("""COMPUTED_VALUE"""),791.17)</f>
        <v>791.17</v>
      </c>
      <c r="G169" s="2">
        <f>IFERROR(__xludf.DUMMYFUNCTION("""COMPUTED_VALUE"""),45534.66666666667)</f>
        <v>45534.66667</v>
      </c>
      <c r="H169" s="1">
        <f>IFERROR(__xludf.DUMMYFUNCTION("""COMPUTED_VALUE"""),781.33)</f>
        <v>781.33</v>
      </c>
      <c r="J169" s="2">
        <f>IFERROR(__xludf.DUMMYFUNCTION("""COMPUTED_VALUE"""),45534.66666666667)</f>
        <v>45534.66667</v>
      </c>
      <c r="K169" s="1">
        <f>IFERROR(__xludf.DUMMYFUNCTION("""COMPUTED_VALUE"""),790.87)</f>
        <v>790.87</v>
      </c>
      <c r="M169" s="2">
        <f>IFERROR(__xludf.DUMMYFUNCTION("""COMPUTED_VALUE"""),45534.66666666667)</f>
        <v>45534.66667</v>
      </c>
      <c r="N169" s="1">
        <f>IFERROR(__xludf.DUMMYFUNCTION("""COMPUTED_VALUE"""),3764736.0)</f>
        <v>3764736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IFERROR(__xludf.DUMMYFUNCTION("""COMPUTED_VALUE"""),784.75)</f>
        <v>784.75</v>
      </c>
      <c r="D170" s="2">
        <f>IFERROR(__xludf.DUMMYFUNCTION("""COMPUTED_VALUE"""),45538.66666666667)</f>
        <v>45538.66667</v>
      </c>
      <c r="E170" s="1">
        <f>IFERROR(__xludf.DUMMYFUNCTION("""COMPUTED_VALUE"""),786.31)</f>
        <v>786.31</v>
      </c>
      <c r="G170" s="2">
        <f>IFERROR(__xludf.DUMMYFUNCTION("""COMPUTED_VALUE"""),45538.66666666667)</f>
        <v>45538.66667</v>
      </c>
      <c r="H170" s="1">
        <f>IFERROR(__xludf.DUMMYFUNCTION("""COMPUTED_VALUE"""),757.07)</f>
        <v>757.07</v>
      </c>
      <c r="J170" s="2">
        <f>IFERROR(__xludf.DUMMYFUNCTION("""COMPUTED_VALUE"""),45538.66666666667)</f>
        <v>45538.66667</v>
      </c>
      <c r="K170" s="1">
        <f>IFERROR(__xludf.DUMMYFUNCTION("""COMPUTED_VALUE"""),760.69)</f>
        <v>760.69</v>
      </c>
      <c r="M170" s="2">
        <f>IFERROR(__xludf.DUMMYFUNCTION("""COMPUTED_VALUE"""),45538.66666666667)</f>
        <v>45538.66667</v>
      </c>
      <c r="N170" s="1">
        <f>IFERROR(__xludf.DUMMYFUNCTION("""COMPUTED_VALUE"""),6098970.0)</f>
        <v>6098970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IFERROR(__xludf.DUMMYFUNCTION("""COMPUTED_VALUE"""),760.98)</f>
        <v>760.98</v>
      </c>
      <c r="D171" s="2">
        <f>IFERROR(__xludf.DUMMYFUNCTION("""COMPUTED_VALUE"""),45539.66666666667)</f>
        <v>45539.66667</v>
      </c>
      <c r="E171" s="1">
        <f>IFERROR(__xludf.DUMMYFUNCTION("""COMPUTED_VALUE"""),774.68)</f>
        <v>774.68</v>
      </c>
      <c r="G171" s="2">
        <f>IFERROR(__xludf.DUMMYFUNCTION("""COMPUTED_VALUE"""),45539.66666666667)</f>
        <v>45539.66667</v>
      </c>
      <c r="H171" s="1">
        <f>IFERROR(__xludf.DUMMYFUNCTION("""COMPUTED_VALUE"""),760.3)</f>
        <v>760.3</v>
      </c>
      <c r="J171" s="2">
        <f>IFERROR(__xludf.DUMMYFUNCTION("""COMPUTED_VALUE"""),45539.66666666667)</f>
        <v>45539.66667</v>
      </c>
      <c r="K171" s="1">
        <f>IFERROR(__xludf.DUMMYFUNCTION("""COMPUTED_VALUE"""),765.23)</f>
        <v>765.23</v>
      </c>
      <c r="M171" s="2">
        <f>IFERROR(__xludf.DUMMYFUNCTION("""COMPUTED_VALUE"""),45539.66666666667)</f>
        <v>45539.66667</v>
      </c>
      <c r="N171" s="1">
        <f>IFERROR(__xludf.DUMMYFUNCTION("""COMPUTED_VALUE"""),3707659.0)</f>
        <v>3707659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IFERROR(__xludf.DUMMYFUNCTION("""COMPUTED_VALUE"""),766.87)</f>
        <v>766.87</v>
      </c>
      <c r="D172" s="2">
        <f>IFERROR(__xludf.DUMMYFUNCTION("""COMPUTED_VALUE"""),45540.66666666667)</f>
        <v>45540.66667</v>
      </c>
      <c r="E172" s="1">
        <f>IFERROR(__xludf.DUMMYFUNCTION("""COMPUTED_VALUE"""),767.01)</f>
        <v>767.01</v>
      </c>
      <c r="G172" s="2">
        <f>IFERROR(__xludf.DUMMYFUNCTION("""COMPUTED_VALUE"""),45540.66666666667)</f>
        <v>45540.66667</v>
      </c>
      <c r="H172" s="1">
        <f>IFERROR(__xludf.DUMMYFUNCTION("""COMPUTED_VALUE"""),755.68)</f>
        <v>755.68</v>
      </c>
      <c r="J172" s="2">
        <f>IFERROR(__xludf.DUMMYFUNCTION("""COMPUTED_VALUE"""),45540.66666666667)</f>
        <v>45540.66667</v>
      </c>
      <c r="K172" s="1">
        <f>IFERROR(__xludf.DUMMYFUNCTION("""COMPUTED_VALUE"""),762.63)</f>
        <v>762.63</v>
      </c>
      <c r="M172" s="2">
        <f>IFERROR(__xludf.DUMMYFUNCTION("""COMPUTED_VALUE"""),45540.66666666667)</f>
        <v>45540.66667</v>
      </c>
      <c r="N172" s="1">
        <f>IFERROR(__xludf.DUMMYFUNCTION("""COMPUTED_VALUE"""),3416316.0)</f>
        <v>3416316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IFERROR(__xludf.DUMMYFUNCTION("""COMPUTED_VALUE"""),764.74)</f>
        <v>764.74</v>
      </c>
      <c r="D173" s="2">
        <f>IFERROR(__xludf.DUMMYFUNCTION("""COMPUTED_VALUE"""),45541.66666666667)</f>
        <v>45541.66667</v>
      </c>
      <c r="E173" s="1">
        <f>IFERROR(__xludf.DUMMYFUNCTION("""COMPUTED_VALUE"""),770.43)</f>
        <v>770.43</v>
      </c>
      <c r="G173" s="2">
        <f>IFERROR(__xludf.DUMMYFUNCTION("""COMPUTED_VALUE"""),45541.66666666667)</f>
        <v>45541.66667</v>
      </c>
      <c r="H173" s="1">
        <f>IFERROR(__xludf.DUMMYFUNCTION("""COMPUTED_VALUE"""),747.4)</f>
        <v>747.4</v>
      </c>
      <c r="J173" s="2">
        <f>IFERROR(__xludf.DUMMYFUNCTION("""COMPUTED_VALUE"""),45541.66666666667)</f>
        <v>45541.66667</v>
      </c>
      <c r="K173" s="1">
        <f>IFERROR(__xludf.DUMMYFUNCTION("""COMPUTED_VALUE"""),750.17)</f>
        <v>750.17</v>
      </c>
      <c r="M173" s="2">
        <f>IFERROR(__xludf.DUMMYFUNCTION("""COMPUTED_VALUE"""),45541.66666666667)</f>
        <v>45541.66667</v>
      </c>
      <c r="N173" s="1">
        <f>IFERROR(__xludf.DUMMYFUNCTION("""COMPUTED_VALUE"""),5197377.0)</f>
        <v>5197377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IFERROR(__xludf.DUMMYFUNCTION("""COMPUTED_VALUE"""),752.12)</f>
        <v>752.12</v>
      </c>
      <c r="D174" s="2">
        <f>IFERROR(__xludf.DUMMYFUNCTION("""COMPUTED_VALUE"""),45544.66666666667)</f>
        <v>45544.66667</v>
      </c>
      <c r="E174" s="1">
        <f>IFERROR(__xludf.DUMMYFUNCTION("""COMPUTED_VALUE"""),755.48)</f>
        <v>755.48</v>
      </c>
      <c r="G174" s="2">
        <f>IFERROR(__xludf.DUMMYFUNCTION("""COMPUTED_VALUE"""),45544.66666666667)</f>
        <v>45544.66667</v>
      </c>
      <c r="H174" s="1">
        <f>IFERROR(__xludf.DUMMYFUNCTION("""COMPUTED_VALUE"""),748.29)</f>
        <v>748.29</v>
      </c>
      <c r="J174" s="2">
        <f>IFERROR(__xludf.DUMMYFUNCTION("""COMPUTED_VALUE"""),45544.66666666667)</f>
        <v>45544.66667</v>
      </c>
      <c r="K174" s="1">
        <f>IFERROR(__xludf.DUMMYFUNCTION("""COMPUTED_VALUE"""),748.96)</f>
        <v>748.96</v>
      </c>
      <c r="M174" s="2">
        <f>IFERROR(__xludf.DUMMYFUNCTION("""COMPUTED_VALUE"""),45544.66666666667)</f>
        <v>45544.66667</v>
      </c>
      <c r="N174" s="1">
        <f>IFERROR(__xludf.DUMMYFUNCTION("""COMPUTED_VALUE"""),3632951.0)</f>
        <v>3632951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IFERROR(__xludf.DUMMYFUNCTION("""COMPUTED_VALUE"""),750.95)</f>
        <v>750.95</v>
      </c>
      <c r="D175" s="2">
        <f>IFERROR(__xludf.DUMMYFUNCTION("""COMPUTED_VALUE"""),45545.66666666667)</f>
        <v>45545.66667</v>
      </c>
      <c r="E175" s="1">
        <f>IFERROR(__xludf.DUMMYFUNCTION("""COMPUTED_VALUE"""),752.43)</f>
        <v>752.43</v>
      </c>
      <c r="G175" s="2">
        <f>IFERROR(__xludf.DUMMYFUNCTION("""COMPUTED_VALUE"""),45545.66666666667)</f>
        <v>45545.66667</v>
      </c>
      <c r="H175" s="1">
        <f>IFERROR(__xludf.DUMMYFUNCTION("""COMPUTED_VALUE"""),740.84)</f>
        <v>740.84</v>
      </c>
      <c r="J175" s="2">
        <f>IFERROR(__xludf.DUMMYFUNCTION("""COMPUTED_VALUE"""),45545.66666666667)</f>
        <v>45545.66667</v>
      </c>
      <c r="K175" s="1">
        <f>IFERROR(__xludf.DUMMYFUNCTION("""COMPUTED_VALUE"""),745.32)</f>
        <v>745.32</v>
      </c>
      <c r="M175" s="2">
        <f>IFERROR(__xludf.DUMMYFUNCTION("""COMPUTED_VALUE"""),45545.66666666667)</f>
        <v>45545.66667</v>
      </c>
      <c r="N175" s="1">
        <f>IFERROR(__xludf.DUMMYFUNCTION("""COMPUTED_VALUE"""),5561866.0)</f>
        <v>5561866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IFERROR(__xludf.DUMMYFUNCTION("""COMPUTED_VALUE"""),742.82)</f>
        <v>742.82</v>
      </c>
      <c r="D176" s="2">
        <f>IFERROR(__xludf.DUMMYFUNCTION("""COMPUTED_VALUE"""),45546.66666666667)</f>
        <v>45546.66667</v>
      </c>
      <c r="E176" s="1">
        <f>IFERROR(__xludf.DUMMYFUNCTION("""COMPUTED_VALUE"""),744.48)</f>
        <v>744.48</v>
      </c>
      <c r="G176" s="2">
        <f>IFERROR(__xludf.DUMMYFUNCTION("""COMPUTED_VALUE"""),45546.66666666667)</f>
        <v>45546.66667</v>
      </c>
      <c r="H176" s="1">
        <f>IFERROR(__xludf.DUMMYFUNCTION("""COMPUTED_VALUE"""),731.86)</f>
        <v>731.86</v>
      </c>
      <c r="J176" s="2">
        <f>IFERROR(__xludf.DUMMYFUNCTION("""COMPUTED_VALUE"""),45546.66666666667)</f>
        <v>45546.66667</v>
      </c>
      <c r="K176" s="1">
        <f>IFERROR(__xludf.DUMMYFUNCTION("""COMPUTED_VALUE"""),736.36)</f>
        <v>736.36</v>
      </c>
      <c r="M176" s="2">
        <f>IFERROR(__xludf.DUMMYFUNCTION("""COMPUTED_VALUE"""),45546.66666666667)</f>
        <v>45546.66667</v>
      </c>
      <c r="N176" s="1">
        <f>IFERROR(__xludf.DUMMYFUNCTION("""COMPUTED_VALUE"""),4250016.0)</f>
        <v>4250016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IFERROR(__xludf.DUMMYFUNCTION("""COMPUTED_VALUE"""),737.07)</f>
        <v>737.07</v>
      </c>
      <c r="D177" s="2">
        <f>IFERROR(__xludf.DUMMYFUNCTION("""COMPUTED_VALUE"""),45547.66666666667)</f>
        <v>45547.66667</v>
      </c>
      <c r="E177" s="1">
        <f>IFERROR(__xludf.DUMMYFUNCTION("""COMPUTED_VALUE"""),740.25)</f>
        <v>740.25</v>
      </c>
      <c r="G177" s="2">
        <f>IFERROR(__xludf.DUMMYFUNCTION("""COMPUTED_VALUE"""),45547.66666666667)</f>
        <v>45547.66667</v>
      </c>
      <c r="H177" s="1">
        <f>IFERROR(__xludf.DUMMYFUNCTION("""COMPUTED_VALUE"""),732.57)</f>
        <v>732.57</v>
      </c>
      <c r="J177" s="2">
        <f>IFERROR(__xludf.DUMMYFUNCTION("""COMPUTED_VALUE"""),45547.66666666667)</f>
        <v>45547.66667</v>
      </c>
      <c r="K177" s="1">
        <f>IFERROR(__xludf.DUMMYFUNCTION("""COMPUTED_VALUE"""),739.03)</f>
        <v>739.03</v>
      </c>
      <c r="M177" s="2">
        <f>IFERROR(__xludf.DUMMYFUNCTION("""COMPUTED_VALUE"""),45547.66666666667)</f>
        <v>45547.66667</v>
      </c>
      <c r="N177" s="1">
        <f>IFERROR(__xludf.DUMMYFUNCTION("""COMPUTED_VALUE"""),4288145.0)</f>
        <v>4288145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IFERROR(__xludf.DUMMYFUNCTION("""COMPUTED_VALUE"""),742.87)</f>
        <v>742.87</v>
      </c>
      <c r="D178" s="2">
        <f>IFERROR(__xludf.DUMMYFUNCTION("""COMPUTED_VALUE"""),45548.66666666667)</f>
        <v>45548.66667</v>
      </c>
      <c r="E178" s="1">
        <f>IFERROR(__xludf.DUMMYFUNCTION("""COMPUTED_VALUE"""),749.25)</f>
        <v>749.25</v>
      </c>
      <c r="G178" s="2">
        <f>IFERROR(__xludf.DUMMYFUNCTION("""COMPUTED_VALUE"""),45548.66666666667)</f>
        <v>45548.66667</v>
      </c>
      <c r="H178" s="1">
        <f>IFERROR(__xludf.DUMMYFUNCTION("""COMPUTED_VALUE"""),741.98)</f>
        <v>741.98</v>
      </c>
      <c r="J178" s="2">
        <f>IFERROR(__xludf.DUMMYFUNCTION("""COMPUTED_VALUE"""),45548.66666666667)</f>
        <v>45548.66667</v>
      </c>
      <c r="K178" s="1">
        <f>IFERROR(__xludf.DUMMYFUNCTION("""COMPUTED_VALUE"""),746.61)</f>
        <v>746.61</v>
      </c>
      <c r="M178" s="2">
        <f>IFERROR(__xludf.DUMMYFUNCTION("""COMPUTED_VALUE"""),45548.66666666667)</f>
        <v>45548.66667</v>
      </c>
      <c r="N178" s="1">
        <f>IFERROR(__xludf.DUMMYFUNCTION("""COMPUTED_VALUE"""),3540071.0)</f>
        <v>3540071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IFERROR(__xludf.DUMMYFUNCTION("""COMPUTED_VALUE"""),746.86)</f>
        <v>746.86</v>
      </c>
      <c r="D179" s="2">
        <f>IFERROR(__xludf.DUMMYFUNCTION("""COMPUTED_VALUE"""),45551.66666666667)</f>
        <v>45551.66667</v>
      </c>
      <c r="E179" s="1">
        <f>IFERROR(__xludf.DUMMYFUNCTION("""COMPUTED_VALUE"""),751.32)</f>
        <v>751.32</v>
      </c>
      <c r="G179" s="2">
        <f>IFERROR(__xludf.DUMMYFUNCTION("""COMPUTED_VALUE"""),45551.66666666667)</f>
        <v>45551.66667</v>
      </c>
      <c r="H179" s="1">
        <f>IFERROR(__xludf.DUMMYFUNCTION("""COMPUTED_VALUE"""),742.85)</f>
        <v>742.85</v>
      </c>
      <c r="J179" s="2">
        <f>IFERROR(__xludf.DUMMYFUNCTION("""COMPUTED_VALUE"""),45551.66666666667)</f>
        <v>45551.66667</v>
      </c>
      <c r="K179" s="1">
        <f>IFERROR(__xludf.DUMMYFUNCTION("""COMPUTED_VALUE"""),750.49)</f>
        <v>750.49</v>
      </c>
      <c r="M179" s="2">
        <f>IFERROR(__xludf.DUMMYFUNCTION("""COMPUTED_VALUE"""),45551.66666666667)</f>
        <v>45551.66667</v>
      </c>
      <c r="N179" s="1">
        <f>IFERROR(__xludf.DUMMYFUNCTION("""COMPUTED_VALUE"""),3957206.0)</f>
        <v>3957206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IFERROR(__xludf.DUMMYFUNCTION("""COMPUTED_VALUE"""),753.27)</f>
        <v>753.27</v>
      </c>
      <c r="D180" s="2">
        <f>IFERROR(__xludf.DUMMYFUNCTION("""COMPUTED_VALUE"""),45552.66666666667)</f>
        <v>45552.66667</v>
      </c>
      <c r="E180" s="1">
        <f>IFERROR(__xludf.DUMMYFUNCTION("""COMPUTED_VALUE"""),768.04)</f>
        <v>768.04</v>
      </c>
      <c r="G180" s="2">
        <f>IFERROR(__xludf.DUMMYFUNCTION("""COMPUTED_VALUE"""),45552.66666666667)</f>
        <v>45552.66667</v>
      </c>
      <c r="H180" s="1">
        <f>IFERROR(__xludf.DUMMYFUNCTION("""COMPUTED_VALUE"""),753.27)</f>
        <v>753.27</v>
      </c>
      <c r="J180" s="2">
        <f>IFERROR(__xludf.DUMMYFUNCTION("""COMPUTED_VALUE"""),45552.66666666667)</f>
        <v>45552.66667</v>
      </c>
      <c r="K180" s="1">
        <f>IFERROR(__xludf.DUMMYFUNCTION("""COMPUTED_VALUE"""),761.08)</f>
        <v>761.08</v>
      </c>
      <c r="M180" s="2">
        <f>IFERROR(__xludf.DUMMYFUNCTION("""COMPUTED_VALUE"""),45552.66666666667)</f>
        <v>45552.66667</v>
      </c>
      <c r="N180" s="1">
        <f>IFERROR(__xludf.DUMMYFUNCTION("""COMPUTED_VALUE"""),3985031.0)</f>
        <v>3985031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IFERROR(__xludf.DUMMYFUNCTION("""COMPUTED_VALUE"""),761.84)</f>
        <v>761.84</v>
      </c>
      <c r="D181" s="2">
        <f>IFERROR(__xludf.DUMMYFUNCTION("""COMPUTED_VALUE"""),45553.66666666667)</f>
        <v>45553.66667</v>
      </c>
      <c r="E181" s="1">
        <f>IFERROR(__xludf.DUMMYFUNCTION("""COMPUTED_VALUE"""),771.98)</f>
        <v>771.98</v>
      </c>
      <c r="G181" s="2">
        <f>IFERROR(__xludf.DUMMYFUNCTION("""COMPUTED_VALUE"""),45553.66666666667)</f>
        <v>45553.66667</v>
      </c>
      <c r="H181" s="1">
        <f>IFERROR(__xludf.DUMMYFUNCTION("""COMPUTED_VALUE"""),760.3)</f>
        <v>760.3</v>
      </c>
      <c r="J181" s="2">
        <f>IFERROR(__xludf.DUMMYFUNCTION("""COMPUTED_VALUE"""),45553.66666666667)</f>
        <v>45553.66667</v>
      </c>
      <c r="K181" s="1">
        <f>IFERROR(__xludf.DUMMYFUNCTION("""COMPUTED_VALUE"""),760.72)</f>
        <v>760.72</v>
      </c>
      <c r="M181" s="2">
        <f>IFERROR(__xludf.DUMMYFUNCTION("""COMPUTED_VALUE"""),45553.66666666667)</f>
        <v>45553.66667</v>
      </c>
      <c r="N181" s="1">
        <f>IFERROR(__xludf.DUMMYFUNCTION("""COMPUTED_VALUE"""),3992688.0)</f>
        <v>3992688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IFERROR(__xludf.DUMMYFUNCTION("""COMPUTED_VALUE"""),770.32)</f>
        <v>770.32</v>
      </c>
      <c r="D182" s="2">
        <f>IFERROR(__xludf.DUMMYFUNCTION("""COMPUTED_VALUE"""),45554.66666666667)</f>
        <v>45554.66667</v>
      </c>
      <c r="E182" s="1">
        <f>IFERROR(__xludf.DUMMYFUNCTION("""COMPUTED_VALUE"""),773.16)</f>
        <v>773.16</v>
      </c>
      <c r="G182" s="2">
        <f>IFERROR(__xludf.DUMMYFUNCTION("""COMPUTED_VALUE"""),45554.66666666667)</f>
        <v>45554.66667</v>
      </c>
      <c r="H182" s="1">
        <f>IFERROR(__xludf.DUMMYFUNCTION("""COMPUTED_VALUE"""),759.21)</f>
        <v>759.21</v>
      </c>
      <c r="J182" s="2">
        <f>IFERROR(__xludf.DUMMYFUNCTION("""COMPUTED_VALUE"""),45554.66666666667)</f>
        <v>45554.66667</v>
      </c>
      <c r="K182" s="1">
        <f>IFERROR(__xludf.DUMMYFUNCTION("""COMPUTED_VALUE"""),759.48)</f>
        <v>759.48</v>
      </c>
      <c r="M182" s="2">
        <f>IFERROR(__xludf.DUMMYFUNCTION("""COMPUTED_VALUE"""),45554.66666666667)</f>
        <v>45554.66667</v>
      </c>
      <c r="N182" s="1">
        <f>IFERROR(__xludf.DUMMYFUNCTION("""COMPUTED_VALUE"""),3053782.0)</f>
        <v>3053782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IFERROR(__xludf.DUMMYFUNCTION("""COMPUTED_VALUE"""),759.93)</f>
        <v>759.93</v>
      </c>
      <c r="D183" s="2">
        <f>IFERROR(__xludf.DUMMYFUNCTION("""COMPUTED_VALUE"""),45555.66666666667)</f>
        <v>45555.66667</v>
      </c>
      <c r="E183" s="1">
        <f>IFERROR(__xludf.DUMMYFUNCTION("""COMPUTED_VALUE"""),760.97)</f>
        <v>760.97</v>
      </c>
      <c r="G183" s="2">
        <f>IFERROR(__xludf.DUMMYFUNCTION("""COMPUTED_VALUE"""),45555.66666666667)</f>
        <v>45555.66667</v>
      </c>
      <c r="H183" s="1">
        <f>IFERROR(__xludf.DUMMYFUNCTION("""COMPUTED_VALUE"""),748.26)</f>
        <v>748.26</v>
      </c>
      <c r="J183" s="2">
        <f>IFERROR(__xludf.DUMMYFUNCTION("""COMPUTED_VALUE"""),45555.66666666667)</f>
        <v>45555.66667</v>
      </c>
      <c r="K183" s="1">
        <f>IFERROR(__xludf.DUMMYFUNCTION("""COMPUTED_VALUE"""),755.71)</f>
        <v>755.71</v>
      </c>
      <c r="M183" s="2">
        <f>IFERROR(__xludf.DUMMYFUNCTION("""COMPUTED_VALUE"""),45555.66666666667)</f>
        <v>45555.66667</v>
      </c>
      <c r="N183" s="1">
        <f>IFERROR(__xludf.DUMMYFUNCTION("""COMPUTED_VALUE"""),1.1346787E7)</f>
        <v>11346787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IFERROR(__xludf.DUMMYFUNCTION("""COMPUTED_VALUE"""),756.85)</f>
        <v>756.85</v>
      </c>
      <c r="D184" s="2">
        <f>IFERROR(__xludf.DUMMYFUNCTION("""COMPUTED_VALUE"""),45558.66666666667)</f>
        <v>45558.66667</v>
      </c>
      <c r="E184" s="1">
        <f>IFERROR(__xludf.DUMMYFUNCTION("""COMPUTED_VALUE"""),762.56)</f>
        <v>762.56</v>
      </c>
      <c r="G184" s="2">
        <f>IFERROR(__xludf.DUMMYFUNCTION("""COMPUTED_VALUE"""),45558.66666666667)</f>
        <v>45558.66667</v>
      </c>
      <c r="H184" s="1">
        <f>IFERROR(__xludf.DUMMYFUNCTION("""COMPUTED_VALUE"""),754.29)</f>
        <v>754.29</v>
      </c>
      <c r="J184" s="2">
        <f>IFERROR(__xludf.DUMMYFUNCTION("""COMPUTED_VALUE"""),45558.66666666667)</f>
        <v>45558.66667</v>
      </c>
      <c r="K184" s="1">
        <f>IFERROR(__xludf.DUMMYFUNCTION("""COMPUTED_VALUE"""),761.61)</f>
        <v>761.61</v>
      </c>
      <c r="M184" s="2">
        <f>IFERROR(__xludf.DUMMYFUNCTION("""COMPUTED_VALUE"""),45558.66666666667)</f>
        <v>45558.66667</v>
      </c>
      <c r="N184" s="1">
        <f>IFERROR(__xludf.DUMMYFUNCTION("""COMPUTED_VALUE"""),3010904.0)</f>
        <v>3010904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IFERROR(__xludf.DUMMYFUNCTION("""COMPUTED_VALUE"""),762.21)</f>
        <v>762.21</v>
      </c>
      <c r="D185" s="2">
        <f>IFERROR(__xludf.DUMMYFUNCTION("""COMPUTED_VALUE"""),45559.66666666667)</f>
        <v>45559.66667</v>
      </c>
      <c r="E185" s="1">
        <f>IFERROR(__xludf.DUMMYFUNCTION("""COMPUTED_VALUE"""),766.3)</f>
        <v>766.3</v>
      </c>
      <c r="G185" s="2">
        <f>IFERROR(__xludf.DUMMYFUNCTION("""COMPUTED_VALUE"""),45559.66666666667)</f>
        <v>45559.66667</v>
      </c>
      <c r="H185" s="1">
        <f>IFERROR(__xludf.DUMMYFUNCTION("""COMPUTED_VALUE"""),760.62)</f>
        <v>760.62</v>
      </c>
      <c r="J185" s="2">
        <f>IFERROR(__xludf.DUMMYFUNCTION("""COMPUTED_VALUE"""),45559.66666666667)</f>
        <v>45559.66667</v>
      </c>
      <c r="K185" s="1">
        <f>IFERROR(__xludf.DUMMYFUNCTION("""COMPUTED_VALUE"""),765.46)</f>
        <v>765.46</v>
      </c>
      <c r="M185" s="2">
        <f>IFERROR(__xludf.DUMMYFUNCTION("""COMPUTED_VALUE"""),45559.66666666667)</f>
        <v>45559.66667</v>
      </c>
      <c r="N185" s="1">
        <f>IFERROR(__xludf.DUMMYFUNCTION("""COMPUTED_VALUE"""),2538415.0)</f>
        <v>2538415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IFERROR(__xludf.DUMMYFUNCTION("""COMPUTED_VALUE"""),767.3)</f>
        <v>767.3</v>
      </c>
      <c r="D186" s="2">
        <f>IFERROR(__xludf.DUMMYFUNCTION("""COMPUTED_VALUE"""),45560.66666666667)</f>
        <v>45560.66667</v>
      </c>
      <c r="E186" s="1">
        <f>IFERROR(__xludf.DUMMYFUNCTION("""COMPUTED_VALUE"""),768.59)</f>
        <v>768.59</v>
      </c>
      <c r="G186" s="2">
        <f>IFERROR(__xludf.DUMMYFUNCTION("""COMPUTED_VALUE"""),45560.66666666667)</f>
        <v>45560.66667</v>
      </c>
      <c r="H186" s="1">
        <f>IFERROR(__xludf.DUMMYFUNCTION("""COMPUTED_VALUE"""),755.62)</f>
        <v>755.62</v>
      </c>
      <c r="J186" s="2">
        <f>IFERROR(__xludf.DUMMYFUNCTION("""COMPUTED_VALUE"""),45560.66666666667)</f>
        <v>45560.66667</v>
      </c>
      <c r="K186" s="1">
        <f>IFERROR(__xludf.DUMMYFUNCTION("""COMPUTED_VALUE"""),757.21)</f>
        <v>757.21</v>
      </c>
      <c r="M186" s="2">
        <f>IFERROR(__xludf.DUMMYFUNCTION("""COMPUTED_VALUE"""),45560.66666666667)</f>
        <v>45560.66667</v>
      </c>
      <c r="N186" s="1">
        <f>IFERROR(__xludf.DUMMYFUNCTION("""COMPUTED_VALUE"""),3006838.0)</f>
        <v>3006838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IFERROR(__xludf.DUMMYFUNCTION("""COMPUTED_VALUE"""),759.56)</f>
        <v>759.56</v>
      </c>
      <c r="D187" s="2">
        <f>IFERROR(__xludf.DUMMYFUNCTION("""COMPUTED_VALUE"""),45561.66666666667)</f>
        <v>45561.66667</v>
      </c>
      <c r="E187" s="1">
        <f>IFERROR(__xludf.DUMMYFUNCTION("""COMPUTED_VALUE"""),762.28)</f>
        <v>762.28</v>
      </c>
      <c r="G187" s="2">
        <f>IFERROR(__xludf.DUMMYFUNCTION("""COMPUTED_VALUE"""),45561.66666666667)</f>
        <v>45561.66667</v>
      </c>
      <c r="H187" s="1">
        <f>IFERROR(__xludf.DUMMYFUNCTION("""COMPUTED_VALUE"""),756.32)</f>
        <v>756.32</v>
      </c>
      <c r="J187" s="2">
        <f>IFERROR(__xludf.DUMMYFUNCTION("""COMPUTED_VALUE"""),45561.66666666667)</f>
        <v>45561.66667</v>
      </c>
      <c r="K187" s="1">
        <f>IFERROR(__xludf.DUMMYFUNCTION("""COMPUTED_VALUE"""),760.26)</f>
        <v>760.26</v>
      </c>
      <c r="M187" s="2">
        <f>IFERROR(__xludf.DUMMYFUNCTION("""COMPUTED_VALUE"""),45561.66666666667)</f>
        <v>45561.66667</v>
      </c>
      <c r="N187" s="1">
        <f>IFERROR(__xludf.DUMMYFUNCTION("""COMPUTED_VALUE"""),3277893.0)</f>
        <v>3277893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IFERROR(__xludf.DUMMYFUNCTION("""COMPUTED_VALUE"""),765.41)</f>
        <v>765.41</v>
      </c>
      <c r="D188" s="2">
        <f>IFERROR(__xludf.DUMMYFUNCTION("""COMPUTED_VALUE"""),45562.66666666667)</f>
        <v>45562.66667</v>
      </c>
      <c r="E188" s="1">
        <f>IFERROR(__xludf.DUMMYFUNCTION("""COMPUTED_VALUE"""),773.33)</f>
        <v>773.33</v>
      </c>
      <c r="G188" s="2">
        <f>IFERROR(__xludf.DUMMYFUNCTION("""COMPUTED_VALUE"""),45562.66666666667)</f>
        <v>45562.66667</v>
      </c>
      <c r="H188" s="1">
        <f>IFERROR(__xludf.DUMMYFUNCTION("""COMPUTED_VALUE"""),762.86)</f>
        <v>762.86</v>
      </c>
      <c r="J188" s="2">
        <f>IFERROR(__xludf.DUMMYFUNCTION("""COMPUTED_VALUE"""),45562.66666666667)</f>
        <v>45562.66667</v>
      </c>
      <c r="K188" s="1">
        <f>IFERROR(__xludf.DUMMYFUNCTION("""COMPUTED_VALUE"""),763.18)</f>
        <v>763.18</v>
      </c>
      <c r="M188" s="2">
        <f>IFERROR(__xludf.DUMMYFUNCTION("""COMPUTED_VALUE"""),45562.66666666667)</f>
        <v>45562.66667</v>
      </c>
      <c r="N188" s="1">
        <f>IFERROR(__xludf.DUMMYFUNCTION("""COMPUTED_VALUE"""),2799185.0)</f>
        <v>2799185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IFERROR(__xludf.DUMMYFUNCTION("""COMPUTED_VALUE"""),764.48)</f>
        <v>764.48</v>
      </c>
      <c r="D189" s="2">
        <f>IFERROR(__xludf.DUMMYFUNCTION("""COMPUTED_VALUE"""),45565.66666666667)</f>
        <v>45565.66667</v>
      </c>
      <c r="E189" s="1">
        <f>IFERROR(__xludf.DUMMYFUNCTION("""COMPUTED_VALUE"""),768.65)</f>
        <v>768.65</v>
      </c>
      <c r="G189" s="2">
        <f>IFERROR(__xludf.DUMMYFUNCTION("""COMPUTED_VALUE"""),45565.66666666667)</f>
        <v>45565.66667</v>
      </c>
      <c r="H189" s="1">
        <f>IFERROR(__xludf.DUMMYFUNCTION("""COMPUTED_VALUE"""),758.63)</f>
        <v>758.63</v>
      </c>
      <c r="J189" s="2">
        <f>IFERROR(__xludf.DUMMYFUNCTION("""COMPUTED_VALUE"""),45565.66666666667)</f>
        <v>45565.66667</v>
      </c>
      <c r="K189" s="1">
        <f>IFERROR(__xludf.DUMMYFUNCTION("""COMPUTED_VALUE"""),767.15)</f>
        <v>767.15</v>
      </c>
      <c r="M189" s="2">
        <f>IFERROR(__xludf.DUMMYFUNCTION("""COMPUTED_VALUE"""),45565.66666666667)</f>
        <v>45565.66667</v>
      </c>
      <c r="N189" s="1">
        <f>IFERROR(__xludf.DUMMYFUNCTION("""COMPUTED_VALUE"""),5146314.0)</f>
        <v>5146314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IFERROR(__xludf.DUMMYFUNCTION("""COMPUTED_VALUE"""),767.34)</f>
        <v>767.34</v>
      </c>
      <c r="D190" s="2">
        <f>IFERROR(__xludf.DUMMYFUNCTION("""COMPUTED_VALUE"""),45566.66666666667)</f>
        <v>45566.66667</v>
      </c>
      <c r="E190" s="1">
        <f>IFERROR(__xludf.DUMMYFUNCTION("""COMPUTED_VALUE"""),770.08)</f>
        <v>770.08</v>
      </c>
      <c r="G190" s="2">
        <f>IFERROR(__xludf.DUMMYFUNCTION("""COMPUTED_VALUE"""),45566.66666666667)</f>
        <v>45566.66667</v>
      </c>
      <c r="H190" s="1">
        <f>IFERROR(__xludf.DUMMYFUNCTION("""COMPUTED_VALUE"""),753.25)</f>
        <v>753.25</v>
      </c>
      <c r="J190" s="2">
        <f>IFERROR(__xludf.DUMMYFUNCTION("""COMPUTED_VALUE"""),45566.66666666667)</f>
        <v>45566.66667</v>
      </c>
      <c r="K190" s="1">
        <f>IFERROR(__xludf.DUMMYFUNCTION("""COMPUTED_VALUE"""),761.01)</f>
        <v>761.01</v>
      </c>
      <c r="M190" s="2">
        <f>IFERROR(__xludf.DUMMYFUNCTION("""COMPUTED_VALUE"""),45566.66666666667)</f>
        <v>45566.66667</v>
      </c>
      <c r="N190" s="1">
        <f>IFERROR(__xludf.DUMMYFUNCTION("""COMPUTED_VALUE"""),3812428.0)</f>
        <v>3812428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IFERROR(__xludf.DUMMYFUNCTION("""COMPUTED_VALUE"""),757.56)</f>
        <v>757.56</v>
      </c>
      <c r="D191" s="2">
        <f>IFERROR(__xludf.DUMMYFUNCTION("""COMPUTED_VALUE"""),45567.66666666667)</f>
        <v>45567.66667</v>
      </c>
      <c r="E191" s="1">
        <f>IFERROR(__xludf.DUMMYFUNCTION("""COMPUTED_VALUE"""),762.91)</f>
        <v>762.91</v>
      </c>
      <c r="G191" s="2">
        <f>IFERROR(__xludf.DUMMYFUNCTION("""COMPUTED_VALUE"""),45567.66666666667)</f>
        <v>45567.66667</v>
      </c>
      <c r="H191" s="1">
        <f>IFERROR(__xludf.DUMMYFUNCTION("""COMPUTED_VALUE"""),756.38)</f>
        <v>756.38</v>
      </c>
      <c r="J191" s="2">
        <f>IFERROR(__xludf.DUMMYFUNCTION("""COMPUTED_VALUE"""),45567.66666666667)</f>
        <v>45567.66667</v>
      </c>
      <c r="K191" s="1">
        <f>IFERROR(__xludf.DUMMYFUNCTION("""COMPUTED_VALUE"""),758.99)</f>
        <v>758.99</v>
      </c>
      <c r="M191" s="2">
        <f>IFERROR(__xludf.DUMMYFUNCTION("""COMPUTED_VALUE"""),45567.66666666667)</f>
        <v>45567.66667</v>
      </c>
      <c r="N191" s="1">
        <f>IFERROR(__xludf.DUMMYFUNCTION("""COMPUTED_VALUE"""),2530574.0)</f>
        <v>2530574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IFERROR(__xludf.DUMMYFUNCTION("""COMPUTED_VALUE"""),753.22)</f>
        <v>753.22</v>
      </c>
      <c r="D192" s="2">
        <f>IFERROR(__xludf.DUMMYFUNCTION("""COMPUTED_VALUE"""),45568.66666666667)</f>
        <v>45568.66667</v>
      </c>
      <c r="E192" s="1">
        <f>IFERROR(__xludf.DUMMYFUNCTION("""COMPUTED_VALUE"""),757.12)</f>
        <v>757.12</v>
      </c>
      <c r="G192" s="2">
        <f>IFERROR(__xludf.DUMMYFUNCTION("""COMPUTED_VALUE"""),45568.66666666667)</f>
        <v>45568.66667</v>
      </c>
      <c r="H192" s="1">
        <f>IFERROR(__xludf.DUMMYFUNCTION("""COMPUTED_VALUE"""),748.27)</f>
        <v>748.27</v>
      </c>
      <c r="J192" s="2">
        <f>IFERROR(__xludf.DUMMYFUNCTION("""COMPUTED_VALUE"""),45568.66666666667)</f>
        <v>45568.66667</v>
      </c>
      <c r="K192" s="1">
        <f>IFERROR(__xludf.DUMMYFUNCTION("""COMPUTED_VALUE"""),751.66)</f>
        <v>751.66</v>
      </c>
      <c r="M192" s="2">
        <f>IFERROR(__xludf.DUMMYFUNCTION("""COMPUTED_VALUE"""),45568.66666666667)</f>
        <v>45568.66667</v>
      </c>
      <c r="N192" s="1">
        <f>IFERROR(__xludf.DUMMYFUNCTION("""COMPUTED_VALUE"""),2761833.0)</f>
        <v>2761833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IFERROR(__xludf.DUMMYFUNCTION("""COMPUTED_VALUE"""),757.59)</f>
        <v>757.59</v>
      </c>
      <c r="D193" s="2">
        <f>IFERROR(__xludf.DUMMYFUNCTION("""COMPUTED_VALUE"""),45569.66666666667)</f>
        <v>45569.66667</v>
      </c>
      <c r="E193" s="1">
        <f>IFERROR(__xludf.DUMMYFUNCTION("""COMPUTED_VALUE"""),761.52)</f>
        <v>761.52</v>
      </c>
      <c r="G193" s="2">
        <f>IFERROR(__xludf.DUMMYFUNCTION("""COMPUTED_VALUE"""),45569.66666666667)</f>
        <v>45569.66667</v>
      </c>
      <c r="H193" s="1">
        <f>IFERROR(__xludf.DUMMYFUNCTION("""COMPUTED_VALUE"""),749.2)</f>
        <v>749.2</v>
      </c>
      <c r="J193" s="2">
        <f>IFERROR(__xludf.DUMMYFUNCTION("""COMPUTED_VALUE"""),45569.66666666667)</f>
        <v>45569.66667</v>
      </c>
      <c r="K193" s="1">
        <f>IFERROR(__xludf.DUMMYFUNCTION("""COMPUTED_VALUE"""),756.21)</f>
        <v>756.21</v>
      </c>
      <c r="M193" s="2">
        <f>IFERROR(__xludf.DUMMYFUNCTION("""COMPUTED_VALUE"""),45569.66666666667)</f>
        <v>45569.66667</v>
      </c>
      <c r="N193" s="1">
        <f>IFERROR(__xludf.DUMMYFUNCTION("""COMPUTED_VALUE"""),2121968.0)</f>
        <v>2121968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IFERROR(__xludf.DUMMYFUNCTION("""COMPUTED_VALUE"""),751.72)</f>
        <v>751.72</v>
      </c>
      <c r="D194" s="2">
        <f>IFERROR(__xludf.DUMMYFUNCTION("""COMPUTED_VALUE"""),45572.66666666667)</f>
        <v>45572.66667</v>
      </c>
      <c r="E194" s="1">
        <f>IFERROR(__xludf.DUMMYFUNCTION("""COMPUTED_VALUE"""),755.7)</f>
        <v>755.7</v>
      </c>
      <c r="G194" s="2">
        <f>IFERROR(__xludf.DUMMYFUNCTION("""COMPUTED_VALUE"""),45572.66666666667)</f>
        <v>45572.66667</v>
      </c>
      <c r="H194" s="1">
        <f>IFERROR(__xludf.DUMMYFUNCTION("""COMPUTED_VALUE"""),749.76)</f>
        <v>749.76</v>
      </c>
      <c r="J194" s="2">
        <f>IFERROR(__xludf.DUMMYFUNCTION("""COMPUTED_VALUE"""),45572.66666666667)</f>
        <v>45572.66667</v>
      </c>
      <c r="K194" s="1">
        <f>IFERROR(__xludf.DUMMYFUNCTION("""COMPUTED_VALUE"""),750.2)</f>
        <v>750.2</v>
      </c>
      <c r="M194" s="2">
        <f>IFERROR(__xludf.DUMMYFUNCTION("""COMPUTED_VALUE"""),45572.66666666667)</f>
        <v>45572.66667</v>
      </c>
      <c r="N194" s="1">
        <f>IFERROR(__xludf.DUMMYFUNCTION("""COMPUTED_VALUE"""),2702622.0)</f>
        <v>2702622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IFERROR(__xludf.DUMMYFUNCTION("""COMPUTED_VALUE"""),751.23)</f>
        <v>751.23</v>
      </c>
      <c r="D195" s="2">
        <f>IFERROR(__xludf.DUMMYFUNCTION("""COMPUTED_VALUE"""),45573.66666666667)</f>
        <v>45573.66667</v>
      </c>
      <c r="E195" s="1">
        <f>IFERROR(__xludf.DUMMYFUNCTION("""COMPUTED_VALUE"""),751.6)</f>
        <v>751.6</v>
      </c>
      <c r="G195" s="2">
        <f>IFERROR(__xludf.DUMMYFUNCTION("""COMPUTED_VALUE"""),45573.66666666667)</f>
        <v>45573.66667</v>
      </c>
      <c r="H195" s="1">
        <f>IFERROR(__xludf.DUMMYFUNCTION("""COMPUTED_VALUE"""),740.55)</f>
        <v>740.55</v>
      </c>
      <c r="J195" s="2">
        <f>IFERROR(__xludf.DUMMYFUNCTION("""COMPUTED_VALUE"""),45573.66666666667)</f>
        <v>45573.66667</v>
      </c>
      <c r="K195" s="1">
        <f>IFERROR(__xludf.DUMMYFUNCTION("""COMPUTED_VALUE"""),750.62)</f>
        <v>750.62</v>
      </c>
      <c r="M195" s="2">
        <f>IFERROR(__xludf.DUMMYFUNCTION("""COMPUTED_VALUE"""),45573.66666666667)</f>
        <v>45573.66667</v>
      </c>
      <c r="N195" s="1">
        <f>IFERROR(__xludf.DUMMYFUNCTION("""COMPUTED_VALUE"""),4127645.0)</f>
        <v>4127645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IFERROR(__xludf.DUMMYFUNCTION("""COMPUTED_VALUE"""),752.26)</f>
        <v>752.26</v>
      </c>
      <c r="D196" s="2">
        <f>IFERROR(__xludf.DUMMYFUNCTION("""COMPUTED_VALUE"""),45574.66666666667)</f>
        <v>45574.66667</v>
      </c>
      <c r="E196" s="1">
        <f>IFERROR(__xludf.DUMMYFUNCTION("""COMPUTED_VALUE"""),764.83)</f>
        <v>764.83</v>
      </c>
      <c r="G196" s="2">
        <f>IFERROR(__xludf.DUMMYFUNCTION("""COMPUTED_VALUE"""),45574.66666666667)</f>
        <v>45574.66667</v>
      </c>
      <c r="H196" s="1">
        <f>IFERROR(__xludf.DUMMYFUNCTION("""COMPUTED_VALUE"""),752.26)</f>
        <v>752.26</v>
      </c>
      <c r="J196" s="2">
        <f>IFERROR(__xludf.DUMMYFUNCTION("""COMPUTED_VALUE"""),45574.66666666667)</f>
        <v>45574.66667</v>
      </c>
      <c r="K196" s="1">
        <f>IFERROR(__xludf.DUMMYFUNCTION("""COMPUTED_VALUE"""),759.42)</f>
        <v>759.42</v>
      </c>
      <c r="M196" s="2">
        <f>IFERROR(__xludf.DUMMYFUNCTION("""COMPUTED_VALUE"""),45574.66666666667)</f>
        <v>45574.66667</v>
      </c>
      <c r="N196" s="1">
        <f>IFERROR(__xludf.DUMMYFUNCTION("""COMPUTED_VALUE"""),3387256.0)</f>
        <v>3387256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IFERROR(__xludf.DUMMYFUNCTION("""COMPUTED_VALUE"""),757.2)</f>
        <v>757.2</v>
      </c>
      <c r="D197" s="2">
        <f>IFERROR(__xludf.DUMMYFUNCTION("""COMPUTED_VALUE"""),45575.66666666667)</f>
        <v>45575.66667</v>
      </c>
      <c r="E197" s="1">
        <f>IFERROR(__xludf.DUMMYFUNCTION("""COMPUTED_VALUE"""),760.97)</f>
        <v>760.97</v>
      </c>
      <c r="G197" s="2">
        <f>IFERROR(__xludf.DUMMYFUNCTION("""COMPUTED_VALUE"""),45575.66666666667)</f>
        <v>45575.66667</v>
      </c>
      <c r="H197" s="1">
        <f>IFERROR(__xludf.DUMMYFUNCTION("""COMPUTED_VALUE"""),747.48)</f>
        <v>747.48</v>
      </c>
      <c r="J197" s="2">
        <f>IFERROR(__xludf.DUMMYFUNCTION("""COMPUTED_VALUE"""),45575.66666666667)</f>
        <v>45575.66667</v>
      </c>
      <c r="K197" s="1">
        <f>IFERROR(__xludf.DUMMYFUNCTION("""COMPUTED_VALUE"""),748.04)</f>
        <v>748.04</v>
      </c>
      <c r="M197" s="2">
        <f>IFERROR(__xludf.DUMMYFUNCTION("""COMPUTED_VALUE"""),45575.66666666667)</f>
        <v>45575.66667</v>
      </c>
      <c r="N197" s="1">
        <f>IFERROR(__xludf.DUMMYFUNCTION("""COMPUTED_VALUE"""),3299238.0)</f>
        <v>3299238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IFERROR(__xludf.DUMMYFUNCTION("""COMPUTED_VALUE"""),747.57)</f>
        <v>747.57</v>
      </c>
      <c r="D198" s="2">
        <f>IFERROR(__xludf.DUMMYFUNCTION("""COMPUTED_VALUE"""),45576.66666666667)</f>
        <v>45576.66667</v>
      </c>
      <c r="E198" s="1">
        <f>IFERROR(__xludf.DUMMYFUNCTION("""COMPUTED_VALUE"""),758.06)</f>
        <v>758.06</v>
      </c>
      <c r="G198" s="2">
        <f>IFERROR(__xludf.DUMMYFUNCTION("""COMPUTED_VALUE"""),45576.66666666667)</f>
        <v>45576.66667</v>
      </c>
      <c r="H198" s="1">
        <f>IFERROR(__xludf.DUMMYFUNCTION("""COMPUTED_VALUE"""),747.57)</f>
        <v>747.57</v>
      </c>
      <c r="J198" s="2">
        <f>IFERROR(__xludf.DUMMYFUNCTION("""COMPUTED_VALUE"""),45576.66666666667)</f>
        <v>45576.66667</v>
      </c>
      <c r="K198" s="1">
        <f>IFERROR(__xludf.DUMMYFUNCTION("""COMPUTED_VALUE"""),754.63)</f>
        <v>754.63</v>
      </c>
      <c r="M198" s="2">
        <f>IFERROR(__xludf.DUMMYFUNCTION("""COMPUTED_VALUE"""),45576.66666666667)</f>
        <v>45576.66667</v>
      </c>
      <c r="N198" s="1">
        <f>IFERROR(__xludf.DUMMYFUNCTION("""COMPUTED_VALUE"""),3037338.0)</f>
        <v>3037338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IFERROR(__xludf.DUMMYFUNCTION("""COMPUTED_VALUE"""),757.56)</f>
        <v>757.56</v>
      </c>
      <c r="D199" s="2">
        <f>IFERROR(__xludf.DUMMYFUNCTION("""COMPUTED_VALUE"""),45579.66666666667)</f>
        <v>45579.66667</v>
      </c>
      <c r="E199" s="1">
        <f>IFERROR(__xludf.DUMMYFUNCTION("""COMPUTED_VALUE"""),759.66)</f>
        <v>759.66</v>
      </c>
      <c r="G199" s="2">
        <f>IFERROR(__xludf.DUMMYFUNCTION("""COMPUTED_VALUE"""),45579.66666666667)</f>
        <v>45579.66667</v>
      </c>
      <c r="H199" s="1">
        <f>IFERROR(__xludf.DUMMYFUNCTION("""COMPUTED_VALUE"""),751.48)</f>
        <v>751.48</v>
      </c>
      <c r="J199" s="2">
        <f>IFERROR(__xludf.DUMMYFUNCTION("""COMPUTED_VALUE"""),45579.66666666667)</f>
        <v>45579.66667</v>
      </c>
      <c r="K199" s="1">
        <f>IFERROR(__xludf.DUMMYFUNCTION("""COMPUTED_VALUE"""),759.07)</f>
        <v>759.07</v>
      </c>
      <c r="M199" s="2">
        <f>IFERROR(__xludf.DUMMYFUNCTION("""COMPUTED_VALUE"""),45579.66666666667)</f>
        <v>45579.66667</v>
      </c>
      <c r="N199" s="1">
        <f>IFERROR(__xludf.DUMMYFUNCTION("""COMPUTED_VALUE"""),2291885.0)</f>
        <v>2291885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IFERROR(__xludf.DUMMYFUNCTION("""COMPUTED_VALUE"""),759.22)</f>
        <v>759.22</v>
      </c>
      <c r="D200" s="2">
        <f>IFERROR(__xludf.DUMMYFUNCTION("""COMPUTED_VALUE"""),45580.66666666667)</f>
        <v>45580.66667</v>
      </c>
      <c r="E200" s="1">
        <f>IFERROR(__xludf.DUMMYFUNCTION("""COMPUTED_VALUE"""),771.53)</f>
        <v>771.53</v>
      </c>
      <c r="G200" s="2">
        <f>IFERROR(__xludf.DUMMYFUNCTION("""COMPUTED_VALUE"""),45580.66666666667)</f>
        <v>45580.66667</v>
      </c>
      <c r="H200" s="1">
        <f>IFERROR(__xludf.DUMMYFUNCTION("""COMPUTED_VALUE"""),758.32)</f>
        <v>758.32</v>
      </c>
      <c r="J200" s="2">
        <f>IFERROR(__xludf.DUMMYFUNCTION("""COMPUTED_VALUE"""),45580.66666666667)</f>
        <v>45580.66667</v>
      </c>
      <c r="K200" s="1">
        <f>IFERROR(__xludf.DUMMYFUNCTION("""COMPUTED_VALUE"""),763.27)</f>
        <v>763.27</v>
      </c>
      <c r="M200" s="2">
        <f>IFERROR(__xludf.DUMMYFUNCTION("""COMPUTED_VALUE"""),45580.66666666667)</f>
        <v>45580.66667</v>
      </c>
      <c r="N200" s="1">
        <f>IFERROR(__xludf.DUMMYFUNCTION("""COMPUTED_VALUE"""),4412847.0)</f>
        <v>4412847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IFERROR(__xludf.DUMMYFUNCTION("""COMPUTED_VALUE"""),765.92)</f>
        <v>765.92</v>
      </c>
      <c r="D201" s="2">
        <f>IFERROR(__xludf.DUMMYFUNCTION("""COMPUTED_VALUE"""),45581.66666666667)</f>
        <v>45581.66667</v>
      </c>
      <c r="E201" s="1">
        <f>IFERROR(__xludf.DUMMYFUNCTION("""COMPUTED_VALUE"""),769.23)</f>
        <v>769.23</v>
      </c>
      <c r="G201" s="2">
        <f>IFERROR(__xludf.DUMMYFUNCTION("""COMPUTED_VALUE"""),45581.66666666667)</f>
        <v>45581.66667</v>
      </c>
      <c r="H201" s="1">
        <f>IFERROR(__xludf.DUMMYFUNCTION("""COMPUTED_VALUE"""),760.4)</f>
        <v>760.4</v>
      </c>
      <c r="J201" s="2">
        <f>IFERROR(__xludf.DUMMYFUNCTION("""COMPUTED_VALUE"""),45581.66666666667)</f>
        <v>45581.66667</v>
      </c>
      <c r="K201" s="1">
        <f>IFERROR(__xludf.DUMMYFUNCTION("""COMPUTED_VALUE"""),762.9)</f>
        <v>762.9</v>
      </c>
      <c r="M201" s="2">
        <f>IFERROR(__xludf.DUMMYFUNCTION("""COMPUTED_VALUE"""),45581.66666666667)</f>
        <v>45581.66667</v>
      </c>
      <c r="N201" s="1">
        <f>IFERROR(__xludf.DUMMYFUNCTION("""COMPUTED_VALUE"""),3285387.0)</f>
        <v>3285387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IFERROR(__xludf.DUMMYFUNCTION("""COMPUTED_VALUE"""),765.29)</f>
        <v>765.29</v>
      </c>
      <c r="D202" s="2">
        <f>IFERROR(__xludf.DUMMYFUNCTION("""COMPUTED_VALUE"""),45582.66666666667)</f>
        <v>45582.66667</v>
      </c>
      <c r="E202" s="1">
        <f>IFERROR(__xludf.DUMMYFUNCTION("""COMPUTED_VALUE"""),766.45)</f>
        <v>766.45</v>
      </c>
      <c r="G202" s="2">
        <f>IFERROR(__xludf.DUMMYFUNCTION("""COMPUTED_VALUE"""),45582.66666666667)</f>
        <v>45582.66667</v>
      </c>
      <c r="H202" s="1">
        <f>IFERROR(__xludf.DUMMYFUNCTION("""COMPUTED_VALUE"""),760.25)</f>
        <v>760.25</v>
      </c>
      <c r="J202" s="2">
        <f>IFERROR(__xludf.DUMMYFUNCTION("""COMPUTED_VALUE"""),45582.66666666667)</f>
        <v>45582.66667</v>
      </c>
      <c r="K202" s="1">
        <f>IFERROR(__xludf.DUMMYFUNCTION("""COMPUTED_VALUE"""),763.69)</f>
        <v>763.69</v>
      </c>
      <c r="M202" s="2">
        <f>IFERROR(__xludf.DUMMYFUNCTION("""COMPUTED_VALUE"""),45582.66666666667)</f>
        <v>45582.66667</v>
      </c>
      <c r="N202" s="1">
        <f>IFERROR(__xludf.DUMMYFUNCTION("""COMPUTED_VALUE"""),2479927.0)</f>
        <v>2479927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IFERROR(__xludf.DUMMYFUNCTION("""COMPUTED_VALUE"""),765.55)</f>
        <v>765.55</v>
      </c>
      <c r="D203" s="2">
        <f>IFERROR(__xludf.DUMMYFUNCTION("""COMPUTED_VALUE"""),45583.66666666667)</f>
        <v>45583.66667</v>
      </c>
      <c r="E203" s="1">
        <f>IFERROR(__xludf.DUMMYFUNCTION("""COMPUTED_VALUE"""),765.55)</f>
        <v>765.55</v>
      </c>
      <c r="G203" s="2">
        <f>IFERROR(__xludf.DUMMYFUNCTION("""COMPUTED_VALUE"""),45583.66666666667)</f>
        <v>45583.66667</v>
      </c>
      <c r="H203" s="1">
        <f>IFERROR(__xludf.DUMMYFUNCTION("""COMPUTED_VALUE"""),758.47)</f>
        <v>758.47</v>
      </c>
      <c r="J203" s="2">
        <f>IFERROR(__xludf.DUMMYFUNCTION("""COMPUTED_VALUE"""),45583.66666666667)</f>
        <v>45583.66667</v>
      </c>
      <c r="K203" s="1">
        <f>IFERROR(__xludf.DUMMYFUNCTION("""COMPUTED_VALUE"""),761.71)</f>
        <v>761.71</v>
      </c>
      <c r="M203" s="2">
        <f>IFERROR(__xludf.DUMMYFUNCTION("""COMPUTED_VALUE"""),45583.66666666667)</f>
        <v>45583.66667</v>
      </c>
      <c r="N203" s="1">
        <f>IFERROR(__xludf.DUMMYFUNCTION("""COMPUTED_VALUE"""),3562691.0)</f>
        <v>3562691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IFERROR(__xludf.DUMMYFUNCTION("""COMPUTED_VALUE"""),760.97)</f>
        <v>760.97</v>
      </c>
      <c r="D204" s="2">
        <f>IFERROR(__xludf.DUMMYFUNCTION("""COMPUTED_VALUE"""),45586.66666666667)</f>
        <v>45586.66667</v>
      </c>
      <c r="E204" s="1">
        <f>IFERROR(__xludf.DUMMYFUNCTION("""COMPUTED_VALUE"""),765.85)</f>
        <v>765.85</v>
      </c>
      <c r="G204" s="2">
        <f>IFERROR(__xludf.DUMMYFUNCTION("""COMPUTED_VALUE"""),45586.66666666667)</f>
        <v>45586.66667</v>
      </c>
      <c r="H204" s="1">
        <f>IFERROR(__xludf.DUMMYFUNCTION("""COMPUTED_VALUE"""),758.52)</f>
        <v>758.52</v>
      </c>
      <c r="J204" s="2">
        <f>IFERROR(__xludf.DUMMYFUNCTION("""COMPUTED_VALUE"""),45586.66666666667)</f>
        <v>45586.66667</v>
      </c>
      <c r="K204" s="1">
        <f>IFERROR(__xludf.DUMMYFUNCTION("""COMPUTED_VALUE"""),759.69)</f>
        <v>759.69</v>
      </c>
      <c r="M204" s="2">
        <f>IFERROR(__xludf.DUMMYFUNCTION("""COMPUTED_VALUE"""),45586.66666666667)</f>
        <v>45586.66667</v>
      </c>
      <c r="N204" s="1">
        <f>IFERROR(__xludf.DUMMYFUNCTION("""COMPUTED_VALUE"""),2289827.0)</f>
        <v>2289827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IFERROR(__xludf.DUMMYFUNCTION("""COMPUTED_VALUE"""),759.22)</f>
        <v>759.22</v>
      </c>
      <c r="D205" s="2">
        <f>IFERROR(__xludf.DUMMYFUNCTION("""COMPUTED_VALUE"""),45587.66666666667)</f>
        <v>45587.66667</v>
      </c>
      <c r="E205" s="1">
        <f>IFERROR(__xludf.DUMMYFUNCTION("""COMPUTED_VALUE"""),760.05)</f>
        <v>760.05</v>
      </c>
      <c r="G205" s="2">
        <f>IFERROR(__xludf.DUMMYFUNCTION("""COMPUTED_VALUE"""),45587.66666666667)</f>
        <v>45587.66667</v>
      </c>
      <c r="H205" s="1">
        <f>IFERROR(__xludf.DUMMYFUNCTION("""COMPUTED_VALUE"""),753.19)</f>
        <v>753.19</v>
      </c>
      <c r="J205" s="2">
        <f>IFERROR(__xludf.DUMMYFUNCTION("""COMPUTED_VALUE"""),45587.66666666667)</f>
        <v>45587.66667</v>
      </c>
      <c r="K205" s="1">
        <f>IFERROR(__xludf.DUMMYFUNCTION("""COMPUTED_VALUE"""),754.55)</f>
        <v>754.55</v>
      </c>
      <c r="M205" s="2">
        <f>IFERROR(__xludf.DUMMYFUNCTION("""COMPUTED_VALUE"""),45587.66666666667)</f>
        <v>45587.66667</v>
      </c>
      <c r="N205" s="1">
        <f>IFERROR(__xludf.DUMMYFUNCTION("""COMPUTED_VALUE"""),3453919.0)</f>
        <v>3453919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IFERROR(__xludf.DUMMYFUNCTION("""COMPUTED_VALUE"""),754.23)</f>
        <v>754.23</v>
      </c>
      <c r="D206" s="2">
        <f>IFERROR(__xludf.DUMMYFUNCTION("""COMPUTED_VALUE"""),45588.66666666667)</f>
        <v>45588.66667</v>
      </c>
      <c r="E206" s="1">
        <f>IFERROR(__xludf.DUMMYFUNCTION("""COMPUTED_VALUE"""),756.17)</f>
        <v>756.17</v>
      </c>
      <c r="G206" s="2">
        <f>IFERROR(__xludf.DUMMYFUNCTION("""COMPUTED_VALUE"""),45588.66666666667)</f>
        <v>45588.66667</v>
      </c>
      <c r="H206" s="1">
        <f>IFERROR(__xludf.DUMMYFUNCTION("""COMPUTED_VALUE"""),747.32)</f>
        <v>747.32</v>
      </c>
      <c r="J206" s="2">
        <f>IFERROR(__xludf.DUMMYFUNCTION("""COMPUTED_VALUE"""),45588.66666666667)</f>
        <v>45588.66667</v>
      </c>
      <c r="K206" s="1">
        <f>IFERROR(__xludf.DUMMYFUNCTION("""COMPUTED_VALUE"""),749.38)</f>
        <v>749.38</v>
      </c>
      <c r="M206" s="2">
        <f>IFERROR(__xludf.DUMMYFUNCTION("""COMPUTED_VALUE"""),45588.66666666667)</f>
        <v>45588.66667</v>
      </c>
      <c r="N206" s="1">
        <f>IFERROR(__xludf.DUMMYFUNCTION("""COMPUTED_VALUE"""),3176465.0)</f>
        <v>3176465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IFERROR(__xludf.DUMMYFUNCTION("""COMPUTED_VALUE"""),749.35)</f>
        <v>749.35</v>
      </c>
      <c r="D207" s="2">
        <f>IFERROR(__xludf.DUMMYFUNCTION("""COMPUTED_VALUE"""),45589.66666666667)</f>
        <v>45589.66667</v>
      </c>
      <c r="E207" s="1">
        <f>IFERROR(__xludf.DUMMYFUNCTION("""COMPUTED_VALUE"""),753.61)</f>
        <v>753.61</v>
      </c>
      <c r="G207" s="2">
        <f>IFERROR(__xludf.DUMMYFUNCTION("""COMPUTED_VALUE"""),45589.66666666667)</f>
        <v>45589.66667</v>
      </c>
      <c r="H207" s="1">
        <f>IFERROR(__xludf.DUMMYFUNCTION("""COMPUTED_VALUE"""),746.51)</f>
        <v>746.51</v>
      </c>
      <c r="J207" s="2">
        <f>IFERROR(__xludf.DUMMYFUNCTION("""COMPUTED_VALUE"""),45589.66666666667)</f>
        <v>45589.66667</v>
      </c>
      <c r="K207" s="1">
        <f>IFERROR(__xludf.DUMMYFUNCTION("""COMPUTED_VALUE"""),751.16)</f>
        <v>751.16</v>
      </c>
      <c r="M207" s="2">
        <f>IFERROR(__xludf.DUMMYFUNCTION("""COMPUTED_VALUE"""),45589.66666666667)</f>
        <v>45589.66667</v>
      </c>
      <c r="N207" s="1">
        <f>IFERROR(__xludf.DUMMYFUNCTION("""COMPUTED_VALUE"""),3767616.0)</f>
        <v>3767616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IFERROR(__xludf.DUMMYFUNCTION("""COMPUTED_VALUE"""),752.72)</f>
        <v>752.72</v>
      </c>
      <c r="D208" s="2">
        <f>IFERROR(__xludf.DUMMYFUNCTION("""COMPUTED_VALUE"""),45590.66666666667)</f>
        <v>45590.66667</v>
      </c>
      <c r="E208" s="1">
        <f>IFERROR(__xludf.DUMMYFUNCTION("""COMPUTED_VALUE"""),760.05)</f>
        <v>760.05</v>
      </c>
      <c r="G208" s="2">
        <f>IFERROR(__xludf.DUMMYFUNCTION("""COMPUTED_VALUE"""),45590.66666666667)</f>
        <v>45590.66667</v>
      </c>
      <c r="H208" s="1">
        <f>IFERROR(__xludf.DUMMYFUNCTION("""COMPUTED_VALUE"""),752.72)</f>
        <v>752.72</v>
      </c>
      <c r="J208" s="2">
        <f>IFERROR(__xludf.DUMMYFUNCTION("""COMPUTED_VALUE"""),45590.66666666667)</f>
        <v>45590.66667</v>
      </c>
      <c r="K208" s="1">
        <f>IFERROR(__xludf.DUMMYFUNCTION("""COMPUTED_VALUE"""),756.71)</f>
        <v>756.71</v>
      </c>
      <c r="M208" s="2">
        <f>IFERROR(__xludf.DUMMYFUNCTION("""COMPUTED_VALUE"""),45590.66666666667)</f>
        <v>45590.66667</v>
      </c>
      <c r="N208" s="1">
        <f>IFERROR(__xludf.DUMMYFUNCTION("""COMPUTED_VALUE"""),2984838.0)</f>
        <v>2984838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IFERROR(__xludf.DUMMYFUNCTION("""COMPUTED_VALUE"""),762.76)</f>
        <v>762.76</v>
      </c>
      <c r="D209" s="2">
        <f>IFERROR(__xludf.DUMMYFUNCTION("""COMPUTED_VALUE"""),45593.66666666667)</f>
        <v>45593.66667</v>
      </c>
      <c r="E209" s="1">
        <f>IFERROR(__xludf.DUMMYFUNCTION("""COMPUTED_VALUE"""),767.0)</f>
        <v>767</v>
      </c>
      <c r="G209" s="2">
        <f>IFERROR(__xludf.DUMMYFUNCTION("""COMPUTED_VALUE"""),45593.66666666667)</f>
        <v>45593.66667</v>
      </c>
      <c r="H209" s="1">
        <f>IFERROR(__xludf.DUMMYFUNCTION("""COMPUTED_VALUE"""),757.59)</f>
        <v>757.59</v>
      </c>
      <c r="J209" s="2">
        <f>IFERROR(__xludf.DUMMYFUNCTION("""COMPUTED_VALUE"""),45593.66666666667)</f>
        <v>45593.66667</v>
      </c>
      <c r="K209" s="1">
        <f>IFERROR(__xludf.DUMMYFUNCTION("""COMPUTED_VALUE"""),765.53)</f>
        <v>765.53</v>
      </c>
      <c r="M209" s="2">
        <f>IFERROR(__xludf.DUMMYFUNCTION("""COMPUTED_VALUE"""),45593.66666666667)</f>
        <v>45593.66667</v>
      </c>
      <c r="N209" s="1">
        <f>IFERROR(__xludf.DUMMYFUNCTION("""COMPUTED_VALUE"""),4558108.0)</f>
        <v>4558108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IFERROR(__xludf.DUMMYFUNCTION("""COMPUTED_VALUE"""),765.31)</f>
        <v>765.31</v>
      </c>
      <c r="D210" s="2">
        <f>IFERROR(__xludf.DUMMYFUNCTION("""COMPUTED_VALUE"""),45594.66666666667)</f>
        <v>45594.66667</v>
      </c>
      <c r="E210" s="1">
        <f>IFERROR(__xludf.DUMMYFUNCTION("""COMPUTED_VALUE"""),785.05)</f>
        <v>785.05</v>
      </c>
      <c r="G210" s="2">
        <f>IFERROR(__xludf.DUMMYFUNCTION("""COMPUTED_VALUE"""),45594.66666666667)</f>
        <v>45594.66667</v>
      </c>
      <c r="H210" s="1">
        <f>IFERROR(__xludf.DUMMYFUNCTION("""COMPUTED_VALUE"""),764.02)</f>
        <v>764.02</v>
      </c>
      <c r="J210" s="2">
        <f>IFERROR(__xludf.DUMMYFUNCTION("""COMPUTED_VALUE"""),45594.66666666667)</f>
        <v>45594.66667</v>
      </c>
      <c r="K210" s="1">
        <f>IFERROR(__xludf.DUMMYFUNCTION("""COMPUTED_VALUE"""),782.86)</f>
        <v>782.86</v>
      </c>
      <c r="M210" s="2">
        <f>IFERROR(__xludf.DUMMYFUNCTION("""COMPUTED_VALUE"""),45594.66666666667)</f>
        <v>45594.66667</v>
      </c>
      <c r="N210" s="1">
        <f>IFERROR(__xludf.DUMMYFUNCTION("""COMPUTED_VALUE"""),4092314.0)</f>
        <v>4092314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IFERROR(__xludf.DUMMYFUNCTION("""COMPUTED_VALUE"""),782.71)</f>
        <v>782.71</v>
      </c>
      <c r="D211" s="2">
        <f>IFERROR(__xludf.DUMMYFUNCTION("""COMPUTED_VALUE"""),45595.66666666667)</f>
        <v>45595.66667</v>
      </c>
      <c r="E211" s="1">
        <f>IFERROR(__xludf.DUMMYFUNCTION("""COMPUTED_VALUE"""),793.3)</f>
        <v>793.3</v>
      </c>
      <c r="G211" s="2">
        <f>IFERROR(__xludf.DUMMYFUNCTION("""COMPUTED_VALUE"""),45595.66666666667)</f>
        <v>45595.66667</v>
      </c>
      <c r="H211" s="1">
        <f>IFERROR(__xludf.DUMMYFUNCTION("""COMPUTED_VALUE"""),781.44)</f>
        <v>781.44</v>
      </c>
      <c r="J211" s="2">
        <f>IFERROR(__xludf.DUMMYFUNCTION("""COMPUTED_VALUE"""),45595.66666666667)</f>
        <v>45595.66667</v>
      </c>
      <c r="K211" s="1">
        <f>IFERROR(__xludf.DUMMYFUNCTION("""COMPUTED_VALUE"""),781.53)</f>
        <v>781.53</v>
      </c>
      <c r="M211" s="2">
        <f>IFERROR(__xludf.DUMMYFUNCTION("""COMPUTED_VALUE"""),45595.66666666667)</f>
        <v>45595.66667</v>
      </c>
      <c r="N211" s="1">
        <f>IFERROR(__xludf.DUMMYFUNCTION("""COMPUTED_VALUE"""),3491246.0)</f>
        <v>3491246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IFERROR(__xludf.DUMMYFUNCTION("""COMPUTED_VALUE"""),781.28)</f>
        <v>781.28</v>
      </c>
      <c r="D212" s="2">
        <f>IFERROR(__xludf.DUMMYFUNCTION("""COMPUTED_VALUE"""),45596.66666666667)</f>
        <v>45596.66667</v>
      </c>
      <c r="E212" s="1">
        <f>IFERROR(__xludf.DUMMYFUNCTION("""COMPUTED_VALUE"""),785.95)</f>
        <v>785.95</v>
      </c>
      <c r="G212" s="2">
        <f>IFERROR(__xludf.DUMMYFUNCTION("""COMPUTED_VALUE"""),45596.66666666667)</f>
        <v>45596.66667</v>
      </c>
      <c r="H212" s="1">
        <f>IFERROR(__xludf.DUMMYFUNCTION("""COMPUTED_VALUE"""),776.91)</f>
        <v>776.91</v>
      </c>
      <c r="J212" s="2">
        <f>IFERROR(__xludf.DUMMYFUNCTION("""COMPUTED_VALUE"""),45596.66666666667)</f>
        <v>45596.66667</v>
      </c>
      <c r="K212" s="1">
        <f>IFERROR(__xludf.DUMMYFUNCTION("""COMPUTED_VALUE"""),780.38)</f>
        <v>780.38</v>
      </c>
      <c r="M212" s="2">
        <f>IFERROR(__xludf.DUMMYFUNCTION("""COMPUTED_VALUE"""),45596.66666666667)</f>
        <v>45596.66667</v>
      </c>
      <c r="N212" s="1">
        <f>IFERROR(__xludf.DUMMYFUNCTION("""COMPUTED_VALUE"""),5422781.0)</f>
        <v>5422781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IFERROR(__xludf.DUMMYFUNCTION("""COMPUTED_VALUE"""),782.56)</f>
        <v>782.56</v>
      </c>
      <c r="D213" s="2">
        <f>IFERROR(__xludf.DUMMYFUNCTION("""COMPUTED_VALUE"""),45597.66666666667)</f>
        <v>45597.66667</v>
      </c>
      <c r="E213" s="1">
        <f>IFERROR(__xludf.DUMMYFUNCTION("""COMPUTED_VALUE"""),789.42)</f>
        <v>789.42</v>
      </c>
      <c r="G213" s="2">
        <f>IFERROR(__xludf.DUMMYFUNCTION("""COMPUTED_VALUE"""),45597.66666666667)</f>
        <v>45597.66667</v>
      </c>
      <c r="H213" s="1">
        <f>IFERROR(__xludf.DUMMYFUNCTION("""COMPUTED_VALUE"""),779.51)</f>
        <v>779.51</v>
      </c>
      <c r="J213" s="2">
        <f>IFERROR(__xludf.DUMMYFUNCTION("""COMPUTED_VALUE"""),45597.66666666667)</f>
        <v>45597.66667</v>
      </c>
      <c r="K213" s="1">
        <f>IFERROR(__xludf.DUMMYFUNCTION("""COMPUTED_VALUE"""),787.01)</f>
        <v>787.01</v>
      </c>
      <c r="M213" s="2">
        <f>IFERROR(__xludf.DUMMYFUNCTION("""COMPUTED_VALUE"""),45597.66666666667)</f>
        <v>45597.66667</v>
      </c>
      <c r="N213" s="1">
        <f>IFERROR(__xludf.DUMMYFUNCTION("""COMPUTED_VALUE"""),4352965.0)</f>
        <v>4352965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IFERROR(__xludf.DUMMYFUNCTION("""COMPUTED_VALUE"""),779.06)</f>
        <v>779.06</v>
      </c>
      <c r="D214" s="2">
        <f>IFERROR(__xludf.DUMMYFUNCTION("""COMPUTED_VALUE"""),45600.66666666667)</f>
        <v>45600.66667</v>
      </c>
      <c r="E214" s="1">
        <f>IFERROR(__xludf.DUMMYFUNCTION("""COMPUTED_VALUE"""),785.02)</f>
        <v>785.02</v>
      </c>
      <c r="G214" s="2">
        <f>IFERROR(__xludf.DUMMYFUNCTION("""COMPUTED_VALUE"""),45600.66666666667)</f>
        <v>45600.66667</v>
      </c>
      <c r="H214" s="1">
        <f>IFERROR(__xludf.DUMMYFUNCTION("""COMPUTED_VALUE"""),763.13)</f>
        <v>763.13</v>
      </c>
      <c r="J214" s="2">
        <f>IFERROR(__xludf.DUMMYFUNCTION("""COMPUTED_VALUE"""),45600.66666666667)</f>
        <v>45600.66667</v>
      </c>
      <c r="K214" s="1">
        <f>IFERROR(__xludf.DUMMYFUNCTION("""COMPUTED_VALUE"""),764.5)</f>
        <v>764.5</v>
      </c>
      <c r="M214" s="2">
        <f>IFERROR(__xludf.DUMMYFUNCTION("""COMPUTED_VALUE"""),45600.66666666667)</f>
        <v>45600.66667</v>
      </c>
      <c r="N214" s="1">
        <f>IFERROR(__xludf.DUMMYFUNCTION("""COMPUTED_VALUE"""),5460951.0)</f>
        <v>5460951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IFERROR(__xludf.DUMMYFUNCTION("""COMPUTED_VALUE"""),766.57)</f>
        <v>766.57</v>
      </c>
      <c r="D215" s="2">
        <f>IFERROR(__xludf.DUMMYFUNCTION("""COMPUTED_VALUE"""),45601.66666666667)</f>
        <v>45601.66667</v>
      </c>
      <c r="E215" s="1">
        <f>IFERROR(__xludf.DUMMYFUNCTION("""COMPUTED_VALUE"""),778.5)</f>
        <v>778.5</v>
      </c>
      <c r="G215" s="2">
        <f>IFERROR(__xludf.DUMMYFUNCTION("""COMPUTED_VALUE"""),45601.66666666667)</f>
        <v>45601.66667</v>
      </c>
      <c r="H215" s="1">
        <f>IFERROR(__xludf.DUMMYFUNCTION("""COMPUTED_VALUE"""),765.05)</f>
        <v>765.05</v>
      </c>
      <c r="J215" s="2">
        <f>IFERROR(__xludf.DUMMYFUNCTION("""COMPUTED_VALUE"""),45601.66666666667)</f>
        <v>45601.66667</v>
      </c>
      <c r="K215" s="1">
        <f>IFERROR(__xludf.DUMMYFUNCTION("""COMPUTED_VALUE"""),776.52)</f>
        <v>776.52</v>
      </c>
      <c r="M215" s="2">
        <f>IFERROR(__xludf.DUMMYFUNCTION("""COMPUTED_VALUE"""),45601.66666666667)</f>
        <v>45601.66667</v>
      </c>
      <c r="N215" s="1">
        <f>IFERROR(__xludf.DUMMYFUNCTION("""COMPUTED_VALUE"""),4372155.0)</f>
        <v>4372155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IFERROR(__xludf.DUMMYFUNCTION("""COMPUTED_VALUE"""),801.71)</f>
        <v>801.71</v>
      </c>
      <c r="D216" s="2">
        <f>IFERROR(__xludf.DUMMYFUNCTION("""COMPUTED_VALUE"""),45602.66666666667)</f>
        <v>45602.66667</v>
      </c>
      <c r="E216" s="1">
        <f>IFERROR(__xludf.DUMMYFUNCTION("""COMPUTED_VALUE"""),811.33)</f>
        <v>811.33</v>
      </c>
      <c r="G216" s="2">
        <f>IFERROR(__xludf.DUMMYFUNCTION("""COMPUTED_VALUE"""),45602.66666666667)</f>
        <v>45602.66667</v>
      </c>
      <c r="H216" s="1">
        <f>IFERROR(__xludf.DUMMYFUNCTION("""COMPUTED_VALUE"""),799.77)</f>
        <v>799.77</v>
      </c>
      <c r="J216" s="2">
        <f>IFERROR(__xludf.DUMMYFUNCTION("""COMPUTED_VALUE"""),45602.66666666667)</f>
        <v>45602.66667</v>
      </c>
      <c r="K216" s="1">
        <f>IFERROR(__xludf.DUMMYFUNCTION("""COMPUTED_VALUE"""),810.54)</f>
        <v>810.54</v>
      </c>
      <c r="M216" s="2">
        <f>IFERROR(__xludf.DUMMYFUNCTION("""COMPUTED_VALUE"""),45602.66666666667)</f>
        <v>45602.66667</v>
      </c>
      <c r="N216" s="1">
        <f>IFERROR(__xludf.DUMMYFUNCTION("""COMPUTED_VALUE"""),4808477.0)</f>
        <v>4808477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IFERROR(__xludf.DUMMYFUNCTION("""COMPUTED_VALUE"""),812.94)</f>
        <v>812.94</v>
      </c>
      <c r="D217" s="2">
        <f>IFERROR(__xludf.DUMMYFUNCTION("""COMPUTED_VALUE"""),45603.66666666667)</f>
        <v>45603.66667</v>
      </c>
      <c r="E217" s="1">
        <f>IFERROR(__xludf.DUMMYFUNCTION("""COMPUTED_VALUE"""),816.59)</f>
        <v>816.59</v>
      </c>
      <c r="G217" s="2">
        <f>IFERROR(__xludf.DUMMYFUNCTION("""COMPUTED_VALUE"""),45603.66666666667)</f>
        <v>45603.66667</v>
      </c>
      <c r="H217" s="1">
        <f>IFERROR(__xludf.DUMMYFUNCTION("""COMPUTED_VALUE"""),806.83)</f>
        <v>806.83</v>
      </c>
      <c r="J217" s="2">
        <f>IFERROR(__xludf.DUMMYFUNCTION("""COMPUTED_VALUE"""),45603.66666666667)</f>
        <v>45603.66667</v>
      </c>
      <c r="K217" s="1">
        <f>IFERROR(__xludf.DUMMYFUNCTION("""COMPUTED_VALUE"""),813.8)</f>
        <v>813.8</v>
      </c>
      <c r="M217" s="2">
        <f>IFERROR(__xludf.DUMMYFUNCTION("""COMPUTED_VALUE"""),45603.66666666667)</f>
        <v>45603.66667</v>
      </c>
      <c r="N217" s="1">
        <f>IFERROR(__xludf.DUMMYFUNCTION("""COMPUTED_VALUE"""),5633223.0)</f>
        <v>5633223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IFERROR(__xludf.DUMMYFUNCTION("""COMPUTED_VALUE"""),805.8)</f>
        <v>805.8</v>
      </c>
      <c r="D218" s="2">
        <f>IFERROR(__xludf.DUMMYFUNCTION("""COMPUTED_VALUE"""),45604.66666666667)</f>
        <v>45604.66667</v>
      </c>
      <c r="E218" s="1">
        <f>IFERROR(__xludf.DUMMYFUNCTION("""COMPUTED_VALUE"""),834.31)</f>
        <v>834.31</v>
      </c>
      <c r="G218" s="2">
        <f>IFERROR(__xludf.DUMMYFUNCTION("""COMPUTED_VALUE"""),45604.66666666667)</f>
        <v>45604.66667</v>
      </c>
      <c r="H218" s="1">
        <f>IFERROR(__xludf.DUMMYFUNCTION("""COMPUTED_VALUE"""),805.8)</f>
        <v>805.8</v>
      </c>
      <c r="J218" s="2">
        <f>IFERROR(__xludf.DUMMYFUNCTION("""COMPUTED_VALUE"""),45604.66666666667)</f>
        <v>45604.66667</v>
      </c>
      <c r="K218" s="1">
        <f>IFERROR(__xludf.DUMMYFUNCTION("""COMPUTED_VALUE"""),824.65)</f>
        <v>824.65</v>
      </c>
      <c r="M218" s="2">
        <f>IFERROR(__xludf.DUMMYFUNCTION("""COMPUTED_VALUE"""),45604.66666666667)</f>
        <v>45604.66667</v>
      </c>
      <c r="N218" s="1">
        <f>IFERROR(__xludf.DUMMYFUNCTION("""COMPUTED_VALUE"""),7005674.0)</f>
        <v>7005674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IFERROR(__xludf.DUMMYFUNCTION("""COMPUTED_VALUE"""),828.91)</f>
        <v>828.91</v>
      </c>
      <c r="D219" s="2">
        <f>IFERROR(__xludf.DUMMYFUNCTION("""COMPUTED_VALUE"""),45607.66666666667)</f>
        <v>45607.66667</v>
      </c>
      <c r="E219" s="1">
        <f>IFERROR(__xludf.DUMMYFUNCTION("""COMPUTED_VALUE"""),833.54)</f>
        <v>833.54</v>
      </c>
      <c r="G219" s="2">
        <f>IFERROR(__xludf.DUMMYFUNCTION("""COMPUTED_VALUE"""),45607.66666666667)</f>
        <v>45607.66667</v>
      </c>
      <c r="H219" s="1">
        <f>IFERROR(__xludf.DUMMYFUNCTION("""COMPUTED_VALUE"""),807.19)</f>
        <v>807.19</v>
      </c>
      <c r="J219" s="2">
        <f>IFERROR(__xludf.DUMMYFUNCTION("""COMPUTED_VALUE"""),45607.66666666667)</f>
        <v>45607.66667</v>
      </c>
      <c r="K219" s="1">
        <f>IFERROR(__xludf.DUMMYFUNCTION("""COMPUTED_VALUE"""),811.41)</f>
        <v>811.41</v>
      </c>
      <c r="M219" s="2">
        <f>IFERROR(__xludf.DUMMYFUNCTION("""COMPUTED_VALUE"""),45607.66666666667)</f>
        <v>45607.66667</v>
      </c>
      <c r="N219" s="1">
        <f>IFERROR(__xludf.DUMMYFUNCTION("""COMPUTED_VALUE"""),5829256.0)</f>
        <v>5829256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IFERROR(__xludf.DUMMYFUNCTION("""COMPUTED_VALUE"""),811.53)</f>
        <v>811.53</v>
      </c>
      <c r="D220" s="2">
        <f>IFERROR(__xludf.DUMMYFUNCTION("""COMPUTED_VALUE"""),45608.66666666667)</f>
        <v>45608.66667</v>
      </c>
      <c r="E220" s="1">
        <f>IFERROR(__xludf.DUMMYFUNCTION("""COMPUTED_VALUE"""),819.5)</f>
        <v>819.5</v>
      </c>
      <c r="G220" s="2">
        <f>IFERROR(__xludf.DUMMYFUNCTION("""COMPUTED_VALUE"""),45608.66666666667)</f>
        <v>45608.66667</v>
      </c>
      <c r="H220" s="1">
        <f>IFERROR(__xludf.DUMMYFUNCTION("""COMPUTED_VALUE"""),810.77)</f>
        <v>810.77</v>
      </c>
      <c r="J220" s="2">
        <f>IFERROR(__xludf.DUMMYFUNCTION("""COMPUTED_VALUE"""),45608.66666666667)</f>
        <v>45608.66667</v>
      </c>
      <c r="K220" s="1">
        <f>IFERROR(__xludf.DUMMYFUNCTION("""COMPUTED_VALUE"""),816.0)</f>
        <v>816</v>
      </c>
      <c r="M220" s="2">
        <f>IFERROR(__xludf.DUMMYFUNCTION("""COMPUTED_VALUE"""),45608.66666666667)</f>
        <v>45608.66667</v>
      </c>
      <c r="N220" s="1">
        <f>IFERROR(__xludf.DUMMYFUNCTION("""COMPUTED_VALUE"""),5872915.0)</f>
        <v>5872915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IFERROR(__xludf.DUMMYFUNCTION("""COMPUTED_VALUE"""),819.55)</f>
        <v>819.55</v>
      </c>
      <c r="D221" s="2">
        <f>IFERROR(__xludf.DUMMYFUNCTION("""COMPUTED_VALUE"""),45609.66666666667)</f>
        <v>45609.66667</v>
      </c>
      <c r="E221" s="1">
        <f>IFERROR(__xludf.DUMMYFUNCTION("""COMPUTED_VALUE"""),819.55)</f>
        <v>819.55</v>
      </c>
      <c r="G221" s="2">
        <f>IFERROR(__xludf.DUMMYFUNCTION("""COMPUTED_VALUE"""),45609.66666666667)</f>
        <v>45609.66667</v>
      </c>
      <c r="H221" s="1">
        <f>IFERROR(__xludf.DUMMYFUNCTION("""COMPUTED_VALUE"""),803.34)</f>
        <v>803.34</v>
      </c>
      <c r="J221" s="2">
        <f>IFERROR(__xludf.DUMMYFUNCTION("""COMPUTED_VALUE"""),45609.66666666667)</f>
        <v>45609.66667</v>
      </c>
      <c r="K221" s="1">
        <f>IFERROR(__xludf.DUMMYFUNCTION("""COMPUTED_VALUE"""),804.0)</f>
        <v>804</v>
      </c>
      <c r="M221" s="2">
        <f>IFERROR(__xludf.DUMMYFUNCTION("""COMPUTED_VALUE"""),45609.66666666667)</f>
        <v>45609.66667</v>
      </c>
      <c r="N221" s="1">
        <f>IFERROR(__xludf.DUMMYFUNCTION("""COMPUTED_VALUE"""),4257308.0)</f>
        <v>4257308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IFERROR(__xludf.DUMMYFUNCTION("""COMPUTED_VALUE"""),802.45)</f>
        <v>802.45</v>
      </c>
      <c r="D222" s="2">
        <f>IFERROR(__xludf.DUMMYFUNCTION("""COMPUTED_VALUE"""),45610.66666666667)</f>
        <v>45610.66667</v>
      </c>
      <c r="E222" s="1">
        <f>IFERROR(__xludf.DUMMYFUNCTION("""COMPUTED_VALUE"""),809.07)</f>
        <v>809.07</v>
      </c>
      <c r="G222" s="2">
        <f>IFERROR(__xludf.DUMMYFUNCTION("""COMPUTED_VALUE"""),45610.66666666667)</f>
        <v>45610.66667</v>
      </c>
      <c r="H222" s="1">
        <f>IFERROR(__xludf.DUMMYFUNCTION("""COMPUTED_VALUE"""),800.94)</f>
        <v>800.94</v>
      </c>
      <c r="J222" s="2">
        <f>IFERROR(__xludf.DUMMYFUNCTION("""COMPUTED_VALUE"""),45610.66666666667)</f>
        <v>45610.66667</v>
      </c>
      <c r="K222" s="1">
        <f>IFERROR(__xludf.DUMMYFUNCTION("""COMPUTED_VALUE"""),806.24)</f>
        <v>806.24</v>
      </c>
      <c r="M222" s="2">
        <f>IFERROR(__xludf.DUMMYFUNCTION("""COMPUTED_VALUE"""),45610.66666666667)</f>
        <v>45610.66667</v>
      </c>
      <c r="N222" s="1">
        <f>IFERROR(__xludf.DUMMYFUNCTION("""COMPUTED_VALUE"""),5411852.0)</f>
        <v>5411852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IFERROR(__xludf.DUMMYFUNCTION("""COMPUTED_VALUE"""),805.28)</f>
        <v>805.28</v>
      </c>
      <c r="D223" s="2">
        <f>IFERROR(__xludf.DUMMYFUNCTION("""COMPUTED_VALUE"""),45611.66666666667)</f>
        <v>45611.66667</v>
      </c>
      <c r="E223" s="1">
        <f>IFERROR(__xludf.DUMMYFUNCTION("""COMPUTED_VALUE"""),809.67)</f>
        <v>809.67</v>
      </c>
      <c r="G223" s="2">
        <f>IFERROR(__xludf.DUMMYFUNCTION("""COMPUTED_VALUE"""),45611.66666666667)</f>
        <v>45611.66667</v>
      </c>
      <c r="H223" s="1">
        <f>IFERROR(__xludf.DUMMYFUNCTION("""COMPUTED_VALUE"""),789.43)</f>
        <v>789.43</v>
      </c>
      <c r="J223" s="2">
        <f>IFERROR(__xludf.DUMMYFUNCTION("""COMPUTED_VALUE"""),45611.66666666667)</f>
        <v>45611.66667</v>
      </c>
      <c r="K223" s="1">
        <f>IFERROR(__xludf.DUMMYFUNCTION("""COMPUTED_VALUE"""),789.43)</f>
        <v>789.43</v>
      </c>
      <c r="M223" s="2">
        <f>IFERROR(__xludf.DUMMYFUNCTION("""COMPUTED_VALUE"""),45611.66666666667)</f>
        <v>45611.66667</v>
      </c>
      <c r="N223" s="1">
        <f>IFERROR(__xludf.DUMMYFUNCTION("""COMPUTED_VALUE"""),6544364.0)</f>
        <v>6544364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IFERROR(__xludf.DUMMYFUNCTION("""COMPUTED_VALUE"""),788.7)</f>
        <v>788.7</v>
      </c>
      <c r="D224" s="2">
        <f>IFERROR(__xludf.DUMMYFUNCTION("""COMPUTED_VALUE"""),45614.66666666667)</f>
        <v>45614.66667</v>
      </c>
      <c r="E224" s="1">
        <f>IFERROR(__xludf.DUMMYFUNCTION("""COMPUTED_VALUE"""),795.39)</f>
        <v>795.39</v>
      </c>
      <c r="G224" s="2">
        <f>IFERROR(__xludf.DUMMYFUNCTION("""COMPUTED_VALUE"""),45614.66666666667)</f>
        <v>45614.66667</v>
      </c>
      <c r="H224" s="1">
        <f>IFERROR(__xludf.DUMMYFUNCTION("""COMPUTED_VALUE"""),787.93)</f>
        <v>787.93</v>
      </c>
      <c r="J224" s="2">
        <f>IFERROR(__xludf.DUMMYFUNCTION("""COMPUTED_VALUE"""),45614.66666666667)</f>
        <v>45614.66667</v>
      </c>
      <c r="K224" s="1">
        <f>IFERROR(__xludf.DUMMYFUNCTION("""COMPUTED_VALUE"""),788.71)</f>
        <v>788.71</v>
      </c>
      <c r="M224" s="2">
        <f>IFERROR(__xludf.DUMMYFUNCTION("""COMPUTED_VALUE"""),45614.66666666667)</f>
        <v>45614.66667</v>
      </c>
      <c r="N224" s="1">
        <f>IFERROR(__xludf.DUMMYFUNCTION("""COMPUTED_VALUE"""),5047036.0)</f>
        <v>5047036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IFERROR(__xludf.DUMMYFUNCTION("""COMPUTED_VALUE"""),779.63)</f>
        <v>779.63</v>
      </c>
      <c r="D225" s="2">
        <f>IFERROR(__xludf.DUMMYFUNCTION("""COMPUTED_VALUE"""),45615.66666666667)</f>
        <v>45615.66667</v>
      </c>
      <c r="E225" s="1">
        <f>IFERROR(__xludf.DUMMYFUNCTION("""COMPUTED_VALUE"""),790.84)</f>
        <v>790.84</v>
      </c>
      <c r="G225" s="2">
        <f>IFERROR(__xludf.DUMMYFUNCTION("""COMPUTED_VALUE"""),45615.66666666667)</f>
        <v>45615.66667</v>
      </c>
      <c r="H225" s="1">
        <f>IFERROR(__xludf.DUMMYFUNCTION("""COMPUTED_VALUE"""),778.28)</f>
        <v>778.28</v>
      </c>
      <c r="J225" s="2">
        <f>IFERROR(__xludf.DUMMYFUNCTION("""COMPUTED_VALUE"""),45615.66666666667)</f>
        <v>45615.66667</v>
      </c>
      <c r="K225" s="1">
        <f>IFERROR(__xludf.DUMMYFUNCTION("""COMPUTED_VALUE"""),790.16)</f>
        <v>790.16</v>
      </c>
      <c r="M225" s="2">
        <f>IFERROR(__xludf.DUMMYFUNCTION("""COMPUTED_VALUE"""),45615.66666666667)</f>
        <v>45615.66667</v>
      </c>
      <c r="N225" s="1">
        <f>IFERROR(__xludf.DUMMYFUNCTION("""COMPUTED_VALUE"""),5552505.0)</f>
        <v>5552505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IFERROR(__xludf.DUMMYFUNCTION("""COMPUTED_VALUE"""),790.98)</f>
        <v>790.98</v>
      </c>
      <c r="D226" s="2">
        <f>IFERROR(__xludf.DUMMYFUNCTION("""COMPUTED_VALUE"""),45616.66666666667)</f>
        <v>45616.66667</v>
      </c>
      <c r="E226" s="1">
        <f>IFERROR(__xludf.DUMMYFUNCTION("""COMPUTED_VALUE"""),794.47)</f>
        <v>794.47</v>
      </c>
      <c r="G226" s="2">
        <f>IFERROR(__xludf.DUMMYFUNCTION("""COMPUTED_VALUE"""),45616.66666666667)</f>
        <v>45616.66667</v>
      </c>
      <c r="H226" s="1">
        <f>IFERROR(__xludf.DUMMYFUNCTION("""COMPUTED_VALUE"""),788.21)</f>
        <v>788.21</v>
      </c>
      <c r="J226" s="2">
        <f>IFERROR(__xludf.DUMMYFUNCTION("""COMPUTED_VALUE"""),45616.66666666667)</f>
        <v>45616.66667</v>
      </c>
      <c r="K226" s="1">
        <f>IFERROR(__xludf.DUMMYFUNCTION("""COMPUTED_VALUE"""),793.8)</f>
        <v>793.8</v>
      </c>
      <c r="M226" s="2">
        <f>IFERROR(__xludf.DUMMYFUNCTION("""COMPUTED_VALUE"""),45616.66666666667)</f>
        <v>45616.66667</v>
      </c>
      <c r="N226" s="1">
        <f>IFERROR(__xludf.DUMMYFUNCTION("""COMPUTED_VALUE"""),7022946.0)</f>
        <v>7022946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IFERROR(__xludf.DUMMYFUNCTION("""COMPUTED_VALUE"""),795.73)</f>
        <v>795.73</v>
      </c>
      <c r="D227" s="2">
        <f>IFERROR(__xludf.DUMMYFUNCTION("""COMPUTED_VALUE"""),45617.66666666667)</f>
        <v>45617.66667</v>
      </c>
      <c r="E227" s="1">
        <f>IFERROR(__xludf.DUMMYFUNCTION("""COMPUTED_VALUE"""),809.08)</f>
        <v>809.08</v>
      </c>
      <c r="G227" s="2">
        <f>IFERROR(__xludf.DUMMYFUNCTION("""COMPUTED_VALUE"""),45617.66666666667)</f>
        <v>45617.66667</v>
      </c>
      <c r="H227" s="1">
        <f>IFERROR(__xludf.DUMMYFUNCTION("""COMPUTED_VALUE"""),787.1)</f>
        <v>787.1</v>
      </c>
      <c r="J227" s="2">
        <f>IFERROR(__xludf.DUMMYFUNCTION("""COMPUTED_VALUE"""),45617.66666666667)</f>
        <v>45617.66667</v>
      </c>
      <c r="K227" s="1">
        <f>IFERROR(__xludf.DUMMYFUNCTION("""COMPUTED_VALUE"""),807.46)</f>
        <v>807.46</v>
      </c>
      <c r="M227" s="2">
        <f>IFERROR(__xludf.DUMMYFUNCTION("""COMPUTED_VALUE"""),45617.66666666667)</f>
        <v>45617.66667</v>
      </c>
      <c r="N227" s="1">
        <f>IFERROR(__xludf.DUMMYFUNCTION("""COMPUTED_VALUE"""),5948700.0)</f>
        <v>5948700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IFERROR(__xludf.DUMMYFUNCTION("""COMPUTED_VALUE"""),807.97)</f>
        <v>807.97</v>
      </c>
      <c r="D228" s="2">
        <f>IFERROR(__xludf.DUMMYFUNCTION("""COMPUTED_VALUE"""),45618.66666666667)</f>
        <v>45618.66667</v>
      </c>
      <c r="E228" s="1">
        <f>IFERROR(__xludf.DUMMYFUNCTION("""COMPUTED_VALUE"""),818.51)</f>
        <v>818.51</v>
      </c>
      <c r="G228" s="2">
        <f>IFERROR(__xludf.DUMMYFUNCTION("""COMPUTED_VALUE"""),45618.66666666667)</f>
        <v>45618.66667</v>
      </c>
      <c r="H228" s="1">
        <f>IFERROR(__xludf.DUMMYFUNCTION("""COMPUTED_VALUE"""),807.97)</f>
        <v>807.97</v>
      </c>
      <c r="J228" s="2">
        <f>IFERROR(__xludf.DUMMYFUNCTION("""COMPUTED_VALUE"""),45618.66666666667)</f>
        <v>45618.66667</v>
      </c>
      <c r="K228" s="1">
        <f>IFERROR(__xludf.DUMMYFUNCTION("""COMPUTED_VALUE"""),811.73)</f>
        <v>811.73</v>
      </c>
      <c r="M228" s="2">
        <f>IFERROR(__xludf.DUMMYFUNCTION("""COMPUTED_VALUE"""),45618.66666666667)</f>
        <v>45618.66667</v>
      </c>
      <c r="N228" s="1">
        <f>IFERROR(__xludf.DUMMYFUNCTION("""COMPUTED_VALUE"""),7203864.0)</f>
        <v>7203864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IFERROR(__xludf.DUMMYFUNCTION("""COMPUTED_VALUE"""),814.84)</f>
        <v>814.84</v>
      </c>
      <c r="D229" s="2">
        <f>IFERROR(__xludf.DUMMYFUNCTION("""COMPUTED_VALUE"""),45621.66666666667)</f>
        <v>45621.66667</v>
      </c>
      <c r="E229" s="1">
        <f>IFERROR(__xludf.DUMMYFUNCTION("""COMPUTED_VALUE"""),819.77)</f>
        <v>819.77</v>
      </c>
      <c r="G229" s="2">
        <f>IFERROR(__xludf.DUMMYFUNCTION("""COMPUTED_VALUE"""),45621.66666666667)</f>
        <v>45621.66667</v>
      </c>
      <c r="H229" s="1">
        <f>IFERROR(__xludf.DUMMYFUNCTION("""COMPUTED_VALUE"""),813.37)</f>
        <v>813.37</v>
      </c>
      <c r="J229" s="2">
        <f>IFERROR(__xludf.DUMMYFUNCTION("""COMPUTED_VALUE"""),45621.66666666667)</f>
        <v>45621.66667</v>
      </c>
      <c r="K229" s="1">
        <f>IFERROR(__xludf.DUMMYFUNCTION("""COMPUTED_VALUE"""),816.69)</f>
        <v>816.69</v>
      </c>
      <c r="M229" s="2">
        <f>IFERROR(__xludf.DUMMYFUNCTION("""COMPUTED_VALUE"""),45621.66666666667)</f>
        <v>45621.66667</v>
      </c>
      <c r="N229" s="1">
        <f>IFERROR(__xludf.DUMMYFUNCTION("""COMPUTED_VALUE"""),7517534.0)</f>
        <v>7517534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IFERROR(__xludf.DUMMYFUNCTION("""COMPUTED_VALUE"""),816.48)</f>
        <v>816.48</v>
      </c>
      <c r="D230" s="2">
        <f>IFERROR(__xludf.DUMMYFUNCTION("""COMPUTED_VALUE"""),45622.66666666667)</f>
        <v>45622.66667</v>
      </c>
      <c r="E230" s="1">
        <f>IFERROR(__xludf.DUMMYFUNCTION("""COMPUTED_VALUE"""),819.8)</f>
        <v>819.8</v>
      </c>
      <c r="G230" s="2">
        <f>IFERROR(__xludf.DUMMYFUNCTION("""COMPUTED_VALUE"""),45622.66666666667)</f>
        <v>45622.66667</v>
      </c>
      <c r="H230" s="1">
        <f>IFERROR(__xludf.DUMMYFUNCTION("""COMPUTED_VALUE"""),810.08)</f>
        <v>810.08</v>
      </c>
      <c r="J230" s="2">
        <f>IFERROR(__xludf.DUMMYFUNCTION("""COMPUTED_VALUE"""),45622.66666666667)</f>
        <v>45622.66667</v>
      </c>
      <c r="K230" s="1">
        <f>IFERROR(__xludf.DUMMYFUNCTION("""COMPUTED_VALUE"""),811.62)</f>
        <v>811.62</v>
      </c>
      <c r="M230" s="2">
        <f>IFERROR(__xludf.DUMMYFUNCTION("""COMPUTED_VALUE"""),45622.66666666667)</f>
        <v>45622.66667</v>
      </c>
      <c r="N230" s="1">
        <f>IFERROR(__xludf.DUMMYFUNCTION("""COMPUTED_VALUE"""),3720271.0)</f>
        <v>3720271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IFERROR(__xludf.DUMMYFUNCTION("""COMPUTED_VALUE"""),813.32)</f>
        <v>813.32</v>
      </c>
      <c r="D231" s="2">
        <f>IFERROR(__xludf.DUMMYFUNCTION("""COMPUTED_VALUE"""),45623.66666666667)</f>
        <v>45623.66667</v>
      </c>
      <c r="E231" s="1">
        <f>IFERROR(__xludf.DUMMYFUNCTION("""COMPUTED_VALUE"""),816.85)</f>
        <v>816.85</v>
      </c>
      <c r="G231" s="2">
        <f>IFERROR(__xludf.DUMMYFUNCTION("""COMPUTED_VALUE"""),45623.66666666667)</f>
        <v>45623.66667</v>
      </c>
      <c r="H231" s="1">
        <f>IFERROR(__xludf.DUMMYFUNCTION("""COMPUTED_VALUE"""),804.72)</f>
        <v>804.72</v>
      </c>
      <c r="J231" s="2">
        <f>IFERROR(__xludf.DUMMYFUNCTION("""COMPUTED_VALUE"""),45623.66666666667)</f>
        <v>45623.66667</v>
      </c>
      <c r="K231" s="1">
        <f>IFERROR(__xludf.DUMMYFUNCTION("""COMPUTED_VALUE"""),805.93)</f>
        <v>805.93</v>
      </c>
      <c r="M231" s="2">
        <f>IFERROR(__xludf.DUMMYFUNCTION("""COMPUTED_VALUE"""),45623.66666666667)</f>
        <v>45623.66667</v>
      </c>
      <c r="N231" s="1">
        <f>IFERROR(__xludf.DUMMYFUNCTION("""COMPUTED_VALUE"""),3344366.0)</f>
        <v>3344366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IFERROR(__xludf.DUMMYFUNCTION("""COMPUTED_VALUE"""),805.56)</f>
        <v>805.56</v>
      </c>
      <c r="D232" s="2">
        <f>IFERROR(__xludf.DUMMYFUNCTION("""COMPUTED_VALUE"""),45625.54166666667)</f>
        <v>45625.54167</v>
      </c>
      <c r="E232" s="1">
        <f>IFERROR(__xludf.DUMMYFUNCTION("""COMPUTED_VALUE"""),813.86)</f>
        <v>813.86</v>
      </c>
      <c r="G232" s="2">
        <f>IFERROR(__xludf.DUMMYFUNCTION("""COMPUTED_VALUE"""),45625.54166666667)</f>
        <v>45625.54167</v>
      </c>
      <c r="H232" s="1">
        <f>IFERROR(__xludf.DUMMYFUNCTION("""COMPUTED_VALUE"""),805.17)</f>
        <v>805.17</v>
      </c>
      <c r="J232" s="2">
        <f>IFERROR(__xludf.DUMMYFUNCTION("""COMPUTED_VALUE"""),45625.54166666667)</f>
        <v>45625.54167</v>
      </c>
      <c r="K232" s="1">
        <f>IFERROR(__xludf.DUMMYFUNCTION("""COMPUTED_VALUE"""),810.59)</f>
        <v>810.59</v>
      </c>
      <c r="M232" s="2">
        <f>IFERROR(__xludf.DUMMYFUNCTION("""COMPUTED_VALUE"""),45625.54166666667)</f>
        <v>45625.54167</v>
      </c>
      <c r="N232" s="1">
        <f>IFERROR(__xludf.DUMMYFUNCTION("""COMPUTED_VALUE"""),2637999.0)</f>
        <v>2637999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IFERROR(__xludf.DUMMYFUNCTION("""COMPUTED_VALUE"""),807.3)</f>
        <v>807.3</v>
      </c>
      <c r="D233" s="2">
        <f>IFERROR(__xludf.DUMMYFUNCTION("""COMPUTED_VALUE"""),45628.66666666667)</f>
        <v>45628.66667</v>
      </c>
      <c r="E233" s="1">
        <f>IFERROR(__xludf.DUMMYFUNCTION("""COMPUTED_VALUE"""),814.34)</f>
        <v>814.34</v>
      </c>
      <c r="G233" s="2">
        <f>IFERROR(__xludf.DUMMYFUNCTION("""COMPUTED_VALUE"""),45628.66666666667)</f>
        <v>45628.66667</v>
      </c>
      <c r="H233" s="1">
        <f>IFERROR(__xludf.DUMMYFUNCTION("""COMPUTED_VALUE"""),804.19)</f>
        <v>804.19</v>
      </c>
      <c r="J233" s="2">
        <f>IFERROR(__xludf.DUMMYFUNCTION("""COMPUTED_VALUE"""),45628.66666666667)</f>
        <v>45628.66667</v>
      </c>
      <c r="K233" s="1">
        <f>IFERROR(__xludf.DUMMYFUNCTION("""COMPUTED_VALUE"""),812.02)</f>
        <v>812.02</v>
      </c>
      <c r="M233" s="2">
        <f>IFERROR(__xludf.DUMMYFUNCTION("""COMPUTED_VALUE"""),45628.66666666667)</f>
        <v>45628.66667</v>
      </c>
      <c r="N233" s="1">
        <f>IFERROR(__xludf.DUMMYFUNCTION("""COMPUTED_VALUE"""),5783835.0)</f>
        <v>5783835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IFERROR(__xludf.DUMMYFUNCTION("""COMPUTED_VALUE"""),811.37)</f>
        <v>811.37</v>
      </c>
      <c r="D234" s="2">
        <f>IFERROR(__xludf.DUMMYFUNCTION("""COMPUTED_VALUE"""),45629.66666666667)</f>
        <v>45629.66667</v>
      </c>
      <c r="E234" s="1">
        <f>IFERROR(__xludf.DUMMYFUNCTION("""COMPUTED_VALUE"""),820.31)</f>
        <v>820.31</v>
      </c>
      <c r="G234" s="2">
        <f>IFERROR(__xludf.DUMMYFUNCTION("""COMPUTED_VALUE"""),45629.66666666667)</f>
        <v>45629.66667</v>
      </c>
      <c r="H234" s="1">
        <f>IFERROR(__xludf.DUMMYFUNCTION("""COMPUTED_VALUE"""),808.95)</f>
        <v>808.95</v>
      </c>
      <c r="J234" s="2">
        <f>IFERROR(__xludf.DUMMYFUNCTION("""COMPUTED_VALUE"""),45629.66666666667)</f>
        <v>45629.66667</v>
      </c>
      <c r="K234" s="1">
        <f>IFERROR(__xludf.DUMMYFUNCTION("""COMPUTED_VALUE"""),818.13)</f>
        <v>818.13</v>
      </c>
      <c r="M234" s="2">
        <f>IFERROR(__xludf.DUMMYFUNCTION("""COMPUTED_VALUE"""),45629.66666666667)</f>
        <v>45629.66667</v>
      </c>
      <c r="N234" s="1">
        <f>IFERROR(__xludf.DUMMYFUNCTION("""COMPUTED_VALUE"""),5443596.0)</f>
        <v>5443596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IFERROR(__xludf.DUMMYFUNCTION("""COMPUTED_VALUE"""),817.37)</f>
        <v>817.37</v>
      </c>
      <c r="D235" s="2">
        <f>IFERROR(__xludf.DUMMYFUNCTION("""COMPUTED_VALUE"""),45630.66666666667)</f>
        <v>45630.66667</v>
      </c>
      <c r="E235" s="1">
        <f>IFERROR(__xludf.DUMMYFUNCTION("""COMPUTED_VALUE"""),820.01)</f>
        <v>820.01</v>
      </c>
      <c r="G235" s="2">
        <f>IFERROR(__xludf.DUMMYFUNCTION("""COMPUTED_VALUE"""),45630.66666666667)</f>
        <v>45630.66667</v>
      </c>
      <c r="H235" s="1">
        <f>IFERROR(__xludf.DUMMYFUNCTION("""COMPUTED_VALUE"""),813.02)</f>
        <v>813.02</v>
      </c>
      <c r="J235" s="2">
        <f>IFERROR(__xludf.DUMMYFUNCTION("""COMPUTED_VALUE"""),45630.66666666667)</f>
        <v>45630.66667</v>
      </c>
      <c r="K235" s="1">
        <f>IFERROR(__xludf.DUMMYFUNCTION("""COMPUTED_VALUE"""),817.91)</f>
        <v>817.91</v>
      </c>
      <c r="M235" s="2">
        <f>IFERROR(__xludf.DUMMYFUNCTION("""COMPUTED_VALUE"""),45630.66666666667)</f>
        <v>45630.66667</v>
      </c>
      <c r="N235" s="1">
        <f>IFERROR(__xludf.DUMMYFUNCTION("""COMPUTED_VALUE"""),4814547.0)</f>
        <v>4814547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IFERROR(__xludf.DUMMYFUNCTION("""COMPUTED_VALUE"""),815.13)</f>
        <v>815.13</v>
      </c>
      <c r="D236" s="2">
        <f>IFERROR(__xludf.DUMMYFUNCTION("""COMPUTED_VALUE"""),45631.66666666667)</f>
        <v>45631.66667</v>
      </c>
      <c r="E236" s="1">
        <f>IFERROR(__xludf.DUMMYFUNCTION("""COMPUTED_VALUE"""),822.97)</f>
        <v>822.97</v>
      </c>
      <c r="G236" s="2">
        <f>IFERROR(__xludf.DUMMYFUNCTION("""COMPUTED_VALUE"""),45631.66666666667)</f>
        <v>45631.66667</v>
      </c>
      <c r="H236" s="1">
        <f>IFERROR(__xludf.DUMMYFUNCTION("""COMPUTED_VALUE"""),814.79)</f>
        <v>814.79</v>
      </c>
      <c r="J236" s="2">
        <f>IFERROR(__xludf.DUMMYFUNCTION("""COMPUTED_VALUE"""),45631.66666666667)</f>
        <v>45631.66667</v>
      </c>
      <c r="K236" s="1">
        <f>IFERROR(__xludf.DUMMYFUNCTION("""COMPUTED_VALUE"""),817.13)</f>
        <v>817.13</v>
      </c>
      <c r="M236" s="2">
        <f>IFERROR(__xludf.DUMMYFUNCTION("""COMPUTED_VALUE"""),45631.66666666667)</f>
        <v>45631.66667</v>
      </c>
      <c r="N236" s="1">
        <f>IFERROR(__xludf.DUMMYFUNCTION("""COMPUTED_VALUE"""),3860231.0)</f>
        <v>3860231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IFERROR(__xludf.DUMMYFUNCTION("""COMPUTED_VALUE"""),816.3)</f>
        <v>816.3</v>
      </c>
      <c r="D237" s="2">
        <f>IFERROR(__xludf.DUMMYFUNCTION("""COMPUTED_VALUE"""),45632.66666666667)</f>
        <v>45632.66667</v>
      </c>
      <c r="E237" s="1">
        <f>IFERROR(__xludf.DUMMYFUNCTION("""COMPUTED_VALUE"""),823.46)</f>
        <v>823.46</v>
      </c>
      <c r="G237" s="2">
        <f>IFERROR(__xludf.DUMMYFUNCTION("""COMPUTED_VALUE"""),45632.66666666667)</f>
        <v>45632.66667</v>
      </c>
      <c r="H237" s="1">
        <f>IFERROR(__xludf.DUMMYFUNCTION("""COMPUTED_VALUE"""),812.66)</f>
        <v>812.66</v>
      </c>
      <c r="J237" s="2">
        <f>IFERROR(__xludf.DUMMYFUNCTION("""COMPUTED_VALUE"""),45632.66666666667)</f>
        <v>45632.66667</v>
      </c>
      <c r="K237" s="1">
        <f>IFERROR(__xludf.DUMMYFUNCTION("""COMPUTED_VALUE"""),822.47)</f>
        <v>822.47</v>
      </c>
      <c r="M237" s="2">
        <f>IFERROR(__xludf.DUMMYFUNCTION("""COMPUTED_VALUE"""),45632.66666666667)</f>
        <v>45632.66667</v>
      </c>
      <c r="N237" s="1">
        <f>IFERROR(__xludf.DUMMYFUNCTION("""COMPUTED_VALUE"""),3209692.0)</f>
        <v>3209692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IFERROR(__xludf.DUMMYFUNCTION("""COMPUTED_VALUE"""),822.89)</f>
        <v>822.89</v>
      </c>
      <c r="D238" s="2">
        <f>IFERROR(__xludf.DUMMYFUNCTION("""COMPUTED_VALUE"""),45635.66666666667)</f>
        <v>45635.66667</v>
      </c>
      <c r="E238" s="1">
        <f>IFERROR(__xludf.DUMMYFUNCTION("""COMPUTED_VALUE"""),836.74)</f>
        <v>836.74</v>
      </c>
      <c r="G238" s="2">
        <f>IFERROR(__xludf.DUMMYFUNCTION("""COMPUTED_VALUE"""),45635.66666666667)</f>
        <v>45635.66667</v>
      </c>
      <c r="H238" s="1">
        <f>IFERROR(__xludf.DUMMYFUNCTION("""COMPUTED_VALUE"""),822.89)</f>
        <v>822.89</v>
      </c>
      <c r="J238" s="2">
        <f>IFERROR(__xludf.DUMMYFUNCTION("""COMPUTED_VALUE"""),45635.66666666667)</f>
        <v>45635.66667</v>
      </c>
      <c r="K238" s="1">
        <f>IFERROR(__xludf.DUMMYFUNCTION("""COMPUTED_VALUE"""),826.33)</f>
        <v>826.33</v>
      </c>
      <c r="M238" s="2">
        <f>IFERROR(__xludf.DUMMYFUNCTION("""COMPUTED_VALUE"""),45635.66666666667)</f>
        <v>45635.66667</v>
      </c>
      <c r="N238" s="1">
        <f>IFERROR(__xludf.DUMMYFUNCTION("""COMPUTED_VALUE"""),3704039.0)</f>
        <v>3704039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IFERROR(__xludf.DUMMYFUNCTION("""COMPUTED_VALUE"""),823.38)</f>
        <v>823.38</v>
      </c>
      <c r="D239" s="2">
        <f>IFERROR(__xludf.DUMMYFUNCTION("""COMPUTED_VALUE"""),45636.66666666667)</f>
        <v>45636.66667</v>
      </c>
      <c r="E239" s="1">
        <f>IFERROR(__xludf.DUMMYFUNCTION("""COMPUTED_VALUE"""),827.91)</f>
        <v>827.91</v>
      </c>
      <c r="G239" s="2">
        <f>IFERROR(__xludf.DUMMYFUNCTION("""COMPUTED_VALUE"""),45636.66666666667)</f>
        <v>45636.66667</v>
      </c>
      <c r="H239" s="1">
        <f>IFERROR(__xludf.DUMMYFUNCTION("""COMPUTED_VALUE"""),811.62)</f>
        <v>811.62</v>
      </c>
      <c r="J239" s="2">
        <f>IFERROR(__xludf.DUMMYFUNCTION("""COMPUTED_VALUE"""),45636.66666666667)</f>
        <v>45636.66667</v>
      </c>
      <c r="K239" s="1">
        <f>IFERROR(__xludf.DUMMYFUNCTION("""COMPUTED_VALUE"""),812.37)</f>
        <v>812.37</v>
      </c>
      <c r="M239" s="2">
        <f>IFERROR(__xludf.DUMMYFUNCTION("""COMPUTED_VALUE"""),45636.66666666667)</f>
        <v>45636.66667</v>
      </c>
      <c r="N239" s="1">
        <f>IFERROR(__xludf.DUMMYFUNCTION("""COMPUTED_VALUE"""),4118080.0)</f>
        <v>4118080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IFERROR(__xludf.DUMMYFUNCTION("""COMPUTED_VALUE"""),814.9)</f>
        <v>814.9</v>
      </c>
      <c r="D240" s="2">
        <f>IFERROR(__xludf.DUMMYFUNCTION("""COMPUTED_VALUE"""),45637.66666666667)</f>
        <v>45637.66667</v>
      </c>
      <c r="E240" s="1">
        <f>IFERROR(__xludf.DUMMYFUNCTION("""COMPUTED_VALUE"""),819.23)</f>
        <v>819.23</v>
      </c>
      <c r="G240" s="2">
        <f>IFERROR(__xludf.DUMMYFUNCTION("""COMPUTED_VALUE"""),45637.66666666667)</f>
        <v>45637.66667</v>
      </c>
      <c r="H240" s="1">
        <f>IFERROR(__xludf.DUMMYFUNCTION("""COMPUTED_VALUE"""),808.82)</f>
        <v>808.82</v>
      </c>
      <c r="J240" s="2">
        <f>IFERROR(__xludf.DUMMYFUNCTION("""COMPUTED_VALUE"""),45637.66666666667)</f>
        <v>45637.66667</v>
      </c>
      <c r="K240" s="1">
        <f>IFERROR(__xludf.DUMMYFUNCTION("""COMPUTED_VALUE"""),812.25)</f>
        <v>812.25</v>
      </c>
      <c r="M240" s="2">
        <f>IFERROR(__xludf.DUMMYFUNCTION("""COMPUTED_VALUE"""),45637.66666666667)</f>
        <v>45637.66667</v>
      </c>
      <c r="N240" s="1">
        <f>IFERROR(__xludf.DUMMYFUNCTION("""COMPUTED_VALUE"""),5115790.0)</f>
        <v>5115790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IFERROR(__xludf.DUMMYFUNCTION("""COMPUTED_VALUE"""),811.19)</f>
        <v>811.19</v>
      </c>
      <c r="D241" s="2">
        <f>IFERROR(__xludf.DUMMYFUNCTION("""COMPUTED_VALUE"""),45638.66666666667)</f>
        <v>45638.66667</v>
      </c>
      <c r="E241" s="1">
        <f>IFERROR(__xludf.DUMMYFUNCTION("""COMPUTED_VALUE"""),815.86)</f>
        <v>815.86</v>
      </c>
      <c r="G241" s="2">
        <f>IFERROR(__xludf.DUMMYFUNCTION("""COMPUTED_VALUE"""),45638.66666666667)</f>
        <v>45638.66667</v>
      </c>
      <c r="H241" s="1">
        <f>IFERROR(__xludf.DUMMYFUNCTION("""COMPUTED_VALUE"""),809.59)</f>
        <v>809.59</v>
      </c>
      <c r="J241" s="2">
        <f>IFERROR(__xludf.DUMMYFUNCTION("""COMPUTED_VALUE"""),45638.66666666667)</f>
        <v>45638.66667</v>
      </c>
      <c r="K241" s="1">
        <f>IFERROR(__xludf.DUMMYFUNCTION("""COMPUTED_VALUE"""),810.75)</f>
        <v>810.75</v>
      </c>
      <c r="M241" s="2">
        <f>IFERROR(__xludf.DUMMYFUNCTION("""COMPUTED_VALUE"""),45638.66666666667)</f>
        <v>45638.66667</v>
      </c>
      <c r="N241" s="1">
        <f>IFERROR(__xludf.DUMMYFUNCTION("""COMPUTED_VALUE"""),3335485.0)</f>
        <v>3335485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IFERROR(__xludf.DUMMYFUNCTION("""COMPUTED_VALUE"""),808.28)</f>
        <v>808.28</v>
      </c>
      <c r="D242" s="2">
        <f>IFERROR(__xludf.DUMMYFUNCTION("""COMPUTED_VALUE"""),45639.66666666667)</f>
        <v>45639.66667</v>
      </c>
      <c r="E242" s="1">
        <f>IFERROR(__xludf.DUMMYFUNCTION("""COMPUTED_VALUE"""),810.51)</f>
        <v>810.51</v>
      </c>
      <c r="G242" s="2">
        <f>IFERROR(__xludf.DUMMYFUNCTION("""COMPUTED_VALUE"""),45639.66666666667)</f>
        <v>45639.66667</v>
      </c>
      <c r="H242" s="1">
        <f>IFERROR(__xludf.DUMMYFUNCTION("""COMPUTED_VALUE"""),801.42)</f>
        <v>801.42</v>
      </c>
      <c r="J242" s="2">
        <f>IFERROR(__xludf.DUMMYFUNCTION("""COMPUTED_VALUE"""),45639.66666666667)</f>
        <v>45639.66667</v>
      </c>
      <c r="K242" s="1">
        <f>IFERROR(__xludf.DUMMYFUNCTION("""COMPUTED_VALUE"""),802.97)</f>
        <v>802.97</v>
      </c>
      <c r="M242" s="2">
        <f>IFERROR(__xludf.DUMMYFUNCTION("""COMPUTED_VALUE"""),45639.66666666667)</f>
        <v>45639.66667</v>
      </c>
      <c r="N242" s="1">
        <f>IFERROR(__xludf.DUMMYFUNCTION("""COMPUTED_VALUE"""),2657877.0)</f>
        <v>2657877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IFERROR(__xludf.DUMMYFUNCTION("""COMPUTED_VALUE"""),802.98)</f>
        <v>802.98</v>
      </c>
      <c r="D243" s="2">
        <f>IFERROR(__xludf.DUMMYFUNCTION("""COMPUTED_VALUE"""),45642.66666666667)</f>
        <v>45642.66667</v>
      </c>
      <c r="E243" s="1">
        <f>IFERROR(__xludf.DUMMYFUNCTION("""COMPUTED_VALUE"""),813.86)</f>
        <v>813.86</v>
      </c>
      <c r="G243" s="2">
        <f>IFERROR(__xludf.DUMMYFUNCTION("""COMPUTED_VALUE"""),45642.66666666667)</f>
        <v>45642.66667</v>
      </c>
      <c r="H243" s="1">
        <f>IFERROR(__xludf.DUMMYFUNCTION("""COMPUTED_VALUE"""),800.34)</f>
        <v>800.34</v>
      </c>
      <c r="J243" s="2">
        <f>IFERROR(__xludf.DUMMYFUNCTION("""COMPUTED_VALUE"""),45642.66666666667)</f>
        <v>45642.66667</v>
      </c>
      <c r="K243" s="1">
        <f>IFERROR(__xludf.DUMMYFUNCTION("""COMPUTED_VALUE"""),806.1)</f>
        <v>806.1</v>
      </c>
      <c r="M243" s="2">
        <f>IFERROR(__xludf.DUMMYFUNCTION("""COMPUTED_VALUE"""),45642.66666666667)</f>
        <v>45642.66667</v>
      </c>
      <c r="N243" s="1">
        <f>IFERROR(__xludf.DUMMYFUNCTION("""COMPUTED_VALUE"""),4956373.0)</f>
        <v>4956373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IFERROR(__xludf.DUMMYFUNCTION("""COMPUTED_VALUE"""),803.27)</f>
        <v>803.27</v>
      </c>
      <c r="D244" s="2">
        <f>IFERROR(__xludf.DUMMYFUNCTION("""COMPUTED_VALUE"""),45643.66666666667)</f>
        <v>45643.66667</v>
      </c>
      <c r="E244" s="1">
        <f>IFERROR(__xludf.DUMMYFUNCTION("""COMPUTED_VALUE"""),807.1)</f>
        <v>807.1</v>
      </c>
      <c r="G244" s="2">
        <f>IFERROR(__xludf.DUMMYFUNCTION("""COMPUTED_VALUE"""),45643.66666666667)</f>
        <v>45643.66667</v>
      </c>
      <c r="H244" s="1">
        <f>IFERROR(__xludf.DUMMYFUNCTION("""COMPUTED_VALUE"""),793.88)</f>
        <v>793.88</v>
      </c>
      <c r="J244" s="2">
        <f>IFERROR(__xludf.DUMMYFUNCTION("""COMPUTED_VALUE"""),45643.66666666667)</f>
        <v>45643.66667</v>
      </c>
      <c r="K244" s="1">
        <f>IFERROR(__xludf.DUMMYFUNCTION("""COMPUTED_VALUE"""),794.24)</f>
        <v>794.24</v>
      </c>
      <c r="M244" s="2">
        <f>IFERROR(__xludf.DUMMYFUNCTION("""COMPUTED_VALUE"""),45643.66666666667)</f>
        <v>45643.66667</v>
      </c>
      <c r="N244" s="1">
        <f>IFERROR(__xludf.DUMMYFUNCTION("""COMPUTED_VALUE"""),3839813.0)</f>
        <v>3839813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IFERROR(__xludf.DUMMYFUNCTION("""COMPUTED_VALUE"""),797.11)</f>
        <v>797.11</v>
      </c>
      <c r="D245" s="2">
        <f>IFERROR(__xludf.DUMMYFUNCTION("""COMPUTED_VALUE"""),45644.66666666667)</f>
        <v>45644.66667</v>
      </c>
      <c r="E245" s="1">
        <f>IFERROR(__xludf.DUMMYFUNCTION("""COMPUTED_VALUE"""),804.69)</f>
        <v>804.69</v>
      </c>
      <c r="G245" s="2">
        <f>IFERROR(__xludf.DUMMYFUNCTION("""COMPUTED_VALUE"""),45644.66666666667)</f>
        <v>45644.66667</v>
      </c>
      <c r="H245" s="1">
        <f>IFERROR(__xludf.DUMMYFUNCTION("""COMPUTED_VALUE"""),776.27)</f>
        <v>776.27</v>
      </c>
      <c r="J245" s="2">
        <f>IFERROR(__xludf.DUMMYFUNCTION("""COMPUTED_VALUE"""),45644.66666666667)</f>
        <v>45644.66667</v>
      </c>
      <c r="K245" s="1">
        <f>IFERROR(__xludf.DUMMYFUNCTION("""COMPUTED_VALUE"""),776.63)</f>
        <v>776.63</v>
      </c>
      <c r="M245" s="2">
        <f>IFERROR(__xludf.DUMMYFUNCTION("""COMPUTED_VALUE"""),45644.66666666667)</f>
        <v>45644.66667</v>
      </c>
      <c r="N245" s="1">
        <f>IFERROR(__xludf.DUMMYFUNCTION("""COMPUTED_VALUE"""),4139150.0)</f>
        <v>4139150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IFERROR(__xludf.DUMMYFUNCTION("""COMPUTED_VALUE"""),786.2)</f>
        <v>786.2</v>
      </c>
      <c r="D246" s="2">
        <f>IFERROR(__xludf.DUMMYFUNCTION("""COMPUTED_VALUE"""),45645.66666666667)</f>
        <v>45645.66667</v>
      </c>
      <c r="E246" s="1">
        <f>IFERROR(__xludf.DUMMYFUNCTION("""COMPUTED_VALUE"""),791.09)</f>
        <v>791.09</v>
      </c>
      <c r="G246" s="2">
        <f>IFERROR(__xludf.DUMMYFUNCTION("""COMPUTED_VALUE"""),45645.66666666667)</f>
        <v>45645.66667</v>
      </c>
      <c r="H246" s="1">
        <f>IFERROR(__xludf.DUMMYFUNCTION("""COMPUTED_VALUE"""),775.89)</f>
        <v>775.89</v>
      </c>
      <c r="J246" s="2">
        <f>IFERROR(__xludf.DUMMYFUNCTION("""COMPUTED_VALUE"""),45645.66666666667)</f>
        <v>45645.66667</v>
      </c>
      <c r="K246" s="1">
        <f>IFERROR(__xludf.DUMMYFUNCTION("""COMPUTED_VALUE"""),776.1)</f>
        <v>776.1</v>
      </c>
      <c r="M246" s="2">
        <f>IFERROR(__xludf.DUMMYFUNCTION("""COMPUTED_VALUE"""),45645.66666666667)</f>
        <v>45645.66667</v>
      </c>
      <c r="N246" s="1">
        <f>IFERROR(__xludf.DUMMYFUNCTION("""COMPUTED_VALUE"""),3717949.0)</f>
        <v>3717949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IFERROR(__xludf.DUMMYFUNCTION("""COMPUTED_VALUE"""),773.22)</f>
        <v>773.22</v>
      </c>
      <c r="D247" s="2">
        <f>IFERROR(__xludf.DUMMYFUNCTION("""COMPUTED_VALUE"""),45646.66666666667)</f>
        <v>45646.66667</v>
      </c>
      <c r="E247" s="1">
        <f>IFERROR(__xludf.DUMMYFUNCTION("""COMPUTED_VALUE"""),784.08)</f>
        <v>784.08</v>
      </c>
      <c r="G247" s="2">
        <f>IFERROR(__xludf.DUMMYFUNCTION("""COMPUTED_VALUE"""),45646.66666666667)</f>
        <v>45646.66667</v>
      </c>
      <c r="H247" s="1">
        <f>IFERROR(__xludf.DUMMYFUNCTION("""COMPUTED_VALUE"""),771.48)</f>
        <v>771.48</v>
      </c>
      <c r="J247" s="2">
        <f>IFERROR(__xludf.DUMMYFUNCTION("""COMPUTED_VALUE"""),45646.66666666667)</f>
        <v>45646.66667</v>
      </c>
      <c r="K247" s="1">
        <f>IFERROR(__xludf.DUMMYFUNCTION("""COMPUTED_VALUE"""),778.03)</f>
        <v>778.03</v>
      </c>
      <c r="M247" s="2">
        <f>IFERROR(__xludf.DUMMYFUNCTION("""COMPUTED_VALUE"""),45646.66666666667)</f>
        <v>45646.66667</v>
      </c>
      <c r="N247" s="1">
        <f>IFERROR(__xludf.DUMMYFUNCTION("""COMPUTED_VALUE"""),1.0674928E7)</f>
        <v>10674928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IFERROR(__xludf.DUMMYFUNCTION("""COMPUTED_VALUE"""),779.07)</f>
        <v>779.07</v>
      </c>
      <c r="D248" s="2">
        <f>IFERROR(__xludf.DUMMYFUNCTION("""COMPUTED_VALUE"""),45649.66666666667)</f>
        <v>45649.66667</v>
      </c>
      <c r="E248" s="1">
        <f>IFERROR(__xludf.DUMMYFUNCTION("""COMPUTED_VALUE"""),784.98)</f>
        <v>784.98</v>
      </c>
      <c r="G248" s="2">
        <f>IFERROR(__xludf.DUMMYFUNCTION("""COMPUTED_VALUE"""),45649.66666666667)</f>
        <v>45649.66667</v>
      </c>
      <c r="H248" s="1">
        <f>IFERROR(__xludf.DUMMYFUNCTION("""COMPUTED_VALUE"""),776.49)</f>
        <v>776.49</v>
      </c>
      <c r="J248" s="2">
        <f>IFERROR(__xludf.DUMMYFUNCTION("""COMPUTED_VALUE"""),45649.66666666667)</f>
        <v>45649.66667</v>
      </c>
      <c r="K248" s="1">
        <f>IFERROR(__xludf.DUMMYFUNCTION("""COMPUTED_VALUE"""),782.02)</f>
        <v>782.02</v>
      </c>
      <c r="M248" s="2">
        <f>IFERROR(__xludf.DUMMYFUNCTION("""COMPUTED_VALUE"""),45649.66666666667)</f>
        <v>45649.66667</v>
      </c>
      <c r="N248" s="1">
        <f>IFERROR(__xludf.DUMMYFUNCTION("""COMPUTED_VALUE"""),3557377.0)</f>
        <v>3557377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IFERROR(__xludf.DUMMYFUNCTION("""COMPUTED_VALUE"""),783.47)</f>
        <v>783.47</v>
      </c>
      <c r="D249" s="2">
        <f>IFERROR(__xludf.DUMMYFUNCTION("""COMPUTED_VALUE"""),45650.54166666667)</f>
        <v>45650.54167</v>
      </c>
      <c r="E249" s="1">
        <f>IFERROR(__xludf.DUMMYFUNCTION("""COMPUTED_VALUE"""),788.6)</f>
        <v>788.6</v>
      </c>
      <c r="G249" s="2">
        <f>IFERROR(__xludf.DUMMYFUNCTION("""COMPUTED_VALUE"""),45650.54166666667)</f>
        <v>45650.54167</v>
      </c>
      <c r="H249" s="1">
        <f>IFERROR(__xludf.DUMMYFUNCTION("""COMPUTED_VALUE"""),779.5)</f>
        <v>779.5</v>
      </c>
      <c r="J249" s="2">
        <f>IFERROR(__xludf.DUMMYFUNCTION("""COMPUTED_VALUE"""),45650.54166666667)</f>
        <v>45650.54167</v>
      </c>
      <c r="K249" s="1">
        <f>IFERROR(__xludf.DUMMYFUNCTION("""COMPUTED_VALUE"""),788.23)</f>
        <v>788.23</v>
      </c>
      <c r="M249" s="2">
        <f>IFERROR(__xludf.DUMMYFUNCTION("""COMPUTED_VALUE"""),45650.54166666667)</f>
        <v>45650.54167</v>
      </c>
      <c r="N249" s="1">
        <f>IFERROR(__xludf.DUMMYFUNCTION("""COMPUTED_VALUE"""),1842781.0)</f>
        <v>1842781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IFERROR(__xludf.DUMMYFUNCTION("""COMPUTED_VALUE"""),784.19)</f>
        <v>784.19</v>
      </c>
      <c r="D250" s="2">
        <f>IFERROR(__xludf.DUMMYFUNCTION("""COMPUTED_VALUE"""),45652.66666666667)</f>
        <v>45652.66667</v>
      </c>
      <c r="E250" s="1">
        <f>IFERROR(__xludf.DUMMYFUNCTION("""COMPUTED_VALUE"""),788.28)</f>
        <v>788.28</v>
      </c>
      <c r="G250" s="2">
        <f>IFERROR(__xludf.DUMMYFUNCTION("""COMPUTED_VALUE"""),45652.66666666667)</f>
        <v>45652.66667</v>
      </c>
      <c r="H250" s="1">
        <f>IFERROR(__xludf.DUMMYFUNCTION("""COMPUTED_VALUE"""),781.24)</f>
        <v>781.24</v>
      </c>
      <c r="J250" s="2">
        <f>IFERROR(__xludf.DUMMYFUNCTION("""COMPUTED_VALUE"""),45652.66666666667)</f>
        <v>45652.66667</v>
      </c>
      <c r="K250" s="1">
        <f>IFERROR(__xludf.DUMMYFUNCTION("""COMPUTED_VALUE"""),787.33)</f>
        <v>787.33</v>
      </c>
      <c r="M250" s="2">
        <f>IFERROR(__xludf.DUMMYFUNCTION("""COMPUTED_VALUE"""),45652.66666666667)</f>
        <v>45652.66667</v>
      </c>
      <c r="N250" s="1">
        <f>IFERROR(__xludf.DUMMYFUNCTION("""COMPUTED_VALUE"""),2385520.0)</f>
        <v>2385520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IFERROR(__xludf.DUMMYFUNCTION("""COMPUTED_VALUE"""),782.8)</f>
        <v>782.8</v>
      </c>
      <c r="D251" s="2">
        <f>IFERROR(__xludf.DUMMYFUNCTION("""COMPUTED_VALUE"""),45653.66666666667)</f>
        <v>45653.66667</v>
      </c>
      <c r="E251" s="1">
        <f>IFERROR(__xludf.DUMMYFUNCTION("""COMPUTED_VALUE"""),786.12)</f>
        <v>786.12</v>
      </c>
      <c r="G251" s="2">
        <f>IFERROR(__xludf.DUMMYFUNCTION("""COMPUTED_VALUE"""),45653.66666666667)</f>
        <v>45653.66667</v>
      </c>
      <c r="H251" s="1">
        <f>IFERROR(__xludf.DUMMYFUNCTION("""COMPUTED_VALUE"""),775.73)</f>
        <v>775.73</v>
      </c>
      <c r="J251" s="2">
        <f>IFERROR(__xludf.DUMMYFUNCTION("""COMPUTED_VALUE"""),45653.66666666667)</f>
        <v>45653.66667</v>
      </c>
      <c r="K251" s="1">
        <f>IFERROR(__xludf.DUMMYFUNCTION("""COMPUTED_VALUE"""),779.22)</f>
        <v>779.22</v>
      </c>
      <c r="M251" s="2">
        <f>IFERROR(__xludf.DUMMYFUNCTION("""COMPUTED_VALUE"""),45653.66666666667)</f>
        <v>45653.66667</v>
      </c>
      <c r="N251" s="1">
        <f>IFERROR(__xludf.DUMMYFUNCTION("""COMPUTED_VALUE"""),2647983.0)</f>
        <v>2647983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IFERROR(__xludf.DUMMYFUNCTION("""COMPUTED_VALUE"""),773.56)</f>
        <v>773.56</v>
      </c>
      <c r="D252" s="2">
        <f>IFERROR(__xludf.DUMMYFUNCTION("""COMPUTED_VALUE"""),45656.66666666667)</f>
        <v>45656.66667</v>
      </c>
      <c r="E252" s="1">
        <f>IFERROR(__xludf.DUMMYFUNCTION("""COMPUTED_VALUE"""),773.56)</f>
        <v>773.56</v>
      </c>
      <c r="G252" s="2">
        <f>IFERROR(__xludf.DUMMYFUNCTION("""COMPUTED_VALUE"""),45656.66666666667)</f>
        <v>45656.66667</v>
      </c>
      <c r="H252" s="1">
        <f>IFERROR(__xludf.DUMMYFUNCTION("""COMPUTED_VALUE"""),762.52)</f>
        <v>762.52</v>
      </c>
      <c r="J252" s="2">
        <f>IFERROR(__xludf.DUMMYFUNCTION("""COMPUTED_VALUE"""),45656.66666666667)</f>
        <v>45656.66667</v>
      </c>
      <c r="K252" s="1">
        <f>IFERROR(__xludf.DUMMYFUNCTION("""COMPUTED_VALUE"""),769.35)</f>
        <v>769.35</v>
      </c>
      <c r="M252" s="2">
        <f>IFERROR(__xludf.DUMMYFUNCTION("""COMPUTED_VALUE"""),45656.66666666667)</f>
        <v>45656.66667</v>
      </c>
      <c r="N252" s="1">
        <f>IFERROR(__xludf.DUMMYFUNCTION("""COMPUTED_VALUE"""),3271616.0)</f>
        <v>3271616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IFERROR(__xludf.DUMMYFUNCTION("""COMPUTED_VALUE"""),771.82)</f>
        <v>771.82</v>
      </c>
      <c r="D253" s="2">
        <f>IFERROR(__xludf.DUMMYFUNCTION("""COMPUTED_VALUE"""),45657.66666666667)</f>
        <v>45657.66667</v>
      </c>
      <c r="E253" s="1">
        <f>IFERROR(__xludf.DUMMYFUNCTION("""COMPUTED_VALUE"""),777.39)</f>
        <v>777.39</v>
      </c>
      <c r="G253" s="2">
        <f>IFERROR(__xludf.DUMMYFUNCTION("""COMPUTED_VALUE"""),45657.66666666667)</f>
        <v>45657.66667</v>
      </c>
      <c r="H253" s="1">
        <f>IFERROR(__xludf.DUMMYFUNCTION("""COMPUTED_VALUE"""),768.16)</f>
        <v>768.16</v>
      </c>
      <c r="J253" s="2">
        <f>IFERROR(__xludf.DUMMYFUNCTION("""COMPUTED_VALUE"""),45657.66666666667)</f>
        <v>45657.66667</v>
      </c>
      <c r="K253" s="1">
        <f>IFERROR(__xludf.DUMMYFUNCTION("""COMPUTED_VALUE"""),768.22)</f>
        <v>768.22</v>
      </c>
      <c r="M253" s="2">
        <f>IFERROR(__xludf.DUMMYFUNCTION("""COMPUTED_VALUE"""),45657.66666666667)</f>
        <v>45657.66667</v>
      </c>
      <c r="N253" s="1">
        <f>IFERROR(__xludf.DUMMYFUNCTION("""COMPUTED_VALUE"""),3297179.0)</f>
        <v>3297179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IFERROR(__xludf.DUMMYFUNCTION("""COMPUTED_VALUE"""),773.25)</f>
        <v>773.25</v>
      </c>
      <c r="D254" s="2">
        <f>IFERROR(__xludf.DUMMYFUNCTION("""COMPUTED_VALUE"""),45659.66666666667)</f>
        <v>45659.66667</v>
      </c>
      <c r="E254" s="1">
        <f>IFERROR(__xludf.DUMMYFUNCTION("""COMPUTED_VALUE"""),776.64)</f>
        <v>776.64</v>
      </c>
      <c r="G254" s="2">
        <f>IFERROR(__xludf.DUMMYFUNCTION("""COMPUTED_VALUE"""),45659.66666666667)</f>
        <v>45659.66667</v>
      </c>
      <c r="H254" s="1">
        <f>IFERROR(__xludf.DUMMYFUNCTION("""COMPUTED_VALUE"""),763.68)</f>
        <v>763.68</v>
      </c>
      <c r="J254" s="2">
        <f>IFERROR(__xludf.DUMMYFUNCTION("""COMPUTED_VALUE"""),45659.66666666667)</f>
        <v>45659.66667</v>
      </c>
      <c r="K254" s="1">
        <f>IFERROR(__xludf.DUMMYFUNCTION("""COMPUTED_VALUE"""),768.4)</f>
        <v>768.4</v>
      </c>
      <c r="M254" s="2">
        <f>IFERROR(__xludf.DUMMYFUNCTION("""COMPUTED_VALUE"""),45659.66666666667)</f>
        <v>45659.66667</v>
      </c>
      <c r="N254" s="1">
        <f>IFERROR(__xludf.DUMMYFUNCTION("""COMPUTED_VALUE"""),3866447.0)</f>
        <v>3866447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IFERROR(__xludf.DUMMYFUNCTION("""COMPUTED_VALUE"""),771.09)</f>
        <v>771.09</v>
      </c>
      <c r="D255" s="2">
        <f>IFERROR(__xludf.DUMMYFUNCTION("""COMPUTED_VALUE"""),45660.66666666667)</f>
        <v>45660.66667</v>
      </c>
      <c r="E255" s="1">
        <f>IFERROR(__xludf.DUMMYFUNCTION("""COMPUTED_VALUE"""),774.17)</f>
        <v>774.17</v>
      </c>
      <c r="G255" s="2">
        <f>IFERROR(__xludf.DUMMYFUNCTION("""COMPUTED_VALUE"""),45660.66666666667)</f>
        <v>45660.66667</v>
      </c>
      <c r="H255" s="1">
        <f>IFERROR(__xludf.DUMMYFUNCTION("""COMPUTED_VALUE"""),762.15)</f>
        <v>762.15</v>
      </c>
      <c r="J255" s="2">
        <f>IFERROR(__xludf.DUMMYFUNCTION("""COMPUTED_VALUE"""),45660.66666666667)</f>
        <v>45660.66667</v>
      </c>
      <c r="K255" s="1">
        <f>IFERROR(__xludf.DUMMYFUNCTION("""COMPUTED_VALUE"""),773.33)</f>
        <v>773.33</v>
      </c>
      <c r="M255" s="2">
        <f>IFERROR(__xludf.DUMMYFUNCTION("""COMPUTED_VALUE"""),45660.66666666667)</f>
        <v>45660.66667</v>
      </c>
      <c r="N255" s="1">
        <f>IFERROR(__xludf.DUMMYFUNCTION("""COMPUTED_VALUE"""),3043403.0)</f>
        <v>3043403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IFERROR(__xludf.DUMMYFUNCTION("""COMPUTED_VALUE"""),773.7)</f>
        <v>773.7</v>
      </c>
      <c r="D256" s="2">
        <f>IFERROR(__xludf.DUMMYFUNCTION("""COMPUTED_VALUE"""),45663.66666666667)</f>
        <v>45663.66667</v>
      </c>
      <c r="E256" s="1">
        <f>IFERROR(__xludf.DUMMYFUNCTION("""COMPUTED_VALUE"""),781.52)</f>
        <v>781.52</v>
      </c>
      <c r="G256" s="2">
        <f>IFERROR(__xludf.DUMMYFUNCTION("""COMPUTED_VALUE"""),45663.66666666667)</f>
        <v>45663.66667</v>
      </c>
      <c r="H256" s="1">
        <f>IFERROR(__xludf.DUMMYFUNCTION("""COMPUTED_VALUE"""),767.9)</f>
        <v>767.9</v>
      </c>
      <c r="J256" s="2">
        <f>IFERROR(__xludf.DUMMYFUNCTION("""COMPUTED_VALUE"""),45663.66666666667)</f>
        <v>45663.66667</v>
      </c>
      <c r="K256" s="1">
        <f>IFERROR(__xludf.DUMMYFUNCTION("""COMPUTED_VALUE"""),769.78)</f>
        <v>769.78</v>
      </c>
      <c r="M256" s="2">
        <f>IFERROR(__xludf.DUMMYFUNCTION("""COMPUTED_VALUE"""),45663.66666666667)</f>
        <v>45663.66667</v>
      </c>
      <c r="N256" s="1">
        <f>IFERROR(__xludf.DUMMYFUNCTION("""COMPUTED_VALUE"""),3646489.0)</f>
        <v>3646489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IFERROR(__xludf.DUMMYFUNCTION("""COMPUTED_VALUE"""),769.04)</f>
        <v>769.04</v>
      </c>
      <c r="D257" s="2">
        <f>IFERROR(__xludf.DUMMYFUNCTION("""COMPUTED_VALUE"""),45664.66666666667)</f>
        <v>45664.66667</v>
      </c>
      <c r="E257" s="1">
        <f>IFERROR(__xludf.DUMMYFUNCTION("""COMPUTED_VALUE"""),779.01)</f>
        <v>779.01</v>
      </c>
      <c r="G257" s="2">
        <f>IFERROR(__xludf.DUMMYFUNCTION("""COMPUTED_VALUE"""),45664.66666666667)</f>
        <v>45664.66667</v>
      </c>
      <c r="H257" s="1">
        <f>IFERROR(__xludf.DUMMYFUNCTION("""COMPUTED_VALUE"""),766.92)</f>
        <v>766.92</v>
      </c>
      <c r="J257" s="2">
        <f>IFERROR(__xludf.DUMMYFUNCTION("""COMPUTED_VALUE"""),45664.66666666667)</f>
        <v>45664.66667</v>
      </c>
      <c r="K257" s="1">
        <f>IFERROR(__xludf.DUMMYFUNCTION("""COMPUTED_VALUE"""),769.73)</f>
        <v>769.73</v>
      </c>
      <c r="M257" s="2">
        <f>IFERROR(__xludf.DUMMYFUNCTION("""COMPUTED_VALUE"""),45664.66666666667)</f>
        <v>45664.66667</v>
      </c>
      <c r="N257" s="1">
        <f>IFERROR(__xludf.DUMMYFUNCTION("""COMPUTED_VALUE"""),4480750.0)</f>
        <v>4480750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IFERROR(__xludf.DUMMYFUNCTION("""COMPUTED_VALUE"""),768.86)</f>
        <v>768.86</v>
      </c>
      <c r="D258" s="2">
        <f>IFERROR(__xludf.DUMMYFUNCTION("""COMPUTED_VALUE"""),45665.66666666667)</f>
        <v>45665.66667</v>
      </c>
      <c r="E258" s="1">
        <f>IFERROR(__xludf.DUMMYFUNCTION("""COMPUTED_VALUE"""),775.05)</f>
        <v>775.05</v>
      </c>
      <c r="G258" s="2">
        <f>IFERROR(__xludf.DUMMYFUNCTION("""COMPUTED_VALUE"""),45665.66666666667)</f>
        <v>45665.66667</v>
      </c>
      <c r="H258" s="1">
        <f>IFERROR(__xludf.DUMMYFUNCTION("""COMPUTED_VALUE"""),757.4)</f>
        <v>757.4</v>
      </c>
      <c r="J258" s="2">
        <f>IFERROR(__xludf.DUMMYFUNCTION("""COMPUTED_VALUE"""),45665.66666666667)</f>
        <v>45665.66667</v>
      </c>
      <c r="K258" s="1">
        <f>IFERROR(__xludf.DUMMYFUNCTION("""COMPUTED_VALUE"""),766.71)</f>
        <v>766.71</v>
      </c>
      <c r="M258" s="2">
        <f>IFERROR(__xludf.DUMMYFUNCTION("""COMPUTED_VALUE"""),45665.66666666667)</f>
        <v>45665.66667</v>
      </c>
      <c r="N258" s="1">
        <f>IFERROR(__xludf.DUMMYFUNCTION("""COMPUTED_VALUE"""),4175551.0)</f>
        <v>4175551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IFERROR(__xludf.DUMMYFUNCTION("""COMPUTED_VALUE"""),758.12)</f>
        <v>758.12</v>
      </c>
      <c r="D259" s="2">
        <f>IFERROR(__xludf.DUMMYFUNCTION("""COMPUTED_VALUE"""),45667.66666666667)</f>
        <v>45667.66667</v>
      </c>
      <c r="E259" s="1">
        <f>IFERROR(__xludf.DUMMYFUNCTION("""COMPUTED_VALUE"""),765.63)</f>
        <v>765.63</v>
      </c>
      <c r="G259" s="2">
        <f>IFERROR(__xludf.DUMMYFUNCTION("""COMPUTED_VALUE"""),45667.66666666667)</f>
        <v>45667.66667</v>
      </c>
      <c r="H259" s="1">
        <f>IFERROR(__xludf.DUMMYFUNCTION("""COMPUTED_VALUE"""),751.69)</f>
        <v>751.69</v>
      </c>
      <c r="J259" s="2">
        <f>IFERROR(__xludf.DUMMYFUNCTION("""COMPUTED_VALUE"""),45667.66666666667)</f>
        <v>45667.66667</v>
      </c>
      <c r="K259" s="1">
        <f>IFERROR(__xludf.DUMMYFUNCTION("""COMPUTED_VALUE"""),751.82)</f>
        <v>751.82</v>
      </c>
      <c r="M259" s="2">
        <f>IFERROR(__xludf.DUMMYFUNCTION("""COMPUTED_VALUE"""),45667.66666666667)</f>
        <v>45667.66667</v>
      </c>
      <c r="N259" s="1">
        <f>IFERROR(__xludf.DUMMYFUNCTION("""COMPUTED_VALUE"""),4451419.0)</f>
        <v>4451419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IFERROR(__xludf.DUMMYFUNCTION("""COMPUTED_VALUE"""),749.49)</f>
        <v>749.49</v>
      </c>
      <c r="D260" s="2">
        <f>IFERROR(__xludf.DUMMYFUNCTION("""COMPUTED_VALUE"""),45670.66666666667)</f>
        <v>45670.66667</v>
      </c>
      <c r="E260" s="1">
        <f>IFERROR(__xludf.DUMMYFUNCTION("""COMPUTED_VALUE"""),760.19)</f>
        <v>760.19</v>
      </c>
      <c r="G260" s="2">
        <f>IFERROR(__xludf.DUMMYFUNCTION("""COMPUTED_VALUE"""),45670.66666666667)</f>
        <v>45670.66667</v>
      </c>
      <c r="H260" s="1">
        <f>IFERROR(__xludf.DUMMYFUNCTION("""COMPUTED_VALUE"""),747.06)</f>
        <v>747.06</v>
      </c>
      <c r="J260" s="2">
        <f>IFERROR(__xludf.DUMMYFUNCTION("""COMPUTED_VALUE"""),45670.66666666667)</f>
        <v>45670.66667</v>
      </c>
      <c r="K260" s="1">
        <f>IFERROR(__xludf.DUMMYFUNCTION("""COMPUTED_VALUE"""),759.82)</f>
        <v>759.82</v>
      </c>
      <c r="M260" s="2">
        <f>IFERROR(__xludf.DUMMYFUNCTION("""COMPUTED_VALUE"""),45670.66666666667)</f>
        <v>45670.66667</v>
      </c>
      <c r="N260" s="1">
        <f>IFERROR(__xludf.DUMMYFUNCTION("""COMPUTED_VALUE"""),5126527.0)</f>
        <v>5126527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IFERROR(__xludf.DUMMYFUNCTION("""COMPUTED_VALUE"""),761.66)</f>
        <v>761.66</v>
      </c>
      <c r="D261" s="2">
        <f>IFERROR(__xludf.DUMMYFUNCTION("""COMPUTED_VALUE"""),45671.66666666667)</f>
        <v>45671.66667</v>
      </c>
      <c r="E261" s="1">
        <f>IFERROR(__xludf.DUMMYFUNCTION("""COMPUTED_VALUE"""),770.33)</f>
        <v>770.33</v>
      </c>
      <c r="G261" s="2">
        <f>IFERROR(__xludf.DUMMYFUNCTION("""COMPUTED_VALUE"""),45671.66666666667)</f>
        <v>45671.66667</v>
      </c>
      <c r="H261" s="1">
        <f>IFERROR(__xludf.DUMMYFUNCTION("""COMPUTED_VALUE"""),761.03)</f>
        <v>761.03</v>
      </c>
      <c r="J261" s="2">
        <f>IFERROR(__xludf.DUMMYFUNCTION("""COMPUTED_VALUE"""),45671.66666666667)</f>
        <v>45671.66667</v>
      </c>
      <c r="K261" s="1">
        <f>IFERROR(__xludf.DUMMYFUNCTION("""COMPUTED_VALUE"""),765.8)</f>
        <v>765.8</v>
      </c>
      <c r="M261" s="2">
        <f>IFERROR(__xludf.DUMMYFUNCTION("""COMPUTED_VALUE"""),45671.66666666667)</f>
        <v>45671.66667</v>
      </c>
      <c r="N261" s="1">
        <f>IFERROR(__xludf.DUMMYFUNCTION("""COMPUTED_VALUE"""),3930717.0)</f>
        <v>3930717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IFERROR(__xludf.DUMMYFUNCTION("""COMPUTED_VALUE"""),774.09)</f>
        <v>774.09</v>
      </c>
      <c r="D262" s="2">
        <f>IFERROR(__xludf.DUMMYFUNCTION("""COMPUTED_VALUE"""),45672.66666666667)</f>
        <v>45672.66667</v>
      </c>
      <c r="E262" s="1">
        <f>IFERROR(__xludf.DUMMYFUNCTION("""COMPUTED_VALUE"""),778.41)</f>
        <v>778.41</v>
      </c>
      <c r="G262" s="2">
        <f>IFERROR(__xludf.DUMMYFUNCTION("""COMPUTED_VALUE"""),45672.66666666667)</f>
        <v>45672.66667</v>
      </c>
      <c r="H262" s="1">
        <f>IFERROR(__xludf.DUMMYFUNCTION("""COMPUTED_VALUE"""),767.55)</f>
        <v>767.55</v>
      </c>
      <c r="J262" s="2">
        <f>IFERROR(__xludf.DUMMYFUNCTION("""COMPUTED_VALUE"""),45672.66666666667)</f>
        <v>45672.66667</v>
      </c>
      <c r="K262" s="1">
        <f>IFERROR(__xludf.DUMMYFUNCTION("""COMPUTED_VALUE"""),768.99)</f>
        <v>768.99</v>
      </c>
      <c r="M262" s="2">
        <f>IFERROR(__xludf.DUMMYFUNCTION("""COMPUTED_VALUE"""),45672.66666666667)</f>
        <v>45672.66667</v>
      </c>
      <c r="N262" s="1">
        <f>IFERROR(__xludf.DUMMYFUNCTION("""COMPUTED_VALUE"""),6400556.0)</f>
        <v>6400556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IFERROR(__xludf.DUMMYFUNCTION("""COMPUTED_VALUE"""),770.14)</f>
        <v>770.14</v>
      </c>
      <c r="D263" s="2">
        <f>IFERROR(__xludf.DUMMYFUNCTION("""COMPUTED_VALUE"""),45673.66666666667)</f>
        <v>45673.66667</v>
      </c>
      <c r="E263" s="1">
        <f>IFERROR(__xludf.DUMMYFUNCTION("""COMPUTED_VALUE"""),774.3)</f>
        <v>774.3</v>
      </c>
      <c r="G263" s="2">
        <f>IFERROR(__xludf.DUMMYFUNCTION("""COMPUTED_VALUE"""),45673.66666666667)</f>
        <v>45673.66667</v>
      </c>
      <c r="H263" s="1">
        <f>IFERROR(__xludf.DUMMYFUNCTION("""COMPUTED_VALUE"""),765.9)</f>
        <v>765.9</v>
      </c>
      <c r="J263" s="2">
        <f>IFERROR(__xludf.DUMMYFUNCTION("""COMPUTED_VALUE"""),45673.66666666667)</f>
        <v>45673.66667</v>
      </c>
      <c r="K263" s="1">
        <f>IFERROR(__xludf.DUMMYFUNCTION("""COMPUTED_VALUE"""),766.85)</f>
        <v>766.85</v>
      </c>
      <c r="M263" s="2">
        <f>IFERROR(__xludf.DUMMYFUNCTION("""COMPUTED_VALUE"""),45673.66666666667)</f>
        <v>45673.66667</v>
      </c>
      <c r="N263" s="1">
        <f>IFERROR(__xludf.DUMMYFUNCTION("""COMPUTED_VALUE"""),3357552.0)</f>
        <v>3357552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IFERROR(__xludf.DUMMYFUNCTION("""COMPUTED_VALUE"""),774.33)</f>
        <v>774.33</v>
      </c>
      <c r="D264" s="2">
        <f>IFERROR(__xludf.DUMMYFUNCTION("""COMPUTED_VALUE"""),45674.66666666667)</f>
        <v>45674.66667</v>
      </c>
      <c r="E264" s="1">
        <f>IFERROR(__xludf.DUMMYFUNCTION("""COMPUTED_VALUE"""),774.33)</f>
        <v>774.33</v>
      </c>
      <c r="G264" s="2">
        <f>IFERROR(__xludf.DUMMYFUNCTION("""COMPUTED_VALUE"""),45674.66666666667)</f>
        <v>45674.66667</v>
      </c>
      <c r="H264" s="1">
        <f>IFERROR(__xludf.DUMMYFUNCTION("""COMPUTED_VALUE"""),764.86)</f>
        <v>764.86</v>
      </c>
      <c r="J264" s="2">
        <f>IFERROR(__xludf.DUMMYFUNCTION("""COMPUTED_VALUE"""),45674.66666666667)</f>
        <v>45674.66667</v>
      </c>
      <c r="K264" s="1">
        <f>IFERROR(__xludf.DUMMYFUNCTION("""COMPUTED_VALUE"""),765.6)</f>
        <v>765.6</v>
      </c>
      <c r="M264" s="2">
        <f>IFERROR(__xludf.DUMMYFUNCTION("""COMPUTED_VALUE"""),45674.66666666667)</f>
        <v>45674.66667</v>
      </c>
      <c r="N264" s="1">
        <f>IFERROR(__xludf.DUMMYFUNCTION("""COMPUTED_VALUE"""),3810457.0)</f>
        <v>3810457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IFERROR(__xludf.DUMMYFUNCTION("""COMPUTED_VALUE"""),768.55)</f>
        <v>768.55</v>
      </c>
      <c r="D265" s="2">
        <f>IFERROR(__xludf.DUMMYFUNCTION("""COMPUTED_VALUE"""),45678.66666666667)</f>
        <v>45678.66667</v>
      </c>
      <c r="E265" s="1">
        <f>IFERROR(__xludf.DUMMYFUNCTION("""COMPUTED_VALUE"""),780.08)</f>
        <v>780.08</v>
      </c>
      <c r="G265" s="2">
        <f>IFERROR(__xludf.DUMMYFUNCTION("""COMPUTED_VALUE"""),45678.66666666667)</f>
        <v>45678.66667</v>
      </c>
      <c r="H265" s="1">
        <f>IFERROR(__xludf.DUMMYFUNCTION("""COMPUTED_VALUE"""),767.44)</f>
        <v>767.44</v>
      </c>
      <c r="J265" s="2">
        <f>IFERROR(__xludf.DUMMYFUNCTION("""COMPUTED_VALUE"""),45678.66666666667)</f>
        <v>45678.66667</v>
      </c>
      <c r="K265" s="1">
        <f>IFERROR(__xludf.DUMMYFUNCTION("""COMPUTED_VALUE"""),777.33)</f>
        <v>777.33</v>
      </c>
      <c r="M265" s="2">
        <f>IFERROR(__xludf.DUMMYFUNCTION("""COMPUTED_VALUE"""),45678.66666666667)</f>
        <v>45678.66667</v>
      </c>
      <c r="N265" s="1">
        <f>IFERROR(__xludf.DUMMYFUNCTION("""COMPUTED_VALUE"""),4301433.0)</f>
        <v>4301433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IFERROR(__xludf.DUMMYFUNCTION("""COMPUTED_VALUE"""),779.79)</f>
        <v>779.79</v>
      </c>
      <c r="D266" s="2">
        <f>IFERROR(__xludf.DUMMYFUNCTION("""COMPUTED_VALUE"""),45679.66666666667)</f>
        <v>45679.66667</v>
      </c>
      <c r="E266" s="1">
        <f>IFERROR(__xludf.DUMMYFUNCTION("""COMPUTED_VALUE"""),785.57)</f>
        <v>785.57</v>
      </c>
      <c r="G266" s="2">
        <f>IFERROR(__xludf.DUMMYFUNCTION("""COMPUTED_VALUE"""),45679.66666666667)</f>
        <v>45679.66667</v>
      </c>
      <c r="H266" s="1">
        <f>IFERROR(__xludf.DUMMYFUNCTION("""COMPUTED_VALUE"""),777.53)</f>
        <v>777.53</v>
      </c>
      <c r="J266" s="2">
        <f>IFERROR(__xludf.DUMMYFUNCTION("""COMPUTED_VALUE"""),45679.66666666667)</f>
        <v>45679.66667</v>
      </c>
      <c r="K266" s="1">
        <f>IFERROR(__xludf.DUMMYFUNCTION("""COMPUTED_VALUE"""),779.86)</f>
        <v>779.86</v>
      </c>
      <c r="M266" s="2">
        <f>IFERROR(__xludf.DUMMYFUNCTION("""COMPUTED_VALUE"""),45679.66666666667)</f>
        <v>45679.66667</v>
      </c>
      <c r="N266" s="1">
        <f>IFERROR(__xludf.DUMMYFUNCTION("""COMPUTED_VALUE"""),5159843.0)</f>
        <v>5159843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IFERROR(__xludf.DUMMYFUNCTION("""COMPUTED_VALUE"""),779.95)</f>
        <v>779.95</v>
      </c>
      <c r="D267" s="2">
        <f>IFERROR(__xludf.DUMMYFUNCTION("""COMPUTED_VALUE"""),45680.66666666667)</f>
        <v>45680.66667</v>
      </c>
      <c r="E267" s="1">
        <f>IFERROR(__xludf.DUMMYFUNCTION("""COMPUTED_VALUE"""),784.84)</f>
        <v>784.84</v>
      </c>
      <c r="G267" s="2">
        <f>IFERROR(__xludf.DUMMYFUNCTION("""COMPUTED_VALUE"""),45680.66666666667)</f>
        <v>45680.66667</v>
      </c>
      <c r="H267" s="1">
        <f>IFERROR(__xludf.DUMMYFUNCTION("""COMPUTED_VALUE"""),777.6)</f>
        <v>777.6</v>
      </c>
      <c r="J267" s="2">
        <f>IFERROR(__xludf.DUMMYFUNCTION("""COMPUTED_VALUE"""),45680.66666666667)</f>
        <v>45680.66667</v>
      </c>
      <c r="K267" s="1">
        <f>IFERROR(__xludf.DUMMYFUNCTION("""COMPUTED_VALUE"""),784.12)</f>
        <v>784.12</v>
      </c>
      <c r="M267" s="2">
        <f>IFERROR(__xludf.DUMMYFUNCTION("""COMPUTED_VALUE"""),45680.66666666667)</f>
        <v>45680.66667</v>
      </c>
      <c r="N267" s="1">
        <f>IFERROR(__xludf.DUMMYFUNCTION("""COMPUTED_VALUE"""),4227610.0)</f>
        <v>4227610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IFERROR(__xludf.DUMMYFUNCTION("""COMPUTED_VALUE"""),783.82)</f>
        <v>783.82</v>
      </c>
      <c r="D268" s="2">
        <f>IFERROR(__xludf.DUMMYFUNCTION("""COMPUTED_VALUE"""),45681.66666666667)</f>
        <v>45681.66667</v>
      </c>
      <c r="E268" s="1">
        <f>IFERROR(__xludf.DUMMYFUNCTION("""COMPUTED_VALUE"""),790.32)</f>
        <v>790.32</v>
      </c>
      <c r="G268" s="2">
        <f>IFERROR(__xludf.DUMMYFUNCTION("""COMPUTED_VALUE"""),45681.66666666667)</f>
        <v>45681.66667</v>
      </c>
      <c r="H268" s="1">
        <f>IFERROR(__xludf.DUMMYFUNCTION("""COMPUTED_VALUE"""),781.97)</f>
        <v>781.97</v>
      </c>
      <c r="J268" s="2">
        <f>IFERROR(__xludf.DUMMYFUNCTION("""COMPUTED_VALUE"""),45681.66666666667)</f>
        <v>45681.66667</v>
      </c>
      <c r="K268" s="1">
        <f>IFERROR(__xludf.DUMMYFUNCTION("""COMPUTED_VALUE"""),788.83)</f>
        <v>788.83</v>
      </c>
      <c r="M268" s="2">
        <f>IFERROR(__xludf.DUMMYFUNCTION("""COMPUTED_VALUE"""),45681.66666666667)</f>
        <v>45681.66667</v>
      </c>
      <c r="N268" s="1">
        <f>IFERROR(__xludf.DUMMYFUNCTION("""COMPUTED_VALUE"""),3176556.0)</f>
        <v>3176556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IFERROR(__xludf.DUMMYFUNCTION("""COMPUTED_VALUE"""),785.19)</f>
        <v>785.19</v>
      </c>
      <c r="D269" s="2">
        <f>IFERROR(__xludf.DUMMYFUNCTION("""COMPUTED_VALUE"""),45684.66666666667)</f>
        <v>45684.66667</v>
      </c>
      <c r="E269" s="1">
        <f>IFERROR(__xludf.DUMMYFUNCTION("""COMPUTED_VALUE"""),796.12)</f>
        <v>796.12</v>
      </c>
      <c r="G269" s="2">
        <f>IFERROR(__xludf.DUMMYFUNCTION("""COMPUTED_VALUE"""),45684.66666666667)</f>
        <v>45684.66667</v>
      </c>
      <c r="H269" s="1">
        <f>IFERROR(__xludf.DUMMYFUNCTION("""COMPUTED_VALUE"""),781.41)</f>
        <v>781.41</v>
      </c>
      <c r="J269" s="2">
        <f>IFERROR(__xludf.DUMMYFUNCTION("""COMPUTED_VALUE"""),45684.66666666667)</f>
        <v>45684.66667</v>
      </c>
      <c r="K269" s="1">
        <f>IFERROR(__xludf.DUMMYFUNCTION("""COMPUTED_VALUE"""),795.87)</f>
        <v>795.87</v>
      </c>
      <c r="M269" s="2">
        <f>IFERROR(__xludf.DUMMYFUNCTION("""COMPUTED_VALUE"""),45684.66666666667)</f>
        <v>45684.66667</v>
      </c>
      <c r="N269" s="1">
        <f>IFERROR(__xludf.DUMMYFUNCTION("""COMPUTED_VALUE"""),4550897.0)</f>
        <v>4550897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IFERROR(__xludf.DUMMYFUNCTION("""COMPUTED_VALUE"""),795.38)</f>
        <v>795.38</v>
      </c>
      <c r="D270" s="2">
        <f>IFERROR(__xludf.DUMMYFUNCTION("""COMPUTED_VALUE"""),45685.66666666667)</f>
        <v>45685.66667</v>
      </c>
      <c r="E270" s="1">
        <f>IFERROR(__xludf.DUMMYFUNCTION("""COMPUTED_VALUE"""),799.7)</f>
        <v>799.7</v>
      </c>
      <c r="G270" s="2">
        <f>IFERROR(__xludf.DUMMYFUNCTION("""COMPUTED_VALUE"""),45685.66666666667)</f>
        <v>45685.66667</v>
      </c>
      <c r="H270" s="1">
        <f>IFERROR(__xludf.DUMMYFUNCTION("""COMPUTED_VALUE"""),792.56)</f>
        <v>792.56</v>
      </c>
      <c r="J270" s="2">
        <f>IFERROR(__xludf.DUMMYFUNCTION("""COMPUTED_VALUE"""),45685.66666666667)</f>
        <v>45685.66667</v>
      </c>
      <c r="K270" s="1">
        <f>IFERROR(__xludf.DUMMYFUNCTION("""COMPUTED_VALUE"""),793.27)</f>
        <v>793.27</v>
      </c>
      <c r="M270" s="2">
        <f>IFERROR(__xludf.DUMMYFUNCTION("""COMPUTED_VALUE"""),45685.66666666667)</f>
        <v>45685.66667</v>
      </c>
      <c r="N270" s="1">
        <f>IFERROR(__xludf.DUMMYFUNCTION("""COMPUTED_VALUE"""),4568506.0)</f>
        <v>4568506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IFERROR(__xludf.DUMMYFUNCTION("""COMPUTED_VALUE"""),790.47)</f>
        <v>790.47</v>
      </c>
      <c r="D271" s="2">
        <f>IFERROR(__xludf.DUMMYFUNCTION("""COMPUTED_VALUE"""),45686.66666666667)</f>
        <v>45686.66667</v>
      </c>
      <c r="E271" s="1">
        <f>IFERROR(__xludf.DUMMYFUNCTION("""COMPUTED_VALUE"""),801.1)</f>
        <v>801.1</v>
      </c>
      <c r="G271" s="2">
        <f>IFERROR(__xludf.DUMMYFUNCTION("""COMPUTED_VALUE"""),45686.66666666667)</f>
        <v>45686.66667</v>
      </c>
      <c r="H271" s="1">
        <f>IFERROR(__xludf.DUMMYFUNCTION("""COMPUTED_VALUE"""),790.19)</f>
        <v>790.19</v>
      </c>
      <c r="J271" s="2">
        <f>IFERROR(__xludf.DUMMYFUNCTION("""COMPUTED_VALUE"""),45686.66666666667)</f>
        <v>45686.66667</v>
      </c>
      <c r="K271" s="1">
        <f>IFERROR(__xludf.DUMMYFUNCTION("""COMPUTED_VALUE"""),792.45)</f>
        <v>792.45</v>
      </c>
      <c r="M271" s="2">
        <f>IFERROR(__xludf.DUMMYFUNCTION("""COMPUTED_VALUE"""),45686.66666666667)</f>
        <v>45686.66667</v>
      </c>
      <c r="N271" s="1">
        <f>IFERROR(__xludf.DUMMYFUNCTION("""COMPUTED_VALUE"""),3751170.0)</f>
        <v>3751170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IFERROR(__xludf.DUMMYFUNCTION("""COMPUTED_VALUE"""),797.06)</f>
        <v>797.06</v>
      </c>
      <c r="D272" s="2">
        <f>IFERROR(__xludf.DUMMYFUNCTION("""COMPUTED_VALUE"""),45687.66666666667)</f>
        <v>45687.66667</v>
      </c>
      <c r="E272" s="1">
        <f>IFERROR(__xludf.DUMMYFUNCTION("""COMPUTED_VALUE"""),802.35)</f>
        <v>802.35</v>
      </c>
      <c r="G272" s="2">
        <f>IFERROR(__xludf.DUMMYFUNCTION("""COMPUTED_VALUE"""),45687.66666666667)</f>
        <v>45687.66667</v>
      </c>
      <c r="H272" s="1">
        <f>IFERROR(__xludf.DUMMYFUNCTION("""COMPUTED_VALUE"""),788.11)</f>
        <v>788.11</v>
      </c>
      <c r="J272" s="2">
        <f>IFERROR(__xludf.DUMMYFUNCTION("""COMPUTED_VALUE"""),45687.66666666667)</f>
        <v>45687.66667</v>
      </c>
      <c r="K272" s="1">
        <f>IFERROR(__xludf.DUMMYFUNCTION("""COMPUTED_VALUE"""),791.1)</f>
        <v>791.1</v>
      </c>
      <c r="M272" s="2">
        <f>IFERROR(__xludf.DUMMYFUNCTION("""COMPUTED_VALUE"""),45687.66666666667)</f>
        <v>45687.66667</v>
      </c>
      <c r="N272" s="1">
        <f>IFERROR(__xludf.DUMMYFUNCTION("""COMPUTED_VALUE"""),4831971.0)</f>
        <v>4831971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IFERROR(__xludf.DUMMYFUNCTION("""COMPUTED_VALUE"""),792.12)</f>
        <v>792.12</v>
      </c>
      <c r="D273" s="2">
        <f>IFERROR(__xludf.DUMMYFUNCTION("""COMPUTED_VALUE"""),45688.66666666667)</f>
        <v>45688.66667</v>
      </c>
      <c r="E273" s="1">
        <f>IFERROR(__xludf.DUMMYFUNCTION("""COMPUTED_VALUE"""),796.45)</f>
        <v>796.45</v>
      </c>
      <c r="G273" s="2">
        <f>IFERROR(__xludf.DUMMYFUNCTION("""COMPUTED_VALUE"""),45688.66666666667)</f>
        <v>45688.66667</v>
      </c>
      <c r="H273" s="1">
        <f>IFERROR(__xludf.DUMMYFUNCTION("""COMPUTED_VALUE"""),790.39)</f>
        <v>790.39</v>
      </c>
      <c r="J273" s="2">
        <f>IFERROR(__xludf.DUMMYFUNCTION("""COMPUTED_VALUE"""),45688.66666666667)</f>
        <v>45688.66667</v>
      </c>
      <c r="K273" s="1">
        <f>IFERROR(__xludf.DUMMYFUNCTION("""COMPUTED_VALUE"""),793.1)</f>
        <v>793.1</v>
      </c>
      <c r="M273" s="2">
        <f>IFERROR(__xludf.DUMMYFUNCTION("""COMPUTED_VALUE"""),45688.66666666667)</f>
        <v>45688.66667</v>
      </c>
      <c r="N273" s="1">
        <f>IFERROR(__xludf.DUMMYFUNCTION("""COMPUTED_VALUE"""),7009000.0)</f>
        <v>7009000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IFERROR(__xludf.DUMMYFUNCTION("""COMPUTED_VALUE"""),785.63)</f>
        <v>785.63</v>
      </c>
      <c r="D274" s="2">
        <f>IFERROR(__xludf.DUMMYFUNCTION("""COMPUTED_VALUE"""),45691.66666666667)</f>
        <v>45691.66667</v>
      </c>
      <c r="E274" s="1">
        <f>IFERROR(__xludf.DUMMYFUNCTION("""COMPUTED_VALUE"""),800.2)</f>
        <v>800.2</v>
      </c>
      <c r="G274" s="2">
        <f>IFERROR(__xludf.DUMMYFUNCTION("""COMPUTED_VALUE"""),45691.66666666667)</f>
        <v>45691.66667</v>
      </c>
      <c r="H274" s="1">
        <f>IFERROR(__xludf.DUMMYFUNCTION("""COMPUTED_VALUE"""),782.19)</f>
        <v>782.19</v>
      </c>
      <c r="J274" s="2">
        <f>IFERROR(__xludf.DUMMYFUNCTION("""COMPUTED_VALUE"""),45691.66666666667)</f>
        <v>45691.66667</v>
      </c>
      <c r="K274" s="1">
        <f>IFERROR(__xludf.DUMMYFUNCTION("""COMPUTED_VALUE"""),796.94)</f>
        <v>796.94</v>
      </c>
      <c r="M274" s="2">
        <f>IFERROR(__xludf.DUMMYFUNCTION("""COMPUTED_VALUE"""),45691.66666666667)</f>
        <v>45691.66667</v>
      </c>
      <c r="N274" s="1">
        <f>IFERROR(__xludf.DUMMYFUNCTION("""COMPUTED_VALUE"""),6196140.0)</f>
        <v>6196140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IFERROR(__xludf.DUMMYFUNCTION("""COMPUTED_VALUE"""),803.0)</f>
        <v>803</v>
      </c>
      <c r="D275" s="2">
        <f>IFERROR(__xludf.DUMMYFUNCTION("""COMPUTED_VALUE"""),45692.66666666667)</f>
        <v>45692.66667</v>
      </c>
      <c r="E275" s="1">
        <f>IFERROR(__xludf.DUMMYFUNCTION("""COMPUTED_VALUE"""),814.0)</f>
        <v>814</v>
      </c>
      <c r="G275" s="2">
        <f>IFERROR(__xludf.DUMMYFUNCTION("""COMPUTED_VALUE"""),45692.66666666667)</f>
        <v>45692.66667</v>
      </c>
      <c r="H275" s="1">
        <f>IFERROR(__xludf.DUMMYFUNCTION("""COMPUTED_VALUE"""),802.93)</f>
        <v>802.93</v>
      </c>
      <c r="J275" s="2">
        <f>IFERROR(__xludf.DUMMYFUNCTION("""COMPUTED_VALUE"""),45692.66666666667)</f>
        <v>45692.66667</v>
      </c>
      <c r="K275" s="1">
        <f>IFERROR(__xludf.DUMMYFUNCTION("""COMPUTED_VALUE"""),811.9)</f>
        <v>811.9</v>
      </c>
      <c r="M275" s="2">
        <f>IFERROR(__xludf.DUMMYFUNCTION("""COMPUTED_VALUE"""),45692.66666666667)</f>
        <v>45692.66667</v>
      </c>
      <c r="N275" s="1">
        <f>IFERROR(__xludf.DUMMYFUNCTION("""COMPUTED_VALUE"""),7698507.0)</f>
        <v>7698507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IFERROR(__xludf.DUMMYFUNCTION("""COMPUTED_VALUE"""),797.63)</f>
        <v>797.63</v>
      </c>
      <c r="D276" s="2">
        <f>IFERROR(__xludf.DUMMYFUNCTION("""COMPUTED_VALUE"""),45693.66666666667)</f>
        <v>45693.66667</v>
      </c>
      <c r="E276" s="1">
        <f>IFERROR(__xludf.DUMMYFUNCTION("""COMPUTED_VALUE"""),800.0)</f>
        <v>800</v>
      </c>
      <c r="G276" s="2">
        <f>IFERROR(__xludf.DUMMYFUNCTION("""COMPUTED_VALUE"""),45693.66666666667)</f>
        <v>45693.66667</v>
      </c>
      <c r="H276" s="1">
        <f>IFERROR(__xludf.DUMMYFUNCTION("""COMPUTED_VALUE"""),769.19)</f>
        <v>769.19</v>
      </c>
      <c r="J276" s="2">
        <f>IFERROR(__xludf.DUMMYFUNCTION("""COMPUTED_VALUE"""),45693.66666666667)</f>
        <v>45693.66667</v>
      </c>
      <c r="K276" s="1">
        <f>IFERROR(__xludf.DUMMYFUNCTION("""COMPUTED_VALUE"""),779.37)</f>
        <v>779.37</v>
      </c>
      <c r="M276" s="2">
        <f>IFERROR(__xludf.DUMMYFUNCTION("""COMPUTED_VALUE"""),45693.66666666667)</f>
        <v>45693.66667</v>
      </c>
      <c r="N276" s="1">
        <f>IFERROR(__xludf.DUMMYFUNCTION("""COMPUTED_VALUE"""),1.1001059E7)</f>
        <v>11001059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IFERROR(__xludf.DUMMYFUNCTION("""COMPUTED_VALUE"""),794.68)</f>
        <v>794.68</v>
      </c>
      <c r="D277" s="2">
        <f>IFERROR(__xludf.DUMMYFUNCTION("""COMPUTED_VALUE"""),45694.66666666667)</f>
        <v>45694.66667</v>
      </c>
      <c r="E277" s="1">
        <f>IFERROR(__xludf.DUMMYFUNCTION("""COMPUTED_VALUE"""),795.14)</f>
        <v>795.14</v>
      </c>
      <c r="G277" s="2">
        <f>IFERROR(__xludf.DUMMYFUNCTION("""COMPUTED_VALUE"""),45694.66666666667)</f>
        <v>45694.66667</v>
      </c>
      <c r="H277" s="1">
        <f>IFERROR(__xludf.DUMMYFUNCTION("""COMPUTED_VALUE"""),760.71)</f>
        <v>760.71</v>
      </c>
      <c r="J277" s="2">
        <f>IFERROR(__xludf.DUMMYFUNCTION("""COMPUTED_VALUE"""),45694.66666666667)</f>
        <v>45694.66667</v>
      </c>
      <c r="K277" s="1">
        <f>IFERROR(__xludf.DUMMYFUNCTION("""COMPUTED_VALUE"""),774.48)</f>
        <v>774.48</v>
      </c>
      <c r="M277" s="2">
        <f>IFERROR(__xludf.DUMMYFUNCTION("""COMPUTED_VALUE"""),45694.66666666667)</f>
        <v>45694.66667</v>
      </c>
      <c r="N277" s="1">
        <f>IFERROR(__xludf.DUMMYFUNCTION("""COMPUTED_VALUE"""),1.2495861E7)</f>
        <v>12495861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IFERROR(__xludf.DUMMYFUNCTION("""COMPUTED_VALUE"""),780.31)</f>
        <v>780.31</v>
      </c>
      <c r="D278" s="2">
        <f>IFERROR(__xludf.DUMMYFUNCTION("""COMPUTED_VALUE"""),45695.66666666667)</f>
        <v>45695.66667</v>
      </c>
      <c r="E278" s="1">
        <f>IFERROR(__xludf.DUMMYFUNCTION("""COMPUTED_VALUE"""),783.59)</f>
        <v>783.59</v>
      </c>
      <c r="G278" s="2">
        <f>IFERROR(__xludf.DUMMYFUNCTION("""COMPUTED_VALUE"""),45695.66666666667)</f>
        <v>45695.66667</v>
      </c>
      <c r="H278" s="1">
        <f>IFERROR(__xludf.DUMMYFUNCTION("""COMPUTED_VALUE"""),773.96)</f>
        <v>773.96</v>
      </c>
      <c r="J278" s="2">
        <f>IFERROR(__xludf.DUMMYFUNCTION("""COMPUTED_VALUE"""),45695.66666666667)</f>
        <v>45695.66667</v>
      </c>
      <c r="K278" s="1">
        <f>IFERROR(__xludf.DUMMYFUNCTION("""COMPUTED_VALUE"""),783.19)</f>
        <v>783.19</v>
      </c>
      <c r="M278" s="2">
        <f>IFERROR(__xludf.DUMMYFUNCTION("""COMPUTED_VALUE"""),45695.66666666667)</f>
        <v>45695.66667</v>
      </c>
      <c r="N278" s="1">
        <f>IFERROR(__xludf.DUMMYFUNCTION("""COMPUTED_VALUE"""),8962769.0)</f>
        <v>8962769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IFERROR(__xludf.DUMMYFUNCTION("""COMPUTED_VALUE"""),785.41)</f>
        <v>785.41</v>
      </c>
      <c r="D279" s="2">
        <f>IFERROR(__xludf.DUMMYFUNCTION("""COMPUTED_VALUE"""),45698.66666666667)</f>
        <v>45698.66667</v>
      </c>
      <c r="E279" s="1">
        <f>IFERROR(__xludf.DUMMYFUNCTION("""COMPUTED_VALUE"""),792.35)</f>
        <v>792.35</v>
      </c>
      <c r="G279" s="2">
        <f>IFERROR(__xludf.DUMMYFUNCTION("""COMPUTED_VALUE"""),45698.66666666667)</f>
        <v>45698.66667</v>
      </c>
      <c r="H279" s="1">
        <f>IFERROR(__xludf.DUMMYFUNCTION("""COMPUTED_VALUE"""),784.08)</f>
        <v>784.08</v>
      </c>
      <c r="J279" s="2">
        <f>IFERROR(__xludf.DUMMYFUNCTION("""COMPUTED_VALUE"""),45698.66666666667)</f>
        <v>45698.66667</v>
      </c>
      <c r="K279" s="1">
        <f>IFERROR(__xludf.DUMMYFUNCTION("""COMPUTED_VALUE"""),787.99)</f>
        <v>787.99</v>
      </c>
      <c r="M279" s="2">
        <f>IFERROR(__xludf.DUMMYFUNCTION("""COMPUTED_VALUE"""),45698.66666666667)</f>
        <v>45698.66667</v>
      </c>
      <c r="N279" s="1">
        <f>IFERROR(__xludf.DUMMYFUNCTION("""COMPUTED_VALUE"""),6695654.0)</f>
        <v>6695654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IFERROR(__xludf.DUMMYFUNCTION("""COMPUTED_VALUE"""),779.85)</f>
        <v>779.85</v>
      </c>
      <c r="D280" s="2">
        <f>IFERROR(__xludf.DUMMYFUNCTION("""COMPUTED_VALUE"""),45699.66666666667)</f>
        <v>45699.66667</v>
      </c>
      <c r="E280" s="1">
        <f>IFERROR(__xludf.DUMMYFUNCTION("""COMPUTED_VALUE"""),796.81)</f>
        <v>796.81</v>
      </c>
      <c r="G280" s="2">
        <f>IFERROR(__xludf.DUMMYFUNCTION("""COMPUTED_VALUE"""),45699.66666666667)</f>
        <v>45699.66667</v>
      </c>
      <c r="H280" s="1">
        <f>IFERROR(__xludf.DUMMYFUNCTION("""COMPUTED_VALUE"""),779.85)</f>
        <v>779.85</v>
      </c>
      <c r="J280" s="2">
        <f>IFERROR(__xludf.DUMMYFUNCTION("""COMPUTED_VALUE"""),45699.66666666667)</f>
        <v>45699.66667</v>
      </c>
      <c r="K280" s="1">
        <f>IFERROR(__xludf.DUMMYFUNCTION("""COMPUTED_VALUE"""),793.54)</f>
        <v>793.54</v>
      </c>
      <c r="M280" s="2">
        <f>IFERROR(__xludf.DUMMYFUNCTION("""COMPUTED_VALUE"""),45699.66666666667)</f>
        <v>45699.66667</v>
      </c>
      <c r="N280" s="1">
        <f>IFERROR(__xludf.DUMMYFUNCTION("""COMPUTED_VALUE"""),4844991.0)</f>
        <v>4844991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IFERROR(__xludf.DUMMYFUNCTION("""COMPUTED_VALUE"""),787.25)</f>
        <v>787.25</v>
      </c>
      <c r="D281" s="2">
        <f>IFERROR(__xludf.DUMMYFUNCTION("""COMPUTED_VALUE"""),45700.66666666667)</f>
        <v>45700.66667</v>
      </c>
      <c r="E281" s="1">
        <f>IFERROR(__xludf.DUMMYFUNCTION("""COMPUTED_VALUE"""),796.59)</f>
        <v>796.59</v>
      </c>
      <c r="G281" s="2">
        <f>IFERROR(__xludf.DUMMYFUNCTION("""COMPUTED_VALUE"""),45700.66666666667)</f>
        <v>45700.66667</v>
      </c>
      <c r="H281" s="1">
        <f>IFERROR(__xludf.DUMMYFUNCTION("""COMPUTED_VALUE"""),782.31)</f>
        <v>782.31</v>
      </c>
      <c r="J281" s="2">
        <f>IFERROR(__xludf.DUMMYFUNCTION("""COMPUTED_VALUE"""),45700.66666666667)</f>
        <v>45700.66667</v>
      </c>
      <c r="K281" s="1">
        <f>IFERROR(__xludf.DUMMYFUNCTION("""COMPUTED_VALUE"""),796.54)</f>
        <v>796.54</v>
      </c>
      <c r="M281" s="2">
        <f>IFERROR(__xludf.DUMMYFUNCTION("""COMPUTED_VALUE"""),45700.66666666667)</f>
        <v>45700.66667</v>
      </c>
      <c r="N281" s="1">
        <f>IFERROR(__xludf.DUMMYFUNCTION("""COMPUTED_VALUE"""),4583905.0)</f>
        <v>4583905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IFERROR(__xludf.DUMMYFUNCTION("""COMPUTED_VALUE"""),796.85)</f>
        <v>796.85</v>
      </c>
      <c r="D282" s="2">
        <f>IFERROR(__xludf.DUMMYFUNCTION("""COMPUTED_VALUE"""),45701.66666666667)</f>
        <v>45701.66667</v>
      </c>
      <c r="E282" s="1">
        <f>IFERROR(__xludf.DUMMYFUNCTION("""COMPUTED_VALUE"""),801.94)</f>
        <v>801.94</v>
      </c>
      <c r="G282" s="2">
        <f>IFERROR(__xludf.DUMMYFUNCTION("""COMPUTED_VALUE"""),45701.66666666667)</f>
        <v>45701.66667</v>
      </c>
      <c r="H282" s="1">
        <f>IFERROR(__xludf.DUMMYFUNCTION("""COMPUTED_VALUE"""),794.51)</f>
        <v>794.51</v>
      </c>
      <c r="J282" s="2">
        <f>IFERROR(__xludf.DUMMYFUNCTION("""COMPUTED_VALUE"""),45701.66666666667)</f>
        <v>45701.66667</v>
      </c>
      <c r="K282" s="1">
        <f>IFERROR(__xludf.DUMMYFUNCTION("""COMPUTED_VALUE"""),801.5)</f>
        <v>801.5</v>
      </c>
      <c r="M282" s="2">
        <f>IFERROR(__xludf.DUMMYFUNCTION("""COMPUTED_VALUE"""),45701.66666666667)</f>
        <v>45701.66667</v>
      </c>
      <c r="N282" s="1">
        <f>IFERROR(__xludf.DUMMYFUNCTION("""COMPUTED_VALUE"""),3931670.0)</f>
        <v>3931670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IFERROR(__xludf.DUMMYFUNCTION("""COMPUTED_VALUE"""),806.09)</f>
        <v>806.09</v>
      </c>
      <c r="D283" s="2">
        <f>IFERROR(__xludf.DUMMYFUNCTION("""COMPUTED_VALUE"""),45702.66666666667)</f>
        <v>45702.66667</v>
      </c>
      <c r="E283" s="1">
        <f>IFERROR(__xludf.DUMMYFUNCTION("""COMPUTED_VALUE"""),808.22)</f>
        <v>808.22</v>
      </c>
      <c r="G283" s="2">
        <f>IFERROR(__xludf.DUMMYFUNCTION("""COMPUTED_VALUE"""),45702.66666666667)</f>
        <v>45702.66667</v>
      </c>
      <c r="H283" s="1">
        <f>IFERROR(__xludf.DUMMYFUNCTION("""COMPUTED_VALUE"""),797.03)</f>
        <v>797.03</v>
      </c>
      <c r="J283" s="2">
        <f>IFERROR(__xludf.DUMMYFUNCTION("""COMPUTED_VALUE"""),45702.66666666667)</f>
        <v>45702.66667</v>
      </c>
      <c r="K283" s="1">
        <f>IFERROR(__xludf.DUMMYFUNCTION("""COMPUTED_VALUE"""),807.17)</f>
        <v>807.17</v>
      </c>
      <c r="M283" s="2">
        <f>IFERROR(__xludf.DUMMYFUNCTION("""COMPUTED_VALUE"""),45702.66666666667)</f>
        <v>45702.66667</v>
      </c>
      <c r="N283" s="1">
        <f>IFERROR(__xludf.DUMMYFUNCTION("""COMPUTED_VALUE"""),5426850.0)</f>
        <v>5426850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IFERROR(__xludf.DUMMYFUNCTION("""COMPUTED_VALUE"""),809.06)</f>
        <v>809.06</v>
      </c>
      <c r="D284" s="2">
        <f>IFERROR(__xludf.DUMMYFUNCTION("""COMPUTED_VALUE"""),45706.66666666667)</f>
        <v>45706.66667</v>
      </c>
      <c r="E284" s="1">
        <f>IFERROR(__xludf.DUMMYFUNCTION("""COMPUTED_VALUE"""),809.97)</f>
        <v>809.97</v>
      </c>
      <c r="G284" s="2">
        <f>IFERROR(__xludf.DUMMYFUNCTION("""COMPUTED_VALUE"""),45706.66666666667)</f>
        <v>45706.66667</v>
      </c>
      <c r="H284" s="1">
        <f>IFERROR(__xludf.DUMMYFUNCTION("""COMPUTED_VALUE"""),797.68)</f>
        <v>797.68</v>
      </c>
      <c r="J284" s="2">
        <f>IFERROR(__xludf.DUMMYFUNCTION("""COMPUTED_VALUE"""),45706.66666666667)</f>
        <v>45706.66667</v>
      </c>
      <c r="K284" s="1">
        <f>IFERROR(__xludf.DUMMYFUNCTION("""COMPUTED_VALUE"""),804.56)</f>
        <v>804.56</v>
      </c>
      <c r="M284" s="2">
        <f>IFERROR(__xludf.DUMMYFUNCTION("""COMPUTED_VALUE"""),45706.66666666667)</f>
        <v>45706.66667</v>
      </c>
      <c r="N284" s="1">
        <f>IFERROR(__xludf.DUMMYFUNCTION("""COMPUTED_VALUE"""),4046388.0)</f>
        <v>4046388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IFERROR(__xludf.DUMMYFUNCTION("""COMPUTED_VALUE"""),807.14)</f>
        <v>807.14</v>
      </c>
      <c r="D285" s="2">
        <f>IFERROR(__xludf.DUMMYFUNCTION("""COMPUTED_VALUE"""),45707.66666666667)</f>
        <v>45707.66667</v>
      </c>
      <c r="E285" s="1">
        <f>IFERROR(__xludf.DUMMYFUNCTION("""COMPUTED_VALUE"""),814.28)</f>
        <v>814.28</v>
      </c>
      <c r="G285" s="2">
        <f>IFERROR(__xludf.DUMMYFUNCTION("""COMPUTED_VALUE"""),45707.66666666667)</f>
        <v>45707.66667</v>
      </c>
      <c r="H285" s="1">
        <f>IFERROR(__xludf.DUMMYFUNCTION("""COMPUTED_VALUE"""),801.91)</f>
        <v>801.91</v>
      </c>
      <c r="J285" s="2">
        <f>IFERROR(__xludf.DUMMYFUNCTION("""COMPUTED_VALUE"""),45707.66666666667)</f>
        <v>45707.66667</v>
      </c>
      <c r="K285" s="1">
        <f>IFERROR(__xludf.DUMMYFUNCTION("""COMPUTED_VALUE"""),809.29)</f>
        <v>809.29</v>
      </c>
      <c r="M285" s="2">
        <f>IFERROR(__xludf.DUMMYFUNCTION("""COMPUTED_VALUE"""),45707.66666666667)</f>
        <v>45707.66667</v>
      </c>
      <c r="N285" s="1">
        <f>IFERROR(__xludf.DUMMYFUNCTION("""COMPUTED_VALUE"""),5767001.0)</f>
        <v>5767001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IFERROR(__xludf.DUMMYFUNCTION("""COMPUTED_VALUE"""),806.74)</f>
        <v>806.74</v>
      </c>
      <c r="D286" s="2">
        <f>IFERROR(__xludf.DUMMYFUNCTION("""COMPUTED_VALUE"""),45708.66666666667)</f>
        <v>45708.66667</v>
      </c>
      <c r="E286" s="1">
        <f>IFERROR(__xludf.DUMMYFUNCTION("""COMPUTED_VALUE"""),807.38)</f>
        <v>807.38</v>
      </c>
      <c r="G286" s="2">
        <f>IFERROR(__xludf.DUMMYFUNCTION("""COMPUTED_VALUE"""),45708.66666666667)</f>
        <v>45708.66667</v>
      </c>
      <c r="H286" s="1">
        <f>IFERROR(__xludf.DUMMYFUNCTION("""COMPUTED_VALUE"""),766.48)</f>
        <v>766.48</v>
      </c>
      <c r="J286" s="2">
        <f>IFERROR(__xludf.DUMMYFUNCTION("""COMPUTED_VALUE"""),45708.66666666667)</f>
        <v>45708.66667</v>
      </c>
      <c r="K286" s="1">
        <f>IFERROR(__xludf.DUMMYFUNCTION("""COMPUTED_VALUE"""),776.49)</f>
        <v>776.49</v>
      </c>
      <c r="M286" s="2">
        <f>IFERROR(__xludf.DUMMYFUNCTION("""COMPUTED_VALUE"""),45708.66666666667)</f>
        <v>45708.66667</v>
      </c>
      <c r="N286" s="1">
        <f>IFERROR(__xludf.DUMMYFUNCTION("""COMPUTED_VALUE"""),9521945.0)</f>
        <v>9521945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IFERROR(__xludf.DUMMYFUNCTION("""COMPUTED_VALUE"""),777.87)</f>
        <v>777.87</v>
      </c>
      <c r="D287" s="2">
        <f>IFERROR(__xludf.DUMMYFUNCTION("""COMPUTED_VALUE"""),45709.66666666667)</f>
        <v>45709.66667</v>
      </c>
      <c r="E287" s="1">
        <f>IFERROR(__xludf.DUMMYFUNCTION("""COMPUTED_VALUE"""),779.29)</f>
        <v>779.29</v>
      </c>
      <c r="G287" s="2">
        <f>IFERROR(__xludf.DUMMYFUNCTION("""COMPUTED_VALUE"""),45709.66666666667)</f>
        <v>45709.66667</v>
      </c>
      <c r="H287" s="1">
        <f>IFERROR(__xludf.DUMMYFUNCTION("""COMPUTED_VALUE"""),762.72)</f>
        <v>762.72</v>
      </c>
      <c r="J287" s="2">
        <f>IFERROR(__xludf.DUMMYFUNCTION("""COMPUTED_VALUE"""),45709.66666666667)</f>
        <v>45709.66667</v>
      </c>
      <c r="K287" s="1">
        <f>IFERROR(__xludf.DUMMYFUNCTION("""COMPUTED_VALUE"""),765.76)</f>
        <v>765.76</v>
      </c>
      <c r="M287" s="2">
        <f>IFERROR(__xludf.DUMMYFUNCTION("""COMPUTED_VALUE"""),45709.66666666667)</f>
        <v>45709.66667</v>
      </c>
      <c r="N287" s="1">
        <f>IFERROR(__xludf.DUMMYFUNCTION("""COMPUTED_VALUE"""),6461187.0)</f>
        <v>6461187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IFERROR(__xludf.DUMMYFUNCTION("""COMPUTED_VALUE"""),769.73)</f>
        <v>769.73</v>
      </c>
      <c r="D288" s="2">
        <f>IFERROR(__xludf.DUMMYFUNCTION("""COMPUTED_VALUE"""),45712.66666666667)</f>
        <v>45712.66667</v>
      </c>
      <c r="E288" s="1">
        <f>IFERROR(__xludf.DUMMYFUNCTION("""COMPUTED_VALUE"""),769.75)</f>
        <v>769.75</v>
      </c>
      <c r="G288" s="2">
        <f>IFERROR(__xludf.DUMMYFUNCTION("""COMPUTED_VALUE"""),45712.66666666667)</f>
        <v>45712.66667</v>
      </c>
      <c r="H288" s="1">
        <f>IFERROR(__xludf.DUMMYFUNCTION("""COMPUTED_VALUE"""),762.12)</f>
        <v>762.12</v>
      </c>
      <c r="J288" s="2">
        <f>IFERROR(__xludf.DUMMYFUNCTION("""COMPUTED_VALUE"""),45712.66666666667)</f>
        <v>45712.66667</v>
      </c>
      <c r="K288" s="1">
        <f>IFERROR(__xludf.DUMMYFUNCTION("""COMPUTED_VALUE"""),764.98)</f>
        <v>764.98</v>
      </c>
      <c r="M288" s="2">
        <f>IFERROR(__xludf.DUMMYFUNCTION("""COMPUTED_VALUE"""),45712.66666666667)</f>
        <v>45712.66667</v>
      </c>
      <c r="N288" s="1">
        <f>IFERROR(__xludf.DUMMYFUNCTION("""COMPUTED_VALUE"""),5606544.0)</f>
        <v>5606544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IFERROR(__xludf.DUMMYFUNCTION("""COMPUTED_VALUE"""),767.21)</f>
        <v>767.21</v>
      </c>
      <c r="D289" s="2">
        <f>IFERROR(__xludf.DUMMYFUNCTION("""COMPUTED_VALUE"""),45713.66666666667)</f>
        <v>45713.66667</v>
      </c>
      <c r="E289" s="1">
        <f>IFERROR(__xludf.DUMMYFUNCTION("""COMPUTED_VALUE"""),770.23)</f>
        <v>770.23</v>
      </c>
      <c r="G289" s="2">
        <f>IFERROR(__xludf.DUMMYFUNCTION("""COMPUTED_VALUE"""),45713.66666666667)</f>
        <v>45713.66667</v>
      </c>
      <c r="H289" s="1">
        <f>IFERROR(__xludf.DUMMYFUNCTION("""COMPUTED_VALUE"""),757.68)</f>
        <v>757.68</v>
      </c>
      <c r="J289" s="2">
        <f>IFERROR(__xludf.DUMMYFUNCTION("""COMPUTED_VALUE"""),45713.66666666667)</f>
        <v>45713.66667</v>
      </c>
      <c r="K289" s="1">
        <f>IFERROR(__xludf.DUMMYFUNCTION("""COMPUTED_VALUE"""),761.82)</f>
        <v>761.82</v>
      </c>
      <c r="M289" s="2">
        <f>IFERROR(__xludf.DUMMYFUNCTION("""COMPUTED_VALUE"""),45713.66666666667)</f>
        <v>45713.66667</v>
      </c>
      <c r="N289" s="1">
        <f>IFERROR(__xludf.DUMMYFUNCTION("""COMPUTED_VALUE"""),5148295.0)</f>
        <v>5148295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IFERROR(__xludf.DUMMYFUNCTION("""COMPUTED_VALUE"""),760.09)</f>
        <v>760.09</v>
      </c>
      <c r="D290" s="2">
        <f>IFERROR(__xludf.DUMMYFUNCTION("""COMPUTED_VALUE"""),45714.66666666667)</f>
        <v>45714.66667</v>
      </c>
      <c r="E290" s="1">
        <f>IFERROR(__xludf.DUMMYFUNCTION("""COMPUTED_VALUE"""),767.59)</f>
        <v>767.59</v>
      </c>
      <c r="G290" s="2">
        <f>IFERROR(__xludf.DUMMYFUNCTION("""COMPUTED_VALUE"""),45714.66666666667)</f>
        <v>45714.66667</v>
      </c>
      <c r="H290" s="1">
        <f>IFERROR(__xludf.DUMMYFUNCTION("""COMPUTED_VALUE"""),753.59)</f>
        <v>753.59</v>
      </c>
      <c r="J290" s="2">
        <f>IFERROR(__xludf.DUMMYFUNCTION("""COMPUTED_VALUE"""),45714.66666666667)</f>
        <v>45714.66667</v>
      </c>
      <c r="K290" s="1">
        <f>IFERROR(__xludf.DUMMYFUNCTION("""COMPUTED_VALUE"""),756.27)</f>
        <v>756.27</v>
      </c>
      <c r="M290" s="2">
        <f>IFERROR(__xludf.DUMMYFUNCTION("""COMPUTED_VALUE"""),45714.66666666667)</f>
        <v>45714.66667</v>
      </c>
      <c r="N290" s="1">
        <f>IFERROR(__xludf.DUMMYFUNCTION("""COMPUTED_VALUE"""),4974267.0)</f>
        <v>4974267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IFERROR(__xludf.DUMMYFUNCTION("""COMPUTED_VALUE"""),757.25)</f>
        <v>757.25</v>
      </c>
      <c r="D291" s="2">
        <f>IFERROR(__xludf.DUMMYFUNCTION("""COMPUTED_VALUE"""),45715.66666666667)</f>
        <v>45715.66667</v>
      </c>
      <c r="E291" s="1">
        <f>IFERROR(__xludf.DUMMYFUNCTION("""COMPUTED_VALUE"""),765.32)</f>
        <v>765.32</v>
      </c>
      <c r="G291" s="2">
        <f>IFERROR(__xludf.DUMMYFUNCTION("""COMPUTED_VALUE"""),45715.66666666667)</f>
        <v>45715.66667</v>
      </c>
      <c r="H291" s="1">
        <f>IFERROR(__xludf.DUMMYFUNCTION("""COMPUTED_VALUE"""),755.07)</f>
        <v>755.07</v>
      </c>
      <c r="J291" s="2">
        <f>IFERROR(__xludf.DUMMYFUNCTION("""COMPUTED_VALUE"""),45715.66666666667)</f>
        <v>45715.66667</v>
      </c>
      <c r="K291" s="1">
        <f>IFERROR(__xludf.DUMMYFUNCTION("""COMPUTED_VALUE"""),757.21)</f>
        <v>757.21</v>
      </c>
      <c r="M291" s="2">
        <f>IFERROR(__xludf.DUMMYFUNCTION("""COMPUTED_VALUE"""),45715.66666666667)</f>
        <v>45715.66667</v>
      </c>
      <c r="N291" s="1">
        <f>IFERROR(__xludf.DUMMYFUNCTION("""COMPUTED_VALUE"""),5479431.0)</f>
        <v>5479431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IFERROR(__xludf.DUMMYFUNCTION("""COMPUTED_VALUE"""),758.69)</f>
        <v>758.69</v>
      </c>
      <c r="D292" s="2">
        <f>IFERROR(__xludf.DUMMYFUNCTION("""COMPUTED_VALUE"""),45716.66666666667)</f>
        <v>45716.66667</v>
      </c>
      <c r="E292" s="1">
        <f>IFERROR(__xludf.DUMMYFUNCTION("""COMPUTED_VALUE"""),767.37)</f>
        <v>767.37</v>
      </c>
      <c r="G292" s="2">
        <f>IFERROR(__xludf.DUMMYFUNCTION("""COMPUTED_VALUE"""),45716.66666666667)</f>
        <v>45716.66667</v>
      </c>
      <c r="H292" s="1">
        <f>IFERROR(__xludf.DUMMYFUNCTION("""COMPUTED_VALUE"""),752.68)</f>
        <v>752.68</v>
      </c>
      <c r="J292" s="2">
        <f>IFERROR(__xludf.DUMMYFUNCTION("""COMPUTED_VALUE"""),45716.66666666667)</f>
        <v>45716.66667</v>
      </c>
      <c r="K292" s="1">
        <f>IFERROR(__xludf.DUMMYFUNCTION("""COMPUTED_VALUE"""),767.19)</f>
        <v>767.19</v>
      </c>
      <c r="M292" s="2">
        <f>IFERROR(__xludf.DUMMYFUNCTION("""COMPUTED_VALUE"""),45716.66666666667)</f>
        <v>45716.66667</v>
      </c>
      <c r="N292" s="1">
        <f>IFERROR(__xludf.DUMMYFUNCTION("""COMPUTED_VALUE"""),8146037.0)</f>
        <v>8146037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IFERROR(__xludf.DUMMYFUNCTION("""COMPUTED_VALUE"""),766.89)</f>
        <v>766.89</v>
      </c>
      <c r="D293" s="2">
        <f>IFERROR(__xludf.DUMMYFUNCTION("""COMPUTED_VALUE"""),45719.66666666667)</f>
        <v>45719.66667</v>
      </c>
      <c r="E293" s="1">
        <f>IFERROR(__xludf.DUMMYFUNCTION("""COMPUTED_VALUE"""),775.02)</f>
        <v>775.02</v>
      </c>
      <c r="G293" s="2">
        <f>IFERROR(__xludf.DUMMYFUNCTION("""COMPUTED_VALUE"""),45719.66666666667)</f>
        <v>45719.66667</v>
      </c>
      <c r="H293" s="1">
        <f>IFERROR(__xludf.DUMMYFUNCTION("""COMPUTED_VALUE"""),754.55)</f>
        <v>754.55</v>
      </c>
      <c r="J293" s="2">
        <f>IFERROR(__xludf.DUMMYFUNCTION("""COMPUTED_VALUE"""),45719.66666666667)</f>
        <v>45719.66667</v>
      </c>
      <c r="K293" s="1">
        <f>IFERROR(__xludf.DUMMYFUNCTION("""COMPUTED_VALUE"""),758.59)</f>
        <v>758.59</v>
      </c>
      <c r="M293" s="2">
        <f>IFERROR(__xludf.DUMMYFUNCTION("""COMPUTED_VALUE"""),45719.66666666667)</f>
        <v>45719.66667</v>
      </c>
      <c r="N293" s="1">
        <f>IFERROR(__xludf.DUMMYFUNCTION("""COMPUTED_VALUE"""),7771256.0)</f>
        <v>7771256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IFERROR(__xludf.DUMMYFUNCTION("""COMPUTED_VALUE"""),756.21)</f>
        <v>756.21</v>
      </c>
      <c r="D294" s="2">
        <f>IFERROR(__xludf.DUMMYFUNCTION("""COMPUTED_VALUE"""),45720.66666666667)</f>
        <v>45720.66667</v>
      </c>
      <c r="E294" s="1">
        <f>IFERROR(__xludf.DUMMYFUNCTION("""COMPUTED_VALUE"""),759.29)</f>
        <v>759.29</v>
      </c>
      <c r="G294" s="2">
        <f>IFERROR(__xludf.DUMMYFUNCTION("""COMPUTED_VALUE"""),45720.66666666667)</f>
        <v>45720.66667</v>
      </c>
      <c r="H294" s="1">
        <f>IFERROR(__xludf.DUMMYFUNCTION("""COMPUTED_VALUE"""),742.75)</f>
        <v>742.75</v>
      </c>
      <c r="J294" s="2">
        <f>IFERROR(__xludf.DUMMYFUNCTION("""COMPUTED_VALUE"""),45720.66666666667)</f>
        <v>45720.66667</v>
      </c>
      <c r="K294" s="1">
        <f>IFERROR(__xludf.DUMMYFUNCTION("""COMPUTED_VALUE"""),750.94)</f>
        <v>750.94</v>
      </c>
      <c r="M294" s="2">
        <f>IFERROR(__xludf.DUMMYFUNCTION("""COMPUTED_VALUE"""),45720.66666666667)</f>
        <v>45720.66667</v>
      </c>
      <c r="N294" s="1">
        <f>IFERROR(__xludf.DUMMYFUNCTION("""COMPUTED_VALUE"""),7585658.0)</f>
        <v>7585658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IFERROR(__xludf.DUMMYFUNCTION("""COMPUTED_VALUE"""),744.16)</f>
        <v>744.16</v>
      </c>
      <c r="D295" s="2">
        <f>IFERROR(__xludf.DUMMYFUNCTION("""COMPUTED_VALUE"""),45721.66666666667)</f>
        <v>45721.66667</v>
      </c>
      <c r="E295" s="1">
        <f>IFERROR(__xludf.DUMMYFUNCTION("""COMPUTED_VALUE"""),756.43)</f>
        <v>756.43</v>
      </c>
      <c r="G295" s="2">
        <f>IFERROR(__xludf.DUMMYFUNCTION("""COMPUTED_VALUE"""),45721.66666666667)</f>
        <v>45721.66667</v>
      </c>
      <c r="H295" s="1">
        <f>IFERROR(__xludf.DUMMYFUNCTION("""COMPUTED_VALUE"""),744.16)</f>
        <v>744.16</v>
      </c>
      <c r="J295" s="2">
        <f>IFERROR(__xludf.DUMMYFUNCTION("""COMPUTED_VALUE"""),45721.66666666667)</f>
        <v>45721.66667</v>
      </c>
      <c r="K295" s="1">
        <f>IFERROR(__xludf.DUMMYFUNCTION("""COMPUTED_VALUE"""),752.75)</f>
        <v>752.75</v>
      </c>
      <c r="M295" s="2">
        <f>IFERROR(__xludf.DUMMYFUNCTION("""COMPUTED_VALUE"""),45721.66666666667)</f>
        <v>45721.66667</v>
      </c>
      <c r="N295" s="1">
        <f>IFERROR(__xludf.DUMMYFUNCTION("""COMPUTED_VALUE"""),5034783.0)</f>
        <v>5034783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IFERROR(__xludf.DUMMYFUNCTION("""COMPUTED_VALUE"""),762.46)</f>
        <v>762.46</v>
      </c>
      <c r="D296" s="2">
        <f>IFERROR(__xludf.DUMMYFUNCTION("""COMPUTED_VALUE"""),45722.66666666667)</f>
        <v>45722.66667</v>
      </c>
      <c r="E296" s="1">
        <f>IFERROR(__xludf.DUMMYFUNCTION("""COMPUTED_VALUE"""),762.46)</f>
        <v>762.46</v>
      </c>
      <c r="G296" s="2">
        <f>IFERROR(__xludf.DUMMYFUNCTION("""COMPUTED_VALUE"""),45722.66666666667)</f>
        <v>45722.66667</v>
      </c>
      <c r="H296" s="1">
        <f>IFERROR(__xludf.DUMMYFUNCTION("""COMPUTED_VALUE"""),746.67)</f>
        <v>746.67</v>
      </c>
      <c r="J296" s="2">
        <f>IFERROR(__xludf.DUMMYFUNCTION("""COMPUTED_VALUE"""),45722.66666666667)</f>
        <v>45722.66667</v>
      </c>
      <c r="K296" s="1">
        <f>IFERROR(__xludf.DUMMYFUNCTION("""COMPUTED_VALUE"""),756.92)</f>
        <v>756.92</v>
      </c>
      <c r="M296" s="2">
        <f>IFERROR(__xludf.DUMMYFUNCTION("""COMPUTED_VALUE"""),45722.66666666667)</f>
        <v>45722.66667</v>
      </c>
      <c r="N296" s="1">
        <f>IFERROR(__xludf.DUMMYFUNCTION("""COMPUTED_VALUE"""),6786298.0)</f>
        <v>6786298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IFERROR(__xludf.DUMMYFUNCTION("""COMPUTED_VALUE"""),752.49)</f>
        <v>752.49</v>
      </c>
      <c r="D297" s="2">
        <f>IFERROR(__xludf.DUMMYFUNCTION("""COMPUTED_VALUE"""),45723.66666666667)</f>
        <v>45723.66667</v>
      </c>
      <c r="E297" s="1">
        <f>IFERROR(__xludf.DUMMYFUNCTION("""COMPUTED_VALUE"""),767.39)</f>
        <v>767.39</v>
      </c>
      <c r="G297" s="2">
        <f>IFERROR(__xludf.DUMMYFUNCTION("""COMPUTED_VALUE"""),45723.66666666667)</f>
        <v>45723.66667</v>
      </c>
      <c r="H297" s="1">
        <f>IFERROR(__xludf.DUMMYFUNCTION("""COMPUTED_VALUE"""),750.6)</f>
        <v>750.6</v>
      </c>
      <c r="J297" s="2">
        <f>IFERROR(__xludf.DUMMYFUNCTION("""COMPUTED_VALUE"""),45723.66666666667)</f>
        <v>45723.66667</v>
      </c>
      <c r="K297" s="1">
        <f>IFERROR(__xludf.DUMMYFUNCTION("""COMPUTED_VALUE"""),763.16)</f>
        <v>763.16</v>
      </c>
      <c r="M297" s="2">
        <f>IFERROR(__xludf.DUMMYFUNCTION("""COMPUTED_VALUE"""),45723.66666666667)</f>
        <v>45723.66667</v>
      </c>
      <c r="N297" s="1">
        <f>IFERROR(__xludf.DUMMYFUNCTION("""COMPUTED_VALUE"""),4972860.0)</f>
        <v>4972860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IFERROR(__xludf.DUMMYFUNCTION("""COMPUTED_VALUE"""),756.48)</f>
        <v>756.48</v>
      </c>
      <c r="D298" s="2">
        <f>IFERROR(__xludf.DUMMYFUNCTION("""COMPUTED_VALUE"""),45726.66666666667)</f>
        <v>45726.66667</v>
      </c>
      <c r="E298" s="1">
        <f>IFERROR(__xludf.DUMMYFUNCTION("""COMPUTED_VALUE"""),766.46)</f>
        <v>766.46</v>
      </c>
      <c r="G298" s="2">
        <f>IFERROR(__xludf.DUMMYFUNCTION("""COMPUTED_VALUE"""),45726.66666666667)</f>
        <v>45726.66667</v>
      </c>
      <c r="H298" s="1">
        <f>IFERROR(__xludf.DUMMYFUNCTION("""COMPUTED_VALUE"""),751.84)</f>
        <v>751.84</v>
      </c>
      <c r="J298" s="2">
        <f>IFERROR(__xludf.DUMMYFUNCTION("""COMPUTED_VALUE"""),45726.66666666667)</f>
        <v>45726.66667</v>
      </c>
      <c r="K298" s="1">
        <f>IFERROR(__xludf.DUMMYFUNCTION("""COMPUTED_VALUE"""),755.19)</f>
        <v>755.19</v>
      </c>
      <c r="M298" s="2">
        <f>IFERROR(__xludf.DUMMYFUNCTION("""COMPUTED_VALUE"""),45726.66666666667)</f>
        <v>45726.66667</v>
      </c>
      <c r="N298" s="1">
        <f>IFERROR(__xludf.DUMMYFUNCTION("""COMPUTED_VALUE"""),6061722.0)</f>
        <v>6061722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IFERROR(__xludf.DUMMYFUNCTION("""COMPUTED_VALUE"""),751.62)</f>
        <v>751.62</v>
      </c>
      <c r="D299" s="2">
        <f>IFERROR(__xludf.DUMMYFUNCTION("""COMPUTED_VALUE"""),45727.66666666667)</f>
        <v>45727.66667</v>
      </c>
      <c r="E299" s="1">
        <f>IFERROR(__xludf.DUMMYFUNCTION("""COMPUTED_VALUE"""),755.06)</f>
        <v>755.06</v>
      </c>
      <c r="G299" s="2">
        <f>IFERROR(__xludf.DUMMYFUNCTION("""COMPUTED_VALUE"""),45727.66666666667)</f>
        <v>45727.66667</v>
      </c>
      <c r="H299" s="1">
        <f>IFERROR(__xludf.DUMMYFUNCTION("""COMPUTED_VALUE"""),739.84)</f>
        <v>739.84</v>
      </c>
      <c r="J299" s="2">
        <f>IFERROR(__xludf.DUMMYFUNCTION("""COMPUTED_VALUE"""),45727.66666666667)</f>
        <v>45727.66667</v>
      </c>
      <c r="K299" s="1">
        <f>IFERROR(__xludf.DUMMYFUNCTION("""COMPUTED_VALUE"""),743.2)</f>
        <v>743.2</v>
      </c>
      <c r="M299" s="2">
        <f>IFERROR(__xludf.DUMMYFUNCTION("""COMPUTED_VALUE"""),45727.66666666667)</f>
        <v>45727.66667</v>
      </c>
      <c r="N299" s="1">
        <f>IFERROR(__xludf.DUMMYFUNCTION("""COMPUTED_VALUE"""),5663074.0)</f>
        <v>5663074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IFERROR(__xludf.DUMMYFUNCTION("""COMPUTED_VALUE"""),747.1)</f>
        <v>747.1</v>
      </c>
      <c r="D300" s="2">
        <f>IFERROR(__xludf.DUMMYFUNCTION("""COMPUTED_VALUE"""),45728.66666666667)</f>
        <v>45728.66667</v>
      </c>
      <c r="E300" s="1">
        <f>IFERROR(__xludf.DUMMYFUNCTION("""COMPUTED_VALUE"""),748.5)</f>
        <v>748.5</v>
      </c>
      <c r="G300" s="2">
        <f>IFERROR(__xludf.DUMMYFUNCTION("""COMPUTED_VALUE"""),45728.66666666667)</f>
        <v>45728.66667</v>
      </c>
      <c r="H300" s="1">
        <f>IFERROR(__xludf.DUMMYFUNCTION("""COMPUTED_VALUE"""),732.21)</f>
        <v>732.21</v>
      </c>
      <c r="J300" s="2">
        <f>IFERROR(__xludf.DUMMYFUNCTION("""COMPUTED_VALUE"""),45728.66666666667)</f>
        <v>45728.66667</v>
      </c>
      <c r="K300" s="1">
        <f>IFERROR(__xludf.DUMMYFUNCTION("""COMPUTED_VALUE"""),736.03)</f>
        <v>736.03</v>
      </c>
      <c r="M300" s="2">
        <f>IFERROR(__xludf.DUMMYFUNCTION("""COMPUTED_VALUE"""),45728.66666666667)</f>
        <v>45728.66667</v>
      </c>
      <c r="N300" s="1">
        <f>IFERROR(__xludf.DUMMYFUNCTION("""COMPUTED_VALUE"""),6645470.0)</f>
        <v>6645470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IFERROR(__xludf.DUMMYFUNCTION("""COMPUTED_VALUE"""),733.7)</f>
        <v>733.7</v>
      </c>
      <c r="D301" s="2">
        <f>IFERROR(__xludf.DUMMYFUNCTION("""COMPUTED_VALUE"""),45729.66666666667)</f>
        <v>45729.66667</v>
      </c>
      <c r="E301" s="1">
        <f>IFERROR(__xludf.DUMMYFUNCTION("""COMPUTED_VALUE"""),741.75)</f>
        <v>741.75</v>
      </c>
      <c r="G301" s="2">
        <f>IFERROR(__xludf.DUMMYFUNCTION("""COMPUTED_VALUE"""),45729.66666666667)</f>
        <v>45729.66667</v>
      </c>
      <c r="H301" s="1">
        <f>IFERROR(__xludf.DUMMYFUNCTION("""COMPUTED_VALUE"""),726.15)</f>
        <v>726.15</v>
      </c>
      <c r="J301" s="2">
        <f>IFERROR(__xludf.DUMMYFUNCTION("""COMPUTED_VALUE"""),45729.66666666667)</f>
        <v>45729.66667</v>
      </c>
      <c r="K301" s="1">
        <f>IFERROR(__xludf.DUMMYFUNCTION("""COMPUTED_VALUE"""),726.92)</f>
        <v>726.92</v>
      </c>
      <c r="M301" s="2">
        <f>IFERROR(__xludf.DUMMYFUNCTION("""COMPUTED_VALUE"""),45729.66666666667)</f>
        <v>45729.66667</v>
      </c>
      <c r="N301" s="1">
        <f>IFERROR(__xludf.DUMMYFUNCTION("""COMPUTED_VALUE"""),4865599.0)</f>
        <v>4865599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IFERROR(__xludf.DUMMYFUNCTION("""COMPUTED_VALUE"""),732.41)</f>
        <v>732.41</v>
      </c>
      <c r="D302" s="2">
        <f>IFERROR(__xludf.DUMMYFUNCTION("""COMPUTED_VALUE"""),45730.66666666667)</f>
        <v>45730.66667</v>
      </c>
      <c r="E302" s="1">
        <f>IFERROR(__xludf.DUMMYFUNCTION("""COMPUTED_VALUE"""),746.81)</f>
        <v>746.81</v>
      </c>
      <c r="G302" s="2">
        <f>IFERROR(__xludf.DUMMYFUNCTION("""COMPUTED_VALUE"""),45730.66666666667)</f>
        <v>45730.66667</v>
      </c>
      <c r="H302" s="1">
        <f>IFERROR(__xludf.DUMMYFUNCTION("""COMPUTED_VALUE"""),730.49)</f>
        <v>730.49</v>
      </c>
      <c r="J302" s="2">
        <f>IFERROR(__xludf.DUMMYFUNCTION("""COMPUTED_VALUE"""),45730.66666666667)</f>
        <v>45730.66667</v>
      </c>
      <c r="K302" s="1">
        <f>IFERROR(__xludf.DUMMYFUNCTION("""COMPUTED_VALUE"""),745.3)</f>
        <v>745.3</v>
      </c>
      <c r="M302" s="2">
        <f>IFERROR(__xludf.DUMMYFUNCTION("""COMPUTED_VALUE"""),45730.66666666667)</f>
        <v>45730.66667</v>
      </c>
      <c r="N302" s="1">
        <f>IFERROR(__xludf.DUMMYFUNCTION("""COMPUTED_VALUE"""),4540386.0)</f>
        <v>4540386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IFERROR(__xludf.DUMMYFUNCTION("""COMPUTED_VALUE"""),744.2)</f>
        <v>744.2</v>
      </c>
      <c r="D303" s="2">
        <f>IFERROR(__xludf.DUMMYFUNCTION("""COMPUTED_VALUE"""),45733.66666666667)</f>
        <v>45733.66667</v>
      </c>
      <c r="E303" s="1">
        <f>IFERROR(__xludf.DUMMYFUNCTION("""COMPUTED_VALUE"""),752.44)</f>
        <v>752.44</v>
      </c>
      <c r="G303" s="2">
        <f>IFERROR(__xludf.DUMMYFUNCTION("""COMPUTED_VALUE"""),45733.66666666667)</f>
        <v>45733.66667</v>
      </c>
      <c r="H303" s="1">
        <f>IFERROR(__xludf.DUMMYFUNCTION("""COMPUTED_VALUE"""),742.37)</f>
        <v>742.37</v>
      </c>
      <c r="J303" s="2">
        <f>IFERROR(__xludf.DUMMYFUNCTION("""COMPUTED_VALUE"""),45733.66666666667)</f>
        <v>45733.66667</v>
      </c>
      <c r="K303" s="1">
        <f>IFERROR(__xludf.DUMMYFUNCTION("""COMPUTED_VALUE"""),745.86)</f>
        <v>745.86</v>
      </c>
      <c r="M303" s="2">
        <f>IFERROR(__xludf.DUMMYFUNCTION("""COMPUTED_VALUE"""),45733.66666666667)</f>
        <v>45733.66667</v>
      </c>
      <c r="N303" s="1">
        <f>IFERROR(__xludf.DUMMYFUNCTION("""COMPUTED_VALUE"""),4894692.0)</f>
        <v>4894692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IFERROR(__xludf.DUMMYFUNCTION("""COMPUTED_VALUE"""),742.44)</f>
        <v>742.44</v>
      </c>
      <c r="D304" s="2">
        <f>IFERROR(__xludf.DUMMYFUNCTION("""COMPUTED_VALUE"""),45734.66666666667)</f>
        <v>45734.66667</v>
      </c>
      <c r="E304" s="1">
        <f>IFERROR(__xludf.DUMMYFUNCTION("""COMPUTED_VALUE"""),744.08)</f>
        <v>744.08</v>
      </c>
      <c r="G304" s="2">
        <f>IFERROR(__xludf.DUMMYFUNCTION("""COMPUTED_VALUE"""),45734.66666666667)</f>
        <v>45734.66667</v>
      </c>
      <c r="H304" s="1">
        <f>IFERROR(__xludf.DUMMYFUNCTION("""COMPUTED_VALUE"""),736.47)</f>
        <v>736.47</v>
      </c>
      <c r="J304" s="2">
        <f>IFERROR(__xludf.DUMMYFUNCTION("""COMPUTED_VALUE"""),45734.66666666667)</f>
        <v>45734.66667</v>
      </c>
      <c r="K304" s="1">
        <f>IFERROR(__xludf.DUMMYFUNCTION("""COMPUTED_VALUE"""),741.06)</f>
        <v>741.06</v>
      </c>
      <c r="M304" s="2">
        <f>IFERROR(__xludf.DUMMYFUNCTION("""COMPUTED_VALUE"""),45734.66666666667)</f>
        <v>45734.66667</v>
      </c>
      <c r="N304" s="1">
        <f>IFERROR(__xludf.DUMMYFUNCTION("""COMPUTED_VALUE"""),5032931.0)</f>
        <v>5032931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IFERROR(__xludf.DUMMYFUNCTION("""COMPUTED_VALUE"""),742.33)</f>
        <v>742.33</v>
      </c>
      <c r="D305" s="2">
        <f>IFERROR(__xludf.DUMMYFUNCTION("""COMPUTED_VALUE"""),45735.66666666667)</f>
        <v>45735.66667</v>
      </c>
      <c r="E305" s="1">
        <f>IFERROR(__xludf.DUMMYFUNCTION("""COMPUTED_VALUE"""),755.23)</f>
        <v>755.23</v>
      </c>
      <c r="G305" s="2">
        <f>IFERROR(__xludf.DUMMYFUNCTION("""COMPUTED_VALUE"""),45735.66666666667)</f>
        <v>45735.66667</v>
      </c>
      <c r="H305" s="1">
        <f>IFERROR(__xludf.DUMMYFUNCTION("""COMPUTED_VALUE"""),742.33)</f>
        <v>742.33</v>
      </c>
      <c r="J305" s="2">
        <f>IFERROR(__xludf.DUMMYFUNCTION("""COMPUTED_VALUE"""),45735.66666666667)</f>
        <v>45735.66667</v>
      </c>
      <c r="K305" s="1">
        <f>IFERROR(__xludf.DUMMYFUNCTION("""COMPUTED_VALUE"""),749.64)</f>
        <v>749.64</v>
      </c>
      <c r="M305" s="2">
        <f>IFERROR(__xludf.DUMMYFUNCTION("""COMPUTED_VALUE"""),45735.66666666667)</f>
        <v>45735.66667</v>
      </c>
      <c r="N305" s="1">
        <f>IFERROR(__xludf.DUMMYFUNCTION("""COMPUTED_VALUE"""),5010840.0)</f>
        <v>5010840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IFERROR(__xludf.DUMMYFUNCTION("""COMPUTED_VALUE"""),746.03)</f>
        <v>746.03</v>
      </c>
      <c r="D306" s="2">
        <f>IFERROR(__xludf.DUMMYFUNCTION("""COMPUTED_VALUE"""),45736.66666666667)</f>
        <v>45736.66667</v>
      </c>
      <c r="E306" s="1">
        <f>IFERROR(__xludf.DUMMYFUNCTION("""COMPUTED_VALUE"""),750.92)</f>
        <v>750.92</v>
      </c>
      <c r="G306" s="2">
        <f>IFERROR(__xludf.DUMMYFUNCTION("""COMPUTED_VALUE"""),45736.66666666667)</f>
        <v>45736.66667</v>
      </c>
      <c r="H306" s="1">
        <f>IFERROR(__xludf.DUMMYFUNCTION("""COMPUTED_VALUE"""),743.41)</f>
        <v>743.41</v>
      </c>
      <c r="J306" s="2">
        <f>IFERROR(__xludf.DUMMYFUNCTION("""COMPUTED_VALUE"""),45736.66666666667)</f>
        <v>45736.66667</v>
      </c>
      <c r="K306" s="1">
        <f>IFERROR(__xludf.DUMMYFUNCTION("""COMPUTED_VALUE"""),746.29)</f>
        <v>746.29</v>
      </c>
      <c r="M306" s="2">
        <f>IFERROR(__xludf.DUMMYFUNCTION("""COMPUTED_VALUE"""),45736.66666666667)</f>
        <v>45736.66667</v>
      </c>
      <c r="N306" s="1">
        <f>IFERROR(__xludf.DUMMYFUNCTION("""COMPUTED_VALUE"""),5712488.0)</f>
        <v>5712488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IFERROR(__xludf.DUMMYFUNCTION("""COMPUTED_VALUE"""),741.69)</f>
        <v>741.69</v>
      </c>
      <c r="D307" s="2">
        <f>IFERROR(__xludf.DUMMYFUNCTION("""COMPUTED_VALUE"""),45737.66666666667)</f>
        <v>45737.66667</v>
      </c>
      <c r="E307" s="1">
        <f>IFERROR(__xludf.DUMMYFUNCTION("""COMPUTED_VALUE"""),749.74)</f>
        <v>749.74</v>
      </c>
      <c r="G307" s="2">
        <f>IFERROR(__xludf.DUMMYFUNCTION("""COMPUTED_VALUE"""),45737.66666666667)</f>
        <v>45737.66667</v>
      </c>
      <c r="H307" s="1">
        <f>IFERROR(__xludf.DUMMYFUNCTION("""COMPUTED_VALUE"""),737.18)</f>
        <v>737.18</v>
      </c>
      <c r="J307" s="2">
        <f>IFERROR(__xludf.DUMMYFUNCTION("""COMPUTED_VALUE"""),45737.66666666667)</f>
        <v>45737.66667</v>
      </c>
      <c r="K307" s="1">
        <f>IFERROR(__xludf.DUMMYFUNCTION("""COMPUTED_VALUE"""),744.15)</f>
        <v>744.15</v>
      </c>
      <c r="M307" s="2">
        <f>IFERROR(__xludf.DUMMYFUNCTION("""COMPUTED_VALUE"""),45737.66666666667)</f>
        <v>45737.66667</v>
      </c>
      <c r="N307" s="1">
        <f>IFERROR(__xludf.DUMMYFUNCTION("""COMPUTED_VALUE"""),1.2877357E7)</f>
        <v>12877357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IFERROR(__xludf.DUMMYFUNCTION("""COMPUTED_VALUE"""),752.31)</f>
        <v>752.31</v>
      </c>
      <c r="D308" s="2">
        <f>IFERROR(__xludf.DUMMYFUNCTION("""COMPUTED_VALUE"""),45740.66666666667)</f>
        <v>45740.66667</v>
      </c>
      <c r="E308" s="1">
        <f>IFERROR(__xludf.DUMMYFUNCTION("""COMPUTED_VALUE"""),752.7)</f>
        <v>752.7</v>
      </c>
      <c r="G308" s="2">
        <f>IFERROR(__xludf.DUMMYFUNCTION("""COMPUTED_VALUE"""),45740.66666666667)</f>
        <v>45740.66667</v>
      </c>
      <c r="H308" s="1">
        <f>IFERROR(__xludf.DUMMYFUNCTION("""COMPUTED_VALUE"""),743.37)</f>
        <v>743.37</v>
      </c>
      <c r="J308" s="2">
        <f>IFERROR(__xludf.DUMMYFUNCTION("""COMPUTED_VALUE"""),45740.66666666667)</f>
        <v>45740.66667</v>
      </c>
      <c r="K308" s="1">
        <f>IFERROR(__xludf.DUMMYFUNCTION("""COMPUTED_VALUE"""),747.07)</f>
        <v>747.07</v>
      </c>
      <c r="M308" s="2">
        <f>IFERROR(__xludf.DUMMYFUNCTION("""COMPUTED_VALUE"""),45740.66666666667)</f>
        <v>45740.66667</v>
      </c>
      <c r="N308" s="1">
        <f>IFERROR(__xludf.DUMMYFUNCTION("""COMPUTED_VALUE"""),5452580.0)</f>
        <v>5452580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IFERROR(__xludf.DUMMYFUNCTION("""COMPUTED_VALUE"""),747.62)</f>
        <v>747.62</v>
      </c>
      <c r="D309" s="2">
        <f>IFERROR(__xludf.DUMMYFUNCTION("""COMPUTED_VALUE"""),45741.66666666667)</f>
        <v>45741.66667</v>
      </c>
      <c r="E309" s="1">
        <f>IFERROR(__xludf.DUMMYFUNCTION("""COMPUTED_VALUE"""),755.18)</f>
        <v>755.18</v>
      </c>
      <c r="G309" s="2">
        <f>IFERROR(__xludf.DUMMYFUNCTION("""COMPUTED_VALUE"""),45741.66666666667)</f>
        <v>45741.66667</v>
      </c>
      <c r="H309" s="1">
        <f>IFERROR(__xludf.DUMMYFUNCTION("""COMPUTED_VALUE"""),746.61)</f>
        <v>746.61</v>
      </c>
      <c r="J309" s="2">
        <f>IFERROR(__xludf.DUMMYFUNCTION("""COMPUTED_VALUE"""),45741.66666666667)</f>
        <v>45741.66667</v>
      </c>
      <c r="K309" s="1">
        <f>IFERROR(__xludf.DUMMYFUNCTION("""COMPUTED_VALUE"""),752.58)</f>
        <v>752.58</v>
      </c>
      <c r="M309" s="2">
        <f>IFERROR(__xludf.DUMMYFUNCTION("""COMPUTED_VALUE"""),45741.66666666667)</f>
        <v>45741.66667</v>
      </c>
      <c r="N309" s="1">
        <f>IFERROR(__xludf.DUMMYFUNCTION("""COMPUTED_VALUE"""),5150673.0)</f>
        <v>5150673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IFERROR(__xludf.DUMMYFUNCTION("""COMPUTED_VALUE"""),756.27)</f>
        <v>756.27</v>
      </c>
      <c r="D310" s="2">
        <f>IFERROR(__xludf.DUMMYFUNCTION("""COMPUTED_VALUE"""),45742.66666666667)</f>
        <v>45742.66667</v>
      </c>
      <c r="E310" s="1">
        <f>IFERROR(__xludf.DUMMYFUNCTION("""COMPUTED_VALUE"""),759.92)</f>
        <v>759.92</v>
      </c>
      <c r="G310" s="2">
        <f>IFERROR(__xludf.DUMMYFUNCTION("""COMPUTED_VALUE"""),45742.66666666667)</f>
        <v>45742.66667</v>
      </c>
      <c r="H310" s="1">
        <f>IFERROR(__xludf.DUMMYFUNCTION("""COMPUTED_VALUE"""),752.55)</f>
        <v>752.55</v>
      </c>
      <c r="J310" s="2">
        <f>IFERROR(__xludf.DUMMYFUNCTION("""COMPUTED_VALUE"""),45742.66666666667)</f>
        <v>45742.66667</v>
      </c>
      <c r="K310" s="1">
        <f>IFERROR(__xludf.DUMMYFUNCTION("""COMPUTED_VALUE"""),753.35)</f>
        <v>753.35</v>
      </c>
      <c r="M310" s="2">
        <f>IFERROR(__xludf.DUMMYFUNCTION("""COMPUTED_VALUE"""),45742.66666666667)</f>
        <v>45742.66667</v>
      </c>
      <c r="N310" s="1">
        <f>IFERROR(__xludf.DUMMYFUNCTION("""COMPUTED_VALUE"""),5445136.0)</f>
        <v>5445136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IFERROR(__xludf.DUMMYFUNCTION("""COMPUTED_VALUE"""),754.03)</f>
        <v>754.03</v>
      </c>
      <c r="D311" s="2">
        <f>IFERROR(__xludf.DUMMYFUNCTION("""COMPUTED_VALUE"""),45743.66666666667)</f>
        <v>45743.66667</v>
      </c>
      <c r="E311" s="1">
        <f>IFERROR(__xludf.DUMMYFUNCTION("""COMPUTED_VALUE"""),754.03)</f>
        <v>754.03</v>
      </c>
      <c r="G311" s="2">
        <f>IFERROR(__xludf.DUMMYFUNCTION("""COMPUTED_VALUE"""),45743.66666666667)</f>
        <v>45743.66667</v>
      </c>
      <c r="H311" s="1">
        <f>IFERROR(__xludf.DUMMYFUNCTION("""COMPUTED_VALUE"""),741.49)</f>
        <v>741.49</v>
      </c>
      <c r="J311" s="2">
        <f>IFERROR(__xludf.DUMMYFUNCTION("""COMPUTED_VALUE"""),45743.66666666667)</f>
        <v>45743.66667</v>
      </c>
      <c r="K311" s="1">
        <f>IFERROR(__xludf.DUMMYFUNCTION("""COMPUTED_VALUE"""),742.52)</f>
        <v>742.52</v>
      </c>
      <c r="M311" s="2">
        <f>IFERROR(__xludf.DUMMYFUNCTION("""COMPUTED_VALUE"""),45743.66666666667)</f>
        <v>45743.66667</v>
      </c>
      <c r="N311" s="1">
        <f>IFERROR(__xludf.DUMMYFUNCTION("""COMPUTED_VALUE"""),5909600.0)</f>
        <v>5909600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IFERROR(__xludf.DUMMYFUNCTION("""COMPUTED_VALUE"""),746.3)</f>
        <v>746.3</v>
      </c>
      <c r="D312" s="2">
        <f>IFERROR(__xludf.DUMMYFUNCTION("""COMPUTED_VALUE"""),45744.66666666667)</f>
        <v>45744.66667</v>
      </c>
      <c r="E312" s="1">
        <f>IFERROR(__xludf.DUMMYFUNCTION("""COMPUTED_VALUE"""),746.3)</f>
        <v>746.3</v>
      </c>
      <c r="G312" s="2">
        <f>IFERROR(__xludf.DUMMYFUNCTION("""COMPUTED_VALUE"""),45744.66666666667)</f>
        <v>45744.66667</v>
      </c>
      <c r="H312" s="1">
        <f>IFERROR(__xludf.DUMMYFUNCTION("""COMPUTED_VALUE"""),732.09)</f>
        <v>732.09</v>
      </c>
      <c r="J312" s="2">
        <f>IFERROR(__xludf.DUMMYFUNCTION("""COMPUTED_VALUE"""),45744.66666666667)</f>
        <v>45744.66667</v>
      </c>
      <c r="K312" s="1">
        <f>IFERROR(__xludf.DUMMYFUNCTION("""COMPUTED_VALUE"""),735.71)</f>
        <v>735.71</v>
      </c>
      <c r="M312" s="2">
        <f>IFERROR(__xludf.DUMMYFUNCTION("""COMPUTED_VALUE"""),45744.66666666667)</f>
        <v>45744.66667</v>
      </c>
      <c r="N312" s="1">
        <f>IFERROR(__xludf.DUMMYFUNCTION("""COMPUTED_VALUE"""),5290475.0)</f>
        <v>5290475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IFERROR(__xludf.DUMMYFUNCTION("""COMPUTED_VALUE"""),737.97)</f>
        <v>737.97</v>
      </c>
      <c r="D313" s="2">
        <f>IFERROR(__xludf.DUMMYFUNCTION("""COMPUTED_VALUE"""),45747.66666666667)</f>
        <v>45747.66667</v>
      </c>
      <c r="E313" s="1">
        <f>IFERROR(__xludf.DUMMYFUNCTION("""COMPUTED_VALUE"""),752.63)</f>
        <v>752.63</v>
      </c>
      <c r="G313" s="2">
        <f>IFERROR(__xludf.DUMMYFUNCTION("""COMPUTED_VALUE"""),45747.66666666667)</f>
        <v>45747.66667</v>
      </c>
      <c r="H313" s="1">
        <f>IFERROR(__xludf.DUMMYFUNCTION("""COMPUTED_VALUE"""),732.48)</f>
        <v>732.48</v>
      </c>
      <c r="J313" s="2">
        <f>IFERROR(__xludf.DUMMYFUNCTION("""COMPUTED_VALUE"""),45747.66666666667)</f>
        <v>45747.66667</v>
      </c>
      <c r="K313" s="1">
        <f>IFERROR(__xludf.DUMMYFUNCTION("""COMPUTED_VALUE"""),750.07)</f>
        <v>750.07</v>
      </c>
      <c r="M313" s="2">
        <f>IFERROR(__xludf.DUMMYFUNCTION("""COMPUTED_VALUE"""),45747.66666666667)</f>
        <v>45747.66667</v>
      </c>
      <c r="N313" s="1">
        <f>IFERROR(__xludf.DUMMYFUNCTION("""COMPUTED_VALUE"""),2.143713E7)</f>
        <v>21437130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IFERROR(__xludf.DUMMYFUNCTION("""COMPUTED_VALUE"""),748.4)</f>
        <v>748.4</v>
      </c>
      <c r="D314" s="2">
        <f>IFERROR(__xludf.DUMMYFUNCTION("""COMPUTED_VALUE"""),45748.66666666667)</f>
        <v>45748.66667</v>
      </c>
      <c r="E314" s="1">
        <f>IFERROR(__xludf.DUMMYFUNCTION("""COMPUTED_VALUE"""),758.47)</f>
        <v>758.47</v>
      </c>
      <c r="G314" s="2">
        <f>IFERROR(__xludf.DUMMYFUNCTION("""COMPUTED_VALUE"""),45748.66666666667)</f>
        <v>45748.66667</v>
      </c>
      <c r="H314" s="1">
        <f>IFERROR(__xludf.DUMMYFUNCTION("""COMPUTED_VALUE"""),741.82)</f>
        <v>741.82</v>
      </c>
      <c r="J314" s="2">
        <f>IFERROR(__xludf.DUMMYFUNCTION("""COMPUTED_VALUE"""),45748.66666666667)</f>
        <v>45748.66667</v>
      </c>
      <c r="K314" s="1">
        <f>IFERROR(__xludf.DUMMYFUNCTION("""COMPUTED_VALUE"""),749.95)</f>
        <v>749.95</v>
      </c>
      <c r="M314" s="2">
        <f>IFERROR(__xludf.DUMMYFUNCTION("""COMPUTED_VALUE"""),45748.66666666667)</f>
        <v>45748.66667</v>
      </c>
      <c r="N314" s="1">
        <f>IFERROR(__xludf.DUMMYFUNCTION("""COMPUTED_VALUE"""),7048708.0)</f>
        <v>7048708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IFERROR(__xludf.DUMMYFUNCTION("""COMPUTED_VALUE"""),736.62)</f>
        <v>736.62</v>
      </c>
      <c r="D315" s="2">
        <f>IFERROR(__xludf.DUMMYFUNCTION("""COMPUTED_VALUE"""),45749.66666666667)</f>
        <v>45749.66667</v>
      </c>
      <c r="E315" s="1">
        <f>IFERROR(__xludf.DUMMYFUNCTION("""COMPUTED_VALUE"""),750.39)</f>
        <v>750.39</v>
      </c>
      <c r="G315" s="2">
        <f>IFERROR(__xludf.DUMMYFUNCTION("""COMPUTED_VALUE"""),45749.66666666667)</f>
        <v>45749.66667</v>
      </c>
      <c r="H315" s="1">
        <f>IFERROR(__xludf.DUMMYFUNCTION("""COMPUTED_VALUE"""),736.62)</f>
        <v>736.62</v>
      </c>
      <c r="J315" s="2">
        <f>IFERROR(__xludf.DUMMYFUNCTION("""COMPUTED_VALUE"""),45749.66666666667)</f>
        <v>45749.66667</v>
      </c>
      <c r="K315" s="1">
        <f>IFERROR(__xludf.DUMMYFUNCTION("""COMPUTED_VALUE"""),748.68)</f>
        <v>748.68</v>
      </c>
      <c r="M315" s="2">
        <f>IFERROR(__xludf.DUMMYFUNCTION("""COMPUTED_VALUE"""),45749.66666666667)</f>
        <v>45749.66667</v>
      </c>
      <c r="N315" s="1">
        <f>IFERROR(__xludf.DUMMYFUNCTION("""COMPUTED_VALUE"""),5024779.0)</f>
        <v>5024779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IFERROR(__xludf.DUMMYFUNCTION("""COMPUTED_VALUE"""),736.65)</f>
        <v>736.65</v>
      </c>
      <c r="D316" s="2">
        <f>IFERROR(__xludf.DUMMYFUNCTION("""COMPUTED_VALUE"""),45750.66666666667)</f>
        <v>45750.66667</v>
      </c>
      <c r="E316" s="1">
        <f>IFERROR(__xludf.DUMMYFUNCTION("""COMPUTED_VALUE"""),741.09)</f>
        <v>741.09</v>
      </c>
      <c r="G316" s="2">
        <f>IFERROR(__xludf.DUMMYFUNCTION("""COMPUTED_VALUE"""),45750.66666666667)</f>
        <v>45750.66667</v>
      </c>
      <c r="H316" s="1">
        <f>IFERROR(__xludf.DUMMYFUNCTION("""COMPUTED_VALUE"""),723.84)</f>
        <v>723.84</v>
      </c>
      <c r="J316" s="2">
        <f>IFERROR(__xludf.DUMMYFUNCTION("""COMPUTED_VALUE"""),45750.66666666667)</f>
        <v>45750.66667</v>
      </c>
      <c r="K316" s="1">
        <f>IFERROR(__xludf.DUMMYFUNCTION("""COMPUTED_VALUE"""),726.7)</f>
        <v>726.7</v>
      </c>
      <c r="M316" s="2">
        <f>IFERROR(__xludf.DUMMYFUNCTION("""COMPUTED_VALUE"""),45750.66666666667)</f>
        <v>45750.66667</v>
      </c>
      <c r="N316" s="1">
        <f>IFERROR(__xludf.DUMMYFUNCTION("""COMPUTED_VALUE"""),9244397.0)</f>
        <v>9244397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IFERROR(__xludf.DUMMYFUNCTION("""COMPUTED_VALUE"""),711.37)</f>
        <v>711.37</v>
      </c>
      <c r="D317" s="2">
        <f>IFERROR(__xludf.DUMMYFUNCTION("""COMPUTED_VALUE"""),45751.66666666667)</f>
        <v>45751.66667</v>
      </c>
      <c r="E317" s="1">
        <f>IFERROR(__xludf.DUMMYFUNCTION("""COMPUTED_VALUE"""),713.38)</f>
        <v>713.38</v>
      </c>
      <c r="G317" s="2">
        <f>IFERROR(__xludf.DUMMYFUNCTION("""COMPUTED_VALUE"""),45751.66666666667)</f>
        <v>45751.66667</v>
      </c>
      <c r="H317" s="1">
        <f>IFERROR(__xludf.DUMMYFUNCTION("""COMPUTED_VALUE"""),689.81)</f>
        <v>689.81</v>
      </c>
      <c r="J317" s="2">
        <f>IFERROR(__xludf.DUMMYFUNCTION("""COMPUTED_VALUE"""),45751.66666666667)</f>
        <v>45751.66667</v>
      </c>
      <c r="K317" s="1">
        <f>IFERROR(__xludf.DUMMYFUNCTION("""COMPUTED_VALUE"""),693.23)</f>
        <v>693.23</v>
      </c>
      <c r="M317" s="2">
        <f>IFERROR(__xludf.DUMMYFUNCTION("""COMPUTED_VALUE"""),45751.66666666667)</f>
        <v>45751.66667</v>
      </c>
      <c r="N317" s="1">
        <f>IFERROR(__xludf.DUMMYFUNCTION("""COMPUTED_VALUE"""),9362706.0)</f>
        <v>9362706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IFERROR(__xludf.DUMMYFUNCTION("""COMPUTED_VALUE"""),677.98)</f>
        <v>677.98</v>
      </c>
      <c r="D318" s="2">
        <f>IFERROR(__xludf.DUMMYFUNCTION("""COMPUTED_VALUE"""),45754.66666666667)</f>
        <v>45754.66667</v>
      </c>
      <c r="E318" s="1">
        <f>IFERROR(__xludf.DUMMYFUNCTION("""COMPUTED_VALUE"""),708.3)</f>
        <v>708.3</v>
      </c>
      <c r="G318" s="2">
        <f>IFERROR(__xludf.DUMMYFUNCTION("""COMPUTED_VALUE"""),45754.66666666667)</f>
        <v>45754.66667</v>
      </c>
      <c r="H318" s="1">
        <f>IFERROR(__xludf.DUMMYFUNCTION("""COMPUTED_VALUE"""),663.16)</f>
        <v>663.16</v>
      </c>
      <c r="J318" s="2">
        <f>IFERROR(__xludf.DUMMYFUNCTION("""COMPUTED_VALUE"""),45754.66666666667)</f>
        <v>45754.66667</v>
      </c>
      <c r="K318" s="1">
        <f>IFERROR(__xludf.DUMMYFUNCTION("""COMPUTED_VALUE"""),676.83)</f>
        <v>676.83</v>
      </c>
      <c r="M318" s="2">
        <f>IFERROR(__xludf.DUMMYFUNCTION("""COMPUTED_VALUE"""),45754.66666666667)</f>
        <v>45754.66667</v>
      </c>
      <c r="N318" s="1">
        <f>IFERROR(__xludf.DUMMYFUNCTION("""COMPUTED_VALUE"""),1.0616119E7)</f>
        <v>10616119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IFERROR(__xludf.DUMMYFUNCTION("""COMPUTED_VALUE"""),696.45)</f>
        <v>696.45</v>
      </c>
      <c r="D319" s="2">
        <f>IFERROR(__xludf.DUMMYFUNCTION("""COMPUTED_VALUE"""),45755.66666666667)</f>
        <v>45755.66667</v>
      </c>
      <c r="E319" s="1">
        <f>IFERROR(__xludf.DUMMYFUNCTION("""COMPUTED_VALUE"""),699.89)</f>
        <v>699.89</v>
      </c>
      <c r="G319" s="2">
        <f>IFERROR(__xludf.DUMMYFUNCTION("""COMPUTED_VALUE"""),45755.66666666667)</f>
        <v>45755.66667</v>
      </c>
      <c r="H319" s="1">
        <f>IFERROR(__xludf.DUMMYFUNCTION("""COMPUTED_VALUE"""),666.45)</f>
        <v>666.45</v>
      </c>
      <c r="J319" s="2">
        <f>IFERROR(__xludf.DUMMYFUNCTION("""COMPUTED_VALUE"""),45755.66666666667)</f>
        <v>45755.66667</v>
      </c>
      <c r="K319" s="1">
        <f>IFERROR(__xludf.DUMMYFUNCTION("""COMPUTED_VALUE"""),673.09)</f>
        <v>673.09</v>
      </c>
      <c r="M319" s="2">
        <f>IFERROR(__xludf.DUMMYFUNCTION("""COMPUTED_VALUE"""),45755.66666666667)</f>
        <v>45755.66667</v>
      </c>
      <c r="N319" s="1">
        <f>IFERROR(__xludf.DUMMYFUNCTION("""COMPUTED_VALUE"""),8171873.0)</f>
        <v>8171873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IFERROR(__xludf.DUMMYFUNCTION("""COMPUTED_VALUE"""),666.86)</f>
        <v>666.86</v>
      </c>
      <c r="D320" s="2">
        <f>IFERROR(__xludf.DUMMYFUNCTION("""COMPUTED_VALUE"""),45756.66666666667)</f>
        <v>45756.66667</v>
      </c>
      <c r="E320" s="1">
        <f>IFERROR(__xludf.DUMMYFUNCTION("""COMPUTED_VALUE"""),732.97)</f>
        <v>732.97</v>
      </c>
      <c r="G320" s="2">
        <f>IFERROR(__xludf.DUMMYFUNCTION("""COMPUTED_VALUE"""),45756.66666666667)</f>
        <v>45756.66667</v>
      </c>
      <c r="H320" s="1">
        <f>IFERROR(__xludf.DUMMYFUNCTION("""COMPUTED_VALUE"""),664.29)</f>
        <v>664.29</v>
      </c>
      <c r="J320" s="2">
        <f>IFERROR(__xludf.DUMMYFUNCTION("""COMPUTED_VALUE"""),45756.66666666667)</f>
        <v>45756.66667</v>
      </c>
      <c r="K320" s="1">
        <f>IFERROR(__xludf.DUMMYFUNCTION("""COMPUTED_VALUE"""),729.02)</f>
        <v>729.02</v>
      </c>
      <c r="M320" s="2">
        <f>IFERROR(__xludf.DUMMYFUNCTION("""COMPUTED_VALUE"""),45756.66666666667)</f>
        <v>45756.66667</v>
      </c>
      <c r="N320" s="1">
        <f>IFERROR(__xludf.DUMMYFUNCTION("""COMPUTED_VALUE"""),8463727.0)</f>
        <v>8463727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IFERROR(__xludf.DUMMYFUNCTION("""COMPUTED_VALUE"""),723.94)</f>
        <v>723.94</v>
      </c>
      <c r="D321" s="2">
        <f>IFERROR(__xludf.DUMMYFUNCTION("""COMPUTED_VALUE"""),45757.66666666667)</f>
        <v>45757.66667</v>
      </c>
      <c r="E321" s="1">
        <f>IFERROR(__xludf.DUMMYFUNCTION("""COMPUTED_VALUE"""),726.05)</f>
        <v>726.05</v>
      </c>
      <c r="G321" s="2">
        <f>IFERROR(__xludf.DUMMYFUNCTION("""COMPUTED_VALUE"""),45757.66666666667)</f>
        <v>45757.66667</v>
      </c>
      <c r="H321" s="1">
        <f>IFERROR(__xludf.DUMMYFUNCTION("""COMPUTED_VALUE"""),694.57)</f>
        <v>694.57</v>
      </c>
      <c r="J321" s="2">
        <f>IFERROR(__xludf.DUMMYFUNCTION("""COMPUTED_VALUE"""),45757.66666666667)</f>
        <v>45757.66667</v>
      </c>
      <c r="K321" s="1">
        <f>IFERROR(__xludf.DUMMYFUNCTION("""COMPUTED_VALUE"""),716.08)</f>
        <v>716.08</v>
      </c>
      <c r="M321" s="2">
        <f>IFERROR(__xludf.DUMMYFUNCTION("""COMPUTED_VALUE"""),45757.66666666667)</f>
        <v>45757.66667</v>
      </c>
      <c r="N321" s="1">
        <f>IFERROR(__xludf.DUMMYFUNCTION("""COMPUTED_VALUE"""),6149208.0)</f>
        <v>6149208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IFERROR(__xludf.DUMMYFUNCTION("""COMPUTED_VALUE"""),717.83)</f>
        <v>717.83</v>
      </c>
      <c r="D322" s="2">
        <f>IFERROR(__xludf.DUMMYFUNCTION("""COMPUTED_VALUE"""),45758.66666666667)</f>
        <v>45758.66667</v>
      </c>
      <c r="E322" s="1">
        <f>IFERROR(__xludf.DUMMYFUNCTION("""COMPUTED_VALUE"""),731.08)</f>
        <v>731.08</v>
      </c>
      <c r="G322" s="2">
        <f>IFERROR(__xludf.DUMMYFUNCTION("""COMPUTED_VALUE"""),45758.66666666667)</f>
        <v>45758.66667</v>
      </c>
      <c r="H322" s="1">
        <f>IFERROR(__xludf.DUMMYFUNCTION("""COMPUTED_VALUE"""),711.99)</f>
        <v>711.99</v>
      </c>
      <c r="J322" s="2">
        <f>IFERROR(__xludf.DUMMYFUNCTION("""COMPUTED_VALUE"""),45758.66666666667)</f>
        <v>45758.66667</v>
      </c>
      <c r="K322" s="1">
        <f>IFERROR(__xludf.DUMMYFUNCTION("""COMPUTED_VALUE"""),729.87)</f>
        <v>729.87</v>
      </c>
      <c r="M322" s="2">
        <f>IFERROR(__xludf.DUMMYFUNCTION("""COMPUTED_VALUE"""),45758.66666666667)</f>
        <v>45758.66667</v>
      </c>
      <c r="N322" s="1">
        <f>IFERROR(__xludf.DUMMYFUNCTION("""COMPUTED_VALUE"""),5630074.0)</f>
        <v>5630074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IFERROR(__xludf.DUMMYFUNCTION("""COMPUTED_VALUE"""),734.21)</f>
        <v>734.21</v>
      </c>
      <c r="D323" s="2">
        <f>IFERROR(__xludf.DUMMYFUNCTION("""COMPUTED_VALUE"""),45761.66666666667)</f>
        <v>45761.66667</v>
      </c>
      <c r="E323" s="1">
        <f>IFERROR(__xludf.DUMMYFUNCTION("""COMPUTED_VALUE"""),737.25)</f>
        <v>737.25</v>
      </c>
      <c r="G323" s="2">
        <f>IFERROR(__xludf.DUMMYFUNCTION("""COMPUTED_VALUE"""),45761.66666666667)</f>
        <v>45761.66667</v>
      </c>
      <c r="H323" s="1">
        <f>IFERROR(__xludf.DUMMYFUNCTION("""COMPUTED_VALUE"""),726.83)</f>
        <v>726.83</v>
      </c>
      <c r="J323" s="2">
        <f>IFERROR(__xludf.DUMMYFUNCTION("""COMPUTED_VALUE"""),45761.66666666667)</f>
        <v>45761.66667</v>
      </c>
      <c r="K323" s="1">
        <f>IFERROR(__xludf.DUMMYFUNCTION("""COMPUTED_VALUE"""),731.82)</f>
        <v>731.82</v>
      </c>
      <c r="M323" s="2">
        <f>IFERROR(__xludf.DUMMYFUNCTION("""COMPUTED_VALUE"""),45761.66666666667)</f>
        <v>45761.66667</v>
      </c>
      <c r="N323" s="1">
        <f>IFERROR(__xludf.DUMMYFUNCTION("""COMPUTED_VALUE"""),4305792.0)</f>
        <v>4305792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IFERROR(__xludf.DUMMYFUNCTION("""COMPUTED_VALUE"""),735.94)</f>
        <v>735.94</v>
      </c>
      <c r="D324" s="2">
        <f>IFERROR(__xludf.DUMMYFUNCTION("""COMPUTED_VALUE"""),45762.66666666667)</f>
        <v>45762.66667</v>
      </c>
      <c r="E324" s="1">
        <f>IFERROR(__xludf.DUMMYFUNCTION("""COMPUTED_VALUE"""),739.37)</f>
        <v>739.37</v>
      </c>
      <c r="G324" s="2">
        <f>IFERROR(__xludf.DUMMYFUNCTION("""COMPUTED_VALUE"""),45762.66666666667)</f>
        <v>45762.66667</v>
      </c>
      <c r="H324" s="1">
        <f>IFERROR(__xludf.DUMMYFUNCTION("""COMPUTED_VALUE"""),732.13)</f>
        <v>732.13</v>
      </c>
      <c r="J324" s="2">
        <f>IFERROR(__xludf.DUMMYFUNCTION("""COMPUTED_VALUE"""),45762.66666666667)</f>
        <v>45762.66667</v>
      </c>
      <c r="K324" s="1">
        <f>IFERROR(__xludf.DUMMYFUNCTION("""COMPUTED_VALUE"""),734.99)</f>
        <v>734.99</v>
      </c>
      <c r="M324" s="2">
        <f>IFERROR(__xludf.DUMMYFUNCTION("""COMPUTED_VALUE"""),45762.66666666667)</f>
        <v>45762.66667</v>
      </c>
      <c r="N324" s="1">
        <f>IFERROR(__xludf.DUMMYFUNCTION("""COMPUTED_VALUE"""),3569352.0)</f>
        <v>3569352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IFERROR(__xludf.DUMMYFUNCTION("""COMPUTED_VALUE"""),730.61)</f>
        <v>730.61</v>
      </c>
      <c r="D325" s="2">
        <f>IFERROR(__xludf.DUMMYFUNCTION("""COMPUTED_VALUE"""),45763.66666666667)</f>
        <v>45763.66667</v>
      </c>
      <c r="E325" s="1">
        <f>IFERROR(__xludf.DUMMYFUNCTION("""COMPUTED_VALUE"""),736.6)</f>
        <v>736.6</v>
      </c>
      <c r="G325" s="2">
        <f>IFERROR(__xludf.DUMMYFUNCTION("""COMPUTED_VALUE"""),45763.66666666667)</f>
        <v>45763.66667</v>
      </c>
      <c r="H325" s="1">
        <f>IFERROR(__xludf.DUMMYFUNCTION("""COMPUTED_VALUE"""),716.86)</f>
        <v>716.86</v>
      </c>
      <c r="J325" s="2">
        <f>IFERROR(__xludf.DUMMYFUNCTION("""COMPUTED_VALUE"""),45763.66666666667)</f>
        <v>45763.66667</v>
      </c>
      <c r="K325" s="1">
        <f>IFERROR(__xludf.DUMMYFUNCTION("""COMPUTED_VALUE"""),723.01)</f>
        <v>723.01</v>
      </c>
      <c r="M325" s="2">
        <f>IFERROR(__xludf.DUMMYFUNCTION("""COMPUTED_VALUE"""),45763.66666666667)</f>
        <v>45763.66667</v>
      </c>
      <c r="N325" s="1">
        <f>IFERROR(__xludf.DUMMYFUNCTION("""COMPUTED_VALUE"""),4913823.0)</f>
        <v>4913823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IFERROR(__xludf.DUMMYFUNCTION("""COMPUTED_VALUE"""),726.43)</f>
        <v>726.43</v>
      </c>
      <c r="D326" s="2">
        <f>IFERROR(__xludf.DUMMYFUNCTION("""COMPUTED_VALUE"""),45764.66666666667)</f>
        <v>45764.66667</v>
      </c>
      <c r="E326" s="1">
        <f>IFERROR(__xludf.DUMMYFUNCTION("""COMPUTED_VALUE"""),731.69)</f>
        <v>731.69</v>
      </c>
      <c r="G326" s="2">
        <f>IFERROR(__xludf.DUMMYFUNCTION("""COMPUTED_VALUE"""),45764.66666666667)</f>
        <v>45764.66667</v>
      </c>
      <c r="H326" s="1">
        <f>IFERROR(__xludf.DUMMYFUNCTION("""COMPUTED_VALUE"""),723.19)</f>
        <v>723.19</v>
      </c>
      <c r="J326" s="2">
        <f>IFERROR(__xludf.DUMMYFUNCTION("""COMPUTED_VALUE"""),45764.66666666667)</f>
        <v>45764.66667</v>
      </c>
      <c r="K326" s="1">
        <f>IFERROR(__xludf.DUMMYFUNCTION("""COMPUTED_VALUE"""),729.09)</f>
        <v>729.09</v>
      </c>
      <c r="M326" s="2">
        <f>IFERROR(__xludf.DUMMYFUNCTION("""COMPUTED_VALUE"""),45764.66666666667)</f>
        <v>45764.66667</v>
      </c>
      <c r="N326" s="1">
        <f>IFERROR(__xludf.DUMMYFUNCTION("""COMPUTED_VALUE"""),4965811.0)</f>
        <v>4965811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IFERROR(__xludf.DUMMYFUNCTION("""COMPUTED_VALUE"""),724.15)</f>
        <v>724.15</v>
      </c>
      <c r="D327" s="2">
        <f>IFERROR(__xludf.DUMMYFUNCTION("""COMPUTED_VALUE"""),45768.66666666667)</f>
        <v>45768.66667</v>
      </c>
      <c r="E327" s="1">
        <f>IFERROR(__xludf.DUMMYFUNCTION("""COMPUTED_VALUE"""),726.21)</f>
        <v>726.21</v>
      </c>
      <c r="G327" s="2">
        <f>IFERROR(__xludf.DUMMYFUNCTION("""COMPUTED_VALUE"""),45768.66666666667)</f>
        <v>45768.66667</v>
      </c>
      <c r="H327" s="1">
        <f>IFERROR(__xludf.DUMMYFUNCTION("""COMPUTED_VALUE"""),712.22)</f>
        <v>712.22</v>
      </c>
      <c r="J327" s="2">
        <f>IFERROR(__xludf.DUMMYFUNCTION("""COMPUTED_VALUE"""),45768.66666666667)</f>
        <v>45768.66667</v>
      </c>
      <c r="K327" s="1">
        <f>IFERROR(__xludf.DUMMYFUNCTION("""COMPUTED_VALUE"""),718.02)</f>
        <v>718.02</v>
      </c>
      <c r="M327" s="2">
        <f>IFERROR(__xludf.DUMMYFUNCTION("""COMPUTED_VALUE"""),45768.66666666667)</f>
        <v>45768.66667</v>
      </c>
      <c r="N327" s="1">
        <f>IFERROR(__xludf.DUMMYFUNCTION("""COMPUTED_VALUE"""),3589868.0)</f>
        <v>3589868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IFERROR(__xludf.DUMMYFUNCTION("""COMPUTED_VALUE"""),725.63)</f>
        <v>725.63</v>
      </c>
      <c r="D328" s="2">
        <f>IFERROR(__xludf.DUMMYFUNCTION("""COMPUTED_VALUE"""),45769.66666666667)</f>
        <v>45769.66667</v>
      </c>
      <c r="E328" s="1">
        <f>IFERROR(__xludf.DUMMYFUNCTION("""COMPUTED_VALUE"""),739.2)</f>
        <v>739.2</v>
      </c>
      <c r="G328" s="2">
        <f>IFERROR(__xludf.DUMMYFUNCTION("""COMPUTED_VALUE"""),45769.66666666667)</f>
        <v>45769.66667</v>
      </c>
      <c r="H328" s="1">
        <f>IFERROR(__xludf.DUMMYFUNCTION("""COMPUTED_VALUE"""),723.08)</f>
        <v>723.08</v>
      </c>
      <c r="J328" s="2">
        <f>IFERROR(__xludf.DUMMYFUNCTION("""COMPUTED_VALUE"""),45769.66666666667)</f>
        <v>45769.66667</v>
      </c>
      <c r="K328" s="1">
        <f>IFERROR(__xludf.DUMMYFUNCTION("""COMPUTED_VALUE"""),739.15)</f>
        <v>739.15</v>
      </c>
      <c r="M328" s="2">
        <f>IFERROR(__xludf.DUMMYFUNCTION("""COMPUTED_VALUE"""),45769.66666666667)</f>
        <v>45769.66667</v>
      </c>
      <c r="N328" s="1">
        <f>IFERROR(__xludf.DUMMYFUNCTION("""COMPUTED_VALUE"""),5443528.0)</f>
        <v>5443528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IFERROR(__xludf.DUMMYFUNCTION("""COMPUTED_VALUE"""),751.63)</f>
        <v>751.63</v>
      </c>
      <c r="D329" s="2">
        <f>IFERROR(__xludf.DUMMYFUNCTION("""COMPUTED_VALUE"""),45770.66666666667)</f>
        <v>45770.66667</v>
      </c>
      <c r="E329" s="1">
        <f>IFERROR(__xludf.DUMMYFUNCTION("""COMPUTED_VALUE"""),765.92)</f>
        <v>765.92</v>
      </c>
      <c r="G329" s="2">
        <f>IFERROR(__xludf.DUMMYFUNCTION("""COMPUTED_VALUE"""),45770.66666666667)</f>
        <v>45770.66667</v>
      </c>
      <c r="H329" s="1">
        <f>IFERROR(__xludf.DUMMYFUNCTION("""COMPUTED_VALUE"""),742.82)</f>
        <v>742.82</v>
      </c>
      <c r="J329" s="2">
        <f>IFERROR(__xludf.DUMMYFUNCTION("""COMPUTED_VALUE"""),45770.66666666667)</f>
        <v>45770.66667</v>
      </c>
      <c r="K329" s="1">
        <f>IFERROR(__xludf.DUMMYFUNCTION("""COMPUTED_VALUE"""),747.0)</f>
        <v>747</v>
      </c>
      <c r="M329" s="2">
        <f>IFERROR(__xludf.DUMMYFUNCTION("""COMPUTED_VALUE"""),45770.66666666667)</f>
        <v>45770.66667</v>
      </c>
      <c r="N329" s="1">
        <f>IFERROR(__xludf.DUMMYFUNCTION("""COMPUTED_VALUE"""),5341672.0)</f>
        <v>5341672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IFERROR(__xludf.DUMMYFUNCTION("""COMPUTED_VALUE"""),744.94)</f>
        <v>744.94</v>
      </c>
      <c r="D330" s="2">
        <f>IFERROR(__xludf.DUMMYFUNCTION("""COMPUTED_VALUE"""),45771.66666666667)</f>
        <v>45771.66667</v>
      </c>
      <c r="E330" s="1">
        <f>IFERROR(__xludf.DUMMYFUNCTION("""COMPUTED_VALUE"""),755.29)</f>
        <v>755.29</v>
      </c>
      <c r="G330" s="2">
        <f>IFERROR(__xludf.DUMMYFUNCTION("""COMPUTED_VALUE"""),45771.66666666667)</f>
        <v>45771.66667</v>
      </c>
      <c r="H330" s="1">
        <f>IFERROR(__xludf.DUMMYFUNCTION("""COMPUTED_VALUE"""),742.84)</f>
        <v>742.84</v>
      </c>
      <c r="J330" s="2">
        <f>IFERROR(__xludf.DUMMYFUNCTION("""COMPUTED_VALUE"""),45771.66666666667)</f>
        <v>45771.66667</v>
      </c>
      <c r="K330" s="1">
        <f>IFERROR(__xludf.DUMMYFUNCTION("""COMPUTED_VALUE"""),753.23)</f>
        <v>753.23</v>
      </c>
      <c r="M330" s="2">
        <f>IFERROR(__xludf.DUMMYFUNCTION("""COMPUTED_VALUE"""),45771.66666666667)</f>
        <v>45771.66667</v>
      </c>
      <c r="N330" s="1">
        <f>IFERROR(__xludf.DUMMYFUNCTION("""COMPUTED_VALUE"""),4757520.0)</f>
        <v>4757520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IFERROR(__xludf.DUMMYFUNCTION("""COMPUTED_VALUE"""),751.78)</f>
        <v>751.78</v>
      </c>
      <c r="D331" s="2">
        <f>IFERROR(__xludf.DUMMYFUNCTION("""COMPUTED_VALUE"""),45772.66666666667)</f>
        <v>45772.66667</v>
      </c>
      <c r="E331" s="1">
        <f>IFERROR(__xludf.DUMMYFUNCTION("""COMPUTED_VALUE"""),761.63)</f>
        <v>761.63</v>
      </c>
      <c r="G331" s="2">
        <f>IFERROR(__xludf.DUMMYFUNCTION("""COMPUTED_VALUE"""),45772.66666666667)</f>
        <v>45772.66667</v>
      </c>
      <c r="H331" s="1">
        <f>IFERROR(__xludf.DUMMYFUNCTION("""COMPUTED_VALUE"""),746.45)</f>
        <v>746.45</v>
      </c>
      <c r="J331" s="2">
        <f>IFERROR(__xludf.DUMMYFUNCTION("""COMPUTED_VALUE"""),45772.66666666667)</f>
        <v>45772.66667</v>
      </c>
      <c r="K331" s="1">
        <f>IFERROR(__xludf.DUMMYFUNCTION("""COMPUTED_VALUE"""),761.26)</f>
        <v>761.26</v>
      </c>
      <c r="M331" s="2">
        <f>IFERROR(__xludf.DUMMYFUNCTION("""COMPUTED_VALUE"""),45772.66666666667)</f>
        <v>45772.66667</v>
      </c>
      <c r="N331" s="1">
        <f>IFERROR(__xludf.DUMMYFUNCTION("""COMPUTED_VALUE"""),3361970.0)</f>
        <v>3361970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IFERROR(__xludf.DUMMYFUNCTION("""COMPUTED_VALUE"""),757.79)</f>
        <v>757.79</v>
      </c>
      <c r="D332" s="2">
        <f>IFERROR(__xludf.DUMMYFUNCTION("""COMPUTED_VALUE"""),45775.66666666667)</f>
        <v>45775.66667</v>
      </c>
      <c r="E332" s="1">
        <f>IFERROR(__xludf.DUMMYFUNCTION("""COMPUTED_VALUE"""),764.18)</f>
        <v>764.18</v>
      </c>
      <c r="G332" s="2">
        <f>IFERROR(__xludf.DUMMYFUNCTION("""COMPUTED_VALUE"""),45775.66666666667)</f>
        <v>45775.66667</v>
      </c>
      <c r="H332" s="1">
        <f>IFERROR(__xludf.DUMMYFUNCTION("""COMPUTED_VALUE"""),755.12)</f>
        <v>755.12</v>
      </c>
      <c r="J332" s="2">
        <f>IFERROR(__xludf.DUMMYFUNCTION("""COMPUTED_VALUE"""),45775.66666666667)</f>
        <v>45775.66667</v>
      </c>
      <c r="K332" s="1">
        <f>IFERROR(__xludf.DUMMYFUNCTION("""COMPUTED_VALUE"""),759.44)</f>
        <v>759.44</v>
      </c>
      <c r="M332" s="2">
        <f>IFERROR(__xludf.DUMMYFUNCTION("""COMPUTED_VALUE"""),45775.66666666667)</f>
        <v>45775.66667</v>
      </c>
      <c r="N332" s="1">
        <f>IFERROR(__xludf.DUMMYFUNCTION("""COMPUTED_VALUE"""),5375862.0)</f>
        <v>5375862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IFERROR(__xludf.DUMMYFUNCTION("""COMPUTED_VALUE"""),759.1)</f>
        <v>759.1</v>
      </c>
      <c r="D333" s="2">
        <f>IFERROR(__xludf.DUMMYFUNCTION("""COMPUTED_VALUE"""),45776.66666666667)</f>
        <v>45776.66667</v>
      </c>
      <c r="E333" s="1">
        <f>IFERROR(__xludf.DUMMYFUNCTION("""COMPUTED_VALUE"""),765.89)</f>
        <v>765.89</v>
      </c>
      <c r="G333" s="2">
        <f>IFERROR(__xludf.DUMMYFUNCTION("""COMPUTED_VALUE"""),45776.66666666667)</f>
        <v>45776.66667</v>
      </c>
      <c r="H333" s="1">
        <f>IFERROR(__xludf.DUMMYFUNCTION("""COMPUTED_VALUE"""),757.28)</f>
        <v>757.28</v>
      </c>
      <c r="J333" s="2">
        <f>IFERROR(__xludf.DUMMYFUNCTION("""COMPUTED_VALUE"""),45776.66666666667)</f>
        <v>45776.66667</v>
      </c>
      <c r="K333" s="1">
        <f>IFERROR(__xludf.DUMMYFUNCTION("""COMPUTED_VALUE"""),763.78)</f>
        <v>763.78</v>
      </c>
      <c r="M333" s="2">
        <f>IFERROR(__xludf.DUMMYFUNCTION("""COMPUTED_VALUE"""),45776.66666666667)</f>
        <v>45776.66667</v>
      </c>
      <c r="N333" s="1">
        <f>IFERROR(__xludf.DUMMYFUNCTION("""COMPUTED_VALUE"""),3937263.0)</f>
        <v>3937263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IFERROR(__xludf.DUMMYFUNCTION("""COMPUTED_VALUE"""),760.55)</f>
        <v>760.55</v>
      </c>
      <c r="D334" s="2">
        <f>IFERROR(__xludf.DUMMYFUNCTION("""COMPUTED_VALUE"""),45777.66666666667)</f>
        <v>45777.66667</v>
      </c>
      <c r="E334" s="1">
        <f>IFERROR(__xludf.DUMMYFUNCTION("""COMPUTED_VALUE"""),768.26)</f>
        <v>768.26</v>
      </c>
      <c r="G334" s="2">
        <f>IFERROR(__xludf.DUMMYFUNCTION("""COMPUTED_VALUE"""),45777.66666666667)</f>
        <v>45777.66667</v>
      </c>
      <c r="H334" s="1">
        <f>IFERROR(__xludf.DUMMYFUNCTION("""COMPUTED_VALUE"""),750.31)</f>
        <v>750.31</v>
      </c>
      <c r="J334" s="2">
        <f>IFERROR(__xludf.DUMMYFUNCTION("""COMPUTED_VALUE"""),45777.66666666667)</f>
        <v>45777.66667</v>
      </c>
      <c r="K334" s="1">
        <f>IFERROR(__xludf.DUMMYFUNCTION("""COMPUTED_VALUE"""),766.64)</f>
        <v>766.64</v>
      </c>
      <c r="M334" s="2">
        <f>IFERROR(__xludf.DUMMYFUNCTION("""COMPUTED_VALUE"""),45777.66666666667)</f>
        <v>45777.66667</v>
      </c>
      <c r="N334" s="1">
        <f>IFERROR(__xludf.DUMMYFUNCTION("""COMPUTED_VALUE"""),5098923.0)</f>
        <v>5098923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IFERROR(__xludf.DUMMYFUNCTION("""COMPUTED_VALUE"""),764.97)</f>
        <v>764.97</v>
      </c>
      <c r="D335" s="2">
        <f>IFERROR(__xludf.DUMMYFUNCTION("""COMPUTED_VALUE"""),45778.66666666667)</f>
        <v>45778.66667</v>
      </c>
      <c r="E335" s="1">
        <f>IFERROR(__xludf.DUMMYFUNCTION("""COMPUTED_VALUE"""),770.21)</f>
        <v>770.21</v>
      </c>
      <c r="G335" s="2">
        <f>IFERROR(__xludf.DUMMYFUNCTION("""COMPUTED_VALUE"""),45778.66666666667)</f>
        <v>45778.66667</v>
      </c>
      <c r="H335" s="1">
        <f>IFERROR(__xludf.DUMMYFUNCTION("""COMPUTED_VALUE"""),760.44)</f>
        <v>760.44</v>
      </c>
      <c r="J335" s="2">
        <f>IFERROR(__xludf.DUMMYFUNCTION("""COMPUTED_VALUE"""),45778.66666666667)</f>
        <v>45778.66667</v>
      </c>
      <c r="K335" s="1">
        <f>IFERROR(__xludf.DUMMYFUNCTION("""COMPUTED_VALUE"""),763.59)</f>
        <v>763.59</v>
      </c>
      <c r="M335" s="2">
        <f>IFERROR(__xludf.DUMMYFUNCTION("""COMPUTED_VALUE"""),45778.66666666667)</f>
        <v>45778.66667</v>
      </c>
      <c r="N335" s="1">
        <f>IFERROR(__xludf.DUMMYFUNCTION("""COMPUTED_VALUE"""),4830903.0)</f>
        <v>4830903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IFERROR(__xludf.DUMMYFUNCTION("""COMPUTED_VALUE"""),763.71)</f>
        <v>763.71</v>
      </c>
      <c r="D336" s="2">
        <f>IFERROR(__xludf.DUMMYFUNCTION("""COMPUTED_VALUE"""),45779.66666666667)</f>
        <v>45779.66667</v>
      </c>
      <c r="E336" s="1">
        <f>IFERROR(__xludf.DUMMYFUNCTION("""COMPUTED_VALUE"""),777.97)</f>
        <v>777.97</v>
      </c>
      <c r="G336" s="2">
        <f>IFERROR(__xludf.DUMMYFUNCTION("""COMPUTED_VALUE"""),45779.66666666667)</f>
        <v>45779.66667</v>
      </c>
      <c r="H336" s="1">
        <f>IFERROR(__xludf.DUMMYFUNCTION("""COMPUTED_VALUE"""),763.71)</f>
        <v>763.71</v>
      </c>
      <c r="J336" s="2">
        <f>IFERROR(__xludf.DUMMYFUNCTION("""COMPUTED_VALUE"""),45779.66666666667)</f>
        <v>45779.66667</v>
      </c>
      <c r="K336" s="1">
        <f>IFERROR(__xludf.DUMMYFUNCTION("""COMPUTED_VALUE"""),775.88)</f>
        <v>775.88</v>
      </c>
      <c r="M336" s="2">
        <f>IFERROR(__xludf.DUMMYFUNCTION("""COMPUTED_VALUE"""),45779.66666666667)</f>
        <v>45779.66667</v>
      </c>
      <c r="N336" s="1">
        <f>IFERROR(__xludf.DUMMYFUNCTION("""COMPUTED_VALUE"""),3887889.0)</f>
        <v>3887889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IFERROR(__xludf.DUMMYFUNCTION("""COMPUTED_VALUE"""),766.81)</f>
        <v>766.81</v>
      </c>
      <c r="D337" s="2">
        <f>IFERROR(__xludf.DUMMYFUNCTION("""COMPUTED_VALUE"""),45782.66666666667)</f>
        <v>45782.66667</v>
      </c>
      <c r="E337" s="1">
        <f>IFERROR(__xludf.DUMMYFUNCTION("""COMPUTED_VALUE"""),781.77)</f>
        <v>781.77</v>
      </c>
      <c r="G337" s="2">
        <f>IFERROR(__xludf.DUMMYFUNCTION("""COMPUTED_VALUE"""),45782.66666666667)</f>
        <v>45782.66667</v>
      </c>
      <c r="H337" s="1">
        <f>IFERROR(__xludf.DUMMYFUNCTION("""COMPUTED_VALUE"""),766.66)</f>
        <v>766.66</v>
      </c>
      <c r="J337" s="2">
        <f>IFERROR(__xludf.DUMMYFUNCTION("""COMPUTED_VALUE"""),45782.66666666667)</f>
        <v>45782.66667</v>
      </c>
      <c r="K337" s="1">
        <f>IFERROR(__xludf.DUMMYFUNCTION("""COMPUTED_VALUE"""),778.17)</f>
        <v>778.17</v>
      </c>
      <c r="M337" s="2">
        <f>IFERROR(__xludf.DUMMYFUNCTION("""COMPUTED_VALUE"""),45782.66666666667)</f>
        <v>45782.66667</v>
      </c>
      <c r="N337" s="1">
        <f>IFERROR(__xludf.DUMMYFUNCTION("""COMPUTED_VALUE"""),6272524.0)</f>
        <v>6272524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IFERROR(__xludf.DUMMYFUNCTION("""COMPUTED_VALUE"""),777.83)</f>
        <v>777.83</v>
      </c>
      <c r="D338" s="2">
        <f>IFERROR(__xludf.DUMMYFUNCTION("""COMPUTED_VALUE"""),45783.66666666667)</f>
        <v>45783.66667</v>
      </c>
      <c r="E338" s="1">
        <f>IFERROR(__xludf.DUMMYFUNCTION("""COMPUTED_VALUE"""),783.66)</f>
        <v>783.66</v>
      </c>
      <c r="G338" s="2">
        <f>IFERROR(__xludf.DUMMYFUNCTION("""COMPUTED_VALUE"""),45783.66666666667)</f>
        <v>45783.66667</v>
      </c>
      <c r="H338" s="1">
        <f>IFERROR(__xludf.DUMMYFUNCTION("""COMPUTED_VALUE"""),774.3)</f>
        <v>774.3</v>
      </c>
      <c r="J338" s="2">
        <f>IFERROR(__xludf.DUMMYFUNCTION("""COMPUTED_VALUE"""),45783.66666666667)</f>
        <v>45783.66667</v>
      </c>
      <c r="K338" s="1">
        <f>IFERROR(__xludf.DUMMYFUNCTION("""COMPUTED_VALUE"""),780.34)</f>
        <v>780.34</v>
      </c>
      <c r="M338" s="2">
        <f>IFERROR(__xludf.DUMMYFUNCTION("""COMPUTED_VALUE"""),45783.66666666667)</f>
        <v>45783.66667</v>
      </c>
      <c r="N338" s="1">
        <f>IFERROR(__xludf.DUMMYFUNCTION("""COMPUTED_VALUE"""),5801775.0)</f>
        <v>5801775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IFERROR(__xludf.DUMMYFUNCTION("""COMPUTED_VALUE"""),777.47)</f>
        <v>777.47</v>
      </c>
      <c r="D339" s="2">
        <f>IFERROR(__xludf.DUMMYFUNCTION("""COMPUTED_VALUE"""),45784.66666666667)</f>
        <v>45784.66667</v>
      </c>
      <c r="E339" s="1">
        <f>IFERROR(__xludf.DUMMYFUNCTION("""COMPUTED_VALUE"""),792.58)</f>
        <v>792.58</v>
      </c>
      <c r="G339" s="2">
        <f>IFERROR(__xludf.DUMMYFUNCTION("""COMPUTED_VALUE"""),45784.66666666667)</f>
        <v>45784.66667</v>
      </c>
      <c r="H339" s="1">
        <f>IFERROR(__xludf.DUMMYFUNCTION("""COMPUTED_VALUE"""),777.47)</f>
        <v>777.47</v>
      </c>
      <c r="J339" s="2">
        <f>IFERROR(__xludf.DUMMYFUNCTION("""COMPUTED_VALUE"""),45784.66666666667)</f>
        <v>45784.66667</v>
      </c>
      <c r="K339" s="1">
        <f>IFERROR(__xludf.DUMMYFUNCTION("""COMPUTED_VALUE"""),788.47)</f>
        <v>788.47</v>
      </c>
      <c r="M339" s="2">
        <f>IFERROR(__xludf.DUMMYFUNCTION("""COMPUTED_VALUE"""),45784.66666666667)</f>
        <v>45784.66667</v>
      </c>
      <c r="N339" s="1">
        <f>IFERROR(__xludf.DUMMYFUNCTION("""COMPUTED_VALUE"""),9356092.0)</f>
        <v>9356092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IFERROR(__xludf.DUMMYFUNCTION("""COMPUTED_VALUE"""),790.66)</f>
        <v>790.66</v>
      </c>
      <c r="D340" s="2">
        <f>IFERROR(__xludf.DUMMYFUNCTION("""COMPUTED_VALUE"""),45785.66666666667)</f>
        <v>45785.66667</v>
      </c>
      <c r="E340" s="1">
        <f>IFERROR(__xludf.DUMMYFUNCTION("""COMPUTED_VALUE"""),798.99)</f>
        <v>798.99</v>
      </c>
      <c r="G340" s="2">
        <f>IFERROR(__xludf.DUMMYFUNCTION("""COMPUTED_VALUE"""),45785.66666666667)</f>
        <v>45785.66667</v>
      </c>
      <c r="H340" s="1">
        <f>IFERROR(__xludf.DUMMYFUNCTION("""COMPUTED_VALUE"""),787.46)</f>
        <v>787.46</v>
      </c>
      <c r="J340" s="2">
        <f>IFERROR(__xludf.DUMMYFUNCTION("""COMPUTED_VALUE"""),45785.66666666667)</f>
        <v>45785.66667</v>
      </c>
      <c r="K340" s="1">
        <f>IFERROR(__xludf.DUMMYFUNCTION("""COMPUTED_VALUE"""),791.59)</f>
        <v>791.59</v>
      </c>
      <c r="M340" s="2">
        <f>IFERROR(__xludf.DUMMYFUNCTION("""COMPUTED_VALUE"""),45785.66666666667)</f>
        <v>45785.66667</v>
      </c>
      <c r="N340" s="1">
        <f>IFERROR(__xludf.DUMMYFUNCTION("""COMPUTED_VALUE"""),6258868.0)</f>
        <v>6258868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IFERROR(__xludf.DUMMYFUNCTION("""COMPUTED_VALUE"""),792.94)</f>
        <v>792.94</v>
      </c>
      <c r="D341" s="2">
        <f>IFERROR(__xludf.DUMMYFUNCTION("""COMPUTED_VALUE"""),45786.66666666667)</f>
        <v>45786.66667</v>
      </c>
      <c r="E341" s="1">
        <f>IFERROR(__xludf.DUMMYFUNCTION("""COMPUTED_VALUE"""),799.68)</f>
        <v>799.68</v>
      </c>
      <c r="G341" s="2">
        <f>IFERROR(__xludf.DUMMYFUNCTION("""COMPUTED_VALUE"""),45786.66666666667)</f>
        <v>45786.66667</v>
      </c>
      <c r="H341" s="1">
        <f>IFERROR(__xludf.DUMMYFUNCTION("""COMPUTED_VALUE"""),784.97)</f>
        <v>784.97</v>
      </c>
      <c r="J341" s="2">
        <f>IFERROR(__xludf.DUMMYFUNCTION("""COMPUTED_VALUE"""),45786.66666666667)</f>
        <v>45786.66667</v>
      </c>
      <c r="K341" s="1">
        <f>IFERROR(__xludf.DUMMYFUNCTION("""COMPUTED_VALUE"""),791.96)</f>
        <v>791.96</v>
      </c>
      <c r="M341" s="2">
        <f>IFERROR(__xludf.DUMMYFUNCTION("""COMPUTED_VALUE"""),45786.66666666667)</f>
        <v>45786.66667</v>
      </c>
      <c r="N341" s="1">
        <f>IFERROR(__xludf.DUMMYFUNCTION("""COMPUTED_VALUE"""),6867292.0)</f>
        <v>6867292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IFERROR(__xludf.DUMMYFUNCTION("""COMPUTED_VALUE"""),804.83)</f>
        <v>804.83</v>
      </c>
      <c r="D342" s="2">
        <f>IFERROR(__xludf.DUMMYFUNCTION("""COMPUTED_VALUE"""),45789.66666666667)</f>
        <v>45789.66667</v>
      </c>
      <c r="E342" s="1">
        <f>IFERROR(__xludf.DUMMYFUNCTION("""COMPUTED_VALUE"""),809.98)</f>
        <v>809.98</v>
      </c>
      <c r="G342" s="2">
        <f>IFERROR(__xludf.DUMMYFUNCTION("""COMPUTED_VALUE"""),45789.66666666667)</f>
        <v>45789.66667</v>
      </c>
      <c r="H342" s="1">
        <f>IFERROR(__xludf.DUMMYFUNCTION("""COMPUTED_VALUE"""),794.81)</f>
        <v>794.81</v>
      </c>
      <c r="J342" s="2">
        <f>IFERROR(__xludf.DUMMYFUNCTION("""COMPUTED_VALUE"""),45789.66666666667)</f>
        <v>45789.66667</v>
      </c>
      <c r="K342" s="1">
        <f>IFERROR(__xludf.DUMMYFUNCTION("""COMPUTED_VALUE"""),799.88)</f>
        <v>799.88</v>
      </c>
      <c r="M342" s="2">
        <f>IFERROR(__xludf.DUMMYFUNCTION("""COMPUTED_VALUE"""),45789.66666666667)</f>
        <v>45789.66667</v>
      </c>
      <c r="N342" s="1">
        <f>IFERROR(__xludf.DUMMYFUNCTION("""COMPUTED_VALUE"""),6385641.0)</f>
        <v>6385641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IFERROR(__xludf.DUMMYFUNCTION("""COMPUTED_VALUE"""),797.2)</f>
        <v>797.2</v>
      </c>
      <c r="D343" s="2">
        <f>IFERROR(__xludf.DUMMYFUNCTION("""COMPUTED_VALUE"""),45790.66666666667)</f>
        <v>45790.66667</v>
      </c>
      <c r="E343" s="1">
        <f>IFERROR(__xludf.DUMMYFUNCTION("""COMPUTED_VALUE"""),809.77)</f>
        <v>809.77</v>
      </c>
      <c r="G343" s="2">
        <f>IFERROR(__xludf.DUMMYFUNCTION("""COMPUTED_VALUE"""),45790.66666666667)</f>
        <v>45790.66667</v>
      </c>
      <c r="H343" s="1">
        <f>IFERROR(__xludf.DUMMYFUNCTION("""COMPUTED_VALUE"""),796.05)</f>
        <v>796.05</v>
      </c>
      <c r="J343" s="2">
        <f>IFERROR(__xludf.DUMMYFUNCTION("""COMPUTED_VALUE"""),45790.66666666667)</f>
        <v>45790.66667</v>
      </c>
      <c r="K343" s="1">
        <f>IFERROR(__xludf.DUMMYFUNCTION("""COMPUTED_VALUE"""),801.24)</f>
        <v>801.24</v>
      </c>
      <c r="M343" s="2">
        <f>IFERROR(__xludf.DUMMYFUNCTION("""COMPUTED_VALUE"""),45790.66666666667)</f>
        <v>45790.66667</v>
      </c>
      <c r="N343" s="1">
        <f>IFERROR(__xludf.DUMMYFUNCTION("""COMPUTED_VALUE"""),5217920.0)</f>
        <v>5217920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IFERROR(__xludf.DUMMYFUNCTION("""COMPUTED_VALUE"""),797.88)</f>
        <v>797.88</v>
      </c>
      <c r="D344" s="2">
        <f>IFERROR(__xludf.DUMMYFUNCTION("""COMPUTED_VALUE"""),45791.66666666667)</f>
        <v>45791.66667</v>
      </c>
      <c r="E344" s="1">
        <f>IFERROR(__xludf.DUMMYFUNCTION("""COMPUTED_VALUE"""),805.19)</f>
        <v>805.19</v>
      </c>
      <c r="G344" s="2">
        <f>IFERROR(__xludf.DUMMYFUNCTION("""COMPUTED_VALUE"""),45791.66666666667)</f>
        <v>45791.66667</v>
      </c>
      <c r="H344" s="1">
        <f>IFERROR(__xludf.DUMMYFUNCTION("""COMPUTED_VALUE"""),797.27)</f>
        <v>797.27</v>
      </c>
      <c r="J344" s="2">
        <f>IFERROR(__xludf.DUMMYFUNCTION("""COMPUTED_VALUE"""),45791.66666666667)</f>
        <v>45791.66667</v>
      </c>
      <c r="K344" s="1">
        <f>IFERROR(__xludf.DUMMYFUNCTION("""COMPUTED_VALUE"""),804.05)</f>
        <v>804.05</v>
      </c>
      <c r="M344" s="2">
        <f>IFERROR(__xludf.DUMMYFUNCTION("""COMPUTED_VALUE"""),45791.66666666667)</f>
        <v>45791.66667</v>
      </c>
      <c r="N344" s="1">
        <f>IFERROR(__xludf.DUMMYFUNCTION("""COMPUTED_VALUE"""),5208013.0)</f>
        <v>5208013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IFERROR(__xludf.DUMMYFUNCTION("""COMPUTED_VALUE"""),803.14)</f>
        <v>803.14</v>
      </c>
      <c r="D345" s="2">
        <f>IFERROR(__xludf.DUMMYFUNCTION("""COMPUTED_VALUE"""),45792.66666666667)</f>
        <v>45792.66667</v>
      </c>
      <c r="E345" s="1">
        <f>IFERROR(__xludf.DUMMYFUNCTION("""COMPUTED_VALUE"""),810.22)</f>
        <v>810.22</v>
      </c>
      <c r="G345" s="2">
        <f>IFERROR(__xludf.DUMMYFUNCTION("""COMPUTED_VALUE"""),45792.66666666667)</f>
        <v>45792.66667</v>
      </c>
      <c r="H345" s="1">
        <f>IFERROR(__xludf.DUMMYFUNCTION("""COMPUTED_VALUE"""),803.0)</f>
        <v>803</v>
      </c>
      <c r="J345" s="2">
        <f>IFERROR(__xludf.DUMMYFUNCTION("""COMPUTED_VALUE"""),45792.66666666667)</f>
        <v>45792.66667</v>
      </c>
      <c r="K345" s="1">
        <f>IFERROR(__xludf.DUMMYFUNCTION("""COMPUTED_VALUE"""),804.9)</f>
        <v>804.9</v>
      </c>
      <c r="M345" s="2">
        <f>IFERROR(__xludf.DUMMYFUNCTION("""COMPUTED_VALUE"""),45792.66666666667)</f>
        <v>45792.66667</v>
      </c>
      <c r="N345" s="1">
        <f>IFERROR(__xludf.DUMMYFUNCTION("""COMPUTED_VALUE"""),4578401.0)</f>
        <v>4578401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IFERROR(__xludf.DUMMYFUNCTION("""COMPUTED_VALUE"""),805.43)</f>
        <v>805.43</v>
      </c>
      <c r="D346" s="2">
        <f>IFERROR(__xludf.DUMMYFUNCTION("""COMPUTED_VALUE"""),45793.66666666667)</f>
        <v>45793.66667</v>
      </c>
      <c r="E346" s="1">
        <f>IFERROR(__xludf.DUMMYFUNCTION("""COMPUTED_VALUE"""),810.85)</f>
        <v>810.85</v>
      </c>
      <c r="G346" s="2">
        <f>IFERROR(__xludf.DUMMYFUNCTION("""COMPUTED_VALUE"""),45793.66666666667)</f>
        <v>45793.66667</v>
      </c>
      <c r="H346" s="1">
        <f>IFERROR(__xludf.DUMMYFUNCTION("""COMPUTED_VALUE"""),800.77)</f>
        <v>800.77</v>
      </c>
      <c r="J346" s="2">
        <f>IFERROR(__xludf.DUMMYFUNCTION("""COMPUTED_VALUE"""),45793.66666666667)</f>
        <v>45793.66667</v>
      </c>
      <c r="K346" s="1">
        <f>IFERROR(__xludf.DUMMYFUNCTION("""COMPUTED_VALUE"""),809.94)</f>
        <v>809.94</v>
      </c>
      <c r="M346" s="2">
        <f>IFERROR(__xludf.DUMMYFUNCTION("""COMPUTED_VALUE"""),45793.66666666667)</f>
        <v>45793.66667</v>
      </c>
      <c r="N346" s="1">
        <f>IFERROR(__xludf.DUMMYFUNCTION("""COMPUTED_VALUE"""),4993771.0)</f>
        <v>4993771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IFERROR(__xludf.DUMMYFUNCTION("""COMPUTED_VALUE"""),805.89)</f>
        <v>805.89</v>
      </c>
      <c r="D347" s="2">
        <f>IFERROR(__xludf.DUMMYFUNCTION("""COMPUTED_VALUE"""),45796.66666666667)</f>
        <v>45796.66667</v>
      </c>
      <c r="E347" s="1">
        <f>IFERROR(__xludf.DUMMYFUNCTION("""COMPUTED_VALUE"""),807.13)</f>
        <v>807.13</v>
      </c>
      <c r="G347" s="2">
        <f>IFERROR(__xludf.DUMMYFUNCTION("""COMPUTED_VALUE"""),45796.66666666667)</f>
        <v>45796.66667</v>
      </c>
      <c r="H347" s="1">
        <f>IFERROR(__xludf.DUMMYFUNCTION("""COMPUTED_VALUE"""),801.4)</f>
        <v>801.4</v>
      </c>
      <c r="J347" s="2">
        <f>IFERROR(__xludf.DUMMYFUNCTION("""COMPUTED_VALUE"""),45796.66666666667)</f>
        <v>45796.66667</v>
      </c>
      <c r="K347" s="1">
        <f>IFERROR(__xludf.DUMMYFUNCTION("""COMPUTED_VALUE"""),805.42)</f>
        <v>805.42</v>
      </c>
      <c r="M347" s="2">
        <f>IFERROR(__xludf.DUMMYFUNCTION("""COMPUTED_VALUE"""),45796.66666666667)</f>
        <v>45796.66667</v>
      </c>
      <c r="N347" s="1">
        <f>IFERROR(__xludf.DUMMYFUNCTION("""COMPUTED_VALUE"""),5299167.0)</f>
        <v>5299167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IFERROR(__xludf.DUMMYFUNCTION("""COMPUTED_VALUE"""),801.24)</f>
        <v>801.24</v>
      </c>
      <c r="D348" s="2">
        <f>IFERROR(__xludf.DUMMYFUNCTION("""COMPUTED_VALUE"""),45797.66666666667)</f>
        <v>45797.66667</v>
      </c>
      <c r="E348" s="1">
        <f>IFERROR(__xludf.DUMMYFUNCTION("""COMPUTED_VALUE"""),806.51)</f>
        <v>806.51</v>
      </c>
      <c r="G348" s="2">
        <f>IFERROR(__xludf.DUMMYFUNCTION("""COMPUTED_VALUE"""),45797.66666666667)</f>
        <v>45797.66667</v>
      </c>
      <c r="H348" s="1">
        <f>IFERROR(__xludf.DUMMYFUNCTION("""COMPUTED_VALUE"""),801.24)</f>
        <v>801.24</v>
      </c>
      <c r="J348" s="2">
        <f>IFERROR(__xludf.DUMMYFUNCTION("""COMPUTED_VALUE"""),45797.66666666667)</f>
        <v>45797.66667</v>
      </c>
      <c r="K348" s="1">
        <f>IFERROR(__xludf.DUMMYFUNCTION("""COMPUTED_VALUE"""),806.23)</f>
        <v>806.23</v>
      </c>
      <c r="M348" s="2">
        <f>IFERROR(__xludf.DUMMYFUNCTION("""COMPUTED_VALUE"""),45797.66666666667)</f>
        <v>45797.66667</v>
      </c>
      <c r="N348" s="1">
        <f>IFERROR(__xludf.DUMMYFUNCTION("""COMPUTED_VALUE"""),3874658.0)</f>
        <v>3874658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IFERROR(__xludf.DUMMYFUNCTION("""COMPUTED_VALUE"""),801.72)</f>
        <v>801.72</v>
      </c>
      <c r="D349" s="2">
        <f>IFERROR(__xludf.DUMMYFUNCTION("""COMPUTED_VALUE"""),45798.66666666667)</f>
        <v>45798.66667</v>
      </c>
      <c r="E349" s="1">
        <f>IFERROR(__xludf.DUMMYFUNCTION("""COMPUTED_VALUE"""),805.91)</f>
        <v>805.91</v>
      </c>
      <c r="G349" s="2">
        <f>IFERROR(__xludf.DUMMYFUNCTION("""COMPUTED_VALUE"""),45798.66666666667)</f>
        <v>45798.66667</v>
      </c>
      <c r="H349" s="1">
        <f>IFERROR(__xludf.DUMMYFUNCTION("""COMPUTED_VALUE"""),795.58)</f>
        <v>795.58</v>
      </c>
      <c r="J349" s="2">
        <f>IFERROR(__xludf.DUMMYFUNCTION("""COMPUTED_VALUE"""),45798.66666666667)</f>
        <v>45798.66667</v>
      </c>
      <c r="K349" s="1">
        <f>IFERROR(__xludf.DUMMYFUNCTION("""COMPUTED_VALUE"""),796.24)</f>
        <v>796.24</v>
      </c>
      <c r="M349" s="2">
        <f>IFERROR(__xludf.DUMMYFUNCTION("""COMPUTED_VALUE"""),45798.66666666667)</f>
        <v>45798.66667</v>
      </c>
      <c r="N349" s="1">
        <f>IFERROR(__xludf.DUMMYFUNCTION("""COMPUTED_VALUE"""),4327578.0)</f>
        <v>4327578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IFERROR(__xludf.DUMMYFUNCTION("""COMPUTED_VALUE"""),798.57)</f>
        <v>798.57</v>
      </c>
      <c r="D350" s="2">
        <f>IFERROR(__xludf.DUMMYFUNCTION("""COMPUTED_VALUE"""),45799.66666666667)</f>
        <v>45799.66667</v>
      </c>
      <c r="E350" s="1">
        <f>IFERROR(__xludf.DUMMYFUNCTION("""COMPUTED_VALUE"""),798.57)</f>
        <v>798.57</v>
      </c>
      <c r="G350" s="2">
        <f>IFERROR(__xludf.DUMMYFUNCTION("""COMPUTED_VALUE"""),45799.66666666667)</f>
        <v>45799.66667</v>
      </c>
      <c r="H350" s="1">
        <f>IFERROR(__xludf.DUMMYFUNCTION("""COMPUTED_VALUE"""),789.72)</f>
        <v>789.72</v>
      </c>
      <c r="J350" s="2">
        <f>IFERROR(__xludf.DUMMYFUNCTION("""COMPUTED_VALUE"""),45799.66666666667)</f>
        <v>45799.66667</v>
      </c>
      <c r="K350" s="1">
        <f>IFERROR(__xludf.DUMMYFUNCTION("""COMPUTED_VALUE"""),791.6)</f>
        <v>791.6</v>
      </c>
      <c r="M350" s="2">
        <f>IFERROR(__xludf.DUMMYFUNCTION("""COMPUTED_VALUE"""),45799.66666666667)</f>
        <v>45799.66667</v>
      </c>
      <c r="N350" s="1">
        <f>IFERROR(__xludf.DUMMYFUNCTION("""COMPUTED_VALUE"""),4385072.0)</f>
        <v>4385072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IFERROR(__xludf.DUMMYFUNCTION("""COMPUTED_VALUE"""),783.62)</f>
        <v>783.62</v>
      </c>
      <c r="D351" s="2">
        <f>IFERROR(__xludf.DUMMYFUNCTION("""COMPUTED_VALUE"""),45800.66666666667)</f>
        <v>45800.66667</v>
      </c>
      <c r="E351" s="1">
        <f>IFERROR(__xludf.DUMMYFUNCTION("""COMPUTED_VALUE"""),800.96)</f>
        <v>800.96</v>
      </c>
      <c r="G351" s="2">
        <f>IFERROR(__xludf.DUMMYFUNCTION("""COMPUTED_VALUE"""),45800.66666666667)</f>
        <v>45800.66667</v>
      </c>
      <c r="H351" s="1">
        <f>IFERROR(__xludf.DUMMYFUNCTION("""COMPUTED_VALUE"""),783.62)</f>
        <v>783.62</v>
      </c>
      <c r="J351" s="2">
        <f>IFERROR(__xludf.DUMMYFUNCTION("""COMPUTED_VALUE"""),45800.66666666667)</f>
        <v>45800.66667</v>
      </c>
      <c r="K351" s="1">
        <f>IFERROR(__xludf.DUMMYFUNCTION("""COMPUTED_VALUE"""),799.66)</f>
        <v>799.66</v>
      </c>
      <c r="M351" s="2">
        <f>IFERROR(__xludf.DUMMYFUNCTION("""COMPUTED_VALUE"""),45800.66666666667)</f>
        <v>45800.66667</v>
      </c>
      <c r="N351" s="1">
        <f>IFERROR(__xludf.DUMMYFUNCTION("""COMPUTED_VALUE"""),4747024.0)</f>
        <v>4747024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IFERROR(__xludf.DUMMYFUNCTION("""COMPUTED_VALUE"""),806.34)</f>
        <v>806.34</v>
      </c>
      <c r="D352" s="2">
        <f>IFERROR(__xludf.DUMMYFUNCTION("""COMPUTED_VALUE"""),45804.66666666667)</f>
        <v>45804.66667</v>
      </c>
      <c r="E352" s="1">
        <f>IFERROR(__xludf.DUMMYFUNCTION("""COMPUTED_VALUE"""),806.6)</f>
        <v>806.6</v>
      </c>
      <c r="G352" s="2">
        <f>IFERROR(__xludf.DUMMYFUNCTION("""COMPUTED_VALUE"""),45804.66666666667)</f>
        <v>45804.66667</v>
      </c>
      <c r="H352" s="1">
        <f>IFERROR(__xludf.DUMMYFUNCTION("""COMPUTED_VALUE"""),799.23)</f>
        <v>799.23</v>
      </c>
      <c r="J352" s="2">
        <f>IFERROR(__xludf.DUMMYFUNCTION("""COMPUTED_VALUE"""),45804.66666666667)</f>
        <v>45804.66667</v>
      </c>
      <c r="K352" s="1">
        <f>IFERROR(__xludf.DUMMYFUNCTION("""COMPUTED_VALUE"""),804.79)</f>
        <v>804.79</v>
      </c>
      <c r="M352" s="2">
        <f>IFERROR(__xludf.DUMMYFUNCTION("""COMPUTED_VALUE"""),45804.66666666667)</f>
        <v>45804.66667</v>
      </c>
      <c r="N352" s="1">
        <f>IFERROR(__xludf.DUMMYFUNCTION("""COMPUTED_VALUE"""),7626739.0)</f>
        <v>7626739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IFERROR(__xludf.DUMMYFUNCTION("""COMPUTED_VALUE"""),804.45)</f>
        <v>804.45</v>
      </c>
      <c r="D353" s="2">
        <f>IFERROR(__xludf.DUMMYFUNCTION("""COMPUTED_VALUE"""),45805.66666666667)</f>
        <v>45805.66667</v>
      </c>
      <c r="E353" s="1">
        <f>IFERROR(__xludf.DUMMYFUNCTION("""COMPUTED_VALUE"""),809.95)</f>
        <v>809.95</v>
      </c>
      <c r="G353" s="2">
        <f>IFERROR(__xludf.DUMMYFUNCTION("""COMPUTED_VALUE"""),45805.66666666667)</f>
        <v>45805.66667</v>
      </c>
      <c r="H353" s="1">
        <f>IFERROR(__xludf.DUMMYFUNCTION("""COMPUTED_VALUE"""),802.62)</f>
        <v>802.62</v>
      </c>
      <c r="J353" s="2">
        <f>IFERROR(__xludf.DUMMYFUNCTION("""COMPUTED_VALUE"""),45805.66666666667)</f>
        <v>45805.66667</v>
      </c>
      <c r="K353" s="1">
        <f>IFERROR(__xludf.DUMMYFUNCTION("""COMPUTED_VALUE"""),807.21)</f>
        <v>807.21</v>
      </c>
      <c r="M353" s="2">
        <f>IFERROR(__xludf.DUMMYFUNCTION("""COMPUTED_VALUE"""),45805.66666666667)</f>
        <v>45805.66667</v>
      </c>
      <c r="N353" s="1">
        <f>IFERROR(__xludf.DUMMYFUNCTION("""COMPUTED_VALUE"""),4034367.0)</f>
        <v>4034367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IFERROR(__xludf.DUMMYFUNCTION("""COMPUTED_VALUE"""),817.49)</f>
        <v>817.49</v>
      </c>
      <c r="D354" s="2">
        <f>IFERROR(__xludf.DUMMYFUNCTION("""COMPUTED_VALUE"""),45806.66666666667)</f>
        <v>45806.66667</v>
      </c>
      <c r="E354" s="1">
        <f>IFERROR(__xludf.DUMMYFUNCTION("""COMPUTED_VALUE"""),817.64)</f>
        <v>817.64</v>
      </c>
      <c r="G354" s="2">
        <f>IFERROR(__xludf.DUMMYFUNCTION("""COMPUTED_VALUE"""),45806.66666666667)</f>
        <v>45806.66667</v>
      </c>
      <c r="H354" s="1">
        <f>IFERROR(__xludf.DUMMYFUNCTION("""COMPUTED_VALUE"""),804.14)</f>
        <v>804.14</v>
      </c>
      <c r="J354" s="2">
        <f>IFERROR(__xludf.DUMMYFUNCTION("""COMPUTED_VALUE"""),45806.66666666667)</f>
        <v>45806.66667</v>
      </c>
      <c r="K354" s="1">
        <f>IFERROR(__xludf.DUMMYFUNCTION("""COMPUTED_VALUE"""),813.95)</f>
        <v>813.95</v>
      </c>
      <c r="M354" s="2">
        <f>IFERROR(__xludf.DUMMYFUNCTION("""COMPUTED_VALUE"""),45806.66666666667)</f>
        <v>45806.66667</v>
      </c>
      <c r="N354" s="1">
        <f>IFERROR(__xludf.DUMMYFUNCTION("""COMPUTED_VALUE"""),5606186.0)</f>
        <v>5606186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IFERROR(__xludf.DUMMYFUNCTION("""COMPUTED_VALUE"""),812.45)</f>
        <v>812.45</v>
      </c>
      <c r="D355" s="2">
        <f>IFERROR(__xludf.DUMMYFUNCTION("""COMPUTED_VALUE"""),45807.66666666667)</f>
        <v>45807.66667</v>
      </c>
      <c r="E355" s="1">
        <f>IFERROR(__xludf.DUMMYFUNCTION("""COMPUTED_VALUE"""),816.76)</f>
        <v>816.76</v>
      </c>
      <c r="G355" s="2">
        <f>IFERROR(__xludf.DUMMYFUNCTION("""COMPUTED_VALUE"""),45807.66666666667)</f>
        <v>45807.66667</v>
      </c>
      <c r="H355" s="1">
        <f>IFERROR(__xludf.DUMMYFUNCTION("""COMPUTED_VALUE"""),807.18)</f>
        <v>807.18</v>
      </c>
      <c r="J355" s="2">
        <f>IFERROR(__xludf.DUMMYFUNCTION("""COMPUTED_VALUE"""),45807.66666666667)</f>
        <v>45807.66667</v>
      </c>
      <c r="K355" s="1">
        <f>IFERROR(__xludf.DUMMYFUNCTION("""COMPUTED_VALUE"""),814.66)</f>
        <v>814.66</v>
      </c>
      <c r="M355" s="2">
        <f>IFERROR(__xludf.DUMMYFUNCTION("""COMPUTED_VALUE"""),45807.66666666667)</f>
        <v>45807.66667</v>
      </c>
      <c r="N355" s="1">
        <f>IFERROR(__xludf.DUMMYFUNCTION("""COMPUTED_VALUE"""),8994681.0)</f>
        <v>8994681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IFERROR(__xludf.DUMMYFUNCTION("""COMPUTED_VALUE"""),808.35)</f>
        <v>808.35</v>
      </c>
      <c r="D356" s="2">
        <f>IFERROR(__xludf.DUMMYFUNCTION("""COMPUTED_VALUE"""),45810.66666666667)</f>
        <v>45810.66667</v>
      </c>
      <c r="E356" s="1">
        <f>IFERROR(__xludf.DUMMYFUNCTION("""COMPUTED_VALUE"""),812.91)</f>
        <v>812.91</v>
      </c>
      <c r="G356" s="2">
        <f>IFERROR(__xludf.DUMMYFUNCTION("""COMPUTED_VALUE"""),45810.66666666667)</f>
        <v>45810.66667</v>
      </c>
      <c r="H356" s="1">
        <f>IFERROR(__xludf.DUMMYFUNCTION("""COMPUTED_VALUE"""),803.19)</f>
        <v>803.19</v>
      </c>
      <c r="J356" s="2">
        <f>IFERROR(__xludf.DUMMYFUNCTION("""COMPUTED_VALUE"""),45810.66666666667)</f>
        <v>45810.66667</v>
      </c>
      <c r="K356" s="1">
        <f>IFERROR(__xludf.DUMMYFUNCTION("""COMPUTED_VALUE"""),810.92)</f>
        <v>810.92</v>
      </c>
      <c r="M356" s="2">
        <f>IFERROR(__xludf.DUMMYFUNCTION("""COMPUTED_VALUE"""),45810.66666666667)</f>
        <v>45810.66667</v>
      </c>
      <c r="N356" s="1">
        <f>IFERROR(__xludf.DUMMYFUNCTION("""COMPUTED_VALUE"""),5272741.0)</f>
        <v>5272741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IFERROR(__xludf.DUMMYFUNCTION("""COMPUTED_VALUE"""),807.76)</f>
        <v>807.76</v>
      </c>
      <c r="D357" s="2">
        <f>IFERROR(__xludf.DUMMYFUNCTION("""COMPUTED_VALUE"""),45811.66666666667)</f>
        <v>45811.66667</v>
      </c>
      <c r="E357" s="1">
        <f>IFERROR(__xludf.DUMMYFUNCTION("""COMPUTED_VALUE"""),810.33)</f>
        <v>810.33</v>
      </c>
      <c r="G357" s="2">
        <f>IFERROR(__xludf.DUMMYFUNCTION("""COMPUTED_VALUE"""),45811.66666666667)</f>
        <v>45811.66667</v>
      </c>
      <c r="H357" s="1">
        <f>IFERROR(__xludf.DUMMYFUNCTION("""COMPUTED_VALUE"""),802.0)</f>
        <v>802</v>
      </c>
      <c r="J357" s="2">
        <f>IFERROR(__xludf.DUMMYFUNCTION("""COMPUTED_VALUE"""),45811.66666666667)</f>
        <v>45811.66667</v>
      </c>
      <c r="K357" s="1">
        <f>IFERROR(__xludf.DUMMYFUNCTION("""COMPUTED_VALUE"""),803.28)</f>
        <v>803.28</v>
      </c>
      <c r="M357" s="2">
        <f>IFERROR(__xludf.DUMMYFUNCTION("""COMPUTED_VALUE"""),45811.66666666667)</f>
        <v>45811.66667</v>
      </c>
      <c r="N357" s="1">
        <f>IFERROR(__xludf.DUMMYFUNCTION("""COMPUTED_VALUE"""),6483990.0)</f>
        <v>6483990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IFERROR(__xludf.DUMMYFUNCTION("""COMPUTED_VALUE"""),804.35)</f>
        <v>804.35</v>
      </c>
      <c r="D358" s="2">
        <f>IFERROR(__xludf.DUMMYFUNCTION("""COMPUTED_VALUE"""),45812.66666666667)</f>
        <v>45812.66667</v>
      </c>
      <c r="E358" s="1">
        <f>IFERROR(__xludf.DUMMYFUNCTION("""COMPUTED_VALUE"""),804.63)</f>
        <v>804.63</v>
      </c>
      <c r="G358" s="2">
        <f>IFERROR(__xludf.DUMMYFUNCTION("""COMPUTED_VALUE"""),45812.66666666667)</f>
        <v>45812.66667</v>
      </c>
      <c r="H358" s="1">
        <f>IFERROR(__xludf.DUMMYFUNCTION("""COMPUTED_VALUE"""),799.39)</f>
        <v>799.39</v>
      </c>
      <c r="J358" s="2">
        <f>IFERROR(__xludf.DUMMYFUNCTION("""COMPUTED_VALUE"""),45812.66666666667)</f>
        <v>45812.66667</v>
      </c>
      <c r="K358" s="1">
        <f>IFERROR(__xludf.DUMMYFUNCTION("""COMPUTED_VALUE"""),800.18)</f>
        <v>800.18</v>
      </c>
      <c r="M358" s="2">
        <f>IFERROR(__xludf.DUMMYFUNCTION("""COMPUTED_VALUE"""),45812.66666666667)</f>
        <v>45812.66667</v>
      </c>
      <c r="N358" s="1">
        <f>IFERROR(__xludf.DUMMYFUNCTION("""COMPUTED_VALUE"""),4258533.0)</f>
        <v>4258533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IFERROR(__xludf.DUMMYFUNCTION("""COMPUTED_VALUE"""),803.5)</f>
        <v>803.5</v>
      </c>
      <c r="D359" s="2">
        <f>IFERROR(__xludf.DUMMYFUNCTION("""COMPUTED_VALUE"""),45813.66666666667)</f>
        <v>45813.66667</v>
      </c>
      <c r="E359" s="1">
        <f>IFERROR(__xludf.DUMMYFUNCTION("""COMPUTED_VALUE"""),804.93)</f>
        <v>804.93</v>
      </c>
      <c r="G359" s="2">
        <f>IFERROR(__xludf.DUMMYFUNCTION("""COMPUTED_VALUE"""),45813.66666666667)</f>
        <v>45813.66667</v>
      </c>
      <c r="H359" s="1">
        <f>IFERROR(__xludf.DUMMYFUNCTION("""COMPUTED_VALUE"""),797.7)</f>
        <v>797.7</v>
      </c>
      <c r="J359" s="2">
        <f>IFERROR(__xludf.DUMMYFUNCTION("""COMPUTED_VALUE"""),45813.66666666667)</f>
        <v>45813.66667</v>
      </c>
      <c r="K359" s="1">
        <f>IFERROR(__xludf.DUMMYFUNCTION("""COMPUTED_VALUE"""),799.97)</f>
        <v>799.97</v>
      </c>
      <c r="M359" s="2">
        <f>IFERROR(__xludf.DUMMYFUNCTION("""COMPUTED_VALUE"""),45813.66666666667)</f>
        <v>45813.66667</v>
      </c>
      <c r="N359" s="1">
        <f>IFERROR(__xludf.DUMMYFUNCTION("""COMPUTED_VALUE"""),3778233.0)</f>
        <v>3778233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IFERROR(__xludf.DUMMYFUNCTION("""COMPUTED_VALUE"""),803.63)</f>
        <v>803.63</v>
      </c>
      <c r="D360" s="2">
        <f>IFERROR(__xludf.DUMMYFUNCTION("""COMPUTED_VALUE"""),45814.66666666667)</f>
        <v>45814.66667</v>
      </c>
      <c r="E360" s="1">
        <f>IFERROR(__xludf.DUMMYFUNCTION("""COMPUTED_VALUE"""),806.06)</f>
        <v>806.06</v>
      </c>
      <c r="G360" s="2">
        <f>IFERROR(__xludf.DUMMYFUNCTION("""COMPUTED_VALUE"""),45814.66666666667)</f>
        <v>45814.66667</v>
      </c>
      <c r="H360" s="1">
        <f>IFERROR(__xludf.DUMMYFUNCTION("""COMPUTED_VALUE"""),793.24)</f>
        <v>793.24</v>
      </c>
      <c r="J360" s="2">
        <f>IFERROR(__xludf.DUMMYFUNCTION("""COMPUTED_VALUE"""),45814.66666666667)</f>
        <v>45814.66667</v>
      </c>
      <c r="K360" s="1">
        <f>IFERROR(__xludf.DUMMYFUNCTION("""COMPUTED_VALUE"""),798.41)</f>
        <v>798.41</v>
      </c>
      <c r="M360" s="2">
        <f>IFERROR(__xludf.DUMMYFUNCTION("""COMPUTED_VALUE"""),45814.66666666667)</f>
        <v>45814.66667</v>
      </c>
      <c r="N360" s="1">
        <f>IFERROR(__xludf.DUMMYFUNCTION("""COMPUTED_VALUE"""),4946410.0)</f>
        <v>4946410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IFERROR(__xludf.DUMMYFUNCTION("""COMPUTED_VALUE"""),796.58)</f>
        <v>796.58</v>
      </c>
      <c r="D361" s="2">
        <f>IFERROR(__xludf.DUMMYFUNCTION("""COMPUTED_VALUE"""),45817.66666666667)</f>
        <v>45817.66667</v>
      </c>
      <c r="E361" s="1">
        <f>IFERROR(__xludf.DUMMYFUNCTION("""COMPUTED_VALUE"""),799.91)</f>
        <v>799.91</v>
      </c>
      <c r="G361" s="2">
        <f>IFERROR(__xludf.DUMMYFUNCTION("""COMPUTED_VALUE"""),45817.66666666667)</f>
        <v>45817.66667</v>
      </c>
      <c r="H361" s="1">
        <f>IFERROR(__xludf.DUMMYFUNCTION("""COMPUTED_VALUE"""),793.21)</f>
        <v>793.21</v>
      </c>
      <c r="J361" s="2">
        <f>IFERROR(__xludf.DUMMYFUNCTION("""COMPUTED_VALUE"""),45817.66666666667)</f>
        <v>45817.66667</v>
      </c>
      <c r="K361" s="1">
        <f>IFERROR(__xludf.DUMMYFUNCTION("""COMPUTED_VALUE"""),796.63)</f>
        <v>796.63</v>
      </c>
      <c r="M361" s="2">
        <f>IFERROR(__xludf.DUMMYFUNCTION("""COMPUTED_VALUE"""),45817.66666666667)</f>
        <v>45817.66667</v>
      </c>
      <c r="N361" s="1">
        <f>IFERROR(__xludf.DUMMYFUNCTION("""COMPUTED_VALUE"""),4861908.0)</f>
        <v>4861908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IFERROR(__xludf.DUMMYFUNCTION("""COMPUTED_VALUE"""),796.54)</f>
        <v>796.54</v>
      </c>
      <c r="D362" s="2">
        <f>IFERROR(__xludf.DUMMYFUNCTION("""COMPUTED_VALUE"""),45818.66666666667)</f>
        <v>45818.66667</v>
      </c>
      <c r="E362" s="1">
        <f>IFERROR(__xludf.DUMMYFUNCTION("""COMPUTED_VALUE"""),799.25)</f>
        <v>799.25</v>
      </c>
      <c r="G362" s="2">
        <f>IFERROR(__xludf.DUMMYFUNCTION("""COMPUTED_VALUE"""),45818.66666666667)</f>
        <v>45818.66667</v>
      </c>
      <c r="H362" s="1">
        <f>IFERROR(__xludf.DUMMYFUNCTION("""COMPUTED_VALUE"""),793.38)</f>
        <v>793.38</v>
      </c>
      <c r="J362" s="2">
        <f>IFERROR(__xludf.DUMMYFUNCTION("""COMPUTED_VALUE"""),45818.66666666667)</f>
        <v>45818.66667</v>
      </c>
      <c r="K362" s="1">
        <f>IFERROR(__xludf.DUMMYFUNCTION("""COMPUTED_VALUE"""),798.26)</f>
        <v>798.26</v>
      </c>
      <c r="M362" s="2">
        <f>IFERROR(__xludf.DUMMYFUNCTION("""COMPUTED_VALUE"""),45818.66666666667)</f>
        <v>45818.66667</v>
      </c>
      <c r="N362" s="1">
        <f>IFERROR(__xludf.DUMMYFUNCTION("""COMPUTED_VALUE"""),4139654.0)</f>
        <v>4139654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IFERROR(__xludf.DUMMYFUNCTION("""COMPUTED_VALUE"""),799.29)</f>
        <v>799.29</v>
      </c>
      <c r="D363" s="2">
        <f>IFERROR(__xludf.DUMMYFUNCTION("""COMPUTED_VALUE"""),45819.66666666667)</f>
        <v>45819.66667</v>
      </c>
      <c r="E363" s="1">
        <f>IFERROR(__xludf.DUMMYFUNCTION("""COMPUTED_VALUE"""),801.98)</f>
        <v>801.98</v>
      </c>
      <c r="G363" s="2">
        <f>IFERROR(__xludf.DUMMYFUNCTION("""COMPUTED_VALUE"""),45819.66666666667)</f>
        <v>45819.66667</v>
      </c>
      <c r="H363" s="1">
        <f>IFERROR(__xludf.DUMMYFUNCTION("""COMPUTED_VALUE"""),794.85)</f>
        <v>794.85</v>
      </c>
      <c r="J363" s="2">
        <f>IFERROR(__xludf.DUMMYFUNCTION("""COMPUTED_VALUE"""),45819.66666666667)</f>
        <v>45819.66667</v>
      </c>
      <c r="K363" s="1">
        <f>IFERROR(__xludf.DUMMYFUNCTION("""COMPUTED_VALUE"""),798.74)</f>
        <v>798.74</v>
      </c>
      <c r="M363" s="2">
        <f>IFERROR(__xludf.DUMMYFUNCTION("""COMPUTED_VALUE"""),45819.66666666667)</f>
        <v>45819.66667</v>
      </c>
      <c r="N363" s="1">
        <f>IFERROR(__xludf.DUMMYFUNCTION("""COMPUTED_VALUE"""),4560203.0)</f>
        <v>4560203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IFERROR(__xludf.DUMMYFUNCTION("""COMPUTED_VALUE"""),797.55)</f>
        <v>797.55</v>
      </c>
      <c r="D364" s="2">
        <f>IFERROR(__xludf.DUMMYFUNCTION("""COMPUTED_VALUE"""),45820.66666666667)</f>
        <v>45820.66667</v>
      </c>
      <c r="E364" s="1">
        <f>IFERROR(__xludf.DUMMYFUNCTION("""COMPUTED_VALUE"""),799.06)</f>
        <v>799.06</v>
      </c>
      <c r="G364" s="2">
        <f>IFERROR(__xludf.DUMMYFUNCTION("""COMPUTED_VALUE"""),45820.66666666667)</f>
        <v>45820.66667</v>
      </c>
      <c r="H364" s="1">
        <f>IFERROR(__xludf.DUMMYFUNCTION("""COMPUTED_VALUE"""),791.63)</f>
        <v>791.63</v>
      </c>
      <c r="J364" s="2">
        <f>IFERROR(__xludf.DUMMYFUNCTION("""COMPUTED_VALUE"""),45820.66666666667)</f>
        <v>45820.66667</v>
      </c>
      <c r="K364" s="1">
        <f>IFERROR(__xludf.DUMMYFUNCTION("""COMPUTED_VALUE"""),794.6)</f>
        <v>794.6</v>
      </c>
      <c r="M364" s="2">
        <f>IFERROR(__xludf.DUMMYFUNCTION("""COMPUTED_VALUE"""),45820.66666666667)</f>
        <v>45820.66667</v>
      </c>
      <c r="N364" s="1">
        <f>IFERROR(__xludf.DUMMYFUNCTION("""COMPUTED_VALUE"""),3607268.0)</f>
        <v>3607268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IFERROR(__xludf.DUMMYFUNCTION("""COMPUTED_VALUE"""),789.23)</f>
        <v>789.23</v>
      </c>
      <c r="D365" s="2">
        <f>IFERROR(__xludf.DUMMYFUNCTION("""COMPUTED_VALUE"""),45821.66666666667)</f>
        <v>45821.66667</v>
      </c>
      <c r="E365" s="1">
        <f>IFERROR(__xludf.DUMMYFUNCTION("""COMPUTED_VALUE"""),793.16)</f>
        <v>793.16</v>
      </c>
      <c r="G365" s="2">
        <f>IFERROR(__xludf.DUMMYFUNCTION("""COMPUTED_VALUE"""),45821.66666666667)</f>
        <v>45821.66667</v>
      </c>
      <c r="H365" s="1">
        <f>IFERROR(__xludf.DUMMYFUNCTION("""COMPUTED_VALUE"""),786.03)</f>
        <v>786.03</v>
      </c>
      <c r="J365" s="2">
        <f>IFERROR(__xludf.DUMMYFUNCTION("""COMPUTED_VALUE"""),45821.66666666667)</f>
        <v>45821.66667</v>
      </c>
      <c r="K365" s="1">
        <f>IFERROR(__xludf.DUMMYFUNCTION("""COMPUTED_VALUE"""),790.28)</f>
        <v>790.28</v>
      </c>
      <c r="M365" s="2">
        <f>IFERROR(__xludf.DUMMYFUNCTION("""COMPUTED_VALUE"""),45821.66666666667)</f>
        <v>45821.66667</v>
      </c>
      <c r="N365" s="1">
        <f>IFERROR(__xludf.DUMMYFUNCTION("""COMPUTED_VALUE"""),4273389.0)</f>
        <v>4273389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IFERROR(__xludf.DUMMYFUNCTION("""COMPUTED_VALUE"""),794.93)</f>
        <v>794.93</v>
      </c>
      <c r="D366" s="2">
        <f>IFERROR(__xludf.DUMMYFUNCTION("""COMPUTED_VALUE"""),45824.66666666667)</f>
        <v>45824.66667</v>
      </c>
      <c r="E366" s="1">
        <f>IFERROR(__xludf.DUMMYFUNCTION("""COMPUTED_VALUE"""),807.65)</f>
        <v>807.65</v>
      </c>
      <c r="G366" s="2">
        <f>IFERROR(__xludf.DUMMYFUNCTION("""COMPUTED_VALUE"""),45824.66666666667)</f>
        <v>45824.66667</v>
      </c>
      <c r="H366" s="1">
        <f>IFERROR(__xludf.DUMMYFUNCTION("""COMPUTED_VALUE"""),794.84)</f>
        <v>794.84</v>
      </c>
      <c r="J366" s="2">
        <f>IFERROR(__xludf.DUMMYFUNCTION("""COMPUTED_VALUE"""),45824.66666666667)</f>
        <v>45824.66667</v>
      </c>
      <c r="K366" s="1">
        <f>IFERROR(__xludf.DUMMYFUNCTION("""COMPUTED_VALUE"""),806.84)</f>
        <v>806.84</v>
      </c>
      <c r="M366" s="2">
        <f>IFERROR(__xludf.DUMMYFUNCTION("""COMPUTED_VALUE"""),45824.66666666667)</f>
        <v>45824.66667</v>
      </c>
      <c r="N366" s="1">
        <f>IFERROR(__xludf.DUMMYFUNCTION("""COMPUTED_VALUE"""),5069551.0)</f>
        <v>5069551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IFERROR(__xludf.DUMMYFUNCTION("""COMPUTED_VALUE"""),804.29)</f>
        <v>804.29</v>
      </c>
      <c r="D367" s="2">
        <f>IFERROR(__xludf.DUMMYFUNCTION("""COMPUTED_VALUE"""),45825.66666666667)</f>
        <v>45825.66667</v>
      </c>
      <c r="E367" s="1">
        <f>IFERROR(__xludf.DUMMYFUNCTION("""COMPUTED_VALUE"""),804.79)</f>
        <v>804.79</v>
      </c>
      <c r="G367" s="2">
        <f>IFERROR(__xludf.DUMMYFUNCTION("""COMPUTED_VALUE"""),45825.66666666667)</f>
        <v>45825.66667</v>
      </c>
      <c r="H367" s="1">
        <f>IFERROR(__xludf.DUMMYFUNCTION("""COMPUTED_VALUE"""),778.52)</f>
        <v>778.52</v>
      </c>
      <c r="J367" s="2">
        <f>IFERROR(__xludf.DUMMYFUNCTION("""COMPUTED_VALUE"""),45825.66666666667)</f>
        <v>45825.66667</v>
      </c>
      <c r="K367" s="1">
        <f>IFERROR(__xludf.DUMMYFUNCTION("""COMPUTED_VALUE"""),786.37)</f>
        <v>786.37</v>
      </c>
      <c r="M367" s="2">
        <f>IFERROR(__xludf.DUMMYFUNCTION("""COMPUTED_VALUE"""),45825.66666666667)</f>
        <v>45825.66667</v>
      </c>
      <c r="N367" s="1">
        <f>IFERROR(__xludf.DUMMYFUNCTION("""COMPUTED_VALUE"""),6793170.0)</f>
        <v>6793170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IFERROR(__xludf.DUMMYFUNCTION("""COMPUTED_VALUE"""),787.14)</f>
        <v>787.14</v>
      </c>
      <c r="D368" s="2">
        <f>IFERROR(__xludf.DUMMYFUNCTION("""COMPUTED_VALUE"""),45826.66666666667)</f>
        <v>45826.66667</v>
      </c>
      <c r="E368" s="1">
        <f>IFERROR(__xludf.DUMMYFUNCTION("""COMPUTED_VALUE"""),798.82)</f>
        <v>798.82</v>
      </c>
      <c r="G368" s="2">
        <f>IFERROR(__xludf.DUMMYFUNCTION("""COMPUTED_VALUE"""),45826.66666666667)</f>
        <v>45826.66667</v>
      </c>
      <c r="H368" s="1">
        <f>IFERROR(__xludf.DUMMYFUNCTION("""COMPUTED_VALUE"""),785.69)</f>
        <v>785.69</v>
      </c>
      <c r="J368" s="2">
        <f>IFERROR(__xludf.DUMMYFUNCTION("""COMPUTED_VALUE"""),45826.66666666667)</f>
        <v>45826.66667</v>
      </c>
      <c r="K368" s="1">
        <f>IFERROR(__xludf.DUMMYFUNCTION("""COMPUTED_VALUE"""),793.49)</f>
        <v>793.49</v>
      </c>
      <c r="M368" s="2">
        <f>IFERROR(__xludf.DUMMYFUNCTION("""COMPUTED_VALUE"""),45826.66666666667)</f>
        <v>45826.66667</v>
      </c>
      <c r="N368" s="1">
        <f>IFERROR(__xludf.DUMMYFUNCTION("""COMPUTED_VALUE"""),5541902.0)</f>
        <v>5541902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IFERROR(__xludf.DUMMYFUNCTION("""COMPUTED_VALUE"""),798.39)</f>
        <v>798.39</v>
      </c>
      <c r="D369" s="2">
        <f>IFERROR(__xludf.DUMMYFUNCTION("""COMPUTED_VALUE"""),45828.66666666667)</f>
        <v>45828.66667</v>
      </c>
      <c r="E369" s="1">
        <f>IFERROR(__xludf.DUMMYFUNCTION("""COMPUTED_VALUE"""),808.36)</f>
        <v>808.36</v>
      </c>
      <c r="G369" s="2">
        <f>IFERROR(__xludf.DUMMYFUNCTION("""COMPUTED_VALUE"""),45828.66666666667)</f>
        <v>45828.66667</v>
      </c>
      <c r="H369" s="1">
        <f>IFERROR(__xludf.DUMMYFUNCTION("""COMPUTED_VALUE"""),796.47)</f>
        <v>796.47</v>
      </c>
      <c r="J369" s="2">
        <f>IFERROR(__xludf.DUMMYFUNCTION("""COMPUTED_VALUE"""),45828.66666666667)</f>
        <v>45828.66667</v>
      </c>
      <c r="K369" s="1">
        <f>IFERROR(__xludf.DUMMYFUNCTION("""COMPUTED_VALUE"""),800.85)</f>
        <v>800.85</v>
      </c>
      <c r="M369" s="2">
        <f>IFERROR(__xludf.DUMMYFUNCTION("""COMPUTED_VALUE"""),45828.66666666667)</f>
        <v>45828.66667</v>
      </c>
      <c r="N369" s="1">
        <f>IFERROR(__xludf.DUMMYFUNCTION("""COMPUTED_VALUE"""),2.0872184E7)</f>
        <v>20872184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IFERROR(__xludf.DUMMYFUNCTION("""COMPUTED_VALUE"""),801.52)</f>
        <v>801.52</v>
      </c>
      <c r="D370" s="2">
        <f>IFERROR(__xludf.DUMMYFUNCTION("""COMPUTED_VALUE"""),45831.66666666667)</f>
        <v>45831.66667</v>
      </c>
      <c r="E370" s="1">
        <f>IFERROR(__xludf.DUMMYFUNCTION("""COMPUTED_VALUE"""),811.09)</f>
        <v>811.09</v>
      </c>
      <c r="G370" s="2">
        <f>IFERROR(__xludf.DUMMYFUNCTION("""COMPUTED_VALUE"""),45831.66666666667)</f>
        <v>45831.66667</v>
      </c>
      <c r="H370" s="1">
        <f>IFERROR(__xludf.DUMMYFUNCTION("""COMPUTED_VALUE"""),797.1)</f>
        <v>797.1</v>
      </c>
      <c r="J370" s="2">
        <f>IFERROR(__xludf.DUMMYFUNCTION("""COMPUTED_VALUE"""),45831.66666666667)</f>
        <v>45831.66667</v>
      </c>
      <c r="K370" s="1">
        <f>IFERROR(__xludf.DUMMYFUNCTION("""COMPUTED_VALUE"""),811.03)</f>
        <v>811.03</v>
      </c>
      <c r="M370" s="2">
        <f>IFERROR(__xludf.DUMMYFUNCTION("""COMPUTED_VALUE"""),45831.66666666667)</f>
        <v>45831.66667</v>
      </c>
      <c r="N370" s="1">
        <f>IFERROR(__xludf.DUMMYFUNCTION("""COMPUTED_VALUE"""),4723456.0)</f>
        <v>4723456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IFERROR(__xludf.DUMMYFUNCTION("""COMPUTED_VALUE"""),815.61)</f>
        <v>815.61</v>
      </c>
      <c r="D371" s="2">
        <f>IFERROR(__xludf.DUMMYFUNCTION("""COMPUTED_VALUE"""),45832.66666666667)</f>
        <v>45832.66667</v>
      </c>
      <c r="E371" s="1">
        <f>IFERROR(__xludf.DUMMYFUNCTION("""COMPUTED_VALUE"""),820.85)</f>
        <v>820.85</v>
      </c>
      <c r="G371" s="2">
        <f>IFERROR(__xludf.DUMMYFUNCTION("""COMPUTED_VALUE"""),45832.66666666667)</f>
        <v>45832.66667</v>
      </c>
      <c r="H371" s="1">
        <f>IFERROR(__xludf.DUMMYFUNCTION("""COMPUTED_VALUE"""),809.18)</f>
        <v>809.18</v>
      </c>
      <c r="J371" s="2">
        <f>IFERROR(__xludf.DUMMYFUNCTION("""COMPUTED_VALUE"""),45832.66666666667)</f>
        <v>45832.66667</v>
      </c>
      <c r="K371" s="1">
        <f>IFERROR(__xludf.DUMMYFUNCTION("""COMPUTED_VALUE"""),817.95)</f>
        <v>817.95</v>
      </c>
      <c r="M371" s="2">
        <f>IFERROR(__xludf.DUMMYFUNCTION("""COMPUTED_VALUE"""),45832.66666666667)</f>
        <v>45832.66667</v>
      </c>
      <c r="N371" s="1">
        <f>IFERROR(__xludf.DUMMYFUNCTION("""COMPUTED_VALUE"""),6191994.0)</f>
        <v>6191994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IFERROR(__xludf.DUMMYFUNCTION("""COMPUTED_VALUE"""),815.85)</f>
        <v>815.85</v>
      </c>
      <c r="D372" s="2">
        <f>IFERROR(__xludf.DUMMYFUNCTION("""COMPUTED_VALUE"""),45833.66666666667)</f>
        <v>45833.66667</v>
      </c>
      <c r="E372" s="1">
        <f>IFERROR(__xludf.DUMMYFUNCTION("""COMPUTED_VALUE"""),824.42)</f>
        <v>824.42</v>
      </c>
      <c r="G372" s="2">
        <f>IFERROR(__xludf.DUMMYFUNCTION("""COMPUTED_VALUE"""),45833.66666666667)</f>
        <v>45833.66667</v>
      </c>
      <c r="H372" s="1">
        <f>IFERROR(__xludf.DUMMYFUNCTION("""COMPUTED_VALUE"""),815.4)</f>
        <v>815.4</v>
      </c>
      <c r="J372" s="2">
        <f>IFERROR(__xludf.DUMMYFUNCTION("""COMPUTED_VALUE"""),45833.66666666667)</f>
        <v>45833.66667</v>
      </c>
      <c r="K372" s="1">
        <f>IFERROR(__xludf.DUMMYFUNCTION("""COMPUTED_VALUE"""),823.34)</f>
        <v>823.34</v>
      </c>
      <c r="M372" s="2">
        <f>IFERROR(__xludf.DUMMYFUNCTION("""COMPUTED_VALUE"""),45833.66666666667)</f>
        <v>45833.66667</v>
      </c>
      <c r="N372" s="1">
        <f>IFERROR(__xludf.DUMMYFUNCTION("""COMPUTED_VALUE"""),4890121.0)</f>
        <v>4890121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IFERROR(__xludf.DUMMYFUNCTION("""COMPUTED_VALUE"""),822.12)</f>
        <v>822.12</v>
      </c>
      <c r="D373" s="2">
        <f>IFERROR(__xludf.DUMMYFUNCTION("""COMPUTED_VALUE"""),45834.66666666667)</f>
        <v>45834.66667</v>
      </c>
      <c r="E373" s="1">
        <f>IFERROR(__xludf.DUMMYFUNCTION("""COMPUTED_VALUE"""),830.71)</f>
        <v>830.71</v>
      </c>
      <c r="G373" s="2">
        <f>IFERROR(__xludf.DUMMYFUNCTION("""COMPUTED_VALUE"""),45834.66666666667)</f>
        <v>45834.66667</v>
      </c>
      <c r="H373" s="1">
        <f>IFERROR(__xludf.DUMMYFUNCTION("""COMPUTED_VALUE"""),819.39)</f>
        <v>819.39</v>
      </c>
      <c r="J373" s="2">
        <f>IFERROR(__xludf.DUMMYFUNCTION("""COMPUTED_VALUE"""),45834.66666666667)</f>
        <v>45834.66667</v>
      </c>
      <c r="K373" s="1">
        <f>IFERROR(__xludf.DUMMYFUNCTION("""COMPUTED_VALUE"""),829.35)</f>
        <v>829.35</v>
      </c>
      <c r="M373" s="2">
        <f>IFERROR(__xludf.DUMMYFUNCTION("""COMPUTED_VALUE"""),45834.66666666667)</f>
        <v>45834.66667</v>
      </c>
      <c r="N373" s="1">
        <f>IFERROR(__xludf.DUMMYFUNCTION("""COMPUTED_VALUE"""),5519692.0)</f>
        <v>5519692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IFERROR(__xludf.DUMMYFUNCTION("""COMPUTED_VALUE"""),831.47)</f>
        <v>831.47</v>
      </c>
      <c r="D374" s="2">
        <f>IFERROR(__xludf.DUMMYFUNCTION("""COMPUTED_VALUE"""),45835.66666666667)</f>
        <v>45835.66667</v>
      </c>
      <c r="E374" s="1">
        <f>IFERROR(__xludf.DUMMYFUNCTION("""COMPUTED_VALUE"""),831.47)</f>
        <v>831.47</v>
      </c>
      <c r="G374" s="2">
        <f>IFERROR(__xludf.DUMMYFUNCTION("""COMPUTED_VALUE"""),45835.66666666667)</f>
        <v>45835.66667</v>
      </c>
      <c r="H374" s="1">
        <f>IFERROR(__xludf.DUMMYFUNCTION("""COMPUTED_VALUE"""),821.74)</f>
        <v>821.74</v>
      </c>
      <c r="J374" s="2">
        <f>IFERROR(__xludf.DUMMYFUNCTION("""COMPUTED_VALUE"""),45835.66666666667)</f>
        <v>45835.66667</v>
      </c>
      <c r="K374" s="1">
        <f>IFERROR(__xludf.DUMMYFUNCTION("""COMPUTED_VALUE"""),826.11)</f>
        <v>826.11</v>
      </c>
      <c r="M374" s="2">
        <f>IFERROR(__xludf.DUMMYFUNCTION("""COMPUTED_VALUE"""),45835.66666666667)</f>
        <v>45835.66667</v>
      </c>
      <c r="N374" s="1">
        <f>IFERROR(__xludf.DUMMYFUNCTION("""COMPUTED_VALUE"""),8286242.0)</f>
        <v>8286242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IFERROR(__xludf.DUMMYFUNCTION("""COMPUTED_VALUE"""),829.5)</f>
        <v>829.5</v>
      </c>
      <c r="D375" s="2">
        <f>IFERROR(__xludf.DUMMYFUNCTION("""COMPUTED_VALUE"""),45838.66666666667)</f>
        <v>45838.66667</v>
      </c>
      <c r="E375" s="1">
        <f>IFERROR(__xludf.DUMMYFUNCTION("""COMPUTED_VALUE"""),836.45)</f>
        <v>836.45</v>
      </c>
      <c r="G375" s="2">
        <f>IFERROR(__xludf.DUMMYFUNCTION("""COMPUTED_VALUE"""),45838.66666666667)</f>
        <v>45838.66667</v>
      </c>
      <c r="H375" s="1">
        <f>IFERROR(__xludf.DUMMYFUNCTION("""COMPUTED_VALUE"""),827.56)</f>
        <v>827.56</v>
      </c>
      <c r="J375" s="2">
        <f>IFERROR(__xludf.DUMMYFUNCTION("""COMPUTED_VALUE"""),45838.66666666667)</f>
        <v>45838.66667</v>
      </c>
      <c r="K375" s="1">
        <f>IFERROR(__xludf.DUMMYFUNCTION("""COMPUTED_VALUE"""),833.66)</f>
        <v>833.66</v>
      </c>
      <c r="M375" s="2">
        <f>IFERROR(__xludf.DUMMYFUNCTION("""COMPUTED_VALUE"""),45838.66666666667)</f>
        <v>45838.66667</v>
      </c>
      <c r="N375" s="1">
        <f>IFERROR(__xludf.DUMMYFUNCTION("""COMPUTED_VALUE"""),5229704.0)</f>
        <v>5229704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IFERROR(__xludf.DUMMYFUNCTION("""COMPUTED_VALUE"""),832.95)</f>
        <v>832.95</v>
      </c>
      <c r="D376" s="2">
        <f>IFERROR(__xludf.DUMMYFUNCTION("""COMPUTED_VALUE"""),45839.66666666667)</f>
        <v>45839.66667</v>
      </c>
      <c r="E376" s="1">
        <f>IFERROR(__xludf.DUMMYFUNCTION("""COMPUTED_VALUE"""),840.83)</f>
        <v>840.83</v>
      </c>
      <c r="G376" s="2">
        <f>IFERROR(__xludf.DUMMYFUNCTION("""COMPUTED_VALUE"""),45839.66666666667)</f>
        <v>45839.66667</v>
      </c>
      <c r="H376" s="1">
        <f>IFERROR(__xludf.DUMMYFUNCTION("""COMPUTED_VALUE"""),829.69)</f>
        <v>829.69</v>
      </c>
      <c r="J376" s="2">
        <f>IFERROR(__xludf.DUMMYFUNCTION("""COMPUTED_VALUE"""),45839.66666666667)</f>
        <v>45839.66667</v>
      </c>
      <c r="K376" s="1">
        <f>IFERROR(__xludf.DUMMYFUNCTION("""COMPUTED_VALUE"""),836.36)</f>
        <v>836.36</v>
      </c>
      <c r="M376" s="2">
        <f>IFERROR(__xludf.DUMMYFUNCTION("""COMPUTED_VALUE"""),45839.66666666667)</f>
        <v>45839.66667</v>
      </c>
      <c r="N376" s="1">
        <f>IFERROR(__xludf.DUMMYFUNCTION("""COMPUTED_VALUE"""),4349307.0)</f>
        <v>4349307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IFERROR(__xludf.DUMMYFUNCTION("""COMPUTED_VALUE"""),835.82)</f>
        <v>835.82</v>
      </c>
      <c r="D377" s="2">
        <f>IFERROR(__xludf.DUMMYFUNCTION("""COMPUTED_VALUE"""),45840.66666666667)</f>
        <v>45840.66667</v>
      </c>
      <c r="E377" s="1">
        <f>IFERROR(__xludf.DUMMYFUNCTION("""COMPUTED_VALUE"""),838.61)</f>
        <v>838.61</v>
      </c>
      <c r="G377" s="2">
        <f>IFERROR(__xludf.DUMMYFUNCTION("""COMPUTED_VALUE"""),45840.66666666667)</f>
        <v>45840.66667</v>
      </c>
      <c r="H377" s="1">
        <f>IFERROR(__xludf.DUMMYFUNCTION("""COMPUTED_VALUE"""),830.87)</f>
        <v>830.87</v>
      </c>
      <c r="J377" s="2">
        <f>IFERROR(__xludf.DUMMYFUNCTION("""COMPUTED_VALUE"""),45840.66666666667)</f>
        <v>45840.66667</v>
      </c>
      <c r="K377" s="1">
        <f>IFERROR(__xludf.DUMMYFUNCTION("""COMPUTED_VALUE"""),835.56)</f>
        <v>835.56</v>
      </c>
      <c r="M377" s="2">
        <f>IFERROR(__xludf.DUMMYFUNCTION("""COMPUTED_VALUE"""),45840.66666666667)</f>
        <v>45840.66667</v>
      </c>
      <c r="N377" s="1">
        <f>IFERROR(__xludf.DUMMYFUNCTION("""COMPUTED_VALUE"""),4669946.0)</f>
        <v>4669946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IFERROR(__xludf.DUMMYFUNCTION("""COMPUTED_VALUE"""),835.37)</f>
        <v>835.37</v>
      </c>
      <c r="D378" s="2">
        <f>IFERROR(__xludf.DUMMYFUNCTION("""COMPUTED_VALUE"""),45841.54166666667)</f>
        <v>45841.54167</v>
      </c>
      <c r="E378" s="1">
        <f>IFERROR(__xludf.DUMMYFUNCTION("""COMPUTED_VALUE"""),843.72)</f>
        <v>843.72</v>
      </c>
      <c r="G378" s="2">
        <f>IFERROR(__xludf.DUMMYFUNCTION("""COMPUTED_VALUE"""),45841.54166666667)</f>
        <v>45841.54167</v>
      </c>
      <c r="H378" s="1">
        <f>IFERROR(__xludf.DUMMYFUNCTION("""COMPUTED_VALUE"""),834.3)</f>
        <v>834.3</v>
      </c>
      <c r="J378" s="2">
        <f>IFERROR(__xludf.DUMMYFUNCTION("""COMPUTED_VALUE"""),45841.54166666667)</f>
        <v>45841.54167</v>
      </c>
      <c r="K378" s="1">
        <f>IFERROR(__xludf.DUMMYFUNCTION("""COMPUTED_VALUE"""),840.62)</f>
        <v>840.62</v>
      </c>
      <c r="M378" s="2">
        <f>IFERROR(__xludf.DUMMYFUNCTION("""COMPUTED_VALUE"""),45841.54166666667)</f>
        <v>45841.54167</v>
      </c>
      <c r="N378" s="1">
        <f>IFERROR(__xludf.DUMMYFUNCTION("""COMPUTED_VALUE"""),2654711.0)</f>
        <v>2654711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IFERROR(__xludf.DUMMYFUNCTION("""COMPUTED_VALUE"""),839.14)</f>
        <v>839.14</v>
      </c>
      <c r="D379" s="2">
        <f>IFERROR(__xludf.DUMMYFUNCTION("""COMPUTED_VALUE"""),45845.66666666667)</f>
        <v>45845.66667</v>
      </c>
      <c r="E379" s="1">
        <f>IFERROR(__xludf.DUMMYFUNCTION("""COMPUTED_VALUE"""),841.96)</f>
        <v>841.96</v>
      </c>
      <c r="G379" s="2">
        <f>IFERROR(__xludf.DUMMYFUNCTION("""COMPUTED_VALUE"""),45845.66666666667)</f>
        <v>45845.66667</v>
      </c>
      <c r="H379" s="1">
        <f>IFERROR(__xludf.DUMMYFUNCTION("""COMPUTED_VALUE"""),826.86)</f>
        <v>826.86</v>
      </c>
      <c r="J379" s="2">
        <f>IFERROR(__xludf.DUMMYFUNCTION("""COMPUTED_VALUE"""),45845.66666666667)</f>
        <v>45845.66667</v>
      </c>
      <c r="K379" s="1">
        <f>IFERROR(__xludf.DUMMYFUNCTION("""COMPUTED_VALUE"""),830.51)</f>
        <v>830.51</v>
      </c>
      <c r="M379" s="2">
        <f>IFERROR(__xludf.DUMMYFUNCTION("""COMPUTED_VALUE"""),45845.66666666667)</f>
        <v>45845.66667</v>
      </c>
      <c r="N379" s="1">
        <f>IFERROR(__xludf.DUMMYFUNCTION("""COMPUTED_VALUE"""),5111816.0)</f>
        <v>5111816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IFERROR(__xludf.DUMMYFUNCTION("""COMPUTED_VALUE"""),830.51)</f>
        <v>830.51</v>
      </c>
      <c r="D380" s="2">
        <f>IFERROR(__xludf.DUMMYFUNCTION("""COMPUTED_VALUE"""),45846.66666666667)</f>
        <v>45846.66667</v>
      </c>
      <c r="E380" s="1">
        <f>IFERROR(__xludf.DUMMYFUNCTION("""COMPUTED_VALUE"""),834.91)</f>
        <v>834.91</v>
      </c>
      <c r="G380" s="2">
        <f>IFERROR(__xludf.DUMMYFUNCTION("""COMPUTED_VALUE"""),45846.66666666667)</f>
        <v>45846.66667</v>
      </c>
      <c r="H380" s="1">
        <f>IFERROR(__xludf.DUMMYFUNCTION("""COMPUTED_VALUE"""),829.28)</f>
        <v>829.28</v>
      </c>
      <c r="J380" s="2">
        <f>IFERROR(__xludf.DUMMYFUNCTION("""COMPUTED_VALUE"""),45846.66666666667)</f>
        <v>45846.66667</v>
      </c>
      <c r="K380" s="1">
        <f>IFERROR(__xludf.DUMMYFUNCTION("""COMPUTED_VALUE"""),831.69)</f>
        <v>831.69</v>
      </c>
      <c r="M380" s="2">
        <f>IFERROR(__xludf.DUMMYFUNCTION("""COMPUTED_VALUE"""),45846.66666666667)</f>
        <v>45846.66667</v>
      </c>
      <c r="N380" s="1">
        <f>IFERROR(__xludf.DUMMYFUNCTION("""COMPUTED_VALUE"""),4959400.0)</f>
        <v>4959400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IFERROR(__xludf.DUMMYFUNCTION("""COMPUTED_VALUE"""),830.63)</f>
        <v>830.63</v>
      </c>
      <c r="D381" s="2">
        <f>IFERROR(__xludf.DUMMYFUNCTION("""COMPUTED_VALUE"""),45847.66666666667)</f>
        <v>45847.66667</v>
      </c>
      <c r="E381" s="1">
        <f>IFERROR(__xludf.DUMMYFUNCTION("""COMPUTED_VALUE"""),832.35)</f>
        <v>832.35</v>
      </c>
      <c r="G381" s="2">
        <f>IFERROR(__xludf.DUMMYFUNCTION("""COMPUTED_VALUE"""),45847.66666666667)</f>
        <v>45847.66667</v>
      </c>
      <c r="H381" s="1">
        <f>IFERROR(__xludf.DUMMYFUNCTION("""COMPUTED_VALUE"""),825.74)</f>
        <v>825.74</v>
      </c>
      <c r="J381" s="2">
        <f>IFERROR(__xludf.DUMMYFUNCTION("""COMPUTED_VALUE"""),45847.66666666667)</f>
        <v>45847.66667</v>
      </c>
      <c r="K381" s="1">
        <f>IFERROR(__xludf.DUMMYFUNCTION("""COMPUTED_VALUE"""),827.65)</f>
        <v>827.65</v>
      </c>
      <c r="M381" s="2">
        <f>IFERROR(__xludf.DUMMYFUNCTION("""COMPUTED_VALUE"""),45847.66666666667)</f>
        <v>45847.66667</v>
      </c>
      <c r="N381" s="1">
        <f>IFERROR(__xludf.DUMMYFUNCTION("""COMPUTED_VALUE"""),3616965.0)</f>
        <v>3616965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IFERROR(__xludf.DUMMYFUNCTION("""COMPUTED_VALUE"""),827.67)</f>
        <v>827.67</v>
      </c>
      <c r="D382" s="2">
        <f>IFERROR(__xludf.DUMMYFUNCTION("""COMPUTED_VALUE"""),45848.66666666667)</f>
        <v>45848.66667</v>
      </c>
      <c r="E382" s="1">
        <f>IFERROR(__xludf.DUMMYFUNCTION("""COMPUTED_VALUE"""),837.9)</f>
        <v>837.9</v>
      </c>
      <c r="G382" s="2">
        <f>IFERROR(__xludf.DUMMYFUNCTION("""COMPUTED_VALUE"""),45848.66666666667)</f>
        <v>45848.66667</v>
      </c>
      <c r="H382" s="1">
        <f>IFERROR(__xludf.DUMMYFUNCTION("""COMPUTED_VALUE"""),827.67)</f>
        <v>827.67</v>
      </c>
      <c r="J382" s="2">
        <f>IFERROR(__xludf.DUMMYFUNCTION("""COMPUTED_VALUE"""),45848.66666666667)</f>
        <v>45848.66667</v>
      </c>
      <c r="K382" s="1">
        <f>IFERROR(__xludf.DUMMYFUNCTION("""COMPUTED_VALUE"""),835.66)</f>
        <v>835.66</v>
      </c>
      <c r="M382" s="2">
        <f>IFERROR(__xludf.DUMMYFUNCTION("""COMPUTED_VALUE"""),45848.66666666667)</f>
        <v>45848.66667</v>
      </c>
      <c r="N382" s="1">
        <f>IFERROR(__xludf.DUMMYFUNCTION("""COMPUTED_VALUE"""),4308654.0)</f>
        <v>4308654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IFERROR(__xludf.DUMMYFUNCTION("""COMPUTED_VALUE"""),834.95)</f>
        <v>834.95</v>
      </c>
      <c r="D383" s="2">
        <f>IFERROR(__xludf.DUMMYFUNCTION("""COMPUTED_VALUE"""),45849.66666666667)</f>
        <v>45849.66667</v>
      </c>
      <c r="E383" s="1">
        <f>IFERROR(__xludf.DUMMYFUNCTION("""COMPUTED_VALUE"""),834.95)</f>
        <v>834.95</v>
      </c>
      <c r="G383" s="2">
        <f>IFERROR(__xludf.DUMMYFUNCTION("""COMPUTED_VALUE"""),45849.66666666667)</f>
        <v>45849.66667</v>
      </c>
      <c r="H383" s="1">
        <f>IFERROR(__xludf.DUMMYFUNCTION("""COMPUTED_VALUE"""),829.19)</f>
        <v>829.19</v>
      </c>
      <c r="J383" s="2">
        <f>IFERROR(__xludf.DUMMYFUNCTION("""COMPUTED_VALUE"""),45849.66666666667)</f>
        <v>45849.66667</v>
      </c>
      <c r="K383" s="1">
        <f>IFERROR(__xludf.DUMMYFUNCTION("""COMPUTED_VALUE"""),831.12)</f>
        <v>831.12</v>
      </c>
      <c r="M383" s="2">
        <f>IFERROR(__xludf.DUMMYFUNCTION("""COMPUTED_VALUE"""),45849.66666666667)</f>
        <v>45849.66667</v>
      </c>
      <c r="N383" s="1">
        <f>IFERROR(__xludf.DUMMYFUNCTION("""COMPUTED_VALUE"""),3284496.0)</f>
        <v>3284496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IFERROR(__xludf.DUMMYFUNCTION("""COMPUTED_VALUE"""),829.01)</f>
        <v>829.01</v>
      </c>
      <c r="D384" s="2">
        <f>IFERROR(__xludf.DUMMYFUNCTION("""COMPUTED_VALUE"""),45852.66666666667)</f>
        <v>45852.66667</v>
      </c>
      <c r="E384" s="1">
        <f>IFERROR(__xludf.DUMMYFUNCTION("""COMPUTED_VALUE"""),836.9)</f>
        <v>836.9</v>
      </c>
      <c r="G384" s="2">
        <f>IFERROR(__xludf.DUMMYFUNCTION("""COMPUTED_VALUE"""),45852.66666666667)</f>
        <v>45852.66667</v>
      </c>
      <c r="H384" s="1">
        <f>IFERROR(__xludf.DUMMYFUNCTION("""COMPUTED_VALUE"""),828.7)</f>
        <v>828.7</v>
      </c>
      <c r="J384" s="2">
        <f>IFERROR(__xludf.DUMMYFUNCTION("""COMPUTED_VALUE"""),45852.66666666667)</f>
        <v>45852.66667</v>
      </c>
      <c r="K384" s="1">
        <f>IFERROR(__xludf.DUMMYFUNCTION("""COMPUTED_VALUE"""),835.84)</f>
        <v>835.84</v>
      </c>
      <c r="M384" s="2">
        <f>IFERROR(__xludf.DUMMYFUNCTION("""COMPUTED_VALUE"""),45852.66666666667)</f>
        <v>45852.66667</v>
      </c>
      <c r="N384" s="1">
        <f>IFERROR(__xludf.DUMMYFUNCTION("""COMPUTED_VALUE"""),3202377.0)</f>
        <v>3202377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IFERROR(__xludf.DUMMYFUNCTION("""COMPUTED_VALUE"""),842.59)</f>
        <v>842.59</v>
      </c>
      <c r="D385" s="2">
        <f>IFERROR(__xludf.DUMMYFUNCTION("""COMPUTED_VALUE"""),45853.66666666667)</f>
        <v>45853.66667</v>
      </c>
      <c r="E385" s="1">
        <f>IFERROR(__xludf.DUMMYFUNCTION("""COMPUTED_VALUE"""),852.97)</f>
        <v>852.97</v>
      </c>
      <c r="G385" s="2">
        <f>IFERROR(__xludf.DUMMYFUNCTION("""COMPUTED_VALUE"""),45853.66666666667)</f>
        <v>45853.66667</v>
      </c>
      <c r="H385" s="1">
        <f>IFERROR(__xludf.DUMMYFUNCTION("""COMPUTED_VALUE"""),823.27)</f>
        <v>823.27</v>
      </c>
      <c r="J385" s="2">
        <f>IFERROR(__xludf.DUMMYFUNCTION("""COMPUTED_VALUE"""),45853.66666666667)</f>
        <v>45853.66667</v>
      </c>
      <c r="K385" s="1">
        <f>IFERROR(__xludf.DUMMYFUNCTION("""COMPUTED_VALUE"""),823.55)</f>
        <v>823.55</v>
      </c>
      <c r="M385" s="2">
        <f>IFERROR(__xludf.DUMMYFUNCTION("""COMPUTED_VALUE"""),45853.66666666667)</f>
        <v>45853.66667</v>
      </c>
      <c r="N385" s="1">
        <f>IFERROR(__xludf.DUMMYFUNCTION("""COMPUTED_VALUE"""),6696770.0)</f>
        <v>6696770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IFERROR(__xludf.DUMMYFUNCTION("""COMPUTED_VALUE"""),827.11)</f>
        <v>827.11</v>
      </c>
      <c r="D386" s="2">
        <f>IFERROR(__xludf.DUMMYFUNCTION("""COMPUTED_VALUE"""),45854.66666666667)</f>
        <v>45854.66667</v>
      </c>
      <c r="E386" s="1">
        <f>IFERROR(__xludf.DUMMYFUNCTION("""COMPUTED_VALUE"""),827.46)</f>
        <v>827.46</v>
      </c>
      <c r="G386" s="2">
        <f>IFERROR(__xludf.DUMMYFUNCTION("""COMPUTED_VALUE"""),45854.66666666667)</f>
        <v>45854.66667</v>
      </c>
      <c r="H386" s="1">
        <f>IFERROR(__xludf.DUMMYFUNCTION("""COMPUTED_VALUE"""),814.7)</f>
        <v>814.7</v>
      </c>
      <c r="J386" s="2">
        <f>IFERROR(__xludf.DUMMYFUNCTION("""COMPUTED_VALUE"""),45854.66666666667)</f>
        <v>45854.66667</v>
      </c>
      <c r="K386" s="1">
        <f>IFERROR(__xludf.DUMMYFUNCTION("""COMPUTED_VALUE"""),824.41)</f>
        <v>824.41</v>
      </c>
      <c r="M386" s="2">
        <f>IFERROR(__xludf.DUMMYFUNCTION("""COMPUTED_VALUE"""),45854.66666666667)</f>
        <v>45854.66667</v>
      </c>
      <c r="N386" s="1">
        <f>IFERROR(__xludf.DUMMYFUNCTION("""COMPUTED_VALUE"""),5494769.0)</f>
        <v>5494769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IFERROR(__xludf.DUMMYFUNCTION("""COMPUTED_VALUE"""),821.68)</f>
        <v>821.68</v>
      </c>
      <c r="D387" s="2">
        <f>IFERROR(__xludf.DUMMYFUNCTION("""COMPUTED_VALUE"""),45855.66666666667)</f>
        <v>45855.66667</v>
      </c>
      <c r="E387" s="1">
        <f>IFERROR(__xludf.DUMMYFUNCTION("""COMPUTED_VALUE"""),831.56)</f>
        <v>831.56</v>
      </c>
      <c r="G387" s="2">
        <f>IFERROR(__xludf.DUMMYFUNCTION("""COMPUTED_VALUE"""),45855.66666666667)</f>
        <v>45855.66667</v>
      </c>
      <c r="H387" s="1">
        <f>IFERROR(__xludf.DUMMYFUNCTION("""COMPUTED_VALUE"""),820.01)</f>
        <v>820.01</v>
      </c>
      <c r="J387" s="2">
        <f>IFERROR(__xludf.DUMMYFUNCTION("""COMPUTED_VALUE"""),45855.66666666667)</f>
        <v>45855.66667</v>
      </c>
      <c r="K387" s="1">
        <f>IFERROR(__xludf.DUMMYFUNCTION("""COMPUTED_VALUE"""),829.54)</f>
        <v>829.54</v>
      </c>
      <c r="M387" s="2">
        <f>IFERROR(__xludf.DUMMYFUNCTION("""COMPUTED_VALUE"""),45855.66666666667)</f>
        <v>45855.66667</v>
      </c>
      <c r="N387" s="1">
        <f>IFERROR(__xludf.DUMMYFUNCTION("""COMPUTED_VALUE"""),6727567.0)</f>
        <v>6727567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IFERROR(__xludf.DUMMYFUNCTION("""COMPUTED_VALUE"""),832.76)</f>
        <v>832.76</v>
      </c>
      <c r="D388" s="2">
        <f>IFERROR(__xludf.DUMMYFUNCTION("""COMPUTED_VALUE"""),45856.66666666667)</f>
        <v>45856.66667</v>
      </c>
      <c r="E388" s="1">
        <f>IFERROR(__xludf.DUMMYFUNCTION("""COMPUTED_VALUE"""),833.27)</f>
        <v>833.27</v>
      </c>
      <c r="G388" s="2">
        <f>IFERROR(__xludf.DUMMYFUNCTION("""COMPUTED_VALUE"""),45856.66666666667)</f>
        <v>45856.66667</v>
      </c>
      <c r="H388" s="1">
        <f>IFERROR(__xludf.DUMMYFUNCTION("""COMPUTED_VALUE"""),820.87)</f>
        <v>820.87</v>
      </c>
      <c r="J388" s="2">
        <f>IFERROR(__xludf.DUMMYFUNCTION("""COMPUTED_VALUE"""),45856.66666666667)</f>
        <v>45856.66667</v>
      </c>
      <c r="K388" s="1">
        <f>IFERROR(__xludf.DUMMYFUNCTION("""COMPUTED_VALUE"""),821.03)</f>
        <v>821.03</v>
      </c>
      <c r="M388" s="2">
        <f>IFERROR(__xludf.DUMMYFUNCTION("""COMPUTED_VALUE"""),45856.66666666667)</f>
        <v>45856.66667</v>
      </c>
      <c r="N388" s="1">
        <f>IFERROR(__xludf.DUMMYFUNCTION("""COMPUTED_VALUE"""),5691743.0)</f>
        <v>5691743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IFERROR(__xludf.DUMMYFUNCTION("""COMPUTED_VALUE"""),823.76)</f>
        <v>823.76</v>
      </c>
      <c r="D389" s="2">
        <f>IFERROR(__xludf.DUMMYFUNCTION("""COMPUTED_VALUE"""),45859.66666666667)</f>
        <v>45859.66667</v>
      </c>
      <c r="E389" s="1">
        <f>IFERROR(__xludf.DUMMYFUNCTION("""COMPUTED_VALUE"""),823.82)</f>
        <v>823.82</v>
      </c>
      <c r="G389" s="2">
        <f>IFERROR(__xludf.DUMMYFUNCTION("""COMPUTED_VALUE"""),45859.66666666667)</f>
        <v>45859.66667</v>
      </c>
      <c r="H389" s="1">
        <f>IFERROR(__xludf.DUMMYFUNCTION("""COMPUTED_VALUE"""),805.11)</f>
        <v>805.11</v>
      </c>
      <c r="J389" s="2">
        <f>IFERROR(__xludf.DUMMYFUNCTION("""COMPUTED_VALUE"""),45859.66666666667)</f>
        <v>45859.66667</v>
      </c>
      <c r="K389" s="1">
        <f>IFERROR(__xludf.DUMMYFUNCTION("""COMPUTED_VALUE"""),808.23)</f>
        <v>808.23</v>
      </c>
      <c r="M389" s="2">
        <f>IFERROR(__xludf.DUMMYFUNCTION("""COMPUTED_VALUE"""),45859.66666666667)</f>
        <v>45859.66667</v>
      </c>
      <c r="N389" s="1">
        <f>IFERROR(__xludf.DUMMYFUNCTION("""COMPUTED_VALUE"""),6528466.0)</f>
        <v>6528466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IFERROR(__xludf.DUMMYFUNCTION("""COMPUTED_VALUE"""),809.42)</f>
        <v>809.42</v>
      </c>
      <c r="D390" s="2">
        <f>IFERROR(__xludf.DUMMYFUNCTION("""COMPUTED_VALUE"""),45860.66666666667)</f>
        <v>45860.66667</v>
      </c>
      <c r="E390" s="1">
        <f>IFERROR(__xludf.DUMMYFUNCTION("""COMPUTED_VALUE"""),819.15)</f>
        <v>819.15</v>
      </c>
      <c r="G390" s="2">
        <f>IFERROR(__xludf.DUMMYFUNCTION("""COMPUTED_VALUE"""),45860.66666666667)</f>
        <v>45860.66667</v>
      </c>
      <c r="H390" s="1">
        <f>IFERROR(__xludf.DUMMYFUNCTION("""COMPUTED_VALUE"""),808.63)</f>
        <v>808.63</v>
      </c>
      <c r="J390" s="2">
        <f>IFERROR(__xludf.DUMMYFUNCTION("""COMPUTED_VALUE"""),45860.66666666667)</f>
        <v>45860.66667</v>
      </c>
      <c r="K390" s="1">
        <f>IFERROR(__xludf.DUMMYFUNCTION("""COMPUTED_VALUE"""),813.22)</f>
        <v>813.22</v>
      </c>
      <c r="M390" s="2">
        <f>IFERROR(__xludf.DUMMYFUNCTION("""COMPUTED_VALUE"""),45860.66666666667)</f>
        <v>45860.66667</v>
      </c>
      <c r="N390" s="1">
        <f>IFERROR(__xludf.DUMMYFUNCTION("""COMPUTED_VALUE"""),4589866.0)</f>
        <v>4589866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IFERROR(__xludf.DUMMYFUNCTION("""COMPUTED_VALUE"""),813.73)</f>
        <v>813.73</v>
      </c>
      <c r="D391" s="2">
        <f>IFERROR(__xludf.DUMMYFUNCTION("""COMPUTED_VALUE"""),45861.66666666667)</f>
        <v>45861.66667</v>
      </c>
      <c r="E391" s="1">
        <f>IFERROR(__xludf.DUMMYFUNCTION("""COMPUTED_VALUE"""),815.28)</f>
        <v>815.28</v>
      </c>
      <c r="G391" s="2">
        <f>IFERROR(__xludf.DUMMYFUNCTION("""COMPUTED_VALUE"""),45861.66666666667)</f>
        <v>45861.66667</v>
      </c>
      <c r="H391" s="1">
        <f>IFERROR(__xludf.DUMMYFUNCTION("""COMPUTED_VALUE"""),807.27)</f>
        <v>807.27</v>
      </c>
      <c r="J391" s="2">
        <f>IFERROR(__xludf.DUMMYFUNCTION("""COMPUTED_VALUE"""),45861.66666666667)</f>
        <v>45861.66667</v>
      </c>
      <c r="K391" s="1">
        <f>IFERROR(__xludf.DUMMYFUNCTION("""COMPUTED_VALUE"""),809.81)</f>
        <v>809.81</v>
      </c>
      <c r="M391" s="2">
        <f>IFERROR(__xludf.DUMMYFUNCTION("""COMPUTED_VALUE"""),45861.66666666667)</f>
        <v>45861.66667</v>
      </c>
      <c r="N391" s="1">
        <f>IFERROR(__xludf.DUMMYFUNCTION("""COMPUTED_VALUE"""),4544026.0)</f>
        <v>4544026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IFERROR(__xludf.DUMMYFUNCTION("""COMPUTED_VALUE"""),808.32)</f>
        <v>808.32</v>
      </c>
      <c r="D392" s="2">
        <f>IFERROR(__xludf.DUMMYFUNCTION("""COMPUTED_VALUE"""),45862.66666666667)</f>
        <v>45862.66667</v>
      </c>
      <c r="E392" s="1">
        <f>IFERROR(__xludf.DUMMYFUNCTION("""COMPUTED_VALUE"""),811.14)</f>
        <v>811.14</v>
      </c>
      <c r="G392" s="2">
        <f>IFERROR(__xludf.DUMMYFUNCTION("""COMPUTED_VALUE"""),45862.66666666667)</f>
        <v>45862.66667</v>
      </c>
      <c r="H392" s="1">
        <f>IFERROR(__xludf.DUMMYFUNCTION("""COMPUTED_VALUE"""),802.42)</f>
        <v>802.42</v>
      </c>
      <c r="J392" s="2">
        <f>IFERROR(__xludf.DUMMYFUNCTION("""COMPUTED_VALUE"""),45862.66666666667)</f>
        <v>45862.66667</v>
      </c>
      <c r="K392" s="1">
        <f>IFERROR(__xludf.DUMMYFUNCTION("""COMPUTED_VALUE"""),808.35)</f>
        <v>808.35</v>
      </c>
      <c r="M392" s="2">
        <f>IFERROR(__xludf.DUMMYFUNCTION("""COMPUTED_VALUE"""),45862.66666666667)</f>
        <v>45862.66667</v>
      </c>
      <c r="N392" s="1">
        <f>IFERROR(__xludf.DUMMYFUNCTION("""COMPUTED_VALUE"""),5019946.0)</f>
        <v>5019946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IFERROR(__xludf.DUMMYFUNCTION("""COMPUTED_VALUE"""),807.79)</f>
        <v>807.79</v>
      </c>
      <c r="D393" s="2">
        <f>IFERROR(__xludf.DUMMYFUNCTION("""COMPUTED_VALUE"""),45863.66666666667)</f>
        <v>45863.66667</v>
      </c>
      <c r="E393" s="1">
        <f>IFERROR(__xludf.DUMMYFUNCTION("""COMPUTED_VALUE"""),811.37)</f>
        <v>811.37</v>
      </c>
      <c r="G393" s="2">
        <f>IFERROR(__xludf.DUMMYFUNCTION("""COMPUTED_VALUE"""),45863.66666666667)</f>
        <v>45863.66667</v>
      </c>
      <c r="H393" s="1">
        <f>IFERROR(__xludf.DUMMYFUNCTION("""COMPUTED_VALUE"""),805.39)</f>
        <v>805.39</v>
      </c>
      <c r="J393" s="2">
        <f>IFERROR(__xludf.DUMMYFUNCTION("""COMPUTED_VALUE"""),45863.66666666667)</f>
        <v>45863.66667</v>
      </c>
      <c r="K393" s="1">
        <f>IFERROR(__xludf.DUMMYFUNCTION("""COMPUTED_VALUE"""),809.95)</f>
        <v>809.95</v>
      </c>
      <c r="M393" s="2">
        <f>IFERROR(__xludf.DUMMYFUNCTION("""COMPUTED_VALUE"""),45863.66666666667)</f>
        <v>45863.66667</v>
      </c>
      <c r="N393" s="1">
        <f>IFERROR(__xludf.DUMMYFUNCTION("""COMPUTED_VALUE"""),4147651.0)</f>
        <v>4147651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IFERROR(__xludf.DUMMYFUNCTION("""COMPUTED_VALUE"""),808.58)</f>
        <v>808.58</v>
      </c>
      <c r="D394" s="2">
        <f>IFERROR(__xludf.DUMMYFUNCTION("""COMPUTED_VALUE"""),45866.66666666667)</f>
        <v>45866.66667</v>
      </c>
      <c r="E394" s="1">
        <f>IFERROR(__xludf.DUMMYFUNCTION("""COMPUTED_VALUE"""),809.76)</f>
        <v>809.76</v>
      </c>
      <c r="G394" s="2">
        <f>IFERROR(__xludf.DUMMYFUNCTION("""COMPUTED_VALUE"""),45866.66666666667)</f>
        <v>45866.66667</v>
      </c>
      <c r="H394" s="1">
        <f>IFERROR(__xludf.DUMMYFUNCTION("""COMPUTED_VALUE"""),803.51)</f>
        <v>803.51</v>
      </c>
      <c r="J394" s="2">
        <f>IFERROR(__xludf.DUMMYFUNCTION("""COMPUTED_VALUE"""),45866.66666666667)</f>
        <v>45866.66667</v>
      </c>
      <c r="K394" s="1">
        <f>IFERROR(__xludf.DUMMYFUNCTION("""COMPUTED_VALUE"""),804.72)</f>
        <v>804.72</v>
      </c>
      <c r="M394" s="2">
        <f>IFERROR(__xludf.DUMMYFUNCTION("""COMPUTED_VALUE"""),45866.66666666667)</f>
        <v>45866.66667</v>
      </c>
      <c r="N394" s="1">
        <f>IFERROR(__xludf.DUMMYFUNCTION("""COMPUTED_VALUE"""),4956588.0)</f>
        <v>4956588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IFERROR(__xludf.DUMMYFUNCTION("""COMPUTED_VALUE"""),808.47)</f>
        <v>808.47</v>
      </c>
      <c r="D395" s="2">
        <f>IFERROR(__xludf.DUMMYFUNCTION("""COMPUTED_VALUE"""),45867.66666666667)</f>
        <v>45867.66667</v>
      </c>
      <c r="E395" s="1">
        <f>IFERROR(__xludf.DUMMYFUNCTION("""COMPUTED_VALUE"""),808.47)</f>
        <v>808.47</v>
      </c>
      <c r="G395" s="2">
        <f>IFERROR(__xludf.DUMMYFUNCTION("""COMPUTED_VALUE"""),45867.66666666667)</f>
        <v>45867.66667</v>
      </c>
      <c r="H395" s="1">
        <f>IFERROR(__xludf.DUMMYFUNCTION("""COMPUTED_VALUE"""),799.94)</f>
        <v>799.94</v>
      </c>
      <c r="J395" s="2">
        <f>IFERROR(__xludf.DUMMYFUNCTION("""COMPUTED_VALUE"""),45867.66666666667)</f>
        <v>45867.66667</v>
      </c>
      <c r="K395" s="1">
        <f>IFERROR(__xludf.DUMMYFUNCTION("""COMPUTED_VALUE"""),801.97)</f>
        <v>801.97</v>
      </c>
      <c r="M395" s="2">
        <f>IFERROR(__xludf.DUMMYFUNCTION("""COMPUTED_VALUE"""),45867.66666666667)</f>
        <v>45867.66667</v>
      </c>
      <c r="N395" s="1">
        <f>IFERROR(__xludf.DUMMYFUNCTION("""COMPUTED_VALUE"""),4141420.0)</f>
        <v>4141420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IFERROR(__xludf.DUMMYFUNCTION("""COMPUTED_VALUE"""),803.88)</f>
        <v>803.88</v>
      </c>
      <c r="D396" s="2">
        <f>IFERROR(__xludf.DUMMYFUNCTION("""COMPUTED_VALUE"""),45868.66666666667)</f>
        <v>45868.66667</v>
      </c>
      <c r="E396" s="1">
        <f>IFERROR(__xludf.DUMMYFUNCTION("""COMPUTED_VALUE"""),806.15)</f>
        <v>806.15</v>
      </c>
      <c r="G396" s="2">
        <f>IFERROR(__xludf.DUMMYFUNCTION("""COMPUTED_VALUE"""),45868.66666666667)</f>
        <v>45868.66667</v>
      </c>
      <c r="H396" s="1">
        <f>IFERROR(__xludf.DUMMYFUNCTION("""COMPUTED_VALUE"""),796.65)</f>
        <v>796.65</v>
      </c>
      <c r="J396" s="2">
        <f>IFERROR(__xludf.DUMMYFUNCTION("""COMPUTED_VALUE"""),45868.66666666667)</f>
        <v>45868.66667</v>
      </c>
      <c r="K396" s="1">
        <f>IFERROR(__xludf.DUMMYFUNCTION("""COMPUTED_VALUE"""),799.62)</f>
        <v>799.62</v>
      </c>
      <c r="M396" s="2">
        <f>IFERROR(__xludf.DUMMYFUNCTION("""COMPUTED_VALUE"""),45868.66666666667)</f>
        <v>45868.66667</v>
      </c>
      <c r="N396" s="1">
        <f>IFERROR(__xludf.DUMMYFUNCTION("""COMPUTED_VALUE"""),5231786.0)</f>
        <v>5231786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IFERROR(__xludf.DUMMYFUNCTION("""COMPUTED_VALUE"""),797.47)</f>
        <v>797.47</v>
      </c>
      <c r="D397" s="2">
        <f>IFERROR(__xludf.DUMMYFUNCTION("""COMPUTED_VALUE"""),45869.66666666667)</f>
        <v>45869.66667</v>
      </c>
      <c r="E397" s="1">
        <f>IFERROR(__xludf.DUMMYFUNCTION("""COMPUTED_VALUE"""),806.11)</f>
        <v>806.11</v>
      </c>
      <c r="G397" s="2">
        <f>IFERROR(__xludf.DUMMYFUNCTION("""COMPUTED_VALUE"""),45869.66666666667)</f>
        <v>45869.66667</v>
      </c>
      <c r="H397" s="1">
        <f>IFERROR(__xludf.DUMMYFUNCTION("""COMPUTED_VALUE"""),795.21)</f>
        <v>795.21</v>
      </c>
      <c r="J397" s="2">
        <f>IFERROR(__xludf.DUMMYFUNCTION("""COMPUTED_VALUE"""),45869.66666666667)</f>
        <v>45869.66667</v>
      </c>
      <c r="K397" s="1">
        <f>IFERROR(__xludf.DUMMYFUNCTION("""COMPUTED_VALUE"""),802.07)</f>
        <v>802.07</v>
      </c>
      <c r="M397" s="2">
        <f>IFERROR(__xludf.DUMMYFUNCTION("""COMPUTED_VALUE"""),45869.66666666667)</f>
        <v>45869.66667</v>
      </c>
      <c r="N397" s="1">
        <f>IFERROR(__xludf.DUMMYFUNCTION("""COMPUTED_VALUE"""),5172497.0)</f>
        <v>5172497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IFERROR(__xludf.DUMMYFUNCTION("""COMPUTED_VALUE"""),798.63)</f>
        <v>798.63</v>
      </c>
      <c r="D398" s="2">
        <f>IFERROR(__xludf.DUMMYFUNCTION("""COMPUTED_VALUE"""),45870.66666666667)</f>
        <v>45870.66667</v>
      </c>
      <c r="E398" s="1">
        <f>IFERROR(__xludf.DUMMYFUNCTION("""COMPUTED_VALUE"""),802.96)</f>
        <v>802.96</v>
      </c>
      <c r="G398" s="2">
        <f>IFERROR(__xludf.DUMMYFUNCTION("""COMPUTED_VALUE"""),45870.66666666667)</f>
        <v>45870.66667</v>
      </c>
      <c r="H398" s="1">
        <f>IFERROR(__xludf.DUMMYFUNCTION("""COMPUTED_VALUE"""),789.51)</f>
        <v>789.51</v>
      </c>
      <c r="J398" s="2">
        <f>IFERROR(__xludf.DUMMYFUNCTION("""COMPUTED_VALUE"""),45870.66666666667)</f>
        <v>45870.66667</v>
      </c>
      <c r="K398" s="1">
        <f>IFERROR(__xludf.DUMMYFUNCTION("""COMPUTED_VALUE"""),800.66)</f>
        <v>800.66</v>
      </c>
      <c r="M398" s="2">
        <f>IFERROR(__xludf.DUMMYFUNCTION("""COMPUTED_VALUE"""),45870.66666666667)</f>
        <v>45870.66667</v>
      </c>
      <c r="N398" s="1">
        <f>IFERROR(__xludf.DUMMYFUNCTION("""COMPUTED_VALUE"""),5367816.0)</f>
        <v>5367816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IFERROR(__xludf.DUMMYFUNCTION("""COMPUTED_VALUE"""),802.14)</f>
        <v>802.14</v>
      </c>
      <c r="D399" s="2">
        <f>IFERROR(__xludf.DUMMYFUNCTION("""COMPUTED_VALUE"""),45873.66666666667)</f>
        <v>45873.66667</v>
      </c>
      <c r="E399" s="1">
        <f>IFERROR(__xludf.DUMMYFUNCTION("""COMPUTED_VALUE"""),816.57)</f>
        <v>816.57</v>
      </c>
      <c r="G399" s="2">
        <f>IFERROR(__xludf.DUMMYFUNCTION("""COMPUTED_VALUE"""),45873.66666666667)</f>
        <v>45873.66667</v>
      </c>
      <c r="H399" s="1">
        <f>IFERROR(__xludf.DUMMYFUNCTION("""COMPUTED_VALUE"""),801.42)</f>
        <v>801.42</v>
      </c>
      <c r="J399" s="2">
        <f>IFERROR(__xludf.DUMMYFUNCTION("""COMPUTED_VALUE"""),45873.66666666667)</f>
        <v>45873.66667</v>
      </c>
      <c r="K399" s="1">
        <f>IFERROR(__xludf.DUMMYFUNCTION("""COMPUTED_VALUE"""),815.68)</f>
        <v>815.68</v>
      </c>
      <c r="M399" s="2">
        <f>IFERROR(__xludf.DUMMYFUNCTION("""COMPUTED_VALUE"""),45873.66666666667)</f>
        <v>45873.66667</v>
      </c>
      <c r="N399" s="1">
        <f>IFERROR(__xludf.DUMMYFUNCTION("""COMPUTED_VALUE"""),5922283.0)</f>
        <v>5922283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IFERROR(__xludf.DUMMYFUNCTION("""COMPUTED_VALUE"""),815.29)</f>
        <v>815.29</v>
      </c>
      <c r="D400" s="2">
        <f>IFERROR(__xludf.DUMMYFUNCTION("""COMPUTED_VALUE"""),45874.66666666667)</f>
        <v>45874.66667</v>
      </c>
      <c r="E400" s="1">
        <f>IFERROR(__xludf.DUMMYFUNCTION("""COMPUTED_VALUE"""),817.52)</f>
        <v>817.52</v>
      </c>
      <c r="G400" s="2">
        <f>IFERROR(__xludf.DUMMYFUNCTION("""COMPUTED_VALUE"""),45874.66666666667)</f>
        <v>45874.66667</v>
      </c>
      <c r="H400" s="1">
        <f>IFERROR(__xludf.DUMMYFUNCTION("""COMPUTED_VALUE"""),809.48)</f>
        <v>809.48</v>
      </c>
      <c r="J400" s="2">
        <f>IFERROR(__xludf.DUMMYFUNCTION("""COMPUTED_VALUE"""),45874.66666666667)</f>
        <v>45874.66667</v>
      </c>
      <c r="K400" s="1">
        <f>IFERROR(__xludf.DUMMYFUNCTION("""COMPUTED_VALUE"""),811.89)</f>
        <v>811.89</v>
      </c>
      <c r="M400" s="2">
        <f>IFERROR(__xludf.DUMMYFUNCTION("""COMPUTED_VALUE"""),45874.66666666667)</f>
        <v>45874.66667</v>
      </c>
      <c r="N400" s="1">
        <f>IFERROR(__xludf.DUMMYFUNCTION("""COMPUTED_VALUE"""),9168197.0)</f>
        <v>9168197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IFERROR(__xludf.DUMMYFUNCTION("""COMPUTED_VALUE"""),825.31)</f>
        <v>825.31</v>
      </c>
      <c r="D401" s="2">
        <f>IFERROR(__xludf.DUMMYFUNCTION("""COMPUTED_VALUE"""),45875.66666666667)</f>
        <v>45875.66667</v>
      </c>
      <c r="E401" s="1">
        <f>IFERROR(__xludf.DUMMYFUNCTION("""COMPUTED_VALUE"""),862.19)</f>
        <v>862.19</v>
      </c>
      <c r="G401" s="2">
        <f>IFERROR(__xludf.DUMMYFUNCTION("""COMPUTED_VALUE"""),45875.66666666667)</f>
        <v>45875.66667</v>
      </c>
      <c r="H401" s="1">
        <f>IFERROR(__xludf.DUMMYFUNCTION("""COMPUTED_VALUE"""),825.31)</f>
        <v>825.31</v>
      </c>
      <c r="J401" s="2">
        <f>IFERROR(__xludf.DUMMYFUNCTION("""COMPUTED_VALUE"""),45875.66666666667)</f>
        <v>45875.66667</v>
      </c>
      <c r="K401" s="1">
        <f>IFERROR(__xludf.DUMMYFUNCTION("""COMPUTED_VALUE"""),861.82)</f>
        <v>861.82</v>
      </c>
      <c r="M401" s="2">
        <f>IFERROR(__xludf.DUMMYFUNCTION("""COMPUTED_VALUE"""),45875.66666666667)</f>
        <v>45875.66667</v>
      </c>
      <c r="N401" s="1">
        <f>IFERROR(__xludf.DUMMYFUNCTION("""COMPUTED_VALUE"""),1.474879E7)</f>
        <v>14748790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IFERROR(__xludf.DUMMYFUNCTION("""COMPUTED_VALUE"""),867.31)</f>
        <v>867.31</v>
      </c>
      <c r="D402" s="2">
        <f>IFERROR(__xludf.DUMMYFUNCTION("""COMPUTED_VALUE"""),45876.66666666667)</f>
        <v>45876.66667</v>
      </c>
      <c r="E402" s="1">
        <f>IFERROR(__xludf.DUMMYFUNCTION("""COMPUTED_VALUE"""),874.35)</f>
        <v>874.35</v>
      </c>
      <c r="G402" s="2">
        <f>IFERROR(__xludf.DUMMYFUNCTION("""COMPUTED_VALUE"""),45876.66666666667)</f>
        <v>45876.66667</v>
      </c>
      <c r="H402" s="1">
        <f>IFERROR(__xludf.DUMMYFUNCTION("""COMPUTED_VALUE"""),829.68)</f>
        <v>829.68</v>
      </c>
      <c r="J402" s="2">
        <f>IFERROR(__xludf.DUMMYFUNCTION("""COMPUTED_VALUE"""),45876.66666666667)</f>
        <v>45876.66667</v>
      </c>
      <c r="K402" s="1">
        <f>IFERROR(__xludf.DUMMYFUNCTION("""COMPUTED_VALUE"""),833.31)</f>
        <v>833.31</v>
      </c>
      <c r="M402" s="2">
        <f>IFERROR(__xludf.DUMMYFUNCTION("""COMPUTED_VALUE"""),45876.66666666667)</f>
        <v>45876.66667</v>
      </c>
      <c r="N402" s="1">
        <f>IFERROR(__xludf.DUMMYFUNCTION("""COMPUTED_VALUE"""),1.0058894E7)</f>
        <v>10058894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IFERROR(__xludf.DUMMYFUNCTION("""COMPUTED_VALUE"""),833.31)</f>
        <v>833.31</v>
      </c>
      <c r="D403" s="2">
        <f>IFERROR(__xludf.DUMMYFUNCTION("""COMPUTED_VALUE"""),45877.66666666667)</f>
        <v>45877.66667</v>
      </c>
      <c r="E403" s="1">
        <f>IFERROR(__xludf.DUMMYFUNCTION("""COMPUTED_VALUE"""),836.89)</f>
        <v>836.89</v>
      </c>
      <c r="G403" s="2">
        <f>IFERROR(__xludf.DUMMYFUNCTION("""COMPUTED_VALUE"""),45877.66666666667)</f>
        <v>45877.66667</v>
      </c>
      <c r="H403" s="1">
        <f>IFERROR(__xludf.DUMMYFUNCTION("""COMPUTED_VALUE"""),820.85)</f>
        <v>820.85</v>
      </c>
      <c r="J403" s="2">
        <f>IFERROR(__xludf.DUMMYFUNCTION("""COMPUTED_VALUE"""),45877.66666666667)</f>
        <v>45877.66667</v>
      </c>
      <c r="K403" s="1">
        <f>IFERROR(__xludf.DUMMYFUNCTION("""COMPUTED_VALUE"""),821.24)</f>
        <v>821.24</v>
      </c>
      <c r="M403" s="2">
        <f>IFERROR(__xludf.DUMMYFUNCTION("""COMPUTED_VALUE"""),45877.66666666667)</f>
        <v>45877.66667</v>
      </c>
      <c r="N403" s="1">
        <f>IFERROR(__xludf.DUMMYFUNCTION("""COMPUTED_VALUE"""),6931425.0)</f>
        <v>6931425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IFERROR(__xludf.DUMMYFUNCTION("""COMPUTED_VALUE"""),824.59)</f>
        <v>824.59</v>
      </c>
      <c r="D404" s="2">
        <f>IFERROR(__xludf.DUMMYFUNCTION("""COMPUTED_VALUE"""),45880.66666666667)</f>
        <v>45880.66667</v>
      </c>
      <c r="E404" s="1">
        <f>IFERROR(__xludf.DUMMYFUNCTION("""COMPUTED_VALUE"""),831.61)</f>
        <v>831.61</v>
      </c>
      <c r="G404" s="2">
        <f>IFERROR(__xludf.DUMMYFUNCTION("""COMPUTED_VALUE"""),45880.66666666667)</f>
        <v>45880.66667</v>
      </c>
      <c r="H404" s="1">
        <f>IFERROR(__xludf.DUMMYFUNCTION("""COMPUTED_VALUE"""),814.6)</f>
        <v>814.6</v>
      </c>
      <c r="J404" s="2">
        <f>IFERROR(__xludf.DUMMYFUNCTION("""COMPUTED_VALUE"""),45880.66666666667)</f>
        <v>45880.66667</v>
      </c>
      <c r="K404" s="1">
        <f>IFERROR(__xludf.DUMMYFUNCTION("""COMPUTED_VALUE"""),819.8)</f>
        <v>819.8</v>
      </c>
      <c r="M404" s="2">
        <f>IFERROR(__xludf.DUMMYFUNCTION("""COMPUTED_VALUE"""),45880.66666666667)</f>
        <v>45880.66667</v>
      </c>
      <c r="N404" s="1">
        <f>IFERROR(__xludf.DUMMYFUNCTION("""COMPUTED_VALUE"""),7203126.0)</f>
        <v>7203126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IFERROR(__xludf.DUMMYFUNCTION("""COMPUTED_VALUE"""),820.64)</f>
        <v>820.64</v>
      </c>
      <c r="D405" s="2">
        <f>IFERROR(__xludf.DUMMYFUNCTION("""COMPUTED_VALUE"""),45881.66666666667)</f>
        <v>45881.66667</v>
      </c>
      <c r="E405" s="1">
        <f>IFERROR(__xludf.DUMMYFUNCTION("""COMPUTED_VALUE"""),831.1)</f>
        <v>831.1</v>
      </c>
      <c r="G405" s="2">
        <f>IFERROR(__xludf.DUMMYFUNCTION("""COMPUTED_VALUE"""),45881.66666666667)</f>
        <v>45881.66667</v>
      </c>
      <c r="H405" s="1">
        <f>IFERROR(__xludf.DUMMYFUNCTION("""COMPUTED_VALUE"""),818.72)</f>
        <v>818.72</v>
      </c>
      <c r="J405" s="2">
        <f>IFERROR(__xludf.DUMMYFUNCTION("""COMPUTED_VALUE"""),45881.66666666667)</f>
        <v>45881.66667</v>
      </c>
      <c r="K405" s="1">
        <f>IFERROR(__xludf.DUMMYFUNCTION("""COMPUTED_VALUE"""),829.34)</f>
        <v>829.34</v>
      </c>
      <c r="M405" s="2">
        <f>IFERROR(__xludf.DUMMYFUNCTION("""COMPUTED_VALUE"""),45881.66666666667)</f>
        <v>45881.66667</v>
      </c>
      <c r="N405" s="1">
        <f>IFERROR(__xludf.DUMMYFUNCTION("""COMPUTED_VALUE"""),6466792.0)</f>
        <v>6466792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IFERROR(__xludf.DUMMYFUNCTION("""COMPUTED_VALUE"""),832.1)</f>
        <v>832.1</v>
      </c>
      <c r="D406" s="2">
        <f>IFERROR(__xludf.DUMMYFUNCTION("""COMPUTED_VALUE"""),45882.66666666667)</f>
        <v>45882.66667</v>
      </c>
      <c r="E406" s="1">
        <f>IFERROR(__xludf.DUMMYFUNCTION("""COMPUTED_VALUE"""),858.47)</f>
        <v>858.47</v>
      </c>
      <c r="G406" s="2">
        <f>IFERROR(__xludf.DUMMYFUNCTION("""COMPUTED_VALUE"""),45882.66666666667)</f>
        <v>45882.66667</v>
      </c>
      <c r="H406" s="1">
        <f>IFERROR(__xludf.DUMMYFUNCTION("""COMPUTED_VALUE"""),830.49)</f>
        <v>830.49</v>
      </c>
      <c r="J406" s="2">
        <f>IFERROR(__xludf.DUMMYFUNCTION("""COMPUTED_VALUE"""),45882.66666666667)</f>
        <v>45882.66667</v>
      </c>
      <c r="K406" s="1">
        <f>IFERROR(__xludf.DUMMYFUNCTION("""COMPUTED_VALUE"""),857.34)</f>
        <v>857.34</v>
      </c>
      <c r="M406" s="2">
        <f>IFERROR(__xludf.DUMMYFUNCTION("""COMPUTED_VALUE"""),45882.66666666667)</f>
        <v>45882.66667</v>
      </c>
      <c r="N406" s="1">
        <f>IFERROR(__xludf.DUMMYFUNCTION("""COMPUTED_VALUE"""),8314918.0)</f>
        <v>8314918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IFERROR(__xludf.DUMMYFUNCTION("""COMPUTED_VALUE"""),853.78)</f>
        <v>853.78</v>
      </c>
      <c r="D407" s="2">
        <f>IFERROR(__xludf.DUMMYFUNCTION("""COMPUTED_VALUE"""),45883.66666666667)</f>
        <v>45883.66667</v>
      </c>
      <c r="E407" s="1">
        <f>IFERROR(__xludf.DUMMYFUNCTION("""COMPUTED_VALUE"""),863.0)</f>
        <v>863</v>
      </c>
      <c r="G407" s="2">
        <f>IFERROR(__xludf.DUMMYFUNCTION("""COMPUTED_VALUE"""),45883.66666666667)</f>
        <v>45883.66667</v>
      </c>
      <c r="H407" s="1">
        <f>IFERROR(__xludf.DUMMYFUNCTION("""COMPUTED_VALUE"""),852.39)</f>
        <v>852.39</v>
      </c>
      <c r="J407" s="2">
        <f>IFERROR(__xludf.DUMMYFUNCTION("""COMPUTED_VALUE"""),45883.66666666667)</f>
        <v>45883.66667</v>
      </c>
      <c r="K407" s="1">
        <f>IFERROR(__xludf.DUMMYFUNCTION("""COMPUTED_VALUE"""),858.33)</f>
        <v>858.33</v>
      </c>
      <c r="M407" s="2">
        <f>IFERROR(__xludf.DUMMYFUNCTION("""COMPUTED_VALUE"""),45883.66666666667)</f>
        <v>45883.66667</v>
      </c>
      <c r="N407" s="1">
        <f>IFERROR(__xludf.DUMMYFUNCTION("""COMPUTED_VALUE"""),5183078.0)</f>
        <v>5183078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IFERROR(__xludf.DUMMYFUNCTION("""COMPUTED_VALUE"""),858.05)</f>
        <v>858.05</v>
      </c>
      <c r="D408" s="2">
        <f>IFERROR(__xludf.DUMMYFUNCTION("""COMPUTED_VALUE"""),45884.66666666667)</f>
        <v>45884.66667</v>
      </c>
      <c r="E408" s="1">
        <f>IFERROR(__xludf.DUMMYFUNCTION("""COMPUTED_VALUE"""),863.14)</f>
        <v>863.14</v>
      </c>
      <c r="G408" s="2">
        <f>IFERROR(__xludf.DUMMYFUNCTION("""COMPUTED_VALUE"""),45884.66666666667)</f>
        <v>45884.66667</v>
      </c>
      <c r="H408" s="1">
        <f>IFERROR(__xludf.DUMMYFUNCTION("""COMPUTED_VALUE"""),850.92)</f>
        <v>850.92</v>
      </c>
      <c r="J408" s="2">
        <f>IFERROR(__xludf.DUMMYFUNCTION("""COMPUTED_VALUE"""),45884.66666666667)</f>
        <v>45884.66667</v>
      </c>
      <c r="K408" s="1">
        <f>IFERROR(__xludf.DUMMYFUNCTION("""COMPUTED_VALUE"""),852.77)</f>
        <v>852.77</v>
      </c>
      <c r="M408" s="2">
        <f>IFERROR(__xludf.DUMMYFUNCTION("""COMPUTED_VALUE"""),45884.66666666667)</f>
        <v>45884.66667</v>
      </c>
      <c r="N408" s="1">
        <f>IFERROR(__xludf.DUMMYFUNCTION("""COMPUTED_VALUE"""),9940734.0)</f>
        <v>9940734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IFERROR(__xludf.DUMMYFUNCTION("""COMPUTED_VALUE"""),853.24)</f>
        <v>853.24</v>
      </c>
      <c r="D409" s="2">
        <f>IFERROR(__xludf.DUMMYFUNCTION("""COMPUTED_VALUE"""),45887.66666666667)</f>
        <v>45887.66667</v>
      </c>
      <c r="E409" s="1">
        <f>IFERROR(__xludf.DUMMYFUNCTION("""COMPUTED_VALUE"""),853.24)</f>
        <v>853.24</v>
      </c>
      <c r="G409" s="2">
        <f>IFERROR(__xludf.DUMMYFUNCTION("""COMPUTED_VALUE"""),45887.66666666667)</f>
        <v>45887.66667</v>
      </c>
      <c r="H409" s="1">
        <f>IFERROR(__xludf.DUMMYFUNCTION("""COMPUTED_VALUE"""),846.55)</f>
        <v>846.55</v>
      </c>
      <c r="J409" s="2">
        <f>IFERROR(__xludf.DUMMYFUNCTION("""COMPUTED_VALUE"""),45887.66666666667)</f>
        <v>45887.66667</v>
      </c>
      <c r="K409" s="1">
        <f>IFERROR(__xludf.DUMMYFUNCTION("""COMPUTED_VALUE"""),849.38)</f>
        <v>849.38</v>
      </c>
      <c r="M409" s="2">
        <f>IFERROR(__xludf.DUMMYFUNCTION("""COMPUTED_VALUE"""),45887.66666666667)</f>
        <v>45887.66667</v>
      </c>
      <c r="N409" s="1">
        <f>IFERROR(__xludf.DUMMYFUNCTION("""COMPUTED_VALUE"""),5586238.0)</f>
        <v>5586238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IFERROR(__xludf.DUMMYFUNCTION("""COMPUTED_VALUE"""),850.1)</f>
        <v>850.1</v>
      </c>
      <c r="D410" s="2">
        <f>IFERROR(__xludf.DUMMYFUNCTION("""COMPUTED_VALUE"""),45888.66666666667)</f>
        <v>45888.66667</v>
      </c>
      <c r="E410" s="1">
        <f>IFERROR(__xludf.DUMMYFUNCTION("""COMPUTED_VALUE"""),857.22)</f>
        <v>857.22</v>
      </c>
      <c r="G410" s="2">
        <f>IFERROR(__xludf.DUMMYFUNCTION("""COMPUTED_VALUE"""),45888.66666666667)</f>
        <v>45888.66667</v>
      </c>
      <c r="H410" s="1">
        <f>IFERROR(__xludf.DUMMYFUNCTION("""COMPUTED_VALUE"""),850.1)</f>
        <v>850.1</v>
      </c>
      <c r="J410" s="2">
        <f>IFERROR(__xludf.DUMMYFUNCTION("""COMPUTED_VALUE"""),45888.66666666667)</f>
        <v>45888.66667</v>
      </c>
      <c r="K410" s="1">
        <f>IFERROR(__xludf.DUMMYFUNCTION("""COMPUTED_VALUE"""),857.16)</f>
        <v>857.16</v>
      </c>
      <c r="M410" s="2">
        <f>IFERROR(__xludf.DUMMYFUNCTION("""COMPUTED_VALUE"""),45888.66666666667)</f>
        <v>45888.66667</v>
      </c>
      <c r="N410" s="1">
        <f>IFERROR(__xludf.DUMMYFUNCTION("""COMPUTED_VALUE"""),4334299.0)</f>
        <v>4334299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IFERROR(__xludf.DUMMYFUNCTION("""COMPUTED_VALUE"""),858.85)</f>
        <v>858.85</v>
      </c>
      <c r="D411" s="2">
        <f>IFERROR(__xludf.DUMMYFUNCTION("""COMPUTED_VALUE"""),45889.66666666667)</f>
        <v>45889.66667</v>
      </c>
      <c r="E411" s="1">
        <f>IFERROR(__xludf.DUMMYFUNCTION("""COMPUTED_VALUE"""),862.92)</f>
        <v>862.92</v>
      </c>
      <c r="G411" s="2">
        <f>IFERROR(__xludf.DUMMYFUNCTION("""COMPUTED_VALUE"""),45889.66666666667)</f>
        <v>45889.66667</v>
      </c>
      <c r="H411" s="1">
        <f>IFERROR(__xludf.DUMMYFUNCTION("""COMPUTED_VALUE"""),849.07)</f>
        <v>849.07</v>
      </c>
      <c r="J411" s="2">
        <f>IFERROR(__xludf.DUMMYFUNCTION("""COMPUTED_VALUE"""),45889.66666666667)</f>
        <v>45889.66667</v>
      </c>
      <c r="K411" s="1">
        <f>IFERROR(__xludf.DUMMYFUNCTION("""COMPUTED_VALUE"""),853.92)</f>
        <v>853.92</v>
      </c>
      <c r="M411" s="2">
        <f>IFERROR(__xludf.DUMMYFUNCTION("""COMPUTED_VALUE"""),45889.66666666667)</f>
        <v>45889.66667</v>
      </c>
      <c r="N411" s="1">
        <f>IFERROR(__xludf.DUMMYFUNCTION("""COMPUTED_VALUE"""),4507110.0)</f>
        <v>4507110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IFERROR(__xludf.DUMMYFUNCTION("""COMPUTED_VALUE"""),850.65)</f>
        <v>850.65</v>
      </c>
      <c r="D412" s="2">
        <f>IFERROR(__xludf.DUMMYFUNCTION("""COMPUTED_VALUE"""),45890.66666666667)</f>
        <v>45890.66667</v>
      </c>
      <c r="E412" s="1">
        <f>IFERROR(__xludf.DUMMYFUNCTION("""COMPUTED_VALUE"""),857.42)</f>
        <v>857.42</v>
      </c>
      <c r="G412" s="2">
        <f>IFERROR(__xludf.DUMMYFUNCTION("""COMPUTED_VALUE"""),45890.66666666667)</f>
        <v>45890.66667</v>
      </c>
      <c r="H412" s="1">
        <f>IFERROR(__xludf.DUMMYFUNCTION("""COMPUTED_VALUE"""),847.43)</f>
        <v>847.43</v>
      </c>
      <c r="J412" s="2">
        <f>IFERROR(__xludf.DUMMYFUNCTION("""COMPUTED_VALUE"""),45890.66666666667)</f>
        <v>45890.66667</v>
      </c>
      <c r="K412" s="1">
        <f>IFERROR(__xludf.DUMMYFUNCTION("""COMPUTED_VALUE"""),855.12)</f>
        <v>855.12</v>
      </c>
      <c r="M412" s="2">
        <f>IFERROR(__xludf.DUMMYFUNCTION("""COMPUTED_VALUE"""),45890.66666666667)</f>
        <v>45890.66667</v>
      </c>
      <c r="N412" s="1">
        <f>IFERROR(__xludf.DUMMYFUNCTION("""COMPUTED_VALUE"""),4146112.0)</f>
        <v>4146112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IFERROR(__xludf.DUMMYFUNCTION("""COMPUTED_VALUE"""),859.23)</f>
        <v>859.23</v>
      </c>
      <c r="D413" s="2">
        <f>IFERROR(__xludf.DUMMYFUNCTION("""COMPUTED_VALUE"""),45891.66666666667)</f>
        <v>45891.66667</v>
      </c>
      <c r="E413" s="1">
        <f>IFERROR(__xludf.DUMMYFUNCTION("""COMPUTED_VALUE"""),872.63)</f>
        <v>872.63</v>
      </c>
      <c r="G413" s="2">
        <f>IFERROR(__xludf.DUMMYFUNCTION("""COMPUTED_VALUE"""),45891.66666666667)</f>
        <v>45891.66667</v>
      </c>
      <c r="H413" s="1">
        <f>IFERROR(__xludf.DUMMYFUNCTION("""COMPUTED_VALUE"""),857.46)</f>
        <v>857.46</v>
      </c>
      <c r="J413" s="2">
        <f>IFERROR(__xludf.DUMMYFUNCTION("""COMPUTED_VALUE"""),45891.66666666667)</f>
        <v>45891.66667</v>
      </c>
      <c r="K413" s="1">
        <f>IFERROR(__xludf.DUMMYFUNCTION("""COMPUTED_VALUE"""),868.51)</f>
        <v>868.51</v>
      </c>
      <c r="M413" s="2">
        <f>IFERROR(__xludf.DUMMYFUNCTION("""COMPUTED_VALUE"""),45891.66666666667)</f>
        <v>45891.66667</v>
      </c>
      <c r="N413" s="1">
        <f>IFERROR(__xludf.DUMMYFUNCTION("""COMPUTED_VALUE"""),4419193.0)</f>
        <v>4419193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IFERROR(__xludf.DUMMYFUNCTION("""COMPUTED_VALUE"""),867.21)</f>
        <v>867.21</v>
      </c>
      <c r="D414" s="2">
        <f>IFERROR(__xludf.DUMMYFUNCTION("""COMPUTED_VALUE"""),45894.66666666667)</f>
        <v>45894.66667</v>
      </c>
      <c r="E414" s="1">
        <f>IFERROR(__xludf.DUMMYFUNCTION("""COMPUTED_VALUE"""),870.36)</f>
        <v>870.36</v>
      </c>
      <c r="G414" s="2">
        <f>IFERROR(__xludf.DUMMYFUNCTION("""COMPUTED_VALUE"""),45894.66666666667)</f>
        <v>45894.66667</v>
      </c>
      <c r="H414" s="1">
        <f>IFERROR(__xludf.DUMMYFUNCTION("""COMPUTED_VALUE"""),860.76)</f>
        <v>860.76</v>
      </c>
      <c r="J414" s="2">
        <f>IFERROR(__xludf.DUMMYFUNCTION("""COMPUTED_VALUE"""),45894.66666666667)</f>
        <v>45894.66667</v>
      </c>
      <c r="K414" s="1">
        <f>IFERROR(__xludf.DUMMYFUNCTION("""COMPUTED_VALUE"""),860.76)</f>
        <v>860.76</v>
      </c>
      <c r="M414" s="2">
        <f>IFERROR(__xludf.DUMMYFUNCTION("""COMPUTED_VALUE"""),45894.66666666667)</f>
        <v>45894.66667</v>
      </c>
      <c r="N414" s="1">
        <f>IFERROR(__xludf.DUMMYFUNCTION("""COMPUTED_VALUE"""),3930077.0)</f>
        <v>3930077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IFERROR(__xludf.DUMMYFUNCTION("""COMPUTED_VALUE"""),849.6)</f>
        <v>849.6</v>
      </c>
      <c r="D415" s="2">
        <f>IFERROR(__xludf.DUMMYFUNCTION("""COMPUTED_VALUE"""),45895.66666666667)</f>
        <v>45895.66667</v>
      </c>
      <c r="E415" s="1">
        <f>IFERROR(__xludf.DUMMYFUNCTION("""COMPUTED_VALUE"""),864.1)</f>
        <v>864.1</v>
      </c>
      <c r="G415" s="2">
        <f>IFERROR(__xludf.DUMMYFUNCTION("""COMPUTED_VALUE"""),45895.66666666667)</f>
        <v>45895.66667</v>
      </c>
      <c r="H415" s="1">
        <f>IFERROR(__xludf.DUMMYFUNCTION("""COMPUTED_VALUE"""),849.22)</f>
        <v>849.22</v>
      </c>
      <c r="J415" s="2">
        <f>IFERROR(__xludf.DUMMYFUNCTION("""COMPUTED_VALUE"""),45895.66666666667)</f>
        <v>45895.66667</v>
      </c>
      <c r="K415" s="1">
        <f>IFERROR(__xludf.DUMMYFUNCTION("""COMPUTED_VALUE"""),853.17)</f>
        <v>853.17</v>
      </c>
      <c r="M415" s="2">
        <f>IFERROR(__xludf.DUMMYFUNCTION("""COMPUTED_VALUE"""),45895.66666666667)</f>
        <v>45895.66667</v>
      </c>
      <c r="N415" s="1">
        <f>IFERROR(__xludf.DUMMYFUNCTION("""COMPUTED_VALUE"""),4808525.0)</f>
        <v>4808525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IFERROR(__xludf.DUMMYFUNCTION("""COMPUTED_VALUE"""),851.84)</f>
        <v>851.84</v>
      </c>
      <c r="D416" s="2">
        <f>IFERROR(__xludf.DUMMYFUNCTION("""COMPUTED_VALUE"""),45896.66666666667)</f>
        <v>45896.66667</v>
      </c>
      <c r="E416" s="1">
        <f>IFERROR(__xludf.DUMMYFUNCTION("""COMPUTED_VALUE"""),858.85)</f>
        <v>858.85</v>
      </c>
      <c r="G416" s="2">
        <f>IFERROR(__xludf.DUMMYFUNCTION("""COMPUTED_VALUE"""),45896.66666666667)</f>
        <v>45896.66667</v>
      </c>
      <c r="H416" s="1">
        <f>IFERROR(__xludf.DUMMYFUNCTION("""COMPUTED_VALUE"""),851.84)</f>
        <v>851.84</v>
      </c>
      <c r="J416" s="2">
        <f>IFERROR(__xludf.DUMMYFUNCTION("""COMPUTED_VALUE"""),45896.66666666667)</f>
        <v>45896.66667</v>
      </c>
      <c r="K416" s="1">
        <f>IFERROR(__xludf.DUMMYFUNCTION("""COMPUTED_VALUE"""),853.7)</f>
        <v>853.7</v>
      </c>
      <c r="M416" s="2">
        <f>IFERROR(__xludf.DUMMYFUNCTION("""COMPUTED_VALUE"""),45896.66666666667)</f>
        <v>45896.66667</v>
      </c>
      <c r="N416" s="1">
        <f>IFERROR(__xludf.DUMMYFUNCTION("""COMPUTED_VALUE"""),3192744.0)</f>
        <v>3192744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IFERROR(__xludf.DUMMYFUNCTION("""COMPUTED_VALUE"""),860.39)</f>
        <v>860.39</v>
      </c>
      <c r="D417" s="2">
        <f>IFERROR(__xludf.DUMMYFUNCTION("""COMPUTED_VALUE"""),45897.66666666667)</f>
        <v>45897.66667</v>
      </c>
      <c r="E417" s="1">
        <f>IFERROR(__xludf.DUMMYFUNCTION("""COMPUTED_VALUE"""),860.39)</f>
        <v>860.39</v>
      </c>
      <c r="G417" s="2">
        <f>IFERROR(__xludf.DUMMYFUNCTION("""COMPUTED_VALUE"""),45897.66666666667)</f>
        <v>45897.66667</v>
      </c>
      <c r="H417" s="1">
        <f>IFERROR(__xludf.DUMMYFUNCTION("""COMPUTED_VALUE"""),847.08)</f>
        <v>847.08</v>
      </c>
      <c r="J417" s="2">
        <f>IFERROR(__xludf.DUMMYFUNCTION("""COMPUTED_VALUE"""),45897.66666666667)</f>
        <v>45897.66667</v>
      </c>
      <c r="K417" s="1">
        <f>IFERROR(__xludf.DUMMYFUNCTION("""COMPUTED_VALUE"""),850.62)</f>
        <v>850.62</v>
      </c>
      <c r="M417" s="2">
        <f>IFERROR(__xludf.DUMMYFUNCTION("""COMPUTED_VALUE"""),45897.66666666667)</f>
        <v>45897.66667</v>
      </c>
      <c r="N417" s="1">
        <f>IFERROR(__xludf.DUMMYFUNCTION("""COMPUTED_VALUE"""),3479878.0)</f>
        <v>3479878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IFERROR(__xludf.DUMMYFUNCTION("""COMPUTED_VALUE"""),850.35)</f>
        <v>850.35</v>
      </c>
      <c r="D418" s="2">
        <f>IFERROR(__xludf.DUMMYFUNCTION("""COMPUTED_VALUE"""),45898.66666666667)</f>
        <v>45898.66667</v>
      </c>
      <c r="E418" s="1">
        <f>IFERROR(__xludf.DUMMYFUNCTION("""COMPUTED_VALUE"""),851.95)</f>
        <v>851.95</v>
      </c>
      <c r="G418" s="2">
        <f>IFERROR(__xludf.DUMMYFUNCTION("""COMPUTED_VALUE"""),45898.66666666667)</f>
        <v>45898.66667</v>
      </c>
      <c r="H418" s="1">
        <f>IFERROR(__xludf.DUMMYFUNCTION("""COMPUTED_VALUE"""),846.75)</f>
        <v>846.75</v>
      </c>
      <c r="J418" s="2">
        <f>IFERROR(__xludf.DUMMYFUNCTION("""COMPUTED_VALUE"""),45898.66666666667)</f>
        <v>45898.66667</v>
      </c>
      <c r="K418" s="1">
        <f>IFERROR(__xludf.DUMMYFUNCTION("""COMPUTED_VALUE"""),849.57)</f>
        <v>849.57</v>
      </c>
      <c r="M418" s="2">
        <f>IFERROR(__xludf.DUMMYFUNCTION("""COMPUTED_VALUE"""),45898.66666666667)</f>
        <v>45898.66667</v>
      </c>
      <c r="N418" s="1">
        <f>IFERROR(__xludf.DUMMYFUNCTION("""COMPUTED_VALUE"""),4247321.0)</f>
        <v>4247321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IFERROR(__xludf.DUMMYFUNCTION("""COMPUTED_VALUE"""),840.63)</f>
        <v>840.63</v>
      </c>
      <c r="D419" s="2">
        <f>IFERROR(__xludf.DUMMYFUNCTION("""COMPUTED_VALUE"""),45902.66666666667)</f>
        <v>45902.66667</v>
      </c>
      <c r="E419" s="1">
        <f>IFERROR(__xludf.DUMMYFUNCTION("""COMPUTED_VALUE"""),844.33)</f>
        <v>844.33</v>
      </c>
      <c r="G419" s="2">
        <f>IFERROR(__xludf.DUMMYFUNCTION("""COMPUTED_VALUE"""),45902.66666666667)</f>
        <v>45902.66667</v>
      </c>
      <c r="H419" s="1">
        <f>IFERROR(__xludf.DUMMYFUNCTION("""COMPUTED_VALUE"""),830.98)</f>
        <v>830.98</v>
      </c>
      <c r="J419" s="2">
        <f>IFERROR(__xludf.DUMMYFUNCTION("""COMPUTED_VALUE"""),45902.66666666667)</f>
        <v>45902.66667</v>
      </c>
      <c r="K419" s="1">
        <f>IFERROR(__xludf.DUMMYFUNCTION("""COMPUTED_VALUE"""),835.75)</f>
        <v>835.75</v>
      </c>
      <c r="M419" s="2">
        <f>IFERROR(__xludf.DUMMYFUNCTION("""COMPUTED_VALUE"""),45902.66666666667)</f>
        <v>45902.66667</v>
      </c>
      <c r="N419" s="1">
        <f>IFERROR(__xludf.DUMMYFUNCTION("""COMPUTED_VALUE"""),6808182.0)</f>
        <v>6808182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IFERROR(__xludf.DUMMYFUNCTION("""COMPUTED_VALUE"""),832.08)</f>
        <v>832.08</v>
      </c>
      <c r="D420" s="2">
        <f>IFERROR(__xludf.DUMMYFUNCTION("""COMPUTED_VALUE"""),45903.66666666667)</f>
        <v>45903.66667</v>
      </c>
      <c r="E420" s="1">
        <f>IFERROR(__xludf.DUMMYFUNCTION("""COMPUTED_VALUE"""),834.42)</f>
        <v>834.42</v>
      </c>
      <c r="G420" s="2">
        <f>IFERROR(__xludf.DUMMYFUNCTION("""COMPUTED_VALUE"""),45903.66666666667)</f>
        <v>45903.66667</v>
      </c>
      <c r="H420" s="1">
        <f>IFERROR(__xludf.DUMMYFUNCTION("""COMPUTED_VALUE"""),815.61)</f>
        <v>815.61</v>
      </c>
      <c r="J420" s="2">
        <f>IFERROR(__xludf.DUMMYFUNCTION("""COMPUTED_VALUE"""),45903.66666666667)</f>
        <v>45903.66667</v>
      </c>
      <c r="K420" s="1">
        <f>IFERROR(__xludf.DUMMYFUNCTION("""COMPUTED_VALUE"""),834.0)</f>
        <v>834</v>
      </c>
      <c r="M420" s="2">
        <f>IFERROR(__xludf.DUMMYFUNCTION("""COMPUTED_VALUE"""),45903.66666666667)</f>
        <v>45903.66667</v>
      </c>
      <c r="N420" s="1">
        <f>IFERROR(__xludf.DUMMYFUNCTION("""COMPUTED_VALUE"""),8385902.0)</f>
        <v>8385902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IFERROR(__xludf.DUMMYFUNCTION("""COMPUTED_VALUE"""),837.71)</f>
        <v>837.71</v>
      </c>
      <c r="D421" s="2">
        <f>IFERROR(__xludf.DUMMYFUNCTION("""COMPUTED_VALUE"""),45904.66666666667)</f>
        <v>45904.66667</v>
      </c>
      <c r="E421" s="1">
        <f>IFERROR(__xludf.DUMMYFUNCTION("""COMPUTED_VALUE"""),842.52)</f>
        <v>842.52</v>
      </c>
      <c r="G421" s="2">
        <f>IFERROR(__xludf.DUMMYFUNCTION("""COMPUTED_VALUE"""),45904.66666666667)</f>
        <v>45904.66667</v>
      </c>
      <c r="H421" s="1">
        <f>IFERROR(__xludf.DUMMYFUNCTION("""COMPUTED_VALUE"""),832.89)</f>
        <v>832.89</v>
      </c>
      <c r="J421" s="2">
        <f>IFERROR(__xludf.DUMMYFUNCTION("""COMPUTED_VALUE"""),45904.66666666667)</f>
        <v>45904.66667</v>
      </c>
      <c r="K421" s="1">
        <f>IFERROR(__xludf.DUMMYFUNCTION("""COMPUTED_VALUE"""),841.8)</f>
        <v>841.8</v>
      </c>
      <c r="M421" s="2">
        <f>IFERROR(__xludf.DUMMYFUNCTION("""COMPUTED_VALUE"""),45904.66666666667)</f>
        <v>45904.66667</v>
      </c>
      <c r="N421" s="1">
        <f>IFERROR(__xludf.DUMMYFUNCTION("""COMPUTED_VALUE"""),5584702.0)</f>
        <v>5584702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IFERROR(__xludf.DUMMYFUNCTION("""COMPUTED_VALUE"""),841.14)</f>
        <v>841.14</v>
      </c>
      <c r="D422" s="2">
        <f>IFERROR(__xludf.DUMMYFUNCTION("""COMPUTED_VALUE"""),45905.66666666667)</f>
        <v>45905.66667</v>
      </c>
      <c r="E422" s="1">
        <f>IFERROR(__xludf.DUMMYFUNCTION("""COMPUTED_VALUE"""),851.41)</f>
        <v>851.41</v>
      </c>
      <c r="G422" s="2">
        <f>IFERROR(__xludf.DUMMYFUNCTION("""COMPUTED_VALUE"""),45905.66666666667)</f>
        <v>45905.66667</v>
      </c>
      <c r="H422" s="1">
        <f>IFERROR(__xludf.DUMMYFUNCTION("""COMPUTED_VALUE"""),839.26)</f>
        <v>839.26</v>
      </c>
      <c r="J422" s="2">
        <f>IFERROR(__xludf.DUMMYFUNCTION("""COMPUTED_VALUE"""),45905.66666666667)</f>
        <v>45905.66667</v>
      </c>
      <c r="K422" s="1">
        <f>IFERROR(__xludf.DUMMYFUNCTION("""COMPUTED_VALUE"""),843.38)</f>
        <v>843.38</v>
      </c>
      <c r="M422" s="2">
        <f>IFERROR(__xludf.DUMMYFUNCTION("""COMPUTED_VALUE"""),45905.66666666667)</f>
        <v>45905.66667</v>
      </c>
      <c r="N422" s="1">
        <f>IFERROR(__xludf.DUMMYFUNCTION("""COMPUTED_VALUE"""),4502957.0)</f>
        <v>4502957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IFERROR(__xludf.DUMMYFUNCTION("""COMPUTED_VALUE"""),843.76)</f>
        <v>843.76</v>
      </c>
      <c r="D423" s="2">
        <f>IFERROR(__xludf.DUMMYFUNCTION("""COMPUTED_VALUE"""),45908.66666666667)</f>
        <v>45908.66667</v>
      </c>
      <c r="E423" s="1">
        <f>IFERROR(__xludf.DUMMYFUNCTION("""COMPUTED_VALUE"""),853.57)</f>
        <v>853.57</v>
      </c>
      <c r="G423" s="2">
        <f>IFERROR(__xludf.DUMMYFUNCTION("""COMPUTED_VALUE"""),45908.66666666667)</f>
        <v>45908.66667</v>
      </c>
      <c r="H423" s="1">
        <f>IFERROR(__xludf.DUMMYFUNCTION("""COMPUTED_VALUE"""),834.54)</f>
        <v>834.54</v>
      </c>
      <c r="J423" s="2">
        <f>IFERROR(__xludf.DUMMYFUNCTION("""COMPUTED_VALUE"""),45908.66666666667)</f>
        <v>45908.66667</v>
      </c>
      <c r="K423" s="1">
        <f>IFERROR(__xludf.DUMMYFUNCTION("""COMPUTED_VALUE"""),851.2)</f>
        <v>851.2</v>
      </c>
      <c r="M423" s="2">
        <f>IFERROR(__xludf.DUMMYFUNCTION("""COMPUTED_VALUE"""),45908.66666666667)</f>
        <v>45908.66667</v>
      </c>
      <c r="N423" s="1">
        <f>IFERROR(__xludf.DUMMYFUNCTION("""COMPUTED_VALUE"""),5786528.0)</f>
        <v>5786528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IFERROR(__xludf.DUMMYFUNCTION("""COMPUTED_VALUE"""),837.61)</f>
        <v>837.61</v>
      </c>
      <c r="D424" s="2">
        <f>IFERROR(__xludf.DUMMYFUNCTION("""COMPUTED_VALUE"""),45909.66666666667)</f>
        <v>45909.66667</v>
      </c>
      <c r="E424" s="1">
        <f>IFERROR(__xludf.DUMMYFUNCTION("""COMPUTED_VALUE"""),839.68)</f>
        <v>839.68</v>
      </c>
      <c r="G424" s="2">
        <f>IFERROR(__xludf.DUMMYFUNCTION("""COMPUTED_VALUE"""),45909.66666666667)</f>
        <v>45909.66667</v>
      </c>
      <c r="H424" s="1">
        <f>IFERROR(__xludf.DUMMYFUNCTION("""COMPUTED_VALUE"""),828.66)</f>
        <v>828.66</v>
      </c>
      <c r="J424" s="2">
        <f>IFERROR(__xludf.DUMMYFUNCTION("""COMPUTED_VALUE"""),45909.66666666667)</f>
        <v>45909.66667</v>
      </c>
      <c r="K424" s="1">
        <f>IFERROR(__xludf.DUMMYFUNCTION("""COMPUTED_VALUE"""),835.26)</f>
        <v>835.26</v>
      </c>
      <c r="M424" s="2">
        <f>IFERROR(__xludf.DUMMYFUNCTION("""COMPUTED_VALUE"""),45909.66666666667)</f>
        <v>45909.66667</v>
      </c>
      <c r="N424" s="1">
        <f>IFERROR(__xludf.DUMMYFUNCTION("""COMPUTED_VALUE"""),2.1241272E7)</f>
        <v>21241272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IFERROR(__xludf.DUMMYFUNCTION("""COMPUTED_VALUE"""),832.03)</f>
        <v>832.03</v>
      </c>
      <c r="D425" s="2">
        <f>IFERROR(__xludf.DUMMYFUNCTION("""COMPUTED_VALUE"""),45910.66666666667)</f>
        <v>45910.66667</v>
      </c>
      <c r="E425" s="1">
        <f>IFERROR(__xludf.DUMMYFUNCTION("""COMPUTED_VALUE"""),832.38)</f>
        <v>832.38</v>
      </c>
      <c r="G425" s="2">
        <f>IFERROR(__xludf.DUMMYFUNCTION("""COMPUTED_VALUE"""),45910.66666666667)</f>
        <v>45910.66667</v>
      </c>
      <c r="H425" s="1">
        <f>IFERROR(__xludf.DUMMYFUNCTION("""COMPUTED_VALUE"""),817.5)</f>
        <v>817.5</v>
      </c>
      <c r="J425" s="2">
        <f>IFERROR(__xludf.DUMMYFUNCTION("""COMPUTED_VALUE"""),45910.66666666667)</f>
        <v>45910.66667</v>
      </c>
      <c r="K425" s="1">
        <f>IFERROR(__xludf.DUMMYFUNCTION("""COMPUTED_VALUE"""),819.6)</f>
        <v>819.6</v>
      </c>
      <c r="M425" s="2">
        <f>IFERROR(__xludf.DUMMYFUNCTION("""COMPUTED_VALUE"""),45910.66666666667)</f>
        <v>45910.66667</v>
      </c>
      <c r="N425" s="1">
        <f>IFERROR(__xludf.DUMMYFUNCTION("""COMPUTED_VALUE"""),7878653.0)</f>
        <v>7878653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IFERROR(__xludf.DUMMYFUNCTION("""COMPUTED_VALUE"""),821.13)</f>
        <v>821.13</v>
      </c>
      <c r="D426" s="2">
        <f>IFERROR(__xludf.DUMMYFUNCTION("""COMPUTED_VALUE"""),45911.66666666667)</f>
        <v>45911.66667</v>
      </c>
      <c r="E426" s="1">
        <f>IFERROR(__xludf.DUMMYFUNCTION("""COMPUTED_VALUE"""),838.26)</f>
        <v>838.26</v>
      </c>
      <c r="G426" s="2">
        <f>IFERROR(__xludf.DUMMYFUNCTION("""COMPUTED_VALUE"""),45911.66666666667)</f>
        <v>45911.66667</v>
      </c>
      <c r="H426" s="1">
        <f>IFERROR(__xludf.DUMMYFUNCTION("""COMPUTED_VALUE"""),819.15)</f>
        <v>819.15</v>
      </c>
      <c r="J426" s="2">
        <f>IFERROR(__xludf.DUMMYFUNCTION("""COMPUTED_VALUE"""),45911.66666666667)</f>
        <v>45911.66667</v>
      </c>
      <c r="K426" s="1">
        <f>IFERROR(__xludf.DUMMYFUNCTION("""COMPUTED_VALUE"""),837.55)</f>
        <v>837.55</v>
      </c>
      <c r="M426" s="2">
        <f>IFERROR(__xludf.DUMMYFUNCTION("""COMPUTED_VALUE"""),45911.66666666667)</f>
        <v>45911.66667</v>
      </c>
      <c r="N426" s="1">
        <f>IFERROR(__xludf.DUMMYFUNCTION("""COMPUTED_VALUE"""),1.0988411E7)</f>
        <v>10988411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IFERROR(__xludf.DUMMYFUNCTION("""COMPUTED_VALUE"""),835.2)</f>
        <v>835.2</v>
      </c>
      <c r="D427" s="2">
        <f>IFERROR(__xludf.DUMMYFUNCTION("""COMPUTED_VALUE"""),45912.66666666667)</f>
        <v>45912.66667</v>
      </c>
      <c r="E427" s="1">
        <f>IFERROR(__xludf.DUMMYFUNCTION("""COMPUTED_VALUE"""),839.85)</f>
        <v>839.85</v>
      </c>
      <c r="G427" s="2">
        <f>IFERROR(__xludf.DUMMYFUNCTION("""COMPUTED_VALUE"""),45912.66666666667)</f>
        <v>45912.66667</v>
      </c>
      <c r="H427" s="1">
        <f>IFERROR(__xludf.DUMMYFUNCTION("""COMPUTED_VALUE"""),832.09)</f>
        <v>832.09</v>
      </c>
      <c r="J427" s="2">
        <f>IFERROR(__xludf.DUMMYFUNCTION("""COMPUTED_VALUE"""),45912.66666666667)</f>
        <v>45912.66667</v>
      </c>
      <c r="K427" s="1">
        <f>IFERROR(__xludf.DUMMYFUNCTION("""COMPUTED_VALUE"""),835.96)</f>
        <v>835.96</v>
      </c>
      <c r="M427" s="2">
        <f>IFERROR(__xludf.DUMMYFUNCTION("""COMPUTED_VALUE"""),45912.66666666667)</f>
        <v>45912.66667</v>
      </c>
      <c r="N427" s="1">
        <f>IFERROR(__xludf.DUMMYFUNCTION("""COMPUTED_VALUE"""),7321977.0)</f>
        <v>7321977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IFERROR(__xludf.DUMMYFUNCTION("""COMPUTED_VALUE"""),837.38)</f>
        <v>837.38</v>
      </c>
      <c r="D428" s="2">
        <f>IFERROR(__xludf.DUMMYFUNCTION("""COMPUTED_VALUE"""),45915.66666666667)</f>
        <v>45915.66667</v>
      </c>
      <c r="E428" s="1">
        <f>IFERROR(__xludf.DUMMYFUNCTION("""COMPUTED_VALUE"""),849.33)</f>
        <v>849.33</v>
      </c>
      <c r="G428" s="2">
        <f>IFERROR(__xludf.DUMMYFUNCTION("""COMPUTED_VALUE"""),45915.66666666667)</f>
        <v>45915.66667</v>
      </c>
      <c r="H428" s="1">
        <f>IFERROR(__xludf.DUMMYFUNCTION("""COMPUTED_VALUE"""),835.19)</f>
        <v>835.19</v>
      </c>
      <c r="J428" s="2">
        <f>IFERROR(__xludf.DUMMYFUNCTION("""COMPUTED_VALUE"""),45915.66666666667)</f>
        <v>45915.66667</v>
      </c>
      <c r="K428" s="1">
        <f>IFERROR(__xludf.DUMMYFUNCTION("""COMPUTED_VALUE"""),848.54)</f>
        <v>848.54</v>
      </c>
      <c r="M428" s="2">
        <f>IFERROR(__xludf.DUMMYFUNCTION("""COMPUTED_VALUE"""),45915.66666666667)</f>
        <v>45915.66667</v>
      </c>
      <c r="N428" s="1">
        <f>IFERROR(__xludf.DUMMYFUNCTION("""COMPUTED_VALUE"""),7354350.0)</f>
        <v>7354350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IFERROR(__xludf.DUMMYFUNCTION("""COMPUTED_VALUE"""),842.46)</f>
        <v>842.46</v>
      </c>
      <c r="D429" s="2">
        <f>IFERROR(__xludf.DUMMYFUNCTION("""COMPUTED_VALUE"""),45916.66666666667)</f>
        <v>45916.66667</v>
      </c>
      <c r="E429" s="1">
        <f>IFERROR(__xludf.DUMMYFUNCTION("""COMPUTED_VALUE"""),845.36)</f>
        <v>845.36</v>
      </c>
      <c r="G429" s="2">
        <f>IFERROR(__xludf.DUMMYFUNCTION("""COMPUTED_VALUE"""),45916.66666666667)</f>
        <v>45916.66667</v>
      </c>
      <c r="H429" s="1">
        <f>IFERROR(__xludf.DUMMYFUNCTION("""COMPUTED_VALUE"""),830.39)</f>
        <v>830.39</v>
      </c>
      <c r="J429" s="2">
        <f>IFERROR(__xludf.DUMMYFUNCTION("""COMPUTED_VALUE"""),45916.66666666667)</f>
        <v>45916.66667</v>
      </c>
      <c r="K429" s="1">
        <f>IFERROR(__xludf.DUMMYFUNCTION("""COMPUTED_VALUE"""),841.04)</f>
        <v>841.04</v>
      </c>
      <c r="M429" s="2">
        <f>IFERROR(__xludf.DUMMYFUNCTION("""COMPUTED_VALUE"""),45916.66666666667)</f>
        <v>45916.66667</v>
      </c>
      <c r="N429" s="1">
        <f>IFERROR(__xludf.DUMMYFUNCTION("""COMPUTED_VALUE"""),9134936.0)</f>
        <v>9134936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IFERROR(__xludf.DUMMYFUNCTION("""COMPUTED_VALUE"""),841.63)</f>
        <v>841.63</v>
      </c>
      <c r="D430" s="2">
        <f>IFERROR(__xludf.DUMMYFUNCTION("""COMPUTED_VALUE"""),45917.66666666667)</f>
        <v>45917.66667</v>
      </c>
      <c r="E430" s="1">
        <f>IFERROR(__xludf.DUMMYFUNCTION("""COMPUTED_VALUE"""),857.44)</f>
        <v>857.44</v>
      </c>
      <c r="G430" s="2">
        <f>IFERROR(__xludf.DUMMYFUNCTION("""COMPUTED_VALUE"""),45917.66666666667)</f>
        <v>45917.66667</v>
      </c>
      <c r="H430" s="1">
        <f>IFERROR(__xludf.DUMMYFUNCTION("""COMPUTED_VALUE"""),841.63)</f>
        <v>841.63</v>
      </c>
      <c r="J430" s="2">
        <f>IFERROR(__xludf.DUMMYFUNCTION("""COMPUTED_VALUE"""),45917.66666666667)</f>
        <v>45917.66667</v>
      </c>
      <c r="K430" s="1">
        <f>IFERROR(__xludf.DUMMYFUNCTION("""COMPUTED_VALUE"""),849.86)</f>
        <v>849.86</v>
      </c>
      <c r="M430" s="2">
        <f>IFERROR(__xludf.DUMMYFUNCTION("""COMPUTED_VALUE"""),45917.66666666667)</f>
        <v>45917.66667</v>
      </c>
      <c r="N430" s="1">
        <f>IFERROR(__xludf.DUMMYFUNCTION("""COMPUTED_VALUE"""),8853142.0)</f>
        <v>8853142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IFERROR(__xludf.DUMMYFUNCTION("""COMPUTED_VALUE"""),850.87)</f>
        <v>850.87</v>
      </c>
      <c r="D431" s="2">
        <f>IFERROR(__xludf.DUMMYFUNCTION("""COMPUTED_VALUE"""),45918.66666666667)</f>
        <v>45918.66667</v>
      </c>
      <c r="E431" s="1">
        <f>IFERROR(__xludf.DUMMYFUNCTION("""COMPUTED_VALUE"""),859.61)</f>
        <v>859.61</v>
      </c>
      <c r="G431" s="2">
        <f>IFERROR(__xludf.DUMMYFUNCTION("""COMPUTED_VALUE"""),45918.66666666667)</f>
        <v>45918.66667</v>
      </c>
      <c r="H431" s="1">
        <f>IFERROR(__xludf.DUMMYFUNCTION("""COMPUTED_VALUE"""),845.8)</f>
        <v>845.8</v>
      </c>
      <c r="J431" s="2">
        <f>IFERROR(__xludf.DUMMYFUNCTION("""COMPUTED_VALUE"""),45918.66666666667)</f>
        <v>45918.66667</v>
      </c>
      <c r="K431" s="1">
        <f>IFERROR(__xludf.DUMMYFUNCTION("""COMPUTED_VALUE"""),854.31)</f>
        <v>854.31</v>
      </c>
      <c r="M431" s="2">
        <f>IFERROR(__xludf.DUMMYFUNCTION("""COMPUTED_VALUE"""),45918.66666666667)</f>
        <v>45918.66667</v>
      </c>
      <c r="N431" s="1">
        <f>IFERROR(__xludf.DUMMYFUNCTION("""COMPUTED_VALUE"""),5589948.0)</f>
        <v>5589948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IFERROR(__xludf.DUMMYFUNCTION("""COMPUTED_VALUE"""),855.35)</f>
        <v>855.35</v>
      </c>
      <c r="D432" s="2">
        <f>IFERROR(__xludf.DUMMYFUNCTION("""COMPUTED_VALUE"""),45919.66666666667)</f>
        <v>45919.66667</v>
      </c>
      <c r="E432" s="1">
        <f>IFERROR(__xludf.DUMMYFUNCTION("""COMPUTED_VALUE"""),862.57)</f>
        <v>862.57</v>
      </c>
      <c r="G432" s="2">
        <f>IFERROR(__xludf.DUMMYFUNCTION("""COMPUTED_VALUE"""),45919.66666666667)</f>
        <v>45919.66667</v>
      </c>
      <c r="H432" s="1">
        <f>IFERROR(__xludf.DUMMYFUNCTION("""COMPUTED_VALUE"""),852.75)</f>
        <v>852.75</v>
      </c>
      <c r="J432" s="2">
        <f>IFERROR(__xludf.DUMMYFUNCTION("""COMPUTED_VALUE"""),45919.66666666667)</f>
        <v>45919.66667</v>
      </c>
      <c r="K432" s="1">
        <f>IFERROR(__xludf.DUMMYFUNCTION("""COMPUTED_VALUE"""),857.52)</f>
        <v>857.52</v>
      </c>
      <c r="M432" s="2">
        <f>IFERROR(__xludf.DUMMYFUNCTION("""COMPUTED_VALUE"""),45919.66666666667)</f>
        <v>45919.66667</v>
      </c>
      <c r="N432" s="1">
        <f>IFERROR(__xludf.DUMMYFUNCTION("""COMPUTED_VALUE"""),1.3624968E7)</f>
        <v>13624968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IFERROR(__xludf.DUMMYFUNCTION("""COMPUTED_VALUE"""),857.91)</f>
        <v>857.91</v>
      </c>
      <c r="D433" s="2">
        <f>IFERROR(__xludf.DUMMYFUNCTION("""COMPUTED_VALUE"""),45922.66666666667)</f>
        <v>45922.66667</v>
      </c>
      <c r="E433" s="1">
        <f>IFERROR(__xludf.DUMMYFUNCTION("""COMPUTED_VALUE"""),862.81)</f>
        <v>862.81</v>
      </c>
      <c r="G433" s="2">
        <f>IFERROR(__xludf.DUMMYFUNCTION("""COMPUTED_VALUE"""),45922.66666666667)</f>
        <v>45922.66667</v>
      </c>
      <c r="H433" s="1">
        <f>IFERROR(__xludf.DUMMYFUNCTION("""COMPUTED_VALUE"""),854.66)</f>
        <v>854.66</v>
      </c>
      <c r="J433" s="2">
        <f>IFERROR(__xludf.DUMMYFUNCTION("""COMPUTED_VALUE"""),45922.66666666667)</f>
        <v>45922.66667</v>
      </c>
      <c r="K433" s="1">
        <f>IFERROR(__xludf.DUMMYFUNCTION("""COMPUTED_VALUE"""),857.24)</f>
        <v>857.24</v>
      </c>
      <c r="M433" s="2">
        <f>IFERROR(__xludf.DUMMYFUNCTION("""COMPUTED_VALUE"""),45922.66666666667)</f>
        <v>45922.66667</v>
      </c>
      <c r="N433" s="1">
        <f>IFERROR(__xludf.DUMMYFUNCTION("""COMPUTED_VALUE"""),6019555.0)</f>
        <v>6019555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IFERROR(__xludf.DUMMYFUNCTION("""COMPUTED_VALUE"""),858.72)</f>
        <v>858.72</v>
      </c>
      <c r="D434" s="2">
        <f>IFERROR(__xludf.DUMMYFUNCTION("""COMPUTED_VALUE"""),45923.66666666667)</f>
        <v>45923.66667</v>
      </c>
      <c r="E434" s="1">
        <f>IFERROR(__xludf.DUMMYFUNCTION("""COMPUTED_VALUE"""),861.48)</f>
        <v>861.48</v>
      </c>
      <c r="G434" s="2">
        <f>IFERROR(__xludf.DUMMYFUNCTION("""COMPUTED_VALUE"""),45923.66666666667)</f>
        <v>45923.66667</v>
      </c>
      <c r="H434" s="1">
        <f>IFERROR(__xludf.DUMMYFUNCTION("""COMPUTED_VALUE"""),852.59)</f>
        <v>852.59</v>
      </c>
      <c r="J434" s="2">
        <f>IFERROR(__xludf.DUMMYFUNCTION("""COMPUTED_VALUE"""),45923.66666666667)</f>
        <v>45923.66667</v>
      </c>
      <c r="K434" s="1">
        <f>IFERROR(__xludf.DUMMYFUNCTION("""COMPUTED_VALUE"""),853.8)</f>
        <v>853.8</v>
      </c>
      <c r="M434" s="2">
        <f>IFERROR(__xludf.DUMMYFUNCTION("""COMPUTED_VALUE"""),45923.66666666667)</f>
        <v>45923.66667</v>
      </c>
      <c r="N434" s="1">
        <f>IFERROR(__xludf.DUMMYFUNCTION("""COMPUTED_VALUE"""),5093126.0)</f>
        <v>5093126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IFERROR(__xludf.DUMMYFUNCTION("""COMPUTED_VALUE"""),851.02)</f>
        <v>851.02</v>
      </c>
      <c r="D435" s="2">
        <f>IFERROR(__xludf.DUMMYFUNCTION("""COMPUTED_VALUE"""),45924.66666666667)</f>
        <v>45924.66667</v>
      </c>
      <c r="E435" s="1">
        <f>IFERROR(__xludf.DUMMYFUNCTION("""COMPUTED_VALUE"""),859.42)</f>
        <v>859.42</v>
      </c>
      <c r="G435" s="2">
        <f>IFERROR(__xludf.DUMMYFUNCTION("""COMPUTED_VALUE"""),45924.66666666667)</f>
        <v>45924.66667</v>
      </c>
      <c r="H435" s="1">
        <f>IFERROR(__xludf.DUMMYFUNCTION("""COMPUTED_VALUE"""),845.1)</f>
        <v>845.1</v>
      </c>
      <c r="J435" s="2">
        <f>IFERROR(__xludf.DUMMYFUNCTION("""COMPUTED_VALUE"""),45924.66666666667)</f>
        <v>45924.66667</v>
      </c>
      <c r="K435" s="1">
        <f>IFERROR(__xludf.DUMMYFUNCTION("""COMPUTED_VALUE"""),845.44)</f>
        <v>845.44</v>
      </c>
      <c r="M435" s="2">
        <f>IFERROR(__xludf.DUMMYFUNCTION("""COMPUTED_VALUE"""),45924.66666666667)</f>
        <v>45924.66667</v>
      </c>
      <c r="N435" s="1">
        <f>IFERROR(__xludf.DUMMYFUNCTION("""COMPUTED_VALUE"""),6667298.0)</f>
        <v>6667298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IFERROR(__xludf.DUMMYFUNCTION("""COMPUTED_VALUE"""),843.82)</f>
        <v>843.82</v>
      </c>
      <c r="D436" s="2">
        <f>IFERROR(__xludf.DUMMYFUNCTION("""COMPUTED_VALUE"""),45925.66666666667)</f>
        <v>45925.66667</v>
      </c>
      <c r="E436" s="1">
        <f>IFERROR(__xludf.DUMMYFUNCTION("""COMPUTED_VALUE"""),851.47)</f>
        <v>851.47</v>
      </c>
      <c r="G436" s="2">
        <f>IFERROR(__xludf.DUMMYFUNCTION("""COMPUTED_VALUE"""),45925.66666666667)</f>
        <v>45925.66667</v>
      </c>
      <c r="H436" s="1">
        <f>IFERROR(__xludf.DUMMYFUNCTION("""COMPUTED_VALUE"""),841.54)</f>
        <v>841.54</v>
      </c>
      <c r="J436" s="2">
        <f>IFERROR(__xludf.DUMMYFUNCTION("""COMPUTED_VALUE"""),45925.66666666667)</f>
        <v>45925.66667</v>
      </c>
      <c r="K436" s="1">
        <f>IFERROR(__xludf.DUMMYFUNCTION("""COMPUTED_VALUE"""),846.39)</f>
        <v>846.39</v>
      </c>
      <c r="M436" s="2">
        <f>IFERROR(__xludf.DUMMYFUNCTION("""COMPUTED_VALUE"""),45925.66666666667)</f>
        <v>45925.66667</v>
      </c>
      <c r="N436" s="1">
        <f>IFERROR(__xludf.DUMMYFUNCTION("""COMPUTED_VALUE"""),4587917.0)</f>
        <v>4587917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IFERROR(__xludf.DUMMYFUNCTION("""COMPUTED_VALUE"""),851.66)</f>
        <v>851.66</v>
      </c>
      <c r="D437" s="2">
        <f>IFERROR(__xludf.DUMMYFUNCTION("""COMPUTED_VALUE"""),45926.66666666667)</f>
        <v>45926.66667</v>
      </c>
      <c r="E437" s="1">
        <f>IFERROR(__xludf.DUMMYFUNCTION("""COMPUTED_VALUE"""),854.5)</f>
        <v>854.5</v>
      </c>
      <c r="G437" s="2">
        <f>IFERROR(__xludf.DUMMYFUNCTION("""COMPUTED_VALUE"""),45926.66666666667)</f>
        <v>45926.66667</v>
      </c>
      <c r="H437" s="1">
        <f>IFERROR(__xludf.DUMMYFUNCTION("""COMPUTED_VALUE"""),846.83)</f>
        <v>846.83</v>
      </c>
      <c r="J437" s="2">
        <f>IFERROR(__xludf.DUMMYFUNCTION("""COMPUTED_VALUE"""),45926.66666666667)</f>
        <v>45926.66667</v>
      </c>
      <c r="K437" s="1">
        <f>IFERROR(__xludf.DUMMYFUNCTION("""COMPUTED_VALUE"""),852.95)</f>
        <v>852.95</v>
      </c>
      <c r="M437" s="2">
        <f>IFERROR(__xludf.DUMMYFUNCTION("""COMPUTED_VALUE"""),45926.66666666667)</f>
        <v>45926.66667</v>
      </c>
      <c r="N437" s="1">
        <f>IFERROR(__xludf.DUMMYFUNCTION("""COMPUTED_VALUE"""),6284958.0)</f>
        <v>6284958</v>
      </c>
    </row>
  </sheetData>
  <drawing r:id="rId1"/>
</worksheet>
</file>