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IFERROR(__xludf.DUMMYFUNCTION("GOOGLEFINANCE(""DJUSPC"",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IFERROR(__xludf.DUMMYFUNCTION("GOOGLEFINANCE(""DJUSPC"",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IFERROR(__xludf.DUMMYFUNCTION("GOOGLEFINANCE(""DJUSPC"",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IFERROR(__xludf.DUMMYFUNCTION("GOOGLEFINANCE(""DJUSPC"",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IFERROR(__xludf.DUMMYFUNCTION("GOOGLEFINANCE(""DJUSPC"",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IFERROR(__xludf.DUMMYFUNCTION("""COMPUTED_VALUE"""),517.79)</f>
        <v>517.79</v>
      </c>
      <c r="D2" s="2">
        <f>IFERROR(__xludf.DUMMYFUNCTION("""COMPUTED_VALUE"""),45293.66666666667)</f>
        <v>45293.66667</v>
      </c>
      <c r="E2" s="1">
        <f>IFERROR(__xludf.DUMMYFUNCTION("""COMPUTED_VALUE"""),523.18)</f>
        <v>523.18</v>
      </c>
      <c r="G2" s="2">
        <f>IFERROR(__xludf.DUMMYFUNCTION("""COMPUTED_VALUE"""),45293.66666666667)</f>
        <v>45293.66667</v>
      </c>
      <c r="H2" s="1">
        <f>IFERROR(__xludf.DUMMYFUNCTION("""COMPUTED_VALUE"""),517.47)</f>
        <v>517.47</v>
      </c>
      <c r="J2" s="2">
        <f>IFERROR(__xludf.DUMMYFUNCTION("""COMPUTED_VALUE"""),45293.66666666667)</f>
        <v>45293.66667</v>
      </c>
      <c r="K2" s="1">
        <f>IFERROR(__xludf.DUMMYFUNCTION("""COMPUTED_VALUE"""),520.04)</f>
        <v>520.04</v>
      </c>
      <c r="M2" s="2">
        <f>IFERROR(__xludf.DUMMYFUNCTION("""COMPUTED_VALUE"""),45293.66666666667)</f>
        <v>45293.66667</v>
      </c>
      <c r="N2" s="1">
        <f>IFERROR(__xludf.DUMMYFUNCTION("""COMPUTED_VALUE"""),4491422.0)</f>
        <v>4491422</v>
      </c>
    </row>
    <row r="3">
      <c r="A3" s="2">
        <f>IFERROR(__xludf.DUMMYFUNCTION("""COMPUTED_VALUE"""),45294.66666666667)</f>
        <v>45294.66667</v>
      </c>
      <c r="B3" s="1">
        <f>IFERROR(__xludf.DUMMYFUNCTION("""COMPUTED_VALUE"""),520.43)</f>
        <v>520.43</v>
      </c>
      <c r="D3" s="2">
        <f>IFERROR(__xludf.DUMMYFUNCTION("""COMPUTED_VALUE"""),45294.66666666667)</f>
        <v>45294.66667</v>
      </c>
      <c r="E3" s="1">
        <f>IFERROR(__xludf.DUMMYFUNCTION("""COMPUTED_VALUE"""),523.08)</f>
        <v>523.08</v>
      </c>
      <c r="G3" s="2">
        <f>IFERROR(__xludf.DUMMYFUNCTION("""COMPUTED_VALUE"""),45294.66666666667)</f>
        <v>45294.66667</v>
      </c>
      <c r="H3" s="1">
        <f>IFERROR(__xludf.DUMMYFUNCTION("""COMPUTED_VALUE"""),511.59)</f>
        <v>511.59</v>
      </c>
      <c r="J3" s="2">
        <f>IFERROR(__xludf.DUMMYFUNCTION("""COMPUTED_VALUE"""),45294.66666666667)</f>
        <v>45294.66667</v>
      </c>
      <c r="K3" s="1">
        <f>IFERROR(__xludf.DUMMYFUNCTION("""COMPUTED_VALUE"""),512.15)</f>
        <v>512.15</v>
      </c>
      <c r="M3" s="2">
        <f>IFERROR(__xludf.DUMMYFUNCTION("""COMPUTED_VALUE"""),45294.66666666667)</f>
        <v>45294.66667</v>
      </c>
      <c r="N3" s="1">
        <f>IFERROR(__xludf.DUMMYFUNCTION("""COMPUTED_VALUE"""),5879390.0)</f>
        <v>5879390</v>
      </c>
    </row>
    <row r="4">
      <c r="A4" s="2">
        <f>IFERROR(__xludf.DUMMYFUNCTION("""COMPUTED_VALUE"""),45295.66666666667)</f>
        <v>45295.66667</v>
      </c>
      <c r="B4" s="1">
        <f>IFERROR(__xludf.DUMMYFUNCTION("""COMPUTED_VALUE"""),512.65)</f>
        <v>512.65</v>
      </c>
      <c r="D4" s="2">
        <f>IFERROR(__xludf.DUMMYFUNCTION("""COMPUTED_VALUE"""),45295.66666666667)</f>
        <v>45295.66667</v>
      </c>
      <c r="E4" s="1">
        <f>IFERROR(__xludf.DUMMYFUNCTION("""COMPUTED_VALUE"""),516.78)</f>
        <v>516.78</v>
      </c>
      <c r="G4" s="2">
        <f>IFERROR(__xludf.DUMMYFUNCTION("""COMPUTED_VALUE"""),45295.66666666667)</f>
        <v>45295.66667</v>
      </c>
      <c r="H4" s="1">
        <f>IFERROR(__xludf.DUMMYFUNCTION("""COMPUTED_VALUE"""),512.37)</f>
        <v>512.37</v>
      </c>
      <c r="J4" s="2">
        <f>IFERROR(__xludf.DUMMYFUNCTION("""COMPUTED_VALUE"""),45295.66666666667)</f>
        <v>45295.66667</v>
      </c>
      <c r="K4" s="1">
        <f>IFERROR(__xludf.DUMMYFUNCTION("""COMPUTED_VALUE"""),512.37)</f>
        <v>512.37</v>
      </c>
      <c r="M4" s="2">
        <f>IFERROR(__xludf.DUMMYFUNCTION("""COMPUTED_VALUE"""),45295.66666666667)</f>
        <v>45295.66667</v>
      </c>
      <c r="N4" s="1">
        <f>IFERROR(__xludf.DUMMYFUNCTION("""COMPUTED_VALUE"""),4672716.0)</f>
        <v>4672716</v>
      </c>
    </row>
    <row r="5">
      <c r="A5" s="2">
        <f>IFERROR(__xludf.DUMMYFUNCTION("""COMPUTED_VALUE"""),45296.66666666667)</f>
        <v>45296.66667</v>
      </c>
      <c r="B5" s="1">
        <f>IFERROR(__xludf.DUMMYFUNCTION("""COMPUTED_VALUE"""),511.97)</f>
        <v>511.97</v>
      </c>
      <c r="D5" s="2">
        <f>IFERROR(__xludf.DUMMYFUNCTION("""COMPUTED_VALUE"""),45296.66666666667)</f>
        <v>45296.66667</v>
      </c>
      <c r="E5" s="1">
        <f>IFERROR(__xludf.DUMMYFUNCTION("""COMPUTED_VALUE"""),513.51)</f>
        <v>513.51</v>
      </c>
      <c r="G5" s="2">
        <f>IFERROR(__xludf.DUMMYFUNCTION("""COMPUTED_VALUE"""),45296.66666666667)</f>
        <v>45296.66667</v>
      </c>
      <c r="H5" s="1">
        <f>IFERROR(__xludf.DUMMYFUNCTION("""COMPUTED_VALUE"""),508.86)</f>
        <v>508.86</v>
      </c>
      <c r="J5" s="2">
        <f>IFERROR(__xludf.DUMMYFUNCTION("""COMPUTED_VALUE"""),45296.66666666667)</f>
        <v>45296.66667</v>
      </c>
      <c r="K5" s="1">
        <f>IFERROR(__xludf.DUMMYFUNCTION("""COMPUTED_VALUE"""),510.13)</f>
        <v>510.13</v>
      </c>
      <c r="M5" s="2">
        <f>IFERROR(__xludf.DUMMYFUNCTION("""COMPUTED_VALUE"""),45296.66666666667)</f>
        <v>45296.66667</v>
      </c>
      <c r="N5" s="1">
        <f>IFERROR(__xludf.DUMMYFUNCTION("""COMPUTED_VALUE"""),5057115.0)</f>
        <v>5057115</v>
      </c>
    </row>
    <row r="6">
      <c r="A6" s="2">
        <f>IFERROR(__xludf.DUMMYFUNCTION("""COMPUTED_VALUE"""),45299.66666666667)</f>
        <v>45299.66667</v>
      </c>
      <c r="B6" s="1">
        <f>IFERROR(__xludf.DUMMYFUNCTION("""COMPUTED_VALUE"""),511.05)</f>
        <v>511.05</v>
      </c>
      <c r="D6" s="2">
        <f>IFERROR(__xludf.DUMMYFUNCTION("""COMPUTED_VALUE"""),45299.66666666667)</f>
        <v>45299.66667</v>
      </c>
      <c r="E6" s="1">
        <f>IFERROR(__xludf.DUMMYFUNCTION("""COMPUTED_VALUE"""),513.03)</f>
        <v>513.03</v>
      </c>
      <c r="G6" s="2">
        <f>IFERROR(__xludf.DUMMYFUNCTION("""COMPUTED_VALUE"""),45299.66666666667)</f>
        <v>45299.66667</v>
      </c>
      <c r="H6" s="1">
        <f>IFERROR(__xludf.DUMMYFUNCTION("""COMPUTED_VALUE"""),508.22)</f>
        <v>508.22</v>
      </c>
      <c r="J6" s="2">
        <f>IFERROR(__xludf.DUMMYFUNCTION("""COMPUTED_VALUE"""),45299.66666666667)</f>
        <v>45299.66667</v>
      </c>
      <c r="K6" s="1">
        <f>IFERROR(__xludf.DUMMYFUNCTION("""COMPUTED_VALUE"""),512.87)</f>
        <v>512.87</v>
      </c>
      <c r="M6" s="2">
        <f>IFERROR(__xludf.DUMMYFUNCTION("""COMPUTED_VALUE"""),45299.66666666667)</f>
        <v>45299.66667</v>
      </c>
      <c r="N6" s="1">
        <f>IFERROR(__xludf.DUMMYFUNCTION("""COMPUTED_VALUE"""),4831235.0)</f>
        <v>4831235</v>
      </c>
    </row>
    <row r="7">
      <c r="A7" s="2">
        <f>IFERROR(__xludf.DUMMYFUNCTION("""COMPUTED_VALUE"""),45300.66666666667)</f>
        <v>45300.66667</v>
      </c>
      <c r="B7" s="1">
        <f>IFERROR(__xludf.DUMMYFUNCTION("""COMPUTED_VALUE"""),511.91)</f>
        <v>511.91</v>
      </c>
      <c r="D7" s="2">
        <f>IFERROR(__xludf.DUMMYFUNCTION("""COMPUTED_VALUE"""),45300.66666666667)</f>
        <v>45300.66667</v>
      </c>
      <c r="E7" s="1">
        <f>IFERROR(__xludf.DUMMYFUNCTION("""COMPUTED_VALUE"""),513.14)</f>
        <v>513.14</v>
      </c>
      <c r="G7" s="2">
        <f>IFERROR(__xludf.DUMMYFUNCTION("""COMPUTED_VALUE"""),45300.66666666667)</f>
        <v>45300.66667</v>
      </c>
      <c r="H7" s="1">
        <f>IFERROR(__xludf.DUMMYFUNCTION("""COMPUTED_VALUE"""),510.01)</f>
        <v>510.01</v>
      </c>
      <c r="J7" s="2">
        <f>IFERROR(__xludf.DUMMYFUNCTION("""COMPUTED_VALUE"""),45300.66666666667)</f>
        <v>45300.66667</v>
      </c>
      <c r="K7" s="1">
        <f>IFERROR(__xludf.DUMMYFUNCTION("""COMPUTED_VALUE"""),511.65)</f>
        <v>511.65</v>
      </c>
      <c r="M7" s="2">
        <f>IFERROR(__xludf.DUMMYFUNCTION("""COMPUTED_VALUE"""),45300.66666666667)</f>
        <v>45300.66667</v>
      </c>
      <c r="N7" s="1">
        <f>IFERROR(__xludf.DUMMYFUNCTION("""COMPUTED_VALUE"""),4782132.0)</f>
        <v>4782132</v>
      </c>
    </row>
    <row r="8">
      <c r="A8" s="2">
        <f>IFERROR(__xludf.DUMMYFUNCTION("""COMPUTED_VALUE"""),45301.66666666667)</f>
        <v>45301.66667</v>
      </c>
      <c r="B8" s="1">
        <f>IFERROR(__xludf.DUMMYFUNCTION("""COMPUTED_VALUE"""),511.77)</f>
        <v>511.77</v>
      </c>
      <c r="D8" s="2">
        <f>IFERROR(__xludf.DUMMYFUNCTION("""COMPUTED_VALUE"""),45301.66666666667)</f>
        <v>45301.66667</v>
      </c>
      <c r="E8" s="1">
        <f>IFERROR(__xludf.DUMMYFUNCTION("""COMPUTED_VALUE"""),513.98)</f>
        <v>513.98</v>
      </c>
      <c r="G8" s="2">
        <f>IFERROR(__xludf.DUMMYFUNCTION("""COMPUTED_VALUE"""),45301.66666666667)</f>
        <v>45301.66667</v>
      </c>
      <c r="H8" s="1">
        <f>IFERROR(__xludf.DUMMYFUNCTION("""COMPUTED_VALUE"""),509.6)</f>
        <v>509.6</v>
      </c>
      <c r="J8" s="2">
        <f>IFERROR(__xludf.DUMMYFUNCTION("""COMPUTED_VALUE"""),45301.66666666667)</f>
        <v>45301.66667</v>
      </c>
      <c r="K8" s="1">
        <f>IFERROR(__xludf.DUMMYFUNCTION("""COMPUTED_VALUE"""),513.89)</f>
        <v>513.89</v>
      </c>
      <c r="M8" s="2">
        <f>IFERROR(__xludf.DUMMYFUNCTION("""COMPUTED_VALUE"""),45301.66666666667)</f>
        <v>45301.66667</v>
      </c>
      <c r="N8" s="1">
        <f>IFERROR(__xludf.DUMMYFUNCTION("""COMPUTED_VALUE"""),4462653.0)</f>
        <v>4462653</v>
      </c>
    </row>
    <row r="9">
      <c r="A9" s="2">
        <f>IFERROR(__xludf.DUMMYFUNCTION("""COMPUTED_VALUE"""),45302.66666666667)</f>
        <v>45302.66667</v>
      </c>
      <c r="B9" s="1">
        <f>IFERROR(__xludf.DUMMYFUNCTION("""COMPUTED_VALUE"""),514.28)</f>
        <v>514.28</v>
      </c>
      <c r="D9" s="2">
        <f>IFERROR(__xludf.DUMMYFUNCTION("""COMPUTED_VALUE"""),45302.66666666667)</f>
        <v>45302.66667</v>
      </c>
      <c r="E9" s="1">
        <f>IFERROR(__xludf.DUMMYFUNCTION("""COMPUTED_VALUE"""),514.84)</f>
        <v>514.84</v>
      </c>
      <c r="G9" s="2">
        <f>IFERROR(__xludf.DUMMYFUNCTION("""COMPUTED_VALUE"""),45302.66666666667)</f>
        <v>45302.66667</v>
      </c>
      <c r="H9" s="1">
        <f>IFERROR(__xludf.DUMMYFUNCTION("""COMPUTED_VALUE"""),509.85)</f>
        <v>509.85</v>
      </c>
      <c r="J9" s="2">
        <f>IFERROR(__xludf.DUMMYFUNCTION("""COMPUTED_VALUE"""),45302.66666666667)</f>
        <v>45302.66667</v>
      </c>
      <c r="K9" s="1">
        <f>IFERROR(__xludf.DUMMYFUNCTION("""COMPUTED_VALUE"""),513.28)</f>
        <v>513.28</v>
      </c>
      <c r="M9" s="2">
        <f>IFERROR(__xludf.DUMMYFUNCTION("""COMPUTED_VALUE"""),45302.66666666667)</f>
        <v>45302.66667</v>
      </c>
      <c r="N9" s="1">
        <f>IFERROR(__xludf.DUMMYFUNCTION("""COMPUTED_VALUE"""),3785172.0)</f>
        <v>3785172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IFERROR(__xludf.DUMMYFUNCTION("""COMPUTED_VALUE"""),513.71)</f>
        <v>513.71</v>
      </c>
      <c r="D10" s="2">
        <f>IFERROR(__xludf.DUMMYFUNCTION("""COMPUTED_VALUE"""),45303.66666666667)</f>
        <v>45303.66667</v>
      </c>
      <c r="E10" s="1">
        <f>IFERROR(__xludf.DUMMYFUNCTION("""COMPUTED_VALUE"""),518.25)</f>
        <v>518.25</v>
      </c>
      <c r="G10" s="2">
        <f>IFERROR(__xludf.DUMMYFUNCTION("""COMPUTED_VALUE"""),45303.66666666667)</f>
        <v>45303.66667</v>
      </c>
      <c r="H10" s="1">
        <f>IFERROR(__xludf.DUMMYFUNCTION("""COMPUTED_VALUE"""),513.24)</f>
        <v>513.24</v>
      </c>
      <c r="J10" s="2">
        <f>IFERROR(__xludf.DUMMYFUNCTION("""COMPUTED_VALUE"""),45303.66666666667)</f>
        <v>45303.66667</v>
      </c>
      <c r="K10" s="1">
        <f>IFERROR(__xludf.DUMMYFUNCTION("""COMPUTED_VALUE"""),517.9)</f>
        <v>517.9</v>
      </c>
      <c r="M10" s="2">
        <f>IFERROR(__xludf.DUMMYFUNCTION("""COMPUTED_VALUE"""),45303.66666666667)</f>
        <v>45303.66667</v>
      </c>
      <c r="N10" s="1">
        <f>IFERROR(__xludf.DUMMYFUNCTION("""COMPUTED_VALUE"""),4013589.0)</f>
        <v>4013589</v>
      </c>
    </row>
    <row r="11">
      <c r="A11" s="2">
        <f>IFERROR(__xludf.DUMMYFUNCTION("""COMPUTED_VALUE"""),45307.66666666667)</f>
        <v>45307.66667</v>
      </c>
      <c r="B11" s="1">
        <f>IFERROR(__xludf.DUMMYFUNCTION("""COMPUTED_VALUE"""),516.94)</f>
        <v>516.94</v>
      </c>
      <c r="D11" s="2">
        <f>IFERROR(__xludf.DUMMYFUNCTION("""COMPUTED_VALUE"""),45307.66666666667)</f>
        <v>45307.66667</v>
      </c>
      <c r="E11" s="1">
        <f>IFERROR(__xludf.DUMMYFUNCTION("""COMPUTED_VALUE"""),516.94)</f>
        <v>516.94</v>
      </c>
      <c r="G11" s="2">
        <f>IFERROR(__xludf.DUMMYFUNCTION("""COMPUTED_VALUE"""),45307.66666666667)</f>
        <v>45307.66667</v>
      </c>
      <c r="H11" s="1">
        <f>IFERROR(__xludf.DUMMYFUNCTION("""COMPUTED_VALUE"""),512.34)</f>
        <v>512.34</v>
      </c>
      <c r="J11" s="2">
        <f>IFERROR(__xludf.DUMMYFUNCTION("""COMPUTED_VALUE"""),45307.66666666667)</f>
        <v>45307.66667</v>
      </c>
      <c r="K11" s="1">
        <f>IFERROR(__xludf.DUMMYFUNCTION("""COMPUTED_VALUE"""),513.92)</f>
        <v>513.92</v>
      </c>
      <c r="M11" s="2">
        <f>IFERROR(__xludf.DUMMYFUNCTION("""COMPUTED_VALUE"""),45307.66666666667)</f>
        <v>45307.66667</v>
      </c>
      <c r="N11" s="1">
        <f>IFERROR(__xludf.DUMMYFUNCTION("""COMPUTED_VALUE"""),4673122.0)</f>
        <v>4673122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IFERROR(__xludf.DUMMYFUNCTION("""COMPUTED_VALUE"""),513.02)</f>
        <v>513.02</v>
      </c>
      <c r="D12" s="2">
        <f>IFERROR(__xludf.DUMMYFUNCTION("""COMPUTED_VALUE"""),45308.66666666667)</f>
        <v>45308.66667</v>
      </c>
      <c r="E12" s="1">
        <f>IFERROR(__xludf.DUMMYFUNCTION("""COMPUTED_VALUE"""),520.93)</f>
        <v>520.93</v>
      </c>
      <c r="G12" s="2">
        <f>IFERROR(__xludf.DUMMYFUNCTION("""COMPUTED_VALUE"""),45308.66666666667)</f>
        <v>45308.66667</v>
      </c>
      <c r="H12" s="1">
        <f>IFERROR(__xludf.DUMMYFUNCTION("""COMPUTED_VALUE"""),512.41)</f>
        <v>512.41</v>
      </c>
      <c r="J12" s="2">
        <f>IFERROR(__xludf.DUMMYFUNCTION("""COMPUTED_VALUE"""),45308.66666666667)</f>
        <v>45308.66667</v>
      </c>
      <c r="K12" s="1">
        <f>IFERROR(__xludf.DUMMYFUNCTION("""COMPUTED_VALUE"""),516.25)</f>
        <v>516.25</v>
      </c>
      <c r="M12" s="2">
        <f>IFERROR(__xludf.DUMMYFUNCTION("""COMPUTED_VALUE"""),45308.66666666667)</f>
        <v>45308.66667</v>
      </c>
      <c r="N12" s="1">
        <f>IFERROR(__xludf.DUMMYFUNCTION("""COMPUTED_VALUE"""),4872940.0)</f>
        <v>4872940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IFERROR(__xludf.DUMMYFUNCTION("""COMPUTED_VALUE"""),516.9)</f>
        <v>516.9</v>
      </c>
      <c r="D13" s="2">
        <f>IFERROR(__xludf.DUMMYFUNCTION("""COMPUTED_VALUE"""),45309.66666666667)</f>
        <v>45309.66667</v>
      </c>
      <c r="E13" s="1">
        <f>IFERROR(__xludf.DUMMYFUNCTION("""COMPUTED_VALUE"""),521.25)</f>
        <v>521.25</v>
      </c>
      <c r="G13" s="2">
        <f>IFERROR(__xludf.DUMMYFUNCTION("""COMPUTED_VALUE"""),45309.66666666667)</f>
        <v>45309.66667</v>
      </c>
      <c r="H13" s="1">
        <f>IFERROR(__xludf.DUMMYFUNCTION("""COMPUTED_VALUE"""),516.03)</f>
        <v>516.03</v>
      </c>
      <c r="J13" s="2">
        <f>IFERROR(__xludf.DUMMYFUNCTION("""COMPUTED_VALUE"""),45309.66666666667)</f>
        <v>45309.66667</v>
      </c>
      <c r="K13" s="1">
        <f>IFERROR(__xludf.DUMMYFUNCTION("""COMPUTED_VALUE"""),521.0)</f>
        <v>521</v>
      </c>
      <c r="M13" s="2">
        <f>IFERROR(__xludf.DUMMYFUNCTION("""COMPUTED_VALUE"""),45309.66666666667)</f>
        <v>45309.66667</v>
      </c>
      <c r="N13" s="1">
        <f>IFERROR(__xludf.DUMMYFUNCTION("""COMPUTED_VALUE"""),4622990.0)</f>
        <v>4622990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IFERROR(__xludf.DUMMYFUNCTION("""COMPUTED_VALUE"""),521.79)</f>
        <v>521.79</v>
      </c>
      <c r="D14" s="2">
        <f>IFERROR(__xludf.DUMMYFUNCTION("""COMPUTED_VALUE"""),45310.66666666667)</f>
        <v>45310.66667</v>
      </c>
      <c r="E14" s="1">
        <f>IFERROR(__xludf.DUMMYFUNCTION("""COMPUTED_VALUE"""),526.3)</f>
        <v>526.3</v>
      </c>
      <c r="G14" s="2">
        <f>IFERROR(__xludf.DUMMYFUNCTION("""COMPUTED_VALUE"""),45310.66666666667)</f>
        <v>45310.66667</v>
      </c>
      <c r="H14" s="1">
        <f>IFERROR(__xludf.DUMMYFUNCTION("""COMPUTED_VALUE"""),520.68)</f>
        <v>520.68</v>
      </c>
      <c r="J14" s="2">
        <f>IFERROR(__xludf.DUMMYFUNCTION("""COMPUTED_VALUE"""),45310.66666666667)</f>
        <v>45310.66667</v>
      </c>
      <c r="K14" s="1">
        <f>IFERROR(__xludf.DUMMYFUNCTION("""COMPUTED_VALUE"""),525.38)</f>
        <v>525.38</v>
      </c>
      <c r="M14" s="2">
        <f>IFERROR(__xludf.DUMMYFUNCTION("""COMPUTED_VALUE"""),45310.66666666667)</f>
        <v>45310.66667</v>
      </c>
      <c r="N14" s="1">
        <f>IFERROR(__xludf.DUMMYFUNCTION("""COMPUTED_VALUE"""),5476693.0)</f>
        <v>5476693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IFERROR(__xludf.DUMMYFUNCTION("""COMPUTED_VALUE"""),525.58)</f>
        <v>525.58</v>
      </c>
      <c r="D15" s="2">
        <f>IFERROR(__xludf.DUMMYFUNCTION("""COMPUTED_VALUE"""),45313.66666666667)</f>
        <v>45313.66667</v>
      </c>
      <c r="E15" s="1">
        <f>IFERROR(__xludf.DUMMYFUNCTION("""COMPUTED_VALUE"""),529.21)</f>
        <v>529.21</v>
      </c>
      <c r="G15" s="2">
        <f>IFERROR(__xludf.DUMMYFUNCTION("""COMPUTED_VALUE"""),45313.66666666667)</f>
        <v>45313.66667</v>
      </c>
      <c r="H15" s="1">
        <f>IFERROR(__xludf.DUMMYFUNCTION("""COMPUTED_VALUE"""),523.4)</f>
        <v>523.4</v>
      </c>
      <c r="J15" s="2">
        <f>IFERROR(__xludf.DUMMYFUNCTION("""COMPUTED_VALUE"""),45313.66666666667)</f>
        <v>45313.66667</v>
      </c>
      <c r="K15" s="1">
        <f>IFERROR(__xludf.DUMMYFUNCTION("""COMPUTED_VALUE"""),528.77)</f>
        <v>528.77</v>
      </c>
      <c r="M15" s="2">
        <f>IFERROR(__xludf.DUMMYFUNCTION("""COMPUTED_VALUE"""),45313.66666666667)</f>
        <v>45313.66667</v>
      </c>
      <c r="N15" s="1">
        <f>IFERROR(__xludf.DUMMYFUNCTION("""COMPUTED_VALUE"""),5074619.0)</f>
        <v>5074619</v>
      </c>
    </row>
    <row r="16">
      <c r="A16" s="2">
        <f>IFERROR(__xludf.DUMMYFUNCTION("""COMPUTED_VALUE"""),45314.66666666667)</f>
        <v>45314.66667</v>
      </c>
      <c r="B16" s="1">
        <f>IFERROR(__xludf.DUMMYFUNCTION("""COMPUTED_VALUE"""),528.75)</f>
        <v>528.75</v>
      </c>
      <c r="D16" s="2">
        <f>IFERROR(__xludf.DUMMYFUNCTION("""COMPUTED_VALUE"""),45314.66666666667)</f>
        <v>45314.66667</v>
      </c>
      <c r="E16" s="1">
        <f>IFERROR(__xludf.DUMMYFUNCTION("""COMPUTED_VALUE"""),531.06)</f>
        <v>531.06</v>
      </c>
      <c r="G16" s="2">
        <f>IFERROR(__xludf.DUMMYFUNCTION("""COMPUTED_VALUE"""),45314.66666666667)</f>
        <v>45314.66667</v>
      </c>
      <c r="H16" s="1">
        <f>IFERROR(__xludf.DUMMYFUNCTION("""COMPUTED_VALUE"""),526.84)</f>
        <v>526.84</v>
      </c>
      <c r="J16" s="2">
        <f>IFERROR(__xludf.DUMMYFUNCTION("""COMPUTED_VALUE"""),45314.66666666667)</f>
        <v>45314.66667</v>
      </c>
      <c r="K16" s="1">
        <f>IFERROR(__xludf.DUMMYFUNCTION("""COMPUTED_VALUE"""),529.2)</f>
        <v>529.2</v>
      </c>
      <c r="M16" s="2">
        <f>IFERROR(__xludf.DUMMYFUNCTION("""COMPUTED_VALUE"""),45314.66666666667)</f>
        <v>45314.66667</v>
      </c>
      <c r="N16" s="1">
        <f>IFERROR(__xludf.DUMMYFUNCTION("""COMPUTED_VALUE"""),4903072.0)</f>
        <v>4903072</v>
      </c>
    </row>
    <row r="17">
      <c r="A17" s="2">
        <f>IFERROR(__xludf.DUMMYFUNCTION("""COMPUTED_VALUE"""),45315.66666666667)</f>
        <v>45315.66667</v>
      </c>
      <c r="B17" s="1">
        <f>IFERROR(__xludf.DUMMYFUNCTION("""COMPUTED_VALUE"""),529.47)</f>
        <v>529.47</v>
      </c>
      <c r="D17" s="2">
        <f>IFERROR(__xludf.DUMMYFUNCTION("""COMPUTED_VALUE"""),45315.66666666667)</f>
        <v>45315.66667</v>
      </c>
      <c r="E17" s="1">
        <f>IFERROR(__xludf.DUMMYFUNCTION("""COMPUTED_VALUE"""),531.05)</f>
        <v>531.05</v>
      </c>
      <c r="G17" s="2">
        <f>IFERROR(__xludf.DUMMYFUNCTION("""COMPUTED_VALUE"""),45315.66666666667)</f>
        <v>45315.66667</v>
      </c>
      <c r="H17" s="1">
        <f>IFERROR(__xludf.DUMMYFUNCTION("""COMPUTED_VALUE"""),522.91)</f>
        <v>522.91</v>
      </c>
      <c r="J17" s="2">
        <f>IFERROR(__xludf.DUMMYFUNCTION("""COMPUTED_VALUE"""),45315.66666666667)</f>
        <v>45315.66667</v>
      </c>
      <c r="K17" s="1">
        <f>IFERROR(__xludf.DUMMYFUNCTION("""COMPUTED_VALUE"""),523.11)</f>
        <v>523.11</v>
      </c>
      <c r="M17" s="2">
        <f>IFERROR(__xludf.DUMMYFUNCTION("""COMPUTED_VALUE"""),45315.66666666667)</f>
        <v>45315.66667</v>
      </c>
      <c r="N17" s="1">
        <f>IFERROR(__xludf.DUMMYFUNCTION("""COMPUTED_VALUE"""),5907057.0)</f>
        <v>5907057</v>
      </c>
    </row>
    <row r="18">
      <c r="A18" s="2">
        <f>IFERROR(__xludf.DUMMYFUNCTION("""COMPUTED_VALUE"""),45316.66666666667)</f>
        <v>45316.66667</v>
      </c>
      <c r="B18" s="1">
        <f>IFERROR(__xludf.DUMMYFUNCTION("""COMPUTED_VALUE"""),523.78)</f>
        <v>523.78</v>
      </c>
      <c r="D18" s="2">
        <f>IFERROR(__xludf.DUMMYFUNCTION("""COMPUTED_VALUE"""),45316.66666666667)</f>
        <v>45316.66667</v>
      </c>
      <c r="E18" s="1">
        <f>IFERROR(__xludf.DUMMYFUNCTION("""COMPUTED_VALUE"""),526.24)</f>
        <v>526.24</v>
      </c>
      <c r="G18" s="2">
        <f>IFERROR(__xludf.DUMMYFUNCTION("""COMPUTED_VALUE"""),45316.66666666667)</f>
        <v>45316.66667</v>
      </c>
      <c r="H18" s="1">
        <f>IFERROR(__xludf.DUMMYFUNCTION("""COMPUTED_VALUE"""),522.77)</f>
        <v>522.77</v>
      </c>
      <c r="J18" s="2">
        <f>IFERROR(__xludf.DUMMYFUNCTION("""COMPUTED_VALUE"""),45316.66666666667)</f>
        <v>45316.66667</v>
      </c>
      <c r="K18" s="1">
        <f>IFERROR(__xludf.DUMMYFUNCTION("""COMPUTED_VALUE"""),526.1)</f>
        <v>526.1</v>
      </c>
      <c r="M18" s="2">
        <f>IFERROR(__xludf.DUMMYFUNCTION("""COMPUTED_VALUE"""),45316.66666666667)</f>
        <v>45316.66667</v>
      </c>
      <c r="N18" s="1">
        <f>IFERROR(__xludf.DUMMYFUNCTION("""COMPUTED_VALUE"""),4657623.0)</f>
        <v>4657623</v>
      </c>
    </row>
    <row r="19">
      <c r="A19" s="2">
        <f>IFERROR(__xludf.DUMMYFUNCTION("""COMPUTED_VALUE"""),45317.66666666667)</f>
        <v>45317.66667</v>
      </c>
      <c r="B19" s="1">
        <f>IFERROR(__xludf.DUMMYFUNCTION("""COMPUTED_VALUE"""),526.92)</f>
        <v>526.92</v>
      </c>
      <c r="D19" s="2">
        <f>IFERROR(__xludf.DUMMYFUNCTION("""COMPUTED_VALUE"""),45317.66666666667)</f>
        <v>45317.66667</v>
      </c>
      <c r="E19" s="1">
        <f>IFERROR(__xludf.DUMMYFUNCTION("""COMPUTED_VALUE"""),529.57)</f>
        <v>529.57</v>
      </c>
      <c r="G19" s="2">
        <f>IFERROR(__xludf.DUMMYFUNCTION("""COMPUTED_VALUE"""),45317.66666666667)</f>
        <v>45317.66667</v>
      </c>
      <c r="H19" s="1">
        <f>IFERROR(__xludf.DUMMYFUNCTION("""COMPUTED_VALUE"""),526.92)</f>
        <v>526.92</v>
      </c>
      <c r="J19" s="2">
        <f>IFERROR(__xludf.DUMMYFUNCTION("""COMPUTED_VALUE"""),45317.66666666667)</f>
        <v>45317.66667</v>
      </c>
      <c r="K19" s="1">
        <f>IFERROR(__xludf.DUMMYFUNCTION("""COMPUTED_VALUE"""),528.48)</f>
        <v>528.48</v>
      </c>
      <c r="M19" s="2">
        <f>IFERROR(__xludf.DUMMYFUNCTION("""COMPUTED_VALUE"""),45317.66666666667)</f>
        <v>45317.66667</v>
      </c>
      <c r="N19" s="1">
        <f>IFERROR(__xludf.DUMMYFUNCTION("""COMPUTED_VALUE"""),4617119.0)</f>
        <v>4617119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IFERROR(__xludf.DUMMYFUNCTION("""COMPUTED_VALUE"""),528.12)</f>
        <v>528.12</v>
      </c>
      <c r="D20" s="2">
        <f>IFERROR(__xludf.DUMMYFUNCTION("""COMPUTED_VALUE"""),45320.66666666667)</f>
        <v>45320.66667</v>
      </c>
      <c r="E20" s="1">
        <f>IFERROR(__xludf.DUMMYFUNCTION("""COMPUTED_VALUE"""),530.47)</f>
        <v>530.47</v>
      </c>
      <c r="G20" s="2">
        <f>IFERROR(__xludf.DUMMYFUNCTION("""COMPUTED_VALUE"""),45320.66666666667)</f>
        <v>45320.66667</v>
      </c>
      <c r="H20" s="1">
        <f>IFERROR(__xludf.DUMMYFUNCTION("""COMPUTED_VALUE"""),526.93)</f>
        <v>526.93</v>
      </c>
      <c r="J20" s="2">
        <f>IFERROR(__xludf.DUMMYFUNCTION("""COMPUTED_VALUE"""),45320.66666666667)</f>
        <v>45320.66667</v>
      </c>
      <c r="K20" s="1">
        <f>IFERROR(__xludf.DUMMYFUNCTION("""COMPUTED_VALUE"""),529.72)</f>
        <v>529.72</v>
      </c>
      <c r="M20" s="2">
        <f>IFERROR(__xludf.DUMMYFUNCTION("""COMPUTED_VALUE"""),45320.66666666667)</f>
        <v>45320.66667</v>
      </c>
      <c r="N20" s="1">
        <f>IFERROR(__xludf.DUMMYFUNCTION("""COMPUTED_VALUE"""),4571577.0)</f>
        <v>4571577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IFERROR(__xludf.DUMMYFUNCTION("""COMPUTED_VALUE"""),530.68)</f>
        <v>530.68</v>
      </c>
      <c r="D21" s="2">
        <f>IFERROR(__xludf.DUMMYFUNCTION("""COMPUTED_VALUE"""),45321.66666666667)</f>
        <v>45321.66667</v>
      </c>
      <c r="E21" s="1">
        <f>IFERROR(__xludf.DUMMYFUNCTION("""COMPUTED_VALUE"""),534.0)</f>
        <v>534</v>
      </c>
      <c r="G21" s="2">
        <f>IFERROR(__xludf.DUMMYFUNCTION("""COMPUTED_VALUE"""),45321.66666666667)</f>
        <v>45321.66667</v>
      </c>
      <c r="H21" s="1">
        <f>IFERROR(__xludf.DUMMYFUNCTION("""COMPUTED_VALUE"""),528.2)</f>
        <v>528.2</v>
      </c>
      <c r="J21" s="2">
        <f>IFERROR(__xludf.DUMMYFUNCTION("""COMPUTED_VALUE"""),45321.66666666667)</f>
        <v>45321.66667</v>
      </c>
      <c r="K21" s="1">
        <f>IFERROR(__xludf.DUMMYFUNCTION("""COMPUTED_VALUE"""),533.74)</f>
        <v>533.74</v>
      </c>
      <c r="M21" s="2">
        <f>IFERROR(__xludf.DUMMYFUNCTION("""COMPUTED_VALUE"""),45321.66666666667)</f>
        <v>45321.66667</v>
      </c>
      <c r="N21" s="1">
        <f>IFERROR(__xludf.DUMMYFUNCTION("""COMPUTED_VALUE"""),4081741.0)</f>
        <v>4081741</v>
      </c>
    </row>
    <row r="22">
      <c r="A22" s="2">
        <f>IFERROR(__xludf.DUMMYFUNCTION("""COMPUTED_VALUE"""),45322.66666666667)</f>
        <v>45322.66667</v>
      </c>
      <c r="B22" s="1">
        <f>IFERROR(__xludf.DUMMYFUNCTION("""COMPUTED_VALUE"""),534.82)</f>
        <v>534.82</v>
      </c>
      <c r="D22" s="2">
        <f>IFERROR(__xludf.DUMMYFUNCTION("""COMPUTED_VALUE"""),45322.66666666667)</f>
        <v>45322.66667</v>
      </c>
      <c r="E22" s="1">
        <f>IFERROR(__xludf.DUMMYFUNCTION("""COMPUTED_VALUE"""),535.5)</f>
        <v>535.5</v>
      </c>
      <c r="G22" s="2">
        <f>IFERROR(__xludf.DUMMYFUNCTION("""COMPUTED_VALUE"""),45322.66666666667)</f>
        <v>45322.66667</v>
      </c>
      <c r="H22" s="1">
        <f>IFERROR(__xludf.DUMMYFUNCTION("""COMPUTED_VALUE"""),525.4)</f>
        <v>525.4</v>
      </c>
      <c r="J22" s="2">
        <f>IFERROR(__xludf.DUMMYFUNCTION("""COMPUTED_VALUE"""),45322.66666666667)</f>
        <v>45322.66667</v>
      </c>
      <c r="K22" s="1">
        <f>IFERROR(__xludf.DUMMYFUNCTION("""COMPUTED_VALUE"""),526.55)</f>
        <v>526.55</v>
      </c>
      <c r="M22" s="2">
        <f>IFERROR(__xludf.DUMMYFUNCTION("""COMPUTED_VALUE"""),45322.66666666667)</f>
        <v>45322.66667</v>
      </c>
      <c r="N22" s="1">
        <f>IFERROR(__xludf.DUMMYFUNCTION("""COMPUTED_VALUE"""),9344198.0)</f>
        <v>9344198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IFERROR(__xludf.DUMMYFUNCTION("""COMPUTED_VALUE"""),527.07)</f>
        <v>527.07</v>
      </c>
      <c r="D23" s="2">
        <f>IFERROR(__xludf.DUMMYFUNCTION("""COMPUTED_VALUE"""),45323.66666666667)</f>
        <v>45323.66667</v>
      </c>
      <c r="E23" s="1">
        <f>IFERROR(__xludf.DUMMYFUNCTION("""COMPUTED_VALUE"""),534.8)</f>
        <v>534.8</v>
      </c>
      <c r="G23" s="2">
        <f>IFERROR(__xludf.DUMMYFUNCTION("""COMPUTED_VALUE"""),45323.66666666667)</f>
        <v>45323.66667</v>
      </c>
      <c r="H23" s="1">
        <f>IFERROR(__xludf.DUMMYFUNCTION("""COMPUTED_VALUE"""),525.48)</f>
        <v>525.48</v>
      </c>
      <c r="J23" s="2">
        <f>IFERROR(__xludf.DUMMYFUNCTION("""COMPUTED_VALUE"""),45323.66666666667)</f>
        <v>45323.66667</v>
      </c>
      <c r="K23" s="1">
        <f>IFERROR(__xludf.DUMMYFUNCTION("""COMPUTED_VALUE"""),534.8)</f>
        <v>534.8</v>
      </c>
      <c r="M23" s="2">
        <f>IFERROR(__xludf.DUMMYFUNCTION("""COMPUTED_VALUE"""),45323.66666666667)</f>
        <v>45323.66667</v>
      </c>
      <c r="N23" s="1">
        <f>IFERROR(__xludf.DUMMYFUNCTION("""COMPUTED_VALUE"""),5285366.0)</f>
        <v>5285366</v>
      </c>
    </row>
    <row r="24">
      <c r="A24" s="2">
        <f>IFERROR(__xludf.DUMMYFUNCTION("""COMPUTED_VALUE"""),45324.66666666667)</f>
        <v>45324.66667</v>
      </c>
      <c r="B24" s="1">
        <f>IFERROR(__xludf.DUMMYFUNCTION("""COMPUTED_VALUE"""),534.57)</f>
        <v>534.57</v>
      </c>
      <c r="D24" s="2">
        <f>IFERROR(__xludf.DUMMYFUNCTION("""COMPUTED_VALUE"""),45324.66666666667)</f>
        <v>45324.66667</v>
      </c>
      <c r="E24" s="1">
        <f>IFERROR(__xludf.DUMMYFUNCTION("""COMPUTED_VALUE"""),537.1)</f>
        <v>537.1</v>
      </c>
      <c r="G24" s="2">
        <f>IFERROR(__xludf.DUMMYFUNCTION("""COMPUTED_VALUE"""),45324.66666666667)</f>
        <v>45324.66667</v>
      </c>
      <c r="H24" s="1">
        <f>IFERROR(__xludf.DUMMYFUNCTION("""COMPUTED_VALUE"""),530.69)</f>
        <v>530.69</v>
      </c>
      <c r="J24" s="2">
        <f>IFERROR(__xludf.DUMMYFUNCTION("""COMPUTED_VALUE"""),45324.66666666667)</f>
        <v>45324.66667</v>
      </c>
      <c r="K24" s="1">
        <f>IFERROR(__xludf.DUMMYFUNCTION("""COMPUTED_VALUE"""),534.9)</f>
        <v>534.9</v>
      </c>
      <c r="M24" s="2">
        <f>IFERROR(__xludf.DUMMYFUNCTION("""COMPUTED_VALUE"""),45324.66666666667)</f>
        <v>45324.66667</v>
      </c>
      <c r="N24" s="1">
        <f>IFERROR(__xludf.DUMMYFUNCTION("""COMPUTED_VALUE"""),4492843.0)</f>
        <v>4492843</v>
      </c>
    </row>
    <row r="25">
      <c r="A25" s="2">
        <f>IFERROR(__xludf.DUMMYFUNCTION("""COMPUTED_VALUE"""),45327.66666666667)</f>
        <v>45327.66667</v>
      </c>
      <c r="B25" s="1">
        <f>IFERROR(__xludf.DUMMYFUNCTION("""COMPUTED_VALUE"""),533.76)</f>
        <v>533.76</v>
      </c>
      <c r="D25" s="2">
        <f>IFERROR(__xludf.DUMMYFUNCTION("""COMPUTED_VALUE"""),45327.66666666667)</f>
        <v>45327.66667</v>
      </c>
      <c r="E25" s="1">
        <f>IFERROR(__xludf.DUMMYFUNCTION("""COMPUTED_VALUE"""),534.73)</f>
        <v>534.73</v>
      </c>
      <c r="G25" s="2">
        <f>IFERROR(__xludf.DUMMYFUNCTION("""COMPUTED_VALUE"""),45327.66666666667)</f>
        <v>45327.66667</v>
      </c>
      <c r="H25" s="1">
        <f>IFERROR(__xludf.DUMMYFUNCTION("""COMPUTED_VALUE"""),530.55)</f>
        <v>530.55</v>
      </c>
      <c r="J25" s="2">
        <f>IFERROR(__xludf.DUMMYFUNCTION("""COMPUTED_VALUE"""),45327.66666666667)</f>
        <v>45327.66667</v>
      </c>
      <c r="K25" s="1">
        <f>IFERROR(__xludf.DUMMYFUNCTION("""COMPUTED_VALUE"""),532.77)</f>
        <v>532.77</v>
      </c>
      <c r="M25" s="2">
        <f>IFERROR(__xludf.DUMMYFUNCTION("""COMPUTED_VALUE"""),45327.66666666667)</f>
        <v>45327.66667</v>
      </c>
      <c r="N25" s="1">
        <f>IFERROR(__xludf.DUMMYFUNCTION("""COMPUTED_VALUE"""),4478876.0)</f>
        <v>4478876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IFERROR(__xludf.DUMMYFUNCTION("""COMPUTED_VALUE"""),532.95)</f>
        <v>532.95</v>
      </c>
      <c r="D26" s="2">
        <f>IFERROR(__xludf.DUMMYFUNCTION("""COMPUTED_VALUE"""),45328.66666666667)</f>
        <v>45328.66667</v>
      </c>
      <c r="E26" s="1">
        <f>IFERROR(__xludf.DUMMYFUNCTION("""COMPUTED_VALUE"""),539.23)</f>
        <v>539.23</v>
      </c>
      <c r="G26" s="2">
        <f>IFERROR(__xludf.DUMMYFUNCTION("""COMPUTED_VALUE"""),45328.66666666667)</f>
        <v>45328.66667</v>
      </c>
      <c r="H26" s="1">
        <f>IFERROR(__xludf.DUMMYFUNCTION("""COMPUTED_VALUE"""),532.36)</f>
        <v>532.36</v>
      </c>
      <c r="J26" s="2">
        <f>IFERROR(__xludf.DUMMYFUNCTION("""COMPUTED_VALUE"""),45328.66666666667)</f>
        <v>45328.66667</v>
      </c>
      <c r="K26" s="1">
        <f>IFERROR(__xludf.DUMMYFUNCTION("""COMPUTED_VALUE"""),538.34)</f>
        <v>538.34</v>
      </c>
      <c r="M26" s="2">
        <f>IFERROR(__xludf.DUMMYFUNCTION("""COMPUTED_VALUE"""),45328.66666666667)</f>
        <v>45328.66667</v>
      </c>
      <c r="N26" s="1">
        <f>IFERROR(__xludf.DUMMYFUNCTION("""COMPUTED_VALUE"""),5843274.0)</f>
        <v>5843274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IFERROR(__xludf.DUMMYFUNCTION("""COMPUTED_VALUE"""),538.81)</f>
        <v>538.81</v>
      </c>
      <c r="D27" s="2">
        <f>IFERROR(__xludf.DUMMYFUNCTION("""COMPUTED_VALUE"""),45329.66666666667)</f>
        <v>45329.66667</v>
      </c>
      <c r="E27" s="1">
        <f>IFERROR(__xludf.DUMMYFUNCTION("""COMPUTED_VALUE"""),546.25)</f>
        <v>546.25</v>
      </c>
      <c r="G27" s="2">
        <f>IFERROR(__xludf.DUMMYFUNCTION("""COMPUTED_VALUE"""),45329.66666666667)</f>
        <v>45329.66667</v>
      </c>
      <c r="H27" s="1">
        <f>IFERROR(__xludf.DUMMYFUNCTION("""COMPUTED_VALUE"""),538.81)</f>
        <v>538.81</v>
      </c>
      <c r="J27" s="2">
        <f>IFERROR(__xludf.DUMMYFUNCTION("""COMPUTED_VALUE"""),45329.66666666667)</f>
        <v>45329.66667</v>
      </c>
      <c r="K27" s="1">
        <f>IFERROR(__xludf.DUMMYFUNCTION("""COMPUTED_VALUE"""),543.63)</f>
        <v>543.63</v>
      </c>
      <c r="M27" s="2">
        <f>IFERROR(__xludf.DUMMYFUNCTION("""COMPUTED_VALUE"""),45329.66666666667)</f>
        <v>45329.66667</v>
      </c>
      <c r="N27" s="1">
        <f>IFERROR(__xludf.DUMMYFUNCTION("""COMPUTED_VALUE"""),6232061.0)</f>
        <v>6232061</v>
      </c>
    </row>
    <row r="28">
      <c r="A28" s="2">
        <f>IFERROR(__xludf.DUMMYFUNCTION("""COMPUTED_VALUE"""),45330.66666666667)</f>
        <v>45330.66667</v>
      </c>
      <c r="B28" s="1">
        <f>IFERROR(__xludf.DUMMYFUNCTION("""COMPUTED_VALUE"""),544.26)</f>
        <v>544.26</v>
      </c>
      <c r="D28" s="2">
        <f>IFERROR(__xludf.DUMMYFUNCTION("""COMPUTED_VALUE"""),45330.66666666667)</f>
        <v>45330.66667</v>
      </c>
      <c r="E28" s="1">
        <f>IFERROR(__xludf.DUMMYFUNCTION("""COMPUTED_VALUE"""),546.51)</f>
        <v>546.51</v>
      </c>
      <c r="G28" s="2">
        <f>IFERROR(__xludf.DUMMYFUNCTION("""COMPUTED_VALUE"""),45330.66666666667)</f>
        <v>45330.66667</v>
      </c>
      <c r="H28" s="1">
        <f>IFERROR(__xludf.DUMMYFUNCTION("""COMPUTED_VALUE"""),542.52)</f>
        <v>542.52</v>
      </c>
      <c r="J28" s="2">
        <f>IFERROR(__xludf.DUMMYFUNCTION("""COMPUTED_VALUE"""),45330.66666666667)</f>
        <v>45330.66667</v>
      </c>
      <c r="K28" s="1">
        <f>IFERROR(__xludf.DUMMYFUNCTION("""COMPUTED_VALUE"""),544.46)</f>
        <v>544.46</v>
      </c>
      <c r="M28" s="2">
        <f>IFERROR(__xludf.DUMMYFUNCTION("""COMPUTED_VALUE"""),45330.66666666667)</f>
        <v>45330.66667</v>
      </c>
      <c r="N28" s="1">
        <f>IFERROR(__xludf.DUMMYFUNCTION("""COMPUTED_VALUE"""),5248704.0)</f>
        <v>5248704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IFERROR(__xludf.DUMMYFUNCTION("""COMPUTED_VALUE"""),544.55)</f>
        <v>544.55</v>
      </c>
      <c r="D29" s="2">
        <f>IFERROR(__xludf.DUMMYFUNCTION("""COMPUTED_VALUE"""),45331.66666666667)</f>
        <v>45331.66667</v>
      </c>
      <c r="E29" s="1">
        <f>IFERROR(__xludf.DUMMYFUNCTION("""COMPUTED_VALUE"""),545.55)</f>
        <v>545.55</v>
      </c>
      <c r="G29" s="2">
        <f>IFERROR(__xludf.DUMMYFUNCTION("""COMPUTED_VALUE"""),45331.66666666667)</f>
        <v>45331.66667</v>
      </c>
      <c r="H29" s="1">
        <f>IFERROR(__xludf.DUMMYFUNCTION("""COMPUTED_VALUE"""),541.29)</f>
        <v>541.29</v>
      </c>
      <c r="J29" s="2">
        <f>IFERROR(__xludf.DUMMYFUNCTION("""COMPUTED_VALUE"""),45331.66666666667)</f>
        <v>45331.66667</v>
      </c>
      <c r="K29" s="1">
        <f>IFERROR(__xludf.DUMMYFUNCTION("""COMPUTED_VALUE"""),543.66)</f>
        <v>543.66</v>
      </c>
      <c r="M29" s="2">
        <f>IFERROR(__xludf.DUMMYFUNCTION("""COMPUTED_VALUE"""),45331.66666666667)</f>
        <v>45331.66667</v>
      </c>
      <c r="N29" s="1">
        <f>IFERROR(__xludf.DUMMYFUNCTION("""COMPUTED_VALUE"""),4754571.0)</f>
        <v>4754571</v>
      </c>
    </row>
    <row r="30">
      <c r="A30" s="2">
        <f>IFERROR(__xludf.DUMMYFUNCTION("""COMPUTED_VALUE"""),45334.66666666667)</f>
        <v>45334.66667</v>
      </c>
      <c r="B30" s="1">
        <f>IFERROR(__xludf.DUMMYFUNCTION("""COMPUTED_VALUE"""),543.15)</f>
        <v>543.15</v>
      </c>
      <c r="D30" s="2">
        <f>IFERROR(__xludf.DUMMYFUNCTION("""COMPUTED_VALUE"""),45334.66666666667)</f>
        <v>45334.66667</v>
      </c>
      <c r="E30" s="1">
        <f>IFERROR(__xludf.DUMMYFUNCTION("""COMPUTED_VALUE"""),544.25)</f>
        <v>544.25</v>
      </c>
      <c r="G30" s="2">
        <f>IFERROR(__xludf.DUMMYFUNCTION("""COMPUTED_VALUE"""),45334.66666666667)</f>
        <v>45334.66667</v>
      </c>
      <c r="H30" s="1">
        <f>IFERROR(__xludf.DUMMYFUNCTION("""COMPUTED_VALUE"""),541.41)</f>
        <v>541.41</v>
      </c>
      <c r="J30" s="2">
        <f>IFERROR(__xludf.DUMMYFUNCTION("""COMPUTED_VALUE"""),45334.66666666667)</f>
        <v>45334.66667</v>
      </c>
      <c r="K30" s="1">
        <f>IFERROR(__xludf.DUMMYFUNCTION("""COMPUTED_VALUE"""),543.06)</f>
        <v>543.06</v>
      </c>
      <c r="M30" s="2">
        <f>IFERROR(__xludf.DUMMYFUNCTION("""COMPUTED_VALUE"""),45334.66666666667)</f>
        <v>45334.66667</v>
      </c>
      <c r="N30" s="1">
        <f>IFERROR(__xludf.DUMMYFUNCTION("""COMPUTED_VALUE"""),5580068.0)</f>
        <v>5580068</v>
      </c>
    </row>
    <row r="31">
      <c r="A31" s="2">
        <f>IFERROR(__xludf.DUMMYFUNCTION("""COMPUTED_VALUE"""),45335.66666666667)</f>
        <v>45335.66667</v>
      </c>
      <c r="B31" s="1">
        <f>IFERROR(__xludf.DUMMYFUNCTION("""COMPUTED_VALUE"""),555.81)</f>
        <v>555.81</v>
      </c>
      <c r="D31" s="2">
        <f>IFERROR(__xludf.DUMMYFUNCTION("""COMPUTED_VALUE"""),45335.66666666667)</f>
        <v>45335.66667</v>
      </c>
      <c r="E31" s="1">
        <f>IFERROR(__xludf.DUMMYFUNCTION("""COMPUTED_VALUE"""),561.27)</f>
        <v>561.27</v>
      </c>
      <c r="G31" s="2">
        <f>IFERROR(__xludf.DUMMYFUNCTION("""COMPUTED_VALUE"""),45335.66666666667)</f>
        <v>45335.66667</v>
      </c>
      <c r="H31" s="1">
        <f>IFERROR(__xludf.DUMMYFUNCTION("""COMPUTED_VALUE"""),549.5)</f>
        <v>549.5</v>
      </c>
      <c r="J31" s="2">
        <f>IFERROR(__xludf.DUMMYFUNCTION("""COMPUTED_VALUE"""),45335.66666666667)</f>
        <v>45335.66667</v>
      </c>
      <c r="K31" s="1">
        <f>IFERROR(__xludf.DUMMYFUNCTION("""COMPUTED_VALUE"""),559.21)</f>
        <v>559.21</v>
      </c>
      <c r="M31" s="2">
        <f>IFERROR(__xludf.DUMMYFUNCTION("""COMPUTED_VALUE"""),45335.66666666667)</f>
        <v>45335.66667</v>
      </c>
      <c r="N31" s="1">
        <f>IFERROR(__xludf.DUMMYFUNCTION("""COMPUTED_VALUE"""),7223786.0)</f>
        <v>7223786</v>
      </c>
    </row>
    <row r="32">
      <c r="A32" s="2">
        <f>IFERROR(__xludf.DUMMYFUNCTION("""COMPUTED_VALUE"""),45336.66666666667)</f>
        <v>45336.66667</v>
      </c>
      <c r="B32" s="1">
        <f>IFERROR(__xludf.DUMMYFUNCTION("""COMPUTED_VALUE"""),559.71)</f>
        <v>559.71</v>
      </c>
      <c r="D32" s="2">
        <f>IFERROR(__xludf.DUMMYFUNCTION("""COMPUTED_VALUE"""),45336.66666666667)</f>
        <v>45336.66667</v>
      </c>
      <c r="E32" s="1">
        <f>IFERROR(__xludf.DUMMYFUNCTION("""COMPUTED_VALUE"""),564.0)</f>
        <v>564</v>
      </c>
      <c r="G32" s="2">
        <f>IFERROR(__xludf.DUMMYFUNCTION("""COMPUTED_VALUE"""),45336.66666666667)</f>
        <v>45336.66667</v>
      </c>
      <c r="H32" s="1">
        <f>IFERROR(__xludf.DUMMYFUNCTION("""COMPUTED_VALUE"""),557.62)</f>
        <v>557.62</v>
      </c>
      <c r="J32" s="2">
        <f>IFERROR(__xludf.DUMMYFUNCTION("""COMPUTED_VALUE"""),45336.66666666667)</f>
        <v>45336.66667</v>
      </c>
      <c r="K32" s="1">
        <f>IFERROR(__xludf.DUMMYFUNCTION("""COMPUTED_VALUE"""),563.92)</f>
        <v>563.92</v>
      </c>
      <c r="M32" s="2">
        <f>IFERROR(__xludf.DUMMYFUNCTION("""COMPUTED_VALUE"""),45336.66666666667)</f>
        <v>45336.66667</v>
      </c>
      <c r="N32" s="1">
        <f>IFERROR(__xludf.DUMMYFUNCTION("""COMPUTED_VALUE"""),8124192.0)</f>
        <v>8124192</v>
      </c>
    </row>
    <row r="33">
      <c r="A33" s="2">
        <f>IFERROR(__xludf.DUMMYFUNCTION("""COMPUTED_VALUE"""),45337.66666666667)</f>
        <v>45337.66667</v>
      </c>
      <c r="B33" s="1">
        <f>IFERROR(__xludf.DUMMYFUNCTION("""COMPUTED_VALUE"""),563.18)</f>
        <v>563.18</v>
      </c>
      <c r="D33" s="2">
        <f>IFERROR(__xludf.DUMMYFUNCTION("""COMPUTED_VALUE"""),45337.66666666667)</f>
        <v>45337.66667</v>
      </c>
      <c r="E33" s="1">
        <f>IFERROR(__xludf.DUMMYFUNCTION("""COMPUTED_VALUE"""),568.71)</f>
        <v>568.71</v>
      </c>
      <c r="G33" s="2">
        <f>IFERROR(__xludf.DUMMYFUNCTION("""COMPUTED_VALUE"""),45337.66666666667)</f>
        <v>45337.66667</v>
      </c>
      <c r="H33" s="1">
        <f>IFERROR(__xludf.DUMMYFUNCTION("""COMPUTED_VALUE"""),560.58)</f>
        <v>560.58</v>
      </c>
      <c r="J33" s="2">
        <f>IFERROR(__xludf.DUMMYFUNCTION("""COMPUTED_VALUE"""),45337.66666666667)</f>
        <v>45337.66667</v>
      </c>
      <c r="K33" s="1">
        <f>IFERROR(__xludf.DUMMYFUNCTION("""COMPUTED_VALUE"""),568.4)</f>
        <v>568.4</v>
      </c>
      <c r="M33" s="2">
        <f>IFERROR(__xludf.DUMMYFUNCTION("""COMPUTED_VALUE"""),45337.66666666667)</f>
        <v>45337.66667</v>
      </c>
      <c r="N33" s="1">
        <f>IFERROR(__xludf.DUMMYFUNCTION("""COMPUTED_VALUE"""),6773856.0)</f>
        <v>6773856</v>
      </c>
    </row>
    <row r="34">
      <c r="A34" s="2">
        <f>IFERROR(__xludf.DUMMYFUNCTION("""COMPUTED_VALUE"""),45338.66666666667)</f>
        <v>45338.66667</v>
      </c>
      <c r="B34" s="1">
        <f>IFERROR(__xludf.DUMMYFUNCTION("""COMPUTED_VALUE"""),569.06)</f>
        <v>569.06</v>
      </c>
      <c r="D34" s="2">
        <f>IFERROR(__xludf.DUMMYFUNCTION("""COMPUTED_VALUE"""),45338.66666666667)</f>
        <v>45338.66667</v>
      </c>
      <c r="E34" s="1">
        <f>IFERROR(__xludf.DUMMYFUNCTION("""COMPUTED_VALUE"""),574.05)</f>
        <v>574.05</v>
      </c>
      <c r="G34" s="2">
        <f>IFERROR(__xludf.DUMMYFUNCTION("""COMPUTED_VALUE"""),45338.66666666667)</f>
        <v>45338.66667</v>
      </c>
      <c r="H34" s="1">
        <f>IFERROR(__xludf.DUMMYFUNCTION("""COMPUTED_VALUE"""),567.73)</f>
        <v>567.73</v>
      </c>
      <c r="J34" s="2">
        <f>IFERROR(__xludf.DUMMYFUNCTION("""COMPUTED_VALUE"""),45338.66666666667)</f>
        <v>45338.66667</v>
      </c>
      <c r="K34" s="1">
        <f>IFERROR(__xludf.DUMMYFUNCTION("""COMPUTED_VALUE"""),571.32)</f>
        <v>571.32</v>
      </c>
      <c r="M34" s="2">
        <f>IFERROR(__xludf.DUMMYFUNCTION("""COMPUTED_VALUE"""),45338.66666666667)</f>
        <v>45338.66667</v>
      </c>
      <c r="N34" s="1">
        <f>IFERROR(__xludf.DUMMYFUNCTION("""COMPUTED_VALUE"""),5619834.0)</f>
        <v>5619834</v>
      </c>
    </row>
    <row r="35">
      <c r="A35" s="2">
        <f>IFERROR(__xludf.DUMMYFUNCTION("""COMPUTED_VALUE"""),45342.66666666667)</f>
        <v>45342.66667</v>
      </c>
      <c r="B35" s="1">
        <f>IFERROR(__xludf.DUMMYFUNCTION("""COMPUTED_VALUE"""),572.26)</f>
        <v>572.26</v>
      </c>
      <c r="D35" s="2">
        <f>IFERROR(__xludf.DUMMYFUNCTION("""COMPUTED_VALUE"""),45342.66666666667)</f>
        <v>45342.66667</v>
      </c>
      <c r="E35" s="1">
        <f>IFERROR(__xludf.DUMMYFUNCTION("""COMPUTED_VALUE"""),576.52)</f>
        <v>576.52</v>
      </c>
      <c r="G35" s="2">
        <f>IFERROR(__xludf.DUMMYFUNCTION("""COMPUTED_VALUE"""),45342.66666666667)</f>
        <v>45342.66667</v>
      </c>
      <c r="H35" s="1">
        <f>IFERROR(__xludf.DUMMYFUNCTION("""COMPUTED_VALUE"""),569.78)</f>
        <v>569.78</v>
      </c>
      <c r="J35" s="2">
        <f>IFERROR(__xludf.DUMMYFUNCTION("""COMPUTED_VALUE"""),45342.66666666667)</f>
        <v>45342.66667</v>
      </c>
      <c r="K35" s="1">
        <f>IFERROR(__xludf.DUMMYFUNCTION("""COMPUTED_VALUE"""),570.63)</f>
        <v>570.63</v>
      </c>
      <c r="M35" s="2">
        <f>IFERROR(__xludf.DUMMYFUNCTION("""COMPUTED_VALUE"""),45342.66666666667)</f>
        <v>45342.66667</v>
      </c>
      <c r="N35" s="1">
        <f>IFERROR(__xludf.DUMMYFUNCTION("""COMPUTED_VALUE"""),6693204.0)</f>
        <v>6693204</v>
      </c>
    </row>
    <row r="36">
      <c r="A36" s="2">
        <f>IFERROR(__xludf.DUMMYFUNCTION("""COMPUTED_VALUE"""),45343.66666666667)</f>
        <v>45343.66667</v>
      </c>
      <c r="B36" s="1">
        <f>IFERROR(__xludf.DUMMYFUNCTION("""COMPUTED_VALUE"""),571.36)</f>
        <v>571.36</v>
      </c>
      <c r="D36" s="2">
        <f>IFERROR(__xludf.DUMMYFUNCTION("""COMPUTED_VALUE"""),45343.66666666667)</f>
        <v>45343.66667</v>
      </c>
      <c r="E36" s="1">
        <f>IFERROR(__xludf.DUMMYFUNCTION("""COMPUTED_VALUE"""),573.12)</f>
        <v>573.12</v>
      </c>
      <c r="G36" s="2">
        <f>IFERROR(__xludf.DUMMYFUNCTION("""COMPUTED_VALUE"""),45343.66666666667)</f>
        <v>45343.66667</v>
      </c>
      <c r="H36" s="1">
        <f>IFERROR(__xludf.DUMMYFUNCTION("""COMPUTED_VALUE"""),569.09)</f>
        <v>569.09</v>
      </c>
      <c r="J36" s="2">
        <f>IFERROR(__xludf.DUMMYFUNCTION("""COMPUTED_VALUE"""),45343.66666666667)</f>
        <v>45343.66667</v>
      </c>
      <c r="K36" s="1">
        <f>IFERROR(__xludf.DUMMYFUNCTION("""COMPUTED_VALUE"""),573.03)</f>
        <v>573.03</v>
      </c>
      <c r="M36" s="2">
        <f>IFERROR(__xludf.DUMMYFUNCTION("""COMPUTED_VALUE"""),45343.66666666667)</f>
        <v>45343.66667</v>
      </c>
      <c r="N36" s="1">
        <f>IFERROR(__xludf.DUMMYFUNCTION("""COMPUTED_VALUE"""),5359677.0)</f>
        <v>5359677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IFERROR(__xludf.DUMMYFUNCTION("""COMPUTED_VALUE"""),573.67)</f>
        <v>573.67</v>
      </c>
      <c r="D37" s="2">
        <f>IFERROR(__xludf.DUMMYFUNCTION("""COMPUTED_VALUE"""),45344.66666666667)</f>
        <v>45344.66667</v>
      </c>
      <c r="E37" s="1">
        <f>IFERROR(__xludf.DUMMYFUNCTION("""COMPUTED_VALUE"""),582.27)</f>
        <v>582.27</v>
      </c>
      <c r="G37" s="2">
        <f>IFERROR(__xludf.DUMMYFUNCTION("""COMPUTED_VALUE"""),45344.66666666667)</f>
        <v>45344.66667</v>
      </c>
      <c r="H37" s="1">
        <f>IFERROR(__xludf.DUMMYFUNCTION("""COMPUTED_VALUE"""),573.5)</f>
        <v>573.5</v>
      </c>
      <c r="J37" s="2">
        <f>IFERROR(__xludf.DUMMYFUNCTION("""COMPUTED_VALUE"""),45344.66666666667)</f>
        <v>45344.66667</v>
      </c>
      <c r="K37" s="1">
        <f>IFERROR(__xludf.DUMMYFUNCTION("""COMPUTED_VALUE"""),580.41)</f>
        <v>580.41</v>
      </c>
      <c r="M37" s="2">
        <f>IFERROR(__xludf.DUMMYFUNCTION("""COMPUTED_VALUE"""),45344.66666666667)</f>
        <v>45344.66667</v>
      </c>
      <c r="N37" s="1">
        <f>IFERROR(__xludf.DUMMYFUNCTION("""COMPUTED_VALUE"""),5889228.0)</f>
        <v>5889228</v>
      </c>
    </row>
    <row r="38">
      <c r="A38" s="2">
        <f>IFERROR(__xludf.DUMMYFUNCTION("""COMPUTED_VALUE"""),45345.66666666667)</f>
        <v>45345.66667</v>
      </c>
      <c r="B38" s="1">
        <f>IFERROR(__xludf.DUMMYFUNCTION("""COMPUTED_VALUE"""),581.1)</f>
        <v>581.1</v>
      </c>
      <c r="D38" s="2">
        <f>IFERROR(__xludf.DUMMYFUNCTION("""COMPUTED_VALUE"""),45345.66666666667)</f>
        <v>45345.66667</v>
      </c>
      <c r="E38" s="1">
        <f>IFERROR(__xludf.DUMMYFUNCTION("""COMPUTED_VALUE"""),585.0)</f>
        <v>585</v>
      </c>
      <c r="G38" s="2">
        <f>IFERROR(__xludf.DUMMYFUNCTION("""COMPUTED_VALUE"""),45345.66666666667)</f>
        <v>45345.66667</v>
      </c>
      <c r="H38" s="1">
        <f>IFERROR(__xludf.DUMMYFUNCTION("""COMPUTED_VALUE"""),580.84)</f>
        <v>580.84</v>
      </c>
      <c r="J38" s="2">
        <f>IFERROR(__xludf.DUMMYFUNCTION("""COMPUTED_VALUE"""),45345.66666666667)</f>
        <v>45345.66667</v>
      </c>
      <c r="K38" s="1">
        <f>IFERROR(__xludf.DUMMYFUNCTION("""COMPUTED_VALUE"""),583.63)</f>
        <v>583.63</v>
      </c>
      <c r="M38" s="2">
        <f>IFERROR(__xludf.DUMMYFUNCTION("""COMPUTED_VALUE"""),45345.66666666667)</f>
        <v>45345.66667</v>
      </c>
      <c r="N38" s="1">
        <f>IFERROR(__xludf.DUMMYFUNCTION("""COMPUTED_VALUE"""),4985209.0)</f>
        <v>4985209</v>
      </c>
    </row>
    <row r="39">
      <c r="A39" s="2">
        <f>IFERROR(__xludf.DUMMYFUNCTION("""COMPUTED_VALUE"""),45348.66666666667)</f>
        <v>45348.66667</v>
      </c>
      <c r="B39" s="1">
        <f>IFERROR(__xludf.DUMMYFUNCTION("""COMPUTED_VALUE"""),584.77)</f>
        <v>584.77</v>
      </c>
      <c r="D39" s="2">
        <f>IFERROR(__xludf.DUMMYFUNCTION("""COMPUTED_VALUE"""),45348.66666666667)</f>
        <v>45348.66667</v>
      </c>
      <c r="E39" s="1">
        <f>IFERROR(__xludf.DUMMYFUNCTION("""COMPUTED_VALUE"""),586.33)</f>
        <v>586.33</v>
      </c>
      <c r="G39" s="2">
        <f>IFERROR(__xludf.DUMMYFUNCTION("""COMPUTED_VALUE"""),45348.66666666667)</f>
        <v>45348.66667</v>
      </c>
      <c r="H39" s="1">
        <f>IFERROR(__xludf.DUMMYFUNCTION("""COMPUTED_VALUE"""),582.66)</f>
        <v>582.66</v>
      </c>
      <c r="J39" s="2">
        <f>IFERROR(__xludf.DUMMYFUNCTION("""COMPUTED_VALUE"""),45348.66666666667)</f>
        <v>45348.66667</v>
      </c>
      <c r="K39" s="1">
        <f>IFERROR(__xludf.DUMMYFUNCTION("""COMPUTED_VALUE"""),582.66)</f>
        <v>582.66</v>
      </c>
      <c r="M39" s="2">
        <f>IFERROR(__xludf.DUMMYFUNCTION("""COMPUTED_VALUE"""),45348.66666666667)</f>
        <v>45348.66667</v>
      </c>
      <c r="N39" s="1">
        <f>IFERROR(__xludf.DUMMYFUNCTION("""COMPUTED_VALUE"""),4985873.0)</f>
        <v>4985873</v>
      </c>
    </row>
    <row r="40">
      <c r="A40" s="2">
        <f>IFERROR(__xludf.DUMMYFUNCTION("""COMPUTED_VALUE"""),45349.66666666667)</f>
        <v>45349.66667</v>
      </c>
      <c r="B40" s="1">
        <f>IFERROR(__xludf.DUMMYFUNCTION("""COMPUTED_VALUE"""),581.9)</f>
        <v>581.9</v>
      </c>
      <c r="D40" s="2">
        <f>IFERROR(__xludf.DUMMYFUNCTION("""COMPUTED_VALUE"""),45349.66666666667)</f>
        <v>45349.66667</v>
      </c>
      <c r="E40" s="1">
        <f>IFERROR(__xludf.DUMMYFUNCTION("""COMPUTED_VALUE"""),583.64)</f>
        <v>583.64</v>
      </c>
      <c r="G40" s="2">
        <f>IFERROR(__xludf.DUMMYFUNCTION("""COMPUTED_VALUE"""),45349.66666666667)</f>
        <v>45349.66667</v>
      </c>
      <c r="H40" s="1">
        <f>IFERROR(__xludf.DUMMYFUNCTION("""COMPUTED_VALUE"""),579.97)</f>
        <v>579.97</v>
      </c>
      <c r="J40" s="2">
        <f>IFERROR(__xludf.DUMMYFUNCTION("""COMPUTED_VALUE"""),45349.66666666667)</f>
        <v>45349.66667</v>
      </c>
      <c r="K40" s="1">
        <f>IFERROR(__xludf.DUMMYFUNCTION("""COMPUTED_VALUE"""),583.3)</f>
        <v>583.3</v>
      </c>
      <c r="M40" s="2">
        <f>IFERROR(__xludf.DUMMYFUNCTION("""COMPUTED_VALUE"""),45349.66666666667)</f>
        <v>45349.66667</v>
      </c>
      <c r="N40" s="1">
        <f>IFERROR(__xludf.DUMMYFUNCTION("""COMPUTED_VALUE"""),5726190.0)</f>
        <v>5726190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IFERROR(__xludf.DUMMYFUNCTION("""COMPUTED_VALUE"""),585.02)</f>
        <v>585.02</v>
      </c>
      <c r="D41" s="2">
        <f>IFERROR(__xludf.DUMMYFUNCTION("""COMPUTED_VALUE"""),45350.66666666667)</f>
        <v>45350.66667</v>
      </c>
      <c r="E41" s="1">
        <f>IFERROR(__xludf.DUMMYFUNCTION("""COMPUTED_VALUE"""),592.58)</f>
        <v>592.58</v>
      </c>
      <c r="G41" s="2">
        <f>IFERROR(__xludf.DUMMYFUNCTION("""COMPUTED_VALUE"""),45350.66666666667)</f>
        <v>45350.66667</v>
      </c>
      <c r="H41" s="1">
        <f>IFERROR(__xludf.DUMMYFUNCTION("""COMPUTED_VALUE"""),583.9)</f>
        <v>583.9</v>
      </c>
      <c r="J41" s="2">
        <f>IFERROR(__xludf.DUMMYFUNCTION("""COMPUTED_VALUE"""),45350.66666666667)</f>
        <v>45350.66667</v>
      </c>
      <c r="K41" s="1">
        <f>IFERROR(__xludf.DUMMYFUNCTION("""COMPUTED_VALUE"""),584.9)</f>
        <v>584.9</v>
      </c>
      <c r="M41" s="2">
        <f>IFERROR(__xludf.DUMMYFUNCTION("""COMPUTED_VALUE"""),45350.66666666667)</f>
        <v>45350.66667</v>
      </c>
      <c r="N41" s="1">
        <f>IFERROR(__xludf.DUMMYFUNCTION("""COMPUTED_VALUE"""),6711051.0)</f>
        <v>6711051</v>
      </c>
    </row>
    <row r="42">
      <c r="A42" s="2">
        <f>IFERROR(__xludf.DUMMYFUNCTION("""COMPUTED_VALUE"""),45351.66666666667)</f>
        <v>45351.66667</v>
      </c>
      <c r="B42" s="1">
        <f>IFERROR(__xludf.DUMMYFUNCTION("""COMPUTED_VALUE"""),585.57)</f>
        <v>585.57</v>
      </c>
      <c r="D42" s="2">
        <f>IFERROR(__xludf.DUMMYFUNCTION("""COMPUTED_VALUE"""),45351.66666666667)</f>
        <v>45351.66667</v>
      </c>
      <c r="E42" s="1">
        <f>IFERROR(__xludf.DUMMYFUNCTION("""COMPUTED_VALUE"""),585.57)</f>
        <v>585.57</v>
      </c>
      <c r="G42" s="2">
        <f>IFERROR(__xludf.DUMMYFUNCTION("""COMPUTED_VALUE"""),45351.66666666667)</f>
        <v>45351.66667</v>
      </c>
      <c r="H42" s="1">
        <f>IFERROR(__xludf.DUMMYFUNCTION("""COMPUTED_VALUE"""),578.61)</f>
        <v>578.61</v>
      </c>
      <c r="J42" s="2">
        <f>IFERROR(__xludf.DUMMYFUNCTION("""COMPUTED_VALUE"""),45351.66666666667)</f>
        <v>45351.66667</v>
      </c>
      <c r="K42" s="1">
        <f>IFERROR(__xludf.DUMMYFUNCTION("""COMPUTED_VALUE"""),580.05)</f>
        <v>580.05</v>
      </c>
      <c r="M42" s="2">
        <f>IFERROR(__xludf.DUMMYFUNCTION("""COMPUTED_VALUE"""),45351.66666666667)</f>
        <v>45351.66667</v>
      </c>
      <c r="N42" s="1">
        <f>IFERROR(__xludf.DUMMYFUNCTION("""COMPUTED_VALUE"""),9376951.0)</f>
        <v>9376951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IFERROR(__xludf.DUMMYFUNCTION("""COMPUTED_VALUE"""),578.47)</f>
        <v>578.47</v>
      </c>
      <c r="D43" s="2">
        <f>IFERROR(__xludf.DUMMYFUNCTION("""COMPUTED_VALUE"""),45352.66666666667)</f>
        <v>45352.66667</v>
      </c>
      <c r="E43" s="1">
        <f>IFERROR(__xludf.DUMMYFUNCTION("""COMPUTED_VALUE"""),580.81)</f>
        <v>580.81</v>
      </c>
      <c r="G43" s="2">
        <f>IFERROR(__xludf.DUMMYFUNCTION("""COMPUTED_VALUE"""),45352.66666666667)</f>
        <v>45352.66667</v>
      </c>
      <c r="H43" s="1">
        <f>IFERROR(__xludf.DUMMYFUNCTION("""COMPUTED_VALUE"""),575.21)</f>
        <v>575.21</v>
      </c>
      <c r="J43" s="2">
        <f>IFERROR(__xludf.DUMMYFUNCTION("""COMPUTED_VALUE"""),45352.66666666667)</f>
        <v>45352.66667</v>
      </c>
      <c r="K43" s="1">
        <f>IFERROR(__xludf.DUMMYFUNCTION("""COMPUTED_VALUE"""),580.54)</f>
        <v>580.54</v>
      </c>
      <c r="M43" s="2">
        <f>IFERROR(__xludf.DUMMYFUNCTION("""COMPUTED_VALUE"""),45352.66666666667)</f>
        <v>45352.66667</v>
      </c>
      <c r="N43" s="1">
        <f>IFERROR(__xludf.DUMMYFUNCTION("""COMPUTED_VALUE"""),4457818.0)</f>
        <v>4457818</v>
      </c>
    </row>
    <row r="44">
      <c r="A44" s="2">
        <f>IFERROR(__xludf.DUMMYFUNCTION("""COMPUTED_VALUE"""),45355.66666666667)</f>
        <v>45355.66667</v>
      </c>
      <c r="B44" s="1">
        <f>IFERROR(__xludf.DUMMYFUNCTION("""COMPUTED_VALUE"""),580.97)</f>
        <v>580.97</v>
      </c>
      <c r="D44" s="2">
        <f>IFERROR(__xludf.DUMMYFUNCTION("""COMPUTED_VALUE"""),45355.66666666667)</f>
        <v>45355.66667</v>
      </c>
      <c r="E44" s="1">
        <f>IFERROR(__xludf.DUMMYFUNCTION("""COMPUTED_VALUE"""),586.17)</f>
        <v>586.17</v>
      </c>
      <c r="G44" s="2">
        <f>IFERROR(__xludf.DUMMYFUNCTION("""COMPUTED_VALUE"""),45355.66666666667)</f>
        <v>45355.66667</v>
      </c>
      <c r="H44" s="1">
        <f>IFERROR(__xludf.DUMMYFUNCTION("""COMPUTED_VALUE"""),580.97)</f>
        <v>580.97</v>
      </c>
      <c r="J44" s="2">
        <f>IFERROR(__xludf.DUMMYFUNCTION("""COMPUTED_VALUE"""),45355.66666666667)</f>
        <v>45355.66667</v>
      </c>
      <c r="K44" s="1">
        <f>IFERROR(__xludf.DUMMYFUNCTION("""COMPUTED_VALUE"""),585.2)</f>
        <v>585.2</v>
      </c>
      <c r="M44" s="2">
        <f>IFERROR(__xludf.DUMMYFUNCTION("""COMPUTED_VALUE"""),45355.66666666667)</f>
        <v>45355.66667</v>
      </c>
      <c r="N44" s="1">
        <f>IFERROR(__xludf.DUMMYFUNCTION("""COMPUTED_VALUE"""),5483402.0)</f>
        <v>5483402</v>
      </c>
    </row>
    <row r="45">
      <c r="A45" s="2">
        <f>IFERROR(__xludf.DUMMYFUNCTION("""COMPUTED_VALUE"""),45356.66666666667)</f>
        <v>45356.66667</v>
      </c>
      <c r="B45" s="1">
        <f>IFERROR(__xludf.DUMMYFUNCTION("""COMPUTED_VALUE"""),585.42)</f>
        <v>585.42</v>
      </c>
      <c r="D45" s="2">
        <f>IFERROR(__xludf.DUMMYFUNCTION("""COMPUTED_VALUE"""),45356.66666666667)</f>
        <v>45356.66667</v>
      </c>
      <c r="E45" s="1">
        <f>IFERROR(__xludf.DUMMYFUNCTION("""COMPUTED_VALUE"""),586.73)</f>
        <v>586.73</v>
      </c>
      <c r="G45" s="2">
        <f>IFERROR(__xludf.DUMMYFUNCTION("""COMPUTED_VALUE"""),45356.66666666667)</f>
        <v>45356.66667</v>
      </c>
      <c r="H45" s="1">
        <f>IFERROR(__xludf.DUMMYFUNCTION("""COMPUTED_VALUE"""),582.57)</f>
        <v>582.57</v>
      </c>
      <c r="J45" s="2">
        <f>IFERROR(__xludf.DUMMYFUNCTION("""COMPUTED_VALUE"""),45356.66666666667)</f>
        <v>45356.66667</v>
      </c>
      <c r="K45" s="1">
        <f>IFERROR(__xludf.DUMMYFUNCTION("""COMPUTED_VALUE"""),585.33)</f>
        <v>585.33</v>
      </c>
      <c r="M45" s="2">
        <f>IFERROR(__xludf.DUMMYFUNCTION("""COMPUTED_VALUE"""),45356.66666666667)</f>
        <v>45356.66667</v>
      </c>
      <c r="N45" s="1">
        <f>IFERROR(__xludf.DUMMYFUNCTION("""COMPUTED_VALUE"""),5410691.0)</f>
        <v>5410691</v>
      </c>
    </row>
    <row r="46">
      <c r="A46" s="2">
        <f>IFERROR(__xludf.DUMMYFUNCTION("""COMPUTED_VALUE"""),45357.66666666667)</f>
        <v>45357.66667</v>
      </c>
      <c r="B46" s="1">
        <f>IFERROR(__xludf.DUMMYFUNCTION("""COMPUTED_VALUE"""),585.48)</f>
        <v>585.48</v>
      </c>
      <c r="D46" s="2">
        <f>IFERROR(__xludf.DUMMYFUNCTION("""COMPUTED_VALUE"""),45357.66666666667)</f>
        <v>45357.66667</v>
      </c>
      <c r="E46" s="1">
        <f>IFERROR(__xludf.DUMMYFUNCTION("""COMPUTED_VALUE"""),589.1)</f>
        <v>589.1</v>
      </c>
      <c r="G46" s="2">
        <f>IFERROR(__xludf.DUMMYFUNCTION("""COMPUTED_VALUE"""),45357.66666666667)</f>
        <v>45357.66667</v>
      </c>
      <c r="H46" s="1">
        <f>IFERROR(__xludf.DUMMYFUNCTION("""COMPUTED_VALUE"""),584.9)</f>
        <v>584.9</v>
      </c>
      <c r="J46" s="2">
        <f>IFERROR(__xludf.DUMMYFUNCTION("""COMPUTED_VALUE"""),45357.66666666667)</f>
        <v>45357.66667</v>
      </c>
      <c r="K46" s="1">
        <f>IFERROR(__xludf.DUMMYFUNCTION("""COMPUTED_VALUE"""),587.61)</f>
        <v>587.61</v>
      </c>
      <c r="M46" s="2">
        <f>IFERROR(__xludf.DUMMYFUNCTION("""COMPUTED_VALUE"""),45357.66666666667)</f>
        <v>45357.66667</v>
      </c>
      <c r="N46" s="1">
        <f>IFERROR(__xludf.DUMMYFUNCTION("""COMPUTED_VALUE"""),4708775.0)</f>
        <v>4708775</v>
      </c>
    </row>
    <row r="47">
      <c r="A47" s="2">
        <f>IFERROR(__xludf.DUMMYFUNCTION("""COMPUTED_VALUE"""),45358.66666666667)</f>
        <v>45358.66667</v>
      </c>
      <c r="B47" s="1">
        <f>IFERROR(__xludf.DUMMYFUNCTION("""COMPUTED_VALUE"""),589.11)</f>
        <v>589.11</v>
      </c>
      <c r="D47" s="2">
        <f>IFERROR(__xludf.DUMMYFUNCTION("""COMPUTED_VALUE"""),45358.66666666667)</f>
        <v>45358.66667</v>
      </c>
      <c r="E47" s="1">
        <f>IFERROR(__xludf.DUMMYFUNCTION("""COMPUTED_VALUE"""),591.73)</f>
        <v>591.73</v>
      </c>
      <c r="G47" s="2">
        <f>IFERROR(__xludf.DUMMYFUNCTION("""COMPUTED_VALUE"""),45358.66666666667)</f>
        <v>45358.66667</v>
      </c>
      <c r="H47" s="1">
        <f>IFERROR(__xludf.DUMMYFUNCTION("""COMPUTED_VALUE"""),586.32)</f>
        <v>586.32</v>
      </c>
      <c r="J47" s="2">
        <f>IFERROR(__xludf.DUMMYFUNCTION("""COMPUTED_VALUE"""),45358.66666666667)</f>
        <v>45358.66667</v>
      </c>
      <c r="K47" s="1">
        <f>IFERROR(__xludf.DUMMYFUNCTION("""COMPUTED_VALUE"""),587.83)</f>
        <v>587.83</v>
      </c>
      <c r="M47" s="2">
        <f>IFERROR(__xludf.DUMMYFUNCTION("""COMPUTED_VALUE"""),45358.66666666667)</f>
        <v>45358.66667</v>
      </c>
      <c r="N47" s="1">
        <f>IFERROR(__xludf.DUMMYFUNCTION("""COMPUTED_VALUE"""),4369393.0)</f>
        <v>4369393</v>
      </c>
    </row>
    <row r="48">
      <c r="A48" s="2">
        <f>IFERROR(__xludf.DUMMYFUNCTION("""COMPUTED_VALUE"""),45359.66666666667)</f>
        <v>45359.66667</v>
      </c>
      <c r="B48" s="1">
        <f>IFERROR(__xludf.DUMMYFUNCTION("""COMPUTED_VALUE"""),587.38)</f>
        <v>587.38</v>
      </c>
      <c r="D48" s="2">
        <f>IFERROR(__xludf.DUMMYFUNCTION("""COMPUTED_VALUE"""),45359.66666666667)</f>
        <v>45359.66667</v>
      </c>
      <c r="E48" s="1">
        <f>IFERROR(__xludf.DUMMYFUNCTION("""COMPUTED_VALUE"""),591.14)</f>
        <v>591.14</v>
      </c>
      <c r="G48" s="2">
        <f>IFERROR(__xludf.DUMMYFUNCTION("""COMPUTED_VALUE"""),45359.66666666667)</f>
        <v>45359.66667</v>
      </c>
      <c r="H48" s="1">
        <f>IFERROR(__xludf.DUMMYFUNCTION("""COMPUTED_VALUE"""),585.95)</f>
        <v>585.95</v>
      </c>
      <c r="J48" s="2">
        <f>IFERROR(__xludf.DUMMYFUNCTION("""COMPUTED_VALUE"""),45359.66666666667)</f>
        <v>45359.66667</v>
      </c>
      <c r="K48" s="1">
        <f>IFERROR(__xludf.DUMMYFUNCTION("""COMPUTED_VALUE"""),587.91)</f>
        <v>587.91</v>
      </c>
      <c r="M48" s="2">
        <f>IFERROR(__xludf.DUMMYFUNCTION("""COMPUTED_VALUE"""),45359.66666666667)</f>
        <v>45359.66667</v>
      </c>
      <c r="N48" s="1">
        <f>IFERROR(__xludf.DUMMYFUNCTION("""COMPUTED_VALUE"""),3889196.0)</f>
        <v>3889196</v>
      </c>
    </row>
    <row r="49">
      <c r="A49" s="2">
        <f>IFERROR(__xludf.DUMMYFUNCTION("""COMPUTED_VALUE"""),45362.66666666667)</f>
        <v>45362.66667</v>
      </c>
      <c r="B49" s="1">
        <f>IFERROR(__xludf.DUMMYFUNCTION("""COMPUTED_VALUE"""),587.56)</f>
        <v>587.56</v>
      </c>
      <c r="D49" s="2">
        <f>IFERROR(__xludf.DUMMYFUNCTION("""COMPUTED_VALUE"""),45362.66666666667)</f>
        <v>45362.66667</v>
      </c>
      <c r="E49" s="1">
        <f>IFERROR(__xludf.DUMMYFUNCTION("""COMPUTED_VALUE"""),588.84)</f>
        <v>588.84</v>
      </c>
      <c r="G49" s="2">
        <f>IFERROR(__xludf.DUMMYFUNCTION("""COMPUTED_VALUE"""),45362.66666666667)</f>
        <v>45362.66667</v>
      </c>
      <c r="H49" s="1">
        <f>IFERROR(__xludf.DUMMYFUNCTION("""COMPUTED_VALUE"""),583.13)</f>
        <v>583.13</v>
      </c>
      <c r="J49" s="2">
        <f>IFERROR(__xludf.DUMMYFUNCTION("""COMPUTED_VALUE"""),45362.66666666667)</f>
        <v>45362.66667</v>
      </c>
      <c r="K49" s="1">
        <f>IFERROR(__xludf.DUMMYFUNCTION("""COMPUTED_VALUE"""),588.66)</f>
        <v>588.66</v>
      </c>
      <c r="M49" s="2">
        <f>IFERROR(__xludf.DUMMYFUNCTION("""COMPUTED_VALUE"""),45362.66666666667)</f>
        <v>45362.66667</v>
      </c>
      <c r="N49" s="1">
        <f>IFERROR(__xludf.DUMMYFUNCTION("""COMPUTED_VALUE"""),4292969.0)</f>
        <v>4292969</v>
      </c>
    </row>
    <row r="50">
      <c r="A50" s="2">
        <f>IFERROR(__xludf.DUMMYFUNCTION("""COMPUTED_VALUE"""),45363.66666666667)</f>
        <v>45363.66667</v>
      </c>
      <c r="B50" s="1">
        <f>IFERROR(__xludf.DUMMYFUNCTION("""COMPUTED_VALUE"""),587.74)</f>
        <v>587.74</v>
      </c>
      <c r="D50" s="2">
        <f>IFERROR(__xludf.DUMMYFUNCTION("""COMPUTED_VALUE"""),45363.66666666667)</f>
        <v>45363.66667</v>
      </c>
      <c r="E50" s="1">
        <f>IFERROR(__xludf.DUMMYFUNCTION("""COMPUTED_VALUE"""),592.39)</f>
        <v>592.39</v>
      </c>
      <c r="G50" s="2">
        <f>IFERROR(__xludf.DUMMYFUNCTION("""COMPUTED_VALUE"""),45363.66666666667)</f>
        <v>45363.66667</v>
      </c>
      <c r="H50" s="1">
        <f>IFERROR(__xludf.DUMMYFUNCTION("""COMPUTED_VALUE"""),587.17)</f>
        <v>587.17</v>
      </c>
      <c r="J50" s="2">
        <f>IFERROR(__xludf.DUMMYFUNCTION("""COMPUTED_VALUE"""),45363.66666666667)</f>
        <v>45363.66667</v>
      </c>
      <c r="K50" s="1">
        <f>IFERROR(__xludf.DUMMYFUNCTION("""COMPUTED_VALUE"""),590.3)</f>
        <v>590.3</v>
      </c>
      <c r="M50" s="2">
        <f>IFERROR(__xludf.DUMMYFUNCTION("""COMPUTED_VALUE"""),45363.66666666667)</f>
        <v>45363.66667</v>
      </c>
      <c r="N50" s="1">
        <f>IFERROR(__xludf.DUMMYFUNCTION("""COMPUTED_VALUE"""),4473840.0)</f>
        <v>4473840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IFERROR(__xludf.DUMMYFUNCTION("""COMPUTED_VALUE"""),591.28)</f>
        <v>591.28</v>
      </c>
      <c r="D51" s="2">
        <f>IFERROR(__xludf.DUMMYFUNCTION("""COMPUTED_VALUE"""),45364.66666666667)</f>
        <v>45364.66667</v>
      </c>
      <c r="E51" s="1">
        <f>IFERROR(__xludf.DUMMYFUNCTION("""COMPUTED_VALUE"""),593.21)</f>
        <v>593.21</v>
      </c>
      <c r="G51" s="2">
        <f>IFERROR(__xludf.DUMMYFUNCTION("""COMPUTED_VALUE"""),45364.66666666667)</f>
        <v>45364.66667</v>
      </c>
      <c r="H51" s="1">
        <f>IFERROR(__xludf.DUMMYFUNCTION("""COMPUTED_VALUE"""),588.72)</f>
        <v>588.72</v>
      </c>
      <c r="J51" s="2">
        <f>IFERROR(__xludf.DUMMYFUNCTION("""COMPUTED_VALUE"""),45364.66666666667)</f>
        <v>45364.66667</v>
      </c>
      <c r="K51" s="1">
        <f>IFERROR(__xludf.DUMMYFUNCTION("""COMPUTED_VALUE"""),592.95)</f>
        <v>592.95</v>
      </c>
      <c r="M51" s="2">
        <f>IFERROR(__xludf.DUMMYFUNCTION("""COMPUTED_VALUE"""),45364.66666666667)</f>
        <v>45364.66667</v>
      </c>
      <c r="N51" s="1">
        <f>IFERROR(__xludf.DUMMYFUNCTION("""COMPUTED_VALUE"""),4339712.0)</f>
        <v>4339712</v>
      </c>
    </row>
    <row r="52">
      <c r="A52" s="2">
        <f>IFERROR(__xludf.DUMMYFUNCTION("""COMPUTED_VALUE"""),45365.66666666667)</f>
        <v>45365.66667</v>
      </c>
      <c r="B52" s="1">
        <f>IFERROR(__xludf.DUMMYFUNCTION("""COMPUTED_VALUE"""),592.98)</f>
        <v>592.98</v>
      </c>
      <c r="D52" s="2">
        <f>IFERROR(__xludf.DUMMYFUNCTION("""COMPUTED_VALUE"""),45365.66666666667)</f>
        <v>45365.66667</v>
      </c>
      <c r="E52" s="1">
        <f>IFERROR(__xludf.DUMMYFUNCTION("""COMPUTED_VALUE"""),593.12)</f>
        <v>593.12</v>
      </c>
      <c r="G52" s="2">
        <f>IFERROR(__xludf.DUMMYFUNCTION("""COMPUTED_VALUE"""),45365.66666666667)</f>
        <v>45365.66667</v>
      </c>
      <c r="H52" s="1">
        <f>IFERROR(__xludf.DUMMYFUNCTION("""COMPUTED_VALUE"""),587.34)</f>
        <v>587.34</v>
      </c>
      <c r="J52" s="2">
        <f>IFERROR(__xludf.DUMMYFUNCTION("""COMPUTED_VALUE"""),45365.66666666667)</f>
        <v>45365.66667</v>
      </c>
      <c r="K52" s="1">
        <f>IFERROR(__xludf.DUMMYFUNCTION("""COMPUTED_VALUE"""),590.85)</f>
        <v>590.85</v>
      </c>
      <c r="M52" s="2">
        <f>IFERROR(__xludf.DUMMYFUNCTION("""COMPUTED_VALUE"""),45365.66666666667)</f>
        <v>45365.66667</v>
      </c>
      <c r="N52" s="1">
        <f>IFERROR(__xludf.DUMMYFUNCTION("""COMPUTED_VALUE"""),3913806.0)</f>
        <v>3913806</v>
      </c>
    </row>
    <row r="53">
      <c r="A53" s="2">
        <f>IFERROR(__xludf.DUMMYFUNCTION("""COMPUTED_VALUE"""),45366.66666666667)</f>
        <v>45366.66667</v>
      </c>
      <c r="B53" s="1">
        <f>IFERROR(__xludf.DUMMYFUNCTION("""COMPUTED_VALUE"""),589.23)</f>
        <v>589.23</v>
      </c>
      <c r="D53" s="2">
        <f>IFERROR(__xludf.DUMMYFUNCTION("""COMPUTED_VALUE"""),45366.66666666667)</f>
        <v>45366.66667</v>
      </c>
      <c r="E53" s="1">
        <f>IFERROR(__xludf.DUMMYFUNCTION("""COMPUTED_VALUE"""),592.38)</f>
        <v>592.38</v>
      </c>
      <c r="G53" s="2">
        <f>IFERROR(__xludf.DUMMYFUNCTION("""COMPUTED_VALUE"""),45366.66666666667)</f>
        <v>45366.66667</v>
      </c>
      <c r="H53" s="1">
        <f>IFERROR(__xludf.DUMMYFUNCTION("""COMPUTED_VALUE"""),587.67)</f>
        <v>587.67</v>
      </c>
      <c r="J53" s="2">
        <f>IFERROR(__xludf.DUMMYFUNCTION("""COMPUTED_VALUE"""),45366.66666666667)</f>
        <v>45366.66667</v>
      </c>
      <c r="K53" s="1">
        <f>IFERROR(__xludf.DUMMYFUNCTION("""COMPUTED_VALUE"""),589.49)</f>
        <v>589.49</v>
      </c>
      <c r="M53" s="2">
        <f>IFERROR(__xludf.DUMMYFUNCTION("""COMPUTED_VALUE"""),45366.66666666667)</f>
        <v>45366.66667</v>
      </c>
      <c r="N53" s="1">
        <f>IFERROR(__xludf.DUMMYFUNCTION("""COMPUTED_VALUE"""),1.1265345E7)</f>
        <v>11265345</v>
      </c>
    </row>
    <row r="54">
      <c r="A54" s="2">
        <f>IFERROR(__xludf.DUMMYFUNCTION("""COMPUTED_VALUE"""),45369.66666666667)</f>
        <v>45369.66667</v>
      </c>
      <c r="B54" s="1">
        <f>IFERROR(__xludf.DUMMYFUNCTION("""COMPUTED_VALUE"""),590.31)</f>
        <v>590.31</v>
      </c>
      <c r="D54" s="2">
        <f>IFERROR(__xludf.DUMMYFUNCTION("""COMPUTED_VALUE"""),45369.66666666667)</f>
        <v>45369.66667</v>
      </c>
      <c r="E54" s="1">
        <f>IFERROR(__xludf.DUMMYFUNCTION("""COMPUTED_VALUE"""),594.75)</f>
        <v>594.75</v>
      </c>
      <c r="G54" s="2">
        <f>IFERROR(__xludf.DUMMYFUNCTION("""COMPUTED_VALUE"""),45369.66666666667)</f>
        <v>45369.66667</v>
      </c>
      <c r="H54" s="1">
        <f>IFERROR(__xludf.DUMMYFUNCTION("""COMPUTED_VALUE"""),589.66)</f>
        <v>589.66</v>
      </c>
      <c r="J54" s="2">
        <f>IFERROR(__xludf.DUMMYFUNCTION("""COMPUTED_VALUE"""),45369.66666666667)</f>
        <v>45369.66667</v>
      </c>
      <c r="K54" s="1">
        <f>IFERROR(__xludf.DUMMYFUNCTION("""COMPUTED_VALUE"""),593.07)</f>
        <v>593.07</v>
      </c>
      <c r="M54" s="2">
        <f>IFERROR(__xludf.DUMMYFUNCTION("""COMPUTED_VALUE"""),45369.66666666667)</f>
        <v>45369.66667</v>
      </c>
      <c r="N54" s="1">
        <f>IFERROR(__xludf.DUMMYFUNCTION("""COMPUTED_VALUE"""),5683885.0)</f>
        <v>5683885</v>
      </c>
    </row>
    <row r="55">
      <c r="A55" s="2">
        <f>IFERROR(__xludf.DUMMYFUNCTION("""COMPUTED_VALUE"""),45370.66666666667)</f>
        <v>45370.66667</v>
      </c>
      <c r="B55" s="1">
        <f>IFERROR(__xludf.DUMMYFUNCTION("""COMPUTED_VALUE"""),594.59)</f>
        <v>594.59</v>
      </c>
      <c r="D55" s="2">
        <f>IFERROR(__xludf.DUMMYFUNCTION("""COMPUTED_VALUE"""),45370.66666666667)</f>
        <v>45370.66667</v>
      </c>
      <c r="E55" s="1">
        <f>IFERROR(__xludf.DUMMYFUNCTION("""COMPUTED_VALUE"""),595.6)</f>
        <v>595.6</v>
      </c>
      <c r="G55" s="2">
        <f>IFERROR(__xludf.DUMMYFUNCTION("""COMPUTED_VALUE"""),45370.66666666667)</f>
        <v>45370.66667</v>
      </c>
      <c r="H55" s="1">
        <f>IFERROR(__xludf.DUMMYFUNCTION("""COMPUTED_VALUE"""),592.96)</f>
        <v>592.96</v>
      </c>
      <c r="J55" s="2">
        <f>IFERROR(__xludf.DUMMYFUNCTION("""COMPUTED_VALUE"""),45370.66666666667)</f>
        <v>45370.66667</v>
      </c>
      <c r="K55" s="1">
        <f>IFERROR(__xludf.DUMMYFUNCTION("""COMPUTED_VALUE"""),594.9)</f>
        <v>594.9</v>
      </c>
      <c r="M55" s="2">
        <f>IFERROR(__xludf.DUMMYFUNCTION("""COMPUTED_VALUE"""),45370.66666666667)</f>
        <v>45370.66667</v>
      </c>
      <c r="N55" s="1">
        <f>IFERROR(__xludf.DUMMYFUNCTION("""COMPUTED_VALUE"""),5000496.0)</f>
        <v>5000496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IFERROR(__xludf.DUMMYFUNCTION("""COMPUTED_VALUE"""),595.27)</f>
        <v>595.27</v>
      </c>
      <c r="D56" s="2">
        <f>IFERROR(__xludf.DUMMYFUNCTION("""COMPUTED_VALUE"""),45371.66666666667)</f>
        <v>45371.66667</v>
      </c>
      <c r="E56" s="1">
        <f>IFERROR(__xludf.DUMMYFUNCTION("""COMPUTED_VALUE"""),596.97)</f>
        <v>596.97</v>
      </c>
      <c r="G56" s="2">
        <f>IFERROR(__xludf.DUMMYFUNCTION("""COMPUTED_VALUE"""),45371.66666666667)</f>
        <v>45371.66667</v>
      </c>
      <c r="H56" s="1">
        <f>IFERROR(__xludf.DUMMYFUNCTION("""COMPUTED_VALUE"""),593.61)</f>
        <v>593.61</v>
      </c>
      <c r="J56" s="2">
        <f>IFERROR(__xludf.DUMMYFUNCTION("""COMPUTED_VALUE"""),45371.66666666667)</f>
        <v>45371.66667</v>
      </c>
      <c r="K56" s="1">
        <f>IFERROR(__xludf.DUMMYFUNCTION("""COMPUTED_VALUE"""),595.42)</f>
        <v>595.42</v>
      </c>
      <c r="M56" s="2">
        <f>IFERROR(__xludf.DUMMYFUNCTION("""COMPUTED_VALUE"""),45371.66666666667)</f>
        <v>45371.66667</v>
      </c>
      <c r="N56" s="1">
        <f>IFERROR(__xludf.DUMMYFUNCTION("""COMPUTED_VALUE"""),5039377.0)</f>
        <v>5039377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IFERROR(__xludf.DUMMYFUNCTION("""COMPUTED_VALUE"""),595.54)</f>
        <v>595.54</v>
      </c>
      <c r="D57" s="2">
        <f>IFERROR(__xludf.DUMMYFUNCTION("""COMPUTED_VALUE"""),45372.66666666667)</f>
        <v>45372.66667</v>
      </c>
      <c r="E57" s="1">
        <f>IFERROR(__xludf.DUMMYFUNCTION("""COMPUTED_VALUE"""),600.04)</f>
        <v>600.04</v>
      </c>
      <c r="G57" s="2">
        <f>IFERROR(__xludf.DUMMYFUNCTION("""COMPUTED_VALUE"""),45372.66666666667)</f>
        <v>45372.66667</v>
      </c>
      <c r="H57" s="1">
        <f>IFERROR(__xludf.DUMMYFUNCTION("""COMPUTED_VALUE"""),595.29)</f>
        <v>595.29</v>
      </c>
      <c r="J57" s="2">
        <f>IFERROR(__xludf.DUMMYFUNCTION("""COMPUTED_VALUE"""),45372.66666666667)</f>
        <v>45372.66667</v>
      </c>
      <c r="K57" s="1">
        <f>IFERROR(__xludf.DUMMYFUNCTION("""COMPUTED_VALUE"""),599.53)</f>
        <v>599.53</v>
      </c>
      <c r="M57" s="2">
        <f>IFERROR(__xludf.DUMMYFUNCTION("""COMPUTED_VALUE"""),45372.66666666667)</f>
        <v>45372.66667</v>
      </c>
      <c r="N57" s="1">
        <f>IFERROR(__xludf.DUMMYFUNCTION("""COMPUTED_VALUE"""),6805414.0)</f>
        <v>6805414</v>
      </c>
    </row>
    <row r="58">
      <c r="A58" s="2">
        <f>IFERROR(__xludf.DUMMYFUNCTION("""COMPUTED_VALUE"""),45373.66666666667)</f>
        <v>45373.66667</v>
      </c>
      <c r="B58" s="1">
        <f>IFERROR(__xludf.DUMMYFUNCTION("""COMPUTED_VALUE"""),599.74)</f>
        <v>599.74</v>
      </c>
      <c r="D58" s="2">
        <f>IFERROR(__xludf.DUMMYFUNCTION("""COMPUTED_VALUE"""),45373.66666666667)</f>
        <v>45373.66667</v>
      </c>
      <c r="E58" s="1">
        <f>IFERROR(__xludf.DUMMYFUNCTION("""COMPUTED_VALUE"""),601.07)</f>
        <v>601.07</v>
      </c>
      <c r="G58" s="2">
        <f>IFERROR(__xludf.DUMMYFUNCTION("""COMPUTED_VALUE"""),45373.66666666667)</f>
        <v>45373.66667</v>
      </c>
      <c r="H58" s="1">
        <f>IFERROR(__xludf.DUMMYFUNCTION("""COMPUTED_VALUE"""),596.52)</f>
        <v>596.52</v>
      </c>
      <c r="J58" s="2">
        <f>IFERROR(__xludf.DUMMYFUNCTION("""COMPUTED_VALUE"""),45373.66666666667)</f>
        <v>45373.66667</v>
      </c>
      <c r="K58" s="1">
        <f>IFERROR(__xludf.DUMMYFUNCTION("""COMPUTED_VALUE"""),598.75)</f>
        <v>598.75</v>
      </c>
      <c r="M58" s="2">
        <f>IFERROR(__xludf.DUMMYFUNCTION("""COMPUTED_VALUE"""),45373.66666666667)</f>
        <v>45373.66667</v>
      </c>
      <c r="N58" s="1">
        <f>IFERROR(__xludf.DUMMYFUNCTION("""COMPUTED_VALUE"""),4968076.0)</f>
        <v>4968076</v>
      </c>
    </row>
    <row r="59">
      <c r="A59" s="2">
        <f>IFERROR(__xludf.DUMMYFUNCTION("""COMPUTED_VALUE"""),45376.66666666667)</f>
        <v>45376.66667</v>
      </c>
      <c r="B59" s="1">
        <f>IFERROR(__xludf.DUMMYFUNCTION("""COMPUTED_VALUE"""),598.52)</f>
        <v>598.52</v>
      </c>
      <c r="D59" s="2">
        <f>IFERROR(__xludf.DUMMYFUNCTION("""COMPUTED_VALUE"""),45376.66666666667)</f>
        <v>45376.66667</v>
      </c>
      <c r="E59" s="1">
        <f>IFERROR(__xludf.DUMMYFUNCTION("""COMPUTED_VALUE"""),600.06)</f>
        <v>600.06</v>
      </c>
      <c r="G59" s="2">
        <f>IFERROR(__xludf.DUMMYFUNCTION("""COMPUTED_VALUE"""),45376.66666666667)</f>
        <v>45376.66667</v>
      </c>
      <c r="H59" s="1">
        <f>IFERROR(__xludf.DUMMYFUNCTION("""COMPUTED_VALUE"""),597.41)</f>
        <v>597.41</v>
      </c>
      <c r="J59" s="2">
        <f>IFERROR(__xludf.DUMMYFUNCTION("""COMPUTED_VALUE"""),45376.66666666667)</f>
        <v>45376.66667</v>
      </c>
      <c r="K59" s="1">
        <f>IFERROR(__xludf.DUMMYFUNCTION("""COMPUTED_VALUE"""),599.0)</f>
        <v>599</v>
      </c>
      <c r="M59" s="2">
        <f>IFERROR(__xludf.DUMMYFUNCTION("""COMPUTED_VALUE"""),45376.66666666667)</f>
        <v>45376.66667</v>
      </c>
      <c r="N59" s="1">
        <f>IFERROR(__xludf.DUMMYFUNCTION("""COMPUTED_VALUE"""),4948753.0)</f>
        <v>4948753</v>
      </c>
    </row>
    <row r="60">
      <c r="A60" s="2">
        <f>IFERROR(__xludf.DUMMYFUNCTION("""COMPUTED_VALUE"""),45377.66666666667)</f>
        <v>45377.66667</v>
      </c>
      <c r="B60" s="1">
        <f>IFERROR(__xludf.DUMMYFUNCTION("""COMPUTED_VALUE"""),598.94)</f>
        <v>598.94</v>
      </c>
      <c r="D60" s="2">
        <f>IFERROR(__xludf.DUMMYFUNCTION("""COMPUTED_VALUE"""),45377.66666666667)</f>
        <v>45377.66667</v>
      </c>
      <c r="E60" s="1">
        <f>IFERROR(__xludf.DUMMYFUNCTION("""COMPUTED_VALUE"""),600.87)</f>
        <v>600.87</v>
      </c>
      <c r="G60" s="2">
        <f>IFERROR(__xludf.DUMMYFUNCTION("""COMPUTED_VALUE"""),45377.66666666667)</f>
        <v>45377.66667</v>
      </c>
      <c r="H60" s="1">
        <f>IFERROR(__xludf.DUMMYFUNCTION("""COMPUTED_VALUE"""),598.26)</f>
        <v>598.26</v>
      </c>
      <c r="J60" s="2">
        <f>IFERROR(__xludf.DUMMYFUNCTION("""COMPUTED_VALUE"""),45377.66666666667)</f>
        <v>45377.66667</v>
      </c>
      <c r="K60" s="1">
        <f>IFERROR(__xludf.DUMMYFUNCTION("""COMPUTED_VALUE"""),598.92)</f>
        <v>598.92</v>
      </c>
      <c r="M60" s="2">
        <f>IFERROR(__xludf.DUMMYFUNCTION("""COMPUTED_VALUE"""),45377.66666666667)</f>
        <v>45377.66667</v>
      </c>
      <c r="N60" s="1">
        <f>IFERROR(__xludf.DUMMYFUNCTION("""COMPUTED_VALUE"""),5121480.0)</f>
        <v>5121480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IFERROR(__xludf.DUMMYFUNCTION("""COMPUTED_VALUE"""),600.83)</f>
        <v>600.83</v>
      </c>
      <c r="D61" s="2">
        <f>IFERROR(__xludf.DUMMYFUNCTION("""COMPUTED_VALUE"""),45378.66666666667)</f>
        <v>45378.66667</v>
      </c>
      <c r="E61" s="1">
        <f>IFERROR(__xludf.DUMMYFUNCTION("""COMPUTED_VALUE"""),604.78)</f>
        <v>604.78</v>
      </c>
      <c r="G61" s="2">
        <f>IFERROR(__xludf.DUMMYFUNCTION("""COMPUTED_VALUE"""),45378.66666666667)</f>
        <v>45378.66667</v>
      </c>
      <c r="H61" s="1">
        <f>IFERROR(__xludf.DUMMYFUNCTION("""COMPUTED_VALUE"""),600.83)</f>
        <v>600.83</v>
      </c>
      <c r="J61" s="2">
        <f>IFERROR(__xludf.DUMMYFUNCTION("""COMPUTED_VALUE"""),45378.66666666667)</f>
        <v>45378.66667</v>
      </c>
      <c r="K61" s="1">
        <f>IFERROR(__xludf.DUMMYFUNCTION("""COMPUTED_VALUE"""),604.66)</f>
        <v>604.66</v>
      </c>
      <c r="M61" s="2">
        <f>IFERROR(__xludf.DUMMYFUNCTION("""COMPUTED_VALUE"""),45378.66666666667)</f>
        <v>45378.66667</v>
      </c>
      <c r="N61" s="1">
        <f>IFERROR(__xludf.DUMMYFUNCTION("""COMPUTED_VALUE"""),4864868.0)</f>
        <v>4864868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IFERROR(__xludf.DUMMYFUNCTION("""COMPUTED_VALUE"""),605.15)</f>
        <v>605.15</v>
      </c>
      <c r="D62" s="2">
        <f>IFERROR(__xludf.DUMMYFUNCTION("""COMPUTED_VALUE"""),45379.66666666667)</f>
        <v>45379.66667</v>
      </c>
      <c r="E62" s="1">
        <f>IFERROR(__xludf.DUMMYFUNCTION("""COMPUTED_VALUE"""),605.53)</f>
        <v>605.53</v>
      </c>
      <c r="G62" s="2">
        <f>IFERROR(__xludf.DUMMYFUNCTION("""COMPUTED_VALUE"""),45379.66666666667)</f>
        <v>45379.66667</v>
      </c>
      <c r="H62" s="1">
        <f>IFERROR(__xludf.DUMMYFUNCTION("""COMPUTED_VALUE"""),601.05)</f>
        <v>601.05</v>
      </c>
      <c r="J62" s="2">
        <f>IFERROR(__xludf.DUMMYFUNCTION("""COMPUTED_VALUE"""),45379.66666666667)</f>
        <v>45379.66667</v>
      </c>
      <c r="K62" s="1">
        <f>IFERROR(__xludf.DUMMYFUNCTION("""COMPUTED_VALUE"""),602.63)</f>
        <v>602.63</v>
      </c>
      <c r="M62" s="2">
        <f>IFERROR(__xludf.DUMMYFUNCTION("""COMPUTED_VALUE"""),45379.66666666667)</f>
        <v>45379.66667</v>
      </c>
      <c r="N62" s="1">
        <f>IFERROR(__xludf.DUMMYFUNCTION("""COMPUTED_VALUE"""),6293291.0)</f>
        <v>6293291</v>
      </c>
    </row>
    <row r="63">
      <c r="A63" s="2">
        <f>IFERROR(__xludf.DUMMYFUNCTION("""COMPUTED_VALUE"""),45383.66666666667)</f>
        <v>45383.66667</v>
      </c>
      <c r="B63" s="1">
        <f>IFERROR(__xludf.DUMMYFUNCTION("""COMPUTED_VALUE"""),602.63)</f>
        <v>602.63</v>
      </c>
      <c r="D63" s="2">
        <f>IFERROR(__xludf.DUMMYFUNCTION("""COMPUTED_VALUE"""),45383.66666666667)</f>
        <v>45383.66667</v>
      </c>
      <c r="E63" s="1">
        <f>IFERROR(__xludf.DUMMYFUNCTION("""COMPUTED_VALUE"""),602.63)</f>
        <v>602.63</v>
      </c>
      <c r="G63" s="2">
        <f>IFERROR(__xludf.DUMMYFUNCTION("""COMPUTED_VALUE"""),45383.66666666667)</f>
        <v>45383.66667</v>
      </c>
      <c r="H63" s="1">
        <f>IFERROR(__xludf.DUMMYFUNCTION("""COMPUTED_VALUE"""),597.51)</f>
        <v>597.51</v>
      </c>
      <c r="J63" s="2">
        <f>IFERROR(__xludf.DUMMYFUNCTION("""COMPUTED_VALUE"""),45383.66666666667)</f>
        <v>45383.66667</v>
      </c>
      <c r="K63" s="1">
        <f>IFERROR(__xludf.DUMMYFUNCTION("""COMPUTED_VALUE"""),599.94)</f>
        <v>599.94</v>
      </c>
      <c r="M63" s="2">
        <f>IFERROR(__xludf.DUMMYFUNCTION("""COMPUTED_VALUE"""),45383.66666666667)</f>
        <v>45383.66667</v>
      </c>
      <c r="N63" s="1">
        <f>IFERROR(__xludf.DUMMYFUNCTION("""COMPUTED_VALUE"""),4882759.0)</f>
        <v>4882759</v>
      </c>
    </row>
    <row r="64">
      <c r="A64" s="2">
        <f>IFERROR(__xludf.DUMMYFUNCTION("""COMPUTED_VALUE"""),45384.66666666667)</f>
        <v>45384.66667</v>
      </c>
      <c r="B64" s="1">
        <f>IFERROR(__xludf.DUMMYFUNCTION("""COMPUTED_VALUE"""),599.88)</f>
        <v>599.88</v>
      </c>
      <c r="D64" s="2">
        <f>IFERROR(__xludf.DUMMYFUNCTION("""COMPUTED_VALUE"""),45384.66666666667)</f>
        <v>45384.66667</v>
      </c>
      <c r="E64" s="1">
        <f>IFERROR(__xludf.DUMMYFUNCTION("""COMPUTED_VALUE"""),599.88)</f>
        <v>599.88</v>
      </c>
      <c r="G64" s="2">
        <f>IFERROR(__xludf.DUMMYFUNCTION("""COMPUTED_VALUE"""),45384.66666666667)</f>
        <v>45384.66667</v>
      </c>
      <c r="H64" s="1">
        <f>IFERROR(__xludf.DUMMYFUNCTION("""COMPUTED_VALUE"""),594.48)</f>
        <v>594.48</v>
      </c>
      <c r="J64" s="2">
        <f>IFERROR(__xludf.DUMMYFUNCTION("""COMPUTED_VALUE"""),45384.66666666667)</f>
        <v>45384.66667</v>
      </c>
      <c r="K64" s="1">
        <f>IFERROR(__xludf.DUMMYFUNCTION("""COMPUTED_VALUE"""),595.45)</f>
        <v>595.45</v>
      </c>
      <c r="M64" s="2">
        <f>IFERROR(__xludf.DUMMYFUNCTION("""COMPUTED_VALUE"""),45384.66666666667)</f>
        <v>45384.66667</v>
      </c>
      <c r="N64" s="1">
        <f>IFERROR(__xludf.DUMMYFUNCTION("""COMPUTED_VALUE"""),4716202.0)</f>
        <v>4716202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IFERROR(__xludf.DUMMYFUNCTION("""COMPUTED_VALUE"""),594.88)</f>
        <v>594.88</v>
      </c>
      <c r="D65" s="2">
        <f>IFERROR(__xludf.DUMMYFUNCTION("""COMPUTED_VALUE"""),45385.66666666667)</f>
        <v>45385.66667</v>
      </c>
      <c r="E65" s="1">
        <f>IFERROR(__xludf.DUMMYFUNCTION("""COMPUTED_VALUE"""),597.73)</f>
        <v>597.73</v>
      </c>
      <c r="G65" s="2">
        <f>IFERROR(__xludf.DUMMYFUNCTION("""COMPUTED_VALUE"""),45385.66666666667)</f>
        <v>45385.66667</v>
      </c>
      <c r="H65" s="1">
        <f>IFERROR(__xludf.DUMMYFUNCTION("""COMPUTED_VALUE"""),593.0)</f>
        <v>593</v>
      </c>
      <c r="J65" s="2">
        <f>IFERROR(__xludf.DUMMYFUNCTION("""COMPUTED_VALUE"""),45385.66666666667)</f>
        <v>45385.66667</v>
      </c>
      <c r="K65" s="1">
        <f>IFERROR(__xludf.DUMMYFUNCTION("""COMPUTED_VALUE"""),595.9)</f>
        <v>595.9</v>
      </c>
      <c r="M65" s="2">
        <f>IFERROR(__xludf.DUMMYFUNCTION("""COMPUTED_VALUE"""),45385.66666666667)</f>
        <v>45385.66667</v>
      </c>
      <c r="N65" s="1">
        <f>IFERROR(__xludf.DUMMYFUNCTION("""COMPUTED_VALUE"""),6665463.0)</f>
        <v>6665463</v>
      </c>
    </row>
    <row r="66">
      <c r="A66" s="2">
        <f>IFERROR(__xludf.DUMMYFUNCTION("""COMPUTED_VALUE"""),45386.66666666667)</f>
        <v>45386.66667</v>
      </c>
      <c r="B66" s="1">
        <f>IFERROR(__xludf.DUMMYFUNCTION("""COMPUTED_VALUE"""),597.39)</f>
        <v>597.39</v>
      </c>
      <c r="D66" s="2">
        <f>IFERROR(__xludf.DUMMYFUNCTION("""COMPUTED_VALUE"""),45386.66666666667)</f>
        <v>45386.66667</v>
      </c>
      <c r="E66" s="1">
        <f>IFERROR(__xludf.DUMMYFUNCTION("""COMPUTED_VALUE"""),598.99)</f>
        <v>598.99</v>
      </c>
      <c r="G66" s="2">
        <f>IFERROR(__xludf.DUMMYFUNCTION("""COMPUTED_VALUE"""),45386.66666666667)</f>
        <v>45386.66667</v>
      </c>
      <c r="H66" s="1">
        <f>IFERROR(__xludf.DUMMYFUNCTION("""COMPUTED_VALUE"""),587.98)</f>
        <v>587.98</v>
      </c>
      <c r="J66" s="2">
        <f>IFERROR(__xludf.DUMMYFUNCTION("""COMPUTED_VALUE"""),45386.66666666667)</f>
        <v>45386.66667</v>
      </c>
      <c r="K66" s="1">
        <f>IFERROR(__xludf.DUMMYFUNCTION("""COMPUTED_VALUE"""),588.99)</f>
        <v>588.99</v>
      </c>
      <c r="M66" s="2">
        <f>IFERROR(__xludf.DUMMYFUNCTION("""COMPUTED_VALUE"""),45386.66666666667)</f>
        <v>45386.66667</v>
      </c>
      <c r="N66" s="1">
        <f>IFERROR(__xludf.DUMMYFUNCTION("""COMPUTED_VALUE"""),6631832.0)</f>
        <v>6631832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IFERROR(__xludf.DUMMYFUNCTION("""COMPUTED_VALUE"""),590.09)</f>
        <v>590.09</v>
      </c>
      <c r="D67" s="2">
        <f>IFERROR(__xludf.DUMMYFUNCTION("""COMPUTED_VALUE"""),45387.66666666667)</f>
        <v>45387.66667</v>
      </c>
      <c r="E67" s="1">
        <f>IFERROR(__xludf.DUMMYFUNCTION("""COMPUTED_VALUE"""),592.73)</f>
        <v>592.73</v>
      </c>
      <c r="G67" s="2">
        <f>IFERROR(__xludf.DUMMYFUNCTION("""COMPUTED_VALUE"""),45387.66666666667)</f>
        <v>45387.66667</v>
      </c>
      <c r="H67" s="1">
        <f>IFERROR(__xludf.DUMMYFUNCTION("""COMPUTED_VALUE"""),588.0)</f>
        <v>588</v>
      </c>
      <c r="J67" s="2">
        <f>IFERROR(__xludf.DUMMYFUNCTION("""COMPUTED_VALUE"""),45387.66666666667)</f>
        <v>45387.66667</v>
      </c>
      <c r="K67" s="1">
        <f>IFERROR(__xludf.DUMMYFUNCTION("""COMPUTED_VALUE"""),591.35)</f>
        <v>591.35</v>
      </c>
      <c r="M67" s="2">
        <f>IFERROR(__xludf.DUMMYFUNCTION("""COMPUTED_VALUE"""),45387.66666666667)</f>
        <v>45387.66667</v>
      </c>
      <c r="N67" s="1">
        <f>IFERROR(__xludf.DUMMYFUNCTION("""COMPUTED_VALUE"""),6240376.0)</f>
        <v>6240376</v>
      </c>
    </row>
    <row r="68">
      <c r="A68" s="2">
        <f>IFERROR(__xludf.DUMMYFUNCTION("""COMPUTED_VALUE"""),45390.66666666667)</f>
        <v>45390.66667</v>
      </c>
      <c r="B68" s="1">
        <f>IFERROR(__xludf.DUMMYFUNCTION("""COMPUTED_VALUE"""),591.41)</f>
        <v>591.41</v>
      </c>
      <c r="D68" s="2">
        <f>IFERROR(__xludf.DUMMYFUNCTION("""COMPUTED_VALUE"""),45390.66666666667)</f>
        <v>45390.66667</v>
      </c>
      <c r="E68" s="1">
        <f>IFERROR(__xludf.DUMMYFUNCTION("""COMPUTED_VALUE"""),593.33)</f>
        <v>593.33</v>
      </c>
      <c r="G68" s="2">
        <f>IFERROR(__xludf.DUMMYFUNCTION("""COMPUTED_VALUE"""),45390.66666666667)</f>
        <v>45390.66667</v>
      </c>
      <c r="H68" s="1">
        <f>IFERROR(__xludf.DUMMYFUNCTION("""COMPUTED_VALUE"""),589.66)</f>
        <v>589.66</v>
      </c>
      <c r="J68" s="2">
        <f>IFERROR(__xludf.DUMMYFUNCTION("""COMPUTED_VALUE"""),45390.66666666667)</f>
        <v>45390.66667</v>
      </c>
      <c r="K68" s="1">
        <f>IFERROR(__xludf.DUMMYFUNCTION("""COMPUTED_VALUE"""),592.36)</f>
        <v>592.36</v>
      </c>
      <c r="M68" s="2">
        <f>IFERROR(__xludf.DUMMYFUNCTION("""COMPUTED_VALUE"""),45390.66666666667)</f>
        <v>45390.66667</v>
      </c>
      <c r="N68" s="1">
        <f>IFERROR(__xludf.DUMMYFUNCTION("""COMPUTED_VALUE"""),5540086.0)</f>
        <v>5540086</v>
      </c>
    </row>
    <row r="69">
      <c r="A69" s="2">
        <f>IFERROR(__xludf.DUMMYFUNCTION("""COMPUTED_VALUE"""),45391.66666666667)</f>
        <v>45391.66667</v>
      </c>
      <c r="B69" s="1">
        <f>IFERROR(__xludf.DUMMYFUNCTION("""COMPUTED_VALUE"""),593.07)</f>
        <v>593.07</v>
      </c>
      <c r="D69" s="2">
        <f>IFERROR(__xludf.DUMMYFUNCTION("""COMPUTED_VALUE"""),45391.66666666667)</f>
        <v>45391.66667</v>
      </c>
      <c r="E69" s="1">
        <f>IFERROR(__xludf.DUMMYFUNCTION("""COMPUTED_VALUE"""),595.48)</f>
        <v>595.48</v>
      </c>
      <c r="G69" s="2">
        <f>IFERROR(__xludf.DUMMYFUNCTION("""COMPUTED_VALUE"""),45391.66666666667)</f>
        <v>45391.66667</v>
      </c>
      <c r="H69" s="1">
        <f>IFERROR(__xludf.DUMMYFUNCTION("""COMPUTED_VALUE"""),589.6)</f>
        <v>589.6</v>
      </c>
      <c r="J69" s="2">
        <f>IFERROR(__xludf.DUMMYFUNCTION("""COMPUTED_VALUE"""),45391.66666666667)</f>
        <v>45391.66667</v>
      </c>
      <c r="K69" s="1">
        <f>IFERROR(__xludf.DUMMYFUNCTION("""COMPUTED_VALUE"""),593.87)</f>
        <v>593.87</v>
      </c>
      <c r="M69" s="2">
        <f>IFERROR(__xludf.DUMMYFUNCTION("""COMPUTED_VALUE"""),45391.66666666667)</f>
        <v>45391.66667</v>
      </c>
      <c r="N69" s="1">
        <f>IFERROR(__xludf.DUMMYFUNCTION("""COMPUTED_VALUE"""),5111013.0)</f>
        <v>5111013</v>
      </c>
    </row>
    <row r="70">
      <c r="A70" s="2">
        <f>IFERROR(__xludf.DUMMYFUNCTION("""COMPUTED_VALUE"""),45392.66666666667)</f>
        <v>45392.66667</v>
      </c>
      <c r="B70" s="1">
        <f>IFERROR(__xludf.DUMMYFUNCTION("""COMPUTED_VALUE"""),593.43)</f>
        <v>593.43</v>
      </c>
      <c r="D70" s="2">
        <f>IFERROR(__xludf.DUMMYFUNCTION("""COMPUTED_VALUE"""),45392.66666666667)</f>
        <v>45392.66667</v>
      </c>
      <c r="E70" s="1">
        <f>IFERROR(__xludf.DUMMYFUNCTION("""COMPUTED_VALUE"""),595.39)</f>
        <v>595.39</v>
      </c>
      <c r="G70" s="2">
        <f>IFERROR(__xludf.DUMMYFUNCTION("""COMPUTED_VALUE"""),45392.66666666667)</f>
        <v>45392.66667</v>
      </c>
      <c r="H70" s="1">
        <f>IFERROR(__xludf.DUMMYFUNCTION("""COMPUTED_VALUE"""),589.15)</f>
        <v>589.15</v>
      </c>
      <c r="J70" s="2">
        <f>IFERROR(__xludf.DUMMYFUNCTION("""COMPUTED_VALUE"""),45392.66666666667)</f>
        <v>45392.66667</v>
      </c>
      <c r="K70" s="1">
        <f>IFERROR(__xludf.DUMMYFUNCTION("""COMPUTED_VALUE"""),594.55)</f>
        <v>594.55</v>
      </c>
      <c r="M70" s="2">
        <f>IFERROR(__xludf.DUMMYFUNCTION("""COMPUTED_VALUE"""),45392.66666666667)</f>
        <v>45392.66667</v>
      </c>
      <c r="N70" s="1">
        <f>IFERROR(__xludf.DUMMYFUNCTION("""COMPUTED_VALUE"""),5203101.0)</f>
        <v>5203101</v>
      </c>
    </row>
    <row r="71">
      <c r="A71" s="2">
        <f>IFERROR(__xludf.DUMMYFUNCTION("""COMPUTED_VALUE"""),45393.66666666667)</f>
        <v>45393.66667</v>
      </c>
      <c r="B71" s="1">
        <f>IFERROR(__xludf.DUMMYFUNCTION("""COMPUTED_VALUE"""),594.66)</f>
        <v>594.66</v>
      </c>
      <c r="D71" s="2">
        <f>IFERROR(__xludf.DUMMYFUNCTION("""COMPUTED_VALUE"""),45393.66666666667)</f>
        <v>45393.66667</v>
      </c>
      <c r="E71" s="1">
        <f>IFERROR(__xludf.DUMMYFUNCTION("""COMPUTED_VALUE"""),594.66)</f>
        <v>594.66</v>
      </c>
      <c r="G71" s="2">
        <f>IFERROR(__xludf.DUMMYFUNCTION("""COMPUTED_VALUE"""),45393.66666666667)</f>
        <v>45393.66667</v>
      </c>
      <c r="H71" s="1">
        <f>IFERROR(__xludf.DUMMYFUNCTION("""COMPUTED_VALUE"""),588.37)</f>
        <v>588.37</v>
      </c>
      <c r="J71" s="2">
        <f>IFERROR(__xludf.DUMMYFUNCTION("""COMPUTED_VALUE"""),45393.66666666667)</f>
        <v>45393.66667</v>
      </c>
      <c r="K71" s="1">
        <f>IFERROR(__xludf.DUMMYFUNCTION("""COMPUTED_VALUE"""),590.75)</f>
        <v>590.75</v>
      </c>
      <c r="M71" s="2">
        <f>IFERROR(__xludf.DUMMYFUNCTION("""COMPUTED_VALUE"""),45393.66666666667)</f>
        <v>45393.66667</v>
      </c>
      <c r="N71" s="1">
        <f>IFERROR(__xludf.DUMMYFUNCTION("""COMPUTED_VALUE"""),5038478.0)</f>
        <v>5038478</v>
      </c>
    </row>
    <row r="72">
      <c r="A72" s="2">
        <f>IFERROR(__xludf.DUMMYFUNCTION("""COMPUTED_VALUE"""),45394.66666666667)</f>
        <v>45394.66667</v>
      </c>
      <c r="B72" s="1">
        <f>IFERROR(__xludf.DUMMYFUNCTION("""COMPUTED_VALUE"""),590.41)</f>
        <v>590.41</v>
      </c>
      <c r="D72" s="2">
        <f>IFERROR(__xludf.DUMMYFUNCTION("""COMPUTED_VALUE"""),45394.66666666667)</f>
        <v>45394.66667</v>
      </c>
      <c r="E72" s="1">
        <f>IFERROR(__xludf.DUMMYFUNCTION("""COMPUTED_VALUE"""),591.68)</f>
        <v>591.68</v>
      </c>
      <c r="G72" s="2">
        <f>IFERROR(__xludf.DUMMYFUNCTION("""COMPUTED_VALUE"""),45394.66666666667)</f>
        <v>45394.66667</v>
      </c>
      <c r="H72" s="1">
        <f>IFERROR(__xludf.DUMMYFUNCTION("""COMPUTED_VALUE"""),585.45)</f>
        <v>585.45</v>
      </c>
      <c r="J72" s="2">
        <f>IFERROR(__xludf.DUMMYFUNCTION("""COMPUTED_VALUE"""),45394.66666666667)</f>
        <v>45394.66667</v>
      </c>
      <c r="K72" s="1">
        <f>IFERROR(__xludf.DUMMYFUNCTION("""COMPUTED_VALUE"""),587.58)</f>
        <v>587.58</v>
      </c>
      <c r="M72" s="2">
        <f>IFERROR(__xludf.DUMMYFUNCTION("""COMPUTED_VALUE"""),45394.66666666667)</f>
        <v>45394.66667</v>
      </c>
      <c r="N72" s="1">
        <f>IFERROR(__xludf.DUMMYFUNCTION("""COMPUTED_VALUE"""),4153043.0)</f>
        <v>4153043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IFERROR(__xludf.DUMMYFUNCTION("""COMPUTED_VALUE"""),592.28)</f>
        <v>592.28</v>
      </c>
      <c r="D73" s="2">
        <f>IFERROR(__xludf.DUMMYFUNCTION("""COMPUTED_VALUE"""),45397.66666666667)</f>
        <v>45397.66667</v>
      </c>
      <c r="E73" s="1">
        <f>IFERROR(__xludf.DUMMYFUNCTION("""COMPUTED_VALUE"""),595.96)</f>
        <v>595.96</v>
      </c>
      <c r="G73" s="2">
        <f>IFERROR(__xludf.DUMMYFUNCTION("""COMPUTED_VALUE"""),45397.66666666667)</f>
        <v>45397.66667</v>
      </c>
      <c r="H73" s="1">
        <f>IFERROR(__xludf.DUMMYFUNCTION("""COMPUTED_VALUE"""),587.32)</f>
        <v>587.32</v>
      </c>
      <c r="J73" s="2">
        <f>IFERROR(__xludf.DUMMYFUNCTION("""COMPUTED_VALUE"""),45397.66666666667)</f>
        <v>45397.66667</v>
      </c>
      <c r="K73" s="1">
        <f>IFERROR(__xludf.DUMMYFUNCTION("""COMPUTED_VALUE"""),588.75)</f>
        <v>588.75</v>
      </c>
      <c r="M73" s="2">
        <f>IFERROR(__xludf.DUMMYFUNCTION("""COMPUTED_VALUE"""),45397.66666666667)</f>
        <v>45397.66667</v>
      </c>
      <c r="N73" s="1">
        <f>IFERROR(__xludf.DUMMYFUNCTION("""COMPUTED_VALUE"""),5481417.0)</f>
        <v>5481417</v>
      </c>
    </row>
    <row r="74">
      <c r="A74" s="2">
        <f>IFERROR(__xludf.DUMMYFUNCTION("""COMPUTED_VALUE"""),45398.66666666667)</f>
        <v>45398.66667</v>
      </c>
      <c r="B74" s="1">
        <f>IFERROR(__xludf.DUMMYFUNCTION("""COMPUTED_VALUE"""),590.34)</f>
        <v>590.34</v>
      </c>
      <c r="D74" s="2">
        <f>IFERROR(__xludf.DUMMYFUNCTION("""COMPUTED_VALUE"""),45398.66666666667)</f>
        <v>45398.66667</v>
      </c>
      <c r="E74" s="1">
        <f>IFERROR(__xludf.DUMMYFUNCTION("""COMPUTED_VALUE"""),592.77)</f>
        <v>592.77</v>
      </c>
      <c r="G74" s="2">
        <f>IFERROR(__xludf.DUMMYFUNCTION("""COMPUTED_VALUE"""),45398.66666666667)</f>
        <v>45398.66667</v>
      </c>
      <c r="H74" s="1">
        <f>IFERROR(__xludf.DUMMYFUNCTION("""COMPUTED_VALUE"""),587.11)</f>
        <v>587.11</v>
      </c>
      <c r="J74" s="2">
        <f>IFERROR(__xludf.DUMMYFUNCTION("""COMPUTED_VALUE"""),45398.66666666667)</f>
        <v>45398.66667</v>
      </c>
      <c r="K74" s="1">
        <f>IFERROR(__xludf.DUMMYFUNCTION("""COMPUTED_VALUE"""),588.72)</f>
        <v>588.72</v>
      </c>
      <c r="M74" s="2">
        <f>IFERROR(__xludf.DUMMYFUNCTION("""COMPUTED_VALUE"""),45398.66666666667)</f>
        <v>45398.66667</v>
      </c>
      <c r="N74" s="1">
        <f>IFERROR(__xludf.DUMMYFUNCTION("""COMPUTED_VALUE"""),5913313.0)</f>
        <v>5913313</v>
      </c>
    </row>
    <row r="75">
      <c r="A75" s="2">
        <f>IFERROR(__xludf.DUMMYFUNCTION("""COMPUTED_VALUE"""),45399.66666666667)</f>
        <v>45399.66667</v>
      </c>
      <c r="B75" s="1">
        <f>IFERROR(__xludf.DUMMYFUNCTION("""COMPUTED_VALUE"""),588.72)</f>
        <v>588.72</v>
      </c>
      <c r="D75" s="2">
        <f>IFERROR(__xludf.DUMMYFUNCTION("""COMPUTED_VALUE"""),45399.66666666667)</f>
        <v>45399.66667</v>
      </c>
      <c r="E75" s="1">
        <f>IFERROR(__xludf.DUMMYFUNCTION("""COMPUTED_VALUE"""),592.17)</f>
        <v>592.17</v>
      </c>
      <c r="G75" s="2">
        <f>IFERROR(__xludf.DUMMYFUNCTION("""COMPUTED_VALUE"""),45399.66666666667)</f>
        <v>45399.66667</v>
      </c>
      <c r="H75" s="1">
        <f>IFERROR(__xludf.DUMMYFUNCTION("""COMPUTED_VALUE"""),586.8)</f>
        <v>586.8</v>
      </c>
      <c r="J75" s="2">
        <f>IFERROR(__xludf.DUMMYFUNCTION("""COMPUTED_VALUE"""),45399.66666666667)</f>
        <v>45399.66667</v>
      </c>
      <c r="K75" s="1">
        <f>IFERROR(__xludf.DUMMYFUNCTION("""COMPUTED_VALUE"""),589.88)</f>
        <v>589.88</v>
      </c>
      <c r="M75" s="2">
        <f>IFERROR(__xludf.DUMMYFUNCTION("""COMPUTED_VALUE"""),45399.66666666667)</f>
        <v>45399.66667</v>
      </c>
      <c r="N75" s="1">
        <f>IFERROR(__xludf.DUMMYFUNCTION("""COMPUTED_VALUE"""),5807129.0)</f>
        <v>5807129</v>
      </c>
    </row>
    <row r="76">
      <c r="A76" s="2">
        <f>IFERROR(__xludf.DUMMYFUNCTION("""COMPUTED_VALUE"""),45400.66666666667)</f>
        <v>45400.66667</v>
      </c>
      <c r="B76" s="1">
        <f>IFERROR(__xludf.DUMMYFUNCTION("""COMPUTED_VALUE"""),589.16)</f>
        <v>589.16</v>
      </c>
      <c r="D76" s="2">
        <f>IFERROR(__xludf.DUMMYFUNCTION("""COMPUTED_VALUE"""),45400.66666666667)</f>
        <v>45400.66667</v>
      </c>
      <c r="E76" s="1">
        <f>IFERROR(__xludf.DUMMYFUNCTION("""COMPUTED_VALUE"""),591.04)</f>
        <v>591.04</v>
      </c>
      <c r="G76" s="2">
        <f>IFERROR(__xludf.DUMMYFUNCTION("""COMPUTED_VALUE"""),45400.66666666667)</f>
        <v>45400.66667</v>
      </c>
      <c r="H76" s="1">
        <f>IFERROR(__xludf.DUMMYFUNCTION("""COMPUTED_VALUE"""),585.67)</f>
        <v>585.67</v>
      </c>
      <c r="J76" s="2">
        <f>IFERROR(__xludf.DUMMYFUNCTION("""COMPUTED_VALUE"""),45400.66666666667)</f>
        <v>45400.66667</v>
      </c>
      <c r="K76" s="1">
        <f>IFERROR(__xludf.DUMMYFUNCTION("""COMPUTED_VALUE"""),586.95)</f>
        <v>586.95</v>
      </c>
      <c r="M76" s="2">
        <f>IFERROR(__xludf.DUMMYFUNCTION("""COMPUTED_VALUE"""),45400.66666666667)</f>
        <v>45400.66667</v>
      </c>
      <c r="N76" s="1">
        <f>IFERROR(__xludf.DUMMYFUNCTION("""COMPUTED_VALUE"""),5644122.0)</f>
        <v>5644122</v>
      </c>
    </row>
    <row r="77">
      <c r="A77" s="2">
        <f>IFERROR(__xludf.DUMMYFUNCTION("""COMPUTED_VALUE"""),45401.66666666667)</f>
        <v>45401.66667</v>
      </c>
      <c r="B77" s="1">
        <f>IFERROR(__xludf.DUMMYFUNCTION("""COMPUTED_VALUE"""),588.81)</f>
        <v>588.81</v>
      </c>
      <c r="D77" s="2">
        <f>IFERROR(__xludf.DUMMYFUNCTION("""COMPUTED_VALUE"""),45401.66666666667)</f>
        <v>45401.66667</v>
      </c>
      <c r="E77" s="1">
        <f>IFERROR(__xludf.DUMMYFUNCTION("""COMPUTED_VALUE"""),592.36)</f>
        <v>592.36</v>
      </c>
      <c r="G77" s="2">
        <f>IFERROR(__xludf.DUMMYFUNCTION("""COMPUTED_VALUE"""),45401.66666666667)</f>
        <v>45401.66667</v>
      </c>
      <c r="H77" s="1">
        <f>IFERROR(__xludf.DUMMYFUNCTION("""COMPUTED_VALUE"""),588.72)</f>
        <v>588.72</v>
      </c>
      <c r="J77" s="2">
        <f>IFERROR(__xludf.DUMMYFUNCTION("""COMPUTED_VALUE"""),45401.66666666667)</f>
        <v>45401.66667</v>
      </c>
      <c r="K77" s="1">
        <f>IFERROR(__xludf.DUMMYFUNCTION("""COMPUTED_VALUE"""),590.81)</f>
        <v>590.81</v>
      </c>
      <c r="M77" s="2">
        <f>IFERROR(__xludf.DUMMYFUNCTION("""COMPUTED_VALUE"""),45401.66666666667)</f>
        <v>45401.66667</v>
      </c>
      <c r="N77" s="1">
        <f>IFERROR(__xludf.DUMMYFUNCTION("""COMPUTED_VALUE"""),9653824.0)</f>
        <v>9653824</v>
      </c>
    </row>
    <row r="78">
      <c r="A78" s="2">
        <f>IFERROR(__xludf.DUMMYFUNCTION("""COMPUTED_VALUE"""),45404.66666666667)</f>
        <v>45404.66667</v>
      </c>
      <c r="B78" s="1">
        <f>IFERROR(__xludf.DUMMYFUNCTION("""COMPUTED_VALUE"""),591.44)</f>
        <v>591.44</v>
      </c>
      <c r="D78" s="2">
        <f>IFERROR(__xludf.DUMMYFUNCTION("""COMPUTED_VALUE"""),45404.66666666667)</f>
        <v>45404.66667</v>
      </c>
      <c r="E78" s="1">
        <f>IFERROR(__xludf.DUMMYFUNCTION("""COMPUTED_VALUE"""),598.42)</f>
        <v>598.42</v>
      </c>
      <c r="G78" s="2">
        <f>IFERROR(__xludf.DUMMYFUNCTION("""COMPUTED_VALUE"""),45404.66666666667)</f>
        <v>45404.66667</v>
      </c>
      <c r="H78" s="1">
        <f>IFERROR(__xludf.DUMMYFUNCTION("""COMPUTED_VALUE"""),591.44)</f>
        <v>591.44</v>
      </c>
      <c r="J78" s="2">
        <f>IFERROR(__xludf.DUMMYFUNCTION("""COMPUTED_VALUE"""),45404.66666666667)</f>
        <v>45404.66667</v>
      </c>
      <c r="K78" s="1">
        <f>IFERROR(__xludf.DUMMYFUNCTION("""COMPUTED_VALUE"""),595.44)</f>
        <v>595.44</v>
      </c>
      <c r="M78" s="2">
        <f>IFERROR(__xludf.DUMMYFUNCTION("""COMPUTED_VALUE"""),45404.66666666667)</f>
        <v>45404.66667</v>
      </c>
      <c r="N78" s="1">
        <f>IFERROR(__xludf.DUMMYFUNCTION("""COMPUTED_VALUE"""),5775759.0)</f>
        <v>5775759</v>
      </c>
    </row>
    <row r="79">
      <c r="A79" s="2">
        <f>IFERROR(__xludf.DUMMYFUNCTION("""COMPUTED_VALUE"""),45405.66666666667)</f>
        <v>45405.66667</v>
      </c>
      <c r="B79" s="1">
        <f>IFERROR(__xludf.DUMMYFUNCTION("""COMPUTED_VALUE"""),595.55)</f>
        <v>595.55</v>
      </c>
      <c r="D79" s="2">
        <f>IFERROR(__xludf.DUMMYFUNCTION("""COMPUTED_VALUE"""),45405.66666666667)</f>
        <v>45405.66667</v>
      </c>
      <c r="E79" s="1">
        <f>IFERROR(__xludf.DUMMYFUNCTION("""COMPUTED_VALUE"""),602.75)</f>
        <v>602.75</v>
      </c>
      <c r="G79" s="2">
        <f>IFERROR(__xludf.DUMMYFUNCTION("""COMPUTED_VALUE"""),45405.66666666667)</f>
        <v>45405.66667</v>
      </c>
      <c r="H79" s="1">
        <f>IFERROR(__xludf.DUMMYFUNCTION("""COMPUTED_VALUE"""),595.55)</f>
        <v>595.55</v>
      </c>
      <c r="J79" s="2">
        <f>IFERROR(__xludf.DUMMYFUNCTION("""COMPUTED_VALUE"""),45405.66666666667)</f>
        <v>45405.66667</v>
      </c>
      <c r="K79" s="1">
        <f>IFERROR(__xludf.DUMMYFUNCTION("""COMPUTED_VALUE"""),600.11)</f>
        <v>600.11</v>
      </c>
      <c r="M79" s="2">
        <f>IFERROR(__xludf.DUMMYFUNCTION("""COMPUTED_VALUE"""),45405.66666666667)</f>
        <v>45405.66667</v>
      </c>
      <c r="N79" s="1">
        <f>IFERROR(__xludf.DUMMYFUNCTION("""COMPUTED_VALUE"""),6506841.0)</f>
        <v>6506841</v>
      </c>
    </row>
    <row r="80">
      <c r="A80" s="2">
        <f>IFERROR(__xludf.DUMMYFUNCTION("""COMPUTED_VALUE"""),45406.66666666667)</f>
        <v>45406.66667</v>
      </c>
      <c r="B80" s="1">
        <f>IFERROR(__xludf.DUMMYFUNCTION("""COMPUTED_VALUE"""),598.71)</f>
        <v>598.71</v>
      </c>
      <c r="D80" s="2">
        <f>IFERROR(__xludf.DUMMYFUNCTION("""COMPUTED_VALUE"""),45406.66666666667)</f>
        <v>45406.66667</v>
      </c>
      <c r="E80" s="1">
        <f>IFERROR(__xludf.DUMMYFUNCTION("""COMPUTED_VALUE"""),602.45)</f>
        <v>602.45</v>
      </c>
      <c r="G80" s="2">
        <f>IFERROR(__xludf.DUMMYFUNCTION("""COMPUTED_VALUE"""),45406.66666666667)</f>
        <v>45406.66667</v>
      </c>
      <c r="H80" s="1">
        <f>IFERROR(__xludf.DUMMYFUNCTION("""COMPUTED_VALUE"""),595.4)</f>
        <v>595.4</v>
      </c>
      <c r="J80" s="2">
        <f>IFERROR(__xludf.DUMMYFUNCTION("""COMPUTED_VALUE"""),45406.66666666667)</f>
        <v>45406.66667</v>
      </c>
      <c r="K80" s="1">
        <f>IFERROR(__xludf.DUMMYFUNCTION("""COMPUTED_VALUE"""),601.31)</f>
        <v>601.31</v>
      </c>
      <c r="M80" s="2">
        <f>IFERROR(__xludf.DUMMYFUNCTION("""COMPUTED_VALUE"""),45406.66666666667)</f>
        <v>45406.66667</v>
      </c>
      <c r="N80" s="1">
        <f>IFERROR(__xludf.DUMMYFUNCTION("""COMPUTED_VALUE"""),7660906.0)</f>
        <v>7660906</v>
      </c>
    </row>
    <row r="81">
      <c r="A81" s="2">
        <f>IFERROR(__xludf.DUMMYFUNCTION("""COMPUTED_VALUE"""),45407.66666666667)</f>
        <v>45407.66667</v>
      </c>
      <c r="B81" s="1">
        <f>IFERROR(__xludf.DUMMYFUNCTION("""COMPUTED_VALUE"""),601.23)</f>
        <v>601.23</v>
      </c>
      <c r="D81" s="2">
        <f>IFERROR(__xludf.DUMMYFUNCTION("""COMPUTED_VALUE"""),45407.66666666667)</f>
        <v>45407.66667</v>
      </c>
      <c r="E81" s="1">
        <f>IFERROR(__xludf.DUMMYFUNCTION("""COMPUTED_VALUE"""),606.29)</f>
        <v>606.29</v>
      </c>
      <c r="G81" s="2">
        <f>IFERROR(__xludf.DUMMYFUNCTION("""COMPUTED_VALUE"""),45407.66666666667)</f>
        <v>45407.66667</v>
      </c>
      <c r="H81" s="1">
        <f>IFERROR(__xludf.DUMMYFUNCTION("""COMPUTED_VALUE"""),595.49)</f>
        <v>595.49</v>
      </c>
      <c r="J81" s="2">
        <f>IFERROR(__xludf.DUMMYFUNCTION("""COMPUTED_VALUE"""),45407.66666666667)</f>
        <v>45407.66667</v>
      </c>
      <c r="K81" s="1">
        <f>IFERROR(__xludf.DUMMYFUNCTION("""COMPUTED_VALUE"""),606.06)</f>
        <v>606.06</v>
      </c>
      <c r="M81" s="2">
        <f>IFERROR(__xludf.DUMMYFUNCTION("""COMPUTED_VALUE"""),45407.66666666667)</f>
        <v>45407.66667</v>
      </c>
      <c r="N81" s="1">
        <f>IFERROR(__xludf.DUMMYFUNCTION("""COMPUTED_VALUE"""),7151736.0)</f>
        <v>7151736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IFERROR(__xludf.DUMMYFUNCTION("""COMPUTED_VALUE"""),606.43)</f>
        <v>606.43</v>
      </c>
      <c r="D82" s="2">
        <f>IFERROR(__xludf.DUMMYFUNCTION("""COMPUTED_VALUE"""),45408.66666666667)</f>
        <v>45408.66667</v>
      </c>
      <c r="E82" s="1">
        <f>IFERROR(__xludf.DUMMYFUNCTION("""COMPUTED_VALUE"""),606.46)</f>
        <v>606.46</v>
      </c>
      <c r="G82" s="2">
        <f>IFERROR(__xludf.DUMMYFUNCTION("""COMPUTED_VALUE"""),45408.66666666667)</f>
        <v>45408.66667</v>
      </c>
      <c r="H82" s="1">
        <f>IFERROR(__xludf.DUMMYFUNCTION("""COMPUTED_VALUE"""),599.59)</f>
        <v>599.59</v>
      </c>
      <c r="J82" s="2">
        <f>IFERROR(__xludf.DUMMYFUNCTION("""COMPUTED_VALUE"""),45408.66666666667)</f>
        <v>45408.66667</v>
      </c>
      <c r="K82" s="1">
        <f>IFERROR(__xludf.DUMMYFUNCTION("""COMPUTED_VALUE"""),601.25)</f>
        <v>601.25</v>
      </c>
      <c r="M82" s="2">
        <f>IFERROR(__xludf.DUMMYFUNCTION("""COMPUTED_VALUE"""),45408.66666666667)</f>
        <v>45408.66667</v>
      </c>
      <c r="N82" s="1">
        <f>IFERROR(__xludf.DUMMYFUNCTION("""COMPUTED_VALUE"""),5999585.0)</f>
        <v>5999585</v>
      </c>
    </row>
    <row r="83">
      <c r="A83" s="2">
        <f>IFERROR(__xludf.DUMMYFUNCTION("""COMPUTED_VALUE"""),45411.66666666667)</f>
        <v>45411.66667</v>
      </c>
      <c r="B83" s="1">
        <f>IFERROR(__xludf.DUMMYFUNCTION("""COMPUTED_VALUE"""),601.85)</f>
        <v>601.85</v>
      </c>
      <c r="D83" s="2">
        <f>IFERROR(__xludf.DUMMYFUNCTION("""COMPUTED_VALUE"""),45411.66666666667)</f>
        <v>45411.66667</v>
      </c>
      <c r="E83" s="1">
        <f>IFERROR(__xludf.DUMMYFUNCTION("""COMPUTED_VALUE"""),607.06)</f>
        <v>607.06</v>
      </c>
      <c r="G83" s="2">
        <f>IFERROR(__xludf.DUMMYFUNCTION("""COMPUTED_VALUE"""),45411.66666666667)</f>
        <v>45411.66667</v>
      </c>
      <c r="H83" s="1">
        <f>IFERROR(__xludf.DUMMYFUNCTION("""COMPUTED_VALUE"""),601.61)</f>
        <v>601.61</v>
      </c>
      <c r="J83" s="2">
        <f>IFERROR(__xludf.DUMMYFUNCTION("""COMPUTED_VALUE"""),45411.66666666667)</f>
        <v>45411.66667</v>
      </c>
      <c r="K83" s="1">
        <f>IFERROR(__xludf.DUMMYFUNCTION("""COMPUTED_VALUE"""),605.49)</f>
        <v>605.49</v>
      </c>
      <c r="M83" s="2">
        <f>IFERROR(__xludf.DUMMYFUNCTION("""COMPUTED_VALUE"""),45411.66666666667)</f>
        <v>45411.66667</v>
      </c>
      <c r="N83" s="1">
        <f>IFERROR(__xludf.DUMMYFUNCTION("""COMPUTED_VALUE"""),6485213.0)</f>
        <v>6485213</v>
      </c>
    </row>
    <row r="84">
      <c r="A84" s="2">
        <f>IFERROR(__xludf.DUMMYFUNCTION("""COMPUTED_VALUE"""),45412.66666666667)</f>
        <v>45412.66667</v>
      </c>
      <c r="B84" s="1">
        <f>IFERROR(__xludf.DUMMYFUNCTION("""COMPUTED_VALUE"""),605.15)</f>
        <v>605.15</v>
      </c>
      <c r="D84" s="2">
        <f>IFERROR(__xludf.DUMMYFUNCTION("""COMPUTED_VALUE"""),45412.66666666667)</f>
        <v>45412.66667</v>
      </c>
      <c r="E84" s="1">
        <f>IFERROR(__xludf.DUMMYFUNCTION("""COMPUTED_VALUE"""),606.58)</f>
        <v>606.58</v>
      </c>
      <c r="G84" s="2">
        <f>IFERROR(__xludf.DUMMYFUNCTION("""COMPUTED_VALUE"""),45412.66666666667)</f>
        <v>45412.66667</v>
      </c>
      <c r="H84" s="1">
        <f>IFERROR(__xludf.DUMMYFUNCTION("""COMPUTED_VALUE"""),596.39)</f>
        <v>596.39</v>
      </c>
      <c r="J84" s="2">
        <f>IFERROR(__xludf.DUMMYFUNCTION("""COMPUTED_VALUE"""),45412.66666666667)</f>
        <v>45412.66667</v>
      </c>
      <c r="K84" s="1">
        <f>IFERROR(__xludf.DUMMYFUNCTION("""COMPUTED_VALUE"""),596.92)</f>
        <v>596.92</v>
      </c>
      <c r="M84" s="2">
        <f>IFERROR(__xludf.DUMMYFUNCTION("""COMPUTED_VALUE"""),45412.66666666667)</f>
        <v>45412.66667</v>
      </c>
      <c r="N84" s="1">
        <f>IFERROR(__xludf.DUMMYFUNCTION("""COMPUTED_VALUE"""),6941605.0)</f>
        <v>6941605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IFERROR(__xludf.DUMMYFUNCTION("""COMPUTED_VALUE"""),596.38)</f>
        <v>596.38</v>
      </c>
      <c r="D85" s="2">
        <f>IFERROR(__xludf.DUMMYFUNCTION("""COMPUTED_VALUE"""),45413.66666666667)</f>
        <v>45413.66667</v>
      </c>
      <c r="E85" s="1">
        <f>IFERROR(__xludf.DUMMYFUNCTION("""COMPUTED_VALUE"""),599.0)</f>
        <v>599</v>
      </c>
      <c r="G85" s="2">
        <f>IFERROR(__xludf.DUMMYFUNCTION("""COMPUTED_VALUE"""),45413.66666666667)</f>
        <v>45413.66667</v>
      </c>
      <c r="H85" s="1">
        <f>IFERROR(__xludf.DUMMYFUNCTION("""COMPUTED_VALUE"""),588.06)</f>
        <v>588.06</v>
      </c>
      <c r="J85" s="2">
        <f>IFERROR(__xludf.DUMMYFUNCTION("""COMPUTED_VALUE"""),45413.66666666667)</f>
        <v>45413.66667</v>
      </c>
      <c r="K85" s="1">
        <f>IFERROR(__xludf.DUMMYFUNCTION("""COMPUTED_VALUE"""),593.26)</f>
        <v>593.26</v>
      </c>
      <c r="M85" s="2">
        <f>IFERROR(__xludf.DUMMYFUNCTION("""COMPUTED_VALUE"""),45413.66666666667)</f>
        <v>45413.66667</v>
      </c>
      <c r="N85" s="1">
        <f>IFERROR(__xludf.DUMMYFUNCTION("""COMPUTED_VALUE"""),7615441.0)</f>
        <v>7615441</v>
      </c>
    </row>
    <row r="86">
      <c r="A86" s="2">
        <f>IFERROR(__xludf.DUMMYFUNCTION("""COMPUTED_VALUE"""),45414.66666666667)</f>
        <v>45414.66667</v>
      </c>
      <c r="B86" s="1">
        <f>IFERROR(__xludf.DUMMYFUNCTION("""COMPUTED_VALUE"""),594.09)</f>
        <v>594.09</v>
      </c>
      <c r="D86" s="2">
        <f>IFERROR(__xludf.DUMMYFUNCTION("""COMPUTED_VALUE"""),45414.66666666667)</f>
        <v>45414.66667</v>
      </c>
      <c r="E86" s="1">
        <f>IFERROR(__xludf.DUMMYFUNCTION("""COMPUTED_VALUE"""),598.34)</f>
        <v>598.34</v>
      </c>
      <c r="G86" s="2">
        <f>IFERROR(__xludf.DUMMYFUNCTION("""COMPUTED_VALUE"""),45414.66666666667)</f>
        <v>45414.66667</v>
      </c>
      <c r="H86" s="1">
        <f>IFERROR(__xludf.DUMMYFUNCTION("""COMPUTED_VALUE"""),593.28)</f>
        <v>593.28</v>
      </c>
      <c r="J86" s="2">
        <f>IFERROR(__xludf.DUMMYFUNCTION("""COMPUTED_VALUE"""),45414.66666666667)</f>
        <v>45414.66667</v>
      </c>
      <c r="K86" s="1">
        <f>IFERROR(__xludf.DUMMYFUNCTION("""COMPUTED_VALUE"""),596.82)</f>
        <v>596.82</v>
      </c>
      <c r="M86" s="2">
        <f>IFERROR(__xludf.DUMMYFUNCTION("""COMPUTED_VALUE"""),45414.66666666667)</f>
        <v>45414.66667</v>
      </c>
      <c r="N86" s="1">
        <f>IFERROR(__xludf.DUMMYFUNCTION("""COMPUTED_VALUE"""),6273060.0)</f>
        <v>6273060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IFERROR(__xludf.DUMMYFUNCTION("""COMPUTED_VALUE"""),597.45)</f>
        <v>597.45</v>
      </c>
      <c r="D87" s="2">
        <f>IFERROR(__xludf.DUMMYFUNCTION("""COMPUTED_VALUE"""),45415.66666666667)</f>
        <v>45415.66667</v>
      </c>
      <c r="E87" s="1">
        <f>IFERROR(__xludf.DUMMYFUNCTION("""COMPUTED_VALUE"""),601.6)</f>
        <v>601.6</v>
      </c>
      <c r="G87" s="2">
        <f>IFERROR(__xludf.DUMMYFUNCTION("""COMPUTED_VALUE"""),45415.66666666667)</f>
        <v>45415.66667</v>
      </c>
      <c r="H87" s="1">
        <f>IFERROR(__xludf.DUMMYFUNCTION("""COMPUTED_VALUE"""),594.24)</f>
        <v>594.24</v>
      </c>
      <c r="J87" s="2">
        <f>IFERROR(__xludf.DUMMYFUNCTION("""COMPUTED_VALUE"""),45415.66666666667)</f>
        <v>45415.66667</v>
      </c>
      <c r="K87" s="1">
        <f>IFERROR(__xludf.DUMMYFUNCTION("""COMPUTED_VALUE"""),600.28)</f>
        <v>600.28</v>
      </c>
      <c r="M87" s="2">
        <f>IFERROR(__xludf.DUMMYFUNCTION("""COMPUTED_VALUE"""),45415.66666666667)</f>
        <v>45415.66667</v>
      </c>
      <c r="N87" s="1">
        <f>IFERROR(__xludf.DUMMYFUNCTION("""COMPUTED_VALUE"""),5554263.0)</f>
        <v>5554263</v>
      </c>
    </row>
    <row r="88">
      <c r="A88" s="2">
        <f>IFERROR(__xludf.DUMMYFUNCTION("""COMPUTED_VALUE"""),45418.66666666667)</f>
        <v>45418.66667</v>
      </c>
      <c r="B88" s="1">
        <f>IFERROR(__xludf.DUMMYFUNCTION("""COMPUTED_VALUE"""),602.52)</f>
        <v>602.52</v>
      </c>
      <c r="D88" s="2">
        <f>IFERROR(__xludf.DUMMYFUNCTION("""COMPUTED_VALUE"""),45418.66666666667)</f>
        <v>45418.66667</v>
      </c>
      <c r="E88" s="1">
        <f>IFERROR(__xludf.DUMMYFUNCTION("""COMPUTED_VALUE"""),608.07)</f>
        <v>608.07</v>
      </c>
      <c r="G88" s="2">
        <f>IFERROR(__xludf.DUMMYFUNCTION("""COMPUTED_VALUE"""),45418.66666666667)</f>
        <v>45418.66667</v>
      </c>
      <c r="H88" s="1">
        <f>IFERROR(__xludf.DUMMYFUNCTION("""COMPUTED_VALUE"""),602.52)</f>
        <v>602.52</v>
      </c>
      <c r="J88" s="2">
        <f>IFERROR(__xludf.DUMMYFUNCTION("""COMPUTED_VALUE"""),45418.66666666667)</f>
        <v>45418.66667</v>
      </c>
      <c r="K88" s="1">
        <f>IFERROR(__xludf.DUMMYFUNCTION("""COMPUTED_VALUE"""),608.01)</f>
        <v>608.01</v>
      </c>
      <c r="M88" s="2">
        <f>IFERROR(__xludf.DUMMYFUNCTION("""COMPUTED_VALUE"""),45418.66666666667)</f>
        <v>45418.66667</v>
      </c>
      <c r="N88" s="1">
        <f>IFERROR(__xludf.DUMMYFUNCTION("""COMPUTED_VALUE"""),4590491.0)</f>
        <v>4590491</v>
      </c>
    </row>
    <row r="89">
      <c r="A89" s="2">
        <f>IFERROR(__xludf.DUMMYFUNCTION("""COMPUTED_VALUE"""),45419.66666666667)</f>
        <v>45419.66667</v>
      </c>
      <c r="B89" s="1">
        <f>IFERROR(__xludf.DUMMYFUNCTION("""COMPUTED_VALUE"""),609.97)</f>
        <v>609.97</v>
      </c>
      <c r="D89" s="2">
        <f>IFERROR(__xludf.DUMMYFUNCTION("""COMPUTED_VALUE"""),45419.66666666667)</f>
        <v>45419.66667</v>
      </c>
      <c r="E89" s="1">
        <f>IFERROR(__xludf.DUMMYFUNCTION("""COMPUTED_VALUE"""),611.15)</f>
        <v>611.15</v>
      </c>
      <c r="G89" s="2">
        <f>IFERROR(__xludf.DUMMYFUNCTION("""COMPUTED_VALUE"""),45419.66666666667)</f>
        <v>45419.66667</v>
      </c>
      <c r="H89" s="1">
        <f>IFERROR(__xludf.DUMMYFUNCTION("""COMPUTED_VALUE"""),608.31)</f>
        <v>608.31</v>
      </c>
      <c r="J89" s="2">
        <f>IFERROR(__xludf.DUMMYFUNCTION("""COMPUTED_VALUE"""),45419.66666666667)</f>
        <v>45419.66667</v>
      </c>
      <c r="K89" s="1">
        <f>IFERROR(__xludf.DUMMYFUNCTION("""COMPUTED_VALUE"""),609.87)</f>
        <v>609.87</v>
      </c>
      <c r="M89" s="2">
        <f>IFERROR(__xludf.DUMMYFUNCTION("""COMPUTED_VALUE"""),45419.66666666667)</f>
        <v>45419.66667</v>
      </c>
      <c r="N89" s="1">
        <f>IFERROR(__xludf.DUMMYFUNCTION("""COMPUTED_VALUE"""),4914554.0)</f>
        <v>4914554</v>
      </c>
    </row>
    <row r="90">
      <c r="A90" s="2">
        <f>IFERROR(__xludf.DUMMYFUNCTION("""COMPUTED_VALUE"""),45420.66666666667)</f>
        <v>45420.66667</v>
      </c>
      <c r="B90" s="1">
        <f>IFERROR(__xludf.DUMMYFUNCTION("""COMPUTED_VALUE"""),610.38)</f>
        <v>610.38</v>
      </c>
      <c r="D90" s="2">
        <f>IFERROR(__xludf.DUMMYFUNCTION("""COMPUTED_VALUE"""),45420.66666666667)</f>
        <v>45420.66667</v>
      </c>
      <c r="E90" s="1">
        <f>IFERROR(__xludf.DUMMYFUNCTION("""COMPUTED_VALUE"""),610.95)</f>
        <v>610.95</v>
      </c>
      <c r="G90" s="2">
        <f>IFERROR(__xludf.DUMMYFUNCTION("""COMPUTED_VALUE"""),45420.66666666667)</f>
        <v>45420.66667</v>
      </c>
      <c r="H90" s="1">
        <f>IFERROR(__xludf.DUMMYFUNCTION("""COMPUTED_VALUE"""),606.9)</f>
        <v>606.9</v>
      </c>
      <c r="J90" s="2">
        <f>IFERROR(__xludf.DUMMYFUNCTION("""COMPUTED_VALUE"""),45420.66666666667)</f>
        <v>45420.66667</v>
      </c>
      <c r="K90" s="1">
        <f>IFERROR(__xludf.DUMMYFUNCTION("""COMPUTED_VALUE"""),606.9)</f>
        <v>606.9</v>
      </c>
      <c r="M90" s="2">
        <f>IFERROR(__xludf.DUMMYFUNCTION("""COMPUTED_VALUE"""),45420.66666666667)</f>
        <v>45420.66667</v>
      </c>
      <c r="N90" s="1">
        <f>IFERROR(__xludf.DUMMYFUNCTION("""COMPUTED_VALUE"""),4508674.0)</f>
        <v>4508674</v>
      </c>
    </row>
    <row r="91">
      <c r="A91" s="2">
        <f>IFERROR(__xludf.DUMMYFUNCTION("""COMPUTED_VALUE"""),45421.66666666667)</f>
        <v>45421.66667</v>
      </c>
      <c r="B91" s="1">
        <f>IFERROR(__xludf.DUMMYFUNCTION("""COMPUTED_VALUE"""),607.31)</f>
        <v>607.31</v>
      </c>
      <c r="D91" s="2">
        <f>IFERROR(__xludf.DUMMYFUNCTION("""COMPUTED_VALUE"""),45421.66666666667)</f>
        <v>45421.66667</v>
      </c>
      <c r="E91" s="1">
        <f>IFERROR(__xludf.DUMMYFUNCTION("""COMPUTED_VALUE"""),608.63)</f>
        <v>608.63</v>
      </c>
      <c r="G91" s="2">
        <f>IFERROR(__xludf.DUMMYFUNCTION("""COMPUTED_VALUE"""),45421.66666666667)</f>
        <v>45421.66667</v>
      </c>
      <c r="H91" s="1">
        <f>IFERROR(__xludf.DUMMYFUNCTION("""COMPUTED_VALUE"""),606.16)</f>
        <v>606.16</v>
      </c>
      <c r="J91" s="2">
        <f>IFERROR(__xludf.DUMMYFUNCTION("""COMPUTED_VALUE"""),45421.66666666667)</f>
        <v>45421.66667</v>
      </c>
      <c r="K91" s="1">
        <f>IFERROR(__xludf.DUMMYFUNCTION("""COMPUTED_VALUE"""),607.94)</f>
        <v>607.94</v>
      </c>
      <c r="M91" s="2">
        <f>IFERROR(__xludf.DUMMYFUNCTION("""COMPUTED_VALUE"""),45421.66666666667)</f>
        <v>45421.66667</v>
      </c>
      <c r="N91" s="1">
        <f>IFERROR(__xludf.DUMMYFUNCTION("""COMPUTED_VALUE"""),4811890.0)</f>
        <v>4811890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IFERROR(__xludf.DUMMYFUNCTION("""COMPUTED_VALUE"""),609.7)</f>
        <v>609.7</v>
      </c>
      <c r="D92" s="2">
        <f>IFERROR(__xludf.DUMMYFUNCTION("""COMPUTED_VALUE"""),45422.66666666667)</f>
        <v>45422.66667</v>
      </c>
      <c r="E92" s="1">
        <f>IFERROR(__xludf.DUMMYFUNCTION("""COMPUTED_VALUE"""),611.86)</f>
        <v>611.86</v>
      </c>
      <c r="G92" s="2">
        <f>IFERROR(__xludf.DUMMYFUNCTION("""COMPUTED_VALUE"""),45422.66666666667)</f>
        <v>45422.66667</v>
      </c>
      <c r="H92" s="1">
        <f>IFERROR(__xludf.DUMMYFUNCTION("""COMPUTED_VALUE"""),609.14)</f>
        <v>609.14</v>
      </c>
      <c r="J92" s="2">
        <f>IFERROR(__xludf.DUMMYFUNCTION("""COMPUTED_VALUE"""),45422.66666666667)</f>
        <v>45422.66667</v>
      </c>
      <c r="K92" s="1">
        <f>IFERROR(__xludf.DUMMYFUNCTION("""COMPUTED_VALUE"""),610.76)</f>
        <v>610.76</v>
      </c>
      <c r="M92" s="2">
        <f>IFERROR(__xludf.DUMMYFUNCTION("""COMPUTED_VALUE"""),45422.66666666667)</f>
        <v>45422.66667</v>
      </c>
      <c r="N92" s="1">
        <f>IFERROR(__xludf.DUMMYFUNCTION("""COMPUTED_VALUE"""),4155169.0)</f>
        <v>4155169</v>
      </c>
    </row>
    <row r="93">
      <c r="A93" s="2">
        <f>IFERROR(__xludf.DUMMYFUNCTION("""COMPUTED_VALUE"""),45425.66666666667)</f>
        <v>45425.66667</v>
      </c>
      <c r="B93" s="1">
        <f>IFERROR(__xludf.DUMMYFUNCTION("""COMPUTED_VALUE"""),610.66)</f>
        <v>610.66</v>
      </c>
      <c r="D93" s="2">
        <f>IFERROR(__xludf.DUMMYFUNCTION("""COMPUTED_VALUE"""),45425.66666666667)</f>
        <v>45425.66667</v>
      </c>
      <c r="E93" s="1">
        <f>IFERROR(__xludf.DUMMYFUNCTION("""COMPUTED_VALUE"""),612.2)</f>
        <v>612.2</v>
      </c>
      <c r="G93" s="2">
        <f>IFERROR(__xludf.DUMMYFUNCTION("""COMPUTED_VALUE"""),45425.66666666667)</f>
        <v>45425.66667</v>
      </c>
      <c r="H93" s="1">
        <f>IFERROR(__xludf.DUMMYFUNCTION("""COMPUTED_VALUE"""),607.17)</f>
        <v>607.17</v>
      </c>
      <c r="J93" s="2">
        <f>IFERROR(__xludf.DUMMYFUNCTION("""COMPUTED_VALUE"""),45425.66666666667)</f>
        <v>45425.66667</v>
      </c>
      <c r="K93" s="1">
        <f>IFERROR(__xludf.DUMMYFUNCTION("""COMPUTED_VALUE"""),607.83)</f>
        <v>607.83</v>
      </c>
      <c r="M93" s="2">
        <f>IFERROR(__xludf.DUMMYFUNCTION("""COMPUTED_VALUE"""),45425.66666666667)</f>
        <v>45425.66667</v>
      </c>
      <c r="N93" s="1">
        <f>IFERROR(__xludf.DUMMYFUNCTION("""COMPUTED_VALUE"""),4059842.0)</f>
        <v>4059842</v>
      </c>
    </row>
    <row r="94">
      <c r="A94" s="2">
        <f>IFERROR(__xludf.DUMMYFUNCTION("""COMPUTED_VALUE"""),45426.66666666667)</f>
        <v>45426.66667</v>
      </c>
      <c r="B94" s="1">
        <f>IFERROR(__xludf.DUMMYFUNCTION("""COMPUTED_VALUE"""),607.61)</f>
        <v>607.61</v>
      </c>
      <c r="D94" s="2">
        <f>IFERROR(__xludf.DUMMYFUNCTION("""COMPUTED_VALUE"""),45426.66666666667)</f>
        <v>45426.66667</v>
      </c>
      <c r="E94" s="1">
        <f>IFERROR(__xludf.DUMMYFUNCTION("""COMPUTED_VALUE"""),610.14)</f>
        <v>610.14</v>
      </c>
      <c r="G94" s="2">
        <f>IFERROR(__xludf.DUMMYFUNCTION("""COMPUTED_VALUE"""),45426.66666666667)</f>
        <v>45426.66667</v>
      </c>
      <c r="H94" s="1">
        <f>IFERROR(__xludf.DUMMYFUNCTION("""COMPUTED_VALUE"""),605.65)</f>
        <v>605.65</v>
      </c>
      <c r="J94" s="2">
        <f>IFERROR(__xludf.DUMMYFUNCTION("""COMPUTED_VALUE"""),45426.66666666667)</f>
        <v>45426.66667</v>
      </c>
      <c r="K94" s="1">
        <f>IFERROR(__xludf.DUMMYFUNCTION("""COMPUTED_VALUE"""),607.65)</f>
        <v>607.65</v>
      </c>
      <c r="M94" s="2">
        <f>IFERROR(__xludf.DUMMYFUNCTION("""COMPUTED_VALUE"""),45426.66666666667)</f>
        <v>45426.66667</v>
      </c>
      <c r="N94" s="1">
        <f>IFERROR(__xludf.DUMMYFUNCTION("""COMPUTED_VALUE"""),5169100.0)</f>
        <v>5169100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IFERROR(__xludf.DUMMYFUNCTION("""COMPUTED_VALUE"""),609.09)</f>
        <v>609.09</v>
      </c>
      <c r="D95" s="2">
        <f>IFERROR(__xludf.DUMMYFUNCTION("""COMPUTED_VALUE"""),45427.66666666667)</f>
        <v>45427.66667</v>
      </c>
      <c r="E95" s="1">
        <f>IFERROR(__xludf.DUMMYFUNCTION("""COMPUTED_VALUE"""),610.72)</f>
        <v>610.72</v>
      </c>
      <c r="G95" s="2">
        <f>IFERROR(__xludf.DUMMYFUNCTION("""COMPUTED_VALUE"""),45427.66666666667)</f>
        <v>45427.66667</v>
      </c>
      <c r="H95" s="1">
        <f>IFERROR(__xludf.DUMMYFUNCTION("""COMPUTED_VALUE"""),607.49)</f>
        <v>607.49</v>
      </c>
      <c r="J95" s="2">
        <f>IFERROR(__xludf.DUMMYFUNCTION("""COMPUTED_VALUE"""),45427.66666666667)</f>
        <v>45427.66667</v>
      </c>
      <c r="K95" s="1">
        <f>IFERROR(__xludf.DUMMYFUNCTION("""COMPUTED_VALUE"""),608.41)</f>
        <v>608.41</v>
      </c>
      <c r="M95" s="2">
        <f>IFERROR(__xludf.DUMMYFUNCTION("""COMPUTED_VALUE"""),45427.66666666667)</f>
        <v>45427.66667</v>
      </c>
      <c r="N95" s="1">
        <f>IFERROR(__xludf.DUMMYFUNCTION("""COMPUTED_VALUE"""),4768609.0)</f>
        <v>4768609</v>
      </c>
    </row>
    <row r="96">
      <c r="A96" s="2">
        <f>IFERROR(__xludf.DUMMYFUNCTION("""COMPUTED_VALUE"""),45428.66666666667)</f>
        <v>45428.66667</v>
      </c>
      <c r="B96" s="1">
        <f>IFERROR(__xludf.DUMMYFUNCTION("""COMPUTED_VALUE"""),608.43)</f>
        <v>608.43</v>
      </c>
      <c r="D96" s="2">
        <f>IFERROR(__xludf.DUMMYFUNCTION("""COMPUTED_VALUE"""),45428.66666666667)</f>
        <v>45428.66667</v>
      </c>
      <c r="E96" s="1">
        <f>IFERROR(__xludf.DUMMYFUNCTION("""COMPUTED_VALUE"""),613.96)</f>
        <v>613.96</v>
      </c>
      <c r="G96" s="2">
        <f>IFERROR(__xludf.DUMMYFUNCTION("""COMPUTED_VALUE"""),45428.66666666667)</f>
        <v>45428.66667</v>
      </c>
      <c r="H96" s="1">
        <f>IFERROR(__xludf.DUMMYFUNCTION("""COMPUTED_VALUE"""),606.45)</f>
        <v>606.45</v>
      </c>
      <c r="J96" s="2">
        <f>IFERROR(__xludf.DUMMYFUNCTION("""COMPUTED_VALUE"""),45428.66666666667)</f>
        <v>45428.66667</v>
      </c>
      <c r="K96" s="1">
        <f>IFERROR(__xludf.DUMMYFUNCTION("""COMPUTED_VALUE"""),612.94)</f>
        <v>612.94</v>
      </c>
      <c r="M96" s="2">
        <f>IFERROR(__xludf.DUMMYFUNCTION("""COMPUTED_VALUE"""),45428.66666666667)</f>
        <v>45428.66667</v>
      </c>
      <c r="N96" s="1">
        <f>IFERROR(__xludf.DUMMYFUNCTION("""COMPUTED_VALUE"""),4792599.0)</f>
        <v>4792599</v>
      </c>
    </row>
    <row r="97">
      <c r="A97" s="2">
        <f>IFERROR(__xludf.DUMMYFUNCTION("""COMPUTED_VALUE"""),45429.66666666667)</f>
        <v>45429.66667</v>
      </c>
      <c r="B97" s="1">
        <f>IFERROR(__xludf.DUMMYFUNCTION("""COMPUTED_VALUE"""),613.27)</f>
        <v>613.27</v>
      </c>
      <c r="D97" s="2">
        <f>IFERROR(__xludf.DUMMYFUNCTION("""COMPUTED_VALUE"""),45429.66666666667)</f>
        <v>45429.66667</v>
      </c>
      <c r="E97" s="1">
        <f>IFERROR(__xludf.DUMMYFUNCTION("""COMPUTED_VALUE"""),613.34)</f>
        <v>613.34</v>
      </c>
      <c r="G97" s="2">
        <f>IFERROR(__xludf.DUMMYFUNCTION("""COMPUTED_VALUE"""),45429.66666666667)</f>
        <v>45429.66667</v>
      </c>
      <c r="H97" s="1">
        <f>IFERROR(__xludf.DUMMYFUNCTION("""COMPUTED_VALUE"""),607.38)</f>
        <v>607.38</v>
      </c>
      <c r="J97" s="2">
        <f>IFERROR(__xludf.DUMMYFUNCTION("""COMPUTED_VALUE"""),45429.66666666667)</f>
        <v>45429.66667</v>
      </c>
      <c r="K97" s="1">
        <f>IFERROR(__xludf.DUMMYFUNCTION("""COMPUTED_VALUE"""),611.7)</f>
        <v>611.7</v>
      </c>
      <c r="M97" s="2">
        <f>IFERROR(__xludf.DUMMYFUNCTION("""COMPUTED_VALUE"""),45429.66666666667)</f>
        <v>45429.66667</v>
      </c>
      <c r="N97" s="1">
        <f>IFERROR(__xludf.DUMMYFUNCTION("""COMPUTED_VALUE"""),4906963.0)</f>
        <v>4906963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IFERROR(__xludf.DUMMYFUNCTION("""COMPUTED_VALUE"""),611.29)</f>
        <v>611.29</v>
      </c>
      <c r="D98" s="2">
        <f>IFERROR(__xludf.DUMMYFUNCTION("""COMPUTED_VALUE"""),45432.66666666667)</f>
        <v>45432.66667</v>
      </c>
      <c r="E98" s="1">
        <f>IFERROR(__xludf.DUMMYFUNCTION("""COMPUTED_VALUE"""),611.67)</f>
        <v>611.67</v>
      </c>
      <c r="G98" s="2">
        <f>IFERROR(__xludf.DUMMYFUNCTION("""COMPUTED_VALUE"""),45432.66666666667)</f>
        <v>45432.66667</v>
      </c>
      <c r="H98" s="1">
        <f>IFERROR(__xludf.DUMMYFUNCTION("""COMPUTED_VALUE"""),606.44)</f>
        <v>606.44</v>
      </c>
      <c r="J98" s="2">
        <f>IFERROR(__xludf.DUMMYFUNCTION("""COMPUTED_VALUE"""),45432.66666666667)</f>
        <v>45432.66667</v>
      </c>
      <c r="K98" s="1">
        <f>IFERROR(__xludf.DUMMYFUNCTION("""COMPUTED_VALUE"""),606.89)</f>
        <v>606.89</v>
      </c>
      <c r="M98" s="2">
        <f>IFERROR(__xludf.DUMMYFUNCTION("""COMPUTED_VALUE"""),45432.66666666667)</f>
        <v>45432.66667</v>
      </c>
      <c r="N98" s="1">
        <f>IFERROR(__xludf.DUMMYFUNCTION("""COMPUTED_VALUE"""),5217088.0)</f>
        <v>5217088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IFERROR(__xludf.DUMMYFUNCTION("""COMPUTED_VALUE"""),607.83)</f>
        <v>607.83</v>
      </c>
      <c r="D99" s="2">
        <f>IFERROR(__xludf.DUMMYFUNCTION("""COMPUTED_VALUE"""),45433.66666666667)</f>
        <v>45433.66667</v>
      </c>
      <c r="E99" s="1">
        <f>IFERROR(__xludf.DUMMYFUNCTION("""COMPUTED_VALUE"""),609.14)</f>
        <v>609.14</v>
      </c>
      <c r="G99" s="2">
        <f>IFERROR(__xludf.DUMMYFUNCTION("""COMPUTED_VALUE"""),45433.66666666667)</f>
        <v>45433.66667</v>
      </c>
      <c r="H99" s="1">
        <f>IFERROR(__xludf.DUMMYFUNCTION("""COMPUTED_VALUE"""),606.16)</f>
        <v>606.16</v>
      </c>
      <c r="J99" s="2">
        <f>IFERROR(__xludf.DUMMYFUNCTION("""COMPUTED_VALUE"""),45433.66666666667)</f>
        <v>45433.66667</v>
      </c>
      <c r="K99" s="1">
        <f>IFERROR(__xludf.DUMMYFUNCTION("""COMPUTED_VALUE"""),608.02)</f>
        <v>608.02</v>
      </c>
      <c r="M99" s="2">
        <f>IFERROR(__xludf.DUMMYFUNCTION("""COMPUTED_VALUE"""),45433.66666666667)</f>
        <v>45433.66667</v>
      </c>
      <c r="N99" s="1">
        <f>IFERROR(__xludf.DUMMYFUNCTION("""COMPUTED_VALUE"""),3913464.0)</f>
        <v>3913464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IFERROR(__xludf.DUMMYFUNCTION("""COMPUTED_VALUE"""),608.43)</f>
        <v>608.43</v>
      </c>
      <c r="D100" s="2">
        <f>IFERROR(__xludf.DUMMYFUNCTION("""COMPUTED_VALUE"""),45434.66666666667)</f>
        <v>45434.66667</v>
      </c>
      <c r="E100" s="1">
        <f>IFERROR(__xludf.DUMMYFUNCTION("""COMPUTED_VALUE"""),612.32)</f>
        <v>612.32</v>
      </c>
      <c r="G100" s="2">
        <f>IFERROR(__xludf.DUMMYFUNCTION("""COMPUTED_VALUE"""),45434.66666666667)</f>
        <v>45434.66667</v>
      </c>
      <c r="H100" s="1">
        <f>IFERROR(__xludf.DUMMYFUNCTION("""COMPUTED_VALUE"""),606.97)</f>
        <v>606.97</v>
      </c>
      <c r="J100" s="2">
        <f>IFERROR(__xludf.DUMMYFUNCTION("""COMPUTED_VALUE"""),45434.66666666667)</f>
        <v>45434.66667</v>
      </c>
      <c r="K100" s="1">
        <f>IFERROR(__xludf.DUMMYFUNCTION("""COMPUTED_VALUE"""),611.51)</f>
        <v>611.51</v>
      </c>
      <c r="M100" s="2">
        <f>IFERROR(__xludf.DUMMYFUNCTION("""COMPUTED_VALUE"""),45434.66666666667)</f>
        <v>45434.66667</v>
      </c>
      <c r="N100" s="1">
        <f>IFERROR(__xludf.DUMMYFUNCTION("""COMPUTED_VALUE"""),4164562.0)</f>
        <v>4164562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IFERROR(__xludf.DUMMYFUNCTION("""COMPUTED_VALUE"""),611.83)</f>
        <v>611.83</v>
      </c>
      <c r="D101" s="2">
        <f>IFERROR(__xludf.DUMMYFUNCTION("""COMPUTED_VALUE"""),45435.66666666667)</f>
        <v>45435.66667</v>
      </c>
      <c r="E101" s="1">
        <f>IFERROR(__xludf.DUMMYFUNCTION("""COMPUTED_VALUE"""),612.85)</f>
        <v>612.85</v>
      </c>
      <c r="G101" s="2">
        <f>IFERROR(__xludf.DUMMYFUNCTION("""COMPUTED_VALUE"""),45435.66666666667)</f>
        <v>45435.66667</v>
      </c>
      <c r="H101" s="1">
        <f>IFERROR(__xludf.DUMMYFUNCTION("""COMPUTED_VALUE"""),608.06)</f>
        <v>608.06</v>
      </c>
      <c r="J101" s="2">
        <f>IFERROR(__xludf.DUMMYFUNCTION("""COMPUTED_VALUE"""),45435.66666666667)</f>
        <v>45435.66667</v>
      </c>
      <c r="K101" s="1">
        <f>IFERROR(__xludf.DUMMYFUNCTION("""COMPUTED_VALUE"""),609.01)</f>
        <v>609.01</v>
      </c>
      <c r="M101" s="2">
        <f>IFERROR(__xludf.DUMMYFUNCTION("""COMPUTED_VALUE"""),45435.66666666667)</f>
        <v>45435.66667</v>
      </c>
      <c r="N101" s="1">
        <f>IFERROR(__xludf.DUMMYFUNCTION("""COMPUTED_VALUE"""),3488055.0)</f>
        <v>3488055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IFERROR(__xludf.DUMMYFUNCTION("""COMPUTED_VALUE"""),609.72)</f>
        <v>609.72</v>
      </c>
      <c r="D102" s="2">
        <f>IFERROR(__xludf.DUMMYFUNCTION("""COMPUTED_VALUE"""),45436.66666666667)</f>
        <v>45436.66667</v>
      </c>
      <c r="E102" s="1">
        <f>IFERROR(__xludf.DUMMYFUNCTION("""COMPUTED_VALUE"""),613.58)</f>
        <v>613.58</v>
      </c>
      <c r="G102" s="2">
        <f>IFERROR(__xludf.DUMMYFUNCTION("""COMPUTED_VALUE"""),45436.66666666667)</f>
        <v>45436.66667</v>
      </c>
      <c r="H102" s="1">
        <f>IFERROR(__xludf.DUMMYFUNCTION("""COMPUTED_VALUE"""),605.84)</f>
        <v>605.84</v>
      </c>
      <c r="J102" s="2">
        <f>IFERROR(__xludf.DUMMYFUNCTION("""COMPUTED_VALUE"""),45436.66666666667)</f>
        <v>45436.66667</v>
      </c>
      <c r="K102" s="1">
        <f>IFERROR(__xludf.DUMMYFUNCTION("""COMPUTED_VALUE"""),613.57)</f>
        <v>613.57</v>
      </c>
      <c r="M102" s="2">
        <f>IFERROR(__xludf.DUMMYFUNCTION("""COMPUTED_VALUE"""),45436.66666666667)</f>
        <v>45436.66667</v>
      </c>
      <c r="N102" s="1">
        <f>IFERROR(__xludf.DUMMYFUNCTION("""COMPUTED_VALUE"""),6074633.0)</f>
        <v>6074633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IFERROR(__xludf.DUMMYFUNCTION("""COMPUTED_VALUE"""),612.45)</f>
        <v>612.45</v>
      </c>
      <c r="D103" s="2">
        <f>IFERROR(__xludf.DUMMYFUNCTION("""COMPUTED_VALUE"""),45440.66666666667)</f>
        <v>45440.66667</v>
      </c>
      <c r="E103" s="1">
        <f>IFERROR(__xludf.DUMMYFUNCTION("""COMPUTED_VALUE"""),612.45)</f>
        <v>612.45</v>
      </c>
      <c r="G103" s="2">
        <f>IFERROR(__xludf.DUMMYFUNCTION("""COMPUTED_VALUE"""),45440.66666666667)</f>
        <v>45440.66667</v>
      </c>
      <c r="H103" s="1">
        <f>IFERROR(__xludf.DUMMYFUNCTION("""COMPUTED_VALUE"""),603.47)</f>
        <v>603.47</v>
      </c>
      <c r="J103" s="2">
        <f>IFERROR(__xludf.DUMMYFUNCTION("""COMPUTED_VALUE"""),45440.66666666667)</f>
        <v>45440.66667</v>
      </c>
      <c r="K103" s="1">
        <f>IFERROR(__xludf.DUMMYFUNCTION("""COMPUTED_VALUE"""),604.35)</f>
        <v>604.35</v>
      </c>
      <c r="M103" s="2">
        <f>IFERROR(__xludf.DUMMYFUNCTION("""COMPUTED_VALUE"""),45440.66666666667)</f>
        <v>45440.66667</v>
      </c>
      <c r="N103" s="1">
        <f>IFERROR(__xludf.DUMMYFUNCTION("""COMPUTED_VALUE"""),6922650.0)</f>
        <v>6922650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IFERROR(__xludf.DUMMYFUNCTION("""COMPUTED_VALUE"""),601.5)</f>
        <v>601.5</v>
      </c>
      <c r="D104" s="2">
        <f>IFERROR(__xludf.DUMMYFUNCTION("""COMPUTED_VALUE"""),45441.66666666667)</f>
        <v>45441.66667</v>
      </c>
      <c r="E104" s="1">
        <f>IFERROR(__xludf.DUMMYFUNCTION("""COMPUTED_VALUE"""),601.88)</f>
        <v>601.88</v>
      </c>
      <c r="G104" s="2">
        <f>IFERROR(__xludf.DUMMYFUNCTION("""COMPUTED_VALUE"""),45441.66666666667)</f>
        <v>45441.66667</v>
      </c>
      <c r="H104" s="1">
        <f>IFERROR(__xludf.DUMMYFUNCTION("""COMPUTED_VALUE"""),596.05)</f>
        <v>596.05</v>
      </c>
      <c r="J104" s="2">
        <f>IFERROR(__xludf.DUMMYFUNCTION("""COMPUTED_VALUE"""),45441.66666666667)</f>
        <v>45441.66667</v>
      </c>
      <c r="K104" s="1">
        <f>IFERROR(__xludf.DUMMYFUNCTION("""COMPUTED_VALUE"""),596.3)</f>
        <v>596.3</v>
      </c>
      <c r="M104" s="2">
        <f>IFERROR(__xludf.DUMMYFUNCTION("""COMPUTED_VALUE"""),45441.66666666667)</f>
        <v>45441.66667</v>
      </c>
      <c r="N104" s="1">
        <f>IFERROR(__xludf.DUMMYFUNCTION("""COMPUTED_VALUE"""),5195370.0)</f>
        <v>5195370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IFERROR(__xludf.DUMMYFUNCTION("""COMPUTED_VALUE"""),596.8)</f>
        <v>596.8</v>
      </c>
      <c r="D105" s="2">
        <f>IFERROR(__xludf.DUMMYFUNCTION("""COMPUTED_VALUE"""),45442.66666666667)</f>
        <v>45442.66667</v>
      </c>
      <c r="E105" s="1">
        <f>IFERROR(__xludf.DUMMYFUNCTION("""COMPUTED_VALUE"""),600.92)</f>
        <v>600.92</v>
      </c>
      <c r="G105" s="2">
        <f>IFERROR(__xludf.DUMMYFUNCTION("""COMPUTED_VALUE"""),45442.66666666667)</f>
        <v>45442.66667</v>
      </c>
      <c r="H105" s="1">
        <f>IFERROR(__xludf.DUMMYFUNCTION("""COMPUTED_VALUE"""),595.04)</f>
        <v>595.04</v>
      </c>
      <c r="J105" s="2">
        <f>IFERROR(__xludf.DUMMYFUNCTION("""COMPUTED_VALUE"""),45442.66666666667)</f>
        <v>45442.66667</v>
      </c>
      <c r="K105" s="1">
        <f>IFERROR(__xludf.DUMMYFUNCTION("""COMPUTED_VALUE"""),600.81)</f>
        <v>600.81</v>
      </c>
      <c r="M105" s="2">
        <f>IFERROR(__xludf.DUMMYFUNCTION("""COMPUTED_VALUE"""),45442.66666666667)</f>
        <v>45442.66667</v>
      </c>
      <c r="N105" s="1">
        <f>IFERROR(__xludf.DUMMYFUNCTION("""COMPUTED_VALUE"""),6195713.0)</f>
        <v>6195713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IFERROR(__xludf.DUMMYFUNCTION("""COMPUTED_VALUE"""),600.99)</f>
        <v>600.99</v>
      </c>
      <c r="D106" s="2">
        <f>IFERROR(__xludf.DUMMYFUNCTION("""COMPUTED_VALUE"""),45443.66666666667)</f>
        <v>45443.66667</v>
      </c>
      <c r="E106" s="1">
        <f>IFERROR(__xludf.DUMMYFUNCTION("""COMPUTED_VALUE"""),610.45)</f>
        <v>610.45</v>
      </c>
      <c r="G106" s="2">
        <f>IFERROR(__xludf.DUMMYFUNCTION("""COMPUTED_VALUE"""),45443.66666666667)</f>
        <v>45443.66667</v>
      </c>
      <c r="H106" s="1">
        <f>IFERROR(__xludf.DUMMYFUNCTION("""COMPUTED_VALUE"""),600.3)</f>
        <v>600.3</v>
      </c>
      <c r="J106" s="2">
        <f>IFERROR(__xludf.DUMMYFUNCTION("""COMPUTED_VALUE"""),45443.66666666667)</f>
        <v>45443.66667</v>
      </c>
      <c r="K106" s="1">
        <f>IFERROR(__xludf.DUMMYFUNCTION("""COMPUTED_VALUE"""),610.06)</f>
        <v>610.06</v>
      </c>
      <c r="M106" s="2">
        <f>IFERROR(__xludf.DUMMYFUNCTION("""COMPUTED_VALUE"""),45443.66666666667)</f>
        <v>45443.66667</v>
      </c>
      <c r="N106" s="1">
        <f>IFERROR(__xludf.DUMMYFUNCTION("""COMPUTED_VALUE"""),1.6095623E7)</f>
        <v>16095623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IFERROR(__xludf.DUMMYFUNCTION("""COMPUTED_VALUE"""),612.92)</f>
        <v>612.92</v>
      </c>
      <c r="D107" s="2">
        <f>IFERROR(__xludf.DUMMYFUNCTION("""COMPUTED_VALUE"""),45446.66666666667)</f>
        <v>45446.66667</v>
      </c>
      <c r="E107" s="1">
        <f>IFERROR(__xludf.DUMMYFUNCTION("""COMPUTED_VALUE"""),615.35)</f>
        <v>615.35</v>
      </c>
      <c r="G107" s="2">
        <f>IFERROR(__xludf.DUMMYFUNCTION("""COMPUTED_VALUE"""),45446.66666666667)</f>
        <v>45446.66667</v>
      </c>
      <c r="H107" s="1">
        <f>IFERROR(__xludf.DUMMYFUNCTION("""COMPUTED_VALUE"""),594.4)</f>
        <v>594.4</v>
      </c>
      <c r="J107" s="2">
        <f>IFERROR(__xludf.DUMMYFUNCTION("""COMPUTED_VALUE"""),45446.66666666667)</f>
        <v>45446.66667</v>
      </c>
      <c r="K107" s="1">
        <f>IFERROR(__xludf.DUMMYFUNCTION("""COMPUTED_VALUE"""),599.51)</f>
        <v>599.51</v>
      </c>
      <c r="M107" s="2">
        <f>IFERROR(__xludf.DUMMYFUNCTION("""COMPUTED_VALUE"""),45446.66666666667)</f>
        <v>45446.66667</v>
      </c>
      <c r="N107" s="1">
        <f>IFERROR(__xludf.DUMMYFUNCTION("""COMPUTED_VALUE"""),2.9279842E7)</f>
        <v>29279842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IFERROR(__xludf.DUMMYFUNCTION("""COMPUTED_VALUE"""),600.49)</f>
        <v>600.49</v>
      </c>
      <c r="D108" s="2">
        <f>IFERROR(__xludf.DUMMYFUNCTION("""COMPUTED_VALUE"""),45447.66666666667)</f>
        <v>45447.66667</v>
      </c>
      <c r="E108" s="1">
        <f>IFERROR(__xludf.DUMMYFUNCTION("""COMPUTED_VALUE"""),604.98)</f>
        <v>604.98</v>
      </c>
      <c r="G108" s="2">
        <f>IFERROR(__xludf.DUMMYFUNCTION("""COMPUTED_VALUE"""),45447.66666666667)</f>
        <v>45447.66667</v>
      </c>
      <c r="H108" s="1">
        <f>IFERROR(__xludf.DUMMYFUNCTION("""COMPUTED_VALUE"""),598.25)</f>
        <v>598.25</v>
      </c>
      <c r="J108" s="2">
        <f>IFERROR(__xludf.DUMMYFUNCTION("""COMPUTED_VALUE"""),45447.66666666667)</f>
        <v>45447.66667</v>
      </c>
      <c r="K108" s="1">
        <f>IFERROR(__xludf.DUMMYFUNCTION("""COMPUTED_VALUE"""),604.87)</f>
        <v>604.87</v>
      </c>
      <c r="M108" s="2">
        <f>IFERROR(__xludf.DUMMYFUNCTION("""COMPUTED_VALUE"""),45447.66666666667)</f>
        <v>45447.66667</v>
      </c>
      <c r="N108" s="1">
        <f>IFERROR(__xludf.DUMMYFUNCTION("""COMPUTED_VALUE"""),1.2073464E7)</f>
        <v>12073464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IFERROR(__xludf.DUMMYFUNCTION("""COMPUTED_VALUE"""),604.94)</f>
        <v>604.94</v>
      </c>
      <c r="D109" s="2">
        <f>IFERROR(__xludf.DUMMYFUNCTION("""COMPUTED_VALUE"""),45448.66666666667)</f>
        <v>45448.66667</v>
      </c>
      <c r="E109" s="1">
        <f>IFERROR(__xludf.DUMMYFUNCTION("""COMPUTED_VALUE"""),607.8)</f>
        <v>607.8</v>
      </c>
      <c r="G109" s="2">
        <f>IFERROR(__xludf.DUMMYFUNCTION("""COMPUTED_VALUE"""),45448.66666666667)</f>
        <v>45448.66667</v>
      </c>
      <c r="H109" s="1">
        <f>IFERROR(__xludf.DUMMYFUNCTION("""COMPUTED_VALUE"""),600.57)</f>
        <v>600.57</v>
      </c>
      <c r="J109" s="2">
        <f>IFERROR(__xludf.DUMMYFUNCTION("""COMPUTED_VALUE"""),45448.66666666667)</f>
        <v>45448.66667</v>
      </c>
      <c r="K109" s="1">
        <f>IFERROR(__xludf.DUMMYFUNCTION("""COMPUTED_VALUE"""),607.24)</f>
        <v>607.24</v>
      </c>
      <c r="M109" s="2">
        <f>IFERROR(__xludf.DUMMYFUNCTION("""COMPUTED_VALUE"""),45448.66666666667)</f>
        <v>45448.66667</v>
      </c>
      <c r="N109" s="1">
        <f>IFERROR(__xludf.DUMMYFUNCTION("""COMPUTED_VALUE"""),9638012.0)</f>
        <v>9638012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IFERROR(__xludf.DUMMYFUNCTION("""COMPUTED_VALUE"""),607.6)</f>
        <v>607.6</v>
      </c>
      <c r="D110" s="2">
        <f>IFERROR(__xludf.DUMMYFUNCTION("""COMPUTED_VALUE"""),45449.66666666667)</f>
        <v>45449.66667</v>
      </c>
      <c r="E110" s="1">
        <f>IFERROR(__xludf.DUMMYFUNCTION("""COMPUTED_VALUE"""),608.42)</f>
        <v>608.42</v>
      </c>
      <c r="G110" s="2">
        <f>IFERROR(__xludf.DUMMYFUNCTION("""COMPUTED_VALUE"""),45449.66666666667)</f>
        <v>45449.66667</v>
      </c>
      <c r="H110" s="1">
        <f>IFERROR(__xludf.DUMMYFUNCTION("""COMPUTED_VALUE"""),599.83)</f>
        <v>599.83</v>
      </c>
      <c r="J110" s="2">
        <f>IFERROR(__xludf.DUMMYFUNCTION("""COMPUTED_VALUE"""),45449.66666666667)</f>
        <v>45449.66667</v>
      </c>
      <c r="K110" s="1">
        <f>IFERROR(__xludf.DUMMYFUNCTION("""COMPUTED_VALUE"""),602.71)</f>
        <v>602.71</v>
      </c>
      <c r="M110" s="2">
        <f>IFERROR(__xludf.DUMMYFUNCTION("""COMPUTED_VALUE"""),45449.66666666667)</f>
        <v>45449.66667</v>
      </c>
      <c r="N110" s="1">
        <f>IFERROR(__xludf.DUMMYFUNCTION("""COMPUTED_VALUE"""),8850027.0)</f>
        <v>8850027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IFERROR(__xludf.DUMMYFUNCTION("""COMPUTED_VALUE"""),601.94)</f>
        <v>601.94</v>
      </c>
      <c r="D111" s="2">
        <f>IFERROR(__xludf.DUMMYFUNCTION("""COMPUTED_VALUE"""),45450.66666666667)</f>
        <v>45450.66667</v>
      </c>
      <c r="E111" s="1">
        <f>IFERROR(__xludf.DUMMYFUNCTION("""COMPUTED_VALUE"""),607.12)</f>
        <v>607.12</v>
      </c>
      <c r="G111" s="2">
        <f>IFERROR(__xludf.DUMMYFUNCTION("""COMPUTED_VALUE"""),45450.66666666667)</f>
        <v>45450.66667</v>
      </c>
      <c r="H111" s="1">
        <f>IFERROR(__xludf.DUMMYFUNCTION("""COMPUTED_VALUE"""),598.01)</f>
        <v>598.01</v>
      </c>
      <c r="J111" s="2">
        <f>IFERROR(__xludf.DUMMYFUNCTION("""COMPUTED_VALUE"""),45450.66666666667)</f>
        <v>45450.66667</v>
      </c>
      <c r="K111" s="1">
        <f>IFERROR(__xludf.DUMMYFUNCTION("""COMPUTED_VALUE"""),598.89)</f>
        <v>598.89</v>
      </c>
      <c r="M111" s="2">
        <f>IFERROR(__xludf.DUMMYFUNCTION("""COMPUTED_VALUE"""),45450.66666666667)</f>
        <v>45450.66667</v>
      </c>
      <c r="N111" s="1">
        <f>IFERROR(__xludf.DUMMYFUNCTION("""COMPUTED_VALUE"""),8442111.0)</f>
        <v>8442111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IFERROR(__xludf.DUMMYFUNCTION("""COMPUTED_VALUE"""),598.54)</f>
        <v>598.54</v>
      </c>
      <c r="D112" s="2">
        <f>IFERROR(__xludf.DUMMYFUNCTION("""COMPUTED_VALUE"""),45453.66666666667)</f>
        <v>45453.66667</v>
      </c>
      <c r="E112" s="1">
        <f>IFERROR(__xludf.DUMMYFUNCTION("""COMPUTED_VALUE"""),603.09)</f>
        <v>603.09</v>
      </c>
      <c r="G112" s="2">
        <f>IFERROR(__xludf.DUMMYFUNCTION("""COMPUTED_VALUE"""),45453.66666666667)</f>
        <v>45453.66667</v>
      </c>
      <c r="H112" s="1">
        <f>IFERROR(__xludf.DUMMYFUNCTION("""COMPUTED_VALUE"""),597.68)</f>
        <v>597.68</v>
      </c>
      <c r="J112" s="2">
        <f>IFERROR(__xludf.DUMMYFUNCTION("""COMPUTED_VALUE"""),45453.66666666667)</f>
        <v>45453.66667</v>
      </c>
      <c r="K112" s="1">
        <f>IFERROR(__xludf.DUMMYFUNCTION("""COMPUTED_VALUE"""),602.21)</f>
        <v>602.21</v>
      </c>
      <c r="M112" s="2">
        <f>IFERROR(__xludf.DUMMYFUNCTION("""COMPUTED_VALUE"""),45453.66666666667)</f>
        <v>45453.66667</v>
      </c>
      <c r="N112" s="1">
        <f>IFERROR(__xludf.DUMMYFUNCTION("""COMPUTED_VALUE"""),6648101.0)</f>
        <v>6648101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IFERROR(__xludf.DUMMYFUNCTION("""COMPUTED_VALUE"""),601.97)</f>
        <v>601.97</v>
      </c>
      <c r="D113" s="2">
        <f>IFERROR(__xludf.DUMMYFUNCTION("""COMPUTED_VALUE"""),45454.66666666667)</f>
        <v>45454.66667</v>
      </c>
      <c r="E113" s="1">
        <f>IFERROR(__xludf.DUMMYFUNCTION("""COMPUTED_VALUE"""),602.99)</f>
        <v>602.99</v>
      </c>
      <c r="G113" s="2">
        <f>IFERROR(__xludf.DUMMYFUNCTION("""COMPUTED_VALUE"""),45454.66666666667)</f>
        <v>45454.66667</v>
      </c>
      <c r="H113" s="1">
        <f>IFERROR(__xludf.DUMMYFUNCTION("""COMPUTED_VALUE"""),597.1)</f>
        <v>597.1</v>
      </c>
      <c r="J113" s="2">
        <f>IFERROR(__xludf.DUMMYFUNCTION("""COMPUTED_VALUE"""),45454.66666666667)</f>
        <v>45454.66667</v>
      </c>
      <c r="K113" s="1">
        <f>IFERROR(__xludf.DUMMYFUNCTION("""COMPUTED_VALUE"""),602.49)</f>
        <v>602.49</v>
      </c>
      <c r="M113" s="2">
        <f>IFERROR(__xludf.DUMMYFUNCTION("""COMPUTED_VALUE"""),45454.66666666667)</f>
        <v>45454.66667</v>
      </c>
      <c r="N113" s="1">
        <f>IFERROR(__xludf.DUMMYFUNCTION("""COMPUTED_VALUE"""),6863517.0)</f>
        <v>6863517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IFERROR(__xludf.DUMMYFUNCTION("""COMPUTED_VALUE"""),604.11)</f>
        <v>604.11</v>
      </c>
      <c r="D114" s="2">
        <f>IFERROR(__xludf.DUMMYFUNCTION("""COMPUTED_VALUE"""),45455.66666666667)</f>
        <v>45455.66667</v>
      </c>
      <c r="E114" s="1">
        <f>IFERROR(__xludf.DUMMYFUNCTION("""COMPUTED_VALUE"""),606.29)</f>
        <v>606.29</v>
      </c>
      <c r="G114" s="2">
        <f>IFERROR(__xludf.DUMMYFUNCTION("""COMPUTED_VALUE"""),45455.66666666667)</f>
        <v>45455.66667</v>
      </c>
      <c r="H114" s="1">
        <f>IFERROR(__xludf.DUMMYFUNCTION("""COMPUTED_VALUE"""),600.13)</f>
        <v>600.13</v>
      </c>
      <c r="J114" s="2">
        <f>IFERROR(__xludf.DUMMYFUNCTION("""COMPUTED_VALUE"""),45455.66666666667)</f>
        <v>45455.66667</v>
      </c>
      <c r="K114" s="1">
        <f>IFERROR(__xludf.DUMMYFUNCTION("""COMPUTED_VALUE"""),604.28)</f>
        <v>604.28</v>
      </c>
      <c r="M114" s="2">
        <f>IFERROR(__xludf.DUMMYFUNCTION("""COMPUTED_VALUE"""),45455.66666666667)</f>
        <v>45455.66667</v>
      </c>
      <c r="N114" s="1">
        <f>IFERROR(__xludf.DUMMYFUNCTION("""COMPUTED_VALUE"""),6683180.0)</f>
        <v>6683180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IFERROR(__xludf.DUMMYFUNCTION("""COMPUTED_VALUE"""),603.86)</f>
        <v>603.86</v>
      </c>
      <c r="D115" s="2">
        <f>IFERROR(__xludf.DUMMYFUNCTION("""COMPUTED_VALUE"""),45456.66666666667)</f>
        <v>45456.66667</v>
      </c>
      <c r="E115" s="1">
        <f>IFERROR(__xludf.DUMMYFUNCTION("""COMPUTED_VALUE"""),604.75)</f>
        <v>604.75</v>
      </c>
      <c r="G115" s="2">
        <f>IFERROR(__xludf.DUMMYFUNCTION("""COMPUTED_VALUE"""),45456.66666666667)</f>
        <v>45456.66667</v>
      </c>
      <c r="H115" s="1">
        <f>IFERROR(__xludf.DUMMYFUNCTION("""COMPUTED_VALUE"""),597.73)</f>
        <v>597.73</v>
      </c>
      <c r="J115" s="2">
        <f>IFERROR(__xludf.DUMMYFUNCTION("""COMPUTED_VALUE"""),45456.66666666667)</f>
        <v>45456.66667</v>
      </c>
      <c r="K115" s="1">
        <f>IFERROR(__xludf.DUMMYFUNCTION("""COMPUTED_VALUE"""),604.31)</f>
        <v>604.31</v>
      </c>
      <c r="M115" s="2">
        <f>IFERROR(__xludf.DUMMYFUNCTION("""COMPUTED_VALUE"""),45456.66666666667)</f>
        <v>45456.66667</v>
      </c>
      <c r="N115" s="1">
        <f>IFERROR(__xludf.DUMMYFUNCTION("""COMPUTED_VALUE"""),5552259.0)</f>
        <v>5552259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IFERROR(__xludf.DUMMYFUNCTION("""COMPUTED_VALUE"""),601.85)</f>
        <v>601.85</v>
      </c>
      <c r="D116" s="2">
        <f>IFERROR(__xludf.DUMMYFUNCTION("""COMPUTED_VALUE"""),45457.66666666667)</f>
        <v>45457.66667</v>
      </c>
      <c r="E116" s="1">
        <f>IFERROR(__xludf.DUMMYFUNCTION("""COMPUTED_VALUE"""),608.31)</f>
        <v>608.31</v>
      </c>
      <c r="G116" s="2">
        <f>IFERROR(__xludf.DUMMYFUNCTION("""COMPUTED_VALUE"""),45457.66666666667)</f>
        <v>45457.66667</v>
      </c>
      <c r="H116" s="1">
        <f>IFERROR(__xludf.DUMMYFUNCTION("""COMPUTED_VALUE"""),599.56)</f>
        <v>599.56</v>
      </c>
      <c r="J116" s="2">
        <f>IFERROR(__xludf.DUMMYFUNCTION("""COMPUTED_VALUE"""),45457.66666666667)</f>
        <v>45457.66667</v>
      </c>
      <c r="K116" s="1">
        <f>IFERROR(__xludf.DUMMYFUNCTION("""COMPUTED_VALUE"""),607.71)</f>
        <v>607.71</v>
      </c>
      <c r="M116" s="2">
        <f>IFERROR(__xludf.DUMMYFUNCTION("""COMPUTED_VALUE"""),45457.66666666667)</f>
        <v>45457.66667</v>
      </c>
      <c r="N116" s="1">
        <f>IFERROR(__xludf.DUMMYFUNCTION("""COMPUTED_VALUE"""),5226950.0)</f>
        <v>5226950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IFERROR(__xludf.DUMMYFUNCTION("""COMPUTED_VALUE"""),606.22)</f>
        <v>606.22</v>
      </c>
      <c r="D117" s="2">
        <f>IFERROR(__xludf.DUMMYFUNCTION("""COMPUTED_VALUE"""),45460.66666666667)</f>
        <v>45460.66667</v>
      </c>
      <c r="E117" s="1">
        <f>IFERROR(__xludf.DUMMYFUNCTION("""COMPUTED_VALUE"""),615.76)</f>
        <v>615.76</v>
      </c>
      <c r="G117" s="2">
        <f>IFERROR(__xludf.DUMMYFUNCTION("""COMPUTED_VALUE"""),45460.66666666667)</f>
        <v>45460.66667</v>
      </c>
      <c r="H117" s="1">
        <f>IFERROR(__xludf.DUMMYFUNCTION("""COMPUTED_VALUE"""),604.43)</f>
        <v>604.43</v>
      </c>
      <c r="J117" s="2">
        <f>IFERROR(__xludf.DUMMYFUNCTION("""COMPUTED_VALUE"""),45460.66666666667)</f>
        <v>45460.66667</v>
      </c>
      <c r="K117" s="1">
        <f>IFERROR(__xludf.DUMMYFUNCTION("""COMPUTED_VALUE"""),614.56)</f>
        <v>614.56</v>
      </c>
      <c r="M117" s="2">
        <f>IFERROR(__xludf.DUMMYFUNCTION("""COMPUTED_VALUE"""),45460.66666666667)</f>
        <v>45460.66667</v>
      </c>
      <c r="N117" s="1">
        <f>IFERROR(__xludf.DUMMYFUNCTION("""COMPUTED_VALUE"""),5330227.0)</f>
        <v>5330227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IFERROR(__xludf.DUMMYFUNCTION("""COMPUTED_VALUE"""),614.53)</f>
        <v>614.53</v>
      </c>
      <c r="D118" s="2">
        <f>IFERROR(__xludf.DUMMYFUNCTION("""COMPUTED_VALUE"""),45461.66666666667)</f>
        <v>45461.66667</v>
      </c>
      <c r="E118" s="1">
        <f>IFERROR(__xludf.DUMMYFUNCTION("""COMPUTED_VALUE"""),617.88)</f>
        <v>617.88</v>
      </c>
      <c r="G118" s="2">
        <f>IFERROR(__xludf.DUMMYFUNCTION("""COMPUTED_VALUE"""),45461.66666666667)</f>
        <v>45461.66667</v>
      </c>
      <c r="H118" s="1">
        <f>IFERROR(__xludf.DUMMYFUNCTION("""COMPUTED_VALUE"""),611.66)</f>
        <v>611.66</v>
      </c>
      <c r="J118" s="2">
        <f>IFERROR(__xludf.DUMMYFUNCTION("""COMPUTED_VALUE"""),45461.66666666667)</f>
        <v>45461.66667</v>
      </c>
      <c r="K118" s="1">
        <f>IFERROR(__xludf.DUMMYFUNCTION("""COMPUTED_VALUE"""),617.38)</f>
        <v>617.38</v>
      </c>
      <c r="M118" s="2">
        <f>IFERROR(__xludf.DUMMYFUNCTION("""COMPUTED_VALUE"""),45461.66666666667)</f>
        <v>45461.66667</v>
      </c>
      <c r="N118" s="1">
        <f>IFERROR(__xludf.DUMMYFUNCTION("""COMPUTED_VALUE"""),4827108.0)</f>
        <v>4827108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IFERROR(__xludf.DUMMYFUNCTION("""COMPUTED_VALUE"""),616.13)</f>
        <v>616.13</v>
      </c>
      <c r="D119" s="2">
        <f>IFERROR(__xludf.DUMMYFUNCTION("""COMPUTED_VALUE"""),45463.66666666667)</f>
        <v>45463.66667</v>
      </c>
      <c r="E119" s="1">
        <f>IFERROR(__xludf.DUMMYFUNCTION("""COMPUTED_VALUE"""),618.09)</f>
        <v>618.09</v>
      </c>
      <c r="G119" s="2">
        <f>IFERROR(__xludf.DUMMYFUNCTION("""COMPUTED_VALUE"""),45463.66666666667)</f>
        <v>45463.66667</v>
      </c>
      <c r="H119" s="1">
        <f>IFERROR(__xludf.DUMMYFUNCTION("""COMPUTED_VALUE"""),613.93)</f>
        <v>613.93</v>
      </c>
      <c r="J119" s="2">
        <f>IFERROR(__xludf.DUMMYFUNCTION("""COMPUTED_VALUE"""),45463.66666666667)</f>
        <v>45463.66667</v>
      </c>
      <c r="K119" s="1">
        <f>IFERROR(__xludf.DUMMYFUNCTION("""COMPUTED_VALUE"""),617.62)</f>
        <v>617.62</v>
      </c>
      <c r="M119" s="2">
        <f>IFERROR(__xludf.DUMMYFUNCTION("""COMPUTED_VALUE"""),45463.66666666667)</f>
        <v>45463.66667</v>
      </c>
      <c r="N119" s="1">
        <f>IFERROR(__xludf.DUMMYFUNCTION("""COMPUTED_VALUE"""),7487153.0)</f>
        <v>7487153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IFERROR(__xludf.DUMMYFUNCTION("""COMPUTED_VALUE"""),618.05)</f>
        <v>618.05</v>
      </c>
      <c r="D120" s="2">
        <f>IFERROR(__xludf.DUMMYFUNCTION("""COMPUTED_VALUE"""),45464.66666666667)</f>
        <v>45464.66667</v>
      </c>
      <c r="E120" s="1">
        <f>IFERROR(__xludf.DUMMYFUNCTION("""COMPUTED_VALUE"""),618.46)</f>
        <v>618.46</v>
      </c>
      <c r="G120" s="2">
        <f>IFERROR(__xludf.DUMMYFUNCTION("""COMPUTED_VALUE"""),45464.66666666667)</f>
        <v>45464.66667</v>
      </c>
      <c r="H120" s="1">
        <f>IFERROR(__xludf.DUMMYFUNCTION("""COMPUTED_VALUE"""),615.13)</f>
        <v>615.13</v>
      </c>
      <c r="J120" s="2">
        <f>IFERROR(__xludf.DUMMYFUNCTION("""COMPUTED_VALUE"""),45464.66666666667)</f>
        <v>45464.66667</v>
      </c>
      <c r="K120" s="1">
        <f>IFERROR(__xludf.DUMMYFUNCTION("""COMPUTED_VALUE"""),617.16)</f>
        <v>617.16</v>
      </c>
      <c r="M120" s="2">
        <f>IFERROR(__xludf.DUMMYFUNCTION("""COMPUTED_VALUE"""),45464.66666666667)</f>
        <v>45464.66667</v>
      </c>
      <c r="N120" s="1">
        <f>IFERROR(__xludf.DUMMYFUNCTION("""COMPUTED_VALUE"""),1.1073906E7)</f>
        <v>11073906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IFERROR(__xludf.DUMMYFUNCTION("""COMPUTED_VALUE"""),619.63)</f>
        <v>619.63</v>
      </c>
      <c r="D121" s="2">
        <f>IFERROR(__xludf.DUMMYFUNCTION("""COMPUTED_VALUE"""),45467.66666666667)</f>
        <v>45467.66667</v>
      </c>
      <c r="E121" s="1">
        <f>IFERROR(__xludf.DUMMYFUNCTION("""COMPUTED_VALUE"""),626.86)</f>
        <v>626.86</v>
      </c>
      <c r="G121" s="2">
        <f>IFERROR(__xludf.DUMMYFUNCTION("""COMPUTED_VALUE"""),45467.66666666667)</f>
        <v>45467.66667</v>
      </c>
      <c r="H121" s="1">
        <f>IFERROR(__xludf.DUMMYFUNCTION("""COMPUTED_VALUE"""),618.65)</f>
        <v>618.65</v>
      </c>
      <c r="J121" s="2">
        <f>IFERROR(__xludf.DUMMYFUNCTION("""COMPUTED_VALUE"""),45467.66666666667)</f>
        <v>45467.66667</v>
      </c>
      <c r="K121" s="1">
        <f>IFERROR(__xludf.DUMMYFUNCTION("""COMPUTED_VALUE"""),625.85)</f>
        <v>625.85</v>
      </c>
      <c r="M121" s="2">
        <f>IFERROR(__xludf.DUMMYFUNCTION("""COMPUTED_VALUE"""),45467.66666666667)</f>
        <v>45467.66667</v>
      </c>
      <c r="N121" s="1">
        <f>IFERROR(__xludf.DUMMYFUNCTION("""COMPUTED_VALUE"""),5832407.0)</f>
        <v>5832407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IFERROR(__xludf.DUMMYFUNCTION("""COMPUTED_VALUE"""),626.11)</f>
        <v>626.11</v>
      </c>
      <c r="D122" s="2">
        <f>IFERROR(__xludf.DUMMYFUNCTION("""COMPUTED_VALUE"""),45468.66666666667)</f>
        <v>45468.66667</v>
      </c>
      <c r="E122" s="1">
        <f>IFERROR(__xludf.DUMMYFUNCTION("""COMPUTED_VALUE"""),627.63)</f>
        <v>627.63</v>
      </c>
      <c r="G122" s="2">
        <f>IFERROR(__xludf.DUMMYFUNCTION("""COMPUTED_VALUE"""),45468.66666666667)</f>
        <v>45468.66667</v>
      </c>
      <c r="H122" s="1">
        <f>IFERROR(__xludf.DUMMYFUNCTION("""COMPUTED_VALUE"""),623.72)</f>
        <v>623.72</v>
      </c>
      <c r="J122" s="2">
        <f>IFERROR(__xludf.DUMMYFUNCTION("""COMPUTED_VALUE"""),45468.66666666667)</f>
        <v>45468.66667</v>
      </c>
      <c r="K122" s="1">
        <f>IFERROR(__xludf.DUMMYFUNCTION("""COMPUTED_VALUE"""),624.36)</f>
        <v>624.36</v>
      </c>
      <c r="M122" s="2">
        <f>IFERROR(__xludf.DUMMYFUNCTION("""COMPUTED_VALUE"""),45468.66666666667)</f>
        <v>45468.66667</v>
      </c>
      <c r="N122" s="1">
        <f>IFERROR(__xludf.DUMMYFUNCTION("""COMPUTED_VALUE"""),5695796.0)</f>
        <v>5695796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IFERROR(__xludf.DUMMYFUNCTION("""COMPUTED_VALUE"""),623.76)</f>
        <v>623.76</v>
      </c>
      <c r="D123" s="2">
        <f>IFERROR(__xludf.DUMMYFUNCTION("""COMPUTED_VALUE"""),45469.66666666667)</f>
        <v>45469.66667</v>
      </c>
      <c r="E123" s="1">
        <f>IFERROR(__xludf.DUMMYFUNCTION("""COMPUTED_VALUE"""),624.73)</f>
        <v>624.73</v>
      </c>
      <c r="G123" s="2">
        <f>IFERROR(__xludf.DUMMYFUNCTION("""COMPUTED_VALUE"""),45469.66666666667)</f>
        <v>45469.66667</v>
      </c>
      <c r="H123" s="1">
        <f>IFERROR(__xludf.DUMMYFUNCTION("""COMPUTED_VALUE"""),621.41)</f>
        <v>621.41</v>
      </c>
      <c r="J123" s="2">
        <f>IFERROR(__xludf.DUMMYFUNCTION("""COMPUTED_VALUE"""),45469.66666666667)</f>
        <v>45469.66667</v>
      </c>
      <c r="K123" s="1">
        <f>IFERROR(__xludf.DUMMYFUNCTION("""COMPUTED_VALUE"""),624.12)</f>
        <v>624.12</v>
      </c>
      <c r="M123" s="2">
        <f>IFERROR(__xludf.DUMMYFUNCTION("""COMPUTED_VALUE"""),45469.66666666667)</f>
        <v>45469.66667</v>
      </c>
      <c r="N123" s="1">
        <f>IFERROR(__xludf.DUMMYFUNCTION("""COMPUTED_VALUE"""),7133256.0)</f>
        <v>7133256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IFERROR(__xludf.DUMMYFUNCTION("""COMPUTED_VALUE"""),625.6)</f>
        <v>625.6</v>
      </c>
      <c r="D124" s="2">
        <f>IFERROR(__xludf.DUMMYFUNCTION("""COMPUTED_VALUE"""),45470.66666666667)</f>
        <v>45470.66667</v>
      </c>
      <c r="E124" s="1">
        <f>IFERROR(__xludf.DUMMYFUNCTION("""COMPUTED_VALUE"""),626.69)</f>
        <v>626.69</v>
      </c>
      <c r="G124" s="2">
        <f>IFERROR(__xludf.DUMMYFUNCTION("""COMPUTED_VALUE"""),45470.66666666667)</f>
        <v>45470.66667</v>
      </c>
      <c r="H124" s="1">
        <f>IFERROR(__xludf.DUMMYFUNCTION("""COMPUTED_VALUE"""),624.04)</f>
        <v>624.04</v>
      </c>
      <c r="J124" s="2">
        <f>IFERROR(__xludf.DUMMYFUNCTION("""COMPUTED_VALUE"""),45470.66666666667)</f>
        <v>45470.66667</v>
      </c>
      <c r="K124" s="1">
        <f>IFERROR(__xludf.DUMMYFUNCTION("""COMPUTED_VALUE"""),624.84)</f>
        <v>624.84</v>
      </c>
      <c r="M124" s="2">
        <f>IFERROR(__xludf.DUMMYFUNCTION("""COMPUTED_VALUE"""),45470.66666666667)</f>
        <v>45470.66667</v>
      </c>
      <c r="N124" s="1">
        <f>IFERROR(__xludf.DUMMYFUNCTION("""COMPUTED_VALUE"""),5390691.0)</f>
        <v>5390691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IFERROR(__xludf.DUMMYFUNCTION("""COMPUTED_VALUE"""),624.58)</f>
        <v>624.58</v>
      </c>
      <c r="D125" s="2">
        <f>IFERROR(__xludf.DUMMYFUNCTION("""COMPUTED_VALUE"""),45471.66666666667)</f>
        <v>45471.66667</v>
      </c>
      <c r="E125" s="1">
        <f>IFERROR(__xludf.DUMMYFUNCTION("""COMPUTED_VALUE"""),626.57)</f>
        <v>626.57</v>
      </c>
      <c r="G125" s="2">
        <f>IFERROR(__xludf.DUMMYFUNCTION("""COMPUTED_VALUE"""),45471.66666666667)</f>
        <v>45471.66667</v>
      </c>
      <c r="H125" s="1">
        <f>IFERROR(__xludf.DUMMYFUNCTION("""COMPUTED_VALUE"""),620.44)</f>
        <v>620.44</v>
      </c>
      <c r="J125" s="2">
        <f>IFERROR(__xludf.DUMMYFUNCTION("""COMPUTED_VALUE"""),45471.66666666667)</f>
        <v>45471.66667</v>
      </c>
      <c r="K125" s="1">
        <f>IFERROR(__xludf.DUMMYFUNCTION("""COMPUTED_VALUE"""),621.1)</f>
        <v>621.1</v>
      </c>
      <c r="M125" s="2">
        <f>IFERROR(__xludf.DUMMYFUNCTION("""COMPUTED_VALUE"""),45471.66666666667)</f>
        <v>45471.66667</v>
      </c>
      <c r="N125" s="1">
        <f>IFERROR(__xludf.DUMMYFUNCTION("""COMPUTED_VALUE"""),1.9387754E7)</f>
        <v>19387754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IFERROR(__xludf.DUMMYFUNCTION("""COMPUTED_VALUE"""),621.17)</f>
        <v>621.17</v>
      </c>
      <c r="D126" s="2">
        <f>IFERROR(__xludf.DUMMYFUNCTION("""COMPUTED_VALUE"""),45474.66666666667)</f>
        <v>45474.66667</v>
      </c>
      <c r="E126" s="1">
        <f>IFERROR(__xludf.DUMMYFUNCTION("""COMPUTED_VALUE"""),623.41)</f>
        <v>623.41</v>
      </c>
      <c r="G126" s="2">
        <f>IFERROR(__xludf.DUMMYFUNCTION("""COMPUTED_VALUE"""),45474.66666666667)</f>
        <v>45474.66667</v>
      </c>
      <c r="H126" s="1">
        <f>IFERROR(__xludf.DUMMYFUNCTION("""COMPUTED_VALUE"""),609.94)</f>
        <v>609.94</v>
      </c>
      <c r="J126" s="2">
        <f>IFERROR(__xludf.DUMMYFUNCTION("""COMPUTED_VALUE"""),45474.66666666667)</f>
        <v>45474.66667</v>
      </c>
      <c r="K126" s="1">
        <f>IFERROR(__xludf.DUMMYFUNCTION("""COMPUTED_VALUE"""),612.16)</f>
        <v>612.16</v>
      </c>
      <c r="M126" s="2">
        <f>IFERROR(__xludf.DUMMYFUNCTION("""COMPUTED_VALUE"""),45474.66666666667)</f>
        <v>45474.66667</v>
      </c>
      <c r="N126" s="1">
        <f>IFERROR(__xludf.DUMMYFUNCTION("""COMPUTED_VALUE"""),7287941.0)</f>
        <v>7287941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IFERROR(__xludf.DUMMYFUNCTION("""COMPUTED_VALUE"""),612.05)</f>
        <v>612.05</v>
      </c>
      <c r="D127" s="2">
        <f>IFERROR(__xludf.DUMMYFUNCTION("""COMPUTED_VALUE"""),45475.66666666667)</f>
        <v>45475.66667</v>
      </c>
      <c r="E127" s="1">
        <f>IFERROR(__xludf.DUMMYFUNCTION("""COMPUTED_VALUE"""),613.62)</f>
        <v>613.62</v>
      </c>
      <c r="G127" s="2">
        <f>IFERROR(__xludf.DUMMYFUNCTION("""COMPUTED_VALUE"""),45475.66666666667)</f>
        <v>45475.66667</v>
      </c>
      <c r="H127" s="1">
        <f>IFERROR(__xludf.DUMMYFUNCTION("""COMPUTED_VALUE"""),607.64)</f>
        <v>607.64</v>
      </c>
      <c r="J127" s="2">
        <f>IFERROR(__xludf.DUMMYFUNCTION("""COMPUTED_VALUE"""),45475.66666666667)</f>
        <v>45475.66667</v>
      </c>
      <c r="K127" s="1">
        <f>IFERROR(__xludf.DUMMYFUNCTION("""COMPUTED_VALUE"""),611.84)</f>
        <v>611.84</v>
      </c>
      <c r="M127" s="2">
        <f>IFERROR(__xludf.DUMMYFUNCTION("""COMPUTED_VALUE"""),45475.66666666667)</f>
        <v>45475.66667</v>
      </c>
      <c r="N127" s="1">
        <f>IFERROR(__xludf.DUMMYFUNCTION("""COMPUTED_VALUE"""),7189946.0)</f>
        <v>7189946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IFERROR(__xludf.DUMMYFUNCTION("""COMPUTED_VALUE"""),611.82)</f>
        <v>611.82</v>
      </c>
      <c r="D128" s="2">
        <f>IFERROR(__xludf.DUMMYFUNCTION("""COMPUTED_VALUE"""),45476.54166666667)</f>
        <v>45476.54167</v>
      </c>
      <c r="E128" s="1">
        <f>IFERROR(__xludf.DUMMYFUNCTION("""COMPUTED_VALUE"""),616.88)</f>
        <v>616.88</v>
      </c>
      <c r="G128" s="2">
        <f>IFERROR(__xludf.DUMMYFUNCTION("""COMPUTED_VALUE"""),45476.54166666667)</f>
        <v>45476.54167</v>
      </c>
      <c r="H128" s="1">
        <f>IFERROR(__xludf.DUMMYFUNCTION("""COMPUTED_VALUE"""),610.68)</f>
        <v>610.68</v>
      </c>
      <c r="J128" s="2">
        <f>IFERROR(__xludf.DUMMYFUNCTION("""COMPUTED_VALUE"""),45476.54166666667)</f>
        <v>45476.54167</v>
      </c>
      <c r="K128" s="1">
        <f>IFERROR(__xludf.DUMMYFUNCTION("""COMPUTED_VALUE"""),615.68)</f>
        <v>615.68</v>
      </c>
      <c r="M128" s="2">
        <f>IFERROR(__xludf.DUMMYFUNCTION("""COMPUTED_VALUE"""),45476.54166666667)</f>
        <v>45476.54167</v>
      </c>
      <c r="N128" s="1">
        <f>IFERROR(__xludf.DUMMYFUNCTION("""COMPUTED_VALUE"""),4042892.0)</f>
        <v>4042892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IFERROR(__xludf.DUMMYFUNCTION("""COMPUTED_VALUE"""),616.11)</f>
        <v>616.11</v>
      </c>
      <c r="D129" s="2">
        <f>IFERROR(__xludf.DUMMYFUNCTION("""COMPUTED_VALUE"""),45478.66666666667)</f>
        <v>45478.66667</v>
      </c>
      <c r="E129" s="1">
        <f>IFERROR(__xludf.DUMMYFUNCTION("""COMPUTED_VALUE"""),616.52)</f>
        <v>616.52</v>
      </c>
      <c r="G129" s="2">
        <f>IFERROR(__xludf.DUMMYFUNCTION("""COMPUTED_VALUE"""),45478.66666666667)</f>
        <v>45478.66667</v>
      </c>
      <c r="H129" s="1">
        <f>IFERROR(__xludf.DUMMYFUNCTION("""COMPUTED_VALUE"""),611.07)</f>
        <v>611.07</v>
      </c>
      <c r="J129" s="2">
        <f>IFERROR(__xludf.DUMMYFUNCTION("""COMPUTED_VALUE"""),45478.66666666667)</f>
        <v>45478.66667</v>
      </c>
      <c r="K129" s="1">
        <f>IFERROR(__xludf.DUMMYFUNCTION("""COMPUTED_VALUE"""),616.49)</f>
        <v>616.49</v>
      </c>
      <c r="M129" s="2">
        <f>IFERROR(__xludf.DUMMYFUNCTION("""COMPUTED_VALUE"""),45478.66666666667)</f>
        <v>45478.66667</v>
      </c>
      <c r="N129" s="1">
        <f>IFERROR(__xludf.DUMMYFUNCTION("""COMPUTED_VALUE"""),5876328.0)</f>
        <v>5876328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IFERROR(__xludf.DUMMYFUNCTION("""COMPUTED_VALUE"""),617.15)</f>
        <v>617.15</v>
      </c>
      <c r="D130" s="2">
        <f>IFERROR(__xludf.DUMMYFUNCTION("""COMPUTED_VALUE"""),45481.66666666667)</f>
        <v>45481.66667</v>
      </c>
      <c r="E130" s="1">
        <f>IFERROR(__xludf.DUMMYFUNCTION("""COMPUTED_VALUE"""),619.6)</f>
        <v>619.6</v>
      </c>
      <c r="G130" s="2">
        <f>IFERROR(__xludf.DUMMYFUNCTION("""COMPUTED_VALUE"""),45481.66666666667)</f>
        <v>45481.66667</v>
      </c>
      <c r="H130" s="1">
        <f>IFERROR(__xludf.DUMMYFUNCTION("""COMPUTED_VALUE"""),616.24)</f>
        <v>616.24</v>
      </c>
      <c r="J130" s="2">
        <f>IFERROR(__xludf.DUMMYFUNCTION("""COMPUTED_VALUE"""),45481.66666666667)</f>
        <v>45481.66667</v>
      </c>
      <c r="K130" s="1">
        <f>IFERROR(__xludf.DUMMYFUNCTION("""COMPUTED_VALUE"""),617.74)</f>
        <v>617.74</v>
      </c>
      <c r="M130" s="2">
        <f>IFERROR(__xludf.DUMMYFUNCTION("""COMPUTED_VALUE"""),45481.66666666667)</f>
        <v>45481.66667</v>
      </c>
      <c r="N130" s="1">
        <f>IFERROR(__xludf.DUMMYFUNCTION("""COMPUTED_VALUE"""),5018397.0)</f>
        <v>5018397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IFERROR(__xludf.DUMMYFUNCTION("""COMPUTED_VALUE"""),617.66)</f>
        <v>617.66</v>
      </c>
      <c r="D131" s="2">
        <f>IFERROR(__xludf.DUMMYFUNCTION("""COMPUTED_VALUE"""),45482.66666666667)</f>
        <v>45482.66667</v>
      </c>
      <c r="E131" s="1">
        <f>IFERROR(__xludf.DUMMYFUNCTION("""COMPUTED_VALUE"""),617.94)</f>
        <v>617.94</v>
      </c>
      <c r="G131" s="2">
        <f>IFERROR(__xludf.DUMMYFUNCTION("""COMPUTED_VALUE"""),45482.66666666667)</f>
        <v>45482.66667</v>
      </c>
      <c r="H131" s="1">
        <f>IFERROR(__xludf.DUMMYFUNCTION("""COMPUTED_VALUE"""),613.9)</f>
        <v>613.9</v>
      </c>
      <c r="J131" s="2">
        <f>IFERROR(__xludf.DUMMYFUNCTION("""COMPUTED_VALUE"""),45482.66666666667)</f>
        <v>45482.66667</v>
      </c>
      <c r="K131" s="1">
        <f>IFERROR(__xludf.DUMMYFUNCTION("""COMPUTED_VALUE"""),615.49)</f>
        <v>615.49</v>
      </c>
      <c r="M131" s="2">
        <f>IFERROR(__xludf.DUMMYFUNCTION("""COMPUTED_VALUE"""),45482.66666666667)</f>
        <v>45482.66667</v>
      </c>
      <c r="N131" s="1">
        <f>IFERROR(__xludf.DUMMYFUNCTION("""COMPUTED_VALUE"""),4046085.0)</f>
        <v>4046085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IFERROR(__xludf.DUMMYFUNCTION("""COMPUTED_VALUE"""),615.27)</f>
        <v>615.27</v>
      </c>
      <c r="D132" s="2">
        <f>IFERROR(__xludf.DUMMYFUNCTION("""COMPUTED_VALUE"""),45483.66666666667)</f>
        <v>45483.66667</v>
      </c>
      <c r="E132" s="1">
        <f>IFERROR(__xludf.DUMMYFUNCTION("""COMPUTED_VALUE"""),620.07)</f>
        <v>620.07</v>
      </c>
      <c r="G132" s="2">
        <f>IFERROR(__xludf.DUMMYFUNCTION("""COMPUTED_VALUE"""),45483.66666666667)</f>
        <v>45483.66667</v>
      </c>
      <c r="H132" s="1">
        <f>IFERROR(__xludf.DUMMYFUNCTION("""COMPUTED_VALUE"""),614.4)</f>
        <v>614.4</v>
      </c>
      <c r="J132" s="2">
        <f>IFERROR(__xludf.DUMMYFUNCTION("""COMPUTED_VALUE"""),45483.66666666667)</f>
        <v>45483.66667</v>
      </c>
      <c r="K132" s="1">
        <f>IFERROR(__xludf.DUMMYFUNCTION("""COMPUTED_VALUE"""),619.21)</f>
        <v>619.21</v>
      </c>
      <c r="M132" s="2">
        <f>IFERROR(__xludf.DUMMYFUNCTION("""COMPUTED_VALUE"""),45483.66666666667)</f>
        <v>45483.66667</v>
      </c>
      <c r="N132" s="1">
        <f>IFERROR(__xludf.DUMMYFUNCTION("""COMPUTED_VALUE"""),4886101.0)</f>
        <v>4886101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IFERROR(__xludf.DUMMYFUNCTION("""COMPUTED_VALUE"""),619.0)</f>
        <v>619</v>
      </c>
      <c r="D133" s="2">
        <f>IFERROR(__xludf.DUMMYFUNCTION("""COMPUTED_VALUE"""),45484.66666666667)</f>
        <v>45484.66667</v>
      </c>
      <c r="E133" s="1">
        <f>IFERROR(__xludf.DUMMYFUNCTION("""COMPUTED_VALUE"""),625.93)</f>
        <v>625.93</v>
      </c>
      <c r="G133" s="2">
        <f>IFERROR(__xludf.DUMMYFUNCTION("""COMPUTED_VALUE"""),45484.66666666667)</f>
        <v>45484.66667</v>
      </c>
      <c r="H133" s="1">
        <f>IFERROR(__xludf.DUMMYFUNCTION("""COMPUTED_VALUE"""),619.0)</f>
        <v>619</v>
      </c>
      <c r="J133" s="2">
        <f>IFERROR(__xludf.DUMMYFUNCTION("""COMPUTED_VALUE"""),45484.66666666667)</f>
        <v>45484.66667</v>
      </c>
      <c r="K133" s="1">
        <f>IFERROR(__xludf.DUMMYFUNCTION("""COMPUTED_VALUE"""),623.4)</f>
        <v>623.4</v>
      </c>
      <c r="M133" s="2">
        <f>IFERROR(__xludf.DUMMYFUNCTION("""COMPUTED_VALUE"""),45484.66666666667)</f>
        <v>45484.66667</v>
      </c>
      <c r="N133" s="1">
        <f>IFERROR(__xludf.DUMMYFUNCTION("""COMPUTED_VALUE"""),6217861.0)</f>
        <v>6217861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IFERROR(__xludf.DUMMYFUNCTION("""COMPUTED_VALUE"""),624.77)</f>
        <v>624.77</v>
      </c>
      <c r="D134" s="2">
        <f>IFERROR(__xludf.DUMMYFUNCTION("""COMPUTED_VALUE"""),45485.66666666667)</f>
        <v>45485.66667</v>
      </c>
      <c r="E134" s="1">
        <f>IFERROR(__xludf.DUMMYFUNCTION("""COMPUTED_VALUE"""),631.34)</f>
        <v>631.34</v>
      </c>
      <c r="G134" s="2">
        <f>IFERROR(__xludf.DUMMYFUNCTION("""COMPUTED_VALUE"""),45485.66666666667)</f>
        <v>45485.66667</v>
      </c>
      <c r="H134" s="1">
        <f>IFERROR(__xludf.DUMMYFUNCTION("""COMPUTED_VALUE"""),624.77)</f>
        <v>624.77</v>
      </c>
      <c r="J134" s="2">
        <f>IFERROR(__xludf.DUMMYFUNCTION("""COMPUTED_VALUE"""),45485.66666666667)</f>
        <v>45485.66667</v>
      </c>
      <c r="K134" s="1">
        <f>IFERROR(__xludf.DUMMYFUNCTION("""COMPUTED_VALUE"""),628.91)</f>
        <v>628.91</v>
      </c>
      <c r="M134" s="2">
        <f>IFERROR(__xludf.DUMMYFUNCTION("""COMPUTED_VALUE"""),45485.66666666667)</f>
        <v>45485.66667</v>
      </c>
      <c r="N134" s="1">
        <f>IFERROR(__xludf.DUMMYFUNCTION("""COMPUTED_VALUE"""),5036165.0)</f>
        <v>5036165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IFERROR(__xludf.DUMMYFUNCTION("""COMPUTED_VALUE"""),629.05)</f>
        <v>629.05</v>
      </c>
      <c r="D135" s="2">
        <f>IFERROR(__xludf.DUMMYFUNCTION("""COMPUTED_VALUE"""),45488.66666666667)</f>
        <v>45488.66667</v>
      </c>
      <c r="E135" s="1">
        <f>IFERROR(__xludf.DUMMYFUNCTION("""COMPUTED_VALUE"""),634.3)</f>
        <v>634.3</v>
      </c>
      <c r="G135" s="2">
        <f>IFERROR(__xludf.DUMMYFUNCTION("""COMPUTED_VALUE"""),45488.66666666667)</f>
        <v>45488.66667</v>
      </c>
      <c r="H135" s="1">
        <f>IFERROR(__xludf.DUMMYFUNCTION("""COMPUTED_VALUE"""),628.49)</f>
        <v>628.49</v>
      </c>
      <c r="J135" s="2">
        <f>IFERROR(__xludf.DUMMYFUNCTION("""COMPUTED_VALUE"""),45488.66666666667)</f>
        <v>45488.66667</v>
      </c>
      <c r="K135" s="1">
        <f>IFERROR(__xludf.DUMMYFUNCTION("""COMPUTED_VALUE"""),632.37)</f>
        <v>632.37</v>
      </c>
      <c r="M135" s="2">
        <f>IFERROR(__xludf.DUMMYFUNCTION("""COMPUTED_VALUE"""),45488.66666666667)</f>
        <v>45488.66667</v>
      </c>
      <c r="N135" s="1">
        <f>IFERROR(__xludf.DUMMYFUNCTION("""COMPUTED_VALUE"""),5194900.0)</f>
        <v>5194900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IFERROR(__xludf.DUMMYFUNCTION("""COMPUTED_VALUE"""),633.55)</f>
        <v>633.55</v>
      </c>
      <c r="D136" s="2">
        <f>IFERROR(__xludf.DUMMYFUNCTION("""COMPUTED_VALUE"""),45489.66666666667)</f>
        <v>45489.66667</v>
      </c>
      <c r="E136" s="1">
        <f>IFERROR(__xludf.DUMMYFUNCTION("""COMPUTED_VALUE"""),644.42)</f>
        <v>644.42</v>
      </c>
      <c r="G136" s="2">
        <f>IFERROR(__xludf.DUMMYFUNCTION("""COMPUTED_VALUE"""),45489.66666666667)</f>
        <v>45489.66667</v>
      </c>
      <c r="H136" s="1">
        <f>IFERROR(__xludf.DUMMYFUNCTION("""COMPUTED_VALUE"""),633.55)</f>
        <v>633.55</v>
      </c>
      <c r="J136" s="2">
        <f>IFERROR(__xludf.DUMMYFUNCTION("""COMPUTED_VALUE"""),45489.66666666667)</f>
        <v>45489.66667</v>
      </c>
      <c r="K136" s="1">
        <f>IFERROR(__xludf.DUMMYFUNCTION("""COMPUTED_VALUE"""),644.29)</f>
        <v>644.29</v>
      </c>
      <c r="M136" s="2">
        <f>IFERROR(__xludf.DUMMYFUNCTION("""COMPUTED_VALUE"""),45489.66666666667)</f>
        <v>45489.66667</v>
      </c>
      <c r="N136" s="1">
        <f>IFERROR(__xludf.DUMMYFUNCTION("""COMPUTED_VALUE"""),5900212.0)</f>
        <v>5900212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IFERROR(__xludf.DUMMYFUNCTION("""COMPUTED_VALUE"""),645.13)</f>
        <v>645.13</v>
      </c>
      <c r="D137" s="2">
        <f>IFERROR(__xludf.DUMMYFUNCTION("""COMPUTED_VALUE"""),45490.66666666667)</f>
        <v>45490.66667</v>
      </c>
      <c r="E137" s="1">
        <f>IFERROR(__xludf.DUMMYFUNCTION("""COMPUTED_VALUE"""),649.53)</f>
        <v>649.53</v>
      </c>
      <c r="G137" s="2">
        <f>IFERROR(__xludf.DUMMYFUNCTION("""COMPUTED_VALUE"""),45490.66666666667)</f>
        <v>45490.66667</v>
      </c>
      <c r="H137" s="1">
        <f>IFERROR(__xludf.DUMMYFUNCTION("""COMPUTED_VALUE"""),644.26)</f>
        <v>644.26</v>
      </c>
      <c r="J137" s="2">
        <f>IFERROR(__xludf.DUMMYFUNCTION("""COMPUTED_VALUE"""),45490.66666666667)</f>
        <v>45490.66667</v>
      </c>
      <c r="K137" s="1">
        <f>IFERROR(__xludf.DUMMYFUNCTION("""COMPUTED_VALUE"""),645.19)</f>
        <v>645.19</v>
      </c>
      <c r="M137" s="2">
        <f>IFERROR(__xludf.DUMMYFUNCTION("""COMPUTED_VALUE"""),45490.66666666667)</f>
        <v>45490.66667</v>
      </c>
      <c r="N137" s="1">
        <f>IFERROR(__xludf.DUMMYFUNCTION("""COMPUTED_VALUE"""),5719085.0)</f>
        <v>5719085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IFERROR(__xludf.DUMMYFUNCTION("""COMPUTED_VALUE"""),644.2)</f>
        <v>644.2</v>
      </c>
      <c r="D138" s="2">
        <f>IFERROR(__xludf.DUMMYFUNCTION("""COMPUTED_VALUE"""),45491.66666666667)</f>
        <v>45491.66667</v>
      </c>
      <c r="E138" s="1">
        <f>IFERROR(__xludf.DUMMYFUNCTION("""COMPUTED_VALUE"""),649.14)</f>
        <v>649.14</v>
      </c>
      <c r="G138" s="2">
        <f>IFERROR(__xludf.DUMMYFUNCTION("""COMPUTED_VALUE"""),45491.66666666667)</f>
        <v>45491.66667</v>
      </c>
      <c r="H138" s="1">
        <f>IFERROR(__xludf.DUMMYFUNCTION("""COMPUTED_VALUE"""),643.12)</f>
        <v>643.12</v>
      </c>
      <c r="J138" s="2">
        <f>IFERROR(__xludf.DUMMYFUNCTION("""COMPUTED_VALUE"""),45491.66666666667)</f>
        <v>45491.66667</v>
      </c>
      <c r="K138" s="1">
        <f>IFERROR(__xludf.DUMMYFUNCTION("""COMPUTED_VALUE"""),645.07)</f>
        <v>645.07</v>
      </c>
      <c r="M138" s="2">
        <f>IFERROR(__xludf.DUMMYFUNCTION("""COMPUTED_VALUE"""),45491.66666666667)</f>
        <v>45491.66667</v>
      </c>
      <c r="N138" s="1">
        <f>IFERROR(__xludf.DUMMYFUNCTION("""COMPUTED_VALUE"""),4739788.0)</f>
        <v>4739788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IFERROR(__xludf.DUMMYFUNCTION("""COMPUTED_VALUE"""),648.08)</f>
        <v>648.08</v>
      </c>
      <c r="D139" s="2">
        <f>IFERROR(__xludf.DUMMYFUNCTION("""COMPUTED_VALUE"""),45492.66666666667)</f>
        <v>45492.66667</v>
      </c>
      <c r="E139" s="1">
        <f>IFERROR(__xludf.DUMMYFUNCTION("""COMPUTED_VALUE"""),648.31)</f>
        <v>648.31</v>
      </c>
      <c r="G139" s="2">
        <f>IFERROR(__xludf.DUMMYFUNCTION("""COMPUTED_VALUE"""),45492.66666666667)</f>
        <v>45492.66667</v>
      </c>
      <c r="H139" s="1">
        <f>IFERROR(__xludf.DUMMYFUNCTION("""COMPUTED_VALUE"""),642.12)</f>
        <v>642.12</v>
      </c>
      <c r="J139" s="2">
        <f>IFERROR(__xludf.DUMMYFUNCTION("""COMPUTED_VALUE"""),45492.66666666667)</f>
        <v>45492.66667</v>
      </c>
      <c r="K139" s="1">
        <f>IFERROR(__xludf.DUMMYFUNCTION("""COMPUTED_VALUE"""),643.36)</f>
        <v>643.36</v>
      </c>
      <c r="M139" s="2">
        <f>IFERROR(__xludf.DUMMYFUNCTION("""COMPUTED_VALUE"""),45492.66666666667)</f>
        <v>45492.66667</v>
      </c>
      <c r="N139" s="1">
        <f>IFERROR(__xludf.DUMMYFUNCTION("""COMPUTED_VALUE"""),4882891.0)</f>
        <v>4882891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IFERROR(__xludf.DUMMYFUNCTION("""COMPUTED_VALUE"""),642.1)</f>
        <v>642.1</v>
      </c>
      <c r="D140" s="2">
        <f>IFERROR(__xludf.DUMMYFUNCTION("""COMPUTED_VALUE"""),45495.66666666667)</f>
        <v>45495.66667</v>
      </c>
      <c r="E140" s="1">
        <f>IFERROR(__xludf.DUMMYFUNCTION("""COMPUTED_VALUE"""),648.93)</f>
        <v>648.93</v>
      </c>
      <c r="G140" s="2">
        <f>IFERROR(__xludf.DUMMYFUNCTION("""COMPUTED_VALUE"""),45495.66666666667)</f>
        <v>45495.66667</v>
      </c>
      <c r="H140" s="1">
        <f>IFERROR(__xludf.DUMMYFUNCTION("""COMPUTED_VALUE"""),641.63)</f>
        <v>641.63</v>
      </c>
      <c r="J140" s="2">
        <f>IFERROR(__xludf.DUMMYFUNCTION("""COMPUTED_VALUE"""),45495.66666666667)</f>
        <v>45495.66667</v>
      </c>
      <c r="K140" s="1">
        <f>IFERROR(__xludf.DUMMYFUNCTION("""COMPUTED_VALUE"""),648.78)</f>
        <v>648.78</v>
      </c>
      <c r="M140" s="2">
        <f>IFERROR(__xludf.DUMMYFUNCTION("""COMPUTED_VALUE"""),45495.66666666667)</f>
        <v>45495.66667</v>
      </c>
      <c r="N140" s="1">
        <f>IFERROR(__xludf.DUMMYFUNCTION("""COMPUTED_VALUE"""),4206465.0)</f>
        <v>4206465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IFERROR(__xludf.DUMMYFUNCTION("""COMPUTED_VALUE"""),647.76)</f>
        <v>647.76</v>
      </c>
      <c r="D141" s="2">
        <f>IFERROR(__xludf.DUMMYFUNCTION("""COMPUTED_VALUE"""),45496.66666666667)</f>
        <v>45496.66667</v>
      </c>
      <c r="E141" s="1">
        <f>IFERROR(__xludf.DUMMYFUNCTION("""COMPUTED_VALUE"""),647.98)</f>
        <v>647.98</v>
      </c>
      <c r="G141" s="2">
        <f>IFERROR(__xludf.DUMMYFUNCTION("""COMPUTED_VALUE"""),45496.66666666667)</f>
        <v>45496.66667</v>
      </c>
      <c r="H141" s="1">
        <f>IFERROR(__xludf.DUMMYFUNCTION("""COMPUTED_VALUE"""),636.91)</f>
        <v>636.91</v>
      </c>
      <c r="J141" s="2">
        <f>IFERROR(__xludf.DUMMYFUNCTION("""COMPUTED_VALUE"""),45496.66666666667)</f>
        <v>45496.66667</v>
      </c>
      <c r="K141" s="1">
        <f>IFERROR(__xludf.DUMMYFUNCTION("""COMPUTED_VALUE"""),638.49)</f>
        <v>638.49</v>
      </c>
      <c r="M141" s="2">
        <f>IFERROR(__xludf.DUMMYFUNCTION("""COMPUTED_VALUE"""),45496.66666666667)</f>
        <v>45496.66667</v>
      </c>
      <c r="N141" s="1">
        <f>IFERROR(__xludf.DUMMYFUNCTION("""COMPUTED_VALUE"""),5765208.0)</f>
        <v>5765208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IFERROR(__xludf.DUMMYFUNCTION("""COMPUTED_VALUE"""),638.34)</f>
        <v>638.34</v>
      </c>
      <c r="D142" s="2">
        <f>IFERROR(__xludf.DUMMYFUNCTION("""COMPUTED_VALUE"""),45497.66666666667)</f>
        <v>45497.66667</v>
      </c>
      <c r="E142" s="1">
        <f>IFERROR(__xludf.DUMMYFUNCTION("""COMPUTED_VALUE"""),640.32)</f>
        <v>640.32</v>
      </c>
      <c r="G142" s="2">
        <f>IFERROR(__xludf.DUMMYFUNCTION("""COMPUTED_VALUE"""),45497.66666666667)</f>
        <v>45497.66667</v>
      </c>
      <c r="H142" s="1">
        <f>IFERROR(__xludf.DUMMYFUNCTION("""COMPUTED_VALUE"""),633.64)</f>
        <v>633.64</v>
      </c>
      <c r="J142" s="2">
        <f>IFERROR(__xludf.DUMMYFUNCTION("""COMPUTED_VALUE"""),45497.66666666667)</f>
        <v>45497.66667</v>
      </c>
      <c r="K142" s="1">
        <f>IFERROR(__xludf.DUMMYFUNCTION("""COMPUTED_VALUE"""),634.49)</f>
        <v>634.49</v>
      </c>
      <c r="M142" s="2">
        <f>IFERROR(__xludf.DUMMYFUNCTION("""COMPUTED_VALUE"""),45497.66666666667)</f>
        <v>45497.66667</v>
      </c>
      <c r="N142" s="1">
        <f>IFERROR(__xludf.DUMMYFUNCTION("""COMPUTED_VALUE"""),6340576.0)</f>
        <v>6340576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IFERROR(__xludf.DUMMYFUNCTION("""COMPUTED_VALUE"""),613.98)</f>
        <v>613.98</v>
      </c>
      <c r="D143" s="2">
        <f>IFERROR(__xludf.DUMMYFUNCTION("""COMPUTED_VALUE"""),45498.66666666667)</f>
        <v>45498.66667</v>
      </c>
      <c r="E143" s="1">
        <f>IFERROR(__xludf.DUMMYFUNCTION("""COMPUTED_VALUE"""),625.76)</f>
        <v>625.76</v>
      </c>
      <c r="G143" s="2">
        <f>IFERROR(__xludf.DUMMYFUNCTION("""COMPUTED_VALUE"""),45498.66666666667)</f>
        <v>45498.66667</v>
      </c>
      <c r="H143" s="1">
        <f>IFERROR(__xludf.DUMMYFUNCTION("""COMPUTED_VALUE"""),602.49)</f>
        <v>602.49</v>
      </c>
      <c r="J143" s="2">
        <f>IFERROR(__xludf.DUMMYFUNCTION("""COMPUTED_VALUE"""),45498.66666666667)</f>
        <v>45498.66667</v>
      </c>
      <c r="K143" s="1">
        <f>IFERROR(__xludf.DUMMYFUNCTION("""COMPUTED_VALUE"""),602.52)</f>
        <v>602.52</v>
      </c>
      <c r="M143" s="2">
        <f>IFERROR(__xludf.DUMMYFUNCTION("""COMPUTED_VALUE"""),45498.66666666667)</f>
        <v>45498.66667</v>
      </c>
      <c r="N143" s="1">
        <f>IFERROR(__xludf.DUMMYFUNCTION("""COMPUTED_VALUE"""),9283897.0)</f>
        <v>9283897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IFERROR(__xludf.DUMMYFUNCTION("""COMPUTED_VALUE"""),606.08)</f>
        <v>606.08</v>
      </c>
      <c r="D144" s="2">
        <f>IFERROR(__xludf.DUMMYFUNCTION("""COMPUTED_VALUE"""),45499.66666666667)</f>
        <v>45499.66667</v>
      </c>
      <c r="E144" s="1">
        <f>IFERROR(__xludf.DUMMYFUNCTION("""COMPUTED_VALUE"""),609.93)</f>
        <v>609.93</v>
      </c>
      <c r="G144" s="2">
        <f>IFERROR(__xludf.DUMMYFUNCTION("""COMPUTED_VALUE"""),45499.66666666667)</f>
        <v>45499.66667</v>
      </c>
      <c r="H144" s="1">
        <f>IFERROR(__xludf.DUMMYFUNCTION("""COMPUTED_VALUE"""),603.78)</f>
        <v>603.78</v>
      </c>
      <c r="J144" s="2">
        <f>IFERROR(__xludf.DUMMYFUNCTION("""COMPUTED_VALUE"""),45499.66666666667)</f>
        <v>45499.66667</v>
      </c>
      <c r="K144" s="1">
        <f>IFERROR(__xludf.DUMMYFUNCTION("""COMPUTED_VALUE"""),604.27)</f>
        <v>604.27</v>
      </c>
      <c r="M144" s="2">
        <f>IFERROR(__xludf.DUMMYFUNCTION("""COMPUTED_VALUE"""),45499.66666666667)</f>
        <v>45499.66667</v>
      </c>
      <c r="N144" s="1">
        <f>IFERROR(__xludf.DUMMYFUNCTION("""COMPUTED_VALUE"""),9598802.0)</f>
        <v>9598802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IFERROR(__xludf.DUMMYFUNCTION("""COMPUTED_VALUE"""),608.35)</f>
        <v>608.35</v>
      </c>
      <c r="D145" s="2">
        <f>IFERROR(__xludf.DUMMYFUNCTION("""COMPUTED_VALUE"""),45502.66666666667)</f>
        <v>45502.66667</v>
      </c>
      <c r="E145" s="1">
        <f>IFERROR(__xludf.DUMMYFUNCTION("""COMPUTED_VALUE"""),612.78)</f>
        <v>612.78</v>
      </c>
      <c r="G145" s="2">
        <f>IFERROR(__xludf.DUMMYFUNCTION("""COMPUTED_VALUE"""),45502.66666666667)</f>
        <v>45502.66667</v>
      </c>
      <c r="H145" s="1">
        <f>IFERROR(__xludf.DUMMYFUNCTION("""COMPUTED_VALUE"""),606.51)</f>
        <v>606.51</v>
      </c>
      <c r="J145" s="2">
        <f>IFERROR(__xludf.DUMMYFUNCTION("""COMPUTED_VALUE"""),45502.66666666667)</f>
        <v>45502.66667</v>
      </c>
      <c r="K145" s="1">
        <f>IFERROR(__xludf.DUMMYFUNCTION("""COMPUTED_VALUE"""),611.0)</f>
        <v>611</v>
      </c>
      <c r="M145" s="2">
        <f>IFERROR(__xludf.DUMMYFUNCTION("""COMPUTED_VALUE"""),45502.66666666667)</f>
        <v>45502.66667</v>
      </c>
      <c r="N145" s="1">
        <f>IFERROR(__xludf.DUMMYFUNCTION("""COMPUTED_VALUE"""),6903139.0)</f>
        <v>6903139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IFERROR(__xludf.DUMMYFUNCTION("""COMPUTED_VALUE"""),611.7)</f>
        <v>611.7</v>
      </c>
      <c r="D146" s="2">
        <f>IFERROR(__xludf.DUMMYFUNCTION("""COMPUTED_VALUE"""),45503.66666666667)</f>
        <v>45503.66667</v>
      </c>
      <c r="E146" s="1">
        <f>IFERROR(__xludf.DUMMYFUNCTION("""COMPUTED_VALUE"""),617.67)</f>
        <v>617.67</v>
      </c>
      <c r="G146" s="2">
        <f>IFERROR(__xludf.DUMMYFUNCTION("""COMPUTED_VALUE"""),45503.66666666667)</f>
        <v>45503.66667</v>
      </c>
      <c r="H146" s="1">
        <f>IFERROR(__xludf.DUMMYFUNCTION("""COMPUTED_VALUE"""),611.7)</f>
        <v>611.7</v>
      </c>
      <c r="J146" s="2">
        <f>IFERROR(__xludf.DUMMYFUNCTION("""COMPUTED_VALUE"""),45503.66666666667)</f>
        <v>45503.66667</v>
      </c>
      <c r="K146" s="1">
        <f>IFERROR(__xludf.DUMMYFUNCTION("""COMPUTED_VALUE"""),613.65)</f>
        <v>613.65</v>
      </c>
      <c r="M146" s="2">
        <f>IFERROR(__xludf.DUMMYFUNCTION("""COMPUTED_VALUE"""),45503.66666666667)</f>
        <v>45503.66667</v>
      </c>
      <c r="N146" s="1">
        <f>IFERROR(__xludf.DUMMYFUNCTION("""COMPUTED_VALUE"""),6067917.0)</f>
        <v>6067917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IFERROR(__xludf.DUMMYFUNCTION("""COMPUTED_VALUE"""),615.39)</f>
        <v>615.39</v>
      </c>
      <c r="D147" s="2">
        <f>IFERROR(__xludf.DUMMYFUNCTION("""COMPUTED_VALUE"""),45504.66666666667)</f>
        <v>45504.66667</v>
      </c>
      <c r="E147" s="1">
        <f>IFERROR(__xludf.DUMMYFUNCTION("""COMPUTED_VALUE"""),621.84)</f>
        <v>621.84</v>
      </c>
      <c r="G147" s="2">
        <f>IFERROR(__xludf.DUMMYFUNCTION("""COMPUTED_VALUE"""),45504.66666666667)</f>
        <v>45504.66667</v>
      </c>
      <c r="H147" s="1">
        <f>IFERROR(__xludf.DUMMYFUNCTION("""COMPUTED_VALUE"""),615.25)</f>
        <v>615.25</v>
      </c>
      <c r="J147" s="2">
        <f>IFERROR(__xludf.DUMMYFUNCTION("""COMPUTED_VALUE"""),45504.66666666667)</f>
        <v>45504.66667</v>
      </c>
      <c r="K147" s="1">
        <f>IFERROR(__xludf.DUMMYFUNCTION("""COMPUTED_VALUE"""),619.88)</f>
        <v>619.88</v>
      </c>
      <c r="M147" s="2">
        <f>IFERROR(__xludf.DUMMYFUNCTION("""COMPUTED_VALUE"""),45504.66666666667)</f>
        <v>45504.66667</v>
      </c>
      <c r="N147" s="1">
        <f>IFERROR(__xludf.DUMMYFUNCTION("""COMPUTED_VALUE"""),6819671.0)</f>
        <v>6819671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IFERROR(__xludf.DUMMYFUNCTION("""COMPUTED_VALUE"""),623.03)</f>
        <v>623.03</v>
      </c>
      <c r="D148" s="2">
        <f>IFERROR(__xludf.DUMMYFUNCTION("""COMPUTED_VALUE"""),45505.66666666667)</f>
        <v>45505.66667</v>
      </c>
      <c r="E148" s="1">
        <f>IFERROR(__xludf.DUMMYFUNCTION("""COMPUTED_VALUE"""),631.64)</f>
        <v>631.64</v>
      </c>
      <c r="G148" s="2">
        <f>IFERROR(__xludf.DUMMYFUNCTION("""COMPUTED_VALUE"""),45505.66666666667)</f>
        <v>45505.66667</v>
      </c>
      <c r="H148" s="1">
        <f>IFERROR(__xludf.DUMMYFUNCTION("""COMPUTED_VALUE"""),622.47)</f>
        <v>622.47</v>
      </c>
      <c r="J148" s="2">
        <f>IFERROR(__xludf.DUMMYFUNCTION("""COMPUTED_VALUE"""),45505.66666666667)</f>
        <v>45505.66667</v>
      </c>
      <c r="K148" s="1">
        <f>IFERROR(__xludf.DUMMYFUNCTION("""COMPUTED_VALUE"""),631.63)</f>
        <v>631.63</v>
      </c>
      <c r="M148" s="2">
        <f>IFERROR(__xludf.DUMMYFUNCTION("""COMPUTED_VALUE"""),45505.66666666667)</f>
        <v>45505.66667</v>
      </c>
      <c r="N148" s="1">
        <f>IFERROR(__xludf.DUMMYFUNCTION("""COMPUTED_VALUE"""),7174711.0)</f>
        <v>7174711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IFERROR(__xludf.DUMMYFUNCTION("""COMPUTED_VALUE"""),630.58)</f>
        <v>630.58</v>
      </c>
      <c r="D149" s="2">
        <f>IFERROR(__xludf.DUMMYFUNCTION("""COMPUTED_VALUE"""),45506.66666666667)</f>
        <v>45506.66667</v>
      </c>
      <c r="E149" s="1">
        <f>IFERROR(__xludf.DUMMYFUNCTION("""COMPUTED_VALUE"""),634.08)</f>
        <v>634.08</v>
      </c>
      <c r="G149" s="2">
        <f>IFERROR(__xludf.DUMMYFUNCTION("""COMPUTED_VALUE"""),45506.66666666667)</f>
        <v>45506.66667</v>
      </c>
      <c r="H149" s="1">
        <f>IFERROR(__xludf.DUMMYFUNCTION("""COMPUTED_VALUE"""),622.99)</f>
        <v>622.99</v>
      </c>
      <c r="J149" s="2">
        <f>IFERROR(__xludf.DUMMYFUNCTION("""COMPUTED_VALUE"""),45506.66666666667)</f>
        <v>45506.66667</v>
      </c>
      <c r="K149" s="1">
        <f>IFERROR(__xludf.DUMMYFUNCTION("""COMPUTED_VALUE"""),632.5)</f>
        <v>632.5</v>
      </c>
      <c r="M149" s="2">
        <f>IFERROR(__xludf.DUMMYFUNCTION("""COMPUTED_VALUE"""),45506.66666666667)</f>
        <v>45506.66667</v>
      </c>
      <c r="N149" s="1">
        <f>IFERROR(__xludf.DUMMYFUNCTION("""COMPUTED_VALUE"""),7394813.0)</f>
        <v>7394813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IFERROR(__xludf.DUMMYFUNCTION("""COMPUTED_VALUE"""),629.03)</f>
        <v>629.03</v>
      </c>
      <c r="D150" s="2">
        <f>IFERROR(__xludf.DUMMYFUNCTION("""COMPUTED_VALUE"""),45509.66666666667)</f>
        <v>45509.66667</v>
      </c>
      <c r="E150" s="1">
        <f>IFERROR(__xludf.DUMMYFUNCTION("""COMPUTED_VALUE"""),629.03)</f>
        <v>629.03</v>
      </c>
      <c r="G150" s="2">
        <f>IFERROR(__xludf.DUMMYFUNCTION("""COMPUTED_VALUE"""),45509.66666666667)</f>
        <v>45509.66667</v>
      </c>
      <c r="H150" s="1">
        <f>IFERROR(__xludf.DUMMYFUNCTION("""COMPUTED_VALUE"""),613.54)</f>
        <v>613.54</v>
      </c>
      <c r="J150" s="2">
        <f>IFERROR(__xludf.DUMMYFUNCTION("""COMPUTED_VALUE"""),45509.66666666667)</f>
        <v>45509.66667</v>
      </c>
      <c r="K150" s="1">
        <f>IFERROR(__xludf.DUMMYFUNCTION("""COMPUTED_VALUE"""),615.5)</f>
        <v>615.5</v>
      </c>
      <c r="M150" s="2">
        <f>IFERROR(__xludf.DUMMYFUNCTION("""COMPUTED_VALUE"""),45509.66666666667)</f>
        <v>45509.66667</v>
      </c>
      <c r="N150" s="1">
        <f>IFERROR(__xludf.DUMMYFUNCTION("""COMPUTED_VALUE"""),8423311.0)</f>
        <v>8423311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IFERROR(__xludf.DUMMYFUNCTION("""COMPUTED_VALUE"""),617.46)</f>
        <v>617.46</v>
      </c>
      <c r="D151" s="2">
        <f>IFERROR(__xludf.DUMMYFUNCTION("""COMPUTED_VALUE"""),45510.66666666667)</f>
        <v>45510.66667</v>
      </c>
      <c r="E151" s="1">
        <f>IFERROR(__xludf.DUMMYFUNCTION("""COMPUTED_VALUE"""),630.7)</f>
        <v>630.7</v>
      </c>
      <c r="G151" s="2">
        <f>IFERROR(__xludf.DUMMYFUNCTION("""COMPUTED_VALUE"""),45510.66666666667)</f>
        <v>45510.66667</v>
      </c>
      <c r="H151" s="1">
        <f>IFERROR(__xludf.DUMMYFUNCTION("""COMPUTED_VALUE"""),617.07)</f>
        <v>617.07</v>
      </c>
      <c r="J151" s="2">
        <f>IFERROR(__xludf.DUMMYFUNCTION("""COMPUTED_VALUE"""),45510.66666666667)</f>
        <v>45510.66667</v>
      </c>
      <c r="K151" s="1">
        <f>IFERROR(__xludf.DUMMYFUNCTION("""COMPUTED_VALUE"""),621.42)</f>
        <v>621.42</v>
      </c>
      <c r="M151" s="2">
        <f>IFERROR(__xludf.DUMMYFUNCTION("""COMPUTED_VALUE"""),45510.66666666667)</f>
        <v>45510.66667</v>
      </c>
      <c r="N151" s="1">
        <f>IFERROR(__xludf.DUMMYFUNCTION("""COMPUTED_VALUE"""),7305109.0)</f>
        <v>7305109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IFERROR(__xludf.DUMMYFUNCTION("""COMPUTED_VALUE"""),623.58)</f>
        <v>623.58</v>
      </c>
      <c r="D152" s="2">
        <f>IFERROR(__xludf.DUMMYFUNCTION("""COMPUTED_VALUE"""),45511.66666666667)</f>
        <v>45511.66667</v>
      </c>
      <c r="E152" s="1">
        <f>IFERROR(__xludf.DUMMYFUNCTION("""COMPUTED_VALUE"""),636.13)</f>
        <v>636.13</v>
      </c>
      <c r="G152" s="2">
        <f>IFERROR(__xludf.DUMMYFUNCTION("""COMPUTED_VALUE"""),45511.66666666667)</f>
        <v>45511.66667</v>
      </c>
      <c r="H152" s="1">
        <f>IFERROR(__xludf.DUMMYFUNCTION("""COMPUTED_VALUE"""),623.38)</f>
        <v>623.38</v>
      </c>
      <c r="J152" s="2">
        <f>IFERROR(__xludf.DUMMYFUNCTION("""COMPUTED_VALUE"""),45511.66666666667)</f>
        <v>45511.66667</v>
      </c>
      <c r="K152" s="1">
        <f>IFERROR(__xludf.DUMMYFUNCTION("""COMPUTED_VALUE"""),627.46)</f>
        <v>627.46</v>
      </c>
      <c r="M152" s="2">
        <f>IFERROR(__xludf.DUMMYFUNCTION("""COMPUTED_VALUE"""),45511.66666666667)</f>
        <v>45511.66667</v>
      </c>
      <c r="N152" s="1">
        <f>IFERROR(__xludf.DUMMYFUNCTION("""COMPUTED_VALUE"""),7736993.0)</f>
        <v>7736993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IFERROR(__xludf.DUMMYFUNCTION("""COMPUTED_VALUE"""),628.08)</f>
        <v>628.08</v>
      </c>
      <c r="D153" s="2">
        <f>IFERROR(__xludf.DUMMYFUNCTION("""COMPUTED_VALUE"""),45512.66666666667)</f>
        <v>45512.66667</v>
      </c>
      <c r="E153" s="1">
        <f>IFERROR(__xludf.DUMMYFUNCTION("""COMPUTED_VALUE"""),633.4)</f>
        <v>633.4</v>
      </c>
      <c r="G153" s="2">
        <f>IFERROR(__xludf.DUMMYFUNCTION("""COMPUTED_VALUE"""),45512.66666666667)</f>
        <v>45512.66667</v>
      </c>
      <c r="H153" s="1">
        <f>IFERROR(__xludf.DUMMYFUNCTION("""COMPUTED_VALUE"""),627.29)</f>
        <v>627.29</v>
      </c>
      <c r="J153" s="2">
        <f>IFERROR(__xludf.DUMMYFUNCTION("""COMPUTED_VALUE"""),45512.66666666667)</f>
        <v>45512.66667</v>
      </c>
      <c r="K153" s="1">
        <f>IFERROR(__xludf.DUMMYFUNCTION("""COMPUTED_VALUE"""),633.17)</f>
        <v>633.17</v>
      </c>
      <c r="M153" s="2">
        <f>IFERROR(__xludf.DUMMYFUNCTION("""COMPUTED_VALUE"""),45512.66666666667)</f>
        <v>45512.66667</v>
      </c>
      <c r="N153" s="1">
        <f>IFERROR(__xludf.DUMMYFUNCTION("""COMPUTED_VALUE"""),4848195.0)</f>
        <v>4848195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IFERROR(__xludf.DUMMYFUNCTION("""COMPUTED_VALUE"""),632.33)</f>
        <v>632.33</v>
      </c>
      <c r="D154" s="2">
        <f>IFERROR(__xludf.DUMMYFUNCTION("""COMPUTED_VALUE"""),45513.66666666667)</f>
        <v>45513.66667</v>
      </c>
      <c r="E154" s="1">
        <f>IFERROR(__xludf.DUMMYFUNCTION("""COMPUTED_VALUE"""),632.58)</f>
        <v>632.58</v>
      </c>
      <c r="G154" s="2">
        <f>IFERROR(__xludf.DUMMYFUNCTION("""COMPUTED_VALUE"""),45513.66666666667)</f>
        <v>45513.66667</v>
      </c>
      <c r="H154" s="1">
        <f>IFERROR(__xludf.DUMMYFUNCTION("""COMPUTED_VALUE"""),624.09)</f>
        <v>624.09</v>
      </c>
      <c r="J154" s="2">
        <f>IFERROR(__xludf.DUMMYFUNCTION("""COMPUTED_VALUE"""),45513.66666666667)</f>
        <v>45513.66667</v>
      </c>
      <c r="K154" s="1">
        <f>IFERROR(__xludf.DUMMYFUNCTION("""COMPUTED_VALUE"""),630.04)</f>
        <v>630.04</v>
      </c>
      <c r="M154" s="2">
        <f>IFERROR(__xludf.DUMMYFUNCTION("""COMPUTED_VALUE"""),45513.66666666667)</f>
        <v>45513.66667</v>
      </c>
      <c r="N154" s="1">
        <f>IFERROR(__xludf.DUMMYFUNCTION("""COMPUTED_VALUE"""),5028905.0)</f>
        <v>5028905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IFERROR(__xludf.DUMMYFUNCTION("""COMPUTED_VALUE"""),630.52)</f>
        <v>630.52</v>
      </c>
      <c r="D155" s="2">
        <f>IFERROR(__xludf.DUMMYFUNCTION("""COMPUTED_VALUE"""),45516.66666666667)</f>
        <v>45516.66667</v>
      </c>
      <c r="E155" s="1">
        <f>IFERROR(__xludf.DUMMYFUNCTION("""COMPUTED_VALUE"""),631.06)</f>
        <v>631.06</v>
      </c>
      <c r="G155" s="2">
        <f>IFERROR(__xludf.DUMMYFUNCTION("""COMPUTED_VALUE"""),45516.66666666667)</f>
        <v>45516.66667</v>
      </c>
      <c r="H155" s="1">
        <f>IFERROR(__xludf.DUMMYFUNCTION("""COMPUTED_VALUE"""),624.31)</f>
        <v>624.31</v>
      </c>
      <c r="J155" s="2">
        <f>IFERROR(__xludf.DUMMYFUNCTION("""COMPUTED_VALUE"""),45516.66666666667)</f>
        <v>45516.66667</v>
      </c>
      <c r="K155" s="1">
        <f>IFERROR(__xludf.DUMMYFUNCTION("""COMPUTED_VALUE"""),625.4)</f>
        <v>625.4</v>
      </c>
      <c r="M155" s="2">
        <f>IFERROR(__xludf.DUMMYFUNCTION("""COMPUTED_VALUE"""),45516.66666666667)</f>
        <v>45516.66667</v>
      </c>
      <c r="N155" s="1">
        <f>IFERROR(__xludf.DUMMYFUNCTION("""COMPUTED_VALUE"""),5430564.0)</f>
        <v>5430564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IFERROR(__xludf.DUMMYFUNCTION("""COMPUTED_VALUE"""),626.25)</f>
        <v>626.25</v>
      </c>
      <c r="D156" s="2">
        <f>IFERROR(__xludf.DUMMYFUNCTION("""COMPUTED_VALUE"""),45517.66666666667)</f>
        <v>45517.66667</v>
      </c>
      <c r="E156" s="1">
        <f>IFERROR(__xludf.DUMMYFUNCTION("""COMPUTED_VALUE"""),629.74)</f>
        <v>629.74</v>
      </c>
      <c r="G156" s="2">
        <f>IFERROR(__xludf.DUMMYFUNCTION("""COMPUTED_VALUE"""),45517.66666666667)</f>
        <v>45517.66667</v>
      </c>
      <c r="H156" s="1">
        <f>IFERROR(__xludf.DUMMYFUNCTION("""COMPUTED_VALUE"""),625.54)</f>
        <v>625.54</v>
      </c>
      <c r="J156" s="2">
        <f>IFERROR(__xludf.DUMMYFUNCTION("""COMPUTED_VALUE"""),45517.66666666667)</f>
        <v>45517.66667</v>
      </c>
      <c r="K156" s="1">
        <f>IFERROR(__xludf.DUMMYFUNCTION("""COMPUTED_VALUE"""),629.16)</f>
        <v>629.16</v>
      </c>
      <c r="M156" s="2">
        <f>IFERROR(__xludf.DUMMYFUNCTION("""COMPUTED_VALUE"""),45517.66666666667)</f>
        <v>45517.66667</v>
      </c>
      <c r="N156" s="1">
        <f>IFERROR(__xludf.DUMMYFUNCTION("""COMPUTED_VALUE"""),5203857.0)</f>
        <v>5203857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IFERROR(__xludf.DUMMYFUNCTION("""COMPUTED_VALUE"""),628.12)</f>
        <v>628.12</v>
      </c>
      <c r="D157" s="2">
        <f>IFERROR(__xludf.DUMMYFUNCTION("""COMPUTED_VALUE"""),45518.66666666667)</f>
        <v>45518.66667</v>
      </c>
      <c r="E157" s="1">
        <f>IFERROR(__xludf.DUMMYFUNCTION("""COMPUTED_VALUE"""),636.78)</f>
        <v>636.78</v>
      </c>
      <c r="G157" s="2">
        <f>IFERROR(__xludf.DUMMYFUNCTION("""COMPUTED_VALUE"""),45518.66666666667)</f>
        <v>45518.66667</v>
      </c>
      <c r="H157" s="1">
        <f>IFERROR(__xludf.DUMMYFUNCTION("""COMPUTED_VALUE"""),627.78)</f>
        <v>627.78</v>
      </c>
      <c r="J157" s="2">
        <f>IFERROR(__xludf.DUMMYFUNCTION("""COMPUTED_VALUE"""),45518.66666666667)</f>
        <v>45518.66667</v>
      </c>
      <c r="K157" s="1">
        <f>IFERROR(__xludf.DUMMYFUNCTION("""COMPUTED_VALUE"""),635.1)</f>
        <v>635.1</v>
      </c>
      <c r="M157" s="2">
        <f>IFERROR(__xludf.DUMMYFUNCTION("""COMPUTED_VALUE"""),45518.66666666667)</f>
        <v>45518.66667</v>
      </c>
      <c r="N157" s="1">
        <f>IFERROR(__xludf.DUMMYFUNCTION("""COMPUTED_VALUE"""),3769488.0)</f>
        <v>3769488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IFERROR(__xludf.DUMMYFUNCTION("""COMPUTED_VALUE"""),636.97)</f>
        <v>636.97</v>
      </c>
      <c r="D158" s="2">
        <f>IFERROR(__xludf.DUMMYFUNCTION("""COMPUTED_VALUE"""),45519.66666666667)</f>
        <v>45519.66667</v>
      </c>
      <c r="E158" s="1">
        <f>IFERROR(__xludf.DUMMYFUNCTION("""COMPUTED_VALUE"""),638.79)</f>
        <v>638.79</v>
      </c>
      <c r="G158" s="2">
        <f>IFERROR(__xludf.DUMMYFUNCTION("""COMPUTED_VALUE"""),45519.66666666667)</f>
        <v>45519.66667</v>
      </c>
      <c r="H158" s="1">
        <f>IFERROR(__xludf.DUMMYFUNCTION("""COMPUTED_VALUE"""),634.63)</f>
        <v>634.63</v>
      </c>
      <c r="J158" s="2">
        <f>IFERROR(__xludf.DUMMYFUNCTION("""COMPUTED_VALUE"""),45519.66666666667)</f>
        <v>45519.66667</v>
      </c>
      <c r="K158" s="1">
        <f>IFERROR(__xludf.DUMMYFUNCTION("""COMPUTED_VALUE"""),637.15)</f>
        <v>637.15</v>
      </c>
      <c r="M158" s="2">
        <f>IFERROR(__xludf.DUMMYFUNCTION("""COMPUTED_VALUE"""),45519.66666666667)</f>
        <v>45519.66667</v>
      </c>
      <c r="N158" s="1">
        <f>IFERROR(__xludf.DUMMYFUNCTION("""COMPUTED_VALUE"""),3763000.0)</f>
        <v>3763000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IFERROR(__xludf.DUMMYFUNCTION("""COMPUTED_VALUE"""),637.95)</f>
        <v>637.95</v>
      </c>
      <c r="D159" s="2">
        <f>IFERROR(__xludf.DUMMYFUNCTION("""COMPUTED_VALUE"""),45520.66666666667)</f>
        <v>45520.66667</v>
      </c>
      <c r="E159" s="1">
        <f>IFERROR(__xludf.DUMMYFUNCTION("""COMPUTED_VALUE"""),638.58)</f>
        <v>638.58</v>
      </c>
      <c r="G159" s="2">
        <f>IFERROR(__xludf.DUMMYFUNCTION("""COMPUTED_VALUE"""),45520.66666666667)</f>
        <v>45520.66667</v>
      </c>
      <c r="H159" s="1">
        <f>IFERROR(__xludf.DUMMYFUNCTION("""COMPUTED_VALUE"""),635.0)</f>
        <v>635</v>
      </c>
      <c r="J159" s="2">
        <f>IFERROR(__xludf.DUMMYFUNCTION("""COMPUTED_VALUE"""),45520.66666666667)</f>
        <v>45520.66667</v>
      </c>
      <c r="K159" s="1">
        <f>IFERROR(__xludf.DUMMYFUNCTION("""COMPUTED_VALUE"""),635.09)</f>
        <v>635.09</v>
      </c>
      <c r="M159" s="2">
        <f>IFERROR(__xludf.DUMMYFUNCTION("""COMPUTED_VALUE"""),45520.66666666667)</f>
        <v>45520.66667</v>
      </c>
      <c r="N159" s="1">
        <f>IFERROR(__xludf.DUMMYFUNCTION("""COMPUTED_VALUE"""),4011473.0)</f>
        <v>4011473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IFERROR(__xludf.DUMMYFUNCTION("""COMPUTED_VALUE"""),635.96)</f>
        <v>635.96</v>
      </c>
      <c r="D160" s="2">
        <f>IFERROR(__xludf.DUMMYFUNCTION("""COMPUTED_VALUE"""),45523.66666666667)</f>
        <v>45523.66667</v>
      </c>
      <c r="E160" s="1">
        <f>IFERROR(__xludf.DUMMYFUNCTION("""COMPUTED_VALUE"""),640.39)</f>
        <v>640.39</v>
      </c>
      <c r="G160" s="2">
        <f>IFERROR(__xludf.DUMMYFUNCTION("""COMPUTED_VALUE"""),45523.66666666667)</f>
        <v>45523.66667</v>
      </c>
      <c r="H160" s="1">
        <f>IFERROR(__xludf.DUMMYFUNCTION("""COMPUTED_VALUE"""),635.32)</f>
        <v>635.32</v>
      </c>
      <c r="J160" s="2">
        <f>IFERROR(__xludf.DUMMYFUNCTION("""COMPUTED_VALUE"""),45523.66666666667)</f>
        <v>45523.66667</v>
      </c>
      <c r="K160" s="1">
        <f>IFERROR(__xludf.DUMMYFUNCTION("""COMPUTED_VALUE"""),640.39)</f>
        <v>640.39</v>
      </c>
      <c r="M160" s="2">
        <f>IFERROR(__xludf.DUMMYFUNCTION("""COMPUTED_VALUE"""),45523.66666666667)</f>
        <v>45523.66667</v>
      </c>
      <c r="N160" s="1">
        <f>IFERROR(__xludf.DUMMYFUNCTION("""COMPUTED_VALUE"""),5014196.0)</f>
        <v>5014196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IFERROR(__xludf.DUMMYFUNCTION("""COMPUTED_VALUE"""),640.92)</f>
        <v>640.92</v>
      </c>
      <c r="D161" s="2">
        <f>IFERROR(__xludf.DUMMYFUNCTION("""COMPUTED_VALUE"""),45524.66666666667)</f>
        <v>45524.66667</v>
      </c>
      <c r="E161" s="1">
        <f>IFERROR(__xludf.DUMMYFUNCTION("""COMPUTED_VALUE"""),642.14)</f>
        <v>642.14</v>
      </c>
      <c r="G161" s="2">
        <f>IFERROR(__xludf.DUMMYFUNCTION("""COMPUTED_VALUE"""),45524.66666666667)</f>
        <v>45524.66667</v>
      </c>
      <c r="H161" s="1">
        <f>IFERROR(__xludf.DUMMYFUNCTION("""COMPUTED_VALUE"""),640.28)</f>
        <v>640.28</v>
      </c>
      <c r="J161" s="2">
        <f>IFERROR(__xludf.DUMMYFUNCTION("""COMPUTED_VALUE"""),45524.66666666667)</f>
        <v>45524.66667</v>
      </c>
      <c r="K161" s="1">
        <f>IFERROR(__xludf.DUMMYFUNCTION("""COMPUTED_VALUE"""),642.03)</f>
        <v>642.03</v>
      </c>
      <c r="M161" s="2">
        <f>IFERROR(__xludf.DUMMYFUNCTION("""COMPUTED_VALUE"""),45524.66666666667)</f>
        <v>45524.66667</v>
      </c>
      <c r="N161" s="1">
        <f>IFERROR(__xludf.DUMMYFUNCTION("""COMPUTED_VALUE"""),3669676.0)</f>
        <v>3669676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IFERROR(__xludf.DUMMYFUNCTION("""COMPUTED_VALUE"""),642.69)</f>
        <v>642.69</v>
      </c>
      <c r="D162" s="2">
        <f>IFERROR(__xludf.DUMMYFUNCTION("""COMPUTED_VALUE"""),45525.66666666667)</f>
        <v>45525.66667</v>
      </c>
      <c r="E162" s="1">
        <f>IFERROR(__xludf.DUMMYFUNCTION("""COMPUTED_VALUE"""),645.86)</f>
        <v>645.86</v>
      </c>
      <c r="G162" s="2">
        <f>IFERROR(__xludf.DUMMYFUNCTION("""COMPUTED_VALUE"""),45525.66666666667)</f>
        <v>45525.66667</v>
      </c>
      <c r="H162" s="1">
        <f>IFERROR(__xludf.DUMMYFUNCTION("""COMPUTED_VALUE"""),642.02)</f>
        <v>642.02</v>
      </c>
      <c r="J162" s="2">
        <f>IFERROR(__xludf.DUMMYFUNCTION("""COMPUTED_VALUE"""),45525.66666666667)</f>
        <v>45525.66667</v>
      </c>
      <c r="K162" s="1">
        <f>IFERROR(__xludf.DUMMYFUNCTION("""COMPUTED_VALUE"""),645.69)</f>
        <v>645.69</v>
      </c>
      <c r="M162" s="2">
        <f>IFERROR(__xludf.DUMMYFUNCTION("""COMPUTED_VALUE"""),45525.66666666667)</f>
        <v>45525.66667</v>
      </c>
      <c r="N162" s="1">
        <f>IFERROR(__xludf.DUMMYFUNCTION("""COMPUTED_VALUE"""),4158586.0)</f>
        <v>4158586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IFERROR(__xludf.DUMMYFUNCTION("""COMPUTED_VALUE"""),648.46)</f>
        <v>648.46</v>
      </c>
      <c r="D163" s="2">
        <f>IFERROR(__xludf.DUMMYFUNCTION("""COMPUTED_VALUE"""),45526.66666666667)</f>
        <v>45526.66667</v>
      </c>
      <c r="E163" s="1">
        <f>IFERROR(__xludf.DUMMYFUNCTION("""COMPUTED_VALUE"""),650.34)</f>
        <v>650.34</v>
      </c>
      <c r="G163" s="2">
        <f>IFERROR(__xludf.DUMMYFUNCTION("""COMPUTED_VALUE"""),45526.66666666667)</f>
        <v>45526.66667</v>
      </c>
      <c r="H163" s="1">
        <f>IFERROR(__xludf.DUMMYFUNCTION("""COMPUTED_VALUE"""),645.87)</f>
        <v>645.87</v>
      </c>
      <c r="J163" s="2">
        <f>IFERROR(__xludf.DUMMYFUNCTION("""COMPUTED_VALUE"""),45526.66666666667)</f>
        <v>45526.66667</v>
      </c>
      <c r="K163" s="1">
        <f>IFERROR(__xludf.DUMMYFUNCTION("""COMPUTED_VALUE"""),648.5)</f>
        <v>648.5</v>
      </c>
      <c r="M163" s="2">
        <f>IFERROR(__xludf.DUMMYFUNCTION("""COMPUTED_VALUE"""),45526.66666666667)</f>
        <v>45526.66667</v>
      </c>
      <c r="N163" s="1">
        <f>IFERROR(__xludf.DUMMYFUNCTION("""COMPUTED_VALUE"""),4187704.0)</f>
        <v>4187704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IFERROR(__xludf.DUMMYFUNCTION("""COMPUTED_VALUE"""),649.81)</f>
        <v>649.81</v>
      </c>
      <c r="D164" s="2">
        <f>IFERROR(__xludf.DUMMYFUNCTION("""COMPUTED_VALUE"""),45527.66666666667)</f>
        <v>45527.66667</v>
      </c>
      <c r="E164" s="1">
        <f>IFERROR(__xludf.DUMMYFUNCTION("""COMPUTED_VALUE"""),650.71)</f>
        <v>650.71</v>
      </c>
      <c r="G164" s="2">
        <f>IFERROR(__xludf.DUMMYFUNCTION("""COMPUTED_VALUE"""),45527.66666666667)</f>
        <v>45527.66667</v>
      </c>
      <c r="H164" s="1">
        <f>IFERROR(__xludf.DUMMYFUNCTION("""COMPUTED_VALUE"""),646.46)</f>
        <v>646.46</v>
      </c>
      <c r="J164" s="2">
        <f>IFERROR(__xludf.DUMMYFUNCTION("""COMPUTED_VALUE"""),45527.66666666667)</f>
        <v>45527.66667</v>
      </c>
      <c r="K164" s="1">
        <f>IFERROR(__xludf.DUMMYFUNCTION("""COMPUTED_VALUE"""),649.03)</f>
        <v>649.03</v>
      </c>
      <c r="M164" s="2">
        <f>IFERROR(__xludf.DUMMYFUNCTION("""COMPUTED_VALUE"""),45527.66666666667)</f>
        <v>45527.66667</v>
      </c>
      <c r="N164" s="1">
        <f>IFERROR(__xludf.DUMMYFUNCTION("""COMPUTED_VALUE"""),3430333.0)</f>
        <v>3430333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IFERROR(__xludf.DUMMYFUNCTION("""COMPUTED_VALUE"""),650.79)</f>
        <v>650.79</v>
      </c>
      <c r="D165" s="2">
        <f>IFERROR(__xludf.DUMMYFUNCTION("""COMPUTED_VALUE"""),45530.66666666667)</f>
        <v>45530.66667</v>
      </c>
      <c r="E165" s="1">
        <f>IFERROR(__xludf.DUMMYFUNCTION("""COMPUTED_VALUE"""),653.26)</f>
        <v>653.26</v>
      </c>
      <c r="G165" s="2">
        <f>IFERROR(__xludf.DUMMYFUNCTION("""COMPUTED_VALUE"""),45530.66666666667)</f>
        <v>45530.66667</v>
      </c>
      <c r="H165" s="1">
        <f>IFERROR(__xludf.DUMMYFUNCTION("""COMPUTED_VALUE"""),646.15)</f>
        <v>646.15</v>
      </c>
      <c r="J165" s="2">
        <f>IFERROR(__xludf.DUMMYFUNCTION("""COMPUTED_VALUE"""),45530.66666666667)</f>
        <v>45530.66667</v>
      </c>
      <c r="K165" s="1">
        <f>IFERROR(__xludf.DUMMYFUNCTION("""COMPUTED_VALUE"""),646.9)</f>
        <v>646.9</v>
      </c>
      <c r="M165" s="2">
        <f>IFERROR(__xludf.DUMMYFUNCTION("""COMPUTED_VALUE"""),45530.66666666667)</f>
        <v>45530.66667</v>
      </c>
      <c r="N165" s="1">
        <f>IFERROR(__xludf.DUMMYFUNCTION("""COMPUTED_VALUE"""),3367123.0)</f>
        <v>3367123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IFERROR(__xludf.DUMMYFUNCTION("""COMPUTED_VALUE"""),648.75)</f>
        <v>648.75</v>
      </c>
      <c r="D166" s="2">
        <f>IFERROR(__xludf.DUMMYFUNCTION("""COMPUTED_VALUE"""),45531.66666666667)</f>
        <v>45531.66667</v>
      </c>
      <c r="E166" s="1">
        <f>IFERROR(__xludf.DUMMYFUNCTION("""COMPUTED_VALUE"""),649.86)</f>
        <v>649.86</v>
      </c>
      <c r="G166" s="2">
        <f>IFERROR(__xludf.DUMMYFUNCTION("""COMPUTED_VALUE"""),45531.66666666667)</f>
        <v>45531.66667</v>
      </c>
      <c r="H166" s="1">
        <f>IFERROR(__xludf.DUMMYFUNCTION("""COMPUTED_VALUE"""),645.44)</f>
        <v>645.44</v>
      </c>
      <c r="J166" s="2">
        <f>IFERROR(__xludf.DUMMYFUNCTION("""COMPUTED_VALUE"""),45531.66666666667)</f>
        <v>45531.66667</v>
      </c>
      <c r="K166" s="1">
        <f>IFERROR(__xludf.DUMMYFUNCTION("""COMPUTED_VALUE"""),648.0)</f>
        <v>648</v>
      </c>
      <c r="M166" s="2">
        <f>IFERROR(__xludf.DUMMYFUNCTION("""COMPUTED_VALUE"""),45531.66666666667)</f>
        <v>45531.66667</v>
      </c>
      <c r="N166" s="1">
        <f>IFERROR(__xludf.DUMMYFUNCTION("""COMPUTED_VALUE"""),3928381.0)</f>
        <v>3928381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IFERROR(__xludf.DUMMYFUNCTION("""COMPUTED_VALUE"""),648.97)</f>
        <v>648.97</v>
      </c>
      <c r="D167" s="2">
        <f>IFERROR(__xludf.DUMMYFUNCTION("""COMPUTED_VALUE"""),45532.66666666667)</f>
        <v>45532.66667</v>
      </c>
      <c r="E167" s="1">
        <f>IFERROR(__xludf.DUMMYFUNCTION("""COMPUTED_VALUE"""),650.54)</f>
        <v>650.54</v>
      </c>
      <c r="G167" s="2">
        <f>IFERROR(__xludf.DUMMYFUNCTION("""COMPUTED_VALUE"""),45532.66666666667)</f>
        <v>45532.66667</v>
      </c>
      <c r="H167" s="1">
        <f>IFERROR(__xludf.DUMMYFUNCTION("""COMPUTED_VALUE"""),645.66)</f>
        <v>645.66</v>
      </c>
      <c r="J167" s="2">
        <f>IFERROR(__xludf.DUMMYFUNCTION("""COMPUTED_VALUE"""),45532.66666666667)</f>
        <v>45532.66667</v>
      </c>
      <c r="K167" s="1">
        <f>IFERROR(__xludf.DUMMYFUNCTION("""COMPUTED_VALUE"""),647.61)</f>
        <v>647.61</v>
      </c>
      <c r="M167" s="2">
        <f>IFERROR(__xludf.DUMMYFUNCTION("""COMPUTED_VALUE"""),45532.66666666667)</f>
        <v>45532.66667</v>
      </c>
      <c r="N167" s="1">
        <f>IFERROR(__xludf.DUMMYFUNCTION("""COMPUTED_VALUE"""),3667295.0)</f>
        <v>3667295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IFERROR(__xludf.DUMMYFUNCTION("""COMPUTED_VALUE"""),648.71)</f>
        <v>648.71</v>
      </c>
      <c r="D168" s="2">
        <f>IFERROR(__xludf.DUMMYFUNCTION("""COMPUTED_VALUE"""),45533.66666666667)</f>
        <v>45533.66667</v>
      </c>
      <c r="E168" s="1">
        <f>IFERROR(__xludf.DUMMYFUNCTION("""COMPUTED_VALUE"""),652.75)</f>
        <v>652.75</v>
      </c>
      <c r="G168" s="2">
        <f>IFERROR(__xludf.DUMMYFUNCTION("""COMPUTED_VALUE"""),45533.66666666667)</f>
        <v>45533.66667</v>
      </c>
      <c r="H168" s="1">
        <f>IFERROR(__xludf.DUMMYFUNCTION("""COMPUTED_VALUE"""),645.68)</f>
        <v>645.68</v>
      </c>
      <c r="J168" s="2">
        <f>IFERROR(__xludf.DUMMYFUNCTION("""COMPUTED_VALUE"""),45533.66666666667)</f>
        <v>45533.66667</v>
      </c>
      <c r="K168" s="1">
        <f>IFERROR(__xludf.DUMMYFUNCTION("""COMPUTED_VALUE"""),648.23)</f>
        <v>648.23</v>
      </c>
      <c r="M168" s="2">
        <f>IFERROR(__xludf.DUMMYFUNCTION("""COMPUTED_VALUE"""),45533.66666666667)</f>
        <v>45533.66667</v>
      </c>
      <c r="N168" s="1">
        <f>IFERROR(__xludf.DUMMYFUNCTION("""COMPUTED_VALUE"""),5984648.0)</f>
        <v>5984648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IFERROR(__xludf.DUMMYFUNCTION("""COMPUTED_VALUE"""),648.08)</f>
        <v>648.08</v>
      </c>
      <c r="D169" s="2">
        <f>IFERROR(__xludf.DUMMYFUNCTION("""COMPUTED_VALUE"""),45534.66666666667)</f>
        <v>45534.66667</v>
      </c>
      <c r="E169" s="1">
        <f>IFERROR(__xludf.DUMMYFUNCTION("""COMPUTED_VALUE"""),654.63)</f>
        <v>654.63</v>
      </c>
      <c r="G169" s="2">
        <f>IFERROR(__xludf.DUMMYFUNCTION("""COMPUTED_VALUE"""),45534.66666666667)</f>
        <v>45534.66667</v>
      </c>
      <c r="H169" s="1">
        <f>IFERROR(__xludf.DUMMYFUNCTION("""COMPUTED_VALUE"""),645.46)</f>
        <v>645.46</v>
      </c>
      <c r="J169" s="2">
        <f>IFERROR(__xludf.DUMMYFUNCTION("""COMPUTED_VALUE"""),45534.66666666667)</f>
        <v>45534.66667</v>
      </c>
      <c r="K169" s="1">
        <f>IFERROR(__xludf.DUMMYFUNCTION("""COMPUTED_VALUE"""),654.59)</f>
        <v>654.59</v>
      </c>
      <c r="M169" s="2">
        <f>IFERROR(__xludf.DUMMYFUNCTION("""COMPUTED_VALUE"""),45534.66666666667)</f>
        <v>45534.66667</v>
      </c>
      <c r="N169" s="1">
        <f>IFERROR(__xludf.DUMMYFUNCTION("""COMPUTED_VALUE"""),6330666.0)</f>
        <v>6330666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IFERROR(__xludf.DUMMYFUNCTION("""COMPUTED_VALUE"""),655.15)</f>
        <v>655.15</v>
      </c>
      <c r="D170" s="2">
        <f>IFERROR(__xludf.DUMMYFUNCTION("""COMPUTED_VALUE"""),45538.66666666667)</f>
        <v>45538.66667</v>
      </c>
      <c r="E170" s="1">
        <f>IFERROR(__xludf.DUMMYFUNCTION("""COMPUTED_VALUE"""),655.15)</f>
        <v>655.15</v>
      </c>
      <c r="G170" s="2">
        <f>IFERROR(__xludf.DUMMYFUNCTION("""COMPUTED_VALUE"""),45538.66666666667)</f>
        <v>45538.66667</v>
      </c>
      <c r="H170" s="1">
        <f>IFERROR(__xludf.DUMMYFUNCTION("""COMPUTED_VALUE"""),641.67)</f>
        <v>641.67</v>
      </c>
      <c r="J170" s="2">
        <f>IFERROR(__xludf.DUMMYFUNCTION("""COMPUTED_VALUE"""),45538.66666666667)</f>
        <v>45538.66667</v>
      </c>
      <c r="K170" s="1">
        <f>IFERROR(__xludf.DUMMYFUNCTION("""COMPUTED_VALUE"""),644.63)</f>
        <v>644.63</v>
      </c>
      <c r="M170" s="2">
        <f>IFERROR(__xludf.DUMMYFUNCTION("""COMPUTED_VALUE"""),45538.66666666667)</f>
        <v>45538.66667</v>
      </c>
      <c r="N170" s="1">
        <f>IFERROR(__xludf.DUMMYFUNCTION("""COMPUTED_VALUE"""),5700118.0)</f>
        <v>5700118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IFERROR(__xludf.DUMMYFUNCTION("""COMPUTED_VALUE"""),644.97)</f>
        <v>644.97</v>
      </c>
      <c r="D171" s="2">
        <f>IFERROR(__xludf.DUMMYFUNCTION("""COMPUTED_VALUE"""),45539.66666666667)</f>
        <v>45539.66667</v>
      </c>
      <c r="E171" s="1">
        <f>IFERROR(__xludf.DUMMYFUNCTION("""COMPUTED_VALUE"""),648.12)</f>
        <v>648.12</v>
      </c>
      <c r="G171" s="2">
        <f>IFERROR(__xludf.DUMMYFUNCTION("""COMPUTED_VALUE"""),45539.66666666667)</f>
        <v>45539.66667</v>
      </c>
      <c r="H171" s="1">
        <f>IFERROR(__xludf.DUMMYFUNCTION("""COMPUTED_VALUE"""),642.76)</f>
        <v>642.76</v>
      </c>
      <c r="J171" s="2">
        <f>IFERROR(__xludf.DUMMYFUNCTION("""COMPUTED_VALUE"""),45539.66666666667)</f>
        <v>45539.66667</v>
      </c>
      <c r="K171" s="1">
        <f>IFERROR(__xludf.DUMMYFUNCTION("""COMPUTED_VALUE"""),646.67)</f>
        <v>646.67</v>
      </c>
      <c r="M171" s="2">
        <f>IFERROR(__xludf.DUMMYFUNCTION("""COMPUTED_VALUE"""),45539.66666666667)</f>
        <v>45539.66667</v>
      </c>
      <c r="N171" s="1">
        <f>IFERROR(__xludf.DUMMYFUNCTION("""COMPUTED_VALUE"""),4275152.0)</f>
        <v>4275152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IFERROR(__xludf.DUMMYFUNCTION("""COMPUTED_VALUE"""),646.97)</f>
        <v>646.97</v>
      </c>
      <c r="D172" s="2">
        <f>IFERROR(__xludf.DUMMYFUNCTION("""COMPUTED_VALUE"""),45540.66666666667)</f>
        <v>45540.66667</v>
      </c>
      <c r="E172" s="1">
        <f>IFERROR(__xludf.DUMMYFUNCTION("""COMPUTED_VALUE"""),647.63)</f>
        <v>647.63</v>
      </c>
      <c r="G172" s="2">
        <f>IFERROR(__xludf.DUMMYFUNCTION("""COMPUTED_VALUE"""),45540.66666666667)</f>
        <v>45540.66667</v>
      </c>
      <c r="H172" s="1">
        <f>IFERROR(__xludf.DUMMYFUNCTION("""COMPUTED_VALUE"""),639.04)</f>
        <v>639.04</v>
      </c>
      <c r="J172" s="2">
        <f>IFERROR(__xludf.DUMMYFUNCTION("""COMPUTED_VALUE"""),45540.66666666667)</f>
        <v>45540.66667</v>
      </c>
      <c r="K172" s="1">
        <f>IFERROR(__xludf.DUMMYFUNCTION("""COMPUTED_VALUE"""),642.57)</f>
        <v>642.57</v>
      </c>
      <c r="M172" s="2">
        <f>IFERROR(__xludf.DUMMYFUNCTION("""COMPUTED_VALUE"""),45540.66666666667)</f>
        <v>45540.66667</v>
      </c>
      <c r="N172" s="1">
        <f>IFERROR(__xludf.DUMMYFUNCTION("""COMPUTED_VALUE"""),4067004.0)</f>
        <v>4067004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IFERROR(__xludf.DUMMYFUNCTION("""COMPUTED_VALUE"""),643.7)</f>
        <v>643.7</v>
      </c>
      <c r="D173" s="2">
        <f>IFERROR(__xludf.DUMMYFUNCTION("""COMPUTED_VALUE"""),45541.66666666667)</f>
        <v>45541.66667</v>
      </c>
      <c r="E173" s="1">
        <f>IFERROR(__xludf.DUMMYFUNCTION("""COMPUTED_VALUE"""),646.79)</f>
        <v>646.79</v>
      </c>
      <c r="G173" s="2">
        <f>IFERROR(__xludf.DUMMYFUNCTION("""COMPUTED_VALUE"""),45541.66666666667)</f>
        <v>45541.66667</v>
      </c>
      <c r="H173" s="1">
        <f>IFERROR(__xludf.DUMMYFUNCTION("""COMPUTED_VALUE"""),632.96)</f>
        <v>632.96</v>
      </c>
      <c r="J173" s="2">
        <f>IFERROR(__xludf.DUMMYFUNCTION("""COMPUTED_VALUE"""),45541.66666666667)</f>
        <v>45541.66667</v>
      </c>
      <c r="K173" s="1">
        <f>IFERROR(__xludf.DUMMYFUNCTION("""COMPUTED_VALUE"""),633.12)</f>
        <v>633.12</v>
      </c>
      <c r="M173" s="2">
        <f>IFERROR(__xludf.DUMMYFUNCTION("""COMPUTED_VALUE"""),45541.66666666667)</f>
        <v>45541.66667</v>
      </c>
      <c r="N173" s="1">
        <f>IFERROR(__xludf.DUMMYFUNCTION("""COMPUTED_VALUE"""),1.9260256E7)</f>
        <v>19260256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IFERROR(__xludf.DUMMYFUNCTION("""COMPUTED_VALUE"""),634.77)</f>
        <v>634.77</v>
      </c>
      <c r="D174" s="2">
        <f>IFERROR(__xludf.DUMMYFUNCTION("""COMPUTED_VALUE"""),45544.66666666667)</f>
        <v>45544.66667</v>
      </c>
      <c r="E174" s="1">
        <f>IFERROR(__xludf.DUMMYFUNCTION("""COMPUTED_VALUE"""),645.22)</f>
        <v>645.22</v>
      </c>
      <c r="G174" s="2">
        <f>IFERROR(__xludf.DUMMYFUNCTION("""COMPUTED_VALUE"""),45544.66666666667)</f>
        <v>45544.66667</v>
      </c>
      <c r="H174" s="1">
        <f>IFERROR(__xludf.DUMMYFUNCTION("""COMPUTED_VALUE"""),634.77)</f>
        <v>634.77</v>
      </c>
      <c r="J174" s="2">
        <f>IFERROR(__xludf.DUMMYFUNCTION("""COMPUTED_VALUE"""),45544.66666666667)</f>
        <v>45544.66667</v>
      </c>
      <c r="K174" s="1">
        <f>IFERROR(__xludf.DUMMYFUNCTION("""COMPUTED_VALUE"""),641.86)</f>
        <v>641.86</v>
      </c>
      <c r="M174" s="2">
        <f>IFERROR(__xludf.DUMMYFUNCTION("""COMPUTED_VALUE"""),45544.66666666667)</f>
        <v>45544.66667</v>
      </c>
      <c r="N174" s="1">
        <f>IFERROR(__xludf.DUMMYFUNCTION("""COMPUTED_VALUE"""),8833648.0)</f>
        <v>8833648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IFERROR(__xludf.DUMMYFUNCTION("""COMPUTED_VALUE"""),643.89)</f>
        <v>643.89</v>
      </c>
      <c r="D175" s="2">
        <f>IFERROR(__xludf.DUMMYFUNCTION("""COMPUTED_VALUE"""),45545.66666666667)</f>
        <v>45545.66667</v>
      </c>
      <c r="E175" s="1">
        <f>IFERROR(__xludf.DUMMYFUNCTION("""COMPUTED_VALUE"""),646.33)</f>
        <v>646.33</v>
      </c>
      <c r="G175" s="2">
        <f>IFERROR(__xludf.DUMMYFUNCTION("""COMPUTED_VALUE"""),45545.66666666667)</f>
        <v>45545.66667</v>
      </c>
      <c r="H175" s="1">
        <f>IFERROR(__xludf.DUMMYFUNCTION("""COMPUTED_VALUE"""),639.92)</f>
        <v>639.92</v>
      </c>
      <c r="J175" s="2">
        <f>IFERROR(__xludf.DUMMYFUNCTION("""COMPUTED_VALUE"""),45545.66666666667)</f>
        <v>45545.66667</v>
      </c>
      <c r="K175" s="1">
        <f>IFERROR(__xludf.DUMMYFUNCTION("""COMPUTED_VALUE"""),644.18)</f>
        <v>644.18</v>
      </c>
      <c r="M175" s="2">
        <f>IFERROR(__xludf.DUMMYFUNCTION("""COMPUTED_VALUE"""),45545.66666666667)</f>
        <v>45545.66667</v>
      </c>
      <c r="N175" s="1">
        <f>IFERROR(__xludf.DUMMYFUNCTION("""COMPUTED_VALUE"""),8864893.0)</f>
        <v>8864893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IFERROR(__xludf.DUMMYFUNCTION("""COMPUTED_VALUE"""),641.42)</f>
        <v>641.42</v>
      </c>
      <c r="D176" s="2">
        <f>IFERROR(__xludf.DUMMYFUNCTION("""COMPUTED_VALUE"""),45546.66666666667)</f>
        <v>45546.66667</v>
      </c>
      <c r="E176" s="1">
        <f>IFERROR(__xludf.DUMMYFUNCTION("""COMPUTED_VALUE"""),642.75)</f>
        <v>642.75</v>
      </c>
      <c r="G176" s="2">
        <f>IFERROR(__xludf.DUMMYFUNCTION("""COMPUTED_VALUE"""),45546.66666666667)</f>
        <v>45546.66667</v>
      </c>
      <c r="H176" s="1">
        <f>IFERROR(__xludf.DUMMYFUNCTION("""COMPUTED_VALUE"""),631.09)</f>
        <v>631.09</v>
      </c>
      <c r="J176" s="2">
        <f>IFERROR(__xludf.DUMMYFUNCTION("""COMPUTED_VALUE"""),45546.66666666667)</f>
        <v>45546.66667</v>
      </c>
      <c r="K176" s="1">
        <f>IFERROR(__xludf.DUMMYFUNCTION("""COMPUTED_VALUE"""),641.97)</f>
        <v>641.97</v>
      </c>
      <c r="M176" s="2">
        <f>IFERROR(__xludf.DUMMYFUNCTION("""COMPUTED_VALUE"""),45546.66666666667)</f>
        <v>45546.66667</v>
      </c>
      <c r="N176" s="1">
        <f>IFERROR(__xludf.DUMMYFUNCTION("""COMPUTED_VALUE"""),5853644.0)</f>
        <v>5853644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IFERROR(__xludf.DUMMYFUNCTION("""COMPUTED_VALUE"""),640.57)</f>
        <v>640.57</v>
      </c>
      <c r="D177" s="2">
        <f>IFERROR(__xludf.DUMMYFUNCTION("""COMPUTED_VALUE"""),45547.66666666667)</f>
        <v>45547.66667</v>
      </c>
      <c r="E177" s="1">
        <f>IFERROR(__xludf.DUMMYFUNCTION("""COMPUTED_VALUE"""),642.97)</f>
        <v>642.97</v>
      </c>
      <c r="G177" s="2">
        <f>IFERROR(__xludf.DUMMYFUNCTION("""COMPUTED_VALUE"""),45547.66666666667)</f>
        <v>45547.66667</v>
      </c>
      <c r="H177" s="1">
        <f>IFERROR(__xludf.DUMMYFUNCTION("""COMPUTED_VALUE"""),635.67)</f>
        <v>635.67</v>
      </c>
      <c r="J177" s="2">
        <f>IFERROR(__xludf.DUMMYFUNCTION("""COMPUTED_VALUE"""),45547.66666666667)</f>
        <v>45547.66667</v>
      </c>
      <c r="K177" s="1">
        <f>IFERROR(__xludf.DUMMYFUNCTION("""COMPUTED_VALUE"""),642.4)</f>
        <v>642.4</v>
      </c>
      <c r="M177" s="2">
        <f>IFERROR(__xludf.DUMMYFUNCTION("""COMPUTED_VALUE"""),45547.66666666667)</f>
        <v>45547.66667</v>
      </c>
      <c r="N177" s="1">
        <f>IFERROR(__xludf.DUMMYFUNCTION("""COMPUTED_VALUE"""),6740957.0)</f>
        <v>6740957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IFERROR(__xludf.DUMMYFUNCTION("""COMPUTED_VALUE"""),643.45)</f>
        <v>643.45</v>
      </c>
      <c r="D178" s="2">
        <f>IFERROR(__xludf.DUMMYFUNCTION("""COMPUTED_VALUE"""),45548.66666666667)</f>
        <v>45548.66667</v>
      </c>
      <c r="E178" s="1">
        <f>IFERROR(__xludf.DUMMYFUNCTION("""COMPUTED_VALUE"""),646.44)</f>
        <v>646.44</v>
      </c>
      <c r="G178" s="2">
        <f>IFERROR(__xludf.DUMMYFUNCTION("""COMPUTED_VALUE"""),45548.66666666667)</f>
        <v>45548.66667</v>
      </c>
      <c r="H178" s="1">
        <f>IFERROR(__xludf.DUMMYFUNCTION("""COMPUTED_VALUE"""),640.69)</f>
        <v>640.69</v>
      </c>
      <c r="J178" s="2">
        <f>IFERROR(__xludf.DUMMYFUNCTION("""COMPUTED_VALUE"""),45548.66666666667)</f>
        <v>45548.66667</v>
      </c>
      <c r="K178" s="1">
        <f>IFERROR(__xludf.DUMMYFUNCTION("""COMPUTED_VALUE"""),644.5)</f>
        <v>644.5</v>
      </c>
      <c r="M178" s="2">
        <f>IFERROR(__xludf.DUMMYFUNCTION("""COMPUTED_VALUE"""),45548.66666666667)</f>
        <v>45548.66667</v>
      </c>
      <c r="N178" s="1">
        <f>IFERROR(__xludf.DUMMYFUNCTION("""COMPUTED_VALUE"""),6846543.0)</f>
        <v>6846543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IFERROR(__xludf.DUMMYFUNCTION("""COMPUTED_VALUE"""),646.36)</f>
        <v>646.36</v>
      </c>
      <c r="D179" s="2">
        <f>IFERROR(__xludf.DUMMYFUNCTION("""COMPUTED_VALUE"""),45551.66666666667)</f>
        <v>45551.66667</v>
      </c>
      <c r="E179" s="1">
        <f>IFERROR(__xludf.DUMMYFUNCTION("""COMPUTED_VALUE"""),652.09)</f>
        <v>652.09</v>
      </c>
      <c r="G179" s="2">
        <f>IFERROR(__xludf.DUMMYFUNCTION("""COMPUTED_VALUE"""),45551.66666666667)</f>
        <v>45551.66667</v>
      </c>
      <c r="H179" s="1">
        <f>IFERROR(__xludf.DUMMYFUNCTION("""COMPUTED_VALUE"""),644.74)</f>
        <v>644.74</v>
      </c>
      <c r="J179" s="2">
        <f>IFERROR(__xludf.DUMMYFUNCTION("""COMPUTED_VALUE"""),45551.66666666667)</f>
        <v>45551.66667</v>
      </c>
      <c r="K179" s="1">
        <f>IFERROR(__xludf.DUMMYFUNCTION("""COMPUTED_VALUE"""),644.9)</f>
        <v>644.9</v>
      </c>
      <c r="M179" s="2">
        <f>IFERROR(__xludf.DUMMYFUNCTION("""COMPUTED_VALUE"""),45551.66666666667)</f>
        <v>45551.66667</v>
      </c>
      <c r="N179" s="1">
        <f>IFERROR(__xludf.DUMMYFUNCTION("""COMPUTED_VALUE"""),5283974.0)</f>
        <v>5283974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IFERROR(__xludf.DUMMYFUNCTION("""COMPUTED_VALUE"""),644.35)</f>
        <v>644.35</v>
      </c>
      <c r="D180" s="2">
        <f>IFERROR(__xludf.DUMMYFUNCTION("""COMPUTED_VALUE"""),45552.66666666667)</f>
        <v>45552.66667</v>
      </c>
      <c r="E180" s="1">
        <f>IFERROR(__xludf.DUMMYFUNCTION("""COMPUTED_VALUE"""),645.26)</f>
        <v>645.26</v>
      </c>
      <c r="G180" s="2">
        <f>IFERROR(__xludf.DUMMYFUNCTION("""COMPUTED_VALUE"""),45552.66666666667)</f>
        <v>45552.66667</v>
      </c>
      <c r="H180" s="1">
        <f>IFERROR(__xludf.DUMMYFUNCTION("""COMPUTED_VALUE"""),633.12)</f>
        <v>633.12</v>
      </c>
      <c r="J180" s="2">
        <f>IFERROR(__xludf.DUMMYFUNCTION("""COMPUTED_VALUE"""),45552.66666666667)</f>
        <v>45552.66667</v>
      </c>
      <c r="K180" s="1">
        <f>IFERROR(__xludf.DUMMYFUNCTION("""COMPUTED_VALUE"""),633.51)</f>
        <v>633.51</v>
      </c>
      <c r="M180" s="2">
        <f>IFERROR(__xludf.DUMMYFUNCTION("""COMPUTED_VALUE"""),45552.66666666667)</f>
        <v>45552.66667</v>
      </c>
      <c r="N180" s="1">
        <f>IFERROR(__xludf.DUMMYFUNCTION("""COMPUTED_VALUE"""),5902324.0)</f>
        <v>5902324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IFERROR(__xludf.DUMMYFUNCTION("""COMPUTED_VALUE"""),634.72)</f>
        <v>634.72</v>
      </c>
      <c r="D181" s="2">
        <f>IFERROR(__xludf.DUMMYFUNCTION("""COMPUTED_VALUE"""),45553.66666666667)</f>
        <v>45553.66667</v>
      </c>
      <c r="E181" s="1">
        <f>IFERROR(__xludf.DUMMYFUNCTION("""COMPUTED_VALUE"""),635.15)</f>
        <v>635.15</v>
      </c>
      <c r="G181" s="2">
        <f>IFERROR(__xludf.DUMMYFUNCTION("""COMPUTED_VALUE"""),45553.66666666667)</f>
        <v>45553.66667</v>
      </c>
      <c r="H181" s="1">
        <f>IFERROR(__xludf.DUMMYFUNCTION("""COMPUTED_VALUE"""),625.79)</f>
        <v>625.79</v>
      </c>
      <c r="J181" s="2">
        <f>IFERROR(__xludf.DUMMYFUNCTION("""COMPUTED_VALUE"""),45553.66666666667)</f>
        <v>45553.66667</v>
      </c>
      <c r="K181" s="1">
        <f>IFERROR(__xludf.DUMMYFUNCTION("""COMPUTED_VALUE"""),628.19)</f>
        <v>628.19</v>
      </c>
      <c r="M181" s="2">
        <f>IFERROR(__xludf.DUMMYFUNCTION("""COMPUTED_VALUE"""),45553.66666666667)</f>
        <v>45553.66667</v>
      </c>
      <c r="N181" s="1">
        <f>IFERROR(__xludf.DUMMYFUNCTION("""COMPUTED_VALUE"""),7390553.0)</f>
        <v>7390553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IFERROR(__xludf.DUMMYFUNCTION("""COMPUTED_VALUE"""),631.71)</f>
        <v>631.71</v>
      </c>
      <c r="D182" s="2">
        <f>IFERROR(__xludf.DUMMYFUNCTION("""COMPUTED_VALUE"""),45554.66666666667)</f>
        <v>45554.66667</v>
      </c>
      <c r="E182" s="1">
        <f>IFERROR(__xludf.DUMMYFUNCTION("""COMPUTED_VALUE"""),636.8)</f>
        <v>636.8</v>
      </c>
      <c r="G182" s="2">
        <f>IFERROR(__xludf.DUMMYFUNCTION("""COMPUTED_VALUE"""),45554.66666666667)</f>
        <v>45554.66667</v>
      </c>
      <c r="H182" s="1">
        <f>IFERROR(__xludf.DUMMYFUNCTION("""COMPUTED_VALUE"""),628.65)</f>
        <v>628.65</v>
      </c>
      <c r="J182" s="2">
        <f>IFERROR(__xludf.DUMMYFUNCTION("""COMPUTED_VALUE"""),45554.66666666667)</f>
        <v>45554.66667</v>
      </c>
      <c r="K182" s="1">
        <f>IFERROR(__xludf.DUMMYFUNCTION("""COMPUTED_VALUE"""),636.76)</f>
        <v>636.76</v>
      </c>
      <c r="M182" s="2">
        <f>IFERROR(__xludf.DUMMYFUNCTION("""COMPUTED_VALUE"""),45554.66666666667)</f>
        <v>45554.66667</v>
      </c>
      <c r="N182" s="1">
        <f>IFERROR(__xludf.DUMMYFUNCTION("""COMPUTED_VALUE"""),6022523.0)</f>
        <v>6022523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IFERROR(__xludf.DUMMYFUNCTION("""COMPUTED_VALUE"""),634.69)</f>
        <v>634.69</v>
      </c>
      <c r="D183" s="2">
        <f>IFERROR(__xludf.DUMMYFUNCTION("""COMPUTED_VALUE"""),45555.66666666667)</f>
        <v>45555.66667</v>
      </c>
      <c r="E183" s="1">
        <f>IFERROR(__xludf.DUMMYFUNCTION("""COMPUTED_VALUE"""),636.96)</f>
        <v>636.96</v>
      </c>
      <c r="G183" s="2">
        <f>IFERROR(__xludf.DUMMYFUNCTION("""COMPUTED_VALUE"""),45555.66666666667)</f>
        <v>45555.66667</v>
      </c>
      <c r="H183" s="1">
        <f>IFERROR(__xludf.DUMMYFUNCTION("""COMPUTED_VALUE"""),630.88)</f>
        <v>630.88</v>
      </c>
      <c r="J183" s="2">
        <f>IFERROR(__xludf.DUMMYFUNCTION("""COMPUTED_VALUE"""),45555.66666666667)</f>
        <v>45555.66667</v>
      </c>
      <c r="K183" s="1">
        <f>IFERROR(__xludf.DUMMYFUNCTION("""COMPUTED_VALUE"""),635.71)</f>
        <v>635.71</v>
      </c>
      <c r="M183" s="2">
        <f>IFERROR(__xludf.DUMMYFUNCTION("""COMPUTED_VALUE"""),45555.66666666667)</f>
        <v>45555.66667</v>
      </c>
      <c r="N183" s="1">
        <f>IFERROR(__xludf.DUMMYFUNCTION("""COMPUTED_VALUE"""),1.7760792E7)</f>
        <v>17760792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IFERROR(__xludf.DUMMYFUNCTION("""COMPUTED_VALUE"""),636.49)</f>
        <v>636.49</v>
      </c>
      <c r="D184" s="2">
        <f>IFERROR(__xludf.DUMMYFUNCTION("""COMPUTED_VALUE"""),45558.66666666667)</f>
        <v>45558.66667</v>
      </c>
      <c r="E184" s="1">
        <f>IFERROR(__xludf.DUMMYFUNCTION("""COMPUTED_VALUE"""),643.06)</f>
        <v>643.06</v>
      </c>
      <c r="G184" s="2">
        <f>IFERROR(__xludf.DUMMYFUNCTION("""COMPUTED_VALUE"""),45558.66666666667)</f>
        <v>45558.66667</v>
      </c>
      <c r="H184" s="1">
        <f>IFERROR(__xludf.DUMMYFUNCTION("""COMPUTED_VALUE"""),636.3)</f>
        <v>636.3</v>
      </c>
      <c r="J184" s="2">
        <f>IFERROR(__xludf.DUMMYFUNCTION("""COMPUTED_VALUE"""),45558.66666666667)</f>
        <v>45558.66667</v>
      </c>
      <c r="K184" s="1">
        <f>IFERROR(__xludf.DUMMYFUNCTION("""COMPUTED_VALUE"""),642.6)</f>
        <v>642.6</v>
      </c>
      <c r="M184" s="2">
        <f>IFERROR(__xludf.DUMMYFUNCTION("""COMPUTED_VALUE"""),45558.66666666667)</f>
        <v>45558.66667</v>
      </c>
      <c r="N184" s="1">
        <f>IFERROR(__xludf.DUMMYFUNCTION("""COMPUTED_VALUE"""),5841791.0)</f>
        <v>5841791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IFERROR(__xludf.DUMMYFUNCTION("""COMPUTED_VALUE"""),641.17)</f>
        <v>641.17</v>
      </c>
      <c r="D185" s="2">
        <f>IFERROR(__xludf.DUMMYFUNCTION("""COMPUTED_VALUE"""),45559.66666666667)</f>
        <v>45559.66667</v>
      </c>
      <c r="E185" s="1">
        <f>IFERROR(__xludf.DUMMYFUNCTION("""COMPUTED_VALUE"""),645.04)</f>
        <v>645.04</v>
      </c>
      <c r="G185" s="2">
        <f>IFERROR(__xludf.DUMMYFUNCTION("""COMPUTED_VALUE"""),45559.66666666667)</f>
        <v>45559.66667</v>
      </c>
      <c r="H185" s="1">
        <f>IFERROR(__xludf.DUMMYFUNCTION("""COMPUTED_VALUE"""),640.82)</f>
        <v>640.82</v>
      </c>
      <c r="J185" s="2">
        <f>IFERROR(__xludf.DUMMYFUNCTION("""COMPUTED_VALUE"""),45559.66666666667)</f>
        <v>45559.66667</v>
      </c>
      <c r="K185" s="1">
        <f>IFERROR(__xludf.DUMMYFUNCTION("""COMPUTED_VALUE"""),644.77)</f>
        <v>644.77</v>
      </c>
      <c r="M185" s="2">
        <f>IFERROR(__xludf.DUMMYFUNCTION("""COMPUTED_VALUE"""),45559.66666666667)</f>
        <v>45559.66667</v>
      </c>
      <c r="N185" s="1">
        <f>IFERROR(__xludf.DUMMYFUNCTION("""COMPUTED_VALUE"""),5936950.0)</f>
        <v>5936950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IFERROR(__xludf.DUMMYFUNCTION("""COMPUTED_VALUE"""),646.61)</f>
        <v>646.61</v>
      </c>
      <c r="D186" s="2">
        <f>IFERROR(__xludf.DUMMYFUNCTION("""COMPUTED_VALUE"""),45560.66666666667)</f>
        <v>45560.66667</v>
      </c>
      <c r="E186" s="1">
        <f>IFERROR(__xludf.DUMMYFUNCTION("""COMPUTED_VALUE"""),647.73)</f>
        <v>647.73</v>
      </c>
      <c r="G186" s="2">
        <f>IFERROR(__xludf.DUMMYFUNCTION("""COMPUTED_VALUE"""),45560.66666666667)</f>
        <v>45560.66667</v>
      </c>
      <c r="H186" s="1">
        <f>IFERROR(__xludf.DUMMYFUNCTION("""COMPUTED_VALUE"""),642.85)</f>
        <v>642.85</v>
      </c>
      <c r="J186" s="2">
        <f>IFERROR(__xludf.DUMMYFUNCTION("""COMPUTED_VALUE"""),45560.66666666667)</f>
        <v>45560.66667</v>
      </c>
      <c r="K186" s="1">
        <f>IFERROR(__xludf.DUMMYFUNCTION("""COMPUTED_VALUE"""),644.88)</f>
        <v>644.88</v>
      </c>
      <c r="M186" s="2">
        <f>IFERROR(__xludf.DUMMYFUNCTION("""COMPUTED_VALUE"""),45560.66666666667)</f>
        <v>45560.66667</v>
      </c>
      <c r="N186" s="1">
        <f>IFERROR(__xludf.DUMMYFUNCTION("""COMPUTED_VALUE"""),1.240805E7)</f>
        <v>12408050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IFERROR(__xludf.DUMMYFUNCTION("""COMPUTED_VALUE"""),644.64)</f>
        <v>644.64</v>
      </c>
      <c r="D187" s="2">
        <f>IFERROR(__xludf.DUMMYFUNCTION("""COMPUTED_VALUE"""),45561.66666666667)</f>
        <v>45561.66667</v>
      </c>
      <c r="E187" s="1">
        <f>IFERROR(__xludf.DUMMYFUNCTION("""COMPUTED_VALUE"""),647.44)</f>
        <v>647.44</v>
      </c>
      <c r="G187" s="2">
        <f>IFERROR(__xludf.DUMMYFUNCTION("""COMPUTED_VALUE"""),45561.66666666667)</f>
        <v>45561.66667</v>
      </c>
      <c r="H187" s="1">
        <f>IFERROR(__xludf.DUMMYFUNCTION("""COMPUTED_VALUE"""),637.43)</f>
        <v>637.43</v>
      </c>
      <c r="J187" s="2">
        <f>IFERROR(__xludf.DUMMYFUNCTION("""COMPUTED_VALUE"""),45561.66666666667)</f>
        <v>45561.66667</v>
      </c>
      <c r="K187" s="1">
        <f>IFERROR(__xludf.DUMMYFUNCTION("""COMPUTED_VALUE"""),638.14)</f>
        <v>638.14</v>
      </c>
      <c r="M187" s="2">
        <f>IFERROR(__xludf.DUMMYFUNCTION("""COMPUTED_VALUE"""),45561.66666666667)</f>
        <v>45561.66667</v>
      </c>
      <c r="N187" s="1">
        <f>IFERROR(__xludf.DUMMYFUNCTION("""COMPUTED_VALUE"""),8772180.0)</f>
        <v>8772180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IFERROR(__xludf.DUMMYFUNCTION("""COMPUTED_VALUE"""),638.32)</f>
        <v>638.32</v>
      </c>
      <c r="D188" s="2">
        <f>IFERROR(__xludf.DUMMYFUNCTION("""COMPUTED_VALUE"""),45562.66666666667)</f>
        <v>45562.66667</v>
      </c>
      <c r="E188" s="1">
        <f>IFERROR(__xludf.DUMMYFUNCTION("""COMPUTED_VALUE"""),640.71)</f>
        <v>640.71</v>
      </c>
      <c r="G188" s="2">
        <f>IFERROR(__xludf.DUMMYFUNCTION("""COMPUTED_VALUE"""),45562.66666666667)</f>
        <v>45562.66667</v>
      </c>
      <c r="H188" s="1">
        <f>IFERROR(__xludf.DUMMYFUNCTION("""COMPUTED_VALUE"""),633.86)</f>
        <v>633.86</v>
      </c>
      <c r="J188" s="2">
        <f>IFERROR(__xludf.DUMMYFUNCTION("""COMPUTED_VALUE"""),45562.66666666667)</f>
        <v>45562.66667</v>
      </c>
      <c r="K188" s="1">
        <f>IFERROR(__xludf.DUMMYFUNCTION("""COMPUTED_VALUE"""),635.31)</f>
        <v>635.31</v>
      </c>
      <c r="M188" s="2">
        <f>IFERROR(__xludf.DUMMYFUNCTION("""COMPUTED_VALUE"""),45562.66666666667)</f>
        <v>45562.66667</v>
      </c>
      <c r="N188" s="1">
        <f>IFERROR(__xludf.DUMMYFUNCTION("""COMPUTED_VALUE"""),6981477.0)</f>
        <v>6981477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IFERROR(__xludf.DUMMYFUNCTION("""COMPUTED_VALUE"""),635.18)</f>
        <v>635.18</v>
      </c>
      <c r="D189" s="2">
        <f>IFERROR(__xludf.DUMMYFUNCTION("""COMPUTED_VALUE"""),45565.66666666667)</f>
        <v>45565.66667</v>
      </c>
      <c r="E189" s="1">
        <f>IFERROR(__xludf.DUMMYFUNCTION("""COMPUTED_VALUE"""),642.36)</f>
        <v>642.36</v>
      </c>
      <c r="G189" s="2">
        <f>IFERROR(__xludf.DUMMYFUNCTION("""COMPUTED_VALUE"""),45565.66666666667)</f>
        <v>45565.66667</v>
      </c>
      <c r="H189" s="1">
        <f>IFERROR(__xludf.DUMMYFUNCTION("""COMPUTED_VALUE"""),634.41)</f>
        <v>634.41</v>
      </c>
      <c r="J189" s="2">
        <f>IFERROR(__xludf.DUMMYFUNCTION("""COMPUTED_VALUE"""),45565.66666666667)</f>
        <v>45565.66667</v>
      </c>
      <c r="K189" s="1">
        <f>IFERROR(__xludf.DUMMYFUNCTION("""COMPUTED_VALUE"""),641.99)</f>
        <v>641.99</v>
      </c>
      <c r="M189" s="2">
        <f>IFERROR(__xludf.DUMMYFUNCTION("""COMPUTED_VALUE"""),45565.66666666667)</f>
        <v>45565.66667</v>
      </c>
      <c r="N189" s="1">
        <f>IFERROR(__xludf.DUMMYFUNCTION("""COMPUTED_VALUE"""),6406347.0)</f>
        <v>6406347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IFERROR(__xludf.DUMMYFUNCTION("""COMPUTED_VALUE"""),642.31)</f>
        <v>642.31</v>
      </c>
      <c r="D190" s="2">
        <f>IFERROR(__xludf.DUMMYFUNCTION("""COMPUTED_VALUE"""),45566.66666666667)</f>
        <v>45566.66667</v>
      </c>
      <c r="E190" s="1">
        <f>IFERROR(__xludf.DUMMYFUNCTION("""COMPUTED_VALUE"""),642.31)</f>
        <v>642.31</v>
      </c>
      <c r="G190" s="2">
        <f>IFERROR(__xludf.DUMMYFUNCTION("""COMPUTED_VALUE"""),45566.66666666667)</f>
        <v>45566.66667</v>
      </c>
      <c r="H190" s="1">
        <f>IFERROR(__xludf.DUMMYFUNCTION("""COMPUTED_VALUE"""),637.39)</f>
        <v>637.39</v>
      </c>
      <c r="J190" s="2">
        <f>IFERROR(__xludf.DUMMYFUNCTION("""COMPUTED_VALUE"""),45566.66666666667)</f>
        <v>45566.66667</v>
      </c>
      <c r="K190" s="1">
        <f>IFERROR(__xludf.DUMMYFUNCTION("""COMPUTED_VALUE"""),640.82)</f>
        <v>640.82</v>
      </c>
      <c r="M190" s="2">
        <f>IFERROR(__xludf.DUMMYFUNCTION("""COMPUTED_VALUE"""),45566.66666666667)</f>
        <v>45566.66667</v>
      </c>
      <c r="N190" s="1">
        <f>IFERROR(__xludf.DUMMYFUNCTION("""COMPUTED_VALUE"""),6053714.0)</f>
        <v>6053714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IFERROR(__xludf.DUMMYFUNCTION("""COMPUTED_VALUE"""),641.49)</f>
        <v>641.49</v>
      </c>
      <c r="D191" s="2">
        <f>IFERROR(__xludf.DUMMYFUNCTION("""COMPUTED_VALUE"""),45567.66666666667)</f>
        <v>45567.66667</v>
      </c>
      <c r="E191" s="1">
        <f>IFERROR(__xludf.DUMMYFUNCTION("""COMPUTED_VALUE"""),641.83)</f>
        <v>641.83</v>
      </c>
      <c r="G191" s="2">
        <f>IFERROR(__xludf.DUMMYFUNCTION("""COMPUTED_VALUE"""),45567.66666666667)</f>
        <v>45567.66667</v>
      </c>
      <c r="H191" s="1">
        <f>IFERROR(__xludf.DUMMYFUNCTION("""COMPUTED_VALUE"""),637.82)</f>
        <v>637.82</v>
      </c>
      <c r="J191" s="2">
        <f>IFERROR(__xludf.DUMMYFUNCTION("""COMPUTED_VALUE"""),45567.66666666667)</f>
        <v>45567.66667</v>
      </c>
      <c r="K191" s="1">
        <f>IFERROR(__xludf.DUMMYFUNCTION("""COMPUTED_VALUE"""),640.45)</f>
        <v>640.45</v>
      </c>
      <c r="M191" s="2">
        <f>IFERROR(__xludf.DUMMYFUNCTION("""COMPUTED_VALUE"""),45567.66666666667)</f>
        <v>45567.66667</v>
      </c>
      <c r="N191" s="1">
        <f>IFERROR(__xludf.DUMMYFUNCTION("""COMPUTED_VALUE"""),4639083.0)</f>
        <v>4639083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IFERROR(__xludf.DUMMYFUNCTION("""COMPUTED_VALUE"""),640.05)</f>
        <v>640.05</v>
      </c>
      <c r="D192" s="2">
        <f>IFERROR(__xludf.DUMMYFUNCTION("""COMPUTED_VALUE"""),45568.66666666667)</f>
        <v>45568.66667</v>
      </c>
      <c r="E192" s="1">
        <f>IFERROR(__xludf.DUMMYFUNCTION("""COMPUTED_VALUE"""),646.02)</f>
        <v>646.02</v>
      </c>
      <c r="G192" s="2">
        <f>IFERROR(__xludf.DUMMYFUNCTION("""COMPUTED_VALUE"""),45568.66666666667)</f>
        <v>45568.66667</v>
      </c>
      <c r="H192" s="1">
        <f>IFERROR(__xludf.DUMMYFUNCTION("""COMPUTED_VALUE"""),639.01)</f>
        <v>639.01</v>
      </c>
      <c r="J192" s="2">
        <f>IFERROR(__xludf.DUMMYFUNCTION("""COMPUTED_VALUE"""),45568.66666666667)</f>
        <v>45568.66667</v>
      </c>
      <c r="K192" s="1">
        <f>IFERROR(__xludf.DUMMYFUNCTION("""COMPUTED_VALUE"""),645.71)</f>
        <v>645.71</v>
      </c>
      <c r="M192" s="2">
        <f>IFERROR(__xludf.DUMMYFUNCTION("""COMPUTED_VALUE"""),45568.66666666667)</f>
        <v>45568.66667</v>
      </c>
      <c r="N192" s="1">
        <f>IFERROR(__xludf.DUMMYFUNCTION("""COMPUTED_VALUE"""),6318155.0)</f>
        <v>6318155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IFERROR(__xludf.DUMMYFUNCTION("""COMPUTED_VALUE"""),645.2)</f>
        <v>645.2</v>
      </c>
      <c r="D193" s="2">
        <f>IFERROR(__xludf.DUMMYFUNCTION("""COMPUTED_VALUE"""),45569.66666666667)</f>
        <v>45569.66667</v>
      </c>
      <c r="E193" s="1">
        <f>IFERROR(__xludf.DUMMYFUNCTION("""COMPUTED_VALUE"""),646.09)</f>
        <v>646.09</v>
      </c>
      <c r="G193" s="2">
        <f>IFERROR(__xludf.DUMMYFUNCTION("""COMPUTED_VALUE"""),45569.66666666667)</f>
        <v>45569.66667</v>
      </c>
      <c r="H193" s="1">
        <f>IFERROR(__xludf.DUMMYFUNCTION("""COMPUTED_VALUE"""),641.08)</f>
        <v>641.08</v>
      </c>
      <c r="J193" s="2">
        <f>IFERROR(__xludf.DUMMYFUNCTION("""COMPUTED_VALUE"""),45569.66666666667)</f>
        <v>45569.66667</v>
      </c>
      <c r="K193" s="1">
        <f>IFERROR(__xludf.DUMMYFUNCTION("""COMPUTED_VALUE"""),644.61)</f>
        <v>644.61</v>
      </c>
      <c r="M193" s="2">
        <f>IFERROR(__xludf.DUMMYFUNCTION("""COMPUTED_VALUE"""),45569.66666666667)</f>
        <v>45569.66667</v>
      </c>
      <c r="N193" s="1">
        <f>IFERROR(__xludf.DUMMYFUNCTION("""COMPUTED_VALUE"""),5566497.0)</f>
        <v>5566497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IFERROR(__xludf.DUMMYFUNCTION("""COMPUTED_VALUE"""),642.02)</f>
        <v>642.02</v>
      </c>
      <c r="D194" s="2">
        <f>IFERROR(__xludf.DUMMYFUNCTION("""COMPUTED_VALUE"""),45572.66666666667)</f>
        <v>45572.66667</v>
      </c>
      <c r="E194" s="1">
        <f>IFERROR(__xludf.DUMMYFUNCTION("""COMPUTED_VALUE"""),642.02)</f>
        <v>642.02</v>
      </c>
      <c r="G194" s="2">
        <f>IFERROR(__xludf.DUMMYFUNCTION("""COMPUTED_VALUE"""),45572.66666666667)</f>
        <v>45572.66667</v>
      </c>
      <c r="H194" s="1">
        <f>IFERROR(__xludf.DUMMYFUNCTION("""COMPUTED_VALUE"""),636.97)</f>
        <v>636.97</v>
      </c>
      <c r="J194" s="2">
        <f>IFERROR(__xludf.DUMMYFUNCTION("""COMPUTED_VALUE"""),45572.66666666667)</f>
        <v>45572.66667</v>
      </c>
      <c r="K194" s="1">
        <f>IFERROR(__xludf.DUMMYFUNCTION("""COMPUTED_VALUE"""),638.43)</f>
        <v>638.43</v>
      </c>
      <c r="M194" s="2">
        <f>IFERROR(__xludf.DUMMYFUNCTION("""COMPUTED_VALUE"""),45572.66666666667)</f>
        <v>45572.66667</v>
      </c>
      <c r="N194" s="1">
        <f>IFERROR(__xludf.DUMMYFUNCTION("""COMPUTED_VALUE"""),8753800.0)</f>
        <v>8753800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IFERROR(__xludf.DUMMYFUNCTION("""COMPUTED_VALUE"""),640.79)</f>
        <v>640.79</v>
      </c>
      <c r="D195" s="2">
        <f>IFERROR(__xludf.DUMMYFUNCTION("""COMPUTED_VALUE"""),45573.66666666667)</f>
        <v>45573.66667</v>
      </c>
      <c r="E195" s="1">
        <f>IFERROR(__xludf.DUMMYFUNCTION("""COMPUTED_VALUE"""),649.71)</f>
        <v>649.71</v>
      </c>
      <c r="G195" s="2">
        <f>IFERROR(__xludf.DUMMYFUNCTION("""COMPUTED_VALUE"""),45573.66666666667)</f>
        <v>45573.66667</v>
      </c>
      <c r="H195" s="1">
        <f>IFERROR(__xludf.DUMMYFUNCTION("""COMPUTED_VALUE"""),640.79)</f>
        <v>640.79</v>
      </c>
      <c r="J195" s="2">
        <f>IFERROR(__xludf.DUMMYFUNCTION("""COMPUTED_VALUE"""),45573.66666666667)</f>
        <v>45573.66667</v>
      </c>
      <c r="K195" s="1">
        <f>IFERROR(__xludf.DUMMYFUNCTION("""COMPUTED_VALUE"""),648.87)</f>
        <v>648.87</v>
      </c>
      <c r="M195" s="2">
        <f>IFERROR(__xludf.DUMMYFUNCTION("""COMPUTED_VALUE"""),45573.66666666667)</f>
        <v>45573.66667</v>
      </c>
      <c r="N195" s="1">
        <f>IFERROR(__xludf.DUMMYFUNCTION("""COMPUTED_VALUE"""),6022098.0)</f>
        <v>6022098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IFERROR(__xludf.DUMMYFUNCTION("""COMPUTED_VALUE"""),650.32)</f>
        <v>650.32</v>
      </c>
      <c r="D196" s="2">
        <f>IFERROR(__xludf.DUMMYFUNCTION("""COMPUTED_VALUE"""),45574.66666666667)</f>
        <v>45574.66667</v>
      </c>
      <c r="E196" s="1">
        <f>IFERROR(__xludf.DUMMYFUNCTION("""COMPUTED_VALUE"""),657.34)</f>
        <v>657.34</v>
      </c>
      <c r="G196" s="2">
        <f>IFERROR(__xludf.DUMMYFUNCTION("""COMPUTED_VALUE"""),45574.66666666667)</f>
        <v>45574.66667</v>
      </c>
      <c r="H196" s="1">
        <f>IFERROR(__xludf.DUMMYFUNCTION("""COMPUTED_VALUE"""),648.76)</f>
        <v>648.76</v>
      </c>
      <c r="J196" s="2">
        <f>IFERROR(__xludf.DUMMYFUNCTION("""COMPUTED_VALUE"""),45574.66666666667)</f>
        <v>45574.66667</v>
      </c>
      <c r="K196" s="1">
        <f>IFERROR(__xludf.DUMMYFUNCTION("""COMPUTED_VALUE"""),656.75)</f>
        <v>656.75</v>
      </c>
      <c r="M196" s="2">
        <f>IFERROR(__xludf.DUMMYFUNCTION("""COMPUTED_VALUE"""),45574.66666666667)</f>
        <v>45574.66667</v>
      </c>
      <c r="N196" s="1">
        <f>IFERROR(__xludf.DUMMYFUNCTION("""COMPUTED_VALUE"""),5243984.0)</f>
        <v>5243984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IFERROR(__xludf.DUMMYFUNCTION("""COMPUTED_VALUE"""),657.24)</f>
        <v>657.24</v>
      </c>
      <c r="D197" s="2">
        <f>IFERROR(__xludf.DUMMYFUNCTION("""COMPUTED_VALUE"""),45575.66666666667)</f>
        <v>45575.66667</v>
      </c>
      <c r="E197" s="1">
        <f>IFERROR(__xludf.DUMMYFUNCTION("""COMPUTED_VALUE"""),657.5)</f>
        <v>657.5</v>
      </c>
      <c r="G197" s="2">
        <f>IFERROR(__xludf.DUMMYFUNCTION("""COMPUTED_VALUE"""),45575.66666666667)</f>
        <v>45575.66667</v>
      </c>
      <c r="H197" s="1">
        <f>IFERROR(__xludf.DUMMYFUNCTION("""COMPUTED_VALUE"""),651.57)</f>
        <v>651.57</v>
      </c>
      <c r="J197" s="2">
        <f>IFERROR(__xludf.DUMMYFUNCTION("""COMPUTED_VALUE"""),45575.66666666667)</f>
        <v>45575.66667</v>
      </c>
      <c r="K197" s="1">
        <f>IFERROR(__xludf.DUMMYFUNCTION("""COMPUTED_VALUE"""),652.42)</f>
        <v>652.42</v>
      </c>
      <c r="M197" s="2">
        <f>IFERROR(__xludf.DUMMYFUNCTION("""COMPUTED_VALUE"""),45575.66666666667)</f>
        <v>45575.66667</v>
      </c>
      <c r="N197" s="1">
        <f>IFERROR(__xludf.DUMMYFUNCTION("""COMPUTED_VALUE"""),4944300.0)</f>
        <v>4944300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IFERROR(__xludf.DUMMYFUNCTION("""COMPUTED_VALUE"""),654.29)</f>
        <v>654.29</v>
      </c>
      <c r="D198" s="2">
        <f>IFERROR(__xludf.DUMMYFUNCTION("""COMPUTED_VALUE"""),45576.66666666667)</f>
        <v>45576.66667</v>
      </c>
      <c r="E198" s="1">
        <f>IFERROR(__xludf.DUMMYFUNCTION("""COMPUTED_VALUE"""),656.92)</f>
        <v>656.92</v>
      </c>
      <c r="G198" s="2">
        <f>IFERROR(__xludf.DUMMYFUNCTION("""COMPUTED_VALUE"""),45576.66666666667)</f>
        <v>45576.66667</v>
      </c>
      <c r="H198" s="1">
        <f>IFERROR(__xludf.DUMMYFUNCTION("""COMPUTED_VALUE"""),652.99)</f>
        <v>652.99</v>
      </c>
      <c r="J198" s="2">
        <f>IFERROR(__xludf.DUMMYFUNCTION("""COMPUTED_VALUE"""),45576.66666666667)</f>
        <v>45576.66667</v>
      </c>
      <c r="K198" s="1">
        <f>IFERROR(__xludf.DUMMYFUNCTION("""COMPUTED_VALUE"""),656.65)</f>
        <v>656.65</v>
      </c>
      <c r="M198" s="2">
        <f>IFERROR(__xludf.DUMMYFUNCTION("""COMPUTED_VALUE"""),45576.66666666667)</f>
        <v>45576.66667</v>
      </c>
      <c r="N198" s="1">
        <f>IFERROR(__xludf.DUMMYFUNCTION("""COMPUTED_VALUE"""),5698764.0)</f>
        <v>5698764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IFERROR(__xludf.DUMMYFUNCTION("""COMPUTED_VALUE"""),657.31)</f>
        <v>657.31</v>
      </c>
      <c r="D199" s="2">
        <f>IFERROR(__xludf.DUMMYFUNCTION("""COMPUTED_VALUE"""),45579.66666666667)</f>
        <v>45579.66667</v>
      </c>
      <c r="E199" s="1">
        <f>IFERROR(__xludf.DUMMYFUNCTION("""COMPUTED_VALUE"""),662.13)</f>
        <v>662.13</v>
      </c>
      <c r="G199" s="2">
        <f>IFERROR(__xludf.DUMMYFUNCTION("""COMPUTED_VALUE"""),45579.66666666667)</f>
        <v>45579.66667</v>
      </c>
      <c r="H199" s="1">
        <f>IFERROR(__xludf.DUMMYFUNCTION("""COMPUTED_VALUE"""),656.69)</f>
        <v>656.69</v>
      </c>
      <c r="J199" s="2">
        <f>IFERROR(__xludf.DUMMYFUNCTION("""COMPUTED_VALUE"""),45579.66666666667)</f>
        <v>45579.66667</v>
      </c>
      <c r="K199" s="1">
        <f>IFERROR(__xludf.DUMMYFUNCTION("""COMPUTED_VALUE"""),659.99)</f>
        <v>659.99</v>
      </c>
      <c r="M199" s="2">
        <f>IFERROR(__xludf.DUMMYFUNCTION("""COMPUTED_VALUE"""),45579.66666666667)</f>
        <v>45579.66667</v>
      </c>
      <c r="N199" s="1">
        <f>IFERROR(__xludf.DUMMYFUNCTION("""COMPUTED_VALUE"""),5371177.0)</f>
        <v>5371177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IFERROR(__xludf.DUMMYFUNCTION("""COMPUTED_VALUE"""),662.09)</f>
        <v>662.09</v>
      </c>
      <c r="D200" s="2">
        <f>IFERROR(__xludf.DUMMYFUNCTION("""COMPUTED_VALUE"""),45580.66666666667)</f>
        <v>45580.66667</v>
      </c>
      <c r="E200" s="1">
        <f>IFERROR(__xludf.DUMMYFUNCTION("""COMPUTED_VALUE"""),665.74)</f>
        <v>665.74</v>
      </c>
      <c r="G200" s="2">
        <f>IFERROR(__xludf.DUMMYFUNCTION("""COMPUTED_VALUE"""),45580.66666666667)</f>
        <v>45580.66667</v>
      </c>
      <c r="H200" s="1">
        <f>IFERROR(__xludf.DUMMYFUNCTION("""COMPUTED_VALUE"""),658.82)</f>
        <v>658.82</v>
      </c>
      <c r="J200" s="2">
        <f>IFERROR(__xludf.DUMMYFUNCTION("""COMPUTED_VALUE"""),45580.66666666667)</f>
        <v>45580.66667</v>
      </c>
      <c r="K200" s="1">
        <f>IFERROR(__xludf.DUMMYFUNCTION("""COMPUTED_VALUE"""),659.77)</f>
        <v>659.77</v>
      </c>
      <c r="M200" s="2">
        <f>IFERROR(__xludf.DUMMYFUNCTION("""COMPUTED_VALUE"""),45580.66666666667)</f>
        <v>45580.66667</v>
      </c>
      <c r="N200" s="1">
        <f>IFERROR(__xludf.DUMMYFUNCTION("""COMPUTED_VALUE"""),5060194.0)</f>
        <v>5060194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IFERROR(__xludf.DUMMYFUNCTION("""COMPUTED_VALUE"""),659.9)</f>
        <v>659.9</v>
      </c>
      <c r="D201" s="2">
        <f>IFERROR(__xludf.DUMMYFUNCTION("""COMPUTED_VALUE"""),45581.66666666667)</f>
        <v>45581.66667</v>
      </c>
      <c r="E201" s="1">
        <f>IFERROR(__xludf.DUMMYFUNCTION("""COMPUTED_VALUE"""),662.03)</f>
        <v>662.03</v>
      </c>
      <c r="G201" s="2">
        <f>IFERROR(__xludf.DUMMYFUNCTION("""COMPUTED_VALUE"""),45581.66666666667)</f>
        <v>45581.66667</v>
      </c>
      <c r="H201" s="1">
        <f>IFERROR(__xludf.DUMMYFUNCTION("""COMPUTED_VALUE"""),657.83)</f>
        <v>657.83</v>
      </c>
      <c r="J201" s="2">
        <f>IFERROR(__xludf.DUMMYFUNCTION("""COMPUTED_VALUE"""),45581.66666666667)</f>
        <v>45581.66667</v>
      </c>
      <c r="K201" s="1">
        <f>IFERROR(__xludf.DUMMYFUNCTION("""COMPUTED_VALUE"""),658.22)</f>
        <v>658.22</v>
      </c>
      <c r="M201" s="2">
        <f>IFERROR(__xludf.DUMMYFUNCTION("""COMPUTED_VALUE"""),45581.66666666667)</f>
        <v>45581.66667</v>
      </c>
      <c r="N201" s="1">
        <f>IFERROR(__xludf.DUMMYFUNCTION("""COMPUTED_VALUE"""),4559774.0)</f>
        <v>4559774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IFERROR(__xludf.DUMMYFUNCTION("""COMPUTED_VALUE"""),660.56)</f>
        <v>660.56</v>
      </c>
      <c r="D202" s="2">
        <f>IFERROR(__xludf.DUMMYFUNCTION("""COMPUTED_VALUE"""),45582.66666666667)</f>
        <v>45582.66667</v>
      </c>
      <c r="E202" s="1">
        <f>IFERROR(__xludf.DUMMYFUNCTION("""COMPUTED_VALUE"""),660.9)</f>
        <v>660.9</v>
      </c>
      <c r="G202" s="2">
        <f>IFERROR(__xludf.DUMMYFUNCTION("""COMPUTED_VALUE"""),45582.66666666667)</f>
        <v>45582.66667</v>
      </c>
      <c r="H202" s="1">
        <f>IFERROR(__xludf.DUMMYFUNCTION("""COMPUTED_VALUE"""),655.41)</f>
        <v>655.41</v>
      </c>
      <c r="J202" s="2">
        <f>IFERROR(__xludf.DUMMYFUNCTION("""COMPUTED_VALUE"""),45582.66666666667)</f>
        <v>45582.66667</v>
      </c>
      <c r="K202" s="1">
        <f>IFERROR(__xludf.DUMMYFUNCTION("""COMPUTED_VALUE"""),658.43)</f>
        <v>658.43</v>
      </c>
      <c r="M202" s="2">
        <f>IFERROR(__xludf.DUMMYFUNCTION("""COMPUTED_VALUE"""),45582.66666666667)</f>
        <v>45582.66667</v>
      </c>
      <c r="N202" s="1">
        <f>IFERROR(__xludf.DUMMYFUNCTION("""COMPUTED_VALUE"""),4628184.0)</f>
        <v>4628184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IFERROR(__xludf.DUMMYFUNCTION("""COMPUTED_VALUE"""),658.85)</f>
        <v>658.85</v>
      </c>
      <c r="D203" s="2">
        <f>IFERROR(__xludf.DUMMYFUNCTION("""COMPUTED_VALUE"""),45583.66666666667)</f>
        <v>45583.66667</v>
      </c>
      <c r="E203" s="1">
        <f>IFERROR(__xludf.DUMMYFUNCTION("""COMPUTED_VALUE"""),659.04)</f>
        <v>659.04</v>
      </c>
      <c r="G203" s="2">
        <f>IFERROR(__xludf.DUMMYFUNCTION("""COMPUTED_VALUE"""),45583.66666666667)</f>
        <v>45583.66667</v>
      </c>
      <c r="H203" s="1">
        <f>IFERROR(__xludf.DUMMYFUNCTION("""COMPUTED_VALUE"""),654.76)</f>
        <v>654.76</v>
      </c>
      <c r="J203" s="2">
        <f>IFERROR(__xludf.DUMMYFUNCTION("""COMPUTED_VALUE"""),45583.66666666667)</f>
        <v>45583.66667</v>
      </c>
      <c r="K203" s="1">
        <f>IFERROR(__xludf.DUMMYFUNCTION("""COMPUTED_VALUE"""),657.87)</f>
        <v>657.87</v>
      </c>
      <c r="M203" s="2">
        <f>IFERROR(__xludf.DUMMYFUNCTION("""COMPUTED_VALUE"""),45583.66666666667)</f>
        <v>45583.66667</v>
      </c>
      <c r="N203" s="1">
        <f>IFERROR(__xludf.DUMMYFUNCTION("""COMPUTED_VALUE"""),1.0683922E7)</f>
        <v>10683922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IFERROR(__xludf.DUMMYFUNCTION("""COMPUTED_VALUE"""),657.11)</f>
        <v>657.11</v>
      </c>
      <c r="D204" s="2">
        <f>IFERROR(__xludf.DUMMYFUNCTION("""COMPUTED_VALUE"""),45586.66666666667)</f>
        <v>45586.66667</v>
      </c>
      <c r="E204" s="1">
        <f>IFERROR(__xludf.DUMMYFUNCTION("""COMPUTED_VALUE"""),658.41)</f>
        <v>658.41</v>
      </c>
      <c r="G204" s="2">
        <f>IFERROR(__xludf.DUMMYFUNCTION("""COMPUTED_VALUE"""),45586.66666666667)</f>
        <v>45586.66667</v>
      </c>
      <c r="H204" s="1">
        <f>IFERROR(__xludf.DUMMYFUNCTION("""COMPUTED_VALUE"""),652.57)</f>
        <v>652.57</v>
      </c>
      <c r="J204" s="2">
        <f>IFERROR(__xludf.DUMMYFUNCTION("""COMPUTED_VALUE"""),45586.66666666667)</f>
        <v>45586.66667</v>
      </c>
      <c r="K204" s="1">
        <f>IFERROR(__xludf.DUMMYFUNCTION("""COMPUTED_VALUE"""),656.1)</f>
        <v>656.1</v>
      </c>
      <c r="M204" s="2">
        <f>IFERROR(__xludf.DUMMYFUNCTION("""COMPUTED_VALUE"""),45586.66666666667)</f>
        <v>45586.66667</v>
      </c>
      <c r="N204" s="1">
        <f>IFERROR(__xludf.DUMMYFUNCTION("""COMPUTED_VALUE"""),4862286.0)</f>
        <v>4862286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IFERROR(__xludf.DUMMYFUNCTION("""COMPUTED_VALUE"""),653.75)</f>
        <v>653.75</v>
      </c>
      <c r="D205" s="2">
        <f>IFERROR(__xludf.DUMMYFUNCTION("""COMPUTED_VALUE"""),45587.66666666667)</f>
        <v>45587.66667</v>
      </c>
      <c r="E205" s="1">
        <f>IFERROR(__xludf.DUMMYFUNCTION("""COMPUTED_VALUE"""),654.56)</f>
        <v>654.56</v>
      </c>
      <c r="G205" s="2">
        <f>IFERROR(__xludf.DUMMYFUNCTION("""COMPUTED_VALUE"""),45587.66666666667)</f>
        <v>45587.66667</v>
      </c>
      <c r="H205" s="1">
        <f>IFERROR(__xludf.DUMMYFUNCTION("""COMPUTED_VALUE"""),648.6)</f>
        <v>648.6</v>
      </c>
      <c r="J205" s="2">
        <f>IFERROR(__xludf.DUMMYFUNCTION("""COMPUTED_VALUE"""),45587.66666666667)</f>
        <v>45587.66667</v>
      </c>
      <c r="K205" s="1">
        <f>IFERROR(__xludf.DUMMYFUNCTION("""COMPUTED_VALUE"""),653.46)</f>
        <v>653.46</v>
      </c>
      <c r="M205" s="2">
        <f>IFERROR(__xludf.DUMMYFUNCTION("""COMPUTED_VALUE"""),45587.66666666667)</f>
        <v>45587.66667</v>
      </c>
      <c r="N205" s="1">
        <f>IFERROR(__xludf.DUMMYFUNCTION("""COMPUTED_VALUE"""),4344896.0)</f>
        <v>4344896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IFERROR(__xludf.DUMMYFUNCTION("""COMPUTED_VALUE"""),652.16)</f>
        <v>652.16</v>
      </c>
      <c r="D206" s="2">
        <f>IFERROR(__xludf.DUMMYFUNCTION("""COMPUTED_VALUE"""),45588.66666666667)</f>
        <v>45588.66667</v>
      </c>
      <c r="E206" s="1">
        <f>IFERROR(__xludf.DUMMYFUNCTION("""COMPUTED_VALUE"""),655.43)</f>
        <v>655.43</v>
      </c>
      <c r="G206" s="2">
        <f>IFERROR(__xludf.DUMMYFUNCTION("""COMPUTED_VALUE"""),45588.66666666667)</f>
        <v>45588.66667</v>
      </c>
      <c r="H206" s="1">
        <f>IFERROR(__xludf.DUMMYFUNCTION("""COMPUTED_VALUE"""),650.5)</f>
        <v>650.5</v>
      </c>
      <c r="J206" s="2">
        <f>IFERROR(__xludf.DUMMYFUNCTION("""COMPUTED_VALUE"""),45588.66666666667)</f>
        <v>45588.66667</v>
      </c>
      <c r="K206" s="1">
        <f>IFERROR(__xludf.DUMMYFUNCTION("""COMPUTED_VALUE"""),653.1)</f>
        <v>653.1</v>
      </c>
      <c r="M206" s="2">
        <f>IFERROR(__xludf.DUMMYFUNCTION("""COMPUTED_VALUE"""),45588.66666666667)</f>
        <v>45588.66667</v>
      </c>
      <c r="N206" s="1">
        <f>IFERROR(__xludf.DUMMYFUNCTION("""COMPUTED_VALUE"""),4552574.0)</f>
        <v>4552574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IFERROR(__xludf.DUMMYFUNCTION("""COMPUTED_VALUE"""),651.23)</f>
        <v>651.23</v>
      </c>
      <c r="D207" s="2">
        <f>IFERROR(__xludf.DUMMYFUNCTION("""COMPUTED_VALUE"""),45589.66666666667)</f>
        <v>45589.66667</v>
      </c>
      <c r="E207" s="1">
        <f>IFERROR(__xludf.DUMMYFUNCTION("""COMPUTED_VALUE"""),654.92)</f>
        <v>654.92</v>
      </c>
      <c r="G207" s="2">
        <f>IFERROR(__xludf.DUMMYFUNCTION("""COMPUTED_VALUE"""),45589.66666666667)</f>
        <v>45589.66667</v>
      </c>
      <c r="H207" s="1">
        <f>IFERROR(__xludf.DUMMYFUNCTION("""COMPUTED_VALUE"""),642.2)</f>
        <v>642.2</v>
      </c>
      <c r="J207" s="2">
        <f>IFERROR(__xludf.DUMMYFUNCTION("""COMPUTED_VALUE"""),45589.66666666667)</f>
        <v>45589.66667</v>
      </c>
      <c r="K207" s="1">
        <f>IFERROR(__xludf.DUMMYFUNCTION("""COMPUTED_VALUE"""),642.43)</f>
        <v>642.43</v>
      </c>
      <c r="M207" s="2">
        <f>IFERROR(__xludf.DUMMYFUNCTION("""COMPUTED_VALUE"""),45589.66666666667)</f>
        <v>45589.66667</v>
      </c>
      <c r="N207" s="1">
        <f>IFERROR(__xludf.DUMMYFUNCTION("""COMPUTED_VALUE"""),6163096.0)</f>
        <v>6163096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IFERROR(__xludf.DUMMYFUNCTION("""COMPUTED_VALUE"""),642.41)</f>
        <v>642.41</v>
      </c>
      <c r="D208" s="2">
        <f>IFERROR(__xludf.DUMMYFUNCTION("""COMPUTED_VALUE"""),45590.66666666667)</f>
        <v>45590.66667</v>
      </c>
      <c r="E208" s="1">
        <f>IFERROR(__xludf.DUMMYFUNCTION("""COMPUTED_VALUE"""),644.23)</f>
        <v>644.23</v>
      </c>
      <c r="G208" s="2">
        <f>IFERROR(__xludf.DUMMYFUNCTION("""COMPUTED_VALUE"""),45590.66666666667)</f>
        <v>45590.66667</v>
      </c>
      <c r="H208" s="1">
        <f>IFERROR(__xludf.DUMMYFUNCTION("""COMPUTED_VALUE"""),635.27)</f>
        <v>635.27</v>
      </c>
      <c r="J208" s="2">
        <f>IFERROR(__xludf.DUMMYFUNCTION("""COMPUTED_VALUE"""),45590.66666666667)</f>
        <v>45590.66667</v>
      </c>
      <c r="K208" s="1">
        <f>IFERROR(__xludf.DUMMYFUNCTION("""COMPUTED_VALUE"""),636.06)</f>
        <v>636.06</v>
      </c>
      <c r="M208" s="2">
        <f>IFERROR(__xludf.DUMMYFUNCTION("""COMPUTED_VALUE"""),45590.66666666667)</f>
        <v>45590.66667</v>
      </c>
      <c r="N208" s="1">
        <f>IFERROR(__xludf.DUMMYFUNCTION("""COMPUTED_VALUE"""),4607015.0)</f>
        <v>4607015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IFERROR(__xludf.DUMMYFUNCTION("""COMPUTED_VALUE"""),638.3)</f>
        <v>638.3</v>
      </c>
      <c r="D209" s="2">
        <f>IFERROR(__xludf.DUMMYFUNCTION("""COMPUTED_VALUE"""),45593.66666666667)</f>
        <v>45593.66667</v>
      </c>
      <c r="E209" s="1">
        <f>IFERROR(__xludf.DUMMYFUNCTION("""COMPUTED_VALUE"""),641.65)</f>
        <v>641.65</v>
      </c>
      <c r="G209" s="2">
        <f>IFERROR(__xludf.DUMMYFUNCTION("""COMPUTED_VALUE"""),45593.66666666667)</f>
        <v>45593.66667</v>
      </c>
      <c r="H209" s="1">
        <f>IFERROR(__xludf.DUMMYFUNCTION("""COMPUTED_VALUE"""),637.34)</f>
        <v>637.34</v>
      </c>
      <c r="J209" s="2">
        <f>IFERROR(__xludf.DUMMYFUNCTION("""COMPUTED_VALUE"""),45593.66666666667)</f>
        <v>45593.66667</v>
      </c>
      <c r="K209" s="1">
        <f>IFERROR(__xludf.DUMMYFUNCTION("""COMPUTED_VALUE"""),639.46)</f>
        <v>639.46</v>
      </c>
      <c r="M209" s="2">
        <f>IFERROR(__xludf.DUMMYFUNCTION("""COMPUTED_VALUE"""),45593.66666666667)</f>
        <v>45593.66667</v>
      </c>
      <c r="N209" s="1">
        <f>IFERROR(__xludf.DUMMYFUNCTION("""COMPUTED_VALUE"""),6478305.0)</f>
        <v>6478305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IFERROR(__xludf.DUMMYFUNCTION("""COMPUTED_VALUE"""),646.6)</f>
        <v>646.6</v>
      </c>
      <c r="D210" s="2">
        <f>IFERROR(__xludf.DUMMYFUNCTION("""COMPUTED_VALUE"""),45594.66666666667)</f>
        <v>45594.66667</v>
      </c>
      <c r="E210" s="1">
        <f>IFERROR(__xludf.DUMMYFUNCTION("""COMPUTED_VALUE"""),661.34)</f>
        <v>661.34</v>
      </c>
      <c r="G210" s="2">
        <f>IFERROR(__xludf.DUMMYFUNCTION("""COMPUTED_VALUE"""),45594.66666666667)</f>
        <v>45594.66667</v>
      </c>
      <c r="H210" s="1">
        <f>IFERROR(__xludf.DUMMYFUNCTION("""COMPUTED_VALUE"""),645.44)</f>
        <v>645.44</v>
      </c>
      <c r="J210" s="2">
        <f>IFERROR(__xludf.DUMMYFUNCTION("""COMPUTED_VALUE"""),45594.66666666667)</f>
        <v>45594.66667</v>
      </c>
      <c r="K210" s="1">
        <f>IFERROR(__xludf.DUMMYFUNCTION("""COMPUTED_VALUE"""),659.76)</f>
        <v>659.76</v>
      </c>
      <c r="M210" s="2">
        <f>IFERROR(__xludf.DUMMYFUNCTION("""COMPUTED_VALUE"""),45594.66666666667)</f>
        <v>45594.66667</v>
      </c>
      <c r="N210" s="1">
        <f>IFERROR(__xludf.DUMMYFUNCTION("""COMPUTED_VALUE"""),9217783.0)</f>
        <v>9217783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IFERROR(__xludf.DUMMYFUNCTION("""COMPUTED_VALUE"""),657.37)</f>
        <v>657.37</v>
      </c>
      <c r="D211" s="2">
        <f>IFERROR(__xludf.DUMMYFUNCTION("""COMPUTED_VALUE"""),45595.66666666667)</f>
        <v>45595.66667</v>
      </c>
      <c r="E211" s="1">
        <f>IFERROR(__xludf.DUMMYFUNCTION("""COMPUTED_VALUE"""),657.37)</f>
        <v>657.37</v>
      </c>
      <c r="G211" s="2">
        <f>IFERROR(__xludf.DUMMYFUNCTION("""COMPUTED_VALUE"""),45595.66666666667)</f>
        <v>45595.66667</v>
      </c>
      <c r="H211" s="1">
        <f>IFERROR(__xludf.DUMMYFUNCTION("""COMPUTED_VALUE"""),643.48)</f>
        <v>643.48</v>
      </c>
      <c r="J211" s="2">
        <f>IFERROR(__xludf.DUMMYFUNCTION("""COMPUTED_VALUE"""),45595.66666666667)</f>
        <v>45595.66667</v>
      </c>
      <c r="K211" s="1">
        <f>IFERROR(__xludf.DUMMYFUNCTION("""COMPUTED_VALUE"""),644.08)</f>
        <v>644.08</v>
      </c>
      <c r="M211" s="2">
        <f>IFERROR(__xludf.DUMMYFUNCTION("""COMPUTED_VALUE"""),45595.66666666667)</f>
        <v>45595.66667</v>
      </c>
      <c r="N211" s="1">
        <f>IFERROR(__xludf.DUMMYFUNCTION("""COMPUTED_VALUE"""),8266620.0)</f>
        <v>8266620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IFERROR(__xludf.DUMMYFUNCTION("""COMPUTED_VALUE"""),642.78)</f>
        <v>642.78</v>
      </c>
      <c r="D212" s="2">
        <f>IFERROR(__xludf.DUMMYFUNCTION("""COMPUTED_VALUE"""),45596.66666666667)</f>
        <v>45596.66667</v>
      </c>
      <c r="E212" s="1">
        <f>IFERROR(__xludf.DUMMYFUNCTION("""COMPUTED_VALUE"""),647.25)</f>
        <v>647.25</v>
      </c>
      <c r="G212" s="2">
        <f>IFERROR(__xludf.DUMMYFUNCTION("""COMPUTED_VALUE"""),45596.66666666667)</f>
        <v>45596.66667</v>
      </c>
      <c r="H212" s="1">
        <f>IFERROR(__xludf.DUMMYFUNCTION("""COMPUTED_VALUE"""),641.33)</f>
        <v>641.33</v>
      </c>
      <c r="J212" s="2">
        <f>IFERROR(__xludf.DUMMYFUNCTION("""COMPUTED_VALUE"""),45596.66666666667)</f>
        <v>45596.66667</v>
      </c>
      <c r="K212" s="1">
        <f>IFERROR(__xludf.DUMMYFUNCTION("""COMPUTED_VALUE"""),642.05)</f>
        <v>642.05</v>
      </c>
      <c r="M212" s="2">
        <f>IFERROR(__xludf.DUMMYFUNCTION("""COMPUTED_VALUE"""),45596.66666666667)</f>
        <v>45596.66667</v>
      </c>
      <c r="N212" s="1">
        <f>IFERROR(__xludf.DUMMYFUNCTION("""COMPUTED_VALUE"""),7031755.0)</f>
        <v>7031755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IFERROR(__xludf.DUMMYFUNCTION("""COMPUTED_VALUE"""),642.9)</f>
        <v>642.9</v>
      </c>
      <c r="D213" s="2">
        <f>IFERROR(__xludf.DUMMYFUNCTION("""COMPUTED_VALUE"""),45597.66666666667)</f>
        <v>45597.66667</v>
      </c>
      <c r="E213" s="1">
        <f>IFERROR(__xludf.DUMMYFUNCTION("""COMPUTED_VALUE"""),647.26)</f>
        <v>647.26</v>
      </c>
      <c r="G213" s="2">
        <f>IFERROR(__xludf.DUMMYFUNCTION("""COMPUTED_VALUE"""),45597.66666666667)</f>
        <v>45597.66667</v>
      </c>
      <c r="H213" s="1">
        <f>IFERROR(__xludf.DUMMYFUNCTION("""COMPUTED_VALUE"""),639.87)</f>
        <v>639.87</v>
      </c>
      <c r="J213" s="2">
        <f>IFERROR(__xludf.DUMMYFUNCTION("""COMPUTED_VALUE"""),45597.66666666667)</f>
        <v>45597.66667</v>
      </c>
      <c r="K213" s="1">
        <f>IFERROR(__xludf.DUMMYFUNCTION("""COMPUTED_VALUE"""),639.99)</f>
        <v>639.99</v>
      </c>
      <c r="M213" s="2">
        <f>IFERROR(__xludf.DUMMYFUNCTION("""COMPUTED_VALUE"""),45597.66666666667)</f>
        <v>45597.66667</v>
      </c>
      <c r="N213" s="1">
        <f>IFERROR(__xludf.DUMMYFUNCTION("""COMPUTED_VALUE"""),9824372.0)</f>
        <v>9824372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IFERROR(__xludf.DUMMYFUNCTION("""COMPUTED_VALUE"""),641.99)</f>
        <v>641.99</v>
      </c>
      <c r="D214" s="2">
        <f>IFERROR(__xludf.DUMMYFUNCTION("""COMPUTED_VALUE"""),45600.66666666667)</f>
        <v>45600.66667</v>
      </c>
      <c r="E214" s="1">
        <f>IFERROR(__xludf.DUMMYFUNCTION("""COMPUTED_VALUE"""),646.4)</f>
        <v>646.4</v>
      </c>
      <c r="G214" s="2">
        <f>IFERROR(__xludf.DUMMYFUNCTION("""COMPUTED_VALUE"""),45600.66666666667)</f>
        <v>45600.66667</v>
      </c>
      <c r="H214" s="1">
        <f>IFERROR(__xludf.DUMMYFUNCTION("""COMPUTED_VALUE"""),640.19)</f>
        <v>640.19</v>
      </c>
      <c r="J214" s="2">
        <f>IFERROR(__xludf.DUMMYFUNCTION("""COMPUTED_VALUE"""),45600.66666666667)</f>
        <v>45600.66667</v>
      </c>
      <c r="K214" s="1">
        <f>IFERROR(__xludf.DUMMYFUNCTION("""COMPUTED_VALUE"""),643.77)</f>
        <v>643.77</v>
      </c>
      <c r="M214" s="2">
        <f>IFERROR(__xludf.DUMMYFUNCTION("""COMPUTED_VALUE"""),45600.66666666667)</f>
        <v>45600.66667</v>
      </c>
      <c r="N214" s="1">
        <f>IFERROR(__xludf.DUMMYFUNCTION("""COMPUTED_VALUE"""),4662900.0)</f>
        <v>4662900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IFERROR(__xludf.DUMMYFUNCTION("""COMPUTED_VALUE"""),644.21)</f>
        <v>644.21</v>
      </c>
      <c r="D215" s="2">
        <f>IFERROR(__xludf.DUMMYFUNCTION("""COMPUTED_VALUE"""),45601.66666666667)</f>
        <v>45601.66667</v>
      </c>
      <c r="E215" s="1">
        <f>IFERROR(__xludf.DUMMYFUNCTION("""COMPUTED_VALUE"""),650.74)</f>
        <v>650.74</v>
      </c>
      <c r="G215" s="2">
        <f>IFERROR(__xludf.DUMMYFUNCTION("""COMPUTED_VALUE"""),45601.66666666667)</f>
        <v>45601.66667</v>
      </c>
      <c r="H215" s="1">
        <f>IFERROR(__xludf.DUMMYFUNCTION("""COMPUTED_VALUE"""),643.83)</f>
        <v>643.83</v>
      </c>
      <c r="J215" s="2">
        <f>IFERROR(__xludf.DUMMYFUNCTION("""COMPUTED_VALUE"""),45601.66666666667)</f>
        <v>45601.66667</v>
      </c>
      <c r="K215" s="1">
        <f>IFERROR(__xludf.DUMMYFUNCTION("""COMPUTED_VALUE"""),649.95)</f>
        <v>649.95</v>
      </c>
      <c r="M215" s="2">
        <f>IFERROR(__xludf.DUMMYFUNCTION("""COMPUTED_VALUE"""),45601.66666666667)</f>
        <v>45601.66667</v>
      </c>
      <c r="N215" s="1">
        <f>IFERROR(__xludf.DUMMYFUNCTION("""COMPUTED_VALUE"""),4193572.0)</f>
        <v>4193572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IFERROR(__xludf.DUMMYFUNCTION("""COMPUTED_VALUE"""),659.88)</f>
        <v>659.88</v>
      </c>
      <c r="D216" s="2">
        <f>IFERROR(__xludf.DUMMYFUNCTION("""COMPUTED_VALUE"""),45602.66666666667)</f>
        <v>45602.66667</v>
      </c>
      <c r="E216" s="1">
        <f>IFERROR(__xludf.DUMMYFUNCTION("""COMPUTED_VALUE"""),662.01)</f>
        <v>662.01</v>
      </c>
      <c r="G216" s="2">
        <f>IFERROR(__xludf.DUMMYFUNCTION("""COMPUTED_VALUE"""),45602.66666666667)</f>
        <v>45602.66667</v>
      </c>
      <c r="H216" s="1">
        <f>IFERROR(__xludf.DUMMYFUNCTION("""COMPUTED_VALUE"""),651.22)</f>
        <v>651.22</v>
      </c>
      <c r="J216" s="2">
        <f>IFERROR(__xludf.DUMMYFUNCTION("""COMPUTED_VALUE"""),45602.66666666667)</f>
        <v>45602.66667</v>
      </c>
      <c r="K216" s="1">
        <f>IFERROR(__xludf.DUMMYFUNCTION("""COMPUTED_VALUE"""),656.74)</f>
        <v>656.74</v>
      </c>
      <c r="M216" s="2">
        <f>IFERROR(__xludf.DUMMYFUNCTION("""COMPUTED_VALUE"""),45602.66666666667)</f>
        <v>45602.66667</v>
      </c>
      <c r="N216" s="1">
        <f>IFERROR(__xludf.DUMMYFUNCTION("""COMPUTED_VALUE"""),1.3206123E7)</f>
        <v>13206123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IFERROR(__xludf.DUMMYFUNCTION("""COMPUTED_VALUE"""),657.49)</f>
        <v>657.49</v>
      </c>
      <c r="D217" s="2">
        <f>IFERROR(__xludf.DUMMYFUNCTION("""COMPUTED_VALUE"""),45603.66666666667)</f>
        <v>45603.66667</v>
      </c>
      <c r="E217" s="1">
        <f>IFERROR(__xludf.DUMMYFUNCTION("""COMPUTED_VALUE"""),663.68)</f>
        <v>663.68</v>
      </c>
      <c r="G217" s="2">
        <f>IFERROR(__xludf.DUMMYFUNCTION("""COMPUTED_VALUE"""),45603.66666666667)</f>
        <v>45603.66667</v>
      </c>
      <c r="H217" s="1">
        <f>IFERROR(__xludf.DUMMYFUNCTION("""COMPUTED_VALUE"""),656.29)</f>
        <v>656.29</v>
      </c>
      <c r="J217" s="2">
        <f>IFERROR(__xludf.DUMMYFUNCTION("""COMPUTED_VALUE"""),45603.66666666667)</f>
        <v>45603.66667</v>
      </c>
      <c r="K217" s="1">
        <f>IFERROR(__xludf.DUMMYFUNCTION("""COMPUTED_VALUE"""),662.05)</f>
        <v>662.05</v>
      </c>
      <c r="M217" s="2">
        <f>IFERROR(__xludf.DUMMYFUNCTION("""COMPUTED_VALUE"""),45603.66666666667)</f>
        <v>45603.66667</v>
      </c>
      <c r="N217" s="1">
        <f>IFERROR(__xludf.DUMMYFUNCTION("""COMPUTED_VALUE"""),6143739.0)</f>
        <v>6143739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IFERROR(__xludf.DUMMYFUNCTION("""COMPUTED_VALUE"""),664.22)</f>
        <v>664.22</v>
      </c>
      <c r="D218" s="2">
        <f>IFERROR(__xludf.DUMMYFUNCTION("""COMPUTED_VALUE"""),45604.66666666667)</f>
        <v>45604.66667</v>
      </c>
      <c r="E218" s="1">
        <f>IFERROR(__xludf.DUMMYFUNCTION("""COMPUTED_VALUE"""),675.62)</f>
        <v>675.62</v>
      </c>
      <c r="G218" s="2">
        <f>IFERROR(__xludf.DUMMYFUNCTION("""COMPUTED_VALUE"""),45604.66666666667)</f>
        <v>45604.66667</v>
      </c>
      <c r="H218" s="1">
        <f>IFERROR(__xludf.DUMMYFUNCTION("""COMPUTED_VALUE"""),659.59)</f>
        <v>659.59</v>
      </c>
      <c r="J218" s="2">
        <f>IFERROR(__xludf.DUMMYFUNCTION("""COMPUTED_VALUE"""),45604.66666666667)</f>
        <v>45604.66667</v>
      </c>
      <c r="K218" s="1">
        <f>IFERROR(__xludf.DUMMYFUNCTION("""COMPUTED_VALUE"""),670.56)</f>
        <v>670.56</v>
      </c>
      <c r="M218" s="2">
        <f>IFERROR(__xludf.DUMMYFUNCTION("""COMPUTED_VALUE"""),45604.66666666667)</f>
        <v>45604.66667</v>
      </c>
      <c r="N218" s="1">
        <f>IFERROR(__xludf.DUMMYFUNCTION("""COMPUTED_VALUE"""),7105719.0)</f>
        <v>7105719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IFERROR(__xludf.DUMMYFUNCTION("""COMPUTED_VALUE"""),673.5)</f>
        <v>673.5</v>
      </c>
      <c r="D219" s="2">
        <f>IFERROR(__xludf.DUMMYFUNCTION("""COMPUTED_VALUE"""),45607.66666666667)</f>
        <v>45607.66667</v>
      </c>
      <c r="E219" s="1">
        <f>IFERROR(__xludf.DUMMYFUNCTION("""COMPUTED_VALUE"""),676.74)</f>
        <v>676.74</v>
      </c>
      <c r="G219" s="2">
        <f>IFERROR(__xludf.DUMMYFUNCTION("""COMPUTED_VALUE"""),45607.66666666667)</f>
        <v>45607.66667</v>
      </c>
      <c r="H219" s="1">
        <f>IFERROR(__xludf.DUMMYFUNCTION("""COMPUTED_VALUE"""),670.19)</f>
        <v>670.19</v>
      </c>
      <c r="J219" s="2">
        <f>IFERROR(__xludf.DUMMYFUNCTION("""COMPUTED_VALUE"""),45607.66666666667)</f>
        <v>45607.66667</v>
      </c>
      <c r="K219" s="1">
        <f>IFERROR(__xludf.DUMMYFUNCTION("""COMPUTED_VALUE"""),670.84)</f>
        <v>670.84</v>
      </c>
      <c r="M219" s="2">
        <f>IFERROR(__xludf.DUMMYFUNCTION("""COMPUTED_VALUE"""),45607.66666666667)</f>
        <v>45607.66667</v>
      </c>
      <c r="N219" s="1">
        <f>IFERROR(__xludf.DUMMYFUNCTION("""COMPUTED_VALUE"""),5061321.0)</f>
        <v>5061321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IFERROR(__xludf.DUMMYFUNCTION("""COMPUTED_VALUE"""),671.5)</f>
        <v>671.5</v>
      </c>
      <c r="D220" s="2">
        <f>IFERROR(__xludf.DUMMYFUNCTION("""COMPUTED_VALUE"""),45608.66666666667)</f>
        <v>45608.66667</v>
      </c>
      <c r="E220" s="1">
        <f>IFERROR(__xludf.DUMMYFUNCTION("""COMPUTED_VALUE"""),675.71)</f>
        <v>675.71</v>
      </c>
      <c r="G220" s="2">
        <f>IFERROR(__xludf.DUMMYFUNCTION("""COMPUTED_VALUE"""),45608.66666666667)</f>
        <v>45608.66667</v>
      </c>
      <c r="H220" s="1">
        <f>IFERROR(__xludf.DUMMYFUNCTION("""COMPUTED_VALUE"""),670.08)</f>
        <v>670.08</v>
      </c>
      <c r="J220" s="2">
        <f>IFERROR(__xludf.DUMMYFUNCTION("""COMPUTED_VALUE"""),45608.66666666667)</f>
        <v>45608.66667</v>
      </c>
      <c r="K220" s="1">
        <f>IFERROR(__xludf.DUMMYFUNCTION("""COMPUTED_VALUE"""),671.84)</f>
        <v>671.84</v>
      </c>
      <c r="M220" s="2">
        <f>IFERROR(__xludf.DUMMYFUNCTION("""COMPUTED_VALUE"""),45608.66666666667)</f>
        <v>45608.66667</v>
      </c>
      <c r="N220" s="1">
        <f>IFERROR(__xludf.DUMMYFUNCTION("""COMPUTED_VALUE"""),6650818.0)</f>
        <v>6650818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IFERROR(__xludf.DUMMYFUNCTION("""COMPUTED_VALUE"""),671.57)</f>
        <v>671.57</v>
      </c>
      <c r="D221" s="2">
        <f>IFERROR(__xludf.DUMMYFUNCTION("""COMPUTED_VALUE"""),45609.66666666667)</f>
        <v>45609.66667</v>
      </c>
      <c r="E221" s="1">
        <f>IFERROR(__xludf.DUMMYFUNCTION("""COMPUTED_VALUE"""),678.55)</f>
        <v>678.55</v>
      </c>
      <c r="G221" s="2">
        <f>IFERROR(__xludf.DUMMYFUNCTION("""COMPUTED_VALUE"""),45609.66666666667)</f>
        <v>45609.66667</v>
      </c>
      <c r="H221" s="1">
        <f>IFERROR(__xludf.DUMMYFUNCTION("""COMPUTED_VALUE"""),669.78)</f>
        <v>669.78</v>
      </c>
      <c r="J221" s="2">
        <f>IFERROR(__xludf.DUMMYFUNCTION("""COMPUTED_VALUE"""),45609.66666666667)</f>
        <v>45609.66667</v>
      </c>
      <c r="K221" s="1">
        <f>IFERROR(__xludf.DUMMYFUNCTION("""COMPUTED_VALUE"""),674.77)</f>
        <v>674.77</v>
      </c>
      <c r="M221" s="2">
        <f>IFERROR(__xludf.DUMMYFUNCTION("""COMPUTED_VALUE"""),45609.66666666667)</f>
        <v>45609.66667</v>
      </c>
      <c r="N221" s="1">
        <f>IFERROR(__xludf.DUMMYFUNCTION("""COMPUTED_VALUE"""),6189742.0)</f>
        <v>6189742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IFERROR(__xludf.DUMMYFUNCTION("""COMPUTED_VALUE"""),670.1)</f>
        <v>670.1</v>
      </c>
      <c r="D222" s="2">
        <f>IFERROR(__xludf.DUMMYFUNCTION("""COMPUTED_VALUE"""),45610.66666666667)</f>
        <v>45610.66667</v>
      </c>
      <c r="E222" s="1">
        <f>IFERROR(__xludf.DUMMYFUNCTION("""COMPUTED_VALUE"""),670.1)</f>
        <v>670.1</v>
      </c>
      <c r="G222" s="2">
        <f>IFERROR(__xludf.DUMMYFUNCTION("""COMPUTED_VALUE"""),45610.66666666667)</f>
        <v>45610.66667</v>
      </c>
      <c r="H222" s="1">
        <f>IFERROR(__xludf.DUMMYFUNCTION("""COMPUTED_VALUE"""),655.22)</f>
        <v>655.22</v>
      </c>
      <c r="J222" s="2">
        <f>IFERROR(__xludf.DUMMYFUNCTION("""COMPUTED_VALUE"""),45610.66666666667)</f>
        <v>45610.66667</v>
      </c>
      <c r="K222" s="1">
        <f>IFERROR(__xludf.DUMMYFUNCTION("""COMPUTED_VALUE"""),655.51)</f>
        <v>655.51</v>
      </c>
      <c r="M222" s="2">
        <f>IFERROR(__xludf.DUMMYFUNCTION("""COMPUTED_VALUE"""),45610.66666666667)</f>
        <v>45610.66667</v>
      </c>
      <c r="N222" s="1">
        <f>IFERROR(__xludf.DUMMYFUNCTION("""COMPUTED_VALUE"""),1.3784236E7)</f>
        <v>13784236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IFERROR(__xludf.DUMMYFUNCTION("""COMPUTED_VALUE"""),652.13)</f>
        <v>652.13</v>
      </c>
      <c r="D223" s="2">
        <f>IFERROR(__xludf.DUMMYFUNCTION("""COMPUTED_VALUE"""),45611.66666666667)</f>
        <v>45611.66667</v>
      </c>
      <c r="E223" s="1">
        <f>IFERROR(__xludf.DUMMYFUNCTION("""COMPUTED_VALUE"""),654.93)</f>
        <v>654.93</v>
      </c>
      <c r="G223" s="2">
        <f>IFERROR(__xludf.DUMMYFUNCTION("""COMPUTED_VALUE"""),45611.66666666667)</f>
        <v>45611.66667</v>
      </c>
      <c r="H223" s="1">
        <f>IFERROR(__xludf.DUMMYFUNCTION("""COMPUTED_VALUE"""),646.85)</f>
        <v>646.85</v>
      </c>
      <c r="J223" s="2">
        <f>IFERROR(__xludf.DUMMYFUNCTION("""COMPUTED_VALUE"""),45611.66666666667)</f>
        <v>45611.66667</v>
      </c>
      <c r="K223" s="1">
        <f>IFERROR(__xludf.DUMMYFUNCTION("""COMPUTED_VALUE"""),648.42)</f>
        <v>648.42</v>
      </c>
      <c r="M223" s="2">
        <f>IFERROR(__xludf.DUMMYFUNCTION("""COMPUTED_VALUE"""),45611.66666666667)</f>
        <v>45611.66667</v>
      </c>
      <c r="N223" s="1">
        <f>IFERROR(__xludf.DUMMYFUNCTION("""COMPUTED_VALUE"""),8370658.0)</f>
        <v>8370658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IFERROR(__xludf.DUMMYFUNCTION("""COMPUTED_VALUE"""),648.3)</f>
        <v>648.3</v>
      </c>
      <c r="D224" s="2">
        <f>IFERROR(__xludf.DUMMYFUNCTION("""COMPUTED_VALUE"""),45614.66666666667)</f>
        <v>45614.66667</v>
      </c>
      <c r="E224" s="1">
        <f>IFERROR(__xludf.DUMMYFUNCTION("""COMPUTED_VALUE"""),651.55)</f>
        <v>651.55</v>
      </c>
      <c r="G224" s="2">
        <f>IFERROR(__xludf.DUMMYFUNCTION("""COMPUTED_VALUE"""),45614.66666666667)</f>
        <v>45614.66667</v>
      </c>
      <c r="H224" s="1">
        <f>IFERROR(__xludf.DUMMYFUNCTION("""COMPUTED_VALUE"""),647.07)</f>
        <v>647.07</v>
      </c>
      <c r="J224" s="2">
        <f>IFERROR(__xludf.DUMMYFUNCTION("""COMPUTED_VALUE"""),45614.66666666667)</f>
        <v>45614.66667</v>
      </c>
      <c r="K224" s="1">
        <f>IFERROR(__xludf.DUMMYFUNCTION("""COMPUTED_VALUE"""),649.06)</f>
        <v>649.06</v>
      </c>
      <c r="M224" s="2">
        <f>IFERROR(__xludf.DUMMYFUNCTION("""COMPUTED_VALUE"""),45614.66666666667)</f>
        <v>45614.66667</v>
      </c>
      <c r="N224" s="1">
        <f>IFERROR(__xludf.DUMMYFUNCTION("""COMPUTED_VALUE"""),6374438.0)</f>
        <v>6374438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IFERROR(__xludf.DUMMYFUNCTION("""COMPUTED_VALUE"""),647.02)</f>
        <v>647.02</v>
      </c>
      <c r="D225" s="2">
        <f>IFERROR(__xludf.DUMMYFUNCTION("""COMPUTED_VALUE"""),45615.66666666667)</f>
        <v>45615.66667</v>
      </c>
      <c r="E225" s="1">
        <f>IFERROR(__xludf.DUMMYFUNCTION("""COMPUTED_VALUE"""),653.69)</f>
        <v>653.69</v>
      </c>
      <c r="G225" s="2">
        <f>IFERROR(__xludf.DUMMYFUNCTION("""COMPUTED_VALUE"""),45615.66666666667)</f>
        <v>45615.66667</v>
      </c>
      <c r="H225" s="1">
        <f>IFERROR(__xludf.DUMMYFUNCTION("""COMPUTED_VALUE"""),644.68)</f>
        <v>644.68</v>
      </c>
      <c r="J225" s="2">
        <f>IFERROR(__xludf.DUMMYFUNCTION("""COMPUTED_VALUE"""),45615.66666666667)</f>
        <v>45615.66667</v>
      </c>
      <c r="K225" s="1">
        <f>IFERROR(__xludf.DUMMYFUNCTION("""COMPUTED_VALUE"""),652.79)</f>
        <v>652.79</v>
      </c>
      <c r="M225" s="2">
        <f>IFERROR(__xludf.DUMMYFUNCTION("""COMPUTED_VALUE"""),45615.66666666667)</f>
        <v>45615.66667</v>
      </c>
      <c r="N225" s="1">
        <f>IFERROR(__xludf.DUMMYFUNCTION("""COMPUTED_VALUE"""),6568346.0)</f>
        <v>6568346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IFERROR(__xludf.DUMMYFUNCTION("""COMPUTED_VALUE"""),654.45)</f>
        <v>654.45</v>
      </c>
      <c r="D226" s="2">
        <f>IFERROR(__xludf.DUMMYFUNCTION("""COMPUTED_VALUE"""),45616.66666666667)</f>
        <v>45616.66667</v>
      </c>
      <c r="E226" s="1">
        <f>IFERROR(__xludf.DUMMYFUNCTION("""COMPUTED_VALUE"""),654.52)</f>
        <v>654.52</v>
      </c>
      <c r="G226" s="2">
        <f>IFERROR(__xludf.DUMMYFUNCTION("""COMPUTED_VALUE"""),45616.66666666667)</f>
        <v>45616.66667</v>
      </c>
      <c r="H226" s="1">
        <f>IFERROR(__xludf.DUMMYFUNCTION("""COMPUTED_VALUE"""),647.85)</f>
        <v>647.85</v>
      </c>
      <c r="J226" s="2">
        <f>IFERROR(__xludf.DUMMYFUNCTION("""COMPUTED_VALUE"""),45616.66666666667)</f>
        <v>45616.66667</v>
      </c>
      <c r="K226" s="1">
        <f>IFERROR(__xludf.DUMMYFUNCTION("""COMPUTED_VALUE"""),654.41)</f>
        <v>654.41</v>
      </c>
      <c r="M226" s="2">
        <f>IFERROR(__xludf.DUMMYFUNCTION("""COMPUTED_VALUE"""),45616.66666666667)</f>
        <v>45616.66667</v>
      </c>
      <c r="N226" s="1">
        <f>IFERROR(__xludf.DUMMYFUNCTION("""COMPUTED_VALUE"""),6161042.0)</f>
        <v>6161042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IFERROR(__xludf.DUMMYFUNCTION("""COMPUTED_VALUE"""),655.74)</f>
        <v>655.74</v>
      </c>
      <c r="D227" s="2">
        <f>IFERROR(__xludf.DUMMYFUNCTION("""COMPUTED_VALUE"""),45617.66666666667)</f>
        <v>45617.66667</v>
      </c>
      <c r="E227" s="1">
        <f>IFERROR(__xludf.DUMMYFUNCTION("""COMPUTED_VALUE"""),663.21)</f>
        <v>663.21</v>
      </c>
      <c r="G227" s="2">
        <f>IFERROR(__xludf.DUMMYFUNCTION("""COMPUTED_VALUE"""),45617.66666666667)</f>
        <v>45617.66667</v>
      </c>
      <c r="H227" s="1">
        <f>IFERROR(__xludf.DUMMYFUNCTION("""COMPUTED_VALUE"""),650.47)</f>
        <v>650.47</v>
      </c>
      <c r="J227" s="2">
        <f>IFERROR(__xludf.DUMMYFUNCTION("""COMPUTED_VALUE"""),45617.66666666667)</f>
        <v>45617.66667</v>
      </c>
      <c r="K227" s="1">
        <f>IFERROR(__xludf.DUMMYFUNCTION("""COMPUTED_VALUE"""),661.25)</f>
        <v>661.25</v>
      </c>
      <c r="M227" s="2">
        <f>IFERROR(__xludf.DUMMYFUNCTION("""COMPUTED_VALUE"""),45617.66666666667)</f>
        <v>45617.66667</v>
      </c>
      <c r="N227" s="1">
        <f>IFERROR(__xludf.DUMMYFUNCTION("""COMPUTED_VALUE"""),7286028.0)</f>
        <v>7286028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IFERROR(__xludf.DUMMYFUNCTION("""COMPUTED_VALUE"""),662.62)</f>
        <v>662.62</v>
      </c>
      <c r="D228" s="2">
        <f>IFERROR(__xludf.DUMMYFUNCTION("""COMPUTED_VALUE"""),45618.66666666667)</f>
        <v>45618.66667</v>
      </c>
      <c r="E228" s="1">
        <f>IFERROR(__xludf.DUMMYFUNCTION("""COMPUTED_VALUE"""),669.04)</f>
        <v>669.04</v>
      </c>
      <c r="G228" s="2">
        <f>IFERROR(__xludf.DUMMYFUNCTION("""COMPUTED_VALUE"""),45618.66666666667)</f>
        <v>45618.66667</v>
      </c>
      <c r="H228" s="1">
        <f>IFERROR(__xludf.DUMMYFUNCTION("""COMPUTED_VALUE"""),662.62)</f>
        <v>662.62</v>
      </c>
      <c r="J228" s="2">
        <f>IFERROR(__xludf.DUMMYFUNCTION("""COMPUTED_VALUE"""),45618.66666666667)</f>
        <v>45618.66667</v>
      </c>
      <c r="K228" s="1">
        <f>IFERROR(__xludf.DUMMYFUNCTION("""COMPUTED_VALUE"""),668.37)</f>
        <v>668.37</v>
      </c>
      <c r="M228" s="2">
        <f>IFERROR(__xludf.DUMMYFUNCTION("""COMPUTED_VALUE"""),45618.66666666667)</f>
        <v>45618.66667</v>
      </c>
      <c r="N228" s="1">
        <f>IFERROR(__xludf.DUMMYFUNCTION("""COMPUTED_VALUE"""),8284219.0)</f>
        <v>8284219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IFERROR(__xludf.DUMMYFUNCTION("""COMPUTED_VALUE"""),669.51)</f>
        <v>669.51</v>
      </c>
      <c r="D229" s="2">
        <f>IFERROR(__xludf.DUMMYFUNCTION("""COMPUTED_VALUE"""),45621.66666666667)</f>
        <v>45621.66667</v>
      </c>
      <c r="E229" s="1">
        <f>IFERROR(__xludf.DUMMYFUNCTION("""COMPUTED_VALUE"""),677.27)</f>
        <v>677.27</v>
      </c>
      <c r="G229" s="2">
        <f>IFERROR(__xludf.DUMMYFUNCTION("""COMPUTED_VALUE"""),45621.66666666667)</f>
        <v>45621.66667</v>
      </c>
      <c r="H229" s="1">
        <f>IFERROR(__xludf.DUMMYFUNCTION("""COMPUTED_VALUE"""),669.51)</f>
        <v>669.51</v>
      </c>
      <c r="J229" s="2">
        <f>IFERROR(__xludf.DUMMYFUNCTION("""COMPUTED_VALUE"""),45621.66666666667)</f>
        <v>45621.66667</v>
      </c>
      <c r="K229" s="1">
        <f>IFERROR(__xludf.DUMMYFUNCTION("""COMPUTED_VALUE"""),674.37)</f>
        <v>674.37</v>
      </c>
      <c r="M229" s="2">
        <f>IFERROR(__xludf.DUMMYFUNCTION("""COMPUTED_VALUE"""),45621.66666666667)</f>
        <v>45621.66667</v>
      </c>
      <c r="N229" s="1">
        <f>IFERROR(__xludf.DUMMYFUNCTION("""COMPUTED_VALUE"""),1.2898882E7)</f>
        <v>12898882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IFERROR(__xludf.DUMMYFUNCTION("""COMPUTED_VALUE"""),674.37)</f>
        <v>674.37</v>
      </c>
      <c r="D230" s="2">
        <f>IFERROR(__xludf.DUMMYFUNCTION("""COMPUTED_VALUE"""),45622.66666666667)</f>
        <v>45622.66667</v>
      </c>
      <c r="E230" s="1">
        <f>IFERROR(__xludf.DUMMYFUNCTION("""COMPUTED_VALUE"""),680.36)</f>
        <v>680.36</v>
      </c>
      <c r="G230" s="2">
        <f>IFERROR(__xludf.DUMMYFUNCTION("""COMPUTED_VALUE"""),45622.66666666667)</f>
        <v>45622.66667</v>
      </c>
      <c r="H230" s="1">
        <f>IFERROR(__xludf.DUMMYFUNCTION("""COMPUTED_VALUE"""),674.37)</f>
        <v>674.37</v>
      </c>
      <c r="J230" s="2">
        <f>IFERROR(__xludf.DUMMYFUNCTION("""COMPUTED_VALUE"""),45622.66666666667)</f>
        <v>45622.66667</v>
      </c>
      <c r="K230" s="1">
        <f>IFERROR(__xludf.DUMMYFUNCTION("""COMPUTED_VALUE"""),677.67)</f>
        <v>677.67</v>
      </c>
      <c r="M230" s="2">
        <f>IFERROR(__xludf.DUMMYFUNCTION("""COMPUTED_VALUE"""),45622.66666666667)</f>
        <v>45622.66667</v>
      </c>
      <c r="N230" s="1">
        <f>IFERROR(__xludf.DUMMYFUNCTION("""COMPUTED_VALUE"""),5650230.0)</f>
        <v>5650230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IFERROR(__xludf.DUMMYFUNCTION("""COMPUTED_VALUE"""),680.27)</f>
        <v>680.27</v>
      </c>
      <c r="D231" s="2">
        <f>IFERROR(__xludf.DUMMYFUNCTION("""COMPUTED_VALUE"""),45623.66666666667)</f>
        <v>45623.66667</v>
      </c>
      <c r="E231" s="1">
        <f>IFERROR(__xludf.DUMMYFUNCTION("""COMPUTED_VALUE"""),684.23)</f>
        <v>684.23</v>
      </c>
      <c r="G231" s="2">
        <f>IFERROR(__xludf.DUMMYFUNCTION("""COMPUTED_VALUE"""),45623.66666666667)</f>
        <v>45623.66667</v>
      </c>
      <c r="H231" s="1">
        <f>IFERROR(__xludf.DUMMYFUNCTION("""COMPUTED_VALUE"""),677.78)</f>
        <v>677.78</v>
      </c>
      <c r="J231" s="2">
        <f>IFERROR(__xludf.DUMMYFUNCTION("""COMPUTED_VALUE"""),45623.66666666667)</f>
        <v>45623.66667</v>
      </c>
      <c r="K231" s="1">
        <f>IFERROR(__xludf.DUMMYFUNCTION("""COMPUTED_VALUE"""),678.11)</f>
        <v>678.11</v>
      </c>
      <c r="M231" s="2">
        <f>IFERROR(__xludf.DUMMYFUNCTION("""COMPUTED_VALUE"""),45623.66666666667)</f>
        <v>45623.66667</v>
      </c>
      <c r="N231" s="1">
        <f>IFERROR(__xludf.DUMMYFUNCTION("""COMPUTED_VALUE"""),4828436.0)</f>
        <v>4828436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IFERROR(__xludf.DUMMYFUNCTION("""COMPUTED_VALUE"""),679.48)</f>
        <v>679.48</v>
      </c>
      <c r="D232" s="2">
        <f>IFERROR(__xludf.DUMMYFUNCTION("""COMPUTED_VALUE"""),45625.54166666667)</f>
        <v>45625.54167</v>
      </c>
      <c r="E232" s="1">
        <f>IFERROR(__xludf.DUMMYFUNCTION("""COMPUTED_VALUE"""),682.02)</f>
        <v>682.02</v>
      </c>
      <c r="G232" s="2">
        <f>IFERROR(__xludf.DUMMYFUNCTION("""COMPUTED_VALUE"""),45625.54166666667)</f>
        <v>45625.54167</v>
      </c>
      <c r="H232" s="1">
        <f>IFERROR(__xludf.DUMMYFUNCTION("""COMPUTED_VALUE"""),678.34)</f>
        <v>678.34</v>
      </c>
      <c r="J232" s="2">
        <f>IFERROR(__xludf.DUMMYFUNCTION("""COMPUTED_VALUE"""),45625.54166666667)</f>
        <v>45625.54167</v>
      </c>
      <c r="K232" s="1">
        <f>IFERROR(__xludf.DUMMYFUNCTION("""COMPUTED_VALUE"""),678.5)</f>
        <v>678.5</v>
      </c>
      <c r="M232" s="2">
        <f>IFERROR(__xludf.DUMMYFUNCTION("""COMPUTED_VALUE"""),45625.54166666667)</f>
        <v>45625.54167</v>
      </c>
      <c r="N232" s="1">
        <f>IFERROR(__xludf.DUMMYFUNCTION("""COMPUTED_VALUE"""),3994540.0)</f>
        <v>3994540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IFERROR(__xludf.DUMMYFUNCTION("""COMPUTED_VALUE"""),678.09)</f>
        <v>678.09</v>
      </c>
      <c r="D233" s="2">
        <f>IFERROR(__xludf.DUMMYFUNCTION("""COMPUTED_VALUE"""),45628.66666666667)</f>
        <v>45628.66667</v>
      </c>
      <c r="E233" s="1">
        <f>IFERROR(__xludf.DUMMYFUNCTION("""COMPUTED_VALUE"""),678.32)</f>
        <v>678.32</v>
      </c>
      <c r="G233" s="2">
        <f>IFERROR(__xludf.DUMMYFUNCTION("""COMPUTED_VALUE"""),45628.66666666667)</f>
        <v>45628.66667</v>
      </c>
      <c r="H233" s="1">
        <f>IFERROR(__xludf.DUMMYFUNCTION("""COMPUTED_VALUE"""),667.16)</f>
        <v>667.16</v>
      </c>
      <c r="J233" s="2">
        <f>IFERROR(__xludf.DUMMYFUNCTION("""COMPUTED_VALUE"""),45628.66666666667)</f>
        <v>45628.66667</v>
      </c>
      <c r="K233" s="1">
        <f>IFERROR(__xludf.DUMMYFUNCTION("""COMPUTED_VALUE"""),669.48)</f>
        <v>669.48</v>
      </c>
      <c r="M233" s="2">
        <f>IFERROR(__xludf.DUMMYFUNCTION("""COMPUTED_VALUE"""),45628.66666666667)</f>
        <v>45628.66667</v>
      </c>
      <c r="N233" s="1">
        <f>IFERROR(__xludf.DUMMYFUNCTION("""COMPUTED_VALUE"""),5616936.0)</f>
        <v>5616936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IFERROR(__xludf.DUMMYFUNCTION("""COMPUTED_VALUE"""),669.66)</f>
        <v>669.66</v>
      </c>
      <c r="D234" s="2">
        <f>IFERROR(__xludf.DUMMYFUNCTION("""COMPUTED_VALUE"""),45629.66666666667)</f>
        <v>45629.66667</v>
      </c>
      <c r="E234" s="1">
        <f>IFERROR(__xludf.DUMMYFUNCTION("""COMPUTED_VALUE"""),672.57)</f>
        <v>672.57</v>
      </c>
      <c r="G234" s="2">
        <f>IFERROR(__xludf.DUMMYFUNCTION("""COMPUTED_VALUE"""),45629.66666666667)</f>
        <v>45629.66667</v>
      </c>
      <c r="H234" s="1">
        <f>IFERROR(__xludf.DUMMYFUNCTION("""COMPUTED_VALUE"""),666.72)</f>
        <v>666.72</v>
      </c>
      <c r="J234" s="2">
        <f>IFERROR(__xludf.DUMMYFUNCTION("""COMPUTED_VALUE"""),45629.66666666667)</f>
        <v>45629.66667</v>
      </c>
      <c r="K234" s="1">
        <f>IFERROR(__xludf.DUMMYFUNCTION("""COMPUTED_VALUE"""),670.58)</f>
        <v>670.58</v>
      </c>
      <c r="M234" s="2">
        <f>IFERROR(__xludf.DUMMYFUNCTION("""COMPUTED_VALUE"""),45629.66666666667)</f>
        <v>45629.66667</v>
      </c>
      <c r="N234" s="1">
        <f>IFERROR(__xludf.DUMMYFUNCTION("""COMPUTED_VALUE"""),6789396.0)</f>
        <v>6789396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IFERROR(__xludf.DUMMYFUNCTION("""COMPUTED_VALUE"""),669.46)</f>
        <v>669.46</v>
      </c>
      <c r="D235" s="2">
        <f>IFERROR(__xludf.DUMMYFUNCTION("""COMPUTED_VALUE"""),45630.66666666667)</f>
        <v>45630.66667</v>
      </c>
      <c r="E235" s="1">
        <f>IFERROR(__xludf.DUMMYFUNCTION("""COMPUTED_VALUE"""),673.49)</f>
        <v>673.49</v>
      </c>
      <c r="G235" s="2">
        <f>IFERROR(__xludf.DUMMYFUNCTION("""COMPUTED_VALUE"""),45630.66666666667)</f>
        <v>45630.66667</v>
      </c>
      <c r="H235" s="1">
        <f>IFERROR(__xludf.DUMMYFUNCTION("""COMPUTED_VALUE"""),669.46)</f>
        <v>669.46</v>
      </c>
      <c r="J235" s="2">
        <f>IFERROR(__xludf.DUMMYFUNCTION("""COMPUTED_VALUE"""),45630.66666666667)</f>
        <v>45630.66667</v>
      </c>
      <c r="K235" s="1">
        <f>IFERROR(__xludf.DUMMYFUNCTION("""COMPUTED_VALUE"""),672.15)</f>
        <v>672.15</v>
      </c>
      <c r="M235" s="2">
        <f>IFERROR(__xludf.DUMMYFUNCTION("""COMPUTED_VALUE"""),45630.66666666667)</f>
        <v>45630.66667</v>
      </c>
      <c r="N235" s="1">
        <f>IFERROR(__xludf.DUMMYFUNCTION("""COMPUTED_VALUE"""),5773915.0)</f>
        <v>5773915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IFERROR(__xludf.DUMMYFUNCTION("""COMPUTED_VALUE"""),670.26)</f>
        <v>670.26</v>
      </c>
      <c r="D236" s="2">
        <f>IFERROR(__xludf.DUMMYFUNCTION("""COMPUTED_VALUE"""),45631.66666666667)</f>
        <v>45631.66667</v>
      </c>
      <c r="E236" s="1">
        <f>IFERROR(__xludf.DUMMYFUNCTION("""COMPUTED_VALUE"""),670.26)</f>
        <v>670.26</v>
      </c>
      <c r="G236" s="2">
        <f>IFERROR(__xludf.DUMMYFUNCTION("""COMPUTED_VALUE"""),45631.66666666667)</f>
        <v>45631.66667</v>
      </c>
      <c r="H236" s="1">
        <f>IFERROR(__xludf.DUMMYFUNCTION("""COMPUTED_VALUE"""),665.82)</f>
        <v>665.82</v>
      </c>
      <c r="J236" s="2">
        <f>IFERROR(__xludf.DUMMYFUNCTION("""COMPUTED_VALUE"""),45631.66666666667)</f>
        <v>45631.66667</v>
      </c>
      <c r="K236" s="1">
        <f>IFERROR(__xludf.DUMMYFUNCTION("""COMPUTED_VALUE"""),666.7)</f>
        <v>666.7</v>
      </c>
      <c r="M236" s="2">
        <f>IFERROR(__xludf.DUMMYFUNCTION("""COMPUTED_VALUE"""),45631.66666666667)</f>
        <v>45631.66667</v>
      </c>
      <c r="N236" s="1">
        <f>IFERROR(__xludf.DUMMYFUNCTION("""COMPUTED_VALUE"""),6672007.0)</f>
        <v>6672007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IFERROR(__xludf.DUMMYFUNCTION("""COMPUTED_VALUE"""),667.13)</f>
        <v>667.13</v>
      </c>
      <c r="D237" s="2">
        <f>IFERROR(__xludf.DUMMYFUNCTION("""COMPUTED_VALUE"""),45632.66666666667)</f>
        <v>45632.66667</v>
      </c>
      <c r="E237" s="1">
        <f>IFERROR(__xludf.DUMMYFUNCTION("""COMPUTED_VALUE"""),671.09)</f>
        <v>671.09</v>
      </c>
      <c r="G237" s="2">
        <f>IFERROR(__xludf.DUMMYFUNCTION("""COMPUTED_VALUE"""),45632.66666666667)</f>
        <v>45632.66667</v>
      </c>
      <c r="H237" s="1">
        <f>IFERROR(__xludf.DUMMYFUNCTION("""COMPUTED_VALUE"""),665.3)</f>
        <v>665.3</v>
      </c>
      <c r="J237" s="2">
        <f>IFERROR(__xludf.DUMMYFUNCTION("""COMPUTED_VALUE"""),45632.66666666667)</f>
        <v>45632.66667</v>
      </c>
      <c r="K237" s="1">
        <f>IFERROR(__xludf.DUMMYFUNCTION("""COMPUTED_VALUE"""),666.21)</f>
        <v>666.21</v>
      </c>
      <c r="M237" s="2">
        <f>IFERROR(__xludf.DUMMYFUNCTION("""COMPUTED_VALUE"""),45632.66666666667)</f>
        <v>45632.66667</v>
      </c>
      <c r="N237" s="1">
        <f>IFERROR(__xludf.DUMMYFUNCTION("""COMPUTED_VALUE"""),5990301.0)</f>
        <v>5990301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IFERROR(__xludf.DUMMYFUNCTION("""COMPUTED_VALUE"""),664.77)</f>
        <v>664.77</v>
      </c>
      <c r="D238" s="2">
        <f>IFERROR(__xludf.DUMMYFUNCTION("""COMPUTED_VALUE"""),45635.66666666667)</f>
        <v>45635.66667</v>
      </c>
      <c r="E238" s="1">
        <f>IFERROR(__xludf.DUMMYFUNCTION("""COMPUTED_VALUE"""),667.94)</f>
        <v>667.94</v>
      </c>
      <c r="G238" s="2">
        <f>IFERROR(__xludf.DUMMYFUNCTION("""COMPUTED_VALUE"""),45635.66666666667)</f>
        <v>45635.66667</v>
      </c>
      <c r="H238" s="1">
        <f>IFERROR(__xludf.DUMMYFUNCTION("""COMPUTED_VALUE"""),652.56)</f>
        <v>652.56</v>
      </c>
      <c r="J238" s="2">
        <f>IFERROR(__xludf.DUMMYFUNCTION("""COMPUTED_VALUE"""),45635.66666666667)</f>
        <v>45635.66667</v>
      </c>
      <c r="K238" s="1">
        <f>IFERROR(__xludf.DUMMYFUNCTION("""COMPUTED_VALUE"""),654.75)</f>
        <v>654.75</v>
      </c>
      <c r="M238" s="2">
        <f>IFERROR(__xludf.DUMMYFUNCTION("""COMPUTED_VALUE"""),45635.66666666667)</f>
        <v>45635.66667</v>
      </c>
      <c r="N238" s="1">
        <f>IFERROR(__xludf.DUMMYFUNCTION("""COMPUTED_VALUE"""),5812688.0)</f>
        <v>5812688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IFERROR(__xludf.DUMMYFUNCTION("""COMPUTED_VALUE"""),656.11)</f>
        <v>656.11</v>
      </c>
      <c r="D239" s="2">
        <f>IFERROR(__xludf.DUMMYFUNCTION("""COMPUTED_VALUE"""),45636.66666666667)</f>
        <v>45636.66667</v>
      </c>
      <c r="E239" s="1">
        <f>IFERROR(__xludf.DUMMYFUNCTION("""COMPUTED_VALUE"""),656.95)</f>
        <v>656.95</v>
      </c>
      <c r="G239" s="2">
        <f>IFERROR(__xludf.DUMMYFUNCTION("""COMPUTED_VALUE"""),45636.66666666667)</f>
        <v>45636.66667</v>
      </c>
      <c r="H239" s="1">
        <f>IFERROR(__xludf.DUMMYFUNCTION("""COMPUTED_VALUE"""),651.53)</f>
        <v>651.53</v>
      </c>
      <c r="J239" s="2">
        <f>IFERROR(__xludf.DUMMYFUNCTION("""COMPUTED_VALUE"""),45636.66666666667)</f>
        <v>45636.66667</v>
      </c>
      <c r="K239" s="1">
        <f>IFERROR(__xludf.DUMMYFUNCTION("""COMPUTED_VALUE"""),652.34)</f>
        <v>652.34</v>
      </c>
      <c r="M239" s="2">
        <f>IFERROR(__xludf.DUMMYFUNCTION("""COMPUTED_VALUE"""),45636.66666666667)</f>
        <v>45636.66667</v>
      </c>
      <c r="N239" s="1">
        <f>IFERROR(__xludf.DUMMYFUNCTION("""COMPUTED_VALUE"""),5245145.0)</f>
        <v>5245145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IFERROR(__xludf.DUMMYFUNCTION("""COMPUTED_VALUE"""),654.87)</f>
        <v>654.87</v>
      </c>
      <c r="D240" s="2">
        <f>IFERROR(__xludf.DUMMYFUNCTION("""COMPUTED_VALUE"""),45637.66666666667)</f>
        <v>45637.66667</v>
      </c>
      <c r="E240" s="1">
        <f>IFERROR(__xludf.DUMMYFUNCTION("""COMPUTED_VALUE"""),655.75)</f>
        <v>655.75</v>
      </c>
      <c r="G240" s="2">
        <f>IFERROR(__xludf.DUMMYFUNCTION("""COMPUTED_VALUE"""),45637.66666666667)</f>
        <v>45637.66667</v>
      </c>
      <c r="H240" s="1">
        <f>IFERROR(__xludf.DUMMYFUNCTION("""COMPUTED_VALUE"""),647.67)</f>
        <v>647.67</v>
      </c>
      <c r="J240" s="2">
        <f>IFERROR(__xludf.DUMMYFUNCTION("""COMPUTED_VALUE"""),45637.66666666667)</f>
        <v>45637.66667</v>
      </c>
      <c r="K240" s="1">
        <f>IFERROR(__xludf.DUMMYFUNCTION("""COMPUTED_VALUE"""),649.89)</f>
        <v>649.89</v>
      </c>
      <c r="M240" s="2">
        <f>IFERROR(__xludf.DUMMYFUNCTION("""COMPUTED_VALUE"""),45637.66666666667)</f>
        <v>45637.66667</v>
      </c>
      <c r="N240" s="1">
        <f>IFERROR(__xludf.DUMMYFUNCTION("""COMPUTED_VALUE"""),5893754.0)</f>
        <v>5893754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IFERROR(__xludf.DUMMYFUNCTION("""COMPUTED_VALUE"""),650.57)</f>
        <v>650.57</v>
      </c>
      <c r="D241" s="2">
        <f>IFERROR(__xludf.DUMMYFUNCTION("""COMPUTED_VALUE"""),45638.66666666667)</f>
        <v>45638.66667</v>
      </c>
      <c r="E241" s="1">
        <f>IFERROR(__xludf.DUMMYFUNCTION("""COMPUTED_VALUE"""),652.2)</f>
        <v>652.2</v>
      </c>
      <c r="G241" s="2">
        <f>IFERROR(__xludf.DUMMYFUNCTION("""COMPUTED_VALUE"""),45638.66666666667)</f>
        <v>45638.66667</v>
      </c>
      <c r="H241" s="1">
        <f>IFERROR(__xludf.DUMMYFUNCTION("""COMPUTED_VALUE"""),647.87)</f>
        <v>647.87</v>
      </c>
      <c r="J241" s="2">
        <f>IFERROR(__xludf.DUMMYFUNCTION("""COMPUTED_VALUE"""),45638.66666666667)</f>
        <v>45638.66667</v>
      </c>
      <c r="K241" s="1">
        <f>IFERROR(__xludf.DUMMYFUNCTION("""COMPUTED_VALUE"""),648.68)</f>
        <v>648.68</v>
      </c>
      <c r="M241" s="2">
        <f>IFERROR(__xludf.DUMMYFUNCTION("""COMPUTED_VALUE"""),45638.66666666667)</f>
        <v>45638.66667</v>
      </c>
      <c r="N241" s="1">
        <f>IFERROR(__xludf.DUMMYFUNCTION("""COMPUTED_VALUE"""),4436608.0)</f>
        <v>4436608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IFERROR(__xludf.DUMMYFUNCTION("""COMPUTED_VALUE"""),648.14)</f>
        <v>648.14</v>
      </c>
      <c r="D242" s="2">
        <f>IFERROR(__xludf.DUMMYFUNCTION("""COMPUTED_VALUE"""),45639.66666666667)</f>
        <v>45639.66667</v>
      </c>
      <c r="E242" s="1">
        <f>IFERROR(__xludf.DUMMYFUNCTION("""COMPUTED_VALUE"""),648.54)</f>
        <v>648.54</v>
      </c>
      <c r="G242" s="2">
        <f>IFERROR(__xludf.DUMMYFUNCTION("""COMPUTED_VALUE"""),45639.66666666667)</f>
        <v>45639.66667</v>
      </c>
      <c r="H242" s="1">
        <f>IFERROR(__xludf.DUMMYFUNCTION("""COMPUTED_VALUE"""),644.17)</f>
        <v>644.17</v>
      </c>
      <c r="J242" s="2">
        <f>IFERROR(__xludf.DUMMYFUNCTION("""COMPUTED_VALUE"""),45639.66666666667)</f>
        <v>45639.66667</v>
      </c>
      <c r="K242" s="1">
        <f>IFERROR(__xludf.DUMMYFUNCTION("""COMPUTED_VALUE"""),644.26)</f>
        <v>644.26</v>
      </c>
      <c r="M242" s="2">
        <f>IFERROR(__xludf.DUMMYFUNCTION("""COMPUTED_VALUE"""),45639.66666666667)</f>
        <v>45639.66667</v>
      </c>
      <c r="N242" s="1">
        <f>IFERROR(__xludf.DUMMYFUNCTION("""COMPUTED_VALUE"""),4514620.0)</f>
        <v>4514620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IFERROR(__xludf.DUMMYFUNCTION("""COMPUTED_VALUE"""),645.5)</f>
        <v>645.5</v>
      </c>
      <c r="D243" s="2">
        <f>IFERROR(__xludf.DUMMYFUNCTION("""COMPUTED_VALUE"""),45642.66666666667)</f>
        <v>45642.66667</v>
      </c>
      <c r="E243" s="1">
        <f>IFERROR(__xludf.DUMMYFUNCTION("""COMPUTED_VALUE"""),649.9)</f>
        <v>649.9</v>
      </c>
      <c r="G243" s="2">
        <f>IFERROR(__xludf.DUMMYFUNCTION("""COMPUTED_VALUE"""),45642.66666666667)</f>
        <v>45642.66667</v>
      </c>
      <c r="H243" s="1">
        <f>IFERROR(__xludf.DUMMYFUNCTION("""COMPUTED_VALUE"""),640.78)</f>
        <v>640.78</v>
      </c>
      <c r="J243" s="2">
        <f>IFERROR(__xludf.DUMMYFUNCTION("""COMPUTED_VALUE"""),45642.66666666667)</f>
        <v>45642.66667</v>
      </c>
      <c r="K243" s="1">
        <f>IFERROR(__xludf.DUMMYFUNCTION("""COMPUTED_VALUE"""),641.57)</f>
        <v>641.57</v>
      </c>
      <c r="M243" s="2">
        <f>IFERROR(__xludf.DUMMYFUNCTION("""COMPUTED_VALUE"""),45642.66666666667)</f>
        <v>45642.66667</v>
      </c>
      <c r="N243" s="1">
        <f>IFERROR(__xludf.DUMMYFUNCTION("""COMPUTED_VALUE"""),5755676.0)</f>
        <v>5755676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IFERROR(__xludf.DUMMYFUNCTION("""COMPUTED_VALUE"""),638.69)</f>
        <v>638.69</v>
      </c>
      <c r="D244" s="2">
        <f>IFERROR(__xludf.DUMMYFUNCTION("""COMPUTED_VALUE"""),45643.66666666667)</f>
        <v>45643.66667</v>
      </c>
      <c r="E244" s="1">
        <f>IFERROR(__xludf.DUMMYFUNCTION("""COMPUTED_VALUE"""),641.15)</f>
        <v>641.15</v>
      </c>
      <c r="G244" s="2">
        <f>IFERROR(__xludf.DUMMYFUNCTION("""COMPUTED_VALUE"""),45643.66666666667)</f>
        <v>45643.66667</v>
      </c>
      <c r="H244" s="1">
        <f>IFERROR(__xludf.DUMMYFUNCTION("""COMPUTED_VALUE"""),632.03)</f>
        <v>632.03</v>
      </c>
      <c r="J244" s="2">
        <f>IFERROR(__xludf.DUMMYFUNCTION("""COMPUTED_VALUE"""),45643.66666666667)</f>
        <v>45643.66667</v>
      </c>
      <c r="K244" s="1">
        <f>IFERROR(__xludf.DUMMYFUNCTION("""COMPUTED_VALUE"""),633.67)</f>
        <v>633.67</v>
      </c>
      <c r="M244" s="2">
        <f>IFERROR(__xludf.DUMMYFUNCTION("""COMPUTED_VALUE"""),45643.66666666667)</f>
        <v>45643.66667</v>
      </c>
      <c r="N244" s="1">
        <f>IFERROR(__xludf.DUMMYFUNCTION("""COMPUTED_VALUE"""),9060215.0)</f>
        <v>9060215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IFERROR(__xludf.DUMMYFUNCTION("""COMPUTED_VALUE"""),633.63)</f>
        <v>633.63</v>
      </c>
      <c r="D245" s="2">
        <f>IFERROR(__xludf.DUMMYFUNCTION("""COMPUTED_VALUE"""),45644.66666666667)</f>
        <v>45644.66667</v>
      </c>
      <c r="E245" s="1">
        <f>IFERROR(__xludf.DUMMYFUNCTION("""COMPUTED_VALUE"""),635.3)</f>
        <v>635.3</v>
      </c>
      <c r="G245" s="2">
        <f>IFERROR(__xludf.DUMMYFUNCTION("""COMPUTED_VALUE"""),45644.66666666667)</f>
        <v>45644.66667</v>
      </c>
      <c r="H245" s="1">
        <f>IFERROR(__xludf.DUMMYFUNCTION("""COMPUTED_VALUE"""),623.25)</f>
        <v>623.25</v>
      </c>
      <c r="J245" s="2">
        <f>IFERROR(__xludf.DUMMYFUNCTION("""COMPUTED_VALUE"""),45644.66666666667)</f>
        <v>45644.66667</v>
      </c>
      <c r="K245" s="1">
        <f>IFERROR(__xludf.DUMMYFUNCTION("""COMPUTED_VALUE"""),623.37)</f>
        <v>623.37</v>
      </c>
      <c r="M245" s="2">
        <f>IFERROR(__xludf.DUMMYFUNCTION("""COMPUTED_VALUE"""),45644.66666666667)</f>
        <v>45644.66667</v>
      </c>
      <c r="N245" s="1">
        <f>IFERROR(__xludf.DUMMYFUNCTION("""COMPUTED_VALUE"""),8521819.0)</f>
        <v>8521819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IFERROR(__xludf.DUMMYFUNCTION("""COMPUTED_VALUE"""),622.89)</f>
        <v>622.89</v>
      </c>
      <c r="D246" s="2">
        <f>IFERROR(__xludf.DUMMYFUNCTION("""COMPUTED_VALUE"""),45645.66666666667)</f>
        <v>45645.66667</v>
      </c>
      <c r="E246" s="1">
        <f>IFERROR(__xludf.DUMMYFUNCTION("""COMPUTED_VALUE"""),630.03)</f>
        <v>630.03</v>
      </c>
      <c r="G246" s="2">
        <f>IFERROR(__xludf.DUMMYFUNCTION("""COMPUTED_VALUE"""),45645.66666666667)</f>
        <v>45645.66667</v>
      </c>
      <c r="H246" s="1">
        <f>IFERROR(__xludf.DUMMYFUNCTION("""COMPUTED_VALUE"""),622.18)</f>
        <v>622.18</v>
      </c>
      <c r="J246" s="2">
        <f>IFERROR(__xludf.DUMMYFUNCTION("""COMPUTED_VALUE"""),45645.66666666667)</f>
        <v>45645.66667</v>
      </c>
      <c r="K246" s="1">
        <f>IFERROR(__xludf.DUMMYFUNCTION("""COMPUTED_VALUE"""),623.22)</f>
        <v>623.22</v>
      </c>
      <c r="M246" s="2">
        <f>IFERROR(__xludf.DUMMYFUNCTION("""COMPUTED_VALUE"""),45645.66666666667)</f>
        <v>45645.66667</v>
      </c>
      <c r="N246" s="1">
        <f>IFERROR(__xludf.DUMMYFUNCTION("""COMPUTED_VALUE"""),7947069.0)</f>
        <v>7947069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IFERROR(__xludf.DUMMYFUNCTION("""COMPUTED_VALUE"""),624.12)</f>
        <v>624.12</v>
      </c>
      <c r="D247" s="2">
        <f>IFERROR(__xludf.DUMMYFUNCTION("""COMPUTED_VALUE"""),45646.66666666667)</f>
        <v>45646.66667</v>
      </c>
      <c r="E247" s="1">
        <f>IFERROR(__xludf.DUMMYFUNCTION("""COMPUTED_VALUE"""),629.49)</f>
        <v>629.49</v>
      </c>
      <c r="G247" s="2">
        <f>IFERROR(__xludf.DUMMYFUNCTION("""COMPUTED_VALUE"""),45646.66666666667)</f>
        <v>45646.66667</v>
      </c>
      <c r="H247" s="1">
        <f>IFERROR(__xludf.DUMMYFUNCTION("""COMPUTED_VALUE"""),620.51)</f>
        <v>620.51</v>
      </c>
      <c r="J247" s="2">
        <f>IFERROR(__xludf.DUMMYFUNCTION("""COMPUTED_VALUE"""),45646.66666666667)</f>
        <v>45646.66667</v>
      </c>
      <c r="K247" s="1">
        <f>IFERROR(__xludf.DUMMYFUNCTION("""COMPUTED_VALUE"""),625.51)</f>
        <v>625.51</v>
      </c>
      <c r="M247" s="2">
        <f>IFERROR(__xludf.DUMMYFUNCTION("""COMPUTED_VALUE"""),45646.66666666667)</f>
        <v>45646.66667</v>
      </c>
      <c r="N247" s="1">
        <f>IFERROR(__xludf.DUMMYFUNCTION("""COMPUTED_VALUE"""),1.615433E7)</f>
        <v>16154330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IFERROR(__xludf.DUMMYFUNCTION("""COMPUTED_VALUE"""),625.07)</f>
        <v>625.07</v>
      </c>
      <c r="D248" s="2">
        <f>IFERROR(__xludf.DUMMYFUNCTION("""COMPUTED_VALUE"""),45649.66666666667)</f>
        <v>45649.66667</v>
      </c>
      <c r="E248" s="1">
        <f>IFERROR(__xludf.DUMMYFUNCTION("""COMPUTED_VALUE"""),625.07)</f>
        <v>625.07</v>
      </c>
      <c r="G248" s="2">
        <f>IFERROR(__xludf.DUMMYFUNCTION("""COMPUTED_VALUE"""),45649.66666666667)</f>
        <v>45649.66667</v>
      </c>
      <c r="H248" s="1">
        <f>IFERROR(__xludf.DUMMYFUNCTION("""COMPUTED_VALUE"""),615.21)</f>
        <v>615.21</v>
      </c>
      <c r="J248" s="2">
        <f>IFERROR(__xludf.DUMMYFUNCTION("""COMPUTED_VALUE"""),45649.66666666667)</f>
        <v>45649.66667</v>
      </c>
      <c r="K248" s="1">
        <f>IFERROR(__xludf.DUMMYFUNCTION("""COMPUTED_VALUE"""),619.54)</f>
        <v>619.54</v>
      </c>
      <c r="M248" s="2">
        <f>IFERROR(__xludf.DUMMYFUNCTION("""COMPUTED_VALUE"""),45649.66666666667)</f>
        <v>45649.66667</v>
      </c>
      <c r="N248" s="1">
        <f>IFERROR(__xludf.DUMMYFUNCTION("""COMPUTED_VALUE"""),5577046.0)</f>
        <v>5577046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IFERROR(__xludf.DUMMYFUNCTION("""COMPUTED_VALUE"""),618.38)</f>
        <v>618.38</v>
      </c>
      <c r="D249" s="2">
        <f>IFERROR(__xludf.DUMMYFUNCTION("""COMPUTED_VALUE"""),45650.54166666667)</f>
        <v>45650.54167</v>
      </c>
      <c r="E249" s="1">
        <f>IFERROR(__xludf.DUMMYFUNCTION("""COMPUTED_VALUE"""),624.41)</f>
        <v>624.41</v>
      </c>
      <c r="G249" s="2">
        <f>IFERROR(__xludf.DUMMYFUNCTION("""COMPUTED_VALUE"""),45650.54166666667)</f>
        <v>45650.54167</v>
      </c>
      <c r="H249" s="1">
        <f>IFERROR(__xludf.DUMMYFUNCTION("""COMPUTED_VALUE"""),616.61)</f>
        <v>616.61</v>
      </c>
      <c r="J249" s="2">
        <f>IFERROR(__xludf.DUMMYFUNCTION("""COMPUTED_VALUE"""),45650.54166666667)</f>
        <v>45650.54167</v>
      </c>
      <c r="K249" s="1">
        <f>IFERROR(__xludf.DUMMYFUNCTION("""COMPUTED_VALUE"""),624.27)</f>
        <v>624.27</v>
      </c>
      <c r="M249" s="2">
        <f>IFERROR(__xludf.DUMMYFUNCTION("""COMPUTED_VALUE"""),45650.54166666667)</f>
        <v>45650.54167</v>
      </c>
      <c r="N249" s="1">
        <f>IFERROR(__xludf.DUMMYFUNCTION("""COMPUTED_VALUE"""),1887863.0)</f>
        <v>1887863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IFERROR(__xludf.DUMMYFUNCTION("""COMPUTED_VALUE"""),621.25)</f>
        <v>621.25</v>
      </c>
      <c r="D250" s="2">
        <f>IFERROR(__xludf.DUMMYFUNCTION("""COMPUTED_VALUE"""),45652.66666666667)</f>
        <v>45652.66667</v>
      </c>
      <c r="E250" s="1">
        <f>IFERROR(__xludf.DUMMYFUNCTION("""COMPUTED_VALUE"""),626.54)</f>
        <v>626.54</v>
      </c>
      <c r="G250" s="2">
        <f>IFERROR(__xludf.DUMMYFUNCTION("""COMPUTED_VALUE"""),45652.66666666667)</f>
        <v>45652.66667</v>
      </c>
      <c r="H250" s="1">
        <f>IFERROR(__xludf.DUMMYFUNCTION("""COMPUTED_VALUE"""),620.18)</f>
        <v>620.18</v>
      </c>
      <c r="J250" s="2">
        <f>IFERROR(__xludf.DUMMYFUNCTION("""COMPUTED_VALUE"""),45652.66666666667)</f>
        <v>45652.66667</v>
      </c>
      <c r="K250" s="1">
        <f>IFERROR(__xludf.DUMMYFUNCTION("""COMPUTED_VALUE"""),624.49)</f>
        <v>624.49</v>
      </c>
      <c r="M250" s="2">
        <f>IFERROR(__xludf.DUMMYFUNCTION("""COMPUTED_VALUE"""),45652.66666666667)</f>
        <v>45652.66667</v>
      </c>
      <c r="N250" s="1">
        <f>IFERROR(__xludf.DUMMYFUNCTION("""COMPUTED_VALUE"""),2794381.0)</f>
        <v>2794381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IFERROR(__xludf.DUMMYFUNCTION("""COMPUTED_VALUE"""),622.38)</f>
        <v>622.38</v>
      </c>
      <c r="D251" s="2">
        <f>IFERROR(__xludf.DUMMYFUNCTION("""COMPUTED_VALUE"""),45653.66666666667)</f>
        <v>45653.66667</v>
      </c>
      <c r="E251" s="1">
        <f>IFERROR(__xludf.DUMMYFUNCTION("""COMPUTED_VALUE"""),625.79)</f>
        <v>625.79</v>
      </c>
      <c r="G251" s="2">
        <f>IFERROR(__xludf.DUMMYFUNCTION("""COMPUTED_VALUE"""),45653.66666666667)</f>
        <v>45653.66667</v>
      </c>
      <c r="H251" s="1">
        <f>IFERROR(__xludf.DUMMYFUNCTION("""COMPUTED_VALUE"""),617.68)</f>
        <v>617.68</v>
      </c>
      <c r="J251" s="2">
        <f>IFERROR(__xludf.DUMMYFUNCTION("""COMPUTED_VALUE"""),45653.66666666667)</f>
        <v>45653.66667</v>
      </c>
      <c r="K251" s="1">
        <f>IFERROR(__xludf.DUMMYFUNCTION("""COMPUTED_VALUE"""),620.73)</f>
        <v>620.73</v>
      </c>
      <c r="M251" s="2">
        <f>IFERROR(__xludf.DUMMYFUNCTION("""COMPUTED_VALUE"""),45653.66666666667)</f>
        <v>45653.66667</v>
      </c>
      <c r="N251" s="1">
        <f>IFERROR(__xludf.DUMMYFUNCTION("""COMPUTED_VALUE"""),2967386.0)</f>
        <v>2967386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IFERROR(__xludf.DUMMYFUNCTION("""COMPUTED_VALUE"""),617.11)</f>
        <v>617.11</v>
      </c>
      <c r="D252" s="2">
        <f>IFERROR(__xludf.DUMMYFUNCTION("""COMPUTED_VALUE"""),45656.66666666667)</f>
        <v>45656.66667</v>
      </c>
      <c r="E252" s="1">
        <f>IFERROR(__xludf.DUMMYFUNCTION("""COMPUTED_VALUE"""),617.87)</f>
        <v>617.87</v>
      </c>
      <c r="G252" s="2">
        <f>IFERROR(__xludf.DUMMYFUNCTION("""COMPUTED_VALUE"""),45656.66666666667)</f>
        <v>45656.66667</v>
      </c>
      <c r="H252" s="1">
        <f>IFERROR(__xludf.DUMMYFUNCTION("""COMPUTED_VALUE"""),612.7)</f>
        <v>612.7</v>
      </c>
      <c r="J252" s="2">
        <f>IFERROR(__xludf.DUMMYFUNCTION("""COMPUTED_VALUE"""),45656.66666666667)</f>
        <v>45656.66667</v>
      </c>
      <c r="K252" s="1">
        <f>IFERROR(__xludf.DUMMYFUNCTION("""COMPUTED_VALUE"""),616.04)</f>
        <v>616.04</v>
      </c>
      <c r="M252" s="2">
        <f>IFERROR(__xludf.DUMMYFUNCTION("""COMPUTED_VALUE"""),45656.66666666667)</f>
        <v>45656.66667</v>
      </c>
      <c r="N252" s="1">
        <f>IFERROR(__xludf.DUMMYFUNCTION("""COMPUTED_VALUE"""),3739269.0)</f>
        <v>3739269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IFERROR(__xludf.DUMMYFUNCTION("""COMPUTED_VALUE"""),616.55)</f>
        <v>616.55</v>
      </c>
      <c r="D253" s="2">
        <f>IFERROR(__xludf.DUMMYFUNCTION("""COMPUTED_VALUE"""),45657.66666666667)</f>
        <v>45657.66667</v>
      </c>
      <c r="E253" s="1">
        <f>IFERROR(__xludf.DUMMYFUNCTION("""COMPUTED_VALUE"""),617.0)</f>
        <v>617</v>
      </c>
      <c r="G253" s="2">
        <f>IFERROR(__xludf.DUMMYFUNCTION("""COMPUTED_VALUE"""),45657.66666666667)</f>
        <v>45657.66667</v>
      </c>
      <c r="H253" s="1">
        <f>IFERROR(__xludf.DUMMYFUNCTION("""COMPUTED_VALUE"""),612.33)</f>
        <v>612.33</v>
      </c>
      <c r="J253" s="2">
        <f>IFERROR(__xludf.DUMMYFUNCTION("""COMPUTED_VALUE"""),45657.66666666667)</f>
        <v>45657.66667</v>
      </c>
      <c r="K253" s="1">
        <f>IFERROR(__xludf.DUMMYFUNCTION("""COMPUTED_VALUE"""),615.25)</f>
        <v>615.25</v>
      </c>
      <c r="M253" s="2">
        <f>IFERROR(__xludf.DUMMYFUNCTION("""COMPUTED_VALUE"""),45657.66666666667)</f>
        <v>45657.66667</v>
      </c>
      <c r="N253" s="1">
        <f>IFERROR(__xludf.DUMMYFUNCTION("""COMPUTED_VALUE"""),4520083.0)</f>
        <v>4520083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IFERROR(__xludf.DUMMYFUNCTION("""COMPUTED_VALUE"""),616.91)</f>
        <v>616.91</v>
      </c>
      <c r="D254" s="2">
        <f>IFERROR(__xludf.DUMMYFUNCTION("""COMPUTED_VALUE"""),45659.66666666667)</f>
        <v>45659.66667</v>
      </c>
      <c r="E254" s="1">
        <f>IFERROR(__xludf.DUMMYFUNCTION("""COMPUTED_VALUE"""),618.27)</f>
        <v>618.27</v>
      </c>
      <c r="G254" s="2">
        <f>IFERROR(__xludf.DUMMYFUNCTION("""COMPUTED_VALUE"""),45659.66666666667)</f>
        <v>45659.66667</v>
      </c>
      <c r="H254" s="1">
        <f>IFERROR(__xludf.DUMMYFUNCTION("""COMPUTED_VALUE"""),609.51)</f>
        <v>609.51</v>
      </c>
      <c r="J254" s="2">
        <f>IFERROR(__xludf.DUMMYFUNCTION("""COMPUTED_VALUE"""),45659.66666666667)</f>
        <v>45659.66667</v>
      </c>
      <c r="K254" s="1">
        <f>IFERROR(__xludf.DUMMYFUNCTION("""COMPUTED_VALUE"""),611.41)</f>
        <v>611.41</v>
      </c>
      <c r="M254" s="2">
        <f>IFERROR(__xludf.DUMMYFUNCTION("""COMPUTED_VALUE"""),45659.66666666667)</f>
        <v>45659.66667</v>
      </c>
      <c r="N254" s="1">
        <f>IFERROR(__xludf.DUMMYFUNCTION("""COMPUTED_VALUE"""),4832386.0)</f>
        <v>4832386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IFERROR(__xludf.DUMMYFUNCTION("""COMPUTED_VALUE"""),611.31)</f>
        <v>611.31</v>
      </c>
      <c r="D255" s="2">
        <f>IFERROR(__xludf.DUMMYFUNCTION("""COMPUTED_VALUE"""),45660.66666666667)</f>
        <v>45660.66667</v>
      </c>
      <c r="E255" s="1">
        <f>IFERROR(__xludf.DUMMYFUNCTION("""COMPUTED_VALUE"""),616.31)</f>
        <v>616.31</v>
      </c>
      <c r="G255" s="2">
        <f>IFERROR(__xludf.DUMMYFUNCTION("""COMPUTED_VALUE"""),45660.66666666667)</f>
        <v>45660.66667</v>
      </c>
      <c r="H255" s="1">
        <f>IFERROR(__xludf.DUMMYFUNCTION("""COMPUTED_VALUE"""),610.42)</f>
        <v>610.42</v>
      </c>
      <c r="J255" s="2">
        <f>IFERROR(__xludf.DUMMYFUNCTION("""COMPUTED_VALUE"""),45660.66666666667)</f>
        <v>45660.66667</v>
      </c>
      <c r="K255" s="1">
        <f>IFERROR(__xludf.DUMMYFUNCTION("""COMPUTED_VALUE"""),614.67)</f>
        <v>614.67</v>
      </c>
      <c r="M255" s="2">
        <f>IFERROR(__xludf.DUMMYFUNCTION("""COMPUTED_VALUE"""),45660.66666666667)</f>
        <v>45660.66667</v>
      </c>
      <c r="N255" s="1">
        <f>IFERROR(__xludf.DUMMYFUNCTION("""COMPUTED_VALUE"""),4097054.0)</f>
        <v>4097054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IFERROR(__xludf.DUMMYFUNCTION("""COMPUTED_VALUE"""),613.57)</f>
        <v>613.57</v>
      </c>
      <c r="D256" s="2">
        <f>IFERROR(__xludf.DUMMYFUNCTION("""COMPUTED_VALUE"""),45663.66666666667)</f>
        <v>45663.66667</v>
      </c>
      <c r="E256" s="1">
        <f>IFERROR(__xludf.DUMMYFUNCTION("""COMPUTED_VALUE"""),616.56)</f>
        <v>616.56</v>
      </c>
      <c r="G256" s="2">
        <f>IFERROR(__xludf.DUMMYFUNCTION("""COMPUTED_VALUE"""),45663.66666666667)</f>
        <v>45663.66667</v>
      </c>
      <c r="H256" s="1">
        <f>IFERROR(__xludf.DUMMYFUNCTION("""COMPUTED_VALUE"""),611.43)</f>
        <v>611.43</v>
      </c>
      <c r="J256" s="2">
        <f>IFERROR(__xludf.DUMMYFUNCTION("""COMPUTED_VALUE"""),45663.66666666667)</f>
        <v>45663.66667</v>
      </c>
      <c r="K256" s="1">
        <f>IFERROR(__xludf.DUMMYFUNCTION("""COMPUTED_VALUE"""),614.05)</f>
        <v>614.05</v>
      </c>
      <c r="M256" s="2">
        <f>IFERROR(__xludf.DUMMYFUNCTION("""COMPUTED_VALUE"""),45663.66666666667)</f>
        <v>45663.66667</v>
      </c>
      <c r="N256" s="1">
        <f>IFERROR(__xludf.DUMMYFUNCTION("""COMPUTED_VALUE"""),5718167.0)</f>
        <v>5718167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IFERROR(__xludf.DUMMYFUNCTION("""COMPUTED_VALUE"""),614.61)</f>
        <v>614.61</v>
      </c>
      <c r="D257" s="2">
        <f>IFERROR(__xludf.DUMMYFUNCTION("""COMPUTED_VALUE"""),45664.66666666667)</f>
        <v>45664.66667</v>
      </c>
      <c r="E257" s="1">
        <f>IFERROR(__xludf.DUMMYFUNCTION("""COMPUTED_VALUE"""),619.38)</f>
        <v>619.38</v>
      </c>
      <c r="G257" s="2">
        <f>IFERROR(__xludf.DUMMYFUNCTION("""COMPUTED_VALUE"""),45664.66666666667)</f>
        <v>45664.66667</v>
      </c>
      <c r="H257" s="1">
        <f>IFERROR(__xludf.DUMMYFUNCTION("""COMPUTED_VALUE"""),614.61)</f>
        <v>614.61</v>
      </c>
      <c r="J257" s="2">
        <f>IFERROR(__xludf.DUMMYFUNCTION("""COMPUTED_VALUE"""),45664.66666666667)</f>
        <v>45664.66667</v>
      </c>
      <c r="K257" s="1">
        <f>IFERROR(__xludf.DUMMYFUNCTION("""COMPUTED_VALUE"""),618.05)</f>
        <v>618.05</v>
      </c>
      <c r="M257" s="2">
        <f>IFERROR(__xludf.DUMMYFUNCTION("""COMPUTED_VALUE"""),45664.66666666667)</f>
        <v>45664.66667</v>
      </c>
      <c r="N257" s="1">
        <f>IFERROR(__xludf.DUMMYFUNCTION("""COMPUTED_VALUE"""),6145832.0)</f>
        <v>6145832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IFERROR(__xludf.DUMMYFUNCTION("""COMPUTED_VALUE"""),620.16)</f>
        <v>620.16</v>
      </c>
      <c r="D258" s="2">
        <f>IFERROR(__xludf.DUMMYFUNCTION("""COMPUTED_VALUE"""),45665.66666666667)</f>
        <v>45665.66667</v>
      </c>
      <c r="E258" s="1">
        <f>IFERROR(__xludf.DUMMYFUNCTION("""COMPUTED_VALUE"""),626.93)</f>
        <v>626.93</v>
      </c>
      <c r="G258" s="2">
        <f>IFERROR(__xludf.DUMMYFUNCTION("""COMPUTED_VALUE"""),45665.66666666667)</f>
        <v>45665.66667</v>
      </c>
      <c r="H258" s="1">
        <f>IFERROR(__xludf.DUMMYFUNCTION("""COMPUTED_VALUE"""),618.5)</f>
        <v>618.5</v>
      </c>
      <c r="J258" s="2">
        <f>IFERROR(__xludf.DUMMYFUNCTION("""COMPUTED_VALUE"""),45665.66666666667)</f>
        <v>45665.66667</v>
      </c>
      <c r="K258" s="1">
        <f>IFERROR(__xludf.DUMMYFUNCTION("""COMPUTED_VALUE"""),626.56)</f>
        <v>626.56</v>
      </c>
      <c r="M258" s="2">
        <f>IFERROR(__xludf.DUMMYFUNCTION("""COMPUTED_VALUE"""),45665.66666666667)</f>
        <v>45665.66667</v>
      </c>
      <c r="N258" s="1">
        <f>IFERROR(__xludf.DUMMYFUNCTION("""COMPUTED_VALUE"""),6168473.0)</f>
        <v>6168473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IFERROR(__xludf.DUMMYFUNCTION("""COMPUTED_VALUE"""),626.99)</f>
        <v>626.99</v>
      </c>
      <c r="D259" s="2">
        <f>IFERROR(__xludf.DUMMYFUNCTION("""COMPUTED_VALUE"""),45667.66666666667)</f>
        <v>45667.66667</v>
      </c>
      <c r="E259" s="1">
        <f>IFERROR(__xludf.DUMMYFUNCTION("""COMPUTED_VALUE"""),629.85)</f>
        <v>629.85</v>
      </c>
      <c r="G259" s="2">
        <f>IFERROR(__xludf.DUMMYFUNCTION("""COMPUTED_VALUE"""),45667.66666666667)</f>
        <v>45667.66667</v>
      </c>
      <c r="H259" s="1">
        <f>IFERROR(__xludf.DUMMYFUNCTION("""COMPUTED_VALUE"""),623.31)</f>
        <v>623.31</v>
      </c>
      <c r="J259" s="2">
        <f>IFERROR(__xludf.DUMMYFUNCTION("""COMPUTED_VALUE"""),45667.66666666667)</f>
        <v>45667.66667</v>
      </c>
      <c r="K259" s="1">
        <f>IFERROR(__xludf.DUMMYFUNCTION("""COMPUTED_VALUE"""),626.24)</f>
        <v>626.24</v>
      </c>
      <c r="M259" s="2">
        <f>IFERROR(__xludf.DUMMYFUNCTION("""COMPUTED_VALUE"""),45667.66666666667)</f>
        <v>45667.66667</v>
      </c>
      <c r="N259" s="1">
        <f>IFERROR(__xludf.DUMMYFUNCTION("""COMPUTED_VALUE"""),7993483.0)</f>
        <v>7993483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IFERROR(__xludf.DUMMYFUNCTION("""COMPUTED_VALUE"""),625.23)</f>
        <v>625.23</v>
      </c>
      <c r="D260" s="2">
        <f>IFERROR(__xludf.DUMMYFUNCTION("""COMPUTED_VALUE"""),45670.66666666667)</f>
        <v>45670.66667</v>
      </c>
      <c r="E260" s="1">
        <f>IFERROR(__xludf.DUMMYFUNCTION("""COMPUTED_VALUE"""),629.21)</f>
        <v>629.21</v>
      </c>
      <c r="G260" s="2">
        <f>IFERROR(__xludf.DUMMYFUNCTION("""COMPUTED_VALUE"""),45670.66666666667)</f>
        <v>45670.66667</v>
      </c>
      <c r="H260" s="1">
        <f>IFERROR(__xludf.DUMMYFUNCTION("""COMPUTED_VALUE"""),621.54)</f>
        <v>621.54</v>
      </c>
      <c r="J260" s="2">
        <f>IFERROR(__xludf.DUMMYFUNCTION("""COMPUTED_VALUE"""),45670.66666666667)</f>
        <v>45670.66667</v>
      </c>
      <c r="K260" s="1">
        <f>IFERROR(__xludf.DUMMYFUNCTION("""COMPUTED_VALUE"""),629.16)</f>
        <v>629.16</v>
      </c>
      <c r="M260" s="2">
        <f>IFERROR(__xludf.DUMMYFUNCTION("""COMPUTED_VALUE"""),45670.66666666667)</f>
        <v>45670.66667</v>
      </c>
      <c r="N260" s="1">
        <f>IFERROR(__xludf.DUMMYFUNCTION("""COMPUTED_VALUE"""),5820113.0)</f>
        <v>5820113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IFERROR(__xludf.DUMMYFUNCTION("""COMPUTED_VALUE"""),627.68)</f>
        <v>627.68</v>
      </c>
      <c r="D261" s="2">
        <f>IFERROR(__xludf.DUMMYFUNCTION("""COMPUTED_VALUE"""),45671.66666666667)</f>
        <v>45671.66667</v>
      </c>
      <c r="E261" s="1">
        <f>IFERROR(__xludf.DUMMYFUNCTION("""COMPUTED_VALUE"""),630.88)</f>
        <v>630.88</v>
      </c>
      <c r="G261" s="2">
        <f>IFERROR(__xludf.DUMMYFUNCTION("""COMPUTED_VALUE"""),45671.66666666667)</f>
        <v>45671.66667</v>
      </c>
      <c r="H261" s="1">
        <f>IFERROR(__xludf.DUMMYFUNCTION("""COMPUTED_VALUE"""),623.92)</f>
        <v>623.92</v>
      </c>
      <c r="J261" s="2">
        <f>IFERROR(__xludf.DUMMYFUNCTION("""COMPUTED_VALUE"""),45671.66666666667)</f>
        <v>45671.66667</v>
      </c>
      <c r="K261" s="1">
        <f>IFERROR(__xludf.DUMMYFUNCTION("""COMPUTED_VALUE"""),630.61)</f>
        <v>630.61</v>
      </c>
      <c r="M261" s="2">
        <f>IFERROR(__xludf.DUMMYFUNCTION("""COMPUTED_VALUE"""),45671.66666666667)</f>
        <v>45671.66667</v>
      </c>
      <c r="N261" s="1">
        <f>IFERROR(__xludf.DUMMYFUNCTION("""COMPUTED_VALUE"""),4733319.0)</f>
        <v>4733319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IFERROR(__xludf.DUMMYFUNCTION("""COMPUTED_VALUE"""),633.62)</f>
        <v>633.62</v>
      </c>
      <c r="D262" s="2">
        <f>IFERROR(__xludf.DUMMYFUNCTION("""COMPUTED_VALUE"""),45672.66666666667)</f>
        <v>45672.66667</v>
      </c>
      <c r="E262" s="1">
        <f>IFERROR(__xludf.DUMMYFUNCTION("""COMPUTED_VALUE"""),637.34)</f>
        <v>637.34</v>
      </c>
      <c r="G262" s="2">
        <f>IFERROR(__xludf.DUMMYFUNCTION("""COMPUTED_VALUE"""),45672.66666666667)</f>
        <v>45672.66667</v>
      </c>
      <c r="H262" s="1">
        <f>IFERROR(__xludf.DUMMYFUNCTION("""COMPUTED_VALUE"""),631.25)</f>
        <v>631.25</v>
      </c>
      <c r="J262" s="2">
        <f>IFERROR(__xludf.DUMMYFUNCTION("""COMPUTED_VALUE"""),45672.66666666667)</f>
        <v>45672.66667</v>
      </c>
      <c r="K262" s="1">
        <f>IFERROR(__xludf.DUMMYFUNCTION("""COMPUTED_VALUE"""),634.53)</f>
        <v>634.53</v>
      </c>
      <c r="M262" s="2">
        <f>IFERROR(__xludf.DUMMYFUNCTION("""COMPUTED_VALUE"""),45672.66666666667)</f>
        <v>45672.66667</v>
      </c>
      <c r="N262" s="1">
        <f>IFERROR(__xludf.DUMMYFUNCTION("""COMPUTED_VALUE"""),6027226.0)</f>
        <v>6027226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IFERROR(__xludf.DUMMYFUNCTION("""COMPUTED_VALUE"""),634.37)</f>
        <v>634.37</v>
      </c>
      <c r="D263" s="2">
        <f>IFERROR(__xludf.DUMMYFUNCTION("""COMPUTED_VALUE"""),45673.66666666667)</f>
        <v>45673.66667</v>
      </c>
      <c r="E263" s="1">
        <f>IFERROR(__xludf.DUMMYFUNCTION("""COMPUTED_VALUE"""),644.4)</f>
        <v>644.4</v>
      </c>
      <c r="G263" s="2">
        <f>IFERROR(__xludf.DUMMYFUNCTION("""COMPUTED_VALUE"""),45673.66666666667)</f>
        <v>45673.66667</v>
      </c>
      <c r="H263" s="1">
        <f>IFERROR(__xludf.DUMMYFUNCTION("""COMPUTED_VALUE"""),634.37)</f>
        <v>634.37</v>
      </c>
      <c r="J263" s="2">
        <f>IFERROR(__xludf.DUMMYFUNCTION("""COMPUTED_VALUE"""),45673.66666666667)</f>
        <v>45673.66667</v>
      </c>
      <c r="K263" s="1">
        <f>IFERROR(__xludf.DUMMYFUNCTION("""COMPUTED_VALUE"""),642.67)</f>
        <v>642.67</v>
      </c>
      <c r="M263" s="2">
        <f>IFERROR(__xludf.DUMMYFUNCTION("""COMPUTED_VALUE"""),45673.66666666667)</f>
        <v>45673.66667</v>
      </c>
      <c r="N263" s="1">
        <f>IFERROR(__xludf.DUMMYFUNCTION("""COMPUTED_VALUE"""),5472255.0)</f>
        <v>5472255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IFERROR(__xludf.DUMMYFUNCTION("""COMPUTED_VALUE"""),642.67)</f>
        <v>642.67</v>
      </c>
      <c r="D264" s="2">
        <f>IFERROR(__xludf.DUMMYFUNCTION("""COMPUTED_VALUE"""),45674.66666666667)</f>
        <v>45674.66667</v>
      </c>
      <c r="E264" s="1">
        <f>IFERROR(__xludf.DUMMYFUNCTION("""COMPUTED_VALUE"""),648.63)</f>
        <v>648.63</v>
      </c>
      <c r="G264" s="2">
        <f>IFERROR(__xludf.DUMMYFUNCTION("""COMPUTED_VALUE"""),45674.66666666667)</f>
        <v>45674.66667</v>
      </c>
      <c r="H264" s="1">
        <f>IFERROR(__xludf.DUMMYFUNCTION("""COMPUTED_VALUE"""),642.67)</f>
        <v>642.67</v>
      </c>
      <c r="J264" s="2">
        <f>IFERROR(__xludf.DUMMYFUNCTION("""COMPUTED_VALUE"""),45674.66666666667)</f>
        <v>45674.66667</v>
      </c>
      <c r="K264" s="1">
        <f>IFERROR(__xludf.DUMMYFUNCTION("""COMPUTED_VALUE"""),644.59)</f>
        <v>644.59</v>
      </c>
      <c r="M264" s="2">
        <f>IFERROR(__xludf.DUMMYFUNCTION("""COMPUTED_VALUE"""),45674.66666666667)</f>
        <v>45674.66667</v>
      </c>
      <c r="N264" s="1">
        <f>IFERROR(__xludf.DUMMYFUNCTION("""COMPUTED_VALUE"""),5935971.0)</f>
        <v>5935971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IFERROR(__xludf.DUMMYFUNCTION("""COMPUTED_VALUE"""),646.17)</f>
        <v>646.17</v>
      </c>
      <c r="D265" s="2">
        <f>IFERROR(__xludf.DUMMYFUNCTION("""COMPUTED_VALUE"""),45678.66666666667)</f>
        <v>45678.66667</v>
      </c>
      <c r="E265" s="1">
        <f>IFERROR(__xludf.DUMMYFUNCTION("""COMPUTED_VALUE"""),650.95)</f>
        <v>650.95</v>
      </c>
      <c r="G265" s="2">
        <f>IFERROR(__xludf.DUMMYFUNCTION("""COMPUTED_VALUE"""),45678.66666666667)</f>
        <v>45678.66667</v>
      </c>
      <c r="H265" s="1">
        <f>IFERROR(__xludf.DUMMYFUNCTION("""COMPUTED_VALUE"""),645.47)</f>
        <v>645.47</v>
      </c>
      <c r="J265" s="2">
        <f>IFERROR(__xludf.DUMMYFUNCTION("""COMPUTED_VALUE"""),45678.66666666667)</f>
        <v>45678.66667</v>
      </c>
      <c r="K265" s="1">
        <f>IFERROR(__xludf.DUMMYFUNCTION("""COMPUTED_VALUE"""),648.06)</f>
        <v>648.06</v>
      </c>
      <c r="M265" s="2">
        <f>IFERROR(__xludf.DUMMYFUNCTION("""COMPUTED_VALUE"""),45678.66666666667)</f>
        <v>45678.66667</v>
      </c>
      <c r="N265" s="1">
        <f>IFERROR(__xludf.DUMMYFUNCTION("""COMPUTED_VALUE"""),7001317.0)</f>
        <v>7001317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IFERROR(__xludf.DUMMYFUNCTION("""COMPUTED_VALUE"""),647.22)</f>
        <v>647.22</v>
      </c>
      <c r="D266" s="2">
        <f>IFERROR(__xludf.DUMMYFUNCTION("""COMPUTED_VALUE"""),45679.66666666667)</f>
        <v>45679.66667</v>
      </c>
      <c r="E266" s="1">
        <f>IFERROR(__xludf.DUMMYFUNCTION("""COMPUTED_VALUE"""),647.6)</f>
        <v>647.6</v>
      </c>
      <c r="G266" s="2">
        <f>IFERROR(__xludf.DUMMYFUNCTION("""COMPUTED_VALUE"""),45679.66666666667)</f>
        <v>45679.66667</v>
      </c>
      <c r="H266" s="1">
        <f>IFERROR(__xludf.DUMMYFUNCTION("""COMPUTED_VALUE"""),641.6)</f>
        <v>641.6</v>
      </c>
      <c r="J266" s="2">
        <f>IFERROR(__xludf.DUMMYFUNCTION("""COMPUTED_VALUE"""),45679.66666666667)</f>
        <v>45679.66667</v>
      </c>
      <c r="K266" s="1">
        <f>IFERROR(__xludf.DUMMYFUNCTION("""COMPUTED_VALUE"""),642.69)</f>
        <v>642.69</v>
      </c>
      <c r="M266" s="2">
        <f>IFERROR(__xludf.DUMMYFUNCTION("""COMPUTED_VALUE"""),45679.66666666667)</f>
        <v>45679.66667</v>
      </c>
      <c r="N266" s="1">
        <f>IFERROR(__xludf.DUMMYFUNCTION("""COMPUTED_VALUE"""),6063093.0)</f>
        <v>6063093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IFERROR(__xludf.DUMMYFUNCTION("""COMPUTED_VALUE"""),643.42)</f>
        <v>643.42</v>
      </c>
      <c r="D267" s="2">
        <f>IFERROR(__xludf.DUMMYFUNCTION("""COMPUTED_VALUE"""),45680.66666666667)</f>
        <v>45680.66667</v>
      </c>
      <c r="E267" s="1">
        <f>IFERROR(__xludf.DUMMYFUNCTION("""COMPUTED_VALUE"""),643.42)</f>
        <v>643.42</v>
      </c>
      <c r="G267" s="2">
        <f>IFERROR(__xludf.DUMMYFUNCTION("""COMPUTED_VALUE"""),45680.66666666667)</f>
        <v>45680.66667</v>
      </c>
      <c r="H267" s="1">
        <f>IFERROR(__xludf.DUMMYFUNCTION("""COMPUTED_VALUE"""),636.72)</f>
        <v>636.72</v>
      </c>
      <c r="J267" s="2">
        <f>IFERROR(__xludf.DUMMYFUNCTION("""COMPUTED_VALUE"""),45680.66666666667)</f>
        <v>45680.66667</v>
      </c>
      <c r="K267" s="1">
        <f>IFERROR(__xludf.DUMMYFUNCTION("""COMPUTED_VALUE"""),638.44)</f>
        <v>638.44</v>
      </c>
      <c r="M267" s="2">
        <f>IFERROR(__xludf.DUMMYFUNCTION("""COMPUTED_VALUE"""),45680.66666666667)</f>
        <v>45680.66667</v>
      </c>
      <c r="N267" s="1">
        <f>IFERROR(__xludf.DUMMYFUNCTION("""COMPUTED_VALUE"""),8466163.0)</f>
        <v>8466163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IFERROR(__xludf.DUMMYFUNCTION("""COMPUTED_VALUE"""),637.96)</f>
        <v>637.96</v>
      </c>
      <c r="D268" s="2">
        <f>IFERROR(__xludf.DUMMYFUNCTION("""COMPUTED_VALUE"""),45681.66666666667)</f>
        <v>45681.66667</v>
      </c>
      <c r="E268" s="1">
        <f>IFERROR(__xludf.DUMMYFUNCTION("""COMPUTED_VALUE"""),638.75)</f>
        <v>638.75</v>
      </c>
      <c r="G268" s="2">
        <f>IFERROR(__xludf.DUMMYFUNCTION("""COMPUTED_VALUE"""),45681.66666666667)</f>
        <v>45681.66667</v>
      </c>
      <c r="H268" s="1">
        <f>IFERROR(__xludf.DUMMYFUNCTION("""COMPUTED_VALUE"""),633.04)</f>
        <v>633.04</v>
      </c>
      <c r="J268" s="2">
        <f>IFERROR(__xludf.DUMMYFUNCTION("""COMPUTED_VALUE"""),45681.66666666667)</f>
        <v>45681.66667</v>
      </c>
      <c r="K268" s="1">
        <f>IFERROR(__xludf.DUMMYFUNCTION("""COMPUTED_VALUE"""),634.32)</f>
        <v>634.32</v>
      </c>
      <c r="M268" s="2">
        <f>IFERROR(__xludf.DUMMYFUNCTION("""COMPUTED_VALUE"""),45681.66666666667)</f>
        <v>45681.66667</v>
      </c>
      <c r="N268" s="1">
        <f>IFERROR(__xludf.DUMMYFUNCTION("""COMPUTED_VALUE"""),1.1948917E7)</f>
        <v>11948917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IFERROR(__xludf.DUMMYFUNCTION("""COMPUTED_VALUE"""),634.37)</f>
        <v>634.37</v>
      </c>
      <c r="D269" s="2">
        <f>IFERROR(__xludf.DUMMYFUNCTION("""COMPUTED_VALUE"""),45684.66666666667)</f>
        <v>45684.66667</v>
      </c>
      <c r="E269" s="1">
        <f>IFERROR(__xludf.DUMMYFUNCTION("""COMPUTED_VALUE"""),644.59)</f>
        <v>644.59</v>
      </c>
      <c r="G269" s="2">
        <f>IFERROR(__xludf.DUMMYFUNCTION("""COMPUTED_VALUE"""),45684.66666666667)</f>
        <v>45684.66667</v>
      </c>
      <c r="H269" s="1">
        <f>IFERROR(__xludf.DUMMYFUNCTION("""COMPUTED_VALUE"""),633.73)</f>
        <v>633.73</v>
      </c>
      <c r="J269" s="2">
        <f>IFERROR(__xludf.DUMMYFUNCTION("""COMPUTED_VALUE"""),45684.66666666667)</f>
        <v>45684.66667</v>
      </c>
      <c r="K269" s="1">
        <f>IFERROR(__xludf.DUMMYFUNCTION("""COMPUTED_VALUE"""),644.35)</f>
        <v>644.35</v>
      </c>
      <c r="M269" s="2">
        <f>IFERROR(__xludf.DUMMYFUNCTION("""COMPUTED_VALUE"""),45684.66666666667)</f>
        <v>45684.66667</v>
      </c>
      <c r="N269" s="1">
        <f>IFERROR(__xludf.DUMMYFUNCTION("""COMPUTED_VALUE"""),8918076.0)</f>
        <v>8918076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IFERROR(__xludf.DUMMYFUNCTION("""COMPUTED_VALUE"""),644.31)</f>
        <v>644.31</v>
      </c>
      <c r="D270" s="2">
        <f>IFERROR(__xludf.DUMMYFUNCTION("""COMPUTED_VALUE"""),45685.66666666667)</f>
        <v>45685.66667</v>
      </c>
      <c r="E270" s="1">
        <f>IFERROR(__xludf.DUMMYFUNCTION("""COMPUTED_VALUE"""),646.06)</f>
        <v>646.06</v>
      </c>
      <c r="G270" s="2">
        <f>IFERROR(__xludf.DUMMYFUNCTION("""COMPUTED_VALUE"""),45685.66666666667)</f>
        <v>45685.66667</v>
      </c>
      <c r="H270" s="1">
        <f>IFERROR(__xludf.DUMMYFUNCTION("""COMPUTED_VALUE"""),641.2)</f>
        <v>641.2</v>
      </c>
      <c r="J270" s="2">
        <f>IFERROR(__xludf.DUMMYFUNCTION("""COMPUTED_VALUE"""),45685.66666666667)</f>
        <v>45685.66667</v>
      </c>
      <c r="K270" s="1">
        <f>IFERROR(__xludf.DUMMYFUNCTION("""COMPUTED_VALUE"""),644.73)</f>
        <v>644.73</v>
      </c>
      <c r="M270" s="2">
        <f>IFERROR(__xludf.DUMMYFUNCTION("""COMPUTED_VALUE"""),45685.66666666667)</f>
        <v>45685.66667</v>
      </c>
      <c r="N270" s="1">
        <f>IFERROR(__xludf.DUMMYFUNCTION("""COMPUTED_VALUE"""),9326689.0)</f>
        <v>9326689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IFERROR(__xludf.DUMMYFUNCTION("""COMPUTED_VALUE"""),643.96)</f>
        <v>643.96</v>
      </c>
      <c r="D271" s="2">
        <f>IFERROR(__xludf.DUMMYFUNCTION("""COMPUTED_VALUE"""),45686.66666666667)</f>
        <v>45686.66667</v>
      </c>
      <c r="E271" s="1">
        <f>IFERROR(__xludf.DUMMYFUNCTION("""COMPUTED_VALUE"""),644.35)</f>
        <v>644.35</v>
      </c>
      <c r="G271" s="2">
        <f>IFERROR(__xludf.DUMMYFUNCTION("""COMPUTED_VALUE"""),45686.66666666667)</f>
        <v>45686.66667</v>
      </c>
      <c r="H271" s="1">
        <f>IFERROR(__xludf.DUMMYFUNCTION("""COMPUTED_VALUE"""),633.99)</f>
        <v>633.99</v>
      </c>
      <c r="J271" s="2">
        <f>IFERROR(__xludf.DUMMYFUNCTION("""COMPUTED_VALUE"""),45686.66666666667)</f>
        <v>45686.66667</v>
      </c>
      <c r="K271" s="1">
        <f>IFERROR(__xludf.DUMMYFUNCTION("""COMPUTED_VALUE"""),634.27)</f>
        <v>634.27</v>
      </c>
      <c r="M271" s="2">
        <f>IFERROR(__xludf.DUMMYFUNCTION("""COMPUTED_VALUE"""),45686.66666666667)</f>
        <v>45686.66667</v>
      </c>
      <c r="N271" s="1">
        <f>IFERROR(__xludf.DUMMYFUNCTION("""COMPUTED_VALUE"""),9110895.0)</f>
        <v>9110895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IFERROR(__xludf.DUMMYFUNCTION("""COMPUTED_VALUE"""),631.35)</f>
        <v>631.35</v>
      </c>
      <c r="D272" s="2">
        <f>IFERROR(__xludf.DUMMYFUNCTION("""COMPUTED_VALUE"""),45687.66666666667)</f>
        <v>45687.66667</v>
      </c>
      <c r="E272" s="1">
        <f>IFERROR(__xludf.DUMMYFUNCTION("""COMPUTED_VALUE"""),658.12)</f>
        <v>658.12</v>
      </c>
      <c r="G272" s="2">
        <f>IFERROR(__xludf.DUMMYFUNCTION("""COMPUTED_VALUE"""),45687.66666666667)</f>
        <v>45687.66667</v>
      </c>
      <c r="H272" s="1">
        <f>IFERROR(__xludf.DUMMYFUNCTION("""COMPUTED_VALUE"""),631.35)</f>
        <v>631.35</v>
      </c>
      <c r="J272" s="2">
        <f>IFERROR(__xludf.DUMMYFUNCTION("""COMPUTED_VALUE"""),45687.66666666667)</f>
        <v>45687.66667</v>
      </c>
      <c r="K272" s="1">
        <f>IFERROR(__xludf.DUMMYFUNCTION("""COMPUTED_VALUE"""),657.29)</f>
        <v>657.29</v>
      </c>
      <c r="M272" s="2">
        <f>IFERROR(__xludf.DUMMYFUNCTION("""COMPUTED_VALUE"""),45687.66666666667)</f>
        <v>45687.66667</v>
      </c>
      <c r="N272" s="1">
        <f>IFERROR(__xludf.DUMMYFUNCTION("""COMPUTED_VALUE"""),2.268205E7)</f>
        <v>22682050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IFERROR(__xludf.DUMMYFUNCTION("""COMPUTED_VALUE"""),656.92)</f>
        <v>656.92</v>
      </c>
      <c r="D273" s="2">
        <f>IFERROR(__xludf.DUMMYFUNCTION("""COMPUTED_VALUE"""),45688.66666666667)</f>
        <v>45688.66667</v>
      </c>
      <c r="E273" s="1">
        <f>IFERROR(__xludf.DUMMYFUNCTION("""COMPUTED_VALUE"""),658.4)</f>
        <v>658.4</v>
      </c>
      <c r="G273" s="2">
        <f>IFERROR(__xludf.DUMMYFUNCTION("""COMPUTED_VALUE"""),45688.66666666667)</f>
        <v>45688.66667</v>
      </c>
      <c r="H273" s="1">
        <f>IFERROR(__xludf.DUMMYFUNCTION("""COMPUTED_VALUE"""),651.48)</f>
        <v>651.48</v>
      </c>
      <c r="J273" s="2">
        <f>IFERROR(__xludf.DUMMYFUNCTION("""COMPUTED_VALUE"""),45688.66666666667)</f>
        <v>45688.66667</v>
      </c>
      <c r="K273" s="1">
        <f>IFERROR(__xludf.DUMMYFUNCTION("""COMPUTED_VALUE"""),651.87)</f>
        <v>651.87</v>
      </c>
      <c r="M273" s="2">
        <f>IFERROR(__xludf.DUMMYFUNCTION("""COMPUTED_VALUE"""),45688.66666666667)</f>
        <v>45688.66667</v>
      </c>
      <c r="N273" s="1">
        <f>IFERROR(__xludf.DUMMYFUNCTION("""COMPUTED_VALUE"""),1.039606E7)</f>
        <v>10396060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IFERROR(__xludf.DUMMYFUNCTION("""COMPUTED_VALUE"""),649.22)</f>
        <v>649.22</v>
      </c>
      <c r="D274" s="2">
        <f>IFERROR(__xludf.DUMMYFUNCTION("""COMPUTED_VALUE"""),45691.66666666667)</f>
        <v>45691.66667</v>
      </c>
      <c r="E274" s="1">
        <f>IFERROR(__xludf.DUMMYFUNCTION("""COMPUTED_VALUE"""),659.75)</f>
        <v>659.75</v>
      </c>
      <c r="G274" s="2">
        <f>IFERROR(__xludf.DUMMYFUNCTION("""COMPUTED_VALUE"""),45691.66666666667)</f>
        <v>45691.66667</v>
      </c>
      <c r="H274" s="1">
        <f>IFERROR(__xludf.DUMMYFUNCTION("""COMPUTED_VALUE"""),644.93)</f>
        <v>644.93</v>
      </c>
      <c r="J274" s="2">
        <f>IFERROR(__xludf.DUMMYFUNCTION("""COMPUTED_VALUE"""),45691.66666666667)</f>
        <v>45691.66667</v>
      </c>
      <c r="K274" s="1">
        <f>IFERROR(__xludf.DUMMYFUNCTION("""COMPUTED_VALUE"""),655.42)</f>
        <v>655.42</v>
      </c>
      <c r="M274" s="2">
        <f>IFERROR(__xludf.DUMMYFUNCTION("""COMPUTED_VALUE"""),45691.66666666667)</f>
        <v>45691.66667</v>
      </c>
      <c r="N274" s="1">
        <f>IFERROR(__xludf.DUMMYFUNCTION("""COMPUTED_VALUE"""),1.3622063E7)</f>
        <v>13622063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IFERROR(__xludf.DUMMYFUNCTION("""COMPUTED_VALUE"""),653.49)</f>
        <v>653.49</v>
      </c>
      <c r="D275" s="2">
        <f>IFERROR(__xludf.DUMMYFUNCTION("""COMPUTED_VALUE"""),45692.66666666667)</f>
        <v>45692.66667</v>
      </c>
      <c r="E275" s="1">
        <f>IFERROR(__xludf.DUMMYFUNCTION("""COMPUTED_VALUE"""),656.33)</f>
        <v>656.33</v>
      </c>
      <c r="G275" s="2">
        <f>IFERROR(__xludf.DUMMYFUNCTION("""COMPUTED_VALUE"""),45692.66666666667)</f>
        <v>45692.66667</v>
      </c>
      <c r="H275" s="1">
        <f>IFERROR(__xludf.DUMMYFUNCTION("""COMPUTED_VALUE"""),651.44)</f>
        <v>651.44</v>
      </c>
      <c r="J275" s="2">
        <f>IFERROR(__xludf.DUMMYFUNCTION("""COMPUTED_VALUE"""),45692.66666666667)</f>
        <v>45692.66667</v>
      </c>
      <c r="K275" s="1">
        <f>IFERROR(__xludf.DUMMYFUNCTION("""COMPUTED_VALUE"""),652.17)</f>
        <v>652.17</v>
      </c>
      <c r="M275" s="2">
        <f>IFERROR(__xludf.DUMMYFUNCTION("""COMPUTED_VALUE"""),45692.66666666667)</f>
        <v>45692.66667</v>
      </c>
      <c r="N275" s="1">
        <f>IFERROR(__xludf.DUMMYFUNCTION("""COMPUTED_VALUE"""),9691772.0)</f>
        <v>9691772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IFERROR(__xludf.DUMMYFUNCTION("""COMPUTED_VALUE"""),655.48)</f>
        <v>655.48</v>
      </c>
      <c r="D276" s="2">
        <f>IFERROR(__xludf.DUMMYFUNCTION("""COMPUTED_VALUE"""),45693.66666666667)</f>
        <v>45693.66667</v>
      </c>
      <c r="E276" s="1">
        <f>IFERROR(__xludf.DUMMYFUNCTION("""COMPUTED_VALUE"""),658.34)</f>
        <v>658.34</v>
      </c>
      <c r="G276" s="2">
        <f>IFERROR(__xludf.DUMMYFUNCTION("""COMPUTED_VALUE"""),45693.66666666667)</f>
        <v>45693.66667</v>
      </c>
      <c r="H276" s="1">
        <f>IFERROR(__xludf.DUMMYFUNCTION("""COMPUTED_VALUE"""),648.59)</f>
        <v>648.59</v>
      </c>
      <c r="J276" s="2">
        <f>IFERROR(__xludf.DUMMYFUNCTION("""COMPUTED_VALUE"""),45693.66666666667)</f>
        <v>45693.66667</v>
      </c>
      <c r="K276" s="1">
        <f>IFERROR(__xludf.DUMMYFUNCTION("""COMPUTED_VALUE"""),652.07)</f>
        <v>652.07</v>
      </c>
      <c r="M276" s="2">
        <f>IFERROR(__xludf.DUMMYFUNCTION("""COMPUTED_VALUE"""),45693.66666666667)</f>
        <v>45693.66667</v>
      </c>
      <c r="N276" s="1">
        <f>IFERROR(__xludf.DUMMYFUNCTION("""COMPUTED_VALUE"""),8042478.0)</f>
        <v>8042478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IFERROR(__xludf.DUMMYFUNCTION("""COMPUTED_VALUE"""),651.82)</f>
        <v>651.82</v>
      </c>
      <c r="D277" s="2">
        <f>IFERROR(__xludf.DUMMYFUNCTION("""COMPUTED_VALUE"""),45694.66666666667)</f>
        <v>45694.66667</v>
      </c>
      <c r="E277" s="1">
        <f>IFERROR(__xludf.DUMMYFUNCTION("""COMPUTED_VALUE"""),655.6)</f>
        <v>655.6</v>
      </c>
      <c r="G277" s="2">
        <f>IFERROR(__xludf.DUMMYFUNCTION("""COMPUTED_VALUE"""),45694.66666666667)</f>
        <v>45694.66667</v>
      </c>
      <c r="H277" s="1">
        <f>IFERROR(__xludf.DUMMYFUNCTION("""COMPUTED_VALUE"""),649.41)</f>
        <v>649.41</v>
      </c>
      <c r="J277" s="2">
        <f>IFERROR(__xludf.DUMMYFUNCTION("""COMPUTED_VALUE"""),45694.66666666667)</f>
        <v>45694.66667</v>
      </c>
      <c r="K277" s="1">
        <f>IFERROR(__xludf.DUMMYFUNCTION("""COMPUTED_VALUE"""),654.99)</f>
        <v>654.99</v>
      </c>
      <c r="M277" s="2">
        <f>IFERROR(__xludf.DUMMYFUNCTION("""COMPUTED_VALUE"""),45694.66666666667)</f>
        <v>45694.66667</v>
      </c>
      <c r="N277" s="1">
        <f>IFERROR(__xludf.DUMMYFUNCTION("""COMPUTED_VALUE"""),7027402.0)</f>
        <v>7027402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IFERROR(__xludf.DUMMYFUNCTION("""COMPUTED_VALUE"""),654.32)</f>
        <v>654.32</v>
      </c>
      <c r="D278" s="2">
        <f>IFERROR(__xludf.DUMMYFUNCTION("""COMPUTED_VALUE"""),45695.66666666667)</f>
        <v>45695.66667</v>
      </c>
      <c r="E278" s="1">
        <f>IFERROR(__xludf.DUMMYFUNCTION("""COMPUTED_VALUE"""),656.64)</f>
        <v>656.64</v>
      </c>
      <c r="G278" s="2">
        <f>IFERROR(__xludf.DUMMYFUNCTION("""COMPUTED_VALUE"""),45695.66666666667)</f>
        <v>45695.66667</v>
      </c>
      <c r="H278" s="1">
        <f>IFERROR(__xludf.DUMMYFUNCTION("""COMPUTED_VALUE"""),652.03)</f>
        <v>652.03</v>
      </c>
      <c r="J278" s="2">
        <f>IFERROR(__xludf.DUMMYFUNCTION("""COMPUTED_VALUE"""),45695.66666666667)</f>
        <v>45695.66667</v>
      </c>
      <c r="K278" s="1">
        <f>IFERROR(__xludf.DUMMYFUNCTION("""COMPUTED_VALUE"""),654.07)</f>
        <v>654.07</v>
      </c>
      <c r="M278" s="2">
        <f>IFERROR(__xludf.DUMMYFUNCTION("""COMPUTED_VALUE"""),45695.66666666667)</f>
        <v>45695.66667</v>
      </c>
      <c r="N278" s="1">
        <f>IFERROR(__xludf.DUMMYFUNCTION("""COMPUTED_VALUE"""),8811632.0)</f>
        <v>8811632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IFERROR(__xludf.DUMMYFUNCTION("""COMPUTED_VALUE"""),653.97)</f>
        <v>653.97</v>
      </c>
      <c r="D279" s="2">
        <f>IFERROR(__xludf.DUMMYFUNCTION("""COMPUTED_VALUE"""),45698.66666666667)</f>
        <v>45698.66667</v>
      </c>
      <c r="E279" s="1">
        <f>IFERROR(__xludf.DUMMYFUNCTION("""COMPUTED_VALUE"""),657.6)</f>
        <v>657.6</v>
      </c>
      <c r="G279" s="2">
        <f>IFERROR(__xludf.DUMMYFUNCTION("""COMPUTED_VALUE"""),45698.66666666667)</f>
        <v>45698.66667</v>
      </c>
      <c r="H279" s="1">
        <f>IFERROR(__xludf.DUMMYFUNCTION("""COMPUTED_VALUE"""),651.61)</f>
        <v>651.61</v>
      </c>
      <c r="J279" s="2">
        <f>IFERROR(__xludf.DUMMYFUNCTION("""COMPUTED_VALUE"""),45698.66666666667)</f>
        <v>45698.66667</v>
      </c>
      <c r="K279" s="1">
        <f>IFERROR(__xludf.DUMMYFUNCTION("""COMPUTED_VALUE"""),657.49)</f>
        <v>657.49</v>
      </c>
      <c r="M279" s="2">
        <f>IFERROR(__xludf.DUMMYFUNCTION("""COMPUTED_VALUE"""),45698.66666666667)</f>
        <v>45698.66667</v>
      </c>
      <c r="N279" s="1">
        <f>IFERROR(__xludf.DUMMYFUNCTION("""COMPUTED_VALUE"""),7421558.0)</f>
        <v>7421558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IFERROR(__xludf.DUMMYFUNCTION("""COMPUTED_VALUE"""),655.59)</f>
        <v>655.59</v>
      </c>
      <c r="D280" s="2">
        <f>IFERROR(__xludf.DUMMYFUNCTION("""COMPUTED_VALUE"""),45699.66666666667)</f>
        <v>45699.66667</v>
      </c>
      <c r="E280" s="1">
        <f>IFERROR(__xludf.DUMMYFUNCTION("""COMPUTED_VALUE"""),658.06)</f>
        <v>658.06</v>
      </c>
      <c r="G280" s="2">
        <f>IFERROR(__xludf.DUMMYFUNCTION("""COMPUTED_VALUE"""),45699.66666666667)</f>
        <v>45699.66667</v>
      </c>
      <c r="H280" s="1">
        <f>IFERROR(__xludf.DUMMYFUNCTION("""COMPUTED_VALUE"""),653.99)</f>
        <v>653.99</v>
      </c>
      <c r="J280" s="2">
        <f>IFERROR(__xludf.DUMMYFUNCTION("""COMPUTED_VALUE"""),45699.66666666667)</f>
        <v>45699.66667</v>
      </c>
      <c r="K280" s="1">
        <f>IFERROR(__xludf.DUMMYFUNCTION("""COMPUTED_VALUE"""),658.0)</f>
        <v>658</v>
      </c>
      <c r="M280" s="2">
        <f>IFERROR(__xludf.DUMMYFUNCTION("""COMPUTED_VALUE"""),45699.66666666667)</f>
        <v>45699.66667</v>
      </c>
      <c r="N280" s="1">
        <f>IFERROR(__xludf.DUMMYFUNCTION("""COMPUTED_VALUE"""),5683642.0)</f>
        <v>5683642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IFERROR(__xludf.DUMMYFUNCTION("""COMPUTED_VALUE"""),654.63)</f>
        <v>654.63</v>
      </c>
      <c r="D281" s="2">
        <f>IFERROR(__xludf.DUMMYFUNCTION("""COMPUTED_VALUE"""),45700.66666666667)</f>
        <v>45700.66667</v>
      </c>
      <c r="E281" s="1">
        <f>IFERROR(__xludf.DUMMYFUNCTION("""COMPUTED_VALUE"""),661.27)</f>
        <v>661.27</v>
      </c>
      <c r="G281" s="2">
        <f>IFERROR(__xludf.DUMMYFUNCTION("""COMPUTED_VALUE"""),45700.66666666667)</f>
        <v>45700.66667</v>
      </c>
      <c r="H281" s="1">
        <f>IFERROR(__xludf.DUMMYFUNCTION("""COMPUTED_VALUE"""),653.4)</f>
        <v>653.4</v>
      </c>
      <c r="J281" s="2">
        <f>IFERROR(__xludf.DUMMYFUNCTION("""COMPUTED_VALUE"""),45700.66666666667)</f>
        <v>45700.66667</v>
      </c>
      <c r="K281" s="1">
        <f>IFERROR(__xludf.DUMMYFUNCTION("""COMPUTED_VALUE"""),658.07)</f>
        <v>658.07</v>
      </c>
      <c r="M281" s="2">
        <f>IFERROR(__xludf.DUMMYFUNCTION("""COMPUTED_VALUE"""),45700.66666666667)</f>
        <v>45700.66667</v>
      </c>
      <c r="N281" s="1">
        <f>IFERROR(__xludf.DUMMYFUNCTION("""COMPUTED_VALUE"""),6473019.0)</f>
        <v>6473019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IFERROR(__xludf.DUMMYFUNCTION("""COMPUTED_VALUE"""),658.43)</f>
        <v>658.43</v>
      </c>
      <c r="D282" s="2">
        <f>IFERROR(__xludf.DUMMYFUNCTION("""COMPUTED_VALUE"""),45701.66666666667)</f>
        <v>45701.66667</v>
      </c>
      <c r="E282" s="1">
        <f>IFERROR(__xludf.DUMMYFUNCTION("""COMPUTED_VALUE"""),660.01)</f>
        <v>660.01</v>
      </c>
      <c r="G282" s="2">
        <f>IFERROR(__xludf.DUMMYFUNCTION("""COMPUTED_VALUE"""),45701.66666666667)</f>
        <v>45701.66667</v>
      </c>
      <c r="H282" s="1">
        <f>IFERROR(__xludf.DUMMYFUNCTION("""COMPUTED_VALUE"""),653.27)</f>
        <v>653.27</v>
      </c>
      <c r="J282" s="2">
        <f>IFERROR(__xludf.DUMMYFUNCTION("""COMPUTED_VALUE"""),45701.66666666667)</f>
        <v>45701.66667</v>
      </c>
      <c r="K282" s="1">
        <f>IFERROR(__xludf.DUMMYFUNCTION("""COMPUTED_VALUE"""),658.03)</f>
        <v>658.03</v>
      </c>
      <c r="M282" s="2">
        <f>IFERROR(__xludf.DUMMYFUNCTION("""COMPUTED_VALUE"""),45701.66666666667)</f>
        <v>45701.66667</v>
      </c>
      <c r="N282" s="1">
        <f>IFERROR(__xludf.DUMMYFUNCTION("""COMPUTED_VALUE"""),7059480.0)</f>
        <v>7059480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IFERROR(__xludf.DUMMYFUNCTION("""COMPUTED_VALUE"""),658.45)</f>
        <v>658.45</v>
      </c>
      <c r="D283" s="2">
        <f>IFERROR(__xludf.DUMMYFUNCTION("""COMPUTED_VALUE"""),45702.66666666667)</f>
        <v>45702.66667</v>
      </c>
      <c r="E283" s="1">
        <f>IFERROR(__xludf.DUMMYFUNCTION("""COMPUTED_VALUE"""),667.18)</f>
        <v>667.18</v>
      </c>
      <c r="G283" s="2">
        <f>IFERROR(__xludf.DUMMYFUNCTION("""COMPUTED_VALUE"""),45702.66666666667)</f>
        <v>45702.66667</v>
      </c>
      <c r="H283" s="1">
        <f>IFERROR(__xludf.DUMMYFUNCTION("""COMPUTED_VALUE"""),657.47)</f>
        <v>657.47</v>
      </c>
      <c r="J283" s="2">
        <f>IFERROR(__xludf.DUMMYFUNCTION("""COMPUTED_VALUE"""),45702.66666666667)</f>
        <v>45702.66667</v>
      </c>
      <c r="K283" s="1">
        <f>IFERROR(__xludf.DUMMYFUNCTION("""COMPUTED_VALUE"""),661.44)</f>
        <v>661.44</v>
      </c>
      <c r="M283" s="2">
        <f>IFERROR(__xludf.DUMMYFUNCTION("""COMPUTED_VALUE"""),45702.66666666667)</f>
        <v>45702.66667</v>
      </c>
      <c r="N283" s="1">
        <f>IFERROR(__xludf.DUMMYFUNCTION("""COMPUTED_VALUE"""),7442799.0)</f>
        <v>7442799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IFERROR(__xludf.DUMMYFUNCTION("""COMPUTED_VALUE"""),656.31)</f>
        <v>656.31</v>
      </c>
      <c r="D284" s="2">
        <f>IFERROR(__xludf.DUMMYFUNCTION("""COMPUTED_VALUE"""),45706.66666666667)</f>
        <v>45706.66667</v>
      </c>
      <c r="E284" s="1">
        <f>IFERROR(__xludf.DUMMYFUNCTION("""COMPUTED_VALUE"""),663.57)</f>
        <v>663.57</v>
      </c>
      <c r="G284" s="2">
        <f>IFERROR(__xludf.DUMMYFUNCTION("""COMPUTED_VALUE"""),45706.66666666667)</f>
        <v>45706.66667</v>
      </c>
      <c r="H284" s="1">
        <f>IFERROR(__xludf.DUMMYFUNCTION("""COMPUTED_VALUE"""),655.63)</f>
        <v>655.63</v>
      </c>
      <c r="J284" s="2">
        <f>IFERROR(__xludf.DUMMYFUNCTION("""COMPUTED_VALUE"""),45706.66666666667)</f>
        <v>45706.66667</v>
      </c>
      <c r="K284" s="1">
        <f>IFERROR(__xludf.DUMMYFUNCTION("""COMPUTED_VALUE"""),659.37)</f>
        <v>659.37</v>
      </c>
      <c r="M284" s="2">
        <f>IFERROR(__xludf.DUMMYFUNCTION("""COMPUTED_VALUE"""),45706.66666666667)</f>
        <v>45706.66667</v>
      </c>
      <c r="N284" s="1">
        <f>IFERROR(__xludf.DUMMYFUNCTION("""COMPUTED_VALUE"""),9016141.0)</f>
        <v>9016141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IFERROR(__xludf.DUMMYFUNCTION("""COMPUTED_VALUE"""),659.87)</f>
        <v>659.87</v>
      </c>
      <c r="D285" s="2">
        <f>IFERROR(__xludf.DUMMYFUNCTION("""COMPUTED_VALUE"""),45707.66666666667)</f>
        <v>45707.66667</v>
      </c>
      <c r="E285" s="1">
        <f>IFERROR(__xludf.DUMMYFUNCTION("""COMPUTED_VALUE"""),661.62)</f>
        <v>661.62</v>
      </c>
      <c r="G285" s="2">
        <f>IFERROR(__xludf.DUMMYFUNCTION("""COMPUTED_VALUE"""),45707.66666666667)</f>
        <v>45707.66667</v>
      </c>
      <c r="H285" s="1">
        <f>IFERROR(__xludf.DUMMYFUNCTION("""COMPUTED_VALUE"""),654.53)</f>
        <v>654.53</v>
      </c>
      <c r="J285" s="2">
        <f>IFERROR(__xludf.DUMMYFUNCTION("""COMPUTED_VALUE"""),45707.66666666667)</f>
        <v>45707.66667</v>
      </c>
      <c r="K285" s="1">
        <f>IFERROR(__xludf.DUMMYFUNCTION("""COMPUTED_VALUE"""),658.92)</f>
        <v>658.92</v>
      </c>
      <c r="M285" s="2">
        <f>IFERROR(__xludf.DUMMYFUNCTION("""COMPUTED_VALUE"""),45707.66666666667)</f>
        <v>45707.66667</v>
      </c>
      <c r="N285" s="1">
        <f>IFERROR(__xludf.DUMMYFUNCTION("""COMPUTED_VALUE"""),7276823.0)</f>
        <v>7276823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IFERROR(__xludf.DUMMYFUNCTION("""COMPUTED_VALUE"""),657.55)</f>
        <v>657.55</v>
      </c>
      <c r="D286" s="2">
        <f>IFERROR(__xludf.DUMMYFUNCTION("""COMPUTED_VALUE"""),45708.66666666667)</f>
        <v>45708.66667</v>
      </c>
      <c r="E286" s="1">
        <f>IFERROR(__xludf.DUMMYFUNCTION("""COMPUTED_VALUE"""),659.81)</f>
        <v>659.81</v>
      </c>
      <c r="G286" s="2">
        <f>IFERROR(__xludf.DUMMYFUNCTION("""COMPUTED_VALUE"""),45708.66666666667)</f>
        <v>45708.66667</v>
      </c>
      <c r="H286" s="1">
        <f>IFERROR(__xludf.DUMMYFUNCTION("""COMPUTED_VALUE"""),652.14)</f>
        <v>652.14</v>
      </c>
      <c r="J286" s="2">
        <f>IFERROR(__xludf.DUMMYFUNCTION("""COMPUTED_VALUE"""),45708.66666666667)</f>
        <v>45708.66667</v>
      </c>
      <c r="K286" s="1">
        <f>IFERROR(__xludf.DUMMYFUNCTION("""COMPUTED_VALUE"""),658.68)</f>
        <v>658.68</v>
      </c>
      <c r="M286" s="2">
        <f>IFERROR(__xludf.DUMMYFUNCTION("""COMPUTED_VALUE"""),45708.66666666667)</f>
        <v>45708.66667</v>
      </c>
      <c r="N286" s="1">
        <f>IFERROR(__xludf.DUMMYFUNCTION("""COMPUTED_VALUE"""),6419385.0)</f>
        <v>6419385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IFERROR(__xludf.DUMMYFUNCTION("""COMPUTED_VALUE"""),657.8)</f>
        <v>657.8</v>
      </c>
      <c r="D287" s="2">
        <f>IFERROR(__xludf.DUMMYFUNCTION("""COMPUTED_VALUE"""),45709.66666666667)</f>
        <v>45709.66667</v>
      </c>
      <c r="E287" s="1">
        <f>IFERROR(__xludf.DUMMYFUNCTION("""COMPUTED_VALUE"""),658.74)</f>
        <v>658.74</v>
      </c>
      <c r="G287" s="2">
        <f>IFERROR(__xludf.DUMMYFUNCTION("""COMPUTED_VALUE"""),45709.66666666667)</f>
        <v>45709.66667</v>
      </c>
      <c r="H287" s="1">
        <f>IFERROR(__xludf.DUMMYFUNCTION("""COMPUTED_VALUE"""),653.93)</f>
        <v>653.93</v>
      </c>
      <c r="J287" s="2">
        <f>IFERROR(__xludf.DUMMYFUNCTION("""COMPUTED_VALUE"""),45709.66666666667)</f>
        <v>45709.66667</v>
      </c>
      <c r="K287" s="1">
        <f>IFERROR(__xludf.DUMMYFUNCTION("""COMPUTED_VALUE"""),658.67)</f>
        <v>658.67</v>
      </c>
      <c r="M287" s="2">
        <f>IFERROR(__xludf.DUMMYFUNCTION("""COMPUTED_VALUE"""),45709.66666666667)</f>
        <v>45709.66667</v>
      </c>
      <c r="N287" s="1">
        <f>IFERROR(__xludf.DUMMYFUNCTION("""COMPUTED_VALUE"""),9828045.0)</f>
        <v>9828045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IFERROR(__xludf.DUMMYFUNCTION("""COMPUTED_VALUE"""),656.72)</f>
        <v>656.72</v>
      </c>
      <c r="D288" s="2">
        <f>IFERROR(__xludf.DUMMYFUNCTION("""COMPUTED_VALUE"""),45712.66666666667)</f>
        <v>45712.66667</v>
      </c>
      <c r="E288" s="1">
        <f>IFERROR(__xludf.DUMMYFUNCTION("""COMPUTED_VALUE"""),665.12)</f>
        <v>665.12</v>
      </c>
      <c r="G288" s="2">
        <f>IFERROR(__xludf.DUMMYFUNCTION("""COMPUTED_VALUE"""),45712.66666666667)</f>
        <v>45712.66667</v>
      </c>
      <c r="H288" s="1">
        <f>IFERROR(__xludf.DUMMYFUNCTION("""COMPUTED_VALUE"""),656.72)</f>
        <v>656.72</v>
      </c>
      <c r="J288" s="2">
        <f>IFERROR(__xludf.DUMMYFUNCTION("""COMPUTED_VALUE"""),45712.66666666667)</f>
        <v>45712.66667</v>
      </c>
      <c r="K288" s="1">
        <f>IFERROR(__xludf.DUMMYFUNCTION("""COMPUTED_VALUE"""),663.05)</f>
        <v>663.05</v>
      </c>
      <c r="M288" s="2">
        <f>IFERROR(__xludf.DUMMYFUNCTION("""COMPUTED_VALUE"""),45712.66666666667)</f>
        <v>45712.66667</v>
      </c>
      <c r="N288" s="1">
        <f>IFERROR(__xludf.DUMMYFUNCTION("""COMPUTED_VALUE"""),7822308.0)</f>
        <v>7822308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IFERROR(__xludf.DUMMYFUNCTION("""COMPUTED_VALUE"""),664.63)</f>
        <v>664.63</v>
      </c>
      <c r="D289" s="2">
        <f>IFERROR(__xludf.DUMMYFUNCTION("""COMPUTED_VALUE"""),45713.66666666667)</f>
        <v>45713.66667</v>
      </c>
      <c r="E289" s="1">
        <f>IFERROR(__xludf.DUMMYFUNCTION("""COMPUTED_VALUE"""),669.83)</f>
        <v>669.83</v>
      </c>
      <c r="G289" s="2">
        <f>IFERROR(__xludf.DUMMYFUNCTION("""COMPUTED_VALUE"""),45713.66666666667)</f>
        <v>45713.66667</v>
      </c>
      <c r="H289" s="1">
        <f>IFERROR(__xludf.DUMMYFUNCTION("""COMPUTED_VALUE"""),663.78)</f>
        <v>663.78</v>
      </c>
      <c r="J289" s="2">
        <f>IFERROR(__xludf.DUMMYFUNCTION("""COMPUTED_VALUE"""),45713.66666666667)</f>
        <v>45713.66667</v>
      </c>
      <c r="K289" s="1">
        <f>IFERROR(__xludf.DUMMYFUNCTION("""COMPUTED_VALUE"""),666.31)</f>
        <v>666.31</v>
      </c>
      <c r="M289" s="2">
        <f>IFERROR(__xludf.DUMMYFUNCTION("""COMPUTED_VALUE"""),45713.66666666667)</f>
        <v>45713.66667</v>
      </c>
      <c r="N289" s="1">
        <f>IFERROR(__xludf.DUMMYFUNCTION("""COMPUTED_VALUE"""),9063729.0)</f>
        <v>9063729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IFERROR(__xludf.DUMMYFUNCTION("""COMPUTED_VALUE"""),663.82)</f>
        <v>663.82</v>
      </c>
      <c r="D290" s="2">
        <f>IFERROR(__xludf.DUMMYFUNCTION("""COMPUTED_VALUE"""),45714.66666666667)</f>
        <v>45714.66667</v>
      </c>
      <c r="E290" s="1">
        <f>IFERROR(__xludf.DUMMYFUNCTION("""COMPUTED_VALUE"""),667.79)</f>
        <v>667.79</v>
      </c>
      <c r="G290" s="2">
        <f>IFERROR(__xludf.DUMMYFUNCTION("""COMPUTED_VALUE"""),45714.66666666667)</f>
        <v>45714.66667</v>
      </c>
      <c r="H290" s="1">
        <f>IFERROR(__xludf.DUMMYFUNCTION("""COMPUTED_VALUE"""),660.04)</f>
        <v>660.04</v>
      </c>
      <c r="J290" s="2">
        <f>IFERROR(__xludf.DUMMYFUNCTION("""COMPUTED_VALUE"""),45714.66666666667)</f>
        <v>45714.66667</v>
      </c>
      <c r="K290" s="1">
        <f>IFERROR(__xludf.DUMMYFUNCTION("""COMPUTED_VALUE"""),660.46)</f>
        <v>660.46</v>
      </c>
      <c r="M290" s="2">
        <f>IFERROR(__xludf.DUMMYFUNCTION("""COMPUTED_VALUE"""),45714.66666666667)</f>
        <v>45714.66667</v>
      </c>
      <c r="N290" s="1">
        <f>IFERROR(__xludf.DUMMYFUNCTION("""COMPUTED_VALUE"""),5119087.0)</f>
        <v>5119087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IFERROR(__xludf.DUMMYFUNCTION("""COMPUTED_VALUE"""),659.64)</f>
        <v>659.64</v>
      </c>
      <c r="D291" s="2">
        <f>IFERROR(__xludf.DUMMYFUNCTION("""COMPUTED_VALUE"""),45715.66666666667)</f>
        <v>45715.66667</v>
      </c>
      <c r="E291" s="1">
        <f>IFERROR(__xludf.DUMMYFUNCTION("""COMPUTED_VALUE"""),665.56)</f>
        <v>665.56</v>
      </c>
      <c r="G291" s="2">
        <f>IFERROR(__xludf.DUMMYFUNCTION("""COMPUTED_VALUE"""),45715.66666666667)</f>
        <v>45715.66667</v>
      </c>
      <c r="H291" s="1">
        <f>IFERROR(__xludf.DUMMYFUNCTION("""COMPUTED_VALUE"""),657.86)</f>
        <v>657.86</v>
      </c>
      <c r="J291" s="2">
        <f>IFERROR(__xludf.DUMMYFUNCTION("""COMPUTED_VALUE"""),45715.66666666667)</f>
        <v>45715.66667</v>
      </c>
      <c r="K291" s="1">
        <f>IFERROR(__xludf.DUMMYFUNCTION("""COMPUTED_VALUE"""),661.55)</f>
        <v>661.55</v>
      </c>
      <c r="M291" s="2">
        <f>IFERROR(__xludf.DUMMYFUNCTION("""COMPUTED_VALUE"""),45715.66666666667)</f>
        <v>45715.66667</v>
      </c>
      <c r="N291" s="1">
        <f>IFERROR(__xludf.DUMMYFUNCTION("""COMPUTED_VALUE"""),6899120.0)</f>
        <v>6899120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IFERROR(__xludf.DUMMYFUNCTION("""COMPUTED_VALUE"""),662.6)</f>
        <v>662.6</v>
      </c>
      <c r="D292" s="2">
        <f>IFERROR(__xludf.DUMMYFUNCTION("""COMPUTED_VALUE"""),45716.66666666667)</f>
        <v>45716.66667</v>
      </c>
      <c r="E292" s="1">
        <f>IFERROR(__xludf.DUMMYFUNCTION("""COMPUTED_VALUE"""),670.61)</f>
        <v>670.61</v>
      </c>
      <c r="G292" s="2">
        <f>IFERROR(__xludf.DUMMYFUNCTION("""COMPUTED_VALUE"""),45716.66666666667)</f>
        <v>45716.66667</v>
      </c>
      <c r="H292" s="1">
        <f>IFERROR(__xludf.DUMMYFUNCTION("""COMPUTED_VALUE"""),661.99)</f>
        <v>661.99</v>
      </c>
      <c r="J292" s="2">
        <f>IFERROR(__xludf.DUMMYFUNCTION("""COMPUTED_VALUE"""),45716.66666666667)</f>
        <v>45716.66667</v>
      </c>
      <c r="K292" s="1">
        <f>IFERROR(__xludf.DUMMYFUNCTION("""COMPUTED_VALUE"""),669.91)</f>
        <v>669.91</v>
      </c>
      <c r="M292" s="2">
        <f>IFERROR(__xludf.DUMMYFUNCTION("""COMPUTED_VALUE"""),45716.66666666667)</f>
        <v>45716.66667</v>
      </c>
      <c r="N292" s="1">
        <f>IFERROR(__xludf.DUMMYFUNCTION("""COMPUTED_VALUE"""),1.0795493E7)</f>
        <v>10795493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IFERROR(__xludf.DUMMYFUNCTION("""COMPUTED_VALUE"""),669.88)</f>
        <v>669.88</v>
      </c>
      <c r="D293" s="2">
        <f>IFERROR(__xludf.DUMMYFUNCTION("""COMPUTED_VALUE"""),45719.66666666667)</f>
        <v>45719.66667</v>
      </c>
      <c r="E293" s="1">
        <f>IFERROR(__xludf.DUMMYFUNCTION("""COMPUTED_VALUE"""),677.61)</f>
        <v>677.61</v>
      </c>
      <c r="G293" s="2">
        <f>IFERROR(__xludf.DUMMYFUNCTION("""COMPUTED_VALUE"""),45719.66666666667)</f>
        <v>45719.66667</v>
      </c>
      <c r="H293" s="1">
        <f>IFERROR(__xludf.DUMMYFUNCTION("""COMPUTED_VALUE"""),667.76)</f>
        <v>667.76</v>
      </c>
      <c r="J293" s="2">
        <f>IFERROR(__xludf.DUMMYFUNCTION("""COMPUTED_VALUE"""),45719.66666666667)</f>
        <v>45719.66667</v>
      </c>
      <c r="K293" s="1">
        <f>IFERROR(__xludf.DUMMYFUNCTION("""COMPUTED_VALUE"""),671.35)</f>
        <v>671.35</v>
      </c>
      <c r="M293" s="2">
        <f>IFERROR(__xludf.DUMMYFUNCTION("""COMPUTED_VALUE"""),45719.66666666667)</f>
        <v>45719.66667</v>
      </c>
      <c r="N293" s="1">
        <f>IFERROR(__xludf.DUMMYFUNCTION("""COMPUTED_VALUE"""),9867266.0)</f>
        <v>9867266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IFERROR(__xludf.DUMMYFUNCTION("""COMPUTED_VALUE"""),673.18)</f>
        <v>673.18</v>
      </c>
      <c r="D294" s="2">
        <f>IFERROR(__xludf.DUMMYFUNCTION("""COMPUTED_VALUE"""),45720.66666666667)</f>
        <v>45720.66667</v>
      </c>
      <c r="E294" s="1">
        <f>IFERROR(__xludf.DUMMYFUNCTION("""COMPUTED_VALUE"""),674.98)</f>
        <v>674.98</v>
      </c>
      <c r="G294" s="2">
        <f>IFERROR(__xludf.DUMMYFUNCTION("""COMPUTED_VALUE"""),45720.66666666667)</f>
        <v>45720.66667</v>
      </c>
      <c r="H294" s="1">
        <f>IFERROR(__xludf.DUMMYFUNCTION("""COMPUTED_VALUE"""),660.83)</f>
        <v>660.83</v>
      </c>
      <c r="J294" s="2">
        <f>IFERROR(__xludf.DUMMYFUNCTION("""COMPUTED_VALUE"""),45720.66666666667)</f>
        <v>45720.66667</v>
      </c>
      <c r="K294" s="1">
        <f>IFERROR(__xludf.DUMMYFUNCTION("""COMPUTED_VALUE"""),661.92)</f>
        <v>661.92</v>
      </c>
      <c r="M294" s="2">
        <f>IFERROR(__xludf.DUMMYFUNCTION("""COMPUTED_VALUE"""),45720.66666666667)</f>
        <v>45720.66667</v>
      </c>
      <c r="N294" s="1">
        <f>IFERROR(__xludf.DUMMYFUNCTION("""COMPUTED_VALUE"""),9379723.0)</f>
        <v>9379723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IFERROR(__xludf.DUMMYFUNCTION("""COMPUTED_VALUE"""),659.37)</f>
        <v>659.37</v>
      </c>
      <c r="D295" s="2">
        <f>IFERROR(__xludf.DUMMYFUNCTION("""COMPUTED_VALUE"""),45721.66666666667)</f>
        <v>45721.66667</v>
      </c>
      <c r="E295" s="1">
        <f>IFERROR(__xludf.DUMMYFUNCTION("""COMPUTED_VALUE"""),664.74)</f>
        <v>664.74</v>
      </c>
      <c r="G295" s="2">
        <f>IFERROR(__xludf.DUMMYFUNCTION("""COMPUTED_VALUE"""),45721.66666666667)</f>
        <v>45721.66667</v>
      </c>
      <c r="H295" s="1">
        <f>IFERROR(__xludf.DUMMYFUNCTION("""COMPUTED_VALUE"""),652.05)</f>
        <v>652.05</v>
      </c>
      <c r="J295" s="2">
        <f>IFERROR(__xludf.DUMMYFUNCTION("""COMPUTED_VALUE"""),45721.66666666667)</f>
        <v>45721.66667</v>
      </c>
      <c r="K295" s="1">
        <f>IFERROR(__xludf.DUMMYFUNCTION("""COMPUTED_VALUE"""),662.12)</f>
        <v>662.12</v>
      </c>
      <c r="M295" s="2">
        <f>IFERROR(__xludf.DUMMYFUNCTION("""COMPUTED_VALUE"""),45721.66666666667)</f>
        <v>45721.66667</v>
      </c>
      <c r="N295" s="1">
        <f>IFERROR(__xludf.DUMMYFUNCTION("""COMPUTED_VALUE"""),7336818.0)</f>
        <v>7336818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IFERROR(__xludf.DUMMYFUNCTION("""COMPUTED_VALUE"""),659.06)</f>
        <v>659.06</v>
      </c>
      <c r="D296" s="2">
        <f>IFERROR(__xludf.DUMMYFUNCTION("""COMPUTED_VALUE"""),45722.66666666667)</f>
        <v>45722.66667</v>
      </c>
      <c r="E296" s="1">
        <f>IFERROR(__xludf.DUMMYFUNCTION("""COMPUTED_VALUE"""),659.45)</f>
        <v>659.45</v>
      </c>
      <c r="G296" s="2">
        <f>IFERROR(__xludf.DUMMYFUNCTION("""COMPUTED_VALUE"""),45722.66666666667)</f>
        <v>45722.66667</v>
      </c>
      <c r="H296" s="1">
        <f>IFERROR(__xludf.DUMMYFUNCTION("""COMPUTED_VALUE"""),648.85)</f>
        <v>648.85</v>
      </c>
      <c r="J296" s="2">
        <f>IFERROR(__xludf.DUMMYFUNCTION("""COMPUTED_VALUE"""),45722.66666666667)</f>
        <v>45722.66667</v>
      </c>
      <c r="K296" s="1">
        <f>IFERROR(__xludf.DUMMYFUNCTION("""COMPUTED_VALUE"""),650.78)</f>
        <v>650.78</v>
      </c>
      <c r="M296" s="2">
        <f>IFERROR(__xludf.DUMMYFUNCTION("""COMPUTED_VALUE"""),45722.66666666667)</f>
        <v>45722.66667</v>
      </c>
      <c r="N296" s="1">
        <f>IFERROR(__xludf.DUMMYFUNCTION("""COMPUTED_VALUE"""),6157537.0)</f>
        <v>6157537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IFERROR(__xludf.DUMMYFUNCTION("""COMPUTED_VALUE"""),648.43)</f>
        <v>648.43</v>
      </c>
      <c r="D297" s="2">
        <f>IFERROR(__xludf.DUMMYFUNCTION("""COMPUTED_VALUE"""),45723.66666666667)</f>
        <v>45723.66667</v>
      </c>
      <c r="E297" s="1">
        <f>IFERROR(__xludf.DUMMYFUNCTION("""COMPUTED_VALUE"""),662.21)</f>
        <v>662.21</v>
      </c>
      <c r="G297" s="2">
        <f>IFERROR(__xludf.DUMMYFUNCTION("""COMPUTED_VALUE"""),45723.66666666667)</f>
        <v>45723.66667</v>
      </c>
      <c r="H297" s="1">
        <f>IFERROR(__xludf.DUMMYFUNCTION("""COMPUTED_VALUE"""),645.93)</f>
        <v>645.93</v>
      </c>
      <c r="J297" s="2">
        <f>IFERROR(__xludf.DUMMYFUNCTION("""COMPUTED_VALUE"""),45723.66666666667)</f>
        <v>45723.66667</v>
      </c>
      <c r="K297" s="1">
        <f>IFERROR(__xludf.DUMMYFUNCTION("""COMPUTED_VALUE"""),661.25)</f>
        <v>661.25</v>
      </c>
      <c r="M297" s="2">
        <f>IFERROR(__xludf.DUMMYFUNCTION("""COMPUTED_VALUE"""),45723.66666666667)</f>
        <v>45723.66667</v>
      </c>
      <c r="N297" s="1">
        <f>IFERROR(__xludf.DUMMYFUNCTION("""COMPUTED_VALUE"""),8665576.0)</f>
        <v>8665576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IFERROR(__xludf.DUMMYFUNCTION("""COMPUTED_VALUE"""),658.9)</f>
        <v>658.9</v>
      </c>
      <c r="D298" s="2">
        <f>IFERROR(__xludf.DUMMYFUNCTION("""COMPUTED_VALUE"""),45726.66666666667)</f>
        <v>45726.66667</v>
      </c>
      <c r="E298" s="1">
        <f>IFERROR(__xludf.DUMMYFUNCTION("""COMPUTED_VALUE"""),669.34)</f>
        <v>669.34</v>
      </c>
      <c r="G298" s="2">
        <f>IFERROR(__xludf.DUMMYFUNCTION("""COMPUTED_VALUE"""),45726.66666666667)</f>
        <v>45726.66667</v>
      </c>
      <c r="H298" s="1">
        <f>IFERROR(__xludf.DUMMYFUNCTION("""COMPUTED_VALUE"""),653.61)</f>
        <v>653.61</v>
      </c>
      <c r="J298" s="2">
        <f>IFERROR(__xludf.DUMMYFUNCTION("""COMPUTED_VALUE"""),45726.66666666667)</f>
        <v>45726.66667</v>
      </c>
      <c r="K298" s="1">
        <f>IFERROR(__xludf.DUMMYFUNCTION("""COMPUTED_VALUE"""),656.57)</f>
        <v>656.57</v>
      </c>
      <c r="M298" s="2">
        <f>IFERROR(__xludf.DUMMYFUNCTION("""COMPUTED_VALUE"""),45726.66666666667)</f>
        <v>45726.66667</v>
      </c>
      <c r="N298" s="1">
        <f>IFERROR(__xludf.DUMMYFUNCTION("""COMPUTED_VALUE"""),8637285.0)</f>
        <v>8637285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IFERROR(__xludf.DUMMYFUNCTION("""COMPUTED_VALUE"""),657.25)</f>
        <v>657.25</v>
      </c>
      <c r="D299" s="2">
        <f>IFERROR(__xludf.DUMMYFUNCTION("""COMPUTED_VALUE"""),45727.66666666667)</f>
        <v>45727.66667</v>
      </c>
      <c r="E299" s="1">
        <f>IFERROR(__xludf.DUMMYFUNCTION("""COMPUTED_VALUE"""),657.38)</f>
        <v>657.38</v>
      </c>
      <c r="G299" s="2">
        <f>IFERROR(__xludf.DUMMYFUNCTION("""COMPUTED_VALUE"""),45727.66666666667)</f>
        <v>45727.66667</v>
      </c>
      <c r="H299" s="1">
        <f>IFERROR(__xludf.DUMMYFUNCTION("""COMPUTED_VALUE"""),646.64)</f>
        <v>646.64</v>
      </c>
      <c r="J299" s="2">
        <f>IFERROR(__xludf.DUMMYFUNCTION("""COMPUTED_VALUE"""),45727.66666666667)</f>
        <v>45727.66667</v>
      </c>
      <c r="K299" s="1">
        <f>IFERROR(__xludf.DUMMYFUNCTION("""COMPUTED_VALUE"""),647.36)</f>
        <v>647.36</v>
      </c>
      <c r="M299" s="2">
        <f>IFERROR(__xludf.DUMMYFUNCTION("""COMPUTED_VALUE"""),45727.66666666667)</f>
        <v>45727.66667</v>
      </c>
      <c r="N299" s="1">
        <f>IFERROR(__xludf.DUMMYFUNCTION("""COMPUTED_VALUE"""),8019718.0)</f>
        <v>8019718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IFERROR(__xludf.DUMMYFUNCTION("""COMPUTED_VALUE"""),648.56)</f>
        <v>648.56</v>
      </c>
      <c r="D300" s="2">
        <f>IFERROR(__xludf.DUMMYFUNCTION("""COMPUTED_VALUE"""),45728.66666666667)</f>
        <v>45728.66667</v>
      </c>
      <c r="E300" s="1">
        <f>IFERROR(__xludf.DUMMYFUNCTION("""COMPUTED_VALUE"""),650.4)</f>
        <v>650.4</v>
      </c>
      <c r="G300" s="2">
        <f>IFERROR(__xludf.DUMMYFUNCTION("""COMPUTED_VALUE"""),45728.66666666667)</f>
        <v>45728.66667</v>
      </c>
      <c r="H300" s="1">
        <f>IFERROR(__xludf.DUMMYFUNCTION("""COMPUTED_VALUE"""),642.8)</f>
        <v>642.8</v>
      </c>
      <c r="J300" s="2">
        <f>IFERROR(__xludf.DUMMYFUNCTION("""COMPUTED_VALUE"""),45728.66666666667)</f>
        <v>45728.66667</v>
      </c>
      <c r="K300" s="1">
        <f>IFERROR(__xludf.DUMMYFUNCTION("""COMPUTED_VALUE"""),643.12)</f>
        <v>643.12</v>
      </c>
      <c r="M300" s="2">
        <f>IFERROR(__xludf.DUMMYFUNCTION("""COMPUTED_VALUE"""),45728.66666666667)</f>
        <v>45728.66667</v>
      </c>
      <c r="N300" s="1">
        <f>IFERROR(__xludf.DUMMYFUNCTION("""COMPUTED_VALUE"""),5927545.0)</f>
        <v>5927545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IFERROR(__xludf.DUMMYFUNCTION("""COMPUTED_VALUE"""),642.16)</f>
        <v>642.16</v>
      </c>
      <c r="D301" s="2">
        <f>IFERROR(__xludf.DUMMYFUNCTION("""COMPUTED_VALUE"""),45729.66666666667)</f>
        <v>45729.66667</v>
      </c>
      <c r="E301" s="1">
        <f>IFERROR(__xludf.DUMMYFUNCTION("""COMPUTED_VALUE"""),644.25)</f>
        <v>644.25</v>
      </c>
      <c r="G301" s="2">
        <f>IFERROR(__xludf.DUMMYFUNCTION("""COMPUTED_VALUE"""),45729.66666666667)</f>
        <v>45729.66667</v>
      </c>
      <c r="H301" s="1">
        <f>IFERROR(__xludf.DUMMYFUNCTION("""COMPUTED_VALUE"""),638.97)</f>
        <v>638.97</v>
      </c>
      <c r="J301" s="2">
        <f>IFERROR(__xludf.DUMMYFUNCTION("""COMPUTED_VALUE"""),45729.66666666667)</f>
        <v>45729.66667</v>
      </c>
      <c r="K301" s="1">
        <f>IFERROR(__xludf.DUMMYFUNCTION("""COMPUTED_VALUE"""),641.76)</f>
        <v>641.76</v>
      </c>
      <c r="M301" s="2">
        <f>IFERROR(__xludf.DUMMYFUNCTION("""COMPUTED_VALUE"""),45729.66666666667)</f>
        <v>45729.66667</v>
      </c>
      <c r="N301" s="1">
        <f>IFERROR(__xludf.DUMMYFUNCTION("""COMPUTED_VALUE"""),6335881.0)</f>
        <v>6335881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IFERROR(__xludf.DUMMYFUNCTION("""COMPUTED_VALUE"""),641.43)</f>
        <v>641.43</v>
      </c>
      <c r="D302" s="2">
        <f>IFERROR(__xludf.DUMMYFUNCTION("""COMPUTED_VALUE"""),45730.66666666667)</f>
        <v>45730.66667</v>
      </c>
      <c r="E302" s="1">
        <f>IFERROR(__xludf.DUMMYFUNCTION("""COMPUTED_VALUE"""),650.02)</f>
        <v>650.02</v>
      </c>
      <c r="G302" s="2">
        <f>IFERROR(__xludf.DUMMYFUNCTION("""COMPUTED_VALUE"""),45730.66666666667)</f>
        <v>45730.66667</v>
      </c>
      <c r="H302" s="1">
        <f>IFERROR(__xludf.DUMMYFUNCTION("""COMPUTED_VALUE"""),640.35)</f>
        <v>640.35</v>
      </c>
      <c r="J302" s="2">
        <f>IFERROR(__xludf.DUMMYFUNCTION("""COMPUTED_VALUE"""),45730.66666666667)</f>
        <v>45730.66667</v>
      </c>
      <c r="K302" s="1">
        <f>IFERROR(__xludf.DUMMYFUNCTION("""COMPUTED_VALUE"""),649.32)</f>
        <v>649.32</v>
      </c>
      <c r="M302" s="2">
        <f>IFERROR(__xludf.DUMMYFUNCTION("""COMPUTED_VALUE"""),45730.66666666667)</f>
        <v>45730.66667</v>
      </c>
      <c r="N302" s="1">
        <f>IFERROR(__xludf.DUMMYFUNCTION("""COMPUTED_VALUE"""),6284194.0)</f>
        <v>6284194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IFERROR(__xludf.DUMMYFUNCTION("""COMPUTED_VALUE"""),649.6)</f>
        <v>649.6</v>
      </c>
      <c r="D303" s="2">
        <f>IFERROR(__xludf.DUMMYFUNCTION("""COMPUTED_VALUE"""),45733.66666666667)</f>
        <v>45733.66667</v>
      </c>
      <c r="E303" s="1">
        <f>IFERROR(__xludf.DUMMYFUNCTION("""COMPUTED_VALUE"""),659.16)</f>
        <v>659.16</v>
      </c>
      <c r="G303" s="2">
        <f>IFERROR(__xludf.DUMMYFUNCTION("""COMPUTED_VALUE"""),45733.66666666667)</f>
        <v>45733.66667</v>
      </c>
      <c r="H303" s="1">
        <f>IFERROR(__xludf.DUMMYFUNCTION("""COMPUTED_VALUE"""),648.03)</f>
        <v>648.03</v>
      </c>
      <c r="J303" s="2">
        <f>IFERROR(__xludf.DUMMYFUNCTION("""COMPUTED_VALUE"""),45733.66666666667)</f>
        <v>45733.66667</v>
      </c>
      <c r="K303" s="1">
        <f>IFERROR(__xludf.DUMMYFUNCTION("""COMPUTED_VALUE"""),657.8)</f>
        <v>657.8</v>
      </c>
      <c r="M303" s="2">
        <f>IFERROR(__xludf.DUMMYFUNCTION("""COMPUTED_VALUE"""),45733.66666666667)</f>
        <v>45733.66667</v>
      </c>
      <c r="N303" s="1">
        <f>IFERROR(__xludf.DUMMYFUNCTION("""COMPUTED_VALUE"""),5790558.0)</f>
        <v>5790558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IFERROR(__xludf.DUMMYFUNCTION("""COMPUTED_VALUE"""),656.06)</f>
        <v>656.06</v>
      </c>
      <c r="D304" s="2">
        <f>IFERROR(__xludf.DUMMYFUNCTION("""COMPUTED_VALUE"""),45734.66666666667)</f>
        <v>45734.66667</v>
      </c>
      <c r="E304" s="1">
        <f>IFERROR(__xludf.DUMMYFUNCTION("""COMPUTED_VALUE"""),657.87)</f>
        <v>657.87</v>
      </c>
      <c r="G304" s="2">
        <f>IFERROR(__xludf.DUMMYFUNCTION("""COMPUTED_VALUE"""),45734.66666666667)</f>
        <v>45734.66667</v>
      </c>
      <c r="H304" s="1">
        <f>IFERROR(__xludf.DUMMYFUNCTION("""COMPUTED_VALUE"""),650.74)</f>
        <v>650.74</v>
      </c>
      <c r="J304" s="2">
        <f>IFERROR(__xludf.DUMMYFUNCTION("""COMPUTED_VALUE"""),45734.66666666667)</f>
        <v>45734.66667</v>
      </c>
      <c r="K304" s="1">
        <f>IFERROR(__xludf.DUMMYFUNCTION("""COMPUTED_VALUE"""),653.67)</f>
        <v>653.67</v>
      </c>
      <c r="M304" s="2">
        <f>IFERROR(__xludf.DUMMYFUNCTION("""COMPUTED_VALUE"""),45734.66666666667)</f>
        <v>45734.66667</v>
      </c>
      <c r="N304" s="1">
        <f>IFERROR(__xludf.DUMMYFUNCTION("""COMPUTED_VALUE"""),5768645.0)</f>
        <v>5768645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IFERROR(__xludf.DUMMYFUNCTION("""COMPUTED_VALUE"""),654.33)</f>
        <v>654.33</v>
      </c>
      <c r="D305" s="2">
        <f>IFERROR(__xludf.DUMMYFUNCTION("""COMPUTED_VALUE"""),45735.66666666667)</f>
        <v>45735.66667</v>
      </c>
      <c r="E305" s="1">
        <f>IFERROR(__xludf.DUMMYFUNCTION("""COMPUTED_VALUE"""),660.0)</f>
        <v>660</v>
      </c>
      <c r="G305" s="2">
        <f>IFERROR(__xludf.DUMMYFUNCTION("""COMPUTED_VALUE"""),45735.66666666667)</f>
        <v>45735.66667</v>
      </c>
      <c r="H305" s="1">
        <f>IFERROR(__xludf.DUMMYFUNCTION("""COMPUTED_VALUE"""),652.4)</f>
        <v>652.4</v>
      </c>
      <c r="J305" s="2">
        <f>IFERROR(__xludf.DUMMYFUNCTION("""COMPUTED_VALUE"""),45735.66666666667)</f>
        <v>45735.66667</v>
      </c>
      <c r="K305" s="1">
        <f>IFERROR(__xludf.DUMMYFUNCTION("""COMPUTED_VALUE"""),657.98)</f>
        <v>657.98</v>
      </c>
      <c r="M305" s="2">
        <f>IFERROR(__xludf.DUMMYFUNCTION("""COMPUTED_VALUE"""),45735.66666666667)</f>
        <v>45735.66667</v>
      </c>
      <c r="N305" s="1">
        <f>IFERROR(__xludf.DUMMYFUNCTION("""COMPUTED_VALUE"""),6274534.0)</f>
        <v>6274534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IFERROR(__xludf.DUMMYFUNCTION("""COMPUTED_VALUE"""),657.52)</f>
        <v>657.52</v>
      </c>
      <c r="D306" s="2">
        <f>IFERROR(__xludf.DUMMYFUNCTION("""COMPUTED_VALUE"""),45736.66666666667)</f>
        <v>45736.66667</v>
      </c>
      <c r="E306" s="1">
        <f>IFERROR(__xludf.DUMMYFUNCTION("""COMPUTED_VALUE"""),658.92)</f>
        <v>658.92</v>
      </c>
      <c r="G306" s="2">
        <f>IFERROR(__xludf.DUMMYFUNCTION("""COMPUTED_VALUE"""),45736.66666666667)</f>
        <v>45736.66667</v>
      </c>
      <c r="H306" s="1">
        <f>IFERROR(__xludf.DUMMYFUNCTION("""COMPUTED_VALUE"""),651.97)</f>
        <v>651.97</v>
      </c>
      <c r="J306" s="2">
        <f>IFERROR(__xludf.DUMMYFUNCTION("""COMPUTED_VALUE"""),45736.66666666667)</f>
        <v>45736.66667</v>
      </c>
      <c r="K306" s="1">
        <f>IFERROR(__xludf.DUMMYFUNCTION("""COMPUTED_VALUE"""),655.63)</f>
        <v>655.63</v>
      </c>
      <c r="M306" s="2">
        <f>IFERROR(__xludf.DUMMYFUNCTION("""COMPUTED_VALUE"""),45736.66666666667)</f>
        <v>45736.66667</v>
      </c>
      <c r="N306" s="1">
        <f>IFERROR(__xludf.DUMMYFUNCTION("""COMPUTED_VALUE"""),7628308.0)</f>
        <v>7628308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IFERROR(__xludf.DUMMYFUNCTION("""COMPUTED_VALUE"""),654.59)</f>
        <v>654.59</v>
      </c>
      <c r="D307" s="2">
        <f>IFERROR(__xludf.DUMMYFUNCTION("""COMPUTED_VALUE"""),45737.66666666667)</f>
        <v>45737.66667</v>
      </c>
      <c r="E307" s="1">
        <f>IFERROR(__xludf.DUMMYFUNCTION("""COMPUTED_VALUE"""),654.59)</f>
        <v>654.59</v>
      </c>
      <c r="G307" s="2">
        <f>IFERROR(__xludf.DUMMYFUNCTION("""COMPUTED_VALUE"""),45737.66666666667)</f>
        <v>45737.66667</v>
      </c>
      <c r="H307" s="1">
        <f>IFERROR(__xludf.DUMMYFUNCTION("""COMPUTED_VALUE"""),647.6)</f>
        <v>647.6</v>
      </c>
      <c r="J307" s="2">
        <f>IFERROR(__xludf.DUMMYFUNCTION("""COMPUTED_VALUE"""),45737.66666666667)</f>
        <v>45737.66667</v>
      </c>
      <c r="K307" s="1">
        <f>IFERROR(__xludf.DUMMYFUNCTION("""COMPUTED_VALUE"""),650.85)</f>
        <v>650.85</v>
      </c>
      <c r="M307" s="2">
        <f>IFERROR(__xludf.DUMMYFUNCTION("""COMPUTED_VALUE"""),45737.66666666667)</f>
        <v>45737.66667</v>
      </c>
      <c r="N307" s="1">
        <f>IFERROR(__xludf.DUMMYFUNCTION("""COMPUTED_VALUE"""),1.2182157E7)</f>
        <v>12182157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IFERROR(__xludf.DUMMYFUNCTION("""COMPUTED_VALUE"""),652.89)</f>
        <v>652.89</v>
      </c>
      <c r="D308" s="2">
        <f>IFERROR(__xludf.DUMMYFUNCTION("""COMPUTED_VALUE"""),45740.66666666667)</f>
        <v>45740.66667</v>
      </c>
      <c r="E308" s="1">
        <f>IFERROR(__xludf.DUMMYFUNCTION("""COMPUTED_VALUE"""),658.22)</f>
        <v>658.22</v>
      </c>
      <c r="G308" s="2">
        <f>IFERROR(__xludf.DUMMYFUNCTION("""COMPUTED_VALUE"""),45740.66666666667)</f>
        <v>45740.66667</v>
      </c>
      <c r="H308" s="1">
        <f>IFERROR(__xludf.DUMMYFUNCTION("""COMPUTED_VALUE"""),652.51)</f>
        <v>652.51</v>
      </c>
      <c r="J308" s="2">
        <f>IFERROR(__xludf.DUMMYFUNCTION("""COMPUTED_VALUE"""),45740.66666666667)</f>
        <v>45740.66667</v>
      </c>
      <c r="K308" s="1">
        <f>IFERROR(__xludf.DUMMYFUNCTION("""COMPUTED_VALUE"""),656.28)</f>
        <v>656.28</v>
      </c>
      <c r="M308" s="2">
        <f>IFERROR(__xludf.DUMMYFUNCTION("""COMPUTED_VALUE"""),45740.66666666667)</f>
        <v>45740.66667</v>
      </c>
      <c r="N308" s="1">
        <f>IFERROR(__xludf.DUMMYFUNCTION("""COMPUTED_VALUE"""),6421961.0)</f>
        <v>6421961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IFERROR(__xludf.DUMMYFUNCTION("""COMPUTED_VALUE"""),657.38)</f>
        <v>657.38</v>
      </c>
      <c r="D309" s="2">
        <f>IFERROR(__xludf.DUMMYFUNCTION("""COMPUTED_VALUE"""),45741.66666666667)</f>
        <v>45741.66667</v>
      </c>
      <c r="E309" s="1">
        <f>IFERROR(__xludf.DUMMYFUNCTION("""COMPUTED_VALUE"""),659.05)</f>
        <v>659.05</v>
      </c>
      <c r="G309" s="2">
        <f>IFERROR(__xludf.DUMMYFUNCTION("""COMPUTED_VALUE"""),45741.66666666667)</f>
        <v>45741.66667</v>
      </c>
      <c r="H309" s="1">
        <f>IFERROR(__xludf.DUMMYFUNCTION("""COMPUTED_VALUE"""),654.04)</f>
        <v>654.04</v>
      </c>
      <c r="J309" s="2">
        <f>IFERROR(__xludf.DUMMYFUNCTION("""COMPUTED_VALUE"""),45741.66666666667)</f>
        <v>45741.66667</v>
      </c>
      <c r="K309" s="1">
        <f>IFERROR(__xludf.DUMMYFUNCTION("""COMPUTED_VALUE"""),658.49)</f>
        <v>658.49</v>
      </c>
      <c r="M309" s="2">
        <f>IFERROR(__xludf.DUMMYFUNCTION("""COMPUTED_VALUE"""),45741.66666666667)</f>
        <v>45741.66667</v>
      </c>
      <c r="N309" s="1">
        <f>IFERROR(__xludf.DUMMYFUNCTION("""COMPUTED_VALUE"""),6045800.0)</f>
        <v>6045800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IFERROR(__xludf.DUMMYFUNCTION("""COMPUTED_VALUE"""),661.22)</f>
        <v>661.22</v>
      </c>
      <c r="D310" s="2">
        <f>IFERROR(__xludf.DUMMYFUNCTION("""COMPUTED_VALUE"""),45742.66666666667)</f>
        <v>45742.66667</v>
      </c>
      <c r="E310" s="1">
        <f>IFERROR(__xludf.DUMMYFUNCTION("""COMPUTED_VALUE"""),665.06)</f>
        <v>665.06</v>
      </c>
      <c r="G310" s="2">
        <f>IFERROR(__xludf.DUMMYFUNCTION("""COMPUTED_VALUE"""),45742.66666666667)</f>
        <v>45742.66667</v>
      </c>
      <c r="H310" s="1">
        <f>IFERROR(__xludf.DUMMYFUNCTION("""COMPUTED_VALUE"""),659.24)</f>
        <v>659.24</v>
      </c>
      <c r="J310" s="2">
        <f>IFERROR(__xludf.DUMMYFUNCTION("""COMPUTED_VALUE"""),45742.66666666667)</f>
        <v>45742.66667</v>
      </c>
      <c r="K310" s="1">
        <f>IFERROR(__xludf.DUMMYFUNCTION("""COMPUTED_VALUE"""),660.65)</f>
        <v>660.65</v>
      </c>
      <c r="M310" s="2">
        <f>IFERROR(__xludf.DUMMYFUNCTION("""COMPUTED_VALUE"""),45742.66666666667)</f>
        <v>45742.66667</v>
      </c>
      <c r="N310" s="1">
        <f>IFERROR(__xludf.DUMMYFUNCTION("""COMPUTED_VALUE"""),5407536.0)</f>
        <v>5407536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IFERROR(__xludf.DUMMYFUNCTION("""COMPUTED_VALUE"""),663.2)</f>
        <v>663.2</v>
      </c>
      <c r="D311" s="2">
        <f>IFERROR(__xludf.DUMMYFUNCTION("""COMPUTED_VALUE"""),45743.66666666667)</f>
        <v>45743.66667</v>
      </c>
      <c r="E311" s="1">
        <f>IFERROR(__xludf.DUMMYFUNCTION("""COMPUTED_VALUE"""),667.67)</f>
        <v>667.67</v>
      </c>
      <c r="G311" s="2">
        <f>IFERROR(__xludf.DUMMYFUNCTION("""COMPUTED_VALUE"""),45743.66666666667)</f>
        <v>45743.66667</v>
      </c>
      <c r="H311" s="1">
        <f>IFERROR(__xludf.DUMMYFUNCTION("""COMPUTED_VALUE"""),659.3)</f>
        <v>659.3</v>
      </c>
      <c r="J311" s="2">
        <f>IFERROR(__xludf.DUMMYFUNCTION("""COMPUTED_VALUE"""),45743.66666666667)</f>
        <v>45743.66667</v>
      </c>
      <c r="K311" s="1">
        <f>IFERROR(__xludf.DUMMYFUNCTION("""COMPUTED_VALUE"""),662.66)</f>
        <v>662.66</v>
      </c>
      <c r="M311" s="2">
        <f>IFERROR(__xludf.DUMMYFUNCTION("""COMPUTED_VALUE"""),45743.66666666667)</f>
        <v>45743.66667</v>
      </c>
      <c r="N311" s="1">
        <f>IFERROR(__xludf.DUMMYFUNCTION("""COMPUTED_VALUE"""),5166842.0)</f>
        <v>5166842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IFERROR(__xludf.DUMMYFUNCTION("""COMPUTED_VALUE"""),662.64)</f>
        <v>662.64</v>
      </c>
      <c r="D312" s="2">
        <f>IFERROR(__xludf.DUMMYFUNCTION("""COMPUTED_VALUE"""),45744.66666666667)</f>
        <v>45744.66667</v>
      </c>
      <c r="E312" s="1">
        <f>IFERROR(__xludf.DUMMYFUNCTION("""COMPUTED_VALUE"""),664.38)</f>
        <v>664.38</v>
      </c>
      <c r="G312" s="2">
        <f>IFERROR(__xludf.DUMMYFUNCTION("""COMPUTED_VALUE"""),45744.66666666667)</f>
        <v>45744.66667</v>
      </c>
      <c r="H312" s="1">
        <f>IFERROR(__xludf.DUMMYFUNCTION("""COMPUTED_VALUE"""),657.17)</f>
        <v>657.17</v>
      </c>
      <c r="J312" s="2">
        <f>IFERROR(__xludf.DUMMYFUNCTION("""COMPUTED_VALUE"""),45744.66666666667)</f>
        <v>45744.66667</v>
      </c>
      <c r="K312" s="1">
        <f>IFERROR(__xludf.DUMMYFUNCTION("""COMPUTED_VALUE"""),657.66)</f>
        <v>657.66</v>
      </c>
      <c r="M312" s="2">
        <f>IFERROR(__xludf.DUMMYFUNCTION("""COMPUTED_VALUE"""),45744.66666666667)</f>
        <v>45744.66667</v>
      </c>
      <c r="N312" s="1">
        <f>IFERROR(__xludf.DUMMYFUNCTION("""COMPUTED_VALUE"""),4717061.0)</f>
        <v>4717061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IFERROR(__xludf.DUMMYFUNCTION("""COMPUTED_VALUE"""),658.69)</f>
        <v>658.69</v>
      </c>
      <c r="D313" s="2">
        <f>IFERROR(__xludf.DUMMYFUNCTION("""COMPUTED_VALUE"""),45747.66666666667)</f>
        <v>45747.66667</v>
      </c>
      <c r="E313" s="1">
        <f>IFERROR(__xludf.DUMMYFUNCTION("""COMPUTED_VALUE"""),669.71)</f>
        <v>669.71</v>
      </c>
      <c r="G313" s="2">
        <f>IFERROR(__xludf.DUMMYFUNCTION("""COMPUTED_VALUE"""),45747.66666666667)</f>
        <v>45747.66667</v>
      </c>
      <c r="H313" s="1">
        <f>IFERROR(__xludf.DUMMYFUNCTION("""COMPUTED_VALUE"""),658.69)</f>
        <v>658.69</v>
      </c>
      <c r="J313" s="2">
        <f>IFERROR(__xludf.DUMMYFUNCTION("""COMPUTED_VALUE"""),45747.66666666667)</f>
        <v>45747.66667</v>
      </c>
      <c r="K313" s="1">
        <f>IFERROR(__xludf.DUMMYFUNCTION("""COMPUTED_VALUE"""),666.84)</f>
        <v>666.84</v>
      </c>
      <c r="M313" s="2">
        <f>IFERROR(__xludf.DUMMYFUNCTION("""COMPUTED_VALUE"""),45747.66666666667)</f>
        <v>45747.66667</v>
      </c>
      <c r="N313" s="1">
        <f>IFERROR(__xludf.DUMMYFUNCTION("""COMPUTED_VALUE"""),8164529.0)</f>
        <v>8164529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IFERROR(__xludf.DUMMYFUNCTION("""COMPUTED_VALUE"""),666.17)</f>
        <v>666.17</v>
      </c>
      <c r="D314" s="2">
        <f>IFERROR(__xludf.DUMMYFUNCTION("""COMPUTED_VALUE"""),45748.66666666667)</f>
        <v>45748.66667</v>
      </c>
      <c r="E314" s="1">
        <f>IFERROR(__xludf.DUMMYFUNCTION("""COMPUTED_VALUE"""),672.66)</f>
        <v>672.66</v>
      </c>
      <c r="G314" s="2">
        <f>IFERROR(__xludf.DUMMYFUNCTION("""COMPUTED_VALUE"""),45748.66666666667)</f>
        <v>45748.66667</v>
      </c>
      <c r="H314" s="1">
        <f>IFERROR(__xludf.DUMMYFUNCTION("""COMPUTED_VALUE"""),664.28)</f>
        <v>664.28</v>
      </c>
      <c r="J314" s="2">
        <f>IFERROR(__xludf.DUMMYFUNCTION("""COMPUTED_VALUE"""),45748.66666666667)</f>
        <v>45748.66667</v>
      </c>
      <c r="K314" s="1">
        <f>IFERROR(__xludf.DUMMYFUNCTION("""COMPUTED_VALUE"""),672.39)</f>
        <v>672.39</v>
      </c>
      <c r="M314" s="2">
        <f>IFERROR(__xludf.DUMMYFUNCTION("""COMPUTED_VALUE"""),45748.66666666667)</f>
        <v>45748.66667</v>
      </c>
      <c r="N314" s="1">
        <f>IFERROR(__xludf.DUMMYFUNCTION("""COMPUTED_VALUE"""),6488942.0)</f>
        <v>6488942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IFERROR(__xludf.DUMMYFUNCTION("""COMPUTED_VALUE"""),669.46)</f>
        <v>669.46</v>
      </c>
      <c r="D315" s="2">
        <f>IFERROR(__xludf.DUMMYFUNCTION("""COMPUTED_VALUE"""),45749.66666666667)</f>
        <v>45749.66667</v>
      </c>
      <c r="E315" s="1">
        <f>IFERROR(__xludf.DUMMYFUNCTION("""COMPUTED_VALUE"""),678.0)</f>
        <v>678</v>
      </c>
      <c r="G315" s="2">
        <f>IFERROR(__xludf.DUMMYFUNCTION("""COMPUTED_VALUE"""),45749.66666666667)</f>
        <v>45749.66667</v>
      </c>
      <c r="H315" s="1">
        <f>IFERROR(__xludf.DUMMYFUNCTION("""COMPUTED_VALUE"""),664.51)</f>
        <v>664.51</v>
      </c>
      <c r="J315" s="2">
        <f>IFERROR(__xludf.DUMMYFUNCTION("""COMPUTED_VALUE"""),45749.66666666667)</f>
        <v>45749.66667</v>
      </c>
      <c r="K315" s="1">
        <f>IFERROR(__xludf.DUMMYFUNCTION("""COMPUTED_VALUE"""),677.58)</f>
        <v>677.58</v>
      </c>
      <c r="M315" s="2">
        <f>IFERROR(__xludf.DUMMYFUNCTION("""COMPUTED_VALUE"""),45749.66666666667)</f>
        <v>45749.66667</v>
      </c>
      <c r="N315" s="1">
        <f>IFERROR(__xludf.DUMMYFUNCTION("""COMPUTED_VALUE"""),8403339.0)</f>
        <v>8403339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IFERROR(__xludf.DUMMYFUNCTION("""COMPUTED_VALUE"""),674.9)</f>
        <v>674.9</v>
      </c>
      <c r="D316" s="2">
        <f>IFERROR(__xludf.DUMMYFUNCTION("""COMPUTED_VALUE"""),45750.66666666667)</f>
        <v>45750.66667</v>
      </c>
      <c r="E316" s="1">
        <f>IFERROR(__xludf.DUMMYFUNCTION("""COMPUTED_VALUE"""),685.1)</f>
        <v>685.1</v>
      </c>
      <c r="G316" s="2">
        <f>IFERROR(__xludf.DUMMYFUNCTION("""COMPUTED_VALUE"""),45750.66666666667)</f>
        <v>45750.66667</v>
      </c>
      <c r="H316" s="1">
        <f>IFERROR(__xludf.DUMMYFUNCTION("""COMPUTED_VALUE"""),670.03)</f>
        <v>670.03</v>
      </c>
      <c r="J316" s="2">
        <f>IFERROR(__xludf.DUMMYFUNCTION("""COMPUTED_VALUE"""),45750.66666666667)</f>
        <v>45750.66667</v>
      </c>
      <c r="K316" s="1">
        <f>IFERROR(__xludf.DUMMYFUNCTION("""COMPUTED_VALUE"""),676.77)</f>
        <v>676.77</v>
      </c>
      <c r="M316" s="2">
        <f>IFERROR(__xludf.DUMMYFUNCTION("""COMPUTED_VALUE"""),45750.66666666667)</f>
        <v>45750.66667</v>
      </c>
      <c r="N316" s="1">
        <f>IFERROR(__xludf.DUMMYFUNCTION("""COMPUTED_VALUE"""),1.0560411E7)</f>
        <v>10560411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IFERROR(__xludf.DUMMYFUNCTION("""COMPUTED_VALUE"""),673.81)</f>
        <v>673.81</v>
      </c>
      <c r="D317" s="2">
        <f>IFERROR(__xludf.DUMMYFUNCTION("""COMPUTED_VALUE"""),45751.66666666667)</f>
        <v>45751.66667</v>
      </c>
      <c r="E317" s="1">
        <f>IFERROR(__xludf.DUMMYFUNCTION("""COMPUTED_VALUE"""),673.81)</f>
        <v>673.81</v>
      </c>
      <c r="G317" s="2">
        <f>IFERROR(__xludf.DUMMYFUNCTION("""COMPUTED_VALUE"""),45751.66666666667)</f>
        <v>45751.66667</v>
      </c>
      <c r="H317" s="1">
        <f>IFERROR(__xludf.DUMMYFUNCTION("""COMPUTED_VALUE"""),642.9)</f>
        <v>642.9</v>
      </c>
      <c r="J317" s="2">
        <f>IFERROR(__xludf.DUMMYFUNCTION("""COMPUTED_VALUE"""),45751.66666666667)</f>
        <v>45751.66667</v>
      </c>
      <c r="K317" s="1">
        <f>IFERROR(__xludf.DUMMYFUNCTION("""COMPUTED_VALUE"""),643.14)</f>
        <v>643.14</v>
      </c>
      <c r="M317" s="2">
        <f>IFERROR(__xludf.DUMMYFUNCTION("""COMPUTED_VALUE"""),45751.66666666667)</f>
        <v>45751.66667</v>
      </c>
      <c r="N317" s="1">
        <f>IFERROR(__xludf.DUMMYFUNCTION("""COMPUTED_VALUE"""),1.3330202E7)</f>
        <v>13330202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IFERROR(__xludf.DUMMYFUNCTION("""COMPUTED_VALUE"""),642.53)</f>
        <v>642.53</v>
      </c>
      <c r="D318" s="2">
        <f>IFERROR(__xludf.DUMMYFUNCTION("""COMPUTED_VALUE"""),45754.66666666667)</f>
        <v>45754.66667</v>
      </c>
      <c r="E318" s="1">
        <f>IFERROR(__xludf.DUMMYFUNCTION("""COMPUTED_VALUE"""),649.35)</f>
        <v>649.35</v>
      </c>
      <c r="G318" s="2">
        <f>IFERROR(__xludf.DUMMYFUNCTION("""COMPUTED_VALUE"""),45754.66666666667)</f>
        <v>45754.66667</v>
      </c>
      <c r="H318" s="1">
        <f>IFERROR(__xludf.DUMMYFUNCTION("""COMPUTED_VALUE"""),615.15)</f>
        <v>615.15</v>
      </c>
      <c r="J318" s="2">
        <f>IFERROR(__xludf.DUMMYFUNCTION("""COMPUTED_VALUE"""),45754.66666666667)</f>
        <v>45754.66667</v>
      </c>
      <c r="K318" s="1">
        <f>IFERROR(__xludf.DUMMYFUNCTION("""COMPUTED_VALUE"""),630.17)</f>
        <v>630.17</v>
      </c>
      <c r="M318" s="2">
        <f>IFERROR(__xludf.DUMMYFUNCTION("""COMPUTED_VALUE"""),45754.66666666667)</f>
        <v>45754.66667</v>
      </c>
      <c r="N318" s="1">
        <f>IFERROR(__xludf.DUMMYFUNCTION("""COMPUTED_VALUE"""),1.1476836E7)</f>
        <v>11476836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IFERROR(__xludf.DUMMYFUNCTION("""COMPUTED_VALUE"""),639.98)</f>
        <v>639.98</v>
      </c>
      <c r="D319" s="2">
        <f>IFERROR(__xludf.DUMMYFUNCTION("""COMPUTED_VALUE"""),45755.66666666667)</f>
        <v>45755.66667</v>
      </c>
      <c r="E319" s="1">
        <f>IFERROR(__xludf.DUMMYFUNCTION("""COMPUTED_VALUE"""),644.81)</f>
        <v>644.81</v>
      </c>
      <c r="G319" s="2">
        <f>IFERROR(__xludf.DUMMYFUNCTION("""COMPUTED_VALUE"""),45755.66666666667)</f>
        <v>45755.66667</v>
      </c>
      <c r="H319" s="1">
        <f>IFERROR(__xludf.DUMMYFUNCTION("""COMPUTED_VALUE"""),611.12)</f>
        <v>611.12</v>
      </c>
      <c r="J319" s="2">
        <f>IFERROR(__xludf.DUMMYFUNCTION("""COMPUTED_VALUE"""),45755.66666666667)</f>
        <v>45755.66667</v>
      </c>
      <c r="K319" s="1">
        <f>IFERROR(__xludf.DUMMYFUNCTION("""COMPUTED_VALUE"""),618.92)</f>
        <v>618.92</v>
      </c>
      <c r="M319" s="2">
        <f>IFERROR(__xludf.DUMMYFUNCTION("""COMPUTED_VALUE"""),45755.66666666667)</f>
        <v>45755.66667</v>
      </c>
      <c r="N319" s="1">
        <f>IFERROR(__xludf.DUMMYFUNCTION("""COMPUTED_VALUE"""),9876220.0)</f>
        <v>9876220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IFERROR(__xludf.DUMMYFUNCTION("""COMPUTED_VALUE"""),614.78)</f>
        <v>614.78</v>
      </c>
      <c r="D320" s="2">
        <f>IFERROR(__xludf.DUMMYFUNCTION("""COMPUTED_VALUE"""),45756.66666666667)</f>
        <v>45756.66667</v>
      </c>
      <c r="E320" s="1">
        <f>IFERROR(__xludf.DUMMYFUNCTION("""COMPUTED_VALUE"""),651.25)</f>
        <v>651.25</v>
      </c>
      <c r="G320" s="2">
        <f>IFERROR(__xludf.DUMMYFUNCTION("""COMPUTED_VALUE"""),45756.66666666667)</f>
        <v>45756.66667</v>
      </c>
      <c r="H320" s="1">
        <f>IFERROR(__xludf.DUMMYFUNCTION("""COMPUTED_VALUE"""),613.08)</f>
        <v>613.08</v>
      </c>
      <c r="J320" s="2">
        <f>IFERROR(__xludf.DUMMYFUNCTION("""COMPUTED_VALUE"""),45756.66666666667)</f>
        <v>45756.66667</v>
      </c>
      <c r="K320" s="1">
        <f>IFERROR(__xludf.DUMMYFUNCTION("""COMPUTED_VALUE"""),649.61)</f>
        <v>649.61</v>
      </c>
      <c r="M320" s="2">
        <f>IFERROR(__xludf.DUMMYFUNCTION("""COMPUTED_VALUE"""),45756.66666666667)</f>
        <v>45756.66667</v>
      </c>
      <c r="N320" s="1">
        <f>IFERROR(__xludf.DUMMYFUNCTION("""COMPUTED_VALUE"""),1.1348006E7)</f>
        <v>11348006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IFERROR(__xludf.DUMMYFUNCTION("""COMPUTED_VALUE"""),643.82)</f>
        <v>643.82</v>
      </c>
      <c r="D321" s="2">
        <f>IFERROR(__xludf.DUMMYFUNCTION("""COMPUTED_VALUE"""),45757.66666666667)</f>
        <v>45757.66667</v>
      </c>
      <c r="E321" s="1">
        <f>IFERROR(__xludf.DUMMYFUNCTION("""COMPUTED_VALUE"""),653.92)</f>
        <v>653.92</v>
      </c>
      <c r="G321" s="2">
        <f>IFERROR(__xludf.DUMMYFUNCTION("""COMPUTED_VALUE"""),45757.66666666667)</f>
        <v>45757.66667</v>
      </c>
      <c r="H321" s="1">
        <f>IFERROR(__xludf.DUMMYFUNCTION("""COMPUTED_VALUE"""),633.62)</f>
        <v>633.62</v>
      </c>
      <c r="J321" s="2">
        <f>IFERROR(__xludf.DUMMYFUNCTION("""COMPUTED_VALUE"""),45757.66666666667)</f>
        <v>45757.66667</v>
      </c>
      <c r="K321" s="1">
        <f>IFERROR(__xludf.DUMMYFUNCTION("""COMPUTED_VALUE"""),649.55)</f>
        <v>649.55</v>
      </c>
      <c r="M321" s="2">
        <f>IFERROR(__xludf.DUMMYFUNCTION("""COMPUTED_VALUE"""),45757.66666666667)</f>
        <v>45757.66667</v>
      </c>
      <c r="N321" s="1">
        <f>IFERROR(__xludf.DUMMYFUNCTION("""COMPUTED_VALUE"""),8715334.0)</f>
        <v>8715334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IFERROR(__xludf.DUMMYFUNCTION("""COMPUTED_VALUE"""),646.44)</f>
        <v>646.44</v>
      </c>
      <c r="D322" s="2">
        <f>IFERROR(__xludf.DUMMYFUNCTION("""COMPUTED_VALUE"""),45758.66666666667)</f>
        <v>45758.66667</v>
      </c>
      <c r="E322" s="1">
        <f>IFERROR(__xludf.DUMMYFUNCTION("""COMPUTED_VALUE"""),662.58)</f>
        <v>662.58</v>
      </c>
      <c r="G322" s="2">
        <f>IFERROR(__xludf.DUMMYFUNCTION("""COMPUTED_VALUE"""),45758.66666666667)</f>
        <v>45758.66667</v>
      </c>
      <c r="H322" s="1">
        <f>IFERROR(__xludf.DUMMYFUNCTION("""COMPUTED_VALUE"""),643.93)</f>
        <v>643.93</v>
      </c>
      <c r="J322" s="2">
        <f>IFERROR(__xludf.DUMMYFUNCTION("""COMPUTED_VALUE"""),45758.66666666667)</f>
        <v>45758.66667</v>
      </c>
      <c r="K322" s="1">
        <f>IFERROR(__xludf.DUMMYFUNCTION("""COMPUTED_VALUE"""),659.46)</f>
        <v>659.46</v>
      </c>
      <c r="M322" s="2">
        <f>IFERROR(__xludf.DUMMYFUNCTION("""COMPUTED_VALUE"""),45758.66666666667)</f>
        <v>45758.66667</v>
      </c>
      <c r="N322" s="1">
        <f>IFERROR(__xludf.DUMMYFUNCTION("""COMPUTED_VALUE"""),8028841.0)</f>
        <v>8028841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IFERROR(__xludf.DUMMYFUNCTION("""COMPUTED_VALUE"""),662.97)</f>
        <v>662.97</v>
      </c>
      <c r="D323" s="2">
        <f>IFERROR(__xludf.DUMMYFUNCTION("""COMPUTED_VALUE"""),45761.66666666667)</f>
        <v>45761.66667</v>
      </c>
      <c r="E323" s="1">
        <f>IFERROR(__xludf.DUMMYFUNCTION("""COMPUTED_VALUE"""),669.22)</f>
        <v>669.22</v>
      </c>
      <c r="G323" s="2">
        <f>IFERROR(__xludf.DUMMYFUNCTION("""COMPUTED_VALUE"""),45761.66666666667)</f>
        <v>45761.66667</v>
      </c>
      <c r="H323" s="1">
        <f>IFERROR(__xludf.DUMMYFUNCTION("""COMPUTED_VALUE"""),662.03)</f>
        <v>662.03</v>
      </c>
      <c r="J323" s="2">
        <f>IFERROR(__xludf.DUMMYFUNCTION("""COMPUTED_VALUE"""),45761.66666666667)</f>
        <v>45761.66667</v>
      </c>
      <c r="K323" s="1">
        <f>IFERROR(__xludf.DUMMYFUNCTION("""COMPUTED_VALUE"""),666.41)</f>
        <v>666.41</v>
      </c>
      <c r="M323" s="2">
        <f>IFERROR(__xludf.DUMMYFUNCTION("""COMPUTED_VALUE"""),45761.66666666667)</f>
        <v>45761.66667</v>
      </c>
      <c r="N323" s="1">
        <f>IFERROR(__xludf.DUMMYFUNCTION("""COMPUTED_VALUE"""),5319927.0)</f>
        <v>5319927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IFERROR(__xludf.DUMMYFUNCTION("""COMPUTED_VALUE"""),667.4)</f>
        <v>667.4</v>
      </c>
      <c r="D324" s="2">
        <f>IFERROR(__xludf.DUMMYFUNCTION("""COMPUTED_VALUE"""),45762.66666666667)</f>
        <v>45762.66667</v>
      </c>
      <c r="E324" s="1">
        <f>IFERROR(__xludf.DUMMYFUNCTION("""COMPUTED_VALUE"""),668.95)</f>
        <v>668.95</v>
      </c>
      <c r="G324" s="2">
        <f>IFERROR(__xludf.DUMMYFUNCTION("""COMPUTED_VALUE"""),45762.66666666667)</f>
        <v>45762.66667</v>
      </c>
      <c r="H324" s="1">
        <f>IFERROR(__xludf.DUMMYFUNCTION("""COMPUTED_VALUE"""),663.91)</f>
        <v>663.91</v>
      </c>
      <c r="J324" s="2">
        <f>IFERROR(__xludf.DUMMYFUNCTION("""COMPUTED_VALUE"""),45762.66666666667)</f>
        <v>45762.66667</v>
      </c>
      <c r="K324" s="1">
        <f>IFERROR(__xludf.DUMMYFUNCTION("""COMPUTED_VALUE"""),664.5)</f>
        <v>664.5</v>
      </c>
      <c r="M324" s="2">
        <f>IFERROR(__xludf.DUMMYFUNCTION("""COMPUTED_VALUE"""),45762.66666666667)</f>
        <v>45762.66667</v>
      </c>
      <c r="N324" s="1">
        <f>IFERROR(__xludf.DUMMYFUNCTION("""COMPUTED_VALUE"""),5410272.0)</f>
        <v>5410272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IFERROR(__xludf.DUMMYFUNCTION("""COMPUTED_VALUE"""),666.69)</f>
        <v>666.69</v>
      </c>
      <c r="D325" s="2">
        <f>IFERROR(__xludf.DUMMYFUNCTION("""COMPUTED_VALUE"""),45763.66666666667)</f>
        <v>45763.66667</v>
      </c>
      <c r="E325" s="1">
        <f>IFERROR(__xludf.DUMMYFUNCTION("""COMPUTED_VALUE"""),668.27)</f>
        <v>668.27</v>
      </c>
      <c r="G325" s="2">
        <f>IFERROR(__xludf.DUMMYFUNCTION("""COMPUTED_VALUE"""),45763.66666666667)</f>
        <v>45763.66667</v>
      </c>
      <c r="H325" s="1">
        <f>IFERROR(__xludf.DUMMYFUNCTION("""COMPUTED_VALUE"""),656.58)</f>
        <v>656.58</v>
      </c>
      <c r="J325" s="2">
        <f>IFERROR(__xludf.DUMMYFUNCTION("""COMPUTED_VALUE"""),45763.66666666667)</f>
        <v>45763.66667</v>
      </c>
      <c r="K325" s="1">
        <f>IFERROR(__xludf.DUMMYFUNCTION("""COMPUTED_VALUE"""),659.73)</f>
        <v>659.73</v>
      </c>
      <c r="M325" s="2">
        <f>IFERROR(__xludf.DUMMYFUNCTION("""COMPUTED_VALUE"""),45763.66666666667)</f>
        <v>45763.66667</v>
      </c>
      <c r="N325" s="1">
        <f>IFERROR(__xludf.DUMMYFUNCTION("""COMPUTED_VALUE"""),6395657.0)</f>
        <v>6395657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IFERROR(__xludf.DUMMYFUNCTION("""COMPUTED_VALUE"""),661.23)</f>
        <v>661.23</v>
      </c>
      <c r="D326" s="2">
        <f>IFERROR(__xludf.DUMMYFUNCTION("""COMPUTED_VALUE"""),45764.66666666667)</f>
        <v>45764.66667</v>
      </c>
      <c r="E326" s="1">
        <f>IFERROR(__xludf.DUMMYFUNCTION("""COMPUTED_VALUE"""),666.81)</f>
        <v>666.81</v>
      </c>
      <c r="G326" s="2">
        <f>IFERROR(__xludf.DUMMYFUNCTION("""COMPUTED_VALUE"""),45764.66666666667)</f>
        <v>45764.66667</v>
      </c>
      <c r="H326" s="1">
        <f>IFERROR(__xludf.DUMMYFUNCTION("""COMPUTED_VALUE"""),660.2)</f>
        <v>660.2</v>
      </c>
      <c r="J326" s="2">
        <f>IFERROR(__xludf.DUMMYFUNCTION("""COMPUTED_VALUE"""),45764.66666666667)</f>
        <v>45764.66667</v>
      </c>
      <c r="K326" s="1">
        <f>IFERROR(__xludf.DUMMYFUNCTION("""COMPUTED_VALUE"""),662.32)</f>
        <v>662.32</v>
      </c>
      <c r="M326" s="2">
        <f>IFERROR(__xludf.DUMMYFUNCTION("""COMPUTED_VALUE"""),45764.66666666667)</f>
        <v>45764.66667</v>
      </c>
      <c r="N326" s="1">
        <f>IFERROR(__xludf.DUMMYFUNCTION("""COMPUTED_VALUE"""),5222427.0)</f>
        <v>5222427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IFERROR(__xludf.DUMMYFUNCTION("""COMPUTED_VALUE"""),659.64)</f>
        <v>659.64</v>
      </c>
      <c r="D327" s="2">
        <f>IFERROR(__xludf.DUMMYFUNCTION("""COMPUTED_VALUE"""),45768.66666666667)</f>
        <v>45768.66667</v>
      </c>
      <c r="E327" s="1">
        <f>IFERROR(__xludf.DUMMYFUNCTION("""COMPUTED_VALUE"""),660.29)</f>
        <v>660.29</v>
      </c>
      <c r="G327" s="2">
        <f>IFERROR(__xludf.DUMMYFUNCTION("""COMPUTED_VALUE"""),45768.66666666667)</f>
        <v>45768.66667</v>
      </c>
      <c r="H327" s="1">
        <f>IFERROR(__xludf.DUMMYFUNCTION("""COMPUTED_VALUE"""),643.57)</f>
        <v>643.57</v>
      </c>
      <c r="J327" s="2">
        <f>IFERROR(__xludf.DUMMYFUNCTION("""COMPUTED_VALUE"""),45768.66666666667)</f>
        <v>45768.66667</v>
      </c>
      <c r="K327" s="1">
        <f>IFERROR(__xludf.DUMMYFUNCTION("""COMPUTED_VALUE"""),651.0)</f>
        <v>651</v>
      </c>
      <c r="M327" s="2">
        <f>IFERROR(__xludf.DUMMYFUNCTION("""COMPUTED_VALUE"""),45768.66666666667)</f>
        <v>45768.66667</v>
      </c>
      <c r="N327" s="1">
        <f>IFERROR(__xludf.DUMMYFUNCTION("""COMPUTED_VALUE"""),6001145.0)</f>
        <v>6001145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IFERROR(__xludf.DUMMYFUNCTION("""COMPUTED_VALUE"""),654.14)</f>
        <v>654.14</v>
      </c>
      <c r="D328" s="2">
        <f>IFERROR(__xludf.DUMMYFUNCTION("""COMPUTED_VALUE"""),45769.66666666667)</f>
        <v>45769.66667</v>
      </c>
      <c r="E328" s="1">
        <f>IFERROR(__xludf.DUMMYFUNCTION("""COMPUTED_VALUE"""),664.53)</f>
        <v>664.53</v>
      </c>
      <c r="G328" s="2">
        <f>IFERROR(__xludf.DUMMYFUNCTION("""COMPUTED_VALUE"""),45769.66666666667)</f>
        <v>45769.66667</v>
      </c>
      <c r="H328" s="1">
        <f>IFERROR(__xludf.DUMMYFUNCTION("""COMPUTED_VALUE"""),653.59)</f>
        <v>653.59</v>
      </c>
      <c r="J328" s="2">
        <f>IFERROR(__xludf.DUMMYFUNCTION("""COMPUTED_VALUE"""),45769.66666666667)</f>
        <v>45769.66667</v>
      </c>
      <c r="K328" s="1">
        <f>IFERROR(__xludf.DUMMYFUNCTION("""COMPUTED_VALUE"""),660.84)</f>
        <v>660.84</v>
      </c>
      <c r="M328" s="2">
        <f>IFERROR(__xludf.DUMMYFUNCTION("""COMPUTED_VALUE"""),45769.66666666667)</f>
        <v>45769.66667</v>
      </c>
      <c r="N328" s="1">
        <f>IFERROR(__xludf.DUMMYFUNCTION("""COMPUTED_VALUE"""),6336620.0)</f>
        <v>6336620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IFERROR(__xludf.DUMMYFUNCTION("""COMPUTED_VALUE"""),662.92)</f>
        <v>662.92</v>
      </c>
      <c r="D329" s="2">
        <f>IFERROR(__xludf.DUMMYFUNCTION("""COMPUTED_VALUE"""),45770.66666666667)</f>
        <v>45770.66667</v>
      </c>
      <c r="E329" s="1">
        <f>IFERROR(__xludf.DUMMYFUNCTION("""COMPUTED_VALUE"""),666.18)</f>
        <v>666.18</v>
      </c>
      <c r="G329" s="2">
        <f>IFERROR(__xludf.DUMMYFUNCTION("""COMPUTED_VALUE"""),45770.66666666667)</f>
        <v>45770.66667</v>
      </c>
      <c r="H329" s="1">
        <f>IFERROR(__xludf.DUMMYFUNCTION("""COMPUTED_VALUE"""),654.83)</f>
        <v>654.83</v>
      </c>
      <c r="J329" s="2">
        <f>IFERROR(__xludf.DUMMYFUNCTION("""COMPUTED_VALUE"""),45770.66666666667)</f>
        <v>45770.66667</v>
      </c>
      <c r="K329" s="1">
        <f>IFERROR(__xludf.DUMMYFUNCTION("""COMPUTED_VALUE"""),659.86)</f>
        <v>659.86</v>
      </c>
      <c r="M329" s="2">
        <f>IFERROR(__xludf.DUMMYFUNCTION("""COMPUTED_VALUE"""),45770.66666666667)</f>
        <v>45770.66667</v>
      </c>
      <c r="N329" s="1">
        <f>IFERROR(__xludf.DUMMYFUNCTION("""COMPUTED_VALUE"""),7394005.0)</f>
        <v>7394005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IFERROR(__xludf.DUMMYFUNCTION("""COMPUTED_VALUE"""),661.82)</f>
        <v>661.82</v>
      </c>
      <c r="D330" s="2">
        <f>IFERROR(__xludf.DUMMYFUNCTION("""COMPUTED_VALUE"""),45771.66666666667)</f>
        <v>45771.66667</v>
      </c>
      <c r="E330" s="1">
        <f>IFERROR(__xludf.DUMMYFUNCTION("""COMPUTED_VALUE"""),661.82)</f>
        <v>661.82</v>
      </c>
      <c r="G330" s="2">
        <f>IFERROR(__xludf.DUMMYFUNCTION("""COMPUTED_VALUE"""),45771.66666666667)</f>
        <v>45771.66667</v>
      </c>
      <c r="H330" s="1">
        <f>IFERROR(__xludf.DUMMYFUNCTION("""COMPUTED_VALUE"""),652.16)</f>
        <v>652.16</v>
      </c>
      <c r="J330" s="2">
        <f>IFERROR(__xludf.DUMMYFUNCTION("""COMPUTED_VALUE"""),45771.66666666667)</f>
        <v>45771.66667</v>
      </c>
      <c r="K330" s="1">
        <f>IFERROR(__xludf.DUMMYFUNCTION("""COMPUTED_VALUE"""),659.95)</f>
        <v>659.95</v>
      </c>
      <c r="M330" s="2">
        <f>IFERROR(__xludf.DUMMYFUNCTION("""COMPUTED_VALUE"""),45771.66666666667)</f>
        <v>45771.66667</v>
      </c>
      <c r="N330" s="1">
        <f>IFERROR(__xludf.DUMMYFUNCTION("""COMPUTED_VALUE"""),6666863.0)</f>
        <v>6666863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IFERROR(__xludf.DUMMYFUNCTION("""COMPUTED_VALUE"""),664.26)</f>
        <v>664.26</v>
      </c>
      <c r="D331" s="2">
        <f>IFERROR(__xludf.DUMMYFUNCTION("""COMPUTED_VALUE"""),45772.66666666667)</f>
        <v>45772.66667</v>
      </c>
      <c r="E331" s="1">
        <f>IFERROR(__xludf.DUMMYFUNCTION("""COMPUTED_VALUE"""),664.26)</f>
        <v>664.26</v>
      </c>
      <c r="G331" s="2">
        <f>IFERROR(__xludf.DUMMYFUNCTION("""COMPUTED_VALUE"""),45772.66666666667)</f>
        <v>45772.66667</v>
      </c>
      <c r="H331" s="1">
        <f>IFERROR(__xludf.DUMMYFUNCTION("""COMPUTED_VALUE"""),654.99)</f>
        <v>654.99</v>
      </c>
      <c r="J331" s="2">
        <f>IFERROR(__xludf.DUMMYFUNCTION("""COMPUTED_VALUE"""),45772.66666666667)</f>
        <v>45772.66667</v>
      </c>
      <c r="K331" s="1">
        <f>IFERROR(__xludf.DUMMYFUNCTION("""COMPUTED_VALUE"""),663.5)</f>
        <v>663.5</v>
      </c>
      <c r="M331" s="2">
        <f>IFERROR(__xludf.DUMMYFUNCTION("""COMPUTED_VALUE"""),45772.66666666667)</f>
        <v>45772.66667</v>
      </c>
      <c r="N331" s="1">
        <f>IFERROR(__xludf.DUMMYFUNCTION("""COMPUTED_VALUE"""),6785233.0)</f>
        <v>6785233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IFERROR(__xludf.DUMMYFUNCTION("""COMPUTED_VALUE"""),663.49)</f>
        <v>663.49</v>
      </c>
      <c r="D332" s="2">
        <f>IFERROR(__xludf.DUMMYFUNCTION("""COMPUTED_VALUE"""),45775.66666666667)</f>
        <v>45775.66667</v>
      </c>
      <c r="E332" s="1">
        <f>IFERROR(__xludf.DUMMYFUNCTION("""COMPUTED_VALUE"""),667.6)</f>
        <v>667.6</v>
      </c>
      <c r="G332" s="2">
        <f>IFERROR(__xludf.DUMMYFUNCTION("""COMPUTED_VALUE"""),45775.66666666667)</f>
        <v>45775.66667</v>
      </c>
      <c r="H332" s="1">
        <f>IFERROR(__xludf.DUMMYFUNCTION("""COMPUTED_VALUE"""),658.87)</f>
        <v>658.87</v>
      </c>
      <c r="J332" s="2">
        <f>IFERROR(__xludf.DUMMYFUNCTION("""COMPUTED_VALUE"""),45775.66666666667)</f>
        <v>45775.66667</v>
      </c>
      <c r="K332" s="1">
        <f>IFERROR(__xludf.DUMMYFUNCTION("""COMPUTED_VALUE"""),666.43)</f>
        <v>666.43</v>
      </c>
      <c r="M332" s="2">
        <f>IFERROR(__xludf.DUMMYFUNCTION("""COMPUTED_VALUE"""),45775.66666666667)</f>
        <v>45775.66667</v>
      </c>
      <c r="N332" s="1">
        <f>IFERROR(__xludf.DUMMYFUNCTION("""COMPUTED_VALUE"""),7533040.0)</f>
        <v>7533040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IFERROR(__xludf.DUMMYFUNCTION("""COMPUTED_VALUE"""),658.62)</f>
        <v>658.62</v>
      </c>
      <c r="D333" s="2">
        <f>IFERROR(__xludf.DUMMYFUNCTION("""COMPUTED_VALUE"""),45776.66666666667)</f>
        <v>45776.66667</v>
      </c>
      <c r="E333" s="1">
        <f>IFERROR(__xludf.DUMMYFUNCTION("""COMPUTED_VALUE"""),669.91)</f>
        <v>669.91</v>
      </c>
      <c r="G333" s="2">
        <f>IFERROR(__xludf.DUMMYFUNCTION("""COMPUTED_VALUE"""),45776.66666666667)</f>
        <v>45776.66667</v>
      </c>
      <c r="H333" s="1">
        <f>IFERROR(__xludf.DUMMYFUNCTION("""COMPUTED_VALUE"""),654.08)</f>
        <v>654.08</v>
      </c>
      <c r="J333" s="2">
        <f>IFERROR(__xludf.DUMMYFUNCTION("""COMPUTED_VALUE"""),45776.66666666667)</f>
        <v>45776.66667</v>
      </c>
      <c r="K333" s="1">
        <f>IFERROR(__xludf.DUMMYFUNCTION("""COMPUTED_VALUE"""),668.58)</f>
        <v>668.58</v>
      </c>
      <c r="M333" s="2">
        <f>IFERROR(__xludf.DUMMYFUNCTION("""COMPUTED_VALUE"""),45776.66666666667)</f>
        <v>45776.66667</v>
      </c>
      <c r="N333" s="1">
        <f>IFERROR(__xludf.DUMMYFUNCTION("""COMPUTED_VALUE"""),7085851.0)</f>
        <v>7085851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IFERROR(__xludf.DUMMYFUNCTION("""COMPUTED_VALUE"""),668.64)</f>
        <v>668.64</v>
      </c>
      <c r="D334" s="2">
        <f>IFERROR(__xludf.DUMMYFUNCTION("""COMPUTED_VALUE"""),45777.66666666667)</f>
        <v>45777.66667</v>
      </c>
      <c r="E334" s="1">
        <f>IFERROR(__xludf.DUMMYFUNCTION("""COMPUTED_VALUE"""),681.35)</f>
        <v>681.35</v>
      </c>
      <c r="G334" s="2">
        <f>IFERROR(__xludf.DUMMYFUNCTION("""COMPUTED_VALUE"""),45777.66666666667)</f>
        <v>45777.66667</v>
      </c>
      <c r="H334" s="1">
        <f>IFERROR(__xludf.DUMMYFUNCTION("""COMPUTED_VALUE"""),658.72)</f>
        <v>658.72</v>
      </c>
      <c r="J334" s="2">
        <f>IFERROR(__xludf.DUMMYFUNCTION("""COMPUTED_VALUE"""),45777.66666666667)</f>
        <v>45777.66667</v>
      </c>
      <c r="K334" s="1">
        <f>IFERROR(__xludf.DUMMYFUNCTION("""COMPUTED_VALUE"""),679.78)</f>
        <v>679.78</v>
      </c>
      <c r="M334" s="2">
        <f>IFERROR(__xludf.DUMMYFUNCTION("""COMPUTED_VALUE"""),45777.66666666667)</f>
        <v>45777.66667</v>
      </c>
      <c r="N334" s="1">
        <f>IFERROR(__xludf.DUMMYFUNCTION("""COMPUTED_VALUE"""),9414606.0)</f>
        <v>9414606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IFERROR(__xludf.DUMMYFUNCTION("""COMPUTED_VALUE"""),677.07)</f>
        <v>677.07</v>
      </c>
      <c r="D335" s="2">
        <f>IFERROR(__xludf.DUMMYFUNCTION("""COMPUTED_VALUE"""),45778.66666666667)</f>
        <v>45778.66667</v>
      </c>
      <c r="E335" s="1">
        <f>IFERROR(__xludf.DUMMYFUNCTION("""COMPUTED_VALUE"""),681.53)</f>
        <v>681.53</v>
      </c>
      <c r="G335" s="2">
        <f>IFERROR(__xludf.DUMMYFUNCTION("""COMPUTED_VALUE"""),45778.66666666667)</f>
        <v>45778.66667</v>
      </c>
      <c r="H335" s="1">
        <f>IFERROR(__xludf.DUMMYFUNCTION("""COMPUTED_VALUE"""),670.75)</f>
        <v>670.75</v>
      </c>
      <c r="J335" s="2">
        <f>IFERROR(__xludf.DUMMYFUNCTION("""COMPUTED_VALUE"""),45778.66666666667)</f>
        <v>45778.66667</v>
      </c>
      <c r="K335" s="1">
        <f>IFERROR(__xludf.DUMMYFUNCTION("""COMPUTED_VALUE"""),677.9)</f>
        <v>677.9</v>
      </c>
      <c r="M335" s="2">
        <f>IFERROR(__xludf.DUMMYFUNCTION("""COMPUTED_VALUE"""),45778.66666666667)</f>
        <v>45778.66667</v>
      </c>
      <c r="N335" s="1">
        <f>IFERROR(__xludf.DUMMYFUNCTION("""COMPUTED_VALUE"""),5522463.0)</f>
        <v>5522463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IFERROR(__xludf.DUMMYFUNCTION("""COMPUTED_VALUE"""),680.87)</f>
        <v>680.87</v>
      </c>
      <c r="D336" s="2">
        <f>IFERROR(__xludf.DUMMYFUNCTION("""COMPUTED_VALUE"""),45779.66666666667)</f>
        <v>45779.66667</v>
      </c>
      <c r="E336" s="1">
        <f>IFERROR(__xludf.DUMMYFUNCTION("""COMPUTED_VALUE"""),685.95)</f>
        <v>685.95</v>
      </c>
      <c r="G336" s="2">
        <f>IFERROR(__xludf.DUMMYFUNCTION("""COMPUTED_VALUE"""),45779.66666666667)</f>
        <v>45779.66667</v>
      </c>
      <c r="H336" s="1">
        <f>IFERROR(__xludf.DUMMYFUNCTION("""COMPUTED_VALUE"""),678.05)</f>
        <v>678.05</v>
      </c>
      <c r="J336" s="2">
        <f>IFERROR(__xludf.DUMMYFUNCTION("""COMPUTED_VALUE"""),45779.66666666667)</f>
        <v>45779.66667</v>
      </c>
      <c r="K336" s="1">
        <f>IFERROR(__xludf.DUMMYFUNCTION("""COMPUTED_VALUE"""),681.42)</f>
        <v>681.42</v>
      </c>
      <c r="M336" s="2">
        <f>IFERROR(__xludf.DUMMYFUNCTION("""COMPUTED_VALUE"""),45779.66666666667)</f>
        <v>45779.66667</v>
      </c>
      <c r="N336" s="1">
        <f>IFERROR(__xludf.DUMMYFUNCTION("""COMPUTED_VALUE"""),5276842.0)</f>
        <v>5276842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IFERROR(__xludf.DUMMYFUNCTION("""COMPUTED_VALUE"""),681.14)</f>
        <v>681.14</v>
      </c>
      <c r="D337" s="2">
        <f>IFERROR(__xludf.DUMMYFUNCTION("""COMPUTED_VALUE"""),45782.66666666667)</f>
        <v>45782.66667</v>
      </c>
      <c r="E337" s="1">
        <f>IFERROR(__xludf.DUMMYFUNCTION("""COMPUTED_VALUE"""),684.86)</f>
        <v>684.86</v>
      </c>
      <c r="G337" s="2">
        <f>IFERROR(__xludf.DUMMYFUNCTION("""COMPUTED_VALUE"""),45782.66666666667)</f>
        <v>45782.66667</v>
      </c>
      <c r="H337" s="1">
        <f>IFERROR(__xludf.DUMMYFUNCTION("""COMPUTED_VALUE"""),676.31)</f>
        <v>676.31</v>
      </c>
      <c r="J337" s="2">
        <f>IFERROR(__xludf.DUMMYFUNCTION("""COMPUTED_VALUE"""),45782.66666666667)</f>
        <v>45782.66667</v>
      </c>
      <c r="K337" s="1">
        <f>IFERROR(__xludf.DUMMYFUNCTION("""COMPUTED_VALUE"""),682.64)</f>
        <v>682.64</v>
      </c>
      <c r="M337" s="2">
        <f>IFERROR(__xludf.DUMMYFUNCTION("""COMPUTED_VALUE"""),45782.66666666667)</f>
        <v>45782.66667</v>
      </c>
      <c r="N337" s="1">
        <f>IFERROR(__xludf.DUMMYFUNCTION("""COMPUTED_VALUE"""),5209744.0)</f>
        <v>5209744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IFERROR(__xludf.DUMMYFUNCTION("""COMPUTED_VALUE"""),680.45)</f>
        <v>680.45</v>
      </c>
      <c r="D338" s="2">
        <f>IFERROR(__xludf.DUMMYFUNCTION("""COMPUTED_VALUE"""),45783.66666666667)</f>
        <v>45783.66667</v>
      </c>
      <c r="E338" s="1">
        <f>IFERROR(__xludf.DUMMYFUNCTION("""COMPUTED_VALUE"""),684.89)</f>
        <v>684.89</v>
      </c>
      <c r="G338" s="2">
        <f>IFERROR(__xludf.DUMMYFUNCTION("""COMPUTED_VALUE"""),45783.66666666667)</f>
        <v>45783.66667</v>
      </c>
      <c r="H338" s="1">
        <f>IFERROR(__xludf.DUMMYFUNCTION("""COMPUTED_VALUE"""),677.81)</f>
        <v>677.81</v>
      </c>
      <c r="J338" s="2">
        <f>IFERROR(__xludf.DUMMYFUNCTION("""COMPUTED_VALUE"""),45783.66666666667)</f>
        <v>45783.66667</v>
      </c>
      <c r="K338" s="1">
        <f>IFERROR(__xludf.DUMMYFUNCTION("""COMPUTED_VALUE"""),681.28)</f>
        <v>681.28</v>
      </c>
      <c r="M338" s="2">
        <f>IFERROR(__xludf.DUMMYFUNCTION("""COMPUTED_VALUE"""),45783.66666666667)</f>
        <v>45783.66667</v>
      </c>
      <c r="N338" s="1">
        <f>IFERROR(__xludf.DUMMYFUNCTION("""COMPUTED_VALUE"""),5506352.0)</f>
        <v>5506352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IFERROR(__xludf.DUMMYFUNCTION("""COMPUTED_VALUE"""),681.39)</f>
        <v>681.39</v>
      </c>
      <c r="D339" s="2">
        <f>IFERROR(__xludf.DUMMYFUNCTION("""COMPUTED_VALUE"""),45784.66666666667)</f>
        <v>45784.66667</v>
      </c>
      <c r="E339" s="1">
        <f>IFERROR(__xludf.DUMMYFUNCTION("""COMPUTED_VALUE"""),687.26)</f>
        <v>687.26</v>
      </c>
      <c r="G339" s="2">
        <f>IFERROR(__xludf.DUMMYFUNCTION("""COMPUTED_VALUE"""),45784.66666666667)</f>
        <v>45784.66667</v>
      </c>
      <c r="H339" s="1">
        <f>IFERROR(__xludf.DUMMYFUNCTION("""COMPUTED_VALUE"""),680.38)</f>
        <v>680.38</v>
      </c>
      <c r="J339" s="2">
        <f>IFERROR(__xludf.DUMMYFUNCTION("""COMPUTED_VALUE"""),45784.66666666667)</f>
        <v>45784.66667</v>
      </c>
      <c r="K339" s="1">
        <f>IFERROR(__xludf.DUMMYFUNCTION("""COMPUTED_VALUE"""),685.12)</f>
        <v>685.12</v>
      </c>
      <c r="M339" s="2">
        <f>IFERROR(__xludf.DUMMYFUNCTION("""COMPUTED_VALUE"""),45784.66666666667)</f>
        <v>45784.66667</v>
      </c>
      <c r="N339" s="1">
        <f>IFERROR(__xludf.DUMMYFUNCTION("""COMPUTED_VALUE"""),7794084.0)</f>
        <v>7794084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IFERROR(__xludf.DUMMYFUNCTION("""COMPUTED_VALUE"""),687.2)</f>
        <v>687.2</v>
      </c>
      <c r="D340" s="2">
        <f>IFERROR(__xludf.DUMMYFUNCTION("""COMPUTED_VALUE"""),45785.66666666667)</f>
        <v>45785.66667</v>
      </c>
      <c r="E340" s="1">
        <f>IFERROR(__xludf.DUMMYFUNCTION("""COMPUTED_VALUE"""),695.49)</f>
        <v>695.49</v>
      </c>
      <c r="G340" s="2">
        <f>IFERROR(__xludf.DUMMYFUNCTION("""COMPUTED_VALUE"""),45785.66666666667)</f>
        <v>45785.66667</v>
      </c>
      <c r="H340" s="1">
        <f>IFERROR(__xludf.DUMMYFUNCTION("""COMPUTED_VALUE"""),685.52)</f>
        <v>685.52</v>
      </c>
      <c r="J340" s="2">
        <f>IFERROR(__xludf.DUMMYFUNCTION("""COMPUTED_VALUE"""),45785.66666666667)</f>
        <v>45785.66667</v>
      </c>
      <c r="K340" s="1">
        <f>IFERROR(__xludf.DUMMYFUNCTION("""COMPUTED_VALUE"""),685.88)</f>
        <v>685.88</v>
      </c>
      <c r="M340" s="2">
        <f>IFERROR(__xludf.DUMMYFUNCTION("""COMPUTED_VALUE"""),45785.66666666667)</f>
        <v>45785.66667</v>
      </c>
      <c r="N340" s="1">
        <f>IFERROR(__xludf.DUMMYFUNCTION("""COMPUTED_VALUE"""),1.1038002E7)</f>
        <v>11038002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IFERROR(__xludf.DUMMYFUNCTION("""COMPUTED_VALUE"""),684.71)</f>
        <v>684.71</v>
      </c>
      <c r="D341" s="2">
        <f>IFERROR(__xludf.DUMMYFUNCTION("""COMPUTED_VALUE"""),45786.66666666667)</f>
        <v>45786.66667</v>
      </c>
      <c r="E341" s="1">
        <f>IFERROR(__xludf.DUMMYFUNCTION("""COMPUTED_VALUE"""),686.75)</f>
        <v>686.75</v>
      </c>
      <c r="G341" s="2">
        <f>IFERROR(__xludf.DUMMYFUNCTION("""COMPUTED_VALUE"""),45786.66666666667)</f>
        <v>45786.66667</v>
      </c>
      <c r="H341" s="1">
        <f>IFERROR(__xludf.DUMMYFUNCTION("""COMPUTED_VALUE"""),681.96)</f>
        <v>681.96</v>
      </c>
      <c r="J341" s="2">
        <f>IFERROR(__xludf.DUMMYFUNCTION("""COMPUTED_VALUE"""),45786.66666666667)</f>
        <v>45786.66667</v>
      </c>
      <c r="K341" s="1">
        <f>IFERROR(__xludf.DUMMYFUNCTION("""COMPUTED_VALUE"""),684.93)</f>
        <v>684.93</v>
      </c>
      <c r="M341" s="2">
        <f>IFERROR(__xludf.DUMMYFUNCTION("""COMPUTED_VALUE"""),45786.66666666667)</f>
        <v>45786.66667</v>
      </c>
      <c r="N341" s="1">
        <f>IFERROR(__xludf.DUMMYFUNCTION("""COMPUTED_VALUE"""),9248111.0)</f>
        <v>9248111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IFERROR(__xludf.DUMMYFUNCTION("""COMPUTED_VALUE"""),682.32)</f>
        <v>682.32</v>
      </c>
      <c r="D342" s="2">
        <f>IFERROR(__xludf.DUMMYFUNCTION("""COMPUTED_VALUE"""),45789.66666666667)</f>
        <v>45789.66667</v>
      </c>
      <c r="E342" s="1">
        <f>IFERROR(__xludf.DUMMYFUNCTION("""COMPUTED_VALUE"""),682.32)</f>
        <v>682.32</v>
      </c>
      <c r="G342" s="2">
        <f>IFERROR(__xludf.DUMMYFUNCTION("""COMPUTED_VALUE"""),45789.66666666667)</f>
        <v>45789.66667</v>
      </c>
      <c r="H342" s="1">
        <f>IFERROR(__xludf.DUMMYFUNCTION("""COMPUTED_VALUE"""),664.75)</f>
        <v>664.75</v>
      </c>
      <c r="J342" s="2">
        <f>IFERROR(__xludf.DUMMYFUNCTION("""COMPUTED_VALUE"""),45789.66666666667)</f>
        <v>45789.66667</v>
      </c>
      <c r="K342" s="1">
        <f>IFERROR(__xludf.DUMMYFUNCTION("""COMPUTED_VALUE"""),672.66)</f>
        <v>672.66</v>
      </c>
      <c r="M342" s="2">
        <f>IFERROR(__xludf.DUMMYFUNCTION("""COMPUTED_VALUE"""),45789.66666666667)</f>
        <v>45789.66667</v>
      </c>
      <c r="N342" s="1">
        <f>IFERROR(__xludf.DUMMYFUNCTION("""COMPUTED_VALUE"""),1.1590715E7)</f>
        <v>11590715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IFERROR(__xludf.DUMMYFUNCTION("""COMPUTED_VALUE"""),672.33)</f>
        <v>672.33</v>
      </c>
      <c r="D343" s="2">
        <f>IFERROR(__xludf.DUMMYFUNCTION("""COMPUTED_VALUE"""),45790.66666666667)</f>
        <v>45790.66667</v>
      </c>
      <c r="E343" s="1">
        <f>IFERROR(__xludf.DUMMYFUNCTION("""COMPUTED_VALUE"""),672.94)</f>
        <v>672.94</v>
      </c>
      <c r="G343" s="2">
        <f>IFERROR(__xludf.DUMMYFUNCTION("""COMPUTED_VALUE"""),45790.66666666667)</f>
        <v>45790.66667</v>
      </c>
      <c r="H343" s="1">
        <f>IFERROR(__xludf.DUMMYFUNCTION("""COMPUTED_VALUE"""),664.6)</f>
        <v>664.6</v>
      </c>
      <c r="J343" s="2">
        <f>IFERROR(__xludf.DUMMYFUNCTION("""COMPUTED_VALUE"""),45790.66666666667)</f>
        <v>45790.66667</v>
      </c>
      <c r="K343" s="1">
        <f>IFERROR(__xludf.DUMMYFUNCTION("""COMPUTED_VALUE"""),665.58)</f>
        <v>665.58</v>
      </c>
      <c r="M343" s="2">
        <f>IFERROR(__xludf.DUMMYFUNCTION("""COMPUTED_VALUE"""),45790.66666666667)</f>
        <v>45790.66667</v>
      </c>
      <c r="N343" s="1">
        <f>IFERROR(__xludf.DUMMYFUNCTION("""COMPUTED_VALUE"""),1.038636E7)</f>
        <v>10386360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IFERROR(__xludf.DUMMYFUNCTION("""COMPUTED_VALUE"""),666.66)</f>
        <v>666.66</v>
      </c>
      <c r="D344" s="2">
        <f>IFERROR(__xludf.DUMMYFUNCTION("""COMPUTED_VALUE"""),45791.66666666667)</f>
        <v>45791.66667</v>
      </c>
      <c r="E344" s="1">
        <f>IFERROR(__xludf.DUMMYFUNCTION("""COMPUTED_VALUE"""),666.66)</f>
        <v>666.66</v>
      </c>
      <c r="G344" s="2">
        <f>IFERROR(__xludf.DUMMYFUNCTION("""COMPUTED_VALUE"""),45791.66666666667)</f>
        <v>45791.66667</v>
      </c>
      <c r="H344" s="1">
        <f>IFERROR(__xludf.DUMMYFUNCTION("""COMPUTED_VALUE"""),658.93)</f>
        <v>658.93</v>
      </c>
      <c r="J344" s="2">
        <f>IFERROR(__xludf.DUMMYFUNCTION("""COMPUTED_VALUE"""),45791.66666666667)</f>
        <v>45791.66667</v>
      </c>
      <c r="K344" s="1">
        <f>IFERROR(__xludf.DUMMYFUNCTION("""COMPUTED_VALUE"""),664.94)</f>
        <v>664.94</v>
      </c>
      <c r="M344" s="2">
        <f>IFERROR(__xludf.DUMMYFUNCTION("""COMPUTED_VALUE"""),45791.66666666667)</f>
        <v>45791.66667</v>
      </c>
      <c r="N344" s="1">
        <f>IFERROR(__xludf.DUMMYFUNCTION("""COMPUTED_VALUE"""),7929315.0)</f>
        <v>7929315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IFERROR(__xludf.DUMMYFUNCTION("""COMPUTED_VALUE"""),668.17)</f>
        <v>668.17</v>
      </c>
      <c r="D345" s="2">
        <f>IFERROR(__xludf.DUMMYFUNCTION("""COMPUTED_VALUE"""),45792.66666666667)</f>
        <v>45792.66667</v>
      </c>
      <c r="E345" s="1">
        <f>IFERROR(__xludf.DUMMYFUNCTION("""COMPUTED_VALUE"""),680.0)</f>
        <v>680</v>
      </c>
      <c r="G345" s="2">
        <f>IFERROR(__xludf.DUMMYFUNCTION("""COMPUTED_VALUE"""),45792.66666666667)</f>
        <v>45792.66667</v>
      </c>
      <c r="H345" s="1">
        <f>IFERROR(__xludf.DUMMYFUNCTION("""COMPUTED_VALUE"""),668.13)</f>
        <v>668.13</v>
      </c>
      <c r="J345" s="2">
        <f>IFERROR(__xludf.DUMMYFUNCTION("""COMPUTED_VALUE"""),45792.66666666667)</f>
        <v>45792.66667</v>
      </c>
      <c r="K345" s="1">
        <f>IFERROR(__xludf.DUMMYFUNCTION("""COMPUTED_VALUE"""),679.72)</f>
        <v>679.72</v>
      </c>
      <c r="M345" s="2">
        <f>IFERROR(__xludf.DUMMYFUNCTION("""COMPUTED_VALUE"""),45792.66666666667)</f>
        <v>45792.66667</v>
      </c>
      <c r="N345" s="1">
        <f>IFERROR(__xludf.DUMMYFUNCTION("""COMPUTED_VALUE"""),6055636.0)</f>
        <v>6055636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IFERROR(__xludf.DUMMYFUNCTION("""COMPUTED_VALUE"""),679.74)</f>
        <v>679.74</v>
      </c>
      <c r="D346" s="2">
        <f>IFERROR(__xludf.DUMMYFUNCTION("""COMPUTED_VALUE"""),45793.66666666667)</f>
        <v>45793.66667</v>
      </c>
      <c r="E346" s="1">
        <f>IFERROR(__xludf.DUMMYFUNCTION("""COMPUTED_VALUE"""),686.1)</f>
        <v>686.1</v>
      </c>
      <c r="G346" s="2">
        <f>IFERROR(__xludf.DUMMYFUNCTION("""COMPUTED_VALUE"""),45793.66666666667)</f>
        <v>45793.66667</v>
      </c>
      <c r="H346" s="1">
        <f>IFERROR(__xludf.DUMMYFUNCTION("""COMPUTED_VALUE"""),678.36)</f>
        <v>678.36</v>
      </c>
      <c r="J346" s="2">
        <f>IFERROR(__xludf.DUMMYFUNCTION("""COMPUTED_VALUE"""),45793.66666666667)</f>
        <v>45793.66667</v>
      </c>
      <c r="K346" s="1">
        <f>IFERROR(__xludf.DUMMYFUNCTION("""COMPUTED_VALUE"""),686.01)</f>
        <v>686.01</v>
      </c>
      <c r="M346" s="2">
        <f>IFERROR(__xludf.DUMMYFUNCTION("""COMPUTED_VALUE"""),45793.66666666667)</f>
        <v>45793.66667</v>
      </c>
      <c r="N346" s="1">
        <f>IFERROR(__xludf.DUMMYFUNCTION("""COMPUTED_VALUE"""),5517728.0)</f>
        <v>5517728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IFERROR(__xludf.DUMMYFUNCTION("""COMPUTED_VALUE"""),685.12)</f>
        <v>685.12</v>
      </c>
      <c r="D347" s="2">
        <f>IFERROR(__xludf.DUMMYFUNCTION("""COMPUTED_VALUE"""),45796.66666666667)</f>
        <v>45796.66667</v>
      </c>
      <c r="E347" s="1">
        <f>IFERROR(__xludf.DUMMYFUNCTION("""COMPUTED_VALUE"""),691.48)</f>
        <v>691.48</v>
      </c>
      <c r="G347" s="2">
        <f>IFERROR(__xludf.DUMMYFUNCTION("""COMPUTED_VALUE"""),45796.66666666667)</f>
        <v>45796.66667</v>
      </c>
      <c r="H347" s="1">
        <f>IFERROR(__xludf.DUMMYFUNCTION("""COMPUTED_VALUE"""),683.67)</f>
        <v>683.67</v>
      </c>
      <c r="J347" s="2">
        <f>IFERROR(__xludf.DUMMYFUNCTION("""COMPUTED_VALUE"""),45796.66666666667)</f>
        <v>45796.66667</v>
      </c>
      <c r="K347" s="1">
        <f>IFERROR(__xludf.DUMMYFUNCTION("""COMPUTED_VALUE"""),691.16)</f>
        <v>691.16</v>
      </c>
      <c r="M347" s="2">
        <f>IFERROR(__xludf.DUMMYFUNCTION("""COMPUTED_VALUE"""),45796.66666666667)</f>
        <v>45796.66667</v>
      </c>
      <c r="N347" s="1">
        <f>IFERROR(__xludf.DUMMYFUNCTION("""COMPUTED_VALUE"""),4632708.0)</f>
        <v>4632708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IFERROR(__xludf.DUMMYFUNCTION("""COMPUTED_VALUE"""),691.38)</f>
        <v>691.38</v>
      </c>
      <c r="D348" s="2">
        <f>IFERROR(__xludf.DUMMYFUNCTION("""COMPUTED_VALUE"""),45797.66666666667)</f>
        <v>45797.66667</v>
      </c>
      <c r="E348" s="1">
        <f>IFERROR(__xludf.DUMMYFUNCTION("""COMPUTED_VALUE"""),696.3)</f>
        <v>696.3</v>
      </c>
      <c r="G348" s="2">
        <f>IFERROR(__xludf.DUMMYFUNCTION("""COMPUTED_VALUE"""),45797.66666666667)</f>
        <v>45797.66667</v>
      </c>
      <c r="H348" s="1">
        <f>IFERROR(__xludf.DUMMYFUNCTION("""COMPUTED_VALUE"""),691.38)</f>
        <v>691.38</v>
      </c>
      <c r="J348" s="2">
        <f>IFERROR(__xludf.DUMMYFUNCTION("""COMPUTED_VALUE"""),45797.66666666667)</f>
        <v>45797.66667</v>
      </c>
      <c r="K348" s="1">
        <f>IFERROR(__xludf.DUMMYFUNCTION("""COMPUTED_VALUE"""),695.47)</f>
        <v>695.47</v>
      </c>
      <c r="M348" s="2">
        <f>IFERROR(__xludf.DUMMYFUNCTION("""COMPUTED_VALUE"""),45797.66666666667)</f>
        <v>45797.66667</v>
      </c>
      <c r="N348" s="1">
        <f>IFERROR(__xludf.DUMMYFUNCTION("""COMPUTED_VALUE"""),5875025.0)</f>
        <v>5875025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IFERROR(__xludf.DUMMYFUNCTION("""COMPUTED_VALUE"""),695.19)</f>
        <v>695.19</v>
      </c>
      <c r="D349" s="2">
        <f>IFERROR(__xludf.DUMMYFUNCTION("""COMPUTED_VALUE"""),45798.66666666667)</f>
        <v>45798.66667</v>
      </c>
      <c r="E349" s="1">
        <f>IFERROR(__xludf.DUMMYFUNCTION("""COMPUTED_VALUE"""),697.22)</f>
        <v>697.22</v>
      </c>
      <c r="G349" s="2">
        <f>IFERROR(__xludf.DUMMYFUNCTION("""COMPUTED_VALUE"""),45798.66666666667)</f>
        <v>45798.66667</v>
      </c>
      <c r="H349" s="1">
        <f>IFERROR(__xludf.DUMMYFUNCTION("""COMPUTED_VALUE"""),691.64)</f>
        <v>691.64</v>
      </c>
      <c r="J349" s="2">
        <f>IFERROR(__xludf.DUMMYFUNCTION("""COMPUTED_VALUE"""),45798.66666666667)</f>
        <v>45798.66667</v>
      </c>
      <c r="K349" s="1">
        <f>IFERROR(__xludf.DUMMYFUNCTION("""COMPUTED_VALUE"""),693.46)</f>
        <v>693.46</v>
      </c>
      <c r="M349" s="2">
        <f>IFERROR(__xludf.DUMMYFUNCTION("""COMPUTED_VALUE"""),45798.66666666667)</f>
        <v>45798.66667</v>
      </c>
      <c r="N349" s="1">
        <f>IFERROR(__xludf.DUMMYFUNCTION("""COMPUTED_VALUE"""),6785231.0)</f>
        <v>6785231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IFERROR(__xludf.DUMMYFUNCTION("""COMPUTED_VALUE"""),692.7)</f>
        <v>692.7</v>
      </c>
      <c r="D350" s="2">
        <f>IFERROR(__xludf.DUMMYFUNCTION("""COMPUTED_VALUE"""),45799.66666666667)</f>
        <v>45799.66667</v>
      </c>
      <c r="E350" s="1">
        <f>IFERROR(__xludf.DUMMYFUNCTION("""COMPUTED_VALUE"""),694.09)</f>
        <v>694.09</v>
      </c>
      <c r="G350" s="2">
        <f>IFERROR(__xludf.DUMMYFUNCTION("""COMPUTED_VALUE"""),45799.66666666667)</f>
        <v>45799.66667</v>
      </c>
      <c r="H350" s="1">
        <f>IFERROR(__xludf.DUMMYFUNCTION("""COMPUTED_VALUE"""),685.56)</f>
        <v>685.56</v>
      </c>
      <c r="J350" s="2">
        <f>IFERROR(__xludf.DUMMYFUNCTION("""COMPUTED_VALUE"""),45799.66666666667)</f>
        <v>45799.66667</v>
      </c>
      <c r="K350" s="1">
        <f>IFERROR(__xludf.DUMMYFUNCTION("""COMPUTED_VALUE"""),691.68)</f>
        <v>691.68</v>
      </c>
      <c r="M350" s="2">
        <f>IFERROR(__xludf.DUMMYFUNCTION("""COMPUTED_VALUE"""),45799.66666666667)</f>
        <v>45799.66667</v>
      </c>
      <c r="N350" s="1">
        <f>IFERROR(__xludf.DUMMYFUNCTION("""COMPUTED_VALUE"""),7663687.0)</f>
        <v>7663687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IFERROR(__xludf.DUMMYFUNCTION("""COMPUTED_VALUE"""),695.09)</f>
        <v>695.09</v>
      </c>
      <c r="D351" s="2">
        <f>IFERROR(__xludf.DUMMYFUNCTION("""COMPUTED_VALUE"""),45800.66666666667)</f>
        <v>45800.66667</v>
      </c>
      <c r="E351" s="1">
        <f>IFERROR(__xludf.DUMMYFUNCTION("""COMPUTED_VALUE"""),699.27)</f>
        <v>699.27</v>
      </c>
      <c r="G351" s="2">
        <f>IFERROR(__xludf.DUMMYFUNCTION("""COMPUTED_VALUE"""),45800.66666666667)</f>
        <v>45800.66667</v>
      </c>
      <c r="H351" s="1">
        <f>IFERROR(__xludf.DUMMYFUNCTION("""COMPUTED_VALUE"""),688.73)</f>
        <v>688.73</v>
      </c>
      <c r="J351" s="2">
        <f>IFERROR(__xludf.DUMMYFUNCTION("""COMPUTED_VALUE"""),45800.66666666667)</f>
        <v>45800.66667</v>
      </c>
      <c r="K351" s="1">
        <f>IFERROR(__xludf.DUMMYFUNCTION("""COMPUTED_VALUE"""),697.2)</f>
        <v>697.2</v>
      </c>
      <c r="M351" s="2">
        <f>IFERROR(__xludf.DUMMYFUNCTION("""COMPUTED_VALUE"""),45800.66666666667)</f>
        <v>45800.66667</v>
      </c>
      <c r="N351" s="1">
        <f>IFERROR(__xludf.DUMMYFUNCTION("""COMPUTED_VALUE"""),5967928.0)</f>
        <v>5967928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IFERROR(__xludf.DUMMYFUNCTION("""COMPUTED_VALUE"""),697.83)</f>
        <v>697.83</v>
      </c>
      <c r="D352" s="2">
        <f>IFERROR(__xludf.DUMMYFUNCTION("""COMPUTED_VALUE"""),45804.66666666667)</f>
        <v>45804.66667</v>
      </c>
      <c r="E352" s="1">
        <f>IFERROR(__xludf.DUMMYFUNCTION("""COMPUTED_VALUE"""),703.08)</f>
        <v>703.08</v>
      </c>
      <c r="G352" s="2">
        <f>IFERROR(__xludf.DUMMYFUNCTION("""COMPUTED_VALUE"""),45804.66666666667)</f>
        <v>45804.66667</v>
      </c>
      <c r="H352" s="1">
        <f>IFERROR(__xludf.DUMMYFUNCTION("""COMPUTED_VALUE"""),696.08)</f>
        <v>696.08</v>
      </c>
      <c r="J352" s="2">
        <f>IFERROR(__xludf.DUMMYFUNCTION("""COMPUTED_VALUE"""),45804.66666666667)</f>
        <v>45804.66667</v>
      </c>
      <c r="K352" s="1">
        <f>IFERROR(__xludf.DUMMYFUNCTION("""COMPUTED_VALUE"""),702.74)</f>
        <v>702.74</v>
      </c>
      <c r="M352" s="2">
        <f>IFERROR(__xludf.DUMMYFUNCTION("""COMPUTED_VALUE"""),45804.66666666667)</f>
        <v>45804.66667</v>
      </c>
      <c r="N352" s="1">
        <f>IFERROR(__xludf.DUMMYFUNCTION("""COMPUTED_VALUE"""),7488494.0)</f>
        <v>7488494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IFERROR(__xludf.DUMMYFUNCTION("""COMPUTED_VALUE"""),702.54)</f>
        <v>702.54</v>
      </c>
      <c r="D353" s="2">
        <f>IFERROR(__xludf.DUMMYFUNCTION("""COMPUTED_VALUE"""),45805.66666666667)</f>
        <v>45805.66667</v>
      </c>
      <c r="E353" s="1">
        <f>IFERROR(__xludf.DUMMYFUNCTION("""COMPUTED_VALUE"""),703.35)</f>
        <v>703.35</v>
      </c>
      <c r="G353" s="2">
        <f>IFERROR(__xludf.DUMMYFUNCTION("""COMPUTED_VALUE"""),45805.66666666667)</f>
        <v>45805.66667</v>
      </c>
      <c r="H353" s="1">
        <f>IFERROR(__xludf.DUMMYFUNCTION("""COMPUTED_VALUE"""),698.5)</f>
        <v>698.5</v>
      </c>
      <c r="J353" s="2">
        <f>IFERROR(__xludf.DUMMYFUNCTION("""COMPUTED_VALUE"""),45805.66666666667)</f>
        <v>45805.66667</v>
      </c>
      <c r="K353" s="1">
        <f>IFERROR(__xludf.DUMMYFUNCTION("""COMPUTED_VALUE"""),699.15)</f>
        <v>699.15</v>
      </c>
      <c r="M353" s="2">
        <f>IFERROR(__xludf.DUMMYFUNCTION("""COMPUTED_VALUE"""),45805.66666666667)</f>
        <v>45805.66667</v>
      </c>
      <c r="N353" s="1">
        <f>IFERROR(__xludf.DUMMYFUNCTION("""COMPUTED_VALUE"""),6065611.0)</f>
        <v>6065611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IFERROR(__xludf.DUMMYFUNCTION("""COMPUTED_VALUE"""),698.48)</f>
        <v>698.48</v>
      </c>
      <c r="D354" s="2">
        <f>IFERROR(__xludf.DUMMYFUNCTION("""COMPUTED_VALUE"""),45806.66666666667)</f>
        <v>45806.66667</v>
      </c>
      <c r="E354" s="1">
        <f>IFERROR(__xludf.DUMMYFUNCTION("""COMPUTED_VALUE"""),700.73)</f>
        <v>700.73</v>
      </c>
      <c r="G354" s="2">
        <f>IFERROR(__xludf.DUMMYFUNCTION("""COMPUTED_VALUE"""),45806.66666666667)</f>
        <v>45806.66667</v>
      </c>
      <c r="H354" s="1">
        <f>IFERROR(__xludf.DUMMYFUNCTION("""COMPUTED_VALUE"""),694.68)</f>
        <v>694.68</v>
      </c>
      <c r="J354" s="2">
        <f>IFERROR(__xludf.DUMMYFUNCTION("""COMPUTED_VALUE"""),45806.66666666667)</f>
        <v>45806.66667</v>
      </c>
      <c r="K354" s="1">
        <f>IFERROR(__xludf.DUMMYFUNCTION("""COMPUTED_VALUE"""),699.98)</f>
        <v>699.98</v>
      </c>
      <c r="M354" s="2">
        <f>IFERROR(__xludf.DUMMYFUNCTION("""COMPUTED_VALUE"""),45806.66666666667)</f>
        <v>45806.66667</v>
      </c>
      <c r="N354" s="1">
        <f>IFERROR(__xludf.DUMMYFUNCTION("""COMPUTED_VALUE"""),5405623.0)</f>
        <v>5405623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IFERROR(__xludf.DUMMYFUNCTION("""COMPUTED_VALUE"""),700.54)</f>
        <v>700.54</v>
      </c>
      <c r="D355" s="2">
        <f>IFERROR(__xludf.DUMMYFUNCTION("""COMPUTED_VALUE"""),45807.66666666667)</f>
        <v>45807.66667</v>
      </c>
      <c r="E355" s="1">
        <f>IFERROR(__xludf.DUMMYFUNCTION("""COMPUTED_VALUE"""),708.03)</f>
        <v>708.03</v>
      </c>
      <c r="G355" s="2">
        <f>IFERROR(__xludf.DUMMYFUNCTION("""COMPUTED_VALUE"""),45807.66666666667)</f>
        <v>45807.66667</v>
      </c>
      <c r="H355" s="1">
        <f>IFERROR(__xludf.DUMMYFUNCTION("""COMPUTED_VALUE"""),699.33)</f>
        <v>699.33</v>
      </c>
      <c r="J355" s="2">
        <f>IFERROR(__xludf.DUMMYFUNCTION("""COMPUTED_VALUE"""),45807.66666666667)</f>
        <v>45807.66667</v>
      </c>
      <c r="K355" s="1">
        <f>IFERROR(__xludf.DUMMYFUNCTION("""COMPUTED_VALUE"""),706.48)</f>
        <v>706.48</v>
      </c>
      <c r="M355" s="2">
        <f>IFERROR(__xludf.DUMMYFUNCTION("""COMPUTED_VALUE"""),45807.66666666667)</f>
        <v>45807.66667</v>
      </c>
      <c r="N355" s="1">
        <f>IFERROR(__xludf.DUMMYFUNCTION("""COMPUTED_VALUE"""),1.1103077E7)</f>
        <v>11103077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IFERROR(__xludf.DUMMYFUNCTION("""COMPUTED_VALUE"""),704.33)</f>
        <v>704.33</v>
      </c>
      <c r="D356" s="2">
        <f>IFERROR(__xludf.DUMMYFUNCTION("""COMPUTED_VALUE"""),45810.66666666667)</f>
        <v>45810.66667</v>
      </c>
      <c r="E356" s="1">
        <f>IFERROR(__xludf.DUMMYFUNCTION("""COMPUTED_VALUE"""),707.37)</f>
        <v>707.37</v>
      </c>
      <c r="G356" s="2">
        <f>IFERROR(__xludf.DUMMYFUNCTION("""COMPUTED_VALUE"""),45810.66666666667)</f>
        <v>45810.66667</v>
      </c>
      <c r="H356" s="1">
        <f>IFERROR(__xludf.DUMMYFUNCTION("""COMPUTED_VALUE"""),699.42)</f>
        <v>699.42</v>
      </c>
      <c r="J356" s="2">
        <f>IFERROR(__xludf.DUMMYFUNCTION("""COMPUTED_VALUE"""),45810.66666666667)</f>
        <v>45810.66667</v>
      </c>
      <c r="K356" s="1">
        <f>IFERROR(__xludf.DUMMYFUNCTION("""COMPUTED_VALUE"""),707.33)</f>
        <v>707.33</v>
      </c>
      <c r="M356" s="2">
        <f>IFERROR(__xludf.DUMMYFUNCTION("""COMPUTED_VALUE"""),45810.66666666667)</f>
        <v>45810.66667</v>
      </c>
      <c r="N356" s="1">
        <f>IFERROR(__xludf.DUMMYFUNCTION("""COMPUTED_VALUE"""),6574528.0)</f>
        <v>6574528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IFERROR(__xludf.DUMMYFUNCTION("""COMPUTED_VALUE"""),705.86)</f>
        <v>705.86</v>
      </c>
      <c r="D357" s="2">
        <f>IFERROR(__xludf.DUMMYFUNCTION("""COMPUTED_VALUE"""),45811.66666666667)</f>
        <v>45811.66667</v>
      </c>
      <c r="E357" s="1">
        <f>IFERROR(__xludf.DUMMYFUNCTION("""COMPUTED_VALUE"""),708.0)</f>
        <v>708</v>
      </c>
      <c r="G357" s="2">
        <f>IFERROR(__xludf.DUMMYFUNCTION("""COMPUTED_VALUE"""),45811.66666666667)</f>
        <v>45811.66667</v>
      </c>
      <c r="H357" s="1">
        <f>IFERROR(__xludf.DUMMYFUNCTION("""COMPUTED_VALUE"""),700.63)</f>
        <v>700.63</v>
      </c>
      <c r="J357" s="2">
        <f>IFERROR(__xludf.DUMMYFUNCTION("""COMPUTED_VALUE"""),45811.66666666667)</f>
        <v>45811.66667</v>
      </c>
      <c r="K357" s="1">
        <f>IFERROR(__xludf.DUMMYFUNCTION("""COMPUTED_VALUE"""),704.23)</f>
        <v>704.23</v>
      </c>
      <c r="M357" s="2">
        <f>IFERROR(__xludf.DUMMYFUNCTION("""COMPUTED_VALUE"""),45811.66666666667)</f>
        <v>45811.66667</v>
      </c>
      <c r="N357" s="1">
        <f>IFERROR(__xludf.DUMMYFUNCTION("""COMPUTED_VALUE"""),5969123.0)</f>
        <v>5969123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IFERROR(__xludf.DUMMYFUNCTION("""COMPUTED_VALUE"""),704.53)</f>
        <v>704.53</v>
      </c>
      <c r="D358" s="2">
        <f>IFERROR(__xludf.DUMMYFUNCTION("""COMPUTED_VALUE"""),45812.66666666667)</f>
        <v>45812.66667</v>
      </c>
      <c r="E358" s="1">
        <f>IFERROR(__xludf.DUMMYFUNCTION("""COMPUTED_VALUE"""),704.95)</f>
        <v>704.95</v>
      </c>
      <c r="G358" s="2">
        <f>IFERROR(__xludf.DUMMYFUNCTION("""COMPUTED_VALUE"""),45812.66666666667)</f>
        <v>45812.66667</v>
      </c>
      <c r="H358" s="1">
        <f>IFERROR(__xludf.DUMMYFUNCTION("""COMPUTED_VALUE"""),698.94)</f>
        <v>698.94</v>
      </c>
      <c r="J358" s="2">
        <f>IFERROR(__xludf.DUMMYFUNCTION("""COMPUTED_VALUE"""),45812.66666666667)</f>
        <v>45812.66667</v>
      </c>
      <c r="K358" s="1">
        <f>IFERROR(__xludf.DUMMYFUNCTION("""COMPUTED_VALUE"""),699.04)</f>
        <v>699.04</v>
      </c>
      <c r="M358" s="2">
        <f>IFERROR(__xludf.DUMMYFUNCTION("""COMPUTED_VALUE"""),45812.66666666667)</f>
        <v>45812.66667</v>
      </c>
      <c r="N358" s="1">
        <f>IFERROR(__xludf.DUMMYFUNCTION("""COMPUTED_VALUE"""),5857652.0)</f>
        <v>5857652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IFERROR(__xludf.DUMMYFUNCTION("""COMPUTED_VALUE"""),699.65)</f>
        <v>699.65</v>
      </c>
      <c r="D359" s="2">
        <f>IFERROR(__xludf.DUMMYFUNCTION("""COMPUTED_VALUE"""),45813.66666666667)</f>
        <v>45813.66667</v>
      </c>
      <c r="E359" s="1">
        <f>IFERROR(__xludf.DUMMYFUNCTION("""COMPUTED_VALUE"""),700.0)</f>
        <v>700</v>
      </c>
      <c r="G359" s="2">
        <f>IFERROR(__xludf.DUMMYFUNCTION("""COMPUTED_VALUE"""),45813.66666666667)</f>
        <v>45813.66667</v>
      </c>
      <c r="H359" s="1">
        <f>IFERROR(__xludf.DUMMYFUNCTION("""COMPUTED_VALUE"""),695.09)</f>
        <v>695.09</v>
      </c>
      <c r="J359" s="2">
        <f>IFERROR(__xludf.DUMMYFUNCTION("""COMPUTED_VALUE"""),45813.66666666667)</f>
        <v>45813.66667</v>
      </c>
      <c r="K359" s="1">
        <f>IFERROR(__xludf.DUMMYFUNCTION("""COMPUTED_VALUE"""),698.68)</f>
        <v>698.68</v>
      </c>
      <c r="M359" s="2">
        <f>IFERROR(__xludf.DUMMYFUNCTION("""COMPUTED_VALUE"""),45813.66666666667)</f>
        <v>45813.66667</v>
      </c>
      <c r="N359" s="1">
        <f>IFERROR(__xludf.DUMMYFUNCTION("""COMPUTED_VALUE"""),5188876.0)</f>
        <v>5188876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IFERROR(__xludf.DUMMYFUNCTION("""COMPUTED_VALUE"""),698.06)</f>
        <v>698.06</v>
      </c>
      <c r="D360" s="2">
        <f>IFERROR(__xludf.DUMMYFUNCTION("""COMPUTED_VALUE"""),45814.66666666667)</f>
        <v>45814.66667</v>
      </c>
      <c r="E360" s="1">
        <f>IFERROR(__xludf.DUMMYFUNCTION("""COMPUTED_VALUE"""),702.44)</f>
        <v>702.44</v>
      </c>
      <c r="G360" s="2">
        <f>IFERROR(__xludf.DUMMYFUNCTION("""COMPUTED_VALUE"""),45814.66666666667)</f>
        <v>45814.66667</v>
      </c>
      <c r="H360" s="1">
        <f>IFERROR(__xludf.DUMMYFUNCTION("""COMPUTED_VALUE"""),695.16)</f>
        <v>695.16</v>
      </c>
      <c r="J360" s="2">
        <f>IFERROR(__xludf.DUMMYFUNCTION("""COMPUTED_VALUE"""),45814.66666666667)</f>
        <v>45814.66667</v>
      </c>
      <c r="K360" s="1">
        <f>IFERROR(__xludf.DUMMYFUNCTION("""COMPUTED_VALUE"""),696.51)</f>
        <v>696.51</v>
      </c>
      <c r="M360" s="2">
        <f>IFERROR(__xludf.DUMMYFUNCTION("""COMPUTED_VALUE"""),45814.66666666667)</f>
        <v>45814.66667</v>
      </c>
      <c r="N360" s="1">
        <f>IFERROR(__xludf.DUMMYFUNCTION("""COMPUTED_VALUE"""),4300660.0)</f>
        <v>4300660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IFERROR(__xludf.DUMMYFUNCTION("""COMPUTED_VALUE"""),695.36)</f>
        <v>695.36</v>
      </c>
      <c r="D361" s="2">
        <f>IFERROR(__xludf.DUMMYFUNCTION("""COMPUTED_VALUE"""),45817.66666666667)</f>
        <v>45817.66667</v>
      </c>
      <c r="E361" s="1">
        <f>IFERROR(__xludf.DUMMYFUNCTION("""COMPUTED_VALUE"""),695.36)</f>
        <v>695.36</v>
      </c>
      <c r="G361" s="2">
        <f>IFERROR(__xludf.DUMMYFUNCTION("""COMPUTED_VALUE"""),45817.66666666667)</f>
        <v>45817.66667</v>
      </c>
      <c r="H361" s="1">
        <f>IFERROR(__xludf.DUMMYFUNCTION("""COMPUTED_VALUE"""),681.36)</f>
        <v>681.36</v>
      </c>
      <c r="J361" s="2">
        <f>IFERROR(__xludf.DUMMYFUNCTION("""COMPUTED_VALUE"""),45817.66666666667)</f>
        <v>45817.66667</v>
      </c>
      <c r="K361" s="1">
        <f>IFERROR(__xludf.DUMMYFUNCTION("""COMPUTED_VALUE"""),689.54)</f>
        <v>689.54</v>
      </c>
      <c r="M361" s="2">
        <f>IFERROR(__xludf.DUMMYFUNCTION("""COMPUTED_VALUE"""),45817.66666666667)</f>
        <v>45817.66667</v>
      </c>
      <c r="N361" s="1">
        <f>IFERROR(__xludf.DUMMYFUNCTION("""COMPUTED_VALUE"""),5953272.0)</f>
        <v>5953272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IFERROR(__xludf.DUMMYFUNCTION("""COMPUTED_VALUE"""),689.73)</f>
        <v>689.73</v>
      </c>
      <c r="D362" s="2">
        <f>IFERROR(__xludf.DUMMYFUNCTION("""COMPUTED_VALUE"""),45818.66666666667)</f>
        <v>45818.66667</v>
      </c>
      <c r="E362" s="1">
        <f>IFERROR(__xludf.DUMMYFUNCTION("""COMPUTED_VALUE"""),691.69)</f>
        <v>691.69</v>
      </c>
      <c r="G362" s="2">
        <f>IFERROR(__xludf.DUMMYFUNCTION("""COMPUTED_VALUE"""),45818.66666666667)</f>
        <v>45818.66667</v>
      </c>
      <c r="H362" s="1">
        <f>IFERROR(__xludf.DUMMYFUNCTION("""COMPUTED_VALUE"""),686.08)</f>
        <v>686.08</v>
      </c>
      <c r="J362" s="2">
        <f>IFERROR(__xludf.DUMMYFUNCTION("""COMPUTED_VALUE"""),45818.66666666667)</f>
        <v>45818.66667</v>
      </c>
      <c r="K362" s="1">
        <f>IFERROR(__xludf.DUMMYFUNCTION("""COMPUTED_VALUE"""),688.65)</f>
        <v>688.65</v>
      </c>
      <c r="M362" s="2">
        <f>IFERROR(__xludf.DUMMYFUNCTION("""COMPUTED_VALUE"""),45818.66666666667)</f>
        <v>45818.66667</v>
      </c>
      <c r="N362" s="1">
        <f>IFERROR(__xludf.DUMMYFUNCTION("""COMPUTED_VALUE"""),5922594.0)</f>
        <v>5922594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IFERROR(__xludf.DUMMYFUNCTION("""COMPUTED_VALUE"""),688.28)</f>
        <v>688.28</v>
      </c>
      <c r="D363" s="2">
        <f>IFERROR(__xludf.DUMMYFUNCTION("""COMPUTED_VALUE"""),45819.66666666667)</f>
        <v>45819.66667</v>
      </c>
      <c r="E363" s="1">
        <f>IFERROR(__xludf.DUMMYFUNCTION("""COMPUTED_VALUE"""),690.59)</f>
        <v>690.59</v>
      </c>
      <c r="G363" s="2">
        <f>IFERROR(__xludf.DUMMYFUNCTION("""COMPUTED_VALUE"""),45819.66666666667)</f>
        <v>45819.66667</v>
      </c>
      <c r="H363" s="1">
        <f>IFERROR(__xludf.DUMMYFUNCTION("""COMPUTED_VALUE"""),682.44)</f>
        <v>682.44</v>
      </c>
      <c r="J363" s="2">
        <f>IFERROR(__xludf.DUMMYFUNCTION("""COMPUTED_VALUE"""),45819.66666666667)</f>
        <v>45819.66667</v>
      </c>
      <c r="K363" s="1">
        <f>IFERROR(__xludf.DUMMYFUNCTION("""COMPUTED_VALUE"""),688.11)</f>
        <v>688.11</v>
      </c>
      <c r="M363" s="2">
        <f>IFERROR(__xludf.DUMMYFUNCTION("""COMPUTED_VALUE"""),45819.66666666667)</f>
        <v>45819.66667</v>
      </c>
      <c r="N363" s="1">
        <f>IFERROR(__xludf.DUMMYFUNCTION("""COMPUTED_VALUE"""),6232049.0)</f>
        <v>6232049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IFERROR(__xludf.DUMMYFUNCTION("""COMPUTED_VALUE"""),689.14)</f>
        <v>689.14</v>
      </c>
      <c r="D364" s="2">
        <f>IFERROR(__xludf.DUMMYFUNCTION("""COMPUTED_VALUE"""),45820.66666666667)</f>
        <v>45820.66667</v>
      </c>
      <c r="E364" s="1">
        <f>IFERROR(__xludf.DUMMYFUNCTION("""COMPUTED_VALUE"""),696.32)</f>
        <v>696.32</v>
      </c>
      <c r="G364" s="2">
        <f>IFERROR(__xludf.DUMMYFUNCTION("""COMPUTED_VALUE"""),45820.66666666667)</f>
        <v>45820.66667</v>
      </c>
      <c r="H364" s="1">
        <f>IFERROR(__xludf.DUMMYFUNCTION("""COMPUTED_VALUE"""),687.88)</f>
        <v>687.88</v>
      </c>
      <c r="J364" s="2">
        <f>IFERROR(__xludf.DUMMYFUNCTION("""COMPUTED_VALUE"""),45820.66666666667)</f>
        <v>45820.66667</v>
      </c>
      <c r="K364" s="1">
        <f>IFERROR(__xludf.DUMMYFUNCTION("""COMPUTED_VALUE"""),696.32)</f>
        <v>696.32</v>
      </c>
      <c r="M364" s="2">
        <f>IFERROR(__xludf.DUMMYFUNCTION("""COMPUTED_VALUE"""),45820.66666666667)</f>
        <v>45820.66667</v>
      </c>
      <c r="N364" s="1">
        <f>IFERROR(__xludf.DUMMYFUNCTION("""COMPUTED_VALUE"""),5440503.0)</f>
        <v>5440503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IFERROR(__xludf.DUMMYFUNCTION("""COMPUTED_VALUE"""),695.07)</f>
        <v>695.07</v>
      </c>
      <c r="D365" s="2">
        <f>IFERROR(__xludf.DUMMYFUNCTION("""COMPUTED_VALUE"""),45821.66666666667)</f>
        <v>45821.66667</v>
      </c>
      <c r="E365" s="1">
        <f>IFERROR(__xludf.DUMMYFUNCTION("""COMPUTED_VALUE"""),700.49)</f>
        <v>700.49</v>
      </c>
      <c r="G365" s="2">
        <f>IFERROR(__xludf.DUMMYFUNCTION("""COMPUTED_VALUE"""),45821.66666666667)</f>
        <v>45821.66667</v>
      </c>
      <c r="H365" s="1">
        <f>IFERROR(__xludf.DUMMYFUNCTION("""COMPUTED_VALUE"""),691.82)</f>
        <v>691.82</v>
      </c>
      <c r="J365" s="2">
        <f>IFERROR(__xludf.DUMMYFUNCTION("""COMPUTED_VALUE"""),45821.66666666667)</f>
        <v>45821.66667</v>
      </c>
      <c r="K365" s="1">
        <f>IFERROR(__xludf.DUMMYFUNCTION("""COMPUTED_VALUE"""),693.31)</f>
        <v>693.31</v>
      </c>
      <c r="M365" s="2">
        <f>IFERROR(__xludf.DUMMYFUNCTION("""COMPUTED_VALUE"""),45821.66666666667)</f>
        <v>45821.66667</v>
      </c>
      <c r="N365" s="1">
        <f>IFERROR(__xludf.DUMMYFUNCTION("""COMPUTED_VALUE"""),5063713.0)</f>
        <v>5063713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IFERROR(__xludf.DUMMYFUNCTION("""COMPUTED_VALUE"""),694.47)</f>
        <v>694.47</v>
      </c>
      <c r="D366" s="2">
        <f>IFERROR(__xludf.DUMMYFUNCTION("""COMPUTED_VALUE"""),45824.66666666667)</f>
        <v>45824.66667</v>
      </c>
      <c r="E366" s="1">
        <f>IFERROR(__xludf.DUMMYFUNCTION("""COMPUTED_VALUE"""),696.67)</f>
        <v>696.67</v>
      </c>
      <c r="G366" s="2">
        <f>IFERROR(__xludf.DUMMYFUNCTION("""COMPUTED_VALUE"""),45824.66666666667)</f>
        <v>45824.66667</v>
      </c>
      <c r="H366" s="1">
        <f>IFERROR(__xludf.DUMMYFUNCTION("""COMPUTED_VALUE"""),687.83)</f>
        <v>687.83</v>
      </c>
      <c r="J366" s="2">
        <f>IFERROR(__xludf.DUMMYFUNCTION("""COMPUTED_VALUE"""),45824.66666666667)</f>
        <v>45824.66667</v>
      </c>
      <c r="K366" s="1">
        <f>IFERROR(__xludf.DUMMYFUNCTION("""COMPUTED_VALUE"""),688.91)</f>
        <v>688.91</v>
      </c>
      <c r="M366" s="2">
        <f>IFERROR(__xludf.DUMMYFUNCTION("""COMPUTED_VALUE"""),45824.66666666667)</f>
        <v>45824.66667</v>
      </c>
      <c r="N366" s="1">
        <f>IFERROR(__xludf.DUMMYFUNCTION("""COMPUTED_VALUE"""),4284695.0)</f>
        <v>4284695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IFERROR(__xludf.DUMMYFUNCTION("""COMPUTED_VALUE"""),688.99)</f>
        <v>688.99</v>
      </c>
      <c r="D367" s="2">
        <f>IFERROR(__xludf.DUMMYFUNCTION("""COMPUTED_VALUE"""),45825.66666666667)</f>
        <v>45825.66667</v>
      </c>
      <c r="E367" s="1">
        <f>IFERROR(__xludf.DUMMYFUNCTION("""COMPUTED_VALUE"""),690.58)</f>
        <v>690.58</v>
      </c>
      <c r="G367" s="2">
        <f>IFERROR(__xludf.DUMMYFUNCTION("""COMPUTED_VALUE"""),45825.66666666667)</f>
        <v>45825.66667</v>
      </c>
      <c r="H367" s="1">
        <f>IFERROR(__xludf.DUMMYFUNCTION("""COMPUTED_VALUE"""),683.94)</f>
        <v>683.94</v>
      </c>
      <c r="J367" s="2">
        <f>IFERROR(__xludf.DUMMYFUNCTION("""COMPUTED_VALUE"""),45825.66666666667)</f>
        <v>45825.66667</v>
      </c>
      <c r="K367" s="1">
        <f>IFERROR(__xludf.DUMMYFUNCTION("""COMPUTED_VALUE"""),687.98)</f>
        <v>687.98</v>
      </c>
      <c r="M367" s="2">
        <f>IFERROR(__xludf.DUMMYFUNCTION("""COMPUTED_VALUE"""),45825.66666666667)</f>
        <v>45825.66667</v>
      </c>
      <c r="N367" s="1">
        <f>IFERROR(__xludf.DUMMYFUNCTION("""COMPUTED_VALUE"""),5022119.0)</f>
        <v>5022119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IFERROR(__xludf.DUMMYFUNCTION("""COMPUTED_VALUE"""),688.76)</f>
        <v>688.76</v>
      </c>
      <c r="D368" s="2">
        <f>IFERROR(__xludf.DUMMYFUNCTION("""COMPUTED_VALUE"""),45826.66666666667)</f>
        <v>45826.66667</v>
      </c>
      <c r="E368" s="1">
        <f>IFERROR(__xludf.DUMMYFUNCTION("""COMPUTED_VALUE"""),689.69)</f>
        <v>689.69</v>
      </c>
      <c r="G368" s="2">
        <f>IFERROR(__xludf.DUMMYFUNCTION("""COMPUTED_VALUE"""),45826.66666666667)</f>
        <v>45826.66667</v>
      </c>
      <c r="H368" s="1">
        <f>IFERROR(__xludf.DUMMYFUNCTION("""COMPUTED_VALUE"""),683.39)</f>
        <v>683.39</v>
      </c>
      <c r="J368" s="2">
        <f>IFERROR(__xludf.DUMMYFUNCTION("""COMPUTED_VALUE"""),45826.66666666667)</f>
        <v>45826.66667</v>
      </c>
      <c r="K368" s="1">
        <f>IFERROR(__xludf.DUMMYFUNCTION("""COMPUTED_VALUE"""),685.53)</f>
        <v>685.53</v>
      </c>
      <c r="M368" s="2">
        <f>IFERROR(__xludf.DUMMYFUNCTION("""COMPUTED_VALUE"""),45826.66666666667)</f>
        <v>45826.66667</v>
      </c>
      <c r="N368" s="1">
        <f>IFERROR(__xludf.DUMMYFUNCTION("""COMPUTED_VALUE"""),4455512.0)</f>
        <v>4455512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IFERROR(__xludf.DUMMYFUNCTION("""COMPUTED_VALUE"""),686.33)</f>
        <v>686.33</v>
      </c>
      <c r="D369" s="2">
        <f>IFERROR(__xludf.DUMMYFUNCTION("""COMPUTED_VALUE"""),45828.66666666667)</f>
        <v>45828.66667</v>
      </c>
      <c r="E369" s="1">
        <f>IFERROR(__xludf.DUMMYFUNCTION("""COMPUTED_VALUE"""),690.49)</f>
        <v>690.49</v>
      </c>
      <c r="G369" s="2">
        <f>IFERROR(__xludf.DUMMYFUNCTION("""COMPUTED_VALUE"""),45828.66666666667)</f>
        <v>45828.66667</v>
      </c>
      <c r="H369" s="1">
        <f>IFERROR(__xludf.DUMMYFUNCTION("""COMPUTED_VALUE"""),681.04)</f>
        <v>681.04</v>
      </c>
      <c r="J369" s="2">
        <f>IFERROR(__xludf.DUMMYFUNCTION("""COMPUTED_VALUE"""),45828.66666666667)</f>
        <v>45828.66667</v>
      </c>
      <c r="K369" s="1">
        <f>IFERROR(__xludf.DUMMYFUNCTION("""COMPUTED_VALUE"""),683.02)</f>
        <v>683.02</v>
      </c>
      <c r="M369" s="2">
        <f>IFERROR(__xludf.DUMMYFUNCTION("""COMPUTED_VALUE"""),45828.66666666667)</f>
        <v>45828.66667</v>
      </c>
      <c r="N369" s="1">
        <f>IFERROR(__xludf.DUMMYFUNCTION("""COMPUTED_VALUE"""),1.0963557E7)</f>
        <v>10963557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IFERROR(__xludf.DUMMYFUNCTION("""COMPUTED_VALUE"""),682.97)</f>
        <v>682.97</v>
      </c>
      <c r="D370" s="2">
        <f>IFERROR(__xludf.DUMMYFUNCTION("""COMPUTED_VALUE"""),45831.66666666667)</f>
        <v>45831.66667</v>
      </c>
      <c r="E370" s="1">
        <f>IFERROR(__xludf.DUMMYFUNCTION("""COMPUTED_VALUE"""),691.45)</f>
        <v>691.45</v>
      </c>
      <c r="G370" s="2">
        <f>IFERROR(__xludf.DUMMYFUNCTION("""COMPUTED_VALUE"""),45831.66666666667)</f>
        <v>45831.66667</v>
      </c>
      <c r="H370" s="1">
        <f>IFERROR(__xludf.DUMMYFUNCTION("""COMPUTED_VALUE"""),682.58)</f>
        <v>682.58</v>
      </c>
      <c r="J370" s="2">
        <f>IFERROR(__xludf.DUMMYFUNCTION("""COMPUTED_VALUE"""),45831.66666666667)</f>
        <v>45831.66667</v>
      </c>
      <c r="K370" s="1">
        <f>IFERROR(__xludf.DUMMYFUNCTION("""COMPUTED_VALUE"""),691.36)</f>
        <v>691.36</v>
      </c>
      <c r="M370" s="2">
        <f>IFERROR(__xludf.DUMMYFUNCTION("""COMPUTED_VALUE"""),45831.66666666667)</f>
        <v>45831.66667</v>
      </c>
      <c r="N370" s="1">
        <f>IFERROR(__xludf.DUMMYFUNCTION("""COMPUTED_VALUE"""),5721655.0)</f>
        <v>5721655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IFERROR(__xludf.DUMMYFUNCTION("""COMPUTED_VALUE"""),692.2)</f>
        <v>692.2</v>
      </c>
      <c r="D371" s="2">
        <f>IFERROR(__xludf.DUMMYFUNCTION("""COMPUTED_VALUE"""),45832.66666666667)</f>
        <v>45832.66667</v>
      </c>
      <c r="E371" s="1">
        <f>IFERROR(__xludf.DUMMYFUNCTION("""COMPUTED_VALUE"""),694.5)</f>
        <v>694.5</v>
      </c>
      <c r="G371" s="2">
        <f>IFERROR(__xludf.DUMMYFUNCTION("""COMPUTED_VALUE"""),45832.66666666667)</f>
        <v>45832.66667</v>
      </c>
      <c r="H371" s="1">
        <f>IFERROR(__xludf.DUMMYFUNCTION("""COMPUTED_VALUE"""),686.63)</f>
        <v>686.63</v>
      </c>
      <c r="J371" s="2">
        <f>IFERROR(__xludf.DUMMYFUNCTION("""COMPUTED_VALUE"""),45832.66666666667)</f>
        <v>45832.66667</v>
      </c>
      <c r="K371" s="1">
        <f>IFERROR(__xludf.DUMMYFUNCTION("""COMPUTED_VALUE"""),693.22)</f>
        <v>693.22</v>
      </c>
      <c r="M371" s="2">
        <f>IFERROR(__xludf.DUMMYFUNCTION("""COMPUTED_VALUE"""),45832.66666666667)</f>
        <v>45832.66667</v>
      </c>
      <c r="N371" s="1">
        <f>IFERROR(__xludf.DUMMYFUNCTION("""COMPUTED_VALUE"""),6478748.0)</f>
        <v>6478748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IFERROR(__xludf.DUMMYFUNCTION("""COMPUTED_VALUE"""),693.09)</f>
        <v>693.09</v>
      </c>
      <c r="D372" s="2">
        <f>IFERROR(__xludf.DUMMYFUNCTION("""COMPUTED_VALUE"""),45833.66666666667)</f>
        <v>45833.66667</v>
      </c>
      <c r="E372" s="1">
        <f>IFERROR(__xludf.DUMMYFUNCTION("""COMPUTED_VALUE"""),693.09)</f>
        <v>693.09</v>
      </c>
      <c r="G372" s="2">
        <f>IFERROR(__xludf.DUMMYFUNCTION("""COMPUTED_VALUE"""),45833.66666666667)</f>
        <v>45833.66667</v>
      </c>
      <c r="H372" s="1">
        <f>IFERROR(__xludf.DUMMYFUNCTION("""COMPUTED_VALUE"""),678.24)</f>
        <v>678.24</v>
      </c>
      <c r="J372" s="2">
        <f>IFERROR(__xludf.DUMMYFUNCTION("""COMPUTED_VALUE"""),45833.66666666667)</f>
        <v>45833.66667</v>
      </c>
      <c r="K372" s="1">
        <f>IFERROR(__xludf.DUMMYFUNCTION("""COMPUTED_VALUE"""),679.52)</f>
        <v>679.52</v>
      </c>
      <c r="M372" s="2">
        <f>IFERROR(__xludf.DUMMYFUNCTION("""COMPUTED_VALUE"""),45833.66666666667)</f>
        <v>45833.66667</v>
      </c>
      <c r="N372" s="1">
        <f>IFERROR(__xludf.DUMMYFUNCTION("""COMPUTED_VALUE"""),7761004.0)</f>
        <v>7761004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IFERROR(__xludf.DUMMYFUNCTION("""COMPUTED_VALUE"""),680.69)</f>
        <v>680.69</v>
      </c>
      <c r="D373" s="2">
        <f>IFERROR(__xludf.DUMMYFUNCTION("""COMPUTED_VALUE"""),45834.66666666667)</f>
        <v>45834.66667</v>
      </c>
      <c r="E373" s="1">
        <f>IFERROR(__xludf.DUMMYFUNCTION("""COMPUTED_VALUE"""),683.89)</f>
        <v>683.89</v>
      </c>
      <c r="G373" s="2">
        <f>IFERROR(__xludf.DUMMYFUNCTION("""COMPUTED_VALUE"""),45834.66666666667)</f>
        <v>45834.66667</v>
      </c>
      <c r="H373" s="1">
        <f>IFERROR(__xludf.DUMMYFUNCTION("""COMPUTED_VALUE"""),677.03)</f>
        <v>677.03</v>
      </c>
      <c r="J373" s="2">
        <f>IFERROR(__xludf.DUMMYFUNCTION("""COMPUTED_VALUE"""),45834.66666666667)</f>
        <v>45834.66667</v>
      </c>
      <c r="K373" s="1">
        <f>IFERROR(__xludf.DUMMYFUNCTION("""COMPUTED_VALUE"""),678.88)</f>
        <v>678.88</v>
      </c>
      <c r="M373" s="2">
        <f>IFERROR(__xludf.DUMMYFUNCTION("""COMPUTED_VALUE"""),45834.66666666667)</f>
        <v>45834.66667</v>
      </c>
      <c r="N373" s="1">
        <f>IFERROR(__xludf.DUMMYFUNCTION("""COMPUTED_VALUE"""),8009994.0)</f>
        <v>8009994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IFERROR(__xludf.DUMMYFUNCTION("""COMPUTED_VALUE"""),678.88)</f>
        <v>678.88</v>
      </c>
      <c r="D374" s="2">
        <f>IFERROR(__xludf.DUMMYFUNCTION("""COMPUTED_VALUE"""),45835.66666666667)</f>
        <v>45835.66667</v>
      </c>
      <c r="E374" s="1">
        <f>IFERROR(__xludf.DUMMYFUNCTION("""COMPUTED_VALUE"""),684.28)</f>
        <v>684.28</v>
      </c>
      <c r="G374" s="2">
        <f>IFERROR(__xludf.DUMMYFUNCTION("""COMPUTED_VALUE"""),45835.66666666667)</f>
        <v>45835.66667</v>
      </c>
      <c r="H374" s="1">
        <f>IFERROR(__xludf.DUMMYFUNCTION("""COMPUTED_VALUE"""),677.73)</f>
        <v>677.73</v>
      </c>
      <c r="J374" s="2">
        <f>IFERROR(__xludf.DUMMYFUNCTION("""COMPUTED_VALUE"""),45835.66666666667)</f>
        <v>45835.66667</v>
      </c>
      <c r="K374" s="1">
        <f>IFERROR(__xludf.DUMMYFUNCTION("""COMPUTED_VALUE"""),680.45)</f>
        <v>680.45</v>
      </c>
      <c r="M374" s="2">
        <f>IFERROR(__xludf.DUMMYFUNCTION("""COMPUTED_VALUE"""),45835.66666666667)</f>
        <v>45835.66667</v>
      </c>
      <c r="N374" s="1">
        <f>IFERROR(__xludf.DUMMYFUNCTION("""COMPUTED_VALUE"""),1.0471246E7)</f>
        <v>10471246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IFERROR(__xludf.DUMMYFUNCTION("""COMPUTED_VALUE"""),681.1)</f>
        <v>681.1</v>
      </c>
      <c r="D375" s="2">
        <f>IFERROR(__xludf.DUMMYFUNCTION("""COMPUTED_VALUE"""),45838.66666666667)</f>
        <v>45838.66667</v>
      </c>
      <c r="E375" s="1">
        <f>IFERROR(__xludf.DUMMYFUNCTION("""COMPUTED_VALUE"""),684.28)</f>
        <v>684.28</v>
      </c>
      <c r="G375" s="2">
        <f>IFERROR(__xludf.DUMMYFUNCTION("""COMPUTED_VALUE"""),45838.66666666667)</f>
        <v>45838.66667</v>
      </c>
      <c r="H375" s="1">
        <f>IFERROR(__xludf.DUMMYFUNCTION("""COMPUTED_VALUE"""),677.74)</f>
        <v>677.74</v>
      </c>
      <c r="J375" s="2">
        <f>IFERROR(__xludf.DUMMYFUNCTION("""COMPUTED_VALUE"""),45838.66666666667)</f>
        <v>45838.66667</v>
      </c>
      <c r="K375" s="1">
        <f>IFERROR(__xludf.DUMMYFUNCTION("""COMPUTED_VALUE"""),683.19)</f>
        <v>683.19</v>
      </c>
      <c r="M375" s="2">
        <f>IFERROR(__xludf.DUMMYFUNCTION("""COMPUTED_VALUE"""),45838.66666666667)</f>
        <v>45838.66667</v>
      </c>
      <c r="N375" s="1">
        <f>IFERROR(__xludf.DUMMYFUNCTION("""COMPUTED_VALUE"""),6603506.0)</f>
        <v>6603506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IFERROR(__xludf.DUMMYFUNCTION("""COMPUTED_VALUE"""),683.08)</f>
        <v>683.08</v>
      </c>
      <c r="D376" s="2">
        <f>IFERROR(__xludf.DUMMYFUNCTION("""COMPUTED_VALUE"""),45839.66666666667)</f>
        <v>45839.66667</v>
      </c>
      <c r="E376" s="1">
        <f>IFERROR(__xludf.DUMMYFUNCTION("""COMPUTED_VALUE"""),686.27)</f>
        <v>686.27</v>
      </c>
      <c r="G376" s="2">
        <f>IFERROR(__xludf.DUMMYFUNCTION("""COMPUTED_VALUE"""),45839.66666666667)</f>
        <v>45839.66667</v>
      </c>
      <c r="H376" s="1">
        <f>IFERROR(__xludf.DUMMYFUNCTION("""COMPUTED_VALUE"""),679.01)</f>
        <v>679.01</v>
      </c>
      <c r="J376" s="2">
        <f>IFERROR(__xludf.DUMMYFUNCTION("""COMPUTED_VALUE"""),45839.66666666667)</f>
        <v>45839.66667</v>
      </c>
      <c r="K376" s="1">
        <f>IFERROR(__xludf.DUMMYFUNCTION("""COMPUTED_VALUE"""),683.04)</f>
        <v>683.04</v>
      </c>
      <c r="M376" s="2">
        <f>IFERROR(__xludf.DUMMYFUNCTION("""COMPUTED_VALUE"""),45839.66666666667)</f>
        <v>45839.66667</v>
      </c>
      <c r="N376" s="1">
        <f>IFERROR(__xludf.DUMMYFUNCTION("""COMPUTED_VALUE"""),5889856.0)</f>
        <v>5889856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IFERROR(__xludf.DUMMYFUNCTION("""COMPUTED_VALUE"""),681.04)</f>
        <v>681.04</v>
      </c>
      <c r="D377" s="2">
        <f>IFERROR(__xludf.DUMMYFUNCTION("""COMPUTED_VALUE"""),45840.66666666667)</f>
        <v>45840.66667</v>
      </c>
      <c r="E377" s="1">
        <f>IFERROR(__xludf.DUMMYFUNCTION("""COMPUTED_VALUE"""),681.44)</f>
        <v>681.44</v>
      </c>
      <c r="G377" s="2">
        <f>IFERROR(__xludf.DUMMYFUNCTION("""COMPUTED_VALUE"""),45840.66666666667)</f>
        <v>45840.66667</v>
      </c>
      <c r="H377" s="1">
        <f>IFERROR(__xludf.DUMMYFUNCTION("""COMPUTED_VALUE"""),666.69)</f>
        <v>666.69</v>
      </c>
      <c r="J377" s="2">
        <f>IFERROR(__xludf.DUMMYFUNCTION("""COMPUTED_VALUE"""),45840.66666666667)</f>
        <v>45840.66667</v>
      </c>
      <c r="K377" s="1">
        <f>IFERROR(__xludf.DUMMYFUNCTION("""COMPUTED_VALUE"""),671.01)</f>
        <v>671.01</v>
      </c>
      <c r="M377" s="2">
        <f>IFERROR(__xludf.DUMMYFUNCTION("""COMPUTED_VALUE"""),45840.66666666667)</f>
        <v>45840.66667</v>
      </c>
      <c r="N377" s="1">
        <f>IFERROR(__xludf.DUMMYFUNCTION("""COMPUTED_VALUE"""),7027132.0)</f>
        <v>7027132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IFERROR(__xludf.DUMMYFUNCTION("""COMPUTED_VALUE"""),673.57)</f>
        <v>673.57</v>
      </c>
      <c r="D378" s="2">
        <f>IFERROR(__xludf.DUMMYFUNCTION("""COMPUTED_VALUE"""),45841.54166666667)</f>
        <v>45841.54167</v>
      </c>
      <c r="E378" s="1">
        <f>IFERROR(__xludf.DUMMYFUNCTION("""COMPUTED_VALUE"""),680.85)</f>
        <v>680.85</v>
      </c>
      <c r="G378" s="2">
        <f>IFERROR(__xludf.DUMMYFUNCTION("""COMPUTED_VALUE"""),45841.54166666667)</f>
        <v>45841.54167</v>
      </c>
      <c r="H378" s="1">
        <f>IFERROR(__xludf.DUMMYFUNCTION("""COMPUTED_VALUE"""),670.95)</f>
        <v>670.95</v>
      </c>
      <c r="J378" s="2">
        <f>IFERROR(__xludf.DUMMYFUNCTION("""COMPUTED_VALUE"""),45841.54166666667)</f>
        <v>45841.54167</v>
      </c>
      <c r="K378" s="1">
        <f>IFERROR(__xludf.DUMMYFUNCTION("""COMPUTED_VALUE"""),680.42)</f>
        <v>680.42</v>
      </c>
      <c r="M378" s="2">
        <f>IFERROR(__xludf.DUMMYFUNCTION("""COMPUTED_VALUE"""),45841.54166666667)</f>
        <v>45841.54167</v>
      </c>
      <c r="N378" s="1">
        <f>IFERROR(__xludf.DUMMYFUNCTION("""COMPUTED_VALUE"""),5151427.0)</f>
        <v>5151427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IFERROR(__xludf.DUMMYFUNCTION("""COMPUTED_VALUE"""),680.42)</f>
        <v>680.42</v>
      </c>
      <c r="D379" s="2">
        <f>IFERROR(__xludf.DUMMYFUNCTION("""COMPUTED_VALUE"""),45845.66666666667)</f>
        <v>45845.66667</v>
      </c>
      <c r="E379" s="1">
        <f>IFERROR(__xludf.DUMMYFUNCTION("""COMPUTED_VALUE"""),682.9)</f>
        <v>682.9</v>
      </c>
      <c r="G379" s="2">
        <f>IFERROR(__xludf.DUMMYFUNCTION("""COMPUTED_VALUE"""),45845.66666666667)</f>
        <v>45845.66667</v>
      </c>
      <c r="H379" s="1">
        <f>IFERROR(__xludf.DUMMYFUNCTION("""COMPUTED_VALUE"""),676.02)</f>
        <v>676.02</v>
      </c>
      <c r="J379" s="2">
        <f>IFERROR(__xludf.DUMMYFUNCTION("""COMPUTED_VALUE"""),45845.66666666667)</f>
        <v>45845.66667</v>
      </c>
      <c r="K379" s="1">
        <f>IFERROR(__xludf.DUMMYFUNCTION("""COMPUTED_VALUE"""),680.14)</f>
        <v>680.14</v>
      </c>
      <c r="M379" s="2">
        <f>IFERROR(__xludf.DUMMYFUNCTION("""COMPUTED_VALUE"""),45845.66666666667)</f>
        <v>45845.66667</v>
      </c>
      <c r="N379" s="1">
        <f>IFERROR(__xludf.DUMMYFUNCTION("""COMPUTED_VALUE"""),5196159.0)</f>
        <v>5196159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IFERROR(__xludf.DUMMYFUNCTION("""COMPUTED_VALUE"""),677.37)</f>
        <v>677.37</v>
      </c>
      <c r="D380" s="2">
        <f>IFERROR(__xludf.DUMMYFUNCTION("""COMPUTED_VALUE"""),45846.66666666667)</f>
        <v>45846.66667</v>
      </c>
      <c r="E380" s="1">
        <f>IFERROR(__xludf.DUMMYFUNCTION("""COMPUTED_VALUE"""),679.23)</f>
        <v>679.23</v>
      </c>
      <c r="G380" s="2">
        <f>IFERROR(__xludf.DUMMYFUNCTION("""COMPUTED_VALUE"""),45846.66666666667)</f>
        <v>45846.66667</v>
      </c>
      <c r="H380" s="1">
        <f>IFERROR(__xludf.DUMMYFUNCTION("""COMPUTED_VALUE"""),673.79)</f>
        <v>673.79</v>
      </c>
      <c r="J380" s="2">
        <f>IFERROR(__xludf.DUMMYFUNCTION("""COMPUTED_VALUE"""),45846.66666666667)</f>
        <v>45846.66667</v>
      </c>
      <c r="K380" s="1">
        <f>IFERROR(__xludf.DUMMYFUNCTION("""COMPUTED_VALUE"""),673.97)</f>
        <v>673.97</v>
      </c>
      <c r="M380" s="2">
        <f>IFERROR(__xludf.DUMMYFUNCTION("""COMPUTED_VALUE"""),45846.66666666667)</f>
        <v>45846.66667</v>
      </c>
      <c r="N380" s="1">
        <f>IFERROR(__xludf.DUMMYFUNCTION("""COMPUTED_VALUE"""),8005380.0)</f>
        <v>8005380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IFERROR(__xludf.DUMMYFUNCTION("""COMPUTED_VALUE"""),673.99)</f>
        <v>673.99</v>
      </c>
      <c r="D381" s="2">
        <f>IFERROR(__xludf.DUMMYFUNCTION("""COMPUTED_VALUE"""),45847.66666666667)</f>
        <v>45847.66667</v>
      </c>
      <c r="E381" s="1">
        <f>IFERROR(__xludf.DUMMYFUNCTION("""COMPUTED_VALUE"""),677.55)</f>
        <v>677.55</v>
      </c>
      <c r="G381" s="2">
        <f>IFERROR(__xludf.DUMMYFUNCTION("""COMPUTED_VALUE"""),45847.66666666667)</f>
        <v>45847.66667</v>
      </c>
      <c r="H381" s="1">
        <f>IFERROR(__xludf.DUMMYFUNCTION("""COMPUTED_VALUE"""),670.86)</f>
        <v>670.86</v>
      </c>
      <c r="J381" s="2">
        <f>IFERROR(__xludf.DUMMYFUNCTION("""COMPUTED_VALUE"""),45847.66666666667)</f>
        <v>45847.66667</v>
      </c>
      <c r="K381" s="1">
        <f>IFERROR(__xludf.DUMMYFUNCTION("""COMPUTED_VALUE"""),675.77)</f>
        <v>675.77</v>
      </c>
      <c r="M381" s="2">
        <f>IFERROR(__xludf.DUMMYFUNCTION("""COMPUTED_VALUE"""),45847.66666666667)</f>
        <v>45847.66667</v>
      </c>
      <c r="N381" s="1">
        <f>IFERROR(__xludf.DUMMYFUNCTION("""COMPUTED_VALUE"""),5827886.0)</f>
        <v>5827886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IFERROR(__xludf.DUMMYFUNCTION("""COMPUTED_VALUE"""),675.32)</f>
        <v>675.32</v>
      </c>
      <c r="D382" s="2">
        <f>IFERROR(__xludf.DUMMYFUNCTION("""COMPUTED_VALUE"""),45848.66666666667)</f>
        <v>45848.66667</v>
      </c>
      <c r="E382" s="1">
        <f>IFERROR(__xludf.DUMMYFUNCTION("""COMPUTED_VALUE"""),680.73)</f>
        <v>680.73</v>
      </c>
      <c r="G382" s="2">
        <f>IFERROR(__xludf.DUMMYFUNCTION("""COMPUTED_VALUE"""),45848.66666666667)</f>
        <v>45848.66667</v>
      </c>
      <c r="H382" s="1">
        <f>IFERROR(__xludf.DUMMYFUNCTION("""COMPUTED_VALUE"""),672.3)</f>
        <v>672.3</v>
      </c>
      <c r="J382" s="2">
        <f>IFERROR(__xludf.DUMMYFUNCTION("""COMPUTED_VALUE"""),45848.66666666667)</f>
        <v>45848.66667</v>
      </c>
      <c r="K382" s="1">
        <f>IFERROR(__xludf.DUMMYFUNCTION("""COMPUTED_VALUE"""),676.38)</f>
        <v>676.38</v>
      </c>
      <c r="M382" s="2">
        <f>IFERROR(__xludf.DUMMYFUNCTION("""COMPUTED_VALUE"""),45848.66666666667)</f>
        <v>45848.66667</v>
      </c>
      <c r="N382" s="1">
        <f>IFERROR(__xludf.DUMMYFUNCTION("""COMPUTED_VALUE"""),5908257.0)</f>
        <v>5908257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IFERROR(__xludf.DUMMYFUNCTION("""COMPUTED_VALUE"""),675.29)</f>
        <v>675.29</v>
      </c>
      <c r="D383" s="2">
        <f>IFERROR(__xludf.DUMMYFUNCTION("""COMPUTED_VALUE"""),45849.66666666667)</f>
        <v>45849.66667</v>
      </c>
      <c r="E383" s="1">
        <f>IFERROR(__xludf.DUMMYFUNCTION("""COMPUTED_VALUE"""),678.9)</f>
        <v>678.9</v>
      </c>
      <c r="G383" s="2">
        <f>IFERROR(__xludf.DUMMYFUNCTION("""COMPUTED_VALUE"""),45849.66666666667)</f>
        <v>45849.66667</v>
      </c>
      <c r="H383" s="1">
        <f>IFERROR(__xludf.DUMMYFUNCTION("""COMPUTED_VALUE"""),672.23)</f>
        <v>672.23</v>
      </c>
      <c r="J383" s="2">
        <f>IFERROR(__xludf.DUMMYFUNCTION("""COMPUTED_VALUE"""),45849.66666666667)</f>
        <v>45849.66667</v>
      </c>
      <c r="K383" s="1">
        <f>IFERROR(__xludf.DUMMYFUNCTION("""COMPUTED_VALUE"""),677.0)</f>
        <v>677</v>
      </c>
      <c r="M383" s="2">
        <f>IFERROR(__xludf.DUMMYFUNCTION("""COMPUTED_VALUE"""),45849.66666666667)</f>
        <v>45849.66667</v>
      </c>
      <c r="N383" s="1">
        <f>IFERROR(__xludf.DUMMYFUNCTION("""COMPUTED_VALUE"""),6104937.0)</f>
        <v>6104937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IFERROR(__xludf.DUMMYFUNCTION("""COMPUTED_VALUE"""),676.0)</f>
        <v>676</v>
      </c>
      <c r="D384" s="2">
        <f>IFERROR(__xludf.DUMMYFUNCTION("""COMPUTED_VALUE"""),45852.66666666667)</f>
        <v>45852.66667</v>
      </c>
      <c r="E384" s="1">
        <f>IFERROR(__xludf.DUMMYFUNCTION("""COMPUTED_VALUE"""),685.71)</f>
        <v>685.71</v>
      </c>
      <c r="G384" s="2">
        <f>IFERROR(__xludf.DUMMYFUNCTION("""COMPUTED_VALUE"""),45852.66666666667)</f>
        <v>45852.66667</v>
      </c>
      <c r="H384" s="1">
        <f>IFERROR(__xludf.DUMMYFUNCTION("""COMPUTED_VALUE"""),675.43)</f>
        <v>675.43</v>
      </c>
      <c r="J384" s="2">
        <f>IFERROR(__xludf.DUMMYFUNCTION("""COMPUTED_VALUE"""),45852.66666666667)</f>
        <v>45852.66667</v>
      </c>
      <c r="K384" s="1">
        <f>IFERROR(__xludf.DUMMYFUNCTION("""COMPUTED_VALUE"""),684.5)</f>
        <v>684.5</v>
      </c>
      <c r="M384" s="2">
        <f>IFERROR(__xludf.DUMMYFUNCTION("""COMPUTED_VALUE"""),45852.66666666667)</f>
        <v>45852.66667</v>
      </c>
      <c r="N384" s="1">
        <f>IFERROR(__xludf.DUMMYFUNCTION("""COMPUTED_VALUE"""),5801035.0)</f>
        <v>5801035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IFERROR(__xludf.DUMMYFUNCTION("""COMPUTED_VALUE"""),683.25)</f>
        <v>683.25</v>
      </c>
      <c r="D385" s="2">
        <f>IFERROR(__xludf.DUMMYFUNCTION("""COMPUTED_VALUE"""),45853.66666666667)</f>
        <v>45853.66667</v>
      </c>
      <c r="E385" s="1">
        <f>IFERROR(__xludf.DUMMYFUNCTION("""COMPUTED_VALUE"""),684.31)</f>
        <v>684.31</v>
      </c>
      <c r="G385" s="2">
        <f>IFERROR(__xludf.DUMMYFUNCTION("""COMPUTED_VALUE"""),45853.66666666667)</f>
        <v>45853.66667</v>
      </c>
      <c r="H385" s="1">
        <f>IFERROR(__xludf.DUMMYFUNCTION("""COMPUTED_VALUE"""),675.48)</f>
        <v>675.48</v>
      </c>
      <c r="J385" s="2">
        <f>IFERROR(__xludf.DUMMYFUNCTION("""COMPUTED_VALUE"""),45853.66666666667)</f>
        <v>45853.66667</v>
      </c>
      <c r="K385" s="1">
        <f>IFERROR(__xludf.DUMMYFUNCTION("""COMPUTED_VALUE"""),675.62)</f>
        <v>675.62</v>
      </c>
      <c r="M385" s="2">
        <f>IFERROR(__xludf.DUMMYFUNCTION("""COMPUTED_VALUE"""),45853.66666666667)</f>
        <v>45853.66667</v>
      </c>
      <c r="N385" s="1">
        <f>IFERROR(__xludf.DUMMYFUNCTION("""COMPUTED_VALUE"""),5163906.0)</f>
        <v>5163906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IFERROR(__xludf.DUMMYFUNCTION("""COMPUTED_VALUE"""),675.67)</f>
        <v>675.67</v>
      </c>
      <c r="D386" s="2">
        <f>IFERROR(__xludf.DUMMYFUNCTION("""COMPUTED_VALUE"""),45854.66666666667)</f>
        <v>45854.66667</v>
      </c>
      <c r="E386" s="1">
        <f>IFERROR(__xludf.DUMMYFUNCTION("""COMPUTED_VALUE"""),675.67)</f>
        <v>675.67</v>
      </c>
      <c r="G386" s="2">
        <f>IFERROR(__xludf.DUMMYFUNCTION("""COMPUTED_VALUE"""),45854.66666666667)</f>
        <v>45854.66667</v>
      </c>
      <c r="H386" s="1">
        <f>IFERROR(__xludf.DUMMYFUNCTION("""COMPUTED_VALUE"""),668.82)</f>
        <v>668.82</v>
      </c>
      <c r="J386" s="2">
        <f>IFERROR(__xludf.DUMMYFUNCTION("""COMPUTED_VALUE"""),45854.66666666667)</f>
        <v>45854.66667</v>
      </c>
      <c r="K386" s="1">
        <f>IFERROR(__xludf.DUMMYFUNCTION("""COMPUTED_VALUE"""),675.17)</f>
        <v>675.17</v>
      </c>
      <c r="M386" s="2">
        <f>IFERROR(__xludf.DUMMYFUNCTION("""COMPUTED_VALUE"""),45854.66666666667)</f>
        <v>45854.66667</v>
      </c>
      <c r="N386" s="1">
        <f>IFERROR(__xludf.DUMMYFUNCTION("""COMPUTED_VALUE"""),5335948.0)</f>
        <v>5335948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IFERROR(__xludf.DUMMYFUNCTION("""COMPUTED_VALUE"""),674.27)</f>
        <v>674.27</v>
      </c>
      <c r="D387" s="2">
        <f>IFERROR(__xludf.DUMMYFUNCTION("""COMPUTED_VALUE"""),45855.66666666667)</f>
        <v>45855.66667</v>
      </c>
      <c r="E387" s="1">
        <f>IFERROR(__xludf.DUMMYFUNCTION("""COMPUTED_VALUE"""),677.78)</f>
        <v>677.78</v>
      </c>
      <c r="G387" s="2">
        <f>IFERROR(__xludf.DUMMYFUNCTION("""COMPUTED_VALUE"""),45855.66666666667)</f>
        <v>45855.66667</v>
      </c>
      <c r="H387" s="1">
        <f>IFERROR(__xludf.DUMMYFUNCTION("""COMPUTED_VALUE"""),671.13)</f>
        <v>671.13</v>
      </c>
      <c r="J387" s="2">
        <f>IFERROR(__xludf.DUMMYFUNCTION("""COMPUTED_VALUE"""),45855.66666666667)</f>
        <v>45855.66667</v>
      </c>
      <c r="K387" s="1">
        <f>IFERROR(__xludf.DUMMYFUNCTION("""COMPUTED_VALUE"""),677.41)</f>
        <v>677.41</v>
      </c>
      <c r="M387" s="2">
        <f>IFERROR(__xludf.DUMMYFUNCTION("""COMPUTED_VALUE"""),45855.66666666667)</f>
        <v>45855.66667</v>
      </c>
      <c r="N387" s="1">
        <f>IFERROR(__xludf.DUMMYFUNCTION("""COMPUTED_VALUE"""),6442256.0)</f>
        <v>6442256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IFERROR(__xludf.DUMMYFUNCTION("""COMPUTED_VALUE"""),677.73)</f>
        <v>677.73</v>
      </c>
      <c r="D388" s="2">
        <f>IFERROR(__xludf.DUMMYFUNCTION("""COMPUTED_VALUE"""),45856.66666666667)</f>
        <v>45856.66667</v>
      </c>
      <c r="E388" s="1">
        <f>IFERROR(__xludf.DUMMYFUNCTION("""COMPUTED_VALUE"""),682.65)</f>
        <v>682.65</v>
      </c>
      <c r="G388" s="2">
        <f>IFERROR(__xludf.DUMMYFUNCTION("""COMPUTED_VALUE"""),45856.66666666667)</f>
        <v>45856.66667</v>
      </c>
      <c r="H388" s="1">
        <f>IFERROR(__xludf.DUMMYFUNCTION("""COMPUTED_VALUE"""),677.37)</f>
        <v>677.37</v>
      </c>
      <c r="J388" s="2">
        <f>IFERROR(__xludf.DUMMYFUNCTION("""COMPUTED_VALUE"""),45856.66666666667)</f>
        <v>45856.66667</v>
      </c>
      <c r="K388" s="1">
        <f>IFERROR(__xludf.DUMMYFUNCTION("""COMPUTED_VALUE"""),680.2)</f>
        <v>680.2</v>
      </c>
      <c r="M388" s="2">
        <f>IFERROR(__xludf.DUMMYFUNCTION("""COMPUTED_VALUE"""),45856.66666666667)</f>
        <v>45856.66667</v>
      </c>
      <c r="N388" s="1">
        <f>IFERROR(__xludf.DUMMYFUNCTION("""COMPUTED_VALUE"""),7291411.0)</f>
        <v>7291411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IFERROR(__xludf.DUMMYFUNCTION("""COMPUTED_VALUE"""),677.73)</f>
        <v>677.73</v>
      </c>
      <c r="D389" s="2">
        <f>IFERROR(__xludf.DUMMYFUNCTION("""COMPUTED_VALUE"""),45859.66666666667)</f>
        <v>45859.66667</v>
      </c>
      <c r="E389" s="1">
        <f>IFERROR(__xludf.DUMMYFUNCTION("""COMPUTED_VALUE"""),681.73)</f>
        <v>681.73</v>
      </c>
      <c r="G389" s="2">
        <f>IFERROR(__xludf.DUMMYFUNCTION("""COMPUTED_VALUE"""),45859.66666666667)</f>
        <v>45859.66667</v>
      </c>
      <c r="H389" s="1">
        <f>IFERROR(__xludf.DUMMYFUNCTION("""COMPUTED_VALUE"""),675.18)</f>
        <v>675.18</v>
      </c>
      <c r="J389" s="2">
        <f>IFERROR(__xludf.DUMMYFUNCTION("""COMPUTED_VALUE"""),45859.66666666667)</f>
        <v>45859.66667</v>
      </c>
      <c r="K389" s="1">
        <f>IFERROR(__xludf.DUMMYFUNCTION("""COMPUTED_VALUE"""),675.25)</f>
        <v>675.25</v>
      </c>
      <c r="M389" s="2">
        <f>IFERROR(__xludf.DUMMYFUNCTION("""COMPUTED_VALUE"""),45859.66666666667)</f>
        <v>45859.66667</v>
      </c>
      <c r="N389" s="1">
        <f>IFERROR(__xludf.DUMMYFUNCTION("""COMPUTED_VALUE"""),6142675.0)</f>
        <v>6142675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IFERROR(__xludf.DUMMYFUNCTION("""COMPUTED_VALUE"""),675.52)</f>
        <v>675.52</v>
      </c>
      <c r="D390" s="2">
        <f>IFERROR(__xludf.DUMMYFUNCTION("""COMPUTED_VALUE"""),45860.66666666667)</f>
        <v>45860.66667</v>
      </c>
      <c r="E390" s="1">
        <f>IFERROR(__xludf.DUMMYFUNCTION("""COMPUTED_VALUE"""),682.88)</f>
        <v>682.88</v>
      </c>
      <c r="G390" s="2">
        <f>IFERROR(__xludf.DUMMYFUNCTION("""COMPUTED_VALUE"""),45860.66666666667)</f>
        <v>45860.66667</v>
      </c>
      <c r="H390" s="1">
        <f>IFERROR(__xludf.DUMMYFUNCTION("""COMPUTED_VALUE"""),675.52)</f>
        <v>675.52</v>
      </c>
      <c r="J390" s="2">
        <f>IFERROR(__xludf.DUMMYFUNCTION("""COMPUTED_VALUE"""),45860.66666666667)</f>
        <v>45860.66667</v>
      </c>
      <c r="K390" s="1">
        <f>IFERROR(__xludf.DUMMYFUNCTION("""COMPUTED_VALUE"""),680.37)</f>
        <v>680.37</v>
      </c>
      <c r="M390" s="2">
        <f>IFERROR(__xludf.DUMMYFUNCTION("""COMPUTED_VALUE"""),45860.66666666667)</f>
        <v>45860.66667</v>
      </c>
      <c r="N390" s="1">
        <f>IFERROR(__xludf.DUMMYFUNCTION("""COMPUTED_VALUE"""),5118725.0)</f>
        <v>5118725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IFERROR(__xludf.DUMMYFUNCTION("""COMPUTED_VALUE"""),680.66)</f>
        <v>680.66</v>
      </c>
      <c r="D391" s="2">
        <f>IFERROR(__xludf.DUMMYFUNCTION("""COMPUTED_VALUE"""),45861.66666666667)</f>
        <v>45861.66667</v>
      </c>
      <c r="E391" s="1">
        <f>IFERROR(__xludf.DUMMYFUNCTION("""COMPUTED_VALUE"""),683.27)</f>
        <v>683.27</v>
      </c>
      <c r="G391" s="2">
        <f>IFERROR(__xludf.DUMMYFUNCTION("""COMPUTED_VALUE"""),45861.66666666667)</f>
        <v>45861.66667</v>
      </c>
      <c r="H391" s="1">
        <f>IFERROR(__xludf.DUMMYFUNCTION("""COMPUTED_VALUE"""),677.57)</f>
        <v>677.57</v>
      </c>
      <c r="J391" s="2">
        <f>IFERROR(__xludf.DUMMYFUNCTION("""COMPUTED_VALUE"""),45861.66666666667)</f>
        <v>45861.66667</v>
      </c>
      <c r="K391" s="1">
        <f>IFERROR(__xludf.DUMMYFUNCTION("""COMPUTED_VALUE"""),682.58)</f>
        <v>682.58</v>
      </c>
      <c r="M391" s="2">
        <f>IFERROR(__xludf.DUMMYFUNCTION("""COMPUTED_VALUE"""),45861.66666666667)</f>
        <v>45861.66667</v>
      </c>
      <c r="N391" s="1">
        <f>IFERROR(__xludf.DUMMYFUNCTION("""COMPUTED_VALUE"""),5588395.0)</f>
        <v>5588395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IFERROR(__xludf.DUMMYFUNCTION("""COMPUTED_VALUE"""),682.36)</f>
        <v>682.36</v>
      </c>
      <c r="D392" s="2">
        <f>IFERROR(__xludf.DUMMYFUNCTION("""COMPUTED_VALUE"""),45862.66666666667)</f>
        <v>45862.66667</v>
      </c>
      <c r="E392" s="1">
        <f>IFERROR(__xludf.DUMMYFUNCTION("""COMPUTED_VALUE"""),689.54)</f>
        <v>689.54</v>
      </c>
      <c r="G392" s="2">
        <f>IFERROR(__xludf.DUMMYFUNCTION("""COMPUTED_VALUE"""),45862.66666666667)</f>
        <v>45862.66667</v>
      </c>
      <c r="H392" s="1">
        <f>IFERROR(__xludf.DUMMYFUNCTION("""COMPUTED_VALUE"""),680.45)</f>
        <v>680.45</v>
      </c>
      <c r="J392" s="2">
        <f>IFERROR(__xludf.DUMMYFUNCTION("""COMPUTED_VALUE"""),45862.66666666667)</f>
        <v>45862.66667</v>
      </c>
      <c r="K392" s="1">
        <f>IFERROR(__xludf.DUMMYFUNCTION("""COMPUTED_VALUE"""),688.96)</f>
        <v>688.96</v>
      </c>
      <c r="M392" s="2">
        <f>IFERROR(__xludf.DUMMYFUNCTION("""COMPUTED_VALUE"""),45862.66666666667)</f>
        <v>45862.66667</v>
      </c>
      <c r="N392" s="1">
        <f>IFERROR(__xludf.DUMMYFUNCTION("""COMPUTED_VALUE"""),5583638.0)</f>
        <v>5583638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IFERROR(__xludf.DUMMYFUNCTION("""COMPUTED_VALUE"""),690.07)</f>
        <v>690.07</v>
      </c>
      <c r="D393" s="2">
        <f>IFERROR(__xludf.DUMMYFUNCTION("""COMPUTED_VALUE"""),45863.66666666667)</f>
        <v>45863.66667</v>
      </c>
      <c r="E393" s="1">
        <f>IFERROR(__xludf.DUMMYFUNCTION("""COMPUTED_VALUE"""),691.64)</f>
        <v>691.64</v>
      </c>
      <c r="G393" s="2">
        <f>IFERROR(__xludf.DUMMYFUNCTION("""COMPUTED_VALUE"""),45863.66666666667)</f>
        <v>45863.66667</v>
      </c>
      <c r="H393" s="1">
        <f>IFERROR(__xludf.DUMMYFUNCTION("""COMPUTED_VALUE"""),686.9)</f>
        <v>686.9</v>
      </c>
      <c r="J393" s="2">
        <f>IFERROR(__xludf.DUMMYFUNCTION("""COMPUTED_VALUE"""),45863.66666666667)</f>
        <v>45863.66667</v>
      </c>
      <c r="K393" s="1">
        <f>IFERROR(__xludf.DUMMYFUNCTION("""COMPUTED_VALUE"""),688.55)</f>
        <v>688.55</v>
      </c>
      <c r="M393" s="2">
        <f>IFERROR(__xludf.DUMMYFUNCTION("""COMPUTED_VALUE"""),45863.66666666667)</f>
        <v>45863.66667</v>
      </c>
      <c r="N393" s="1">
        <f>IFERROR(__xludf.DUMMYFUNCTION("""COMPUTED_VALUE"""),4903558.0)</f>
        <v>4903558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IFERROR(__xludf.DUMMYFUNCTION("""COMPUTED_VALUE"""),688.34)</f>
        <v>688.34</v>
      </c>
      <c r="D394" s="2">
        <f>IFERROR(__xludf.DUMMYFUNCTION("""COMPUTED_VALUE"""),45866.66666666667)</f>
        <v>45866.66667</v>
      </c>
      <c r="E394" s="1">
        <f>IFERROR(__xludf.DUMMYFUNCTION("""COMPUTED_VALUE"""),688.34)</f>
        <v>688.34</v>
      </c>
      <c r="G394" s="2">
        <f>IFERROR(__xludf.DUMMYFUNCTION("""COMPUTED_VALUE"""),45866.66666666667)</f>
        <v>45866.66667</v>
      </c>
      <c r="H394" s="1">
        <f>IFERROR(__xludf.DUMMYFUNCTION("""COMPUTED_VALUE"""),680.72)</f>
        <v>680.72</v>
      </c>
      <c r="J394" s="2">
        <f>IFERROR(__xludf.DUMMYFUNCTION("""COMPUTED_VALUE"""),45866.66666666667)</f>
        <v>45866.66667</v>
      </c>
      <c r="K394" s="1">
        <f>IFERROR(__xludf.DUMMYFUNCTION("""COMPUTED_VALUE"""),682.08)</f>
        <v>682.08</v>
      </c>
      <c r="M394" s="2">
        <f>IFERROR(__xludf.DUMMYFUNCTION("""COMPUTED_VALUE"""),45866.66666666667)</f>
        <v>45866.66667</v>
      </c>
      <c r="N394" s="1">
        <f>IFERROR(__xludf.DUMMYFUNCTION("""COMPUTED_VALUE"""),6881620.0)</f>
        <v>6881620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IFERROR(__xludf.DUMMYFUNCTION("""COMPUTED_VALUE"""),690.33)</f>
        <v>690.33</v>
      </c>
      <c r="D395" s="2">
        <f>IFERROR(__xludf.DUMMYFUNCTION("""COMPUTED_VALUE"""),45867.66666666667)</f>
        <v>45867.66667</v>
      </c>
      <c r="E395" s="1">
        <f>IFERROR(__xludf.DUMMYFUNCTION("""COMPUTED_VALUE"""),705.23)</f>
        <v>705.23</v>
      </c>
      <c r="G395" s="2">
        <f>IFERROR(__xludf.DUMMYFUNCTION("""COMPUTED_VALUE"""),45867.66666666667)</f>
        <v>45867.66667</v>
      </c>
      <c r="H395" s="1">
        <f>IFERROR(__xludf.DUMMYFUNCTION("""COMPUTED_VALUE"""),690.33)</f>
        <v>690.33</v>
      </c>
      <c r="J395" s="2">
        <f>IFERROR(__xludf.DUMMYFUNCTION("""COMPUTED_VALUE"""),45867.66666666667)</f>
        <v>45867.66667</v>
      </c>
      <c r="K395" s="1">
        <f>IFERROR(__xludf.DUMMYFUNCTION("""COMPUTED_VALUE"""),698.87)</f>
        <v>698.87</v>
      </c>
      <c r="M395" s="2">
        <f>IFERROR(__xludf.DUMMYFUNCTION("""COMPUTED_VALUE"""),45867.66666666667)</f>
        <v>45867.66667</v>
      </c>
      <c r="N395" s="1">
        <f>IFERROR(__xludf.DUMMYFUNCTION("""COMPUTED_VALUE"""),9711263.0)</f>
        <v>9711263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IFERROR(__xludf.DUMMYFUNCTION("""COMPUTED_VALUE"""),694.15)</f>
        <v>694.15</v>
      </c>
      <c r="D396" s="2">
        <f>IFERROR(__xludf.DUMMYFUNCTION("""COMPUTED_VALUE"""),45868.66666666667)</f>
        <v>45868.66667</v>
      </c>
      <c r="E396" s="1">
        <f>IFERROR(__xludf.DUMMYFUNCTION("""COMPUTED_VALUE"""),696.86)</f>
        <v>696.86</v>
      </c>
      <c r="G396" s="2">
        <f>IFERROR(__xludf.DUMMYFUNCTION("""COMPUTED_VALUE"""),45868.66666666667)</f>
        <v>45868.66667</v>
      </c>
      <c r="H396" s="1">
        <f>IFERROR(__xludf.DUMMYFUNCTION("""COMPUTED_VALUE"""),681.57)</f>
        <v>681.57</v>
      </c>
      <c r="J396" s="2">
        <f>IFERROR(__xludf.DUMMYFUNCTION("""COMPUTED_VALUE"""),45868.66666666667)</f>
        <v>45868.66667</v>
      </c>
      <c r="K396" s="1">
        <f>IFERROR(__xludf.DUMMYFUNCTION("""COMPUTED_VALUE"""),682.49)</f>
        <v>682.49</v>
      </c>
      <c r="M396" s="2">
        <f>IFERROR(__xludf.DUMMYFUNCTION("""COMPUTED_VALUE"""),45868.66666666667)</f>
        <v>45868.66667</v>
      </c>
      <c r="N396" s="1">
        <f>IFERROR(__xludf.DUMMYFUNCTION("""COMPUTED_VALUE"""),1.0267695E7)</f>
        <v>10267695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IFERROR(__xludf.DUMMYFUNCTION("""COMPUTED_VALUE"""),683.54)</f>
        <v>683.54</v>
      </c>
      <c r="D397" s="2">
        <f>IFERROR(__xludf.DUMMYFUNCTION("""COMPUTED_VALUE"""),45869.66666666667)</f>
        <v>45869.66667</v>
      </c>
      <c r="E397" s="1">
        <f>IFERROR(__xludf.DUMMYFUNCTION("""COMPUTED_VALUE"""),687.55)</f>
        <v>687.55</v>
      </c>
      <c r="G397" s="2">
        <f>IFERROR(__xludf.DUMMYFUNCTION("""COMPUTED_VALUE"""),45869.66666666667)</f>
        <v>45869.66667</v>
      </c>
      <c r="H397" s="1">
        <f>IFERROR(__xludf.DUMMYFUNCTION("""COMPUTED_VALUE"""),675.39)</f>
        <v>675.39</v>
      </c>
      <c r="J397" s="2">
        <f>IFERROR(__xludf.DUMMYFUNCTION("""COMPUTED_VALUE"""),45869.66666666667)</f>
        <v>45869.66667</v>
      </c>
      <c r="K397" s="1">
        <f>IFERROR(__xludf.DUMMYFUNCTION("""COMPUTED_VALUE"""),676.67)</f>
        <v>676.67</v>
      </c>
      <c r="M397" s="2">
        <f>IFERROR(__xludf.DUMMYFUNCTION("""COMPUTED_VALUE"""),45869.66666666667)</f>
        <v>45869.66667</v>
      </c>
      <c r="N397" s="1">
        <f>IFERROR(__xludf.DUMMYFUNCTION("""COMPUTED_VALUE"""),1.0533704E7)</f>
        <v>10533704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IFERROR(__xludf.DUMMYFUNCTION("""COMPUTED_VALUE"""),678.96)</f>
        <v>678.96</v>
      </c>
      <c r="D398" s="2">
        <f>IFERROR(__xludf.DUMMYFUNCTION("""COMPUTED_VALUE"""),45870.66666666667)</f>
        <v>45870.66667</v>
      </c>
      <c r="E398" s="1">
        <f>IFERROR(__xludf.DUMMYFUNCTION("""COMPUTED_VALUE"""),681.36)</f>
        <v>681.36</v>
      </c>
      <c r="G398" s="2">
        <f>IFERROR(__xludf.DUMMYFUNCTION("""COMPUTED_VALUE"""),45870.66666666667)</f>
        <v>45870.66667</v>
      </c>
      <c r="H398" s="1">
        <f>IFERROR(__xludf.DUMMYFUNCTION("""COMPUTED_VALUE"""),671.77)</f>
        <v>671.77</v>
      </c>
      <c r="J398" s="2">
        <f>IFERROR(__xludf.DUMMYFUNCTION("""COMPUTED_VALUE"""),45870.66666666667)</f>
        <v>45870.66667</v>
      </c>
      <c r="K398" s="1">
        <f>IFERROR(__xludf.DUMMYFUNCTION("""COMPUTED_VALUE"""),675.47)</f>
        <v>675.47</v>
      </c>
      <c r="M398" s="2">
        <f>IFERROR(__xludf.DUMMYFUNCTION("""COMPUTED_VALUE"""),45870.66666666667)</f>
        <v>45870.66667</v>
      </c>
      <c r="N398" s="1">
        <f>IFERROR(__xludf.DUMMYFUNCTION("""COMPUTED_VALUE"""),7236474.0)</f>
        <v>7236474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IFERROR(__xludf.DUMMYFUNCTION("""COMPUTED_VALUE"""),674.62)</f>
        <v>674.62</v>
      </c>
      <c r="D399" s="2">
        <f>IFERROR(__xludf.DUMMYFUNCTION("""COMPUTED_VALUE"""),45873.66666666667)</f>
        <v>45873.66667</v>
      </c>
      <c r="E399" s="1">
        <f>IFERROR(__xludf.DUMMYFUNCTION("""COMPUTED_VALUE"""),681.5)</f>
        <v>681.5</v>
      </c>
      <c r="G399" s="2">
        <f>IFERROR(__xludf.DUMMYFUNCTION("""COMPUTED_VALUE"""),45873.66666666667)</f>
        <v>45873.66667</v>
      </c>
      <c r="H399" s="1">
        <f>IFERROR(__xludf.DUMMYFUNCTION("""COMPUTED_VALUE"""),674.62)</f>
        <v>674.62</v>
      </c>
      <c r="J399" s="2">
        <f>IFERROR(__xludf.DUMMYFUNCTION("""COMPUTED_VALUE"""),45873.66666666667)</f>
        <v>45873.66667</v>
      </c>
      <c r="K399" s="1">
        <f>IFERROR(__xludf.DUMMYFUNCTION("""COMPUTED_VALUE"""),681.33)</f>
        <v>681.33</v>
      </c>
      <c r="M399" s="2">
        <f>IFERROR(__xludf.DUMMYFUNCTION("""COMPUTED_VALUE"""),45873.66666666667)</f>
        <v>45873.66667</v>
      </c>
      <c r="N399" s="1">
        <f>IFERROR(__xludf.DUMMYFUNCTION("""COMPUTED_VALUE"""),6355825.0)</f>
        <v>6355825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IFERROR(__xludf.DUMMYFUNCTION("""COMPUTED_VALUE"""),681.37)</f>
        <v>681.37</v>
      </c>
      <c r="D400" s="2">
        <f>IFERROR(__xludf.DUMMYFUNCTION("""COMPUTED_VALUE"""),45874.66666666667)</f>
        <v>45874.66667</v>
      </c>
      <c r="E400" s="1">
        <f>IFERROR(__xludf.DUMMYFUNCTION("""COMPUTED_VALUE"""),684.5)</f>
        <v>684.5</v>
      </c>
      <c r="G400" s="2">
        <f>IFERROR(__xludf.DUMMYFUNCTION("""COMPUTED_VALUE"""),45874.66666666667)</f>
        <v>45874.66667</v>
      </c>
      <c r="H400" s="1">
        <f>IFERROR(__xludf.DUMMYFUNCTION("""COMPUTED_VALUE"""),680.6)</f>
        <v>680.6</v>
      </c>
      <c r="J400" s="2">
        <f>IFERROR(__xludf.DUMMYFUNCTION("""COMPUTED_VALUE"""),45874.66666666667)</f>
        <v>45874.66667</v>
      </c>
      <c r="K400" s="1">
        <f>IFERROR(__xludf.DUMMYFUNCTION("""COMPUTED_VALUE"""),682.07)</f>
        <v>682.07</v>
      </c>
      <c r="M400" s="2">
        <f>IFERROR(__xludf.DUMMYFUNCTION("""COMPUTED_VALUE"""),45874.66666666667)</f>
        <v>45874.66667</v>
      </c>
      <c r="N400" s="1">
        <f>IFERROR(__xludf.DUMMYFUNCTION("""COMPUTED_VALUE"""),7004131.0)</f>
        <v>7004131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IFERROR(__xludf.DUMMYFUNCTION("""COMPUTED_VALUE"""),682.92)</f>
        <v>682.92</v>
      </c>
      <c r="D401" s="2">
        <f>IFERROR(__xludf.DUMMYFUNCTION("""COMPUTED_VALUE"""),45875.66666666667)</f>
        <v>45875.66667</v>
      </c>
      <c r="E401" s="1">
        <f>IFERROR(__xludf.DUMMYFUNCTION("""COMPUTED_VALUE"""),689.93)</f>
        <v>689.93</v>
      </c>
      <c r="G401" s="2">
        <f>IFERROR(__xludf.DUMMYFUNCTION("""COMPUTED_VALUE"""),45875.66666666667)</f>
        <v>45875.66667</v>
      </c>
      <c r="H401" s="1">
        <f>IFERROR(__xludf.DUMMYFUNCTION("""COMPUTED_VALUE"""),679.95)</f>
        <v>679.95</v>
      </c>
      <c r="J401" s="2">
        <f>IFERROR(__xludf.DUMMYFUNCTION("""COMPUTED_VALUE"""),45875.66666666667)</f>
        <v>45875.66667</v>
      </c>
      <c r="K401" s="1">
        <f>IFERROR(__xludf.DUMMYFUNCTION("""COMPUTED_VALUE"""),688.1)</f>
        <v>688.1</v>
      </c>
      <c r="M401" s="2">
        <f>IFERROR(__xludf.DUMMYFUNCTION("""COMPUTED_VALUE"""),45875.66666666667)</f>
        <v>45875.66667</v>
      </c>
      <c r="N401" s="1">
        <f>IFERROR(__xludf.DUMMYFUNCTION("""COMPUTED_VALUE"""),7300625.0)</f>
        <v>7300625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IFERROR(__xludf.DUMMYFUNCTION("""COMPUTED_VALUE"""),689.68)</f>
        <v>689.68</v>
      </c>
      <c r="D402" s="2">
        <f>IFERROR(__xludf.DUMMYFUNCTION("""COMPUTED_VALUE"""),45876.66666666667)</f>
        <v>45876.66667</v>
      </c>
      <c r="E402" s="1">
        <f>IFERROR(__xludf.DUMMYFUNCTION("""COMPUTED_VALUE"""),691.53)</f>
        <v>691.53</v>
      </c>
      <c r="G402" s="2">
        <f>IFERROR(__xludf.DUMMYFUNCTION("""COMPUTED_VALUE"""),45876.66666666667)</f>
        <v>45876.66667</v>
      </c>
      <c r="H402" s="1">
        <f>IFERROR(__xludf.DUMMYFUNCTION("""COMPUTED_VALUE"""),686.07)</f>
        <v>686.07</v>
      </c>
      <c r="J402" s="2">
        <f>IFERROR(__xludf.DUMMYFUNCTION("""COMPUTED_VALUE"""),45876.66666666667)</f>
        <v>45876.66667</v>
      </c>
      <c r="K402" s="1">
        <f>IFERROR(__xludf.DUMMYFUNCTION("""COMPUTED_VALUE"""),690.4)</f>
        <v>690.4</v>
      </c>
      <c r="M402" s="2">
        <f>IFERROR(__xludf.DUMMYFUNCTION("""COMPUTED_VALUE"""),45876.66666666667)</f>
        <v>45876.66667</v>
      </c>
      <c r="N402" s="1">
        <f>IFERROR(__xludf.DUMMYFUNCTION("""COMPUTED_VALUE"""),5525368.0)</f>
        <v>5525368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IFERROR(__xludf.DUMMYFUNCTION("""COMPUTED_VALUE"""),691.05)</f>
        <v>691.05</v>
      </c>
      <c r="D403" s="2">
        <f>IFERROR(__xludf.DUMMYFUNCTION("""COMPUTED_VALUE"""),45877.66666666667)</f>
        <v>45877.66667</v>
      </c>
      <c r="E403" s="1">
        <f>IFERROR(__xludf.DUMMYFUNCTION("""COMPUTED_VALUE"""),695.64)</f>
        <v>695.64</v>
      </c>
      <c r="G403" s="2">
        <f>IFERROR(__xludf.DUMMYFUNCTION("""COMPUTED_VALUE"""),45877.66666666667)</f>
        <v>45877.66667</v>
      </c>
      <c r="H403" s="1">
        <f>IFERROR(__xludf.DUMMYFUNCTION("""COMPUTED_VALUE"""),689.79)</f>
        <v>689.79</v>
      </c>
      <c r="J403" s="2">
        <f>IFERROR(__xludf.DUMMYFUNCTION("""COMPUTED_VALUE"""),45877.66666666667)</f>
        <v>45877.66667</v>
      </c>
      <c r="K403" s="1">
        <f>IFERROR(__xludf.DUMMYFUNCTION("""COMPUTED_VALUE"""),691.53)</f>
        <v>691.53</v>
      </c>
      <c r="M403" s="2">
        <f>IFERROR(__xludf.DUMMYFUNCTION("""COMPUTED_VALUE"""),45877.66666666667)</f>
        <v>45877.66667</v>
      </c>
      <c r="N403" s="1">
        <f>IFERROR(__xludf.DUMMYFUNCTION("""COMPUTED_VALUE"""),4414202.0)</f>
        <v>4414202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IFERROR(__xludf.DUMMYFUNCTION("""COMPUTED_VALUE"""),693.32)</f>
        <v>693.32</v>
      </c>
      <c r="D404" s="2">
        <f>IFERROR(__xludf.DUMMYFUNCTION("""COMPUTED_VALUE"""),45880.66666666667)</f>
        <v>45880.66667</v>
      </c>
      <c r="E404" s="1">
        <f>IFERROR(__xludf.DUMMYFUNCTION("""COMPUTED_VALUE"""),695.88)</f>
        <v>695.88</v>
      </c>
      <c r="G404" s="2">
        <f>IFERROR(__xludf.DUMMYFUNCTION("""COMPUTED_VALUE"""),45880.66666666667)</f>
        <v>45880.66667</v>
      </c>
      <c r="H404" s="1">
        <f>IFERROR(__xludf.DUMMYFUNCTION("""COMPUTED_VALUE"""),691.65)</f>
        <v>691.65</v>
      </c>
      <c r="J404" s="2">
        <f>IFERROR(__xludf.DUMMYFUNCTION("""COMPUTED_VALUE"""),45880.66666666667)</f>
        <v>45880.66667</v>
      </c>
      <c r="K404" s="1">
        <f>IFERROR(__xludf.DUMMYFUNCTION("""COMPUTED_VALUE"""),695.3)</f>
        <v>695.3</v>
      </c>
      <c r="M404" s="2">
        <f>IFERROR(__xludf.DUMMYFUNCTION("""COMPUTED_VALUE"""),45880.66666666667)</f>
        <v>45880.66667</v>
      </c>
      <c r="N404" s="1">
        <f>IFERROR(__xludf.DUMMYFUNCTION("""COMPUTED_VALUE"""),5465575.0)</f>
        <v>5465575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IFERROR(__xludf.DUMMYFUNCTION("""COMPUTED_VALUE"""),695.45)</f>
        <v>695.45</v>
      </c>
      <c r="D405" s="2">
        <f>IFERROR(__xludf.DUMMYFUNCTION("""COMPUTED_VALUE"""),45881.66666666667)</f>
        <v>45881.66667</v>
      </c>
      <c r="E405" s="1">
        <f>IFERROR(__xludf.DUMMYFUNCTION("""COMPUTED_VALUE"""),695.45)</f>
        <v>695.45</v>
      </c>
      <c r="G405" s="2">
        <f>IFERROR(__xludf.DUMMYFUNCTION("""COMPUTED_VALUE"""),45881.66666666667)</f>
        <v>45881.66667</v>
      </c>
      <c r="H405" s="1">
        <f>IFERROR(__xludf.DUMMYFUNCTION("""COMPUTED_VALUE"""),685.91)</f>
        <v>685.91</v>
      </c>
      <c r="J405" s="2">
        <f>IFERROR(__xludf.DUMMYFUNCTION("""COMPUTED_VALUE"""),45881.66666666667)</f>
        <v>45881.66667</v>
      </c>
      <c r="K405" s="1">
        <f>IFERROR(__xludf.DUMMYFUNCTION("""COMPUTED_VALUE"""),689.71)</f>
        <v>689.71</v>
      </c>
      <c r="M405" s="2">
        <f>IFERROR(__xludf.DUMMYFUNCTION("""COMPUTED_VALUE"""),45881.66666666667)</f>
        <v>45881.66667</v>
      </c>
      <c r="N405" s="1">
        <f>IFERROR(__xludf.DUMMYFUNCTION("""COMPUTED_VALUE"""),5301114.0)</f>
        <v>5301114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IFERROR(__xludf.DUMMYFUNCTION("""COMPUTED_VALUE"""),689.91)</f>
        <v>689.91</v>
      </c>
      <c r="D406" s="2">
        <f>IFERROR(__xludf.DUMMYFUNCTION("""COMPUTED_VALUE"""),45882.66666666667)</f>
        <v>45882.66667</v>
      </c>
      <c r="E406" s="1">
        <f>IFERROR(__xludf.DUMMYFUNCTION("""COMPUTED_VALUE"""),690.07)</f>
        <v>690.07</v>
      </c>
      <c r="G406" s="2">
        <f>IFERROR(__xludf.DUMMYFUNCTION("""COMPUTED_VALUE"""),45882.66666666667)</f>
        <v>45882.66667</v>
      </c>
      <c r="H406" s="1">
        <f>IFERROR(__xludf.DUMMYFUNCTION("""COMPUTED_VALUE"""),683.59)</f>
        <v>683.59</v>
      </c>
      <c r="J406" s="2">
        <f>IFERROR(__xludf.DUMMYFUNCTION("""COMPUTED_VALUE"""),45882.66666666667)</f>
        <v>45882.66667</v>
      </c>
      <c r="K406" s="1">
        <f>IFERROR(__xludf.DUMMYFUNCTION("""COMPUTED_VALUE"""),687.12)</f>
        <v>687.12</v>
      </c>
      <c r="M406" s="2">
        <f>IFERROR(__xludf.DUMMYFUNCTION("""COMPUTED_VALUE"""),45882.66666666667)</f>
        <v>45882.66667</v>
      </c>
      <c r="N406" s="1">
        <f>IFERROR(__xludf.DUMMYFUNCTION("""COMPUTED_VALUE"""),7094464.0)</f>
        <v>7094464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IFERROR(__xludf.DUMMYFUNCTION("""COMPUTED_VALUE"""),686.89)</f>
        <v>686.89</v>
      </c>
      <c r="D407" s="2">
        <f>IFERROR(__xludf.DUMMYFUNCTION("""COMPUTED_VALUE"""),45883.66666666667)</f>
        <v>45883.66667</v>
      </c>
      <c r="E407" s="1">
        <f>IFERROR(__xludf.DUMMYFUNCTION("""COMPUTED_VALUE"""),686.89)</f>
        <v>686.89</v>
      </c>
      <c r="G407" s="2">
        <f>IFERROR(__xludf.DUMMYFUNCTION("""COMPUTED_VALUE"""),45883.66666666667)</f>
        <v>45883.66667</v>
      </c>
      <c r="H407" s="1">
        <f>IFERROR(__xludf.DUMMYFUNCTION("""COMPUTED_VALUE"""),674.41)</f>
        <v>674.41</v>
      </c>
      <c r="J407" s="2">
        <f>IFERROR(__xludf.DUMMYFUNCTION("""COMPUTED_VALUE"""),45883.66666666667)</f>
        <v>45883.66667</v>
      </c>
      <c r="K407" s="1">
        <f>IFERROR(__xludf.DUMMYFUNCTION("""COMPUTED_VALUE"""),677.86)</f>
        <v>677.86</v>
      </c>
      <c r="M407" s="2">
        <f>IFERROR(__xludf.DUMMYFUNCTION("""COMPUTED_VALUE"""),45883.66666666667)</f>
        <v>45883.66667</v>
      </c>
      <c r="N407" s="1">
        <f>IFERROR(__xludf.DUMMYFUNCTION("""COMPUTED_VALUE"""),7487292.0)</f>
        <v>7487292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IFERROR(__xludf.DUMMYFUNCTION("""COMPUTED_VALUE"""),677.5)</f>
        <v>677.5</v>
      </c>
      <c r="D408" s="2">
        <f>IFERROR(__xludf.DUMMYFUNCTION("""COMPUTED_VALUE"""),45884.66666666667)</f>
        <v>45884.66667</v>
      </c>
      <c r="E408" s="1">
        <f>IFERROR(__xludf.DUMMYFUNCTION("""COMPUTED_VALUE"""),680.09)</f>
        <v>680.09</v>
      </c>
      <c r="G408" s="2">
        <f>IFERROR(__xludf.DUMMYFUNCTION("""COMPUTED_VALUE"""),45884.66666666667)</f>
        <v>45884.66667</v>
      </c>
      <c r="H408" s="1">
        <f>IFERROR(__xludf.DUMMYFUNCTION("""COMPUTED_VALUE"""),675.36)</f>
        <v>675.36</v>
      </c>
      <c r="J408" s="2">
        <f>IFERROR(__xludf.DUMMYFUNCTION("""COMPUTED_VALUE"""),45884.66666666667)</f>
        <v>45884.66667</v>
      </c>
      <c r="K408" s="1">
        <f>IFERROR(__xludf.DUMMYFUNCTION("""COMPUTED_VALUE"""),677.86)</f>
        <v>677.86</v>
      </c>
      <c r="M408" s="2">
        <f>IFERROR(__xludf.DUMMYFUNCTION("""COMPUTED_VALUE"""),45884.66666666667)</f>
        <v>45884.66667</v>
      </c>
      <c r="N408" s="1">
        <f>IFERROR(__xludf.DUMMYFUNCTION("""COMPUTED_VALUE"""),8229876.0)</f>
        <v>8229876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IFERROR(__xludf.DUMMYFUNCTION("""COMPUTED_VALUE"""),678.55)</f>
        <v>678.55</v>
      </c>
      <c r="D409" s="2">
        <f>IFERROR(__xludf.DUMMYFUNCTION("""COMPUTED_VALUE"""),45887.66666666667)</f>
        <v>45887.66667</v>
      </c>
      <c r="E409" s="1">
        <f>IFERROR(__xludf.DUMMYFUNCTION("""COMPUTED_VALUE"""),680.65)</f>
        <v>680.65</v>
      </c>
      <c r="G409" s="2">
        <f>IFERROR(__xludf.DUMMYFUNCTION("""COMPUTED_VALUE"""),45887.66666666667)</f>
        <v>45887.66667</v>
      </c>
      <c r="H409" s="1">
        <f>IFERROR(__xludf.DUMMYFUNCTION("""COMPUTED_VALUE"""),672.3)</f>
        <v>672.3</v>
      </c>
      <c r="J409" s="2">
        <f>IFERROR(__xludf.DUMMYFUNCTION("""COMPUTED_VALUE"""),45887.66666666667)</f>
        <v>45887.66667</v>
      </c>
      <c r="K409" s="1">
        <f>IFERROR(__xludf.DUMMYFUNCTION("""COMPUTED_VALUE"""),673.04)</f>
        <v>673.04</v>
      </c>
      <c r="M409" s="2">
        <f>IFERROR(__xludf.DUMMYFUNCTION("""COMPUTED_VALUE"""),45887.66666666667)</f>
        <v>45887.66667</v>
      </c>
      <c r="N409" s="1">
        <f>IFERROR(__xludf.DUMMYFUNCTION("""COMPUTED_VALUE"""),7151053.0)</f>
        <v>7151053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IFERROR(__xludf.DUMMYFUNCTION("""COMPUTED_VALUE"""),674.14)</f>
        <v>674.14</v>
      </c>
      <c r="D410" s="2">
        <f>IFERROR(__xludf.DUMMYFUNCTION("""COMPUTED_VALUE"""),45888.66666666667)</f>
        <v>45888.66667</v>
      </c>
      <c r="E410" s="1">
        <f>IFERROR(__xludf.DUMMYFUNCTION("""COMPUTED_VALUE"""),685.0)</f>
        <v>685</v>
      </c>
      <c r="G410" s="2">
        <f>IFERROR(__xludf.DUMMYFUNCTION("""COMPUTED_VALUE"""),45888.66666666667)</f>
        <v>45888.66667</v>
      </c>
      <c r="H410" s="1">
        <f>IFERROR(__xludf.DUMMYFUNCTION("""COMPUTED_VALUE"""),674.14)</f>
        <v>674.14</v>
      </c>
      <c r="J410" s="2">
        <f>IFERROR(__xludf.DUMMYFUNCTION("""COMPUTED_VALUE"""),45888.66666666667)</f>
        <v>45888.66667</v>
      </c>
      <c r="K410" s="1">
        <f>IFERROR(__xludf.DUMMYFUNCTION("""COMPUTED_VALUE"""),682.98)</f>
        <v>682.98</v>
      </c>
      <c r="M410" s="2">
        <f>IFERROR(__xludf.DUMMYFUNCTION("""COMPUTED_VALUE"""),45888.66666666667)</f>
        <v>45888.66667</v>
      </c>
      <c r="N410" s="1">
        <f>IFERROR(__xludf.DUMMYFUNCTION("""COMPUTED_VALUE"""),5400914.0)</f>
        <v>5400914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IFERROR(__xludf.DUMMYFUNCTION("""COMPUTED_VALUE"""),684.66)</f>
        <v>684.66</v>
      </c>
      <c r="D411" s="2">
        <f>IFERROR(__xludf.DUMMYFUNCTION("""COMPUTED_VALUE"""),45889.66666666667)</f>
        <v>45889.66667</v>
      </c>
      <c r="E411" s="1">
        <f>IFERROR(__xludf.DUMMYFUNCTION("""COMPUTED_VALUE"""),692.54)</f>
        <v>692.54</v>
      </c>
      <c r="G411" s="2">
        <f>IFERROR(__xludf.DUMMYFUNCTION("""COMPUTED_VALUE"""),45889.66666666667)</f>
        <v>45889.66667</v>
      </c>
      <c r="H411" s="1">
        <f>IFERROR(__xludf.DUMMYFUNCTION("""COMPUTED_VALUE"""),684.66)</f>
        <v>684.66</v>
      </c>
      <c r="J411" s="2">
        <f>IFERROR(__xludf.DUMMYFUNCTION("""COMPUTED_VALUE"""),45889.66666666667)</f>
        <v>45889.66667</v>
      </c>
      <c r="K411" s="1">
        <f>IFERROR(__xludf.DUMMYFUNCTION("""COMPUTED_VALUE"""),686.41)</f>
        <v>686.41</v>
      </c>
      <c r="M411" s="2">
        <f>IFERROR(__xludf.DUMMYFUNCTION("""COMPUTED_VALUE"""),45889.66666666667)</f>
        <v>45889.66667</v>
      </c>
      <c r="N411" s="1">
        <f>IFERROR(__xludf.DUMMYFUNCTION("""COMPUTED_VALUE"""),6408763.0)</f>
        <v>6408763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IFERROR(__xludf.DUMMYFUNCTION("""COMPUTED_VALUE"""),685.56)</f>
        <v>685.56</v>
      </c>
      <c r="D412" s="2">
        <f>IFERROR(__xludf.DUMMYFUNCTION("""COMPUTED_VALUE"""),45890.66666666667)</f>
        <v>45890.66667</v>
      </c>
      <c r="E412" s="1">
        <f>IFERROR(__xludf.DUMMYFUNCTION("""COMPUTED_VALUE"""),686.87)</f>
        <v>686.87</v>
      </c>
      <c r="G412" s="2">
        <f>IFERROR(__xludf.DUMMYFUNCTION("""COMPUTED_VALUE"""),45890.66666666667)</f>
        <v>45890.66667</v>
      </c>
      <c r="H412" s="1">
        <f>IFERROR(__xludf.DUMMYFUNCTION("""COMPUTED_VALUE"""),682.65)</f>
        <v>682.65</v>
      </c>
      <c r="J412" s="2">
        <f>IFERROR(__xludf.DUMMYFUNCTION("""COMPUTED_VALUE"""),45890.66666666667)</f>
        <v>45890.66667</v>
      </c>
      <c r="K412" s="1">
        <f>IFERROR(__xludf.DUMMYFUNCTION("""COMPUTED_VALUE"""),685.16)</f>
        <v>685.16</v>
      </c>
      <c r="M412" s="2">
        <f>IFERROR(__xludf.DUMMYFUNCTION("""COMPUTED_VALUE"""),45890.66666666667)</f>
        <v>45890.66667</v>
      </c>
      <c r="N412" s="1">
        <f>IFERROR(__xludf.DUMMYFUNCTION("""COMPUTED_VALUE"""),3802631.0)</f>
        <v>3802631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IFERROR(__xludf.DUMMYFUNCTION("""COMPUTED_VALUE"""),686.46)</f>
        <v>686.46</v>
      </c>
      <c r="D413" s="2">
        <f>IFERROR(__xludf.DUMMYFUNCTION("""COMPUTED_VALUE"""),45891.66666666667)</f>
        <v>45891.66667</v>
      </c>
      <c r="E413" s="1">
        <f>IFERROR(__xludf.DUMMYFUNCTION("""COMPUTED_VALUE"""),691.72)</f>
        <v>691.72</v>
      </c>
      <c r="G413" s="2">
        <f>IFERROR(__xludf.DUMMYFUNCTION("""COMPUTED_VALUE"""),45891.66666666667)</f>
        <v>45891.66667</v>
      </c>
      <c r="H413" s="1">
        <f>IFERROR(__xludf.DUMMYFUNCTION("""COMPUTED_VALUE"""),681.91)</f>
        <v>681.91</v>
      </c>
      <c r="J413" s="2">
        <f>IFERROR(__xludf.DUMMYFUNCTION("""COMPUTED_VALUE"""),45891.66666666667)</f>
        <v>45891.66667</v>
      </c>
      <c r="K413" s="1">
        <f>IFERROR(__xludf.DUMMYFUNCTION("""COMPUTED_VALUE"""),683.09)</f>
        <v>683.09</v>
      </c>
      <c r="M413" s="2">
        <f>IFERROR(__xludf.DUMMYFUNCTION("""COMPUTED_VALUE"""),45891.66666666667)</f>
        <v>45891.66667</v>
      </c>
      <c r="N413" s="1">
        <f>IFERROR(__xludf.DUMMYFUNCTION("""COMPUTED_VALUE"""),5218096.0)</f>
        <v>5218096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IFERROR(__xludf.DUMMYFUNCTION("""COMPUTED_VALUE"""),683.4)</f>
        <v>683.4</v>
      </c>
      <c r="D414" s="2">
        <f>IFERROR(__xludf.DUMMYFUNCTION("""COMPUTED_VALUE"""),45894.66666666667)</f>
        <v>45894.66667</v>
      </c>
      <c r="E414" s="1">
        <f>IFERROR(__xludf.DUMMYFUNCTION("""COMPUTED_VALUE"""),684.67)</f>
        <v>684.67</v>
      </c>
      <c r="G414" s="2">
        <f>IFERROR(__xludf.DUMMYFUNCTION("""COMPUTED_VALUE"""),45894.66666666667)</f>
        <v>45894.66667</v>
      </c>
      <c r="H414" s="1">
        <f>IFERROR(__xludf.DUMMYFUNCTION("""COMPUTED_VALUE"""),673.01)</f>
        <v>673.01</v>
      </c>
      <c r="J414" s="2">
        <f>IFERROR(__xludf.DUMMYFUNCTION("""COMPUTED_VALUE"""),45894.66666666667)</f>
        <v>45894.66667</v>
      </c>
      <c r="K414" s="1">
        <f>IFERROR(__xludf.DUMMYFUNCTION("""COMPUTED_VALUE"""),674.17)</f>
        <v>674.17</v>
      </c>
      <c r="M414" s="2">
        <f>IFERROR(__xludf.DUMMYFUNCTION("""COMPUTED_VALUE"""),45894.66666666667)</f>
        <v>45894.66667</v>
      </c>
      <c r="N414" s="1">
        <f>IFERROR(__xludf.DUMMYFUNCTION("""COMPUTED_VALUE"""),3629009.0)</f>
        <v>3629009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IFERROR(__xludf.DUMMYFUNCTION("""COMPUTED_VALUE"""),674.76)</f>
        <v>674.76</v>
      </c>
      <c r="D415" s="2">
        <f>IFERROR(__xludf.DUMMYFUNCTION("""COMPUTED_VALUE"""),45895.66666666667)</f>
        <v>45895.66667</v>
      </c>
      <c r="E415" s="1">
        <f>IFERROR(__xludf.DUMMYFUNCTION("""COMPUTED_VALUE"""),678.58)</f>
        <v>678.58</v>
      </c>
      <c r="G415" s="2">
        <f>IFERROR(__xludf.DUMMYFUNCTION("""COMPUTED_VALUE"""),45895.66666666667)</f>
        <v>45895.66667</v>
      </c>
      <c r="H415" s="1">
        <f>IFERROR(__xludf.DUMMYFUNCTION("""COMPUTED_VALUE"""),673.45)</f>
        <v>673.45</v>
      </c>
      <c r="J415" s="2">
        <f>IFERROR(__xludf.DUMMYFUNCTION("""COMPUTED_VALUE"""),45895.66666666667)</f>
        <v>45895.66667</v>
      </c>
      <c r="K415" s="1">
        <f>IFERROR(__xludf.DUMMYFUNCTION("""COMPUTED_VALUE"""),677.92)</f>
        <v>677.92</v>
      </c>
      <c r="M415" s="2">
        <f>IFERROR(__xludf.DUMMYFUNCTION("""COMPUTED_VALUE"""),45895.66666666667)</f>
        <v>45895.66667</v>
      </c>
      <c r="N415" s="1">
        <f>IFERROR(__xludf.DUMMYFUNCTION("""COMPUTED_VALUE"""),6453028.0)</f>
        <v>6453028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IFERROR(__xludf.DUMMYFUNCTION("""COMPUTED_VALUE"""),677.91)</f>
        <v>677.91</v>
      </c>
      <c r="D416" s="2">
        <f>IFERROR(__xludf.DUMMYFUNCTION("""COMPUTED_VALUE"""),45896.66666666667)</f>
        <v>45896.66667</v>
      </c>
      <c r="E416" s="1">
        <f>IFERROR(__xludf.DUMMYFUNCTION("""COMPUTED_VALUE"""),680.68)</f>
        <v>680.68</v>
      </c>
      <c r="G416" s="2">
        <f>IFERROR(__xludf.DUMMYFUNCTION("""COMPUTED_VALUE"""),45896.66666666667)</f>
        <v>45896.66667</v>
      </c>
      <c r="H416" s="1">
        <f>IFERROR(__xludf.DUMMYFUNCTION("""COMPUTED_VALUE"""),677.19)</f>
        <v>677.19</v>
      </c>
      <c r="J416" s="2">
        <f>IFERROR(__xludf.DUMMYFUNCTION("""COMPUTED_VALUE"""),45896.66666666667)</f>
        <v>45896.66667</v>
      </c>
      <c r="K416" s="1">
        <f>IFERROR(__xludf.DUMMYFUNCTION("""COMPUTED_VALUE"""),679.82)</f>
        <v>679.82</v>
      </c>
      <c r="M416" s="2">
        <f>IFERROR(__xludf.DUMMYFUNCTION("""COMPUTED_VALUE"""),45896.66666666667)</f>
        <v>45896.66667</v>
      </c>
      <c r="N416" s="1">
        <f>IFERROR(__xludf.DUMMYFUNCTION("""COMPUTED_VALUE"""),5310528.0)</f>
        <v>5310528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IFERROR(__xludf.DUMMYFUNCTION("""COMPUTED_VALUE"""),678.91)</f>
        <v>678.91</v>
      </c>
      <c r="D417" s="2">
        <f>IFERROR(__xludf.DUMMYFUNCTION("""COMPUTED_VALUE"""),45897.66666666667)</f>
        <v>45897.66667</v>
      </c>
      <c r="E417" s="1">
        <f>IFERROR(__xludf.DUMMYFUNCTION("""COMPUTED_VALUE"""),678.91)</f>
        <v>678.91</v>
      </c>
      <c r="G417" s="2">
        <f>IFERROR(__xludf.DUMMYFUNCTION("""COMPUTED_VALUE"""),45897.66666666667)</f>
        <v>45897.66667</v>
      </c>
      <c r="H417" s="1">
        <f>IFERROR(__xludf.DUMMYFUNCTION("""COMPUTED_VALUE"""),671.77)</f>
        <v>671.77</v>
      </c>
      <c r="J417" s="2">
        <f>IFERROR(__xludf.DUMMYFUNCTION("""COMPUTED_VALUE"""),45897.66666666667)</f>
        <v>45897.66667</v>
      </c>
      <c r="K417" s="1">
        <f>IFERROR(__xludf.DUMMYFUNCTION("""COMPUTED_VALUE"""),675.44)</f>
        <v>675.44</v>
      </c>
      <c r="M417" s="2">
        <f>IFERROR(__xludf.DUMMYFUNCTION("""COMPUTED_VALUE"""),45897.66666666667)</f>
        <v>45897.66667</v>
      </c>
      <c r="N417" s="1">
        <f>IFERROR(__xludf.DUMMYFUNCTION("""COMPUTED_VALUE"""),5018368.0)</f>
        <v>5018368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IFERROR(__xludf.DUMMYFUNCTION("""COMPUTED_VALUE"""),675.85)</f>
        <v>675.85</v>
      </c>
      <c r="D418" s="2">
        <f>IFERROR(__xludf.DUMMYFUNCTION("""COMPUTED_VALUE"""),45898.66666666667)</f>
        <v>45898.66667</v>
      </c>
      <c r="E418" s="1">
        <f>IFERROR(__xludf.DUMMYFUNCTION("""COMPUTED_VALUE"""),678.37)</f>
        <v>678.37</v>
      </c>
      <c r="G418" s="2">
        <f>IFERROR(__xludf.DUMMYFUNCTION("""COMPUTED_VALUE"""),45898.66666666667)</f>
        <v>45898.66667</v>
      </c>
      <c r="H418" s="1">
        <f>IFERROR(__xludf.DUMMYFUNCTION("""COMPUTED_VALUE"""),675.63)</f>
        <v>675.63</v>
      </c>
      <c r="J418" s="2">
        <f>IFERROR(__xludf.DUMMYFUNCTION("""COMPUTED_VALUE"""),45898.66666666667)</f>
        <v>45898.66667</v>
      </c>
      <c r="K418" s="1">
        <f>IFERROR(__xludf.DUMMYFUNCTION("""COMPUTED_VALUE"""),677.56)</f>
        <v>677.56</v>
      </c>
      <c r="M418" s="2">
        <f>IFERROR(__xludf.DUMMYFUNCTION("""COMPUTED_VALUE"""),45898.66666666667)</f>
        <v>45898.66667</v>
      </c>
      <c r="N418" s="1">
        <f>IFERROR(__xludf.DUMMYFUNCTION("""COMPUTED_VALUE"""),6300459.0)</f>
        <v>6300459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IFERROR(__xludf.DUMMYFUNCTION("""COMPUTED_VALUE"""),677.42)</f>
        <v>677.42</v>
      </c>
      <c r="D419" s="2">
        <f>IFERROR(__xludf.DUMMYFUNCTION("""COMPUTED_VALUE"""),45902.66666666667)</f>
        <v>45902.66667</v>
      </c>
      <c r="E419" s="1">
        <f>IFERROR(__xludf.DUMMYFUNCTION("""COMPUTED_VALUE"""),677.45)</f>
        <v>677.45</v>
      </c>
      <c r="G419" s="2">
        <f>IFERROR(__xludf.DUMMYFUNCTION("""COMPUTED_VALUE"""),45902.66666666667)</f>
        <v>45902.66667</v>
      </c>
      <c r="H419" s="1">
        <f>IFERROR(__xludf.DUMMYFUNCTION("""COMPUTED_VALUE"""),669.88)</f>
        <v>669.88</v>
      </c>
      <c r="J419" s="2">
        <f>IFERROR(__xludf.DUMMYFUNCTION("""COMPUTED_VALUE"""),45902.66666666667)</f>
        <v>45902.66667</v>
      </c>
      <c r="K419" s="1">
        <f>IFERROR(__xludf.DUMMYFUNCTION("""COMPUTED_VALUE"""),674.88)</f>
        <v>674.88</v>
      </c>
      <c r="M419" s="2">
        <f>IFERROR(__xludf.DUMMYFUNCTION("""COMPUTED_VALUE"""),45902.66666666667)</f>
        <v>45902.66667</v>
      </c>
      <c r="N419" s="1">
        <f>IFERROR(__xludf.DUMMYFUNCTION("""COMPUTED_VALUE"""),6306356.0)</f>
        <v>6306356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IFERROR(__xludf.DUMMYFUNCTION("""COMPUTED_VALUE"""),674.13)</f>
        <v>674.13</v>
      </c>
      <c r="D420" s="2">
        <f>IFERROR(__xludf.DUMMYFUNCTION("""COMPUTED_VALUE"""),45903.66666666667)</f>
        <v>45903.66667</v>
      </c>
      <c r="E420" s="1">
        <f>IFERROR(__xludf.DUMMYFUNCTION("""COMPUTED_VALUE"""),674.99)</f>
        <v>674.99</v>
      </c>
      <c r="G420" s="2">
        <f>IFERROR(__xludf.DUMMYFUNCTION("""COMPUTED_VALUE"""),45903.66666666667)</f>
        <v>45903.66667</v>
      </c>
      <c r="H420" s="1">
        <f>IFERROR(__xludf.DUMMYFUNCTION("""COMPUTED_VALUE"""),667.81)</f>
        <v>667.81</v>
      </c>
      <c r="J420" s="2">
        <f>IFERROR(__xludf.DUMMYFUNCTION("""COMPUTED_VALUE"""),45903.66666666667)</f>
        <v>45903.66667</v>
      </c>
      <c r="K420" s="1">
        <f>IFERROR(__xludf.DUMMYFUNCTION("""COMPUTED_VALUE"""),671.92)</f>
        <v>671.92</v>
      </c>
      <c r="M420" s="2">
        <f>IFERROR(__xludf.DUMMYFUNCTION("""COMPUTED_VALUE"""),45903.66666666667)</f>
        <v>45903.66667</v>
      </c>
      <c r="N420" s="1">
        <f>IFERROR(__xludf.DUMMYFUNCTION("""COMPUTED_VALUE"""),6225340.0)</f>
        <v>6225340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IFERROR(__xludf.DUMMYFUNCTION("""COMPUTED_VALUE"""),673.52)</f>
        <v>673.52</v>
      </c>
      <c r="D421" s="2">
        <f>IFERROR(__xludf.DUMMYFUNCTION("""COMPUTED_VALUE"""),45904.66666666667)</f>
        <v>45904.66667</v>
      </c>
      <c r="E421" s="1">
        <f>IFERROR(__xludf.DUMMYFUNCTION("""COMPUTED_VALUE"""),677.34)</f>
        <v>677.34</v>
      </c>
      <c r="G421" s="2">
        <f>IFERROR(__xludf.DUMMYFUNCTION("""COMPUTED_VALUE"""),45904.66666666667)</f>
        <v>45904.66667</v>
      </c>
      <c r="H421" s="1">
        <f>IFERROR(__xludf.DUMMYFUNCTION("""COMPUTED_VALUE"""),671.92)</f>
        <v>671.92</v>
      </c>
      <c r="J421" s="2">
        <f>IFERROR(__xludf.DUMMYFUNCTION("""COMPUTED_VALUE"""),45904.66666666667)</f>
        <v>45904.66667</v>
      </c>
      <c r="K421" s="1">
        <f>IFERROR(__xludf.DUMMYFUNCTION("""COMPUTED_VALUE"""),675.65)</f>
        <v>675.65</v>
      </c>
      <c r="M421" s="2">
        <f>IFERROR(__xludf.DUMMYFUNCTION("""COMPUTED_VALUE"""),45904.66666666667)</f>
        <v>45904.66667</v>
      </c>
      <c r="N421" s="1">
        <f>IFERROR(__xludf.DUMMYFUNCTION("""COMPUTED_VALUE"""),5797379.0)</f>
        <v>5797379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IFERROR(__xludf.DUMMYFUNCTION("""COMPUTED_VALUE"""),675.98)</f>
        <v>675.98</v>
      </c>
      <c r="D422" s="2">
        <f>IFERROR(__xludf.DUMMYFUNCTION("""COMPUTED_VALUE"""),45905.66666666667)</f>
        <v>45905.66667</v>
      </c>
      <c r="E422" s="1">
        <f>IFERROR(__xludf.DUMMYFUNCTION("""COMPUTED_VALUE"""),675.98)</f>
        <v>675.98</v>
      </c>
      <c r="G422" s="2">
        <f>IFERROR(__xludf.DUMMYFUNCTION("""COMPUTED_VALUE"""),45905.66666666667)</f>
        <v>45905.66667</v>
      </c>
      <c r="H422" s="1">
        <f>IFERROR(__xludf.DUMMYFUNCTION("""COMPUTED_VALUE"""),660.33)</f>
        <v>660.33</v>
      </c>
      <c r="J422" s="2">
        <f>IFERROR(__xludf.DUMMYFUNCTION("""COMPUTED_VALUE"""),45905.66666666667)</f>
        <v>45905.66667</v>
      </c>
      <c r="K422" s="1">
        <f>IFERROR(__xludf.DUMMYFUNCTION("""COMPUTED_VALUE"""),663.58)</f>
        <v>663.58</v>
      </c>
      <c r="M422" s="2">
        <f>IFERROR(__xludf.DUMMYFUNCTION("""COMPUTED_VALUE"""),45905.66666666667)</f>
        <v>45905.66667</v>
      </c>
      <c r="N422" s="1">
        <f>IFERROR(__xludf.DUMMYFUNCTION("""COMPUTED_VALUE"""),8203142.0)</f>
        <v>8203142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IFERROR(__xludf.DUMMYFUNCTION("""COMPUTED_VALUE"""),663.38)</f>
        <v>663.38</v>
      </c>
      <c r="D423" s="2">
        <f>IFERROR(__xludf.DUMMYFUNCTION("""COMPUTED_VALUE"""),45908.66666666667)</f>
        <v>45908.66667</v>
      </c>
      <c r="E423" s="1">
        <f>IFERROR(__xludf.DUMMYFUNCTION("""COMPUTED_VALUE"""),663.38)</f>
        <v>663.38</v>
      </c>
      <c r="G423" s="2">
        <f>IFERROR(__xludf.DUMMYFUNCTION("""COMPUTED_VALUE"""),45908.66666666667)</f>
        <v>45908.66667</v>
      </c>
      <c r="H423" s="1">
        <f>IFERROR(__xludf.DUMMYFUNCTION("""COMPUTED_VALUE"""),657.46)</f>
        <v>657.46</v>
      </c>
      <c r="J423" s="2">
        <f>IFERROR(__xludf.DUMMYFUNCTION("""COMPUTED_VALUE"""),45908.66666666667)</f>
        <v>45908.66667</v>
      </c>
      <c r="K423" s="1">
        <f>IFERROR(__xludf.DUMMYFUNCTION("""COMPUTED_VALUE"""),662.08)</f>
        <v>662.08</v>
      </c>
      <c r="M423" s="2">
        <f>IFERROR(__xludf.DUMMYFUNCTION("""COMPUTED_VALUE"""),45908.66666666667)</f>
        <v>45908.66667</v>
      </c>
      <c r="N423" s="1">
        <f>IFERROR(__xludf.DUMMYFUNCTION("""COMPUTED_VALUE"""),6453871.0)</f>
        <v>6453871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IFERROR(__xludf.DUMMYFUNCTION("""COMPUTED_VALUE"""),661.22)</f>
        <v>661.22</v>
      </c>
      <c r="D424" s="2">
        <f>IFERROR(__xludf.DUMMYFUNCTION("""COMPUTED_VALUE"""),45909.66666666667)</f>
        <v>45909.66667</v>
      </c>
      <c r="E424" s="1">
        <f>IFERROR(__xludf.DUMMYFUNCTION("""COMPUTED_VALUE"""),661.22)</f>
        <v>661.22</v>
      </c>
      <c r="G424" s="2">
        <f>IFERROR(__xludf.DUMMYFUNCTION("""COMPUTED_VALUE"""),45909.66666666667)</f>
        <v>45909.66667</v>
      </c>
      <c r="H424" s="1">
        <f>IFERROR(__xludf.DUMMYFUNCTION("""COMPUTED_VALUE"""),655.55)</f>
        <v>655.55</v>
      </c>
      <c r="J424" s="2">
        <f>IFERROR(__xludf.DUMMYFUNCTION("""COMPUTED_VALUE"""),45909.66666666667)</f>
        <v>45909.66667</v>
      </c>
      <c r="K424" s="1">
        <f>IFERROR(__xludf.DUMMYFUNCTION("""COMPUTED_VALUE"""),660.24)</f>
        <v>660.24</v>
      </c>
      <c r="M424" s="2">
        <f>IFERROR(__xludf.DUMMYFUNCTION("""COMPUTED_VALUE"""),45909.66666666667)</f>
        <v>45909.66667</v>
      </c>
      <c r="N424" s="1">
        <f>IFERROR(__xludf.DUMMYFUNCTION("""COMPUTED_VALUE"""),6214968.0)</f>
        <v>6214968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IFERROR(__xludf.DUMMYFUNCTION("""COMPUTED_VALUE"""),659.4)</f>
        <v>659.4</v>
      </c>
      <c r="D425" s="2">
        <f>IFERROR(__xludf.DUMMYFUNCTION("""COMPUTED_VALUE"""),45910.66666666667)</f>
        <v>45910.66667</v>
      </c>
      <c r="E425" s="1">
        <f>IFERROR(__xludf.DUMMYFUNCTION("""COMPUTED_VALUE"""),661.54)</f>
        <v>661.54</v>
      </c>
      <c r="G425" s="2">
        <f>IFERROR(__xludf.DUMMYFUNCTION("""COMPUTED_VALUE"""),45910.66666666667)</f>
        <v>45910.66667</v>
      </c>
      <c r="H425" s="1">
        <f>IFERROR(__xludf.DUMMYFUNCTION("""COMPUTED_VALUE"""),655.2)</f>
        <v>655.2</v>
      </c>
      <c r="J425" s="2">
        <f>IFERROR(__xludf.DUMMYFUNCTION("""COMPUTED_VALUE"""),45910.66666666667)</f>
        <v>45910.66667</v>
      </c>
      <c r="K425" s="1">
        <f>IFERROR(__xludf.DUMMYFUNCTION("""COMPUTED_VALUE"""),658.84)</f>
        <v>658.84</v>
      </c>
      <c r="M425" s="2">
        <f>IFERROR(__xludf.DUMMYFUNCTION("""COMPUTED_VALUE"""),45910.66666666667)</f>
        <v>45910.66667</v>
      </c>
      <c r="N425" s="1">
        <f>IFERROR(__xludf.DUMMYFUNCTION("""COMPUTED_VALUE"""),5779825.0)</f>
        <v>5779825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IFERROR(__xludf.DUMMYFUNCTION("""COMPUTED_VALUE"""),658.52)</f>
        <v>658.52</v>
      </c>
      <c r="D426" s="2">
        <f>IFERROR(__xludf.DUMMYFUNCTION("""COMPUTED_VALUE"""),45911.66666666667)</f>
        <v>45911.66667</v>
      </c>
      <c r="E426" s="1">
        <f>IFERROR(__xludf.DUMMYFUNCTION("""COMPUTED_VALUE"""),670.86)</f>
        <v>670.86</v>
      </c>
      <c r="G426" s="2">
        <f>IFERROR(__xludf.DUMMYFUNCTION("""COMPUTED_VALUE"""),45911.66666666667)</f>
        <v>45911.66667</v>
      </c>
      <c r="H426" s="1">
        <f>IFERROR(__xludf.DUMMYFUNCTION("""COMPUTED_VALUE"""),655.65)</f>
        <v>655.65</v>
      </c>
      <c r="J426" s="2">
        <f>IFERROR(__xludf.DUMMYFUNCTION("""COMPUTED_VALUE"""),45911.66666666667)</f>
        <v>45911.66667</v>
      </c>
      <c r="K426" s="1">
        <f>IFERROR(__xludf.DUMMYFUNCTION("""COMPUTED_VALUE"""),669.82)</f>
        <v>669.82</v>
      </c>
      <c r="M426" s="2">
        <f>IFERROR(__xludf.DUMMYFUNCTION("""COMPUTED_VALUE"""),45911.66666666667)</f>
        <v>45911.66667</v>
      </c>
      <c r="N426" s="1">
        <f>IFERROR(__xludf.DUMMYFUNCTION("""COMPUTED_VALUE"""),5864798.0)</f>
        <v>5864798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IFERROR(__xludf.DUMMYFUNCTION("""COMPUTED_VALUE"""),668.53)</f>
        <v>668.53</v>
      </c>
      <c r="D427" s="2">
        <f>IFERROR(__xludf.DUMMYFUNCTION("""COMPUTED_VALUE"""),45912.66666666667)</f>
        <v>45912.66667</v>
      </c>
      <c r="E427" s="1">
        <f>IFERROR(__xludf.DUMMYFUNCTION("""COMPUTED_VALUE"""),670.75)</f>
        <v>670.75</v>
      </c>
      <c r="G427" s="2">
        <f>IFERROR(__xludf.DUMMYFUNCTION("""COMPUTED_VALUE"""),45912.66666666667)</f>
        <v>45912.66667</v>
      </c>
      <c r="H427" s="1">
        <f>IFERROR(__xludf.DUMMYFUNCTION("""COMPUTED_VALUE"""),661.29)</f>
        <v>661.29</v>
      </c>
      <c r="J427" s="2">
        <f>IFERROR(__xludf.DUMMYFUNCTION("""COMPUTED_VALUE"""),45912.66666666667)</f>
        <v>45912.66667</v>
      </c>
      <c r="K427" s="1">
        <f>IFERROR(__xludf.DUMMYFUNCTION("""COMPUTED_VALUE"""),663.1)</f>
        <v>663.1</v>
      </c>
      <c r="M427" s="2">
        <f>IFERROR(__xludf.DUMMYFUNCTION("""COMPUTED_VALUE"""),45912.66666666667)</f>
        <v>45912.66667</v>
      </c>
      <c r="N427" s="1">
        <f>IFERROR(__xludf.DUMMYFUNCTION("""COMPUTED_VALUE"""),4704388.0)</f>
        <v>4704388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IFERROR(__xludf.DUMMYFUNCTION("""COMPUTED_VALUE"""),662.74)</f>
        <v>662.74</v>
      </c>
      <c r="D428" s="2">
        <f>IFERROR(__xludf.DUMMYFUNCTION("""COMPUTED_VALUE"""),45915.66666666667)</f>
        <v>45915.66667</v>
      </c>
      <c r="E428" s="1">
        <f>IFERROR(__xludf.DUMMYFUNCTION("""COMPUTED_VALUE"""),665.42)</f>
        <v>665.42</v>
      </c>
      <c r="G428" s="2">
        <f>IFERROR(__xludf.DUMMYFUNCTION("""COMPUTED_VALUE"""),45915.66666666667)</f>
        <v>45915.66667</v>
      </c>
      <c r="H428" s="1">
        <f>IFERROR(__xludf.DUMMYFUNCTION("""COMPUTED_VALUE"""),658.15)</f>
        <v>658.15</v>
      </c>
      <c r="J428" s="2">
        <f>IFERROR(__xludf.DUMMYFUNCTION("""COMPUTED_VALUE"""),45915.66666666667)</f>
        <v>45915.66667</v>
      </c>
      <c r="K428" s="1">
        <f>IFERROR(__xludf.DUMMYFUNCTION("""COMPUTED_VALUE"""),658.74)</f>
        <v>658.74</v>
      </c>
      <c r="M428" s="2">
        <f>IFERROR(__xludf.DUMMYFUNCTION("""COMPUTED_VALUE"""),45915.66666666667)</f>
        <v>45915.66667</v>
      </c>
      <c r="N428" s="1">
        <f>IFERROR(__xludf.DUMMYFUNCTION("""COMPUTED_VALUE"""),6407214.0)</f>
        <v>6407214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IFERROR(__xludf.DUMMYFUNCTION("""COMPUTED_VALUE"""),659.06)</f>
        <v>659.06</v>
      </c>
      <c r="D429" s="2">
        <f>IFERROR(__xludf.DUMMYFUNCTION("""COMPUTED_VALUE"""),45916.66666666667)</f>
        <v>45916.66667</v>
      </c>
      <c r="E429" s="1">
        <f>IFERROR(__xludf.DUMMYFUNCTION("""COMPUTED_VALUE"""),659.35)</f>
        <v>659.35</v>
      </c>
      <c r="G429" s="2">
        <f>IFERROR(__xludf.DUMMYFUNCTION("""COMPUTED_VALUE"""),45916.66666666667)</f>
        <v>45916.66667</v>
      </c>
      <c r="H429" s="1">
        <f>IFERROR(__xludf.DUMMYFUNCTION("""COMPUTED_VALUE"""),651.98)</f>
        <v>651.98</v>
      </c>
      <c r="J429" s="2">
        <f>IFERROR(__xludf.DUMMYFUNCTION("""COMPUTED_VALUE"""),45916.66666666667)</f>
        <v>45916.66667</v>
      </c>
      <c r="K429" s="1">
        <f>IFERROR(__xludf.DUMMYFUNCTION("""COMPUTED_VALUE"""),652.6)</f>
        <v>652.6</v>
      </c>
      <c r="M429" s="2">
        <f>IFERROR(__xludf.DUMMYFUNCTION("""COMPUTED_VALUE"""),45916.66666666667)</f>
        <v>45916.66667</v>
      </c>
      <c r="N429" s="1">
        <f>IFERROR(__xludf.DUMMYFUNCTION("""COMPUTED_VALUE"""),7684570.0)</f>
        <v>7684570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IFERROR(__xludf.DUMMYFUNCTION("""COMPUTED_VALUE"""),653.51)</f>
        <v>653.51</v>
      </c>
      <c r="D430" s="2">
        <f>IFERROR(__xludf.DUMMYFUNCTION("""COMPUTED_VALUE"""),45917.66666666667)</f>
        <v>45917.66667</v>
      </c>
      <c r="E430" s="1">
        <f>IFERROR(__xludf.DUMMYFUNCTION("""COMPUTED_VALUE"""),662.15)</f>
        <v>662.15</v>
      </c>
      <c r="G430" s="2">
        <f>IFERROR(__xludf.DUMMYFUNCTION("""COMPUTED_VALUE"""),45917.66666666667)</f>
        <v>45917.66667</v>
      </c>
      <c r="H430" s="1">
        <f>IFERROR(__xludf.DUMMYFUNCTION("""COMPUTED_VALUE"""),653.34)</f>
        <v>653.34</v>
      </c>
      <c r="J430" s="2">
        <f>IFERROR(__xludf.DUMMYFUNCTION("""COMPUTED_VALUE"""),45917.66666666667)</f>
        <v>45917.66667</v>
      </c>
      <c r="K430" s="1">
        <f>IFERROR(__xludf.DUMMYFUNCTION("""COMPUTED_VALUE"""),655.8)</f>
        <v>655.8</v>
      </c>
      <c r="M430" s="2">
        <f>IFERROR(__xludf.DUMMYFUNCTION("""COMPUTED_VALUE"""),45917.66666666667)</f>
        <v>45917.66667</v>
      </c>
      <c r="N430" s="1">
        <f>IFERROR(__xludf.DUMMYFUNCTION("""COMPUTED_VALUE"""),8401394.0)</f>
        <v>8401394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IFERROR(__xludf.DUMMYFUNCTION("""COMPUTED_VALUE"""),654.61)</f>
        <v>654.61</v>
      </c>
      <c r="D431" s="2">
        <f>IFERROR(__xludf.DUMMYFUNCTION("""COMPUTED_VALUE"""),45918.66666666667)</f>
        <v>45918.66667</v>
      </c>
      <c r="E431" s="1">
        <f>IFERROR(__xludf.DUMMYFUNCTION("""COMPUTED_VALUE"""),660.42)</f>
        <v>660.42</v>
      </c>
      <c r="G431" s="2">
        <f>IFERROR(__xludf.DUMMYFUNCTION("""COMPUTED_VALUE"""),45918.66666666667)</f>
        <v>45918.66667</v>
      </c>
      <c r="H431" s="1">
        <f>IFERROR(__xludf.DUMMYFUNCTION("""COMPUTED_VALUE"""),653.62)</f>
        <v>653.62</v>
      </c>
      <c r="J431" s="2">
        <f>IFERROR(__xludf.DUMMYFUNCTION("""COMPUTED_VALUE"""),45918.66666666667)</f>
        <v>45918.66667</v>
      </c>
      <c r="K431" s="1">
        <f>IFERROR(__xludf.DUMMYFUNCTION("""COMPUTED_VALUE"""),657.38)</f>
        <v>657.38</v>
      </c>
      <c r="M431" s="2">
        <f>IFERROR(__xludf.DUMMYFUNCTION("""COMPUTED_VALUE"""),45918.66666666667)</f>
        <v>45918.66667</v>
      </c>
      <c r="N431" s="1">
        <f>IFERROR(__xludf.DUMMYFUNCTION("""COMPUTED_VALUE"""),5646869.0)</f>
        <v>5646869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IFERROR(__xludf.DUMMYFUNCTION("""COMPUTED_VALUE"""),657.51)</f>
        <v>657.51</v>
      </c>
      <c r="D432" s="2">
        <f>IFERROR(__xludf.DUMMYFUNCTION("""COMPUTED_VALUE"""),45919.66666666667)</f>
        <v>45919.66667</v>
      </c>
      <c r="E432" s="1">
        <f>IFERROR(__xludf.DUMMYFUNCTION("""COMPUTED_VALUE"""),661.23)</f>
        <v>661.23</v>
      </c>
      <c r="G432" s="2">
        <f>IFERROR(__xludf.DUMMYFUNCTION("""COMPUTED_VALUE"""),45919.66666666667)</f>
        <v>45919.66667</v>
      </c>
      <c r="H432" s="1">
        <f>IFERROR(__xludf.DUMMYFUNCTION("""COMPUTED_VALUE"""),655.67)</f>
        <v>655.67</v>
      </c>
      <c r="J432" s="2">
        <f>IFERROR(__xludf.DUMMYFUNCTION("""COMPUTED_VALUE"""),45919.66666666667)</f>
        <v>45919.66667</v>
      </c>
      <c r="K432" s="1">
        <f>IFERROR(__xludf.DUMMYFUNCTION("""COMPUTED_VALUE"""),657.11)</f>
        <v>657.11</v>
      </c>
      <c r="M432" s="2">
        <f>IFERROR(__xludf.DUMMYFUNCTION("""COMPUTED_VALUE"""),45919.66666666667)</f>
        <v>45919.66667</v>
      </c>
      <c r="N432" s="1">
        <f>IFERROR(__xludf.DUMMYFUNCTION("""COMPUTED_VALUE"""),1.2822067E7)</f>
        <v>12822067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IFERROR(__xludf.DUMMYFUNCTION("""COMPUTED_VALUE"""),657.17)</f>
        <v>657.17</v>
      </c>
      <c r="D433" s="2">
        <f>IFERROR(__xludf.DUMMYFUNCTION("""COMPUTED_VALUE"""),45922.66666666667)</f>
        <v>45922.66667</v>
      </c>
      <c r="E433" s="1">
        <f>IFERROR(__xludf.DUMMYFUNCTION("""COMPUTED_VALUE"""),658.18)</f>
        <v>658.18</v>
      </c>
      <c r="G433" s="2">
        <f>IFERROR(__xludf.DUMMYFUNCTION("""COMPUTED_VALUE"""),45922.66666666667)</f>
        <v>45922.66667</v>
      </c>
      <c r="H433" s="1">
        <f>IFERROR(__xludf.DUMMYFUNCTION("""COMPUTED_VALUE"""),654.02)</f>
        <v>654.02</v>
      </c>
      <c r="J433" s="2">
        <f>IFERROR(__xludf.DUMMYFUNCTION("""COMPUTED_VALUE"""),45922.66666666667)</f>
        <v>45922.66667</v>
      </c>
      <c r="K433" s="1">
        <f>IFERROR(__xludf.DUMMYFUNCTION("""COMPUTED_VALUE"""),656.03)</f>
        <v>656.03</v>
      </c>
      <c r="M433" s="2">
        <f>IFERROR(__xludf.DUMMYFUNCTION("""COMPUTED_VALUE"""),45922.66666666667)</f>
        <v>45922.66667</v>
      </c>
      <c r="N433" s="1">
        <f>IFERROR(__xludf.DUMMYFUNCTION("""COMPUTED_VALUE"""),6782477.0)</f>
        <v>6782477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IFERROR(__xludf.DUMMYFUNCTION("""COMPUTED_VALUE"""),656.04)</f>
        <v>656.04</v>
      </c>
      <c r="D434" s="2">
        <f>IFERROR(__xludf.DUMMYFUNCTION("""COMPUTED_VALUE"""),45923.66666666667)</f>
        <v>45923.66667</v>
      </c>
      <c r="E434" s="1">
        <f>IFERROR(__xludf.DUMMYFUNCTION("""COMPUTED_VALUE"""),657.75)</f>
        <v>657.75</v>
      </c>
      <c r="G434" s="2">
        <f>IFERROR(__xludf.DUMMYFUNCTION("""COMPUTED_VALUE"""),45923.66666666667)</f>
        <v>45923.66667</v>
      </c>
      <c r="H434" s="1">
        <f>IFERROR(__xludf.DUMMYFUNCTION("""COMPUTED_VALUE"""),650.66)</f>
        <v>650.66</v>
      </c>
      <c r="J434" s="2">
        <f>IFERROR(__xludf.DUMMYFUNCTION("""COMPUTED_VALUE"""),45923.66666666667)</f>
        <v>45923.66667</v>
      </c>
      <c r="K434" s="1">
        <f>IFERROR(__xludf.DUMMYFUNCTION("""COMPUTED_VALUE"""),657.24)</f>
        <v>657.24</v>
      </c>
      <c r="M434" s="2">
        <f>IFERROR(__xludf.DUMMYFUNCTION("""COMPUTED_VALUE"""),45923.66666666667)</f>
        <v>45923.66667</v>
      </c>
      <c r="N434" s="1">
        <f>IFERROR(__xludf.DUMMYFUNCTION("""COMPUTED_VALUE"""),6175317.0)</f>
        <v>6175317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IFERROR(__xludf.DUMMYFUNCTION("""COMPUTED_VALUE"""),656.25)</f>
        <v>656.25</v>
      </c>
      <c r="D435" s="2">
        <f>IFERROR(__xludf.DUMMYFUNCTION("""COMPUTED_VALUE"""),45924.66666666667)</f>
        <v>45924.66667</v>
      </c>
      <c r="E435" s="1">
        <f>IFERROR(__xludf.DUMMYFUNCTION("""COMPUTED_VALUE"""),659.8)</f>
        <v>659.8</v>
      </c>
      <c r="G435" s="2">
        <f>IFERROR(__xludf.DUMMYFUNCTION("""COMPUTED_VALUE"""),45924.66666666667)</f>
        <v>45924.66667</v>
      </c>
      <c r="H435" s="1">
        <f>IFERROR(__xludf.DUMMYFUNCTION("""COMPUTED_VALUE"""),653.04)</f>
        <v>653.04</v>
      </c>
      <c r="J435" s="2">
        <f>IFERROR(__xludf.DUMMYFUNCTION("""COMPUTED_VALUE"""),45924.66666666667)</f>
        <v>45924.66667</v>
      </c>
      <c r="K435" s="1">
        <f>IFERROR(__xludf.DUMMYFUNCTION("""COMPUTED_VALUE"""),657.8)</f>
        <v>657.8</v>
      </c>
      <c r="M435" s="2">
        <f>IFERROR(__xludf.DUMMYFUNCTION("""COMPUTED_VALUE"""),45924.66666666667)</f>
        <v>45924.66667</v>
      </c>
      <c r="N435" s="1">
        <f>IFERROR(__xludf.DUMMYFUNCTION("""COMPUTED_VALUE"""),6716969.0)</f>
        <v>6716969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IFERROR(__xludf.DUMMYFUNCTION("""COMPUTED_VALUE"""),659.28)</f>
        <v>659.28</v>
      </c>
      <c r="D436" s="2">
        <f>IFERROR(__xludf.DUMMYFUNCTION("""COMPUTED_VALUE"""),45925.66666666667)</f>
        <v>45925.66667</v>
      </c>
      <c r="E436" s="1">
        <f>IFERROR(__xludf.DUMMYFUNCTION("""COMPUTED_VALUE"""),662.78)</f>
        <v>662.78</v>
      </c>
      <c r="G436" s="2">
        <f>IFERROR(__xludf.DUMMYFUNCTION("""COMPUTED_VALUE"""),45925.66666666667)</f>
        <v>45925.66667</v>
      </c>
      <c r="H436" s="1">
        <f>IFERROR(__xludf.DUMMYFUNCTION("""COMPUTED_VALUE"""),652.28)</f>
        <v>652.28</v>
      </c>
      <c r="J436" s="2">
        <f>IFERROR(__xludf.DUMMYFUNCTION("""COMPUTED_VALUE"""),45925.66666666667)</f>
        <v>45925.66667</v>
      </c>
      <c r="K436" s="1">
        <f>IFERROR(__xludf.DUMMYFUNCTION("""COMPUTED_VALUE"""),652.39)</f>
        <v>652.39</v>
      </c>
      <c r="M436" s="2">
        <f>IFERROR(__xludf.DUMMYFUNCTION("""COMPUTED_VALUE"""),45925.66666666667)</f>
        <v>45925.66667</v>
      </c>
      <c r="N436" s="1">
        <f>IFERROR(__xludf.DUMMYFUNCTION("""COMPUTED_VALUE"""),7266476.0)</f>
        <v>7266476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IFERROR(__xludf.DUMMYFUNCTION("""COMPUTED_VALUE"""),654.26)</f>
        <v>654.26</v>
      </c>
      <c r="D437" s="2">
        <f>IFERROR(__xludf.DUMMYFUNCTION("""COMPUTED_VALUE"""),45926.66666666667)</f>
        <v>45926.66667</v>
      </c>
      <c r="E437" s="1">
        <f>IFERROR(__xludf.DUMMYFUNCTION("""COMPUTED_VALUE"""),661.03)</f>
        <v>661.03</v>
      </c>
      <c r="G437" s="2">
        <f>IFERROR(__xludf.DUMMYFUNCTION("""COMPUTED_VALUE"""),45926.66666666667)</f>
        <v>45926.66667</v>
      </c>
      <c r="H437" s="1">
        <f>IFERROR(__xludf.DUMMYFUNCTION("""COMPUTED_VALUE"""),652.54)</f>
        <v>652.54</v>
      </c>
      <c r="J437" s="2">
        <f>IFERROR(__xludf.DUMMYFUNCTION("""COMPUTED_VALUE"""),45926.66666666667)</f>
        <v>45926.66667</v>
      </c>
      <c r="K437" s="1">
        <f>IFERROR(__xludf.DUMMYFUNCTION("""COMPUTED_VALUE"""),655.95)</f>
        <v>655.95</v>
      </c>
      <c r="M437" s="2">
        <f>IFERROR(__xludf.DUMMYFUNCTION("""COMPUTED_VALUE"""),45926.66666666667)</f>
        <v>45926.66667</v>
      </c>
      <c r="N437" s="1">
        <f>IFERROR(__xludf.DUMMYFUNCTION("""COMPUTED_VALUE"""),5411833.0)</f>
        <v>5411833</v>
      </c>
    </row>
  </sheetData>
  <drawing r:id="rId1"/>
</worksheet>
</file>