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IFERROR(__xludf.DUMMYFUNCTION("GOOGLEFINANCE(""DJUSPL"",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IFERROR(__xludf.DUMMYFUNCTION("GOOGLEFINANCE(""DJUSPL"",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IFERROR(__xludf.DUMMYFUNCTION("GOOGLEFINANCE(""DJUSPL"",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IFERROR(__xludf.DUMMYFUNCTION("GOOGLEFINANCE(""DJUSPL"",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IFERROR(__xludf.DUMMYFUNCTION("GOOGLEFINANCE(""DJUSPL"",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IFERROR(__xludf.DUMMYFUNCTION("""COMPUTED_VALUE"""),712.41)</f>
        <v>712.41</v>
      </c>
      <c r="D2" s="2">
        <f>IFERROR(__xludf.DUMMYFUNCTION("""COMPUTED_VALUE"""),45293.66666666667)</f>
        <v>45293.66667</v>
      </c>
      <c r="E2" s="1">
        <f>IFERROR(__xludf.DUMMYFUNCTION("""COMPUTED_VALUE"""),720.46)</f>
        <v>720.46</v>
      </c>
      <c r="G2" s="2">
        <f>IFERROR(__xludf.DUMMYFUNCTION("""COMPUTED_VALUE"""),45293.66666666667)</f>
        <v>45293.66667</v>
      </c>
      <c r="H2" s="1">
        <f>IFERROR(__xludf.DUMMYFUNCTION("""COMPUTED_VALUE"""),712.41)</f>
        <v>712.41</v>
      </c>
      <c r="J2" s="2">
        <f>IFERROR(__xludf.DUMMYFUNCTION("""COMPUTED_VALUE"""),45293.66666666667)</f>
        <v>45293.66667</v>
      </c>
      <c r="K2" s="1">
        <f>IFERROR(__xludf.DUMMYFUNCTION("""COMPUTED_VALUE"""),717.27)</f>
        <v>717.27</v>
      </c>
      <c r="M2" s="2">
        <f>IFERROR(__xludf.DUMMYFUNCTION("""COMPUTED_VALUE"""),45293.66666666667)</f>
        <v>45293.66667</v>
      </c>
      <c r="N2" s="1">
        <f>IFERROR(__xludf.DUMMYFUNCTION("""COMPUTED_VALUE"""),2.991844E7)</f>
        <v>29918440</v>
      </c>
    </row>
    <row r="3">
      <c r="A3" s="2">
        <f>IFERROR(__xludf.DUMMYFUNCTION("""COMPUTED_VALUE"""),45294.66666666667)</f>
        <v>45294.66667</v>
      </c>
      <c r="B3" s="1">
        <f>IFERROR(__xludf.DUMMYFUNCTION("""COMPUTED_VALUE"""),717.27)</f>
        <v>717.27</v>
      </c>
      <c r="D3" s="2">
        <f>IFERROR(__xludf.DUMMYFUNCTION("""COMPUTED_VALUE"""),45294.66666666667)</f>
        <v>45294.66667</v>
      </c>
      <c r="E3" s="1">
        <f>IFERROR(__xludf.DUMMYFUNCTION("""COMPUTED_VALUE"""),728.06)</f>
        <v>728.06</v>
      </c>
      <c r="G3" s="2">
        <f>IFERROR(__xludf.DUMMYFUNCTION("""COMPUTED_VALUE"""),45294.66666666667)</f>
        <v>45294.66667</v>
      </c>
      <c r="H3" s="1">
        <f>IFERROR(__xludf.DUMMYFUNCTION("""COMPUTED_VALUE"""),712.91)</f>
        <v>712.91</v>
      </c>
      <c r="J3" s="2">
        <f>IFERROR(__xludf.DUMMYFUNCTION("""COMPUTED_VALUE"""),45294.66666666667)</f>
        <v>45294.66667</v>
      </c>
      <c r="K3" s="1">
        <f>IFERROR(__xludf.DUMMYFUNCTION("""COMPUTED_VALUE"""),725.02)</f>
        <v>725.02</v>
      </c>
      <c r="M3" s="2">
        <f>IFERROR(__xludf.DUMMYFUNCTION("""COMPUTED_VALUE"""),45294.66666666667)</f>
        <v>45294.66667</v>
      </c>
      <c r="N3" s="1">
        <f>IFERROR(__xludf.DUMMYFUNCTION("""COMPUTED_VALUE"""),3.3373321E7)</f>
        <v>33373321</v>
      </c>
    </row>
    <row r="4">
      <c r="A4" s="2">
        <f>IFERROR(__xludf.DUMMYFUNCTION("""COMPUTED_VALUE"""),45295.66666666667)</f>
        <v>45295.66667</v>
      </c>
      <c r="B4" s="1">
        <f>IFERROR(__xludf.DUMMYFUNCTION("""COMPUTED_VALUE"""),725.02)</f>
        <v>725.02</v>
      </c>
      <c r="D4" s="2">
        <f>IFERROR(__xludf.DUMMYFUNCTION("""COMPUTED_VALUE"""),45295.66666666667)</f>
        <v>45295.66667</v>
      </c>
      <c r="E4" s="1">
        <f>IFERROR(__xludf.DUMMYFUNCTION("""COMPUTED_VALUE"""),734.0)</f>
        <v>734</v>
      </c>
      <c r="G4" s="2">
        <f>IFERROR(__xludf.DUMMYFUNCTION("""COMPUTED_VALUE"""),45295.66666666667)</f>
        <v>45295.66667</v>
      </c>
      <c r="H4" s="1">
        <f>IFERROR(__xludf.DUMMYFUNCTION("""COMPUTED_VALUE"""),717.23)</f>
        <v>717.23</v>
      </c>
      <c r="J4" s="2">
        <f>IFERROR(__xludf.DUMMYFUNCTION("""COMPUTED_VALUE"""),45295.66666666667)</f>
        <v>45295.66667</v>
      </c>
      <c r="K4" s="1">
        <f>IFERROR(__xludf.DUMMYFUNCTION("""COMPUTED_VALUE"""),718.44)</f>
        <v>718.44</v>
      </c>
      <c r="M4" s="2">
        <f>IFERROR(__xludf.DUMMYFUNCTION("""COMPUTED_VALUE"""),45295.66666666667)</f>
        <v>45295.66667</v>
      </c>
      <c r="N4" s="1">
        <f>IFERROR(__xludf.DUMMYFUNCTION("""COMPUTED_VALUE"""),2.7024423E7)</f>
        <v>27024423</v>
      </c>
    </row>
    <row r="5">
      <c r="A5" s="2">
        <f>IFERROR(__xludf.DUMMYFUNCTION("""COMPUTED_VALUE"""),45296.66666666667)</f>
        <v>45296.66667</v>
      </c>
      <c r="B5" s="1">
        <f>IFERROR(__xludf.DUMMYFUNCTION("""COMPUTED_VALUE"""),718.44)</f>
        <v>718.44</v>
      </c>
      <c r="D5" s="2">
        <f>IFERROR(__xludf.DUMMYFUNCTION("""COMPUTED_VALUE"""),45296.66666666667)</f>
        <v>45296.66667</v>
      </c>
      <c r="E5" s="1">
        <f>IFERROR(__xludf.DUMMYFUNCTION("""COMPUTED_VALUE"""),722.76)</f>
        <v>722.76</v>
      </c>
      <c r="G5" s="2">
        <f>IFERROR(__xludf.DUMMYFUNCTION("""COMPUTED_VALUE"""),45296.66666666667)</f>
        <v>45296.66667</v>
      </c>
      <c r="H5" s="1">
        <f>IFERROR(__xludf.DUMMYFUNCTION("""COMPUTED_VALUE"""),713.39)</f>
        <v>713.39</v>
      </c>
      <c r="J5" s="2">
        <f>IFERROR(__xludf.DUMMYFUNCTION("""COMPUTED_VALUE"""),45296.66666666667)</f>
        <v>45296.66667</v>
      </c>
      <c r="K5" s="1">
        <f>IFERROR(__xludf.DUMMYFUNCTION("""COMPUTED_VALUE"""),718.02)</f>
        <v>718.02</v>
      </c>
      <c r="M5" s="2">
        <f>IFERROR(__xludf.DUMMYFUNCTION("""COMPUTED_VALUE"""),45296.66666666667)</f>
        <v>45296.66667</v>
      </c>
      <c r="N5" s="1">
        <f>IFERROR(__xludf.DUMMYFUNCTION("""COMPUTED_VALUE"""),3.0776738E7)</f>
        <v>30776738</v>
      </c>
    </row>
    <row r="6">
      <c r="A6" s="2">
        <f>IFERROR(__xludf.DUMMYFUNCTION("""COMPUTED_VALUE"""),45299.66666666667)</f>
        <v>45299.66667</v>
      </c>
      <c r="B6" s="1">
        <f>IFERROR(__xludf.DUMMYFUNCTION("""COMPUTED_VALUE"""),718.02)</f>
        <v>718.02</v>
      </c>
      <c r="D6" s="2">
        <f>IFERROR(__xludf.DUMMYFUNCTION("""COMPUTED_VALUE"""),45299.66666666667)</f>
        <v>45299.66667</v>
      </c>
      <c r="E6" s="1">
        <f>IFERROR(__xludf.DUMMYFUNCTION("""COMPUTED_VALUE"""),718.02)</f>
        <v>718.02</v>
      </c>
      <c r="G6" s="2">
        <f>IFERROR(__xludf.DUMMYFUNCTION("""COMPUTED_VALUE"""),45299.66666666667)</f>
        <v>45299.66667</v>
      </c>
      <c r="H6" s="1">
        <f>IFERROR(__xludf.DUMMYFUNCTION("""COMPUTED_VALUE"""),703.16)</f>
        <v>703.16</v>
      </c>
      <c r="J6" s="2">
        <f>IFERROR(__xludf.DUMMYFUNCTION("""COMPUTED_VALUE"""),45299.66666666667)</f>
        <v>45299.66667</v>
      </c>
      <c r="K6" s="1">
        <f>IFERROR(__xludf.DUMMYFUNCTION("""COMPUTED_VALUE"""),716.66)</f>
        <v>716.66</v>
      </c>
      <c r="M6" s="2">
        <f>IFERROR(__xludf.DUMMYFUNCTION("""COMPUTED_VALUE"""),45299.66666666667)</f>
        <v>45299.66667</v>
      </c>
      <c r="N6" s="1">
        <f>IFERROR(__xludf.DUMMYFUNCTION("""COMPUTED_VALUE"""),3.0207318E7)</f>
        <v>30207318</v>
      </c>
    </row>
    <row r="7">
      <c r="A7" s="2">
        <f>IFERROR(__xludf.DUMMYFUNCTION("""COMPUTED_VALUE"""),45300.66666666667)</f>
        <v>45300.66667</v>
      </c>
      <c r="B7" s="1">
        <f>IFERROR(__xludf.DUMMYFUNCTION("""COMPUTED_VALUE"""),716.66)</f>
        <v>716.66</v>
      </c>
      <c r="D7" s="2">
        <f>IFERROR(__xludf.DUMMYFUNCTION("""COMPUTED_VALUE"""),45300.66666666667)</f>
        <v>45300.66667</v>
      </c>
      <c r="E7" s="1">
        <f>IFERROR(__xludf.DUMMYFUNCTION("""COMPUTED_VALUE"""),716.66)</f>
        <v>716.66</v>
      </c>
      <c r="G7" s="2">
        <f>IFERROR(__xludf.DUMMYFUNCTION("""COMPUTED_VALUE"""),45300.66666666667)</f>
        <v>45300.66667</v>
      </c>
      <c r="H7" s="1">
        <f>IFERROR(__xludf.DUMMYFUNCTION("""COMPUTED_VALUE"""),707.62)</f>
        <v>707.62</v>
      </c>
      <c r="J7" s="2">
        <f>IFERROR(__xludf.DUMMYFUNCTION("""COMPUTED_VALUE"""),45300.66666666667)</f>
        <v>45300.66667</v>
      </c>
      <c r="K7" s="1">
        <f>IFERROR(__xludf.DUMMYFUNCTION("""COMPUTED_VALUE"""),713.29)</f>
        <v>713.29</v>
      </c>
      <c r="M7" s="2">
        <f>IFERROR(__xludf.DUMMYFUNCTION("""COMPUTED_VALUE"""),45300.66666666667)</f>
        <v>45300.66667</v>
      </c>
      <c r="N7" s="1">
        <f>IFERROR(__xludf.DUMMYFUNCTION("""COMPUTED_VALUE"""),3.7693985E7)</f>
        <v>37693985</v>
      </c>
    </row>
    <row r="8">
      <c r="A8" s="2">
        <f>IFERROR(__xludf.DUMMYFUNCTION("""COMPUTED_VALUE"""),45301.66666666667)</f>
        <v>45301.66667</v>
      </c>
      <c r="B8" s="1">
        <f>IFERROR(__xludf.DUMMYFUNCTION("""COMPUTED_VALUE"""),713.29)</f>
        <v>713.29</v>
      </c>
      <c r="D8" s="2">
        <f>IFERROR(__xludf.DUMMYFUNCTION("""COMPUTED_VALUE"""),45301.66666666667)</f>
        <v>45301.66667</v>
      </c>
      <c r="E8" s="1">
        <f>IFERROR(__xludf.DUMMYFUNCTION("""COMPUTED_VALUE"""),714.89)</f>
        <v>714.89</v>
      </c>
      <c r="G8" s="2">
        <f>IFERROR(__xludf.DUMMYFUNCTION("""COMPUTED_VALUE"""),45301.66666666667)</f>
        <v>45301.66667</v>
      </c>
      <c r="H8" s="1">
        <f>IFERROR(__xludf.DUMMYFUNCTION("""COMPUTED_VALUE"""),707.7)</f>
        <v>707.7</v>
      </c>
      <c r="J8" s="2">
        <f>IFERROR(__xludf.DUMMYFUNCTION("""COMPUTED_VALUE"""),45301.66666666667)</f>
        <v>45301.66667</v>
      </c>
      <c r="K8" s="1">
        <f>IFERROR(__xludf.DUMMYFUNCTION("""COMPUTED_VALUE"""),712.35)</f>
        <v>712.35</v>
      </c>
      <c r="M8" s="2">
        <f>IFERROR(__xludf.DUMMYFUNCTION("""COMPUTED_VALUE"""),45301.66666666667)</f>
        <v>45301.66667</v>
      </c>
      <c r="N8" s="1">
        <f>IFERROR(__xludf.DUMMYFUNCTION("""COMPUTED_VALUE"""),3.3047701E7)</f>
        <v>33047701</v>
      </c>
    </row>
    <row r="9">
      <c r="A9" s="2">
        <f>IFERROR(__xludf.DUMMYFUNCTION("""COMPUTED_VALUE"""),45302.66666666667)</f>
        <v>45302.66667</v>
      </c>
      <c r="B9" s="1">
        <f>IFERROR(__xludf.DUMMYFUNCTION("""COMPUTED_VALUE"""),712.35)</f>
        <v>712.35</v>
      </c>
      <c r="D9" s="2">
        <f>IFERROR(__xludf.DUMMYFUNCTION("""COMPUTED_VALUE"""),45302.66666666667)</f>
        <v>45302.66667</v>
      </c>
      <c r="E9" s="1">
        <f>IFERROR(__xludf.DUMMYFUNCTION("""COMPUTED_VALUE"""),715.15)</f>
        <v>715.15</v>
      </c>
      <c r="G9" s="2">
        <f>IFERROR(__xludf.DUMMYFUNCTION("""COMPUTED_VALUE"""),45302.66666666667)</f>
        <v>45302.66667</v>
      </c>
      <c r="H9" s="1">
        <f>IFERROR(__xludf.DUMMYFUNCTION("""COMPUTED_VALUE"""),699.38)</f>
        <v>699.38</v>
      </c>
      <c r="J9" s="2">
        <f>IFERROR(__xludf.DUMMYFUNCTION("""COMPUTED_VALUE"""),45302.66666666667)</f>
        <v>45302.66667</v>
      </c>
      <c r="K9" s="1">
        <f>IFERROR(__xludf.DUMMYFUNCTION("""COMPUTED_VALUE"""),704.82)</f>
        <v>704.82</v>
      </c>
      <c r="M9" s="2">
        <f>IFERROR(__xludf.DUMMYFUNCTION("""COMPUTED_VALUE"""),45302.66666666667)</f>
        <v>45302.66667</v>
      </c>
      <c r="N9" s="1">
        <f>IFERROR(__xludf.DUMMYFUNCTION("""COMPUTED_VALUE"""),3.4200209E7)</f>
        <v>34200209</v>
      </c>
    </row>
    <row r="10">
      <c r="A10" s="2">
        <f>IFERROR(__xludf.DUMMYFUNCTION("""COMPUTED_VALUE"""),45303.66666666667)</f>
        <v>45303.66667</v>
      </c>
      <c r="B10" s="1">
        <f>IFERROR(__xludf.DUMMYFUNCTION("""COMPUTED_VALUE"""),704.82)</f>
        <v>704.82</v>
      </c>
      <c r="D10" s="2">
        <f>IFERROR(__xludf.DUMMYFUNCTION("""COMPUTED_VALUE"""),45303.66666666667)</f>
        <v>45303.66667</v>
      </c>
      <c r="E10" s="1">
        <f>IFERROR(__xludf.DUMMYFUNCTION("""COMPUTED_VALUE"""),716.81)</f>
        <v>716.81</v>
      </c>
      <c r="G10" s="2">
        <f>IFERROR(__xludf.DUMMYFUNCTION("""COMPUTED_VALUE"""),45303.66666666667)</f>
        <v>45303.66667</v>
      </c>
      <c r="H10" s="1">
        <f>IFERROR(__xludf.DUMMYFUNCTION("""COMPUTED_VALUE"""),704.82)</f>
        <v>704.82</v>
      </c>
      <c r="J10" s="2">
        <f>IFERROR(__xludf.DUMMYFUNCTION("""COMPUTED_VALUE"""),45303.66666666667)</f>
        <v>45303.66667</v>
      </c>
      <c r="K10" s="1">
        <f>IFERROR(__xludf.DUMMYFUNCTION("""COMPUTED_VALUE"""),709.09)</f>
        <v>709.09</v>
      </c>
      <c r="M10" s="2">
        <f>IFERROR(__xludf.DUMMYFUNCTION("""COMPUTED_VALUE"""),45303.66666666667)</f>
        <v>45303.66667</v>
      </c>
      <c r="N10" s="1">
        <f>IFERROR(__xludf.DUMMYFUNCTION("""COMPUTED_VALUE"""),2.7001378E7)</f>
        <v>27001378</v>
      </c>
    </row>
    <row r="11">
      <c r="A11" s="2">
        <f>IFERROR(__xludf.DUMMYFUNCTION("""COMPUTED_VALUE"""),45307.66666666667)</f>
        <v>45307.66667</v>
      </c>
      <c r="B11" s="1">
        <f>IFERROR(__xludf.DUMMYFUNCTION("""COMPUTED_VALUE"""),709.09)</f>
        <v>709.09</v>
      </c>
      <c r="D11" s="2">
        <f>IFERROR(__xludf.DUMMYFUNCTION("""COMPUTED_VALUE"""),45307.66666666667)</f>
        <v>45307.66667</v>
      </c>
      <c r="E11" s="1">
        <f>IFERROR(__xludf.DUMMYFUNCTION("""COMPUTED_VALUE"""),709.09)</f>
        <v>709.09</v>
      </c>
      <c r="G11" s="2">
        <f>IFERROR(__xludf.DUMMYFUNCTION("""COMPUTED_VALUE"""),45307.66666666667)</f>
        <v>45307.66667</v>
      </c>
      <c r="H11" s="1">
        <f>IFERROR(__xludf.DUMMYFUNCTION("""COMPUTED_VALUE"""),700.55)</f>
        <v>700.55</v>
      </c>
      <c r="J11" s="2">
        <f>IFERROR(__xludf.DUMMYFUNCTION("""COMPUTED_VALUE"""),45307.66666666667)</f>
        <v>45307.66667</v>
      </c>
      <c r="K11" s="1">
        <f>IFERROR(__xludf.DUMMYFUNCTION("""COMPUTED_VALUE"""),701.09)</f>
        <v>701.09</v>
      </c>
      <c r="M11" s="2">
        <f>IFERROR(__xludf.DUMMYFUNCTION("""COMPUTED_VALUE"""),45307.66666666667)</f>
        <v>45307.66667</v>
      </c>
      <c r="N11" s="1">
        <f>IFERROR(__xludf.DUMMYFUNCTION("""COMPUTED_VALUE"""),3.5588916E7)</f>
        <v>35588916</v>
      </c>
    </row>
    <row r="12">
      <c r="A12" s="2">
        <f>IFERROR(__xludf.DUMMYFUNCTION("""COMPUTED_VALUE"""),45308.66666666667)</f>
        <v>45308.66667</v>
      </c>
      <c r="B12" s="1">
        <f>IFERROR(__xludf.DUMMYFUNCTION("""COMPUTED_VALUE"""),701.09)</f>
        <v>701.09</v>
      </c>
      <c r="D12" s="2">
        <f>IFERROR(__xludf.DUMMYFUNCTION("""COMPUTED_VALUE"""),45308.66666666667)</f>
        <v>45308.66667</v>
      </c>
      <c r="E12" s="1">
        <f>IFERROR(__xludf.DUMMYFUNCTION("""COMPUTED_VALUE"""),702.67)</f>
        <v>702.67</v>
      </c>
      <c r="G12" s="2">
        <f>IFERROR(__xludf.DUMMYFUNCTION("""COMPUTED_VALUE"""),45308.66666666667)</f>
        <v>45308.66667</v>
      </c>
      <c r="H12" s="1">
        <f>IFERROR(__xludf.DUMMYFUNCTION("""COMPUTED_VALUE"""),690.93)</f>
        <v>690.93</v>
      </c>
      <c r="J12" s="2">
        <f>IFERROR(__xludf.DUMMYFUNCTION("""COMPUTED_VALUE"""),45308.66666666667)</f>
        <v>45308.66667</v>
      </c>
      <c r="K12" s="1">
        <f>IFERROR(__xludf.DUMMYFUNCTION("""COMPUTED_VALUE"""),692.66)</f>
        <v>692.66</v>
      </c>
      <c r="M12" s="2">
        <f>IFERROR(__xludf.DUMMYFUNCTION("""COMPUTED_VALUE"""),45308.66666666667)</f>
        <v>45308.66667</v>
      </c>
      <c r="N12" s="1">
        <f>IFERROR(__xludf.DUMMYFUNCTION("""COMPUTED_VALUE"""),3.264155E7)</f>
        <v>32641550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IFERROR(__xludf.DUMMYFUNCTION("""COMPUTED_VALUE"""),692.66)</f>
        <v>692.66</v>
      </c>
      <c r="D13" s="2">
        <f>IFERROR(__xludf.DUMMYFUNCTION("""COMPUTED_VALUE"""),45309.66666666667)</f>
        <v>45309.66667</v>
      </c>
      <c r="E13" s="1">
        <f>IFERROR(__xludf.DUMMYFUNCTION("""COMPUTED_VALUE"""),697.77)</f>
        <v>697.77</v>
      </c>
      <c r="G13" s="2">
        <f>IFERROR(__xludf.DUMMYFUNCTION("""COMPUTED_VALUE"""),45309.66666666667)</f>
        <v>45309.66667</v>
      </c>
      <c r="H13" s="1">
        <f>IFERROR(__xludf.DUMMYFUNCTION("""COMPUTED_VALUE"""),690.04)</f>
        <v>690.04</v>
      </c>
      <c r="J13" s="2">
        <f>IFERROR(__xludf.DUMMYFUNCTION("""COMPUTED_VALUE"""),45309.66666666667)</f>
        <v>45309.66667</v>
      </c>
      <c r="K13" s="1">
        <f>IFERROR(__xludf.DUMMYFUNCTION("""COMPUTED_VALUE"""),695.43)</f>
        <v>695.43</v>
      </c>
      <c r="M13" s="2">
        <f>IFERROR(__xludf.DUMMYFUNCTION("""COMPUTED_VALUE"""),45309.66666666667)</f>
        <v>45309.66667</v>
      </c>
      <c r="N13" s="1">
        <f>IFERROR(__xludf.DUMMYFUNCTION("""COMPUTED_VALUE"""),5.2785288E7)</f>
        <v>52785288</v>
      </c>
    </row>
    <row r="14">
      <c r="A14" s="2">
        <f>IFERROR(__xludf.DUMMYFUNCTION("""COMPUTED_VALUE"""),45310.66666666667)</f>
        <v>45310.66667</v>
      </c>
      <c r="B14" s="1">
        <f>IFERROR(__xludf.DUMMYFUNCTION("""COMPUTED_VALUE"""),695.43)</f>
        <v>695.43</v>
      </c>
      <c r="D14" s="2">
        <f>IFERROR(__xludf.DUMMYFUNCTION("""COMPUTED_VALUE"""),45310.66666666667)</f>
        <v>45310.66667</v>
      </c>
      <c r="E14" s="1">
        <f>IFERROR(__xludf.DUMMYFUNCTION("""COMPUTED_VALUE"""),695.91)</f>
        <v>695.91</v>
      </c>
      <c r="G14" s="2">
        <f>IFERROR(__xludf.DUMMYFUNCTION("""COMPUTED_VALUE"""),45310.66666666667)</f>
        <v>45310.66667</v>
      </c>
      <c r="H14" s="1">
        <f>IFERROR(__xludf.DUMMYFUNCTION("""COMPUTED_VALUE"""),688.0)</f>
        <v>688</v>
      </c>
      <c r="J14" s="2">
        <f>IFERROR(__xludf.DUMMYFUNCTION("""COMPUTED_VALUE"""),45310.66666666667)</f>
        <v>45310.66667</v>
      </c>
      <c r="K14" s="1">
        <f>IFERROR(__xludf.DUMMYFUNCTION("""COMPUTED_VALUE"""),690.64)</f>
        <v>690.64</v>
      </c>
      <c r="M14" s="2">
        <f>IFERROR(__xludf.DUMMYFUNCTION("""COMPUTED_VALUE"""),45310.66666666667)</f>
        <v>45310.66667</v>
      </c>
      <c r="N14" s="1">
        <f>IFERROR(__xludf.DUMMYFUNCTION("""COMPUTED_VALUE"""),3.9269583E7)</f>
        <v>39269583</v>
      </c>
    </row>
    <row r="15">
      <c r="A15" s="2">
        <f>IFERROR(__xludf.DUMMYFUNCTION("""COMPUTED_VALUE"""),45313.66666666667)</f>
        <v>45313.66667</v>
      </c>
      <c r="B15" s="1">
        <f>IFERROR(__xludf.DUMMYFUNCTION("""COMPUTED_VALUE"""),690.64)</f>
        <v>690.64</v>
      </c>
      <c r="D15" s="2">
        <f>IFERROR(__xludf.DUMMYFUNCTION("""COMPUTED_VALUE"""),45313.66666666667)</f>
        <v>45313.66667</v>
      </c>
      <c r="E15" s="1">
        <f>IFERROR(__xludf.DUMMYFUNCTION("""COMPUTED_VALUE"""),697.26)</f>
        <v>697.26</v>
      </c>
      <c r="G15" s="2">
        <f>IFERROR(__xludf.DUMMYFUNCTION("""COMPUTED_VALUE"""),45313.66666666667)</f>
        <v>45313.66667</v>
      </c>
      <c r="H15" s="1">
        <f>IFERROR(__xludf.DUMMYFUNCTION("""COMPUTED_VALUE"""),687.79)</f>
        <v>687.79</v>
      </c>
      <c r="J15" s="2">
        <f>IFERROR(__xludf.DUMMYFUNCTION("""COMPUTED_VALUE"""),45313.66666666667)</f>
        <v>45313.66667</v>
      </c>
      <c r="K15" s="1">
        <f>IFERROR(__xludf.DUMMYFUNCTION("""COMPUTED_VALUE"""),692.3)</f>
        <v>692.3</v>
      </c>
      <c r="M15" s="2">
        <f>IFERROR(__xludf.DUMMYFUNCTION("""COMPUTED_VALUE"""),45313.66666666667)</f>
        <v>45313.66667</v>
      </c>
      <c r="N15" s="1">
        <f>IFERROR(__xludf.DUMMYFUNCTION("""COMPUTED_VALUE"""),3.2436373E7)</f>
        <v>32436373</v>
      </c>
    </row>
    <row r="16">
      <c r="A16" s="2">
        <f>IFERROR(__xludf.DUMMYFUNCTION("""COMPUTED_VALUE"""),45314.66666666667)</f>
        <v>45314.66667</v>
      </c>
      <c r="B16" s="1">
        <f>IFERROR(__xludf.DUMMYFUNCTION("""COMPUTED_VALUE"""),692.3)</f>
        <v>692.3</v>
      </c>
      <c r="D16" s="2">
        <f>IFERROR(__xludf.DUMMYFUNCTION("""COMPUTED_VALUE"""),45314.66666666667)</f>
        <v>45314.66667</v>
      </c>
      <c r="E16" s="1">
        <f>IFERROR(__xludf.DUMMYFUNCTION("""COMPUTED_VALUE"""),695.76)</f>
        <v>695.76</v>
      </c>
      <c r="G16" s="2">
        <f>IFERROR(__xludf.DUMMYFUNCTION("""COMPUTED_VALUE"""),45314.66666666667)</f>
        <v>45314.66667</v>
      </c>
      <c r="H16" s="1">
        <f>IFERROR(__xludf.DUMMYFUNCTION("""COMPUTED_VALUE"""),688.7)</f>
        <v>688.7</v>
      </c>
      <c r="J16" s="2">
        <f>IFERROR(__xludf.DUMMYFUNCTION("""COMPUTED_VALUE"""),45314.66666666667)</f>
        <v>45314.66667</v>
      </c>
      <c r="K16" s="1">
        <f>IFERROR(__xludf.DUMMYFUNCTION("""COMPUTED_VALUE"""),690.37)</f>
        <v>690.37</v>
      </c>
      <c r="M16" s="2">
        <f>IFERROR(__xludf.DUMMYFUNCTION("""COMPUTED_VALUE"""),45314.66666666667)</f>
        <v>45314.66667</v>
      </c>
      <c r="N16" s="1">
        <f>IFERROR(__xludf.DUMMYFUNCTION("""COMPUTED_VALUE"""),2.8249302E7)</f>
        <v>28249302</v>
      </c>
    </row>
    <row r="17">
      <c r="A17" s="2">
        <f>IFERROR(__xludf.DUMMYFUNCTION("""COMPUTED_VALUE"""),45315.66666666667)</f>
        <v>45315.66667</v>
      </c>
      <c r="B17" s="1">
        <f>IFERROR(__xludf.DUMMYFUNCTION("""COMPUTED_VALUE"""),690.37)</f>
        <v>690.37</v>
      </c>
      <c r="D17" s="2">
        <f>IFERROR(__xludf.DUMMYFUNCTION("""COMPUTED_VALUE"""),45315.66666666667)</f>
        <v>45315.66667</v>
      </c>
      <c r="E17" s="1">
        <f>IFERROR(__xludf.DUMMYFUNCTION("""COMPUTED_VALUE"""),696.63)</f>
        <v>696.63</v>
      </c>
      <c r="G17" s="2">
        <f>IFERROR(__xludf.DUMMYFUNCTION("""COMPUTED_VALUE"""),45315.66666666667)</f>
        <v>45315.66667</v>
      </c>
      <c r="H17" s="1">
        <f>IFERROR(__xludf.DUMMYFUNCTION("""COMPUTED_VALUE"""),689.29)</f>
        <v>689.29</v>
      </c>
      <c r="J17" s="2">
        <f>IFERROR(__xludf.DUMMYFUNCTION("""COMPUTED_VALUE"""),45315.66666666667)</f>
        <v>45315.66667</v>
      </c>
      <c r="K17" s="1">
        <f>IFERROR(__xludf.DUMMYFUNCTION("""COMPUTED_VALUE"""),692.25)</f>
        <v>692.25</v>
      </c>
      <c r="M17" s="2">
        <f>IFERROR(__xludf.DUMMYFUNCTION("""COMPUTED_VALUE"""),45315.66666666667)</f>
        <v>45315.66667</v>
      </c>
      <c r="N17" s="1">
        <f>IFERROR(__xludf.DUMMYFUNCTION("""COMPUTED_VALUE"""),4.0694887E7)</f>
        <v>40694887</v>
      </c>
    </row>
    <row r="18">
      <c r="A18" s="2">
        <f>IFERROR(__xludf.DUMMYFUNCTION("""COMPUTED_VALUE"""),45316.66666666667)</f>
        <v>45316.66667</v>
      </c>
      <c r="B18" s="1">
        <f>IFERROR(__xludf.DUMMYFUNCTION("""COMPUTED_VALUE"""),692.25)</f>
        <v>692.25</v>
      </c>
      <c r="D18" s="2">
        <f>IFERROR(__xludf.DUMMYFUNCTION("""COMPUTED_VALUE"""),45316.66666666667)</f>
        <v>45316.66667</v>
      </c>
      <c r="E18" s="1">
        <f>IFERROR(__xludf.DUMMYFUNCTION("""COMPUTED_VALUE"""),702.0)</f>
        <v>702</v>
      </c>
      <c r="G18" s="2">
        <f>IFERROR(__xludf.DUMMYFUNCTION("""COMPUTED_VALUE"""),45316.66666666667)</f>
        <v>45316.66667</v>
      </c>
      <c r="H18" s="1">
        <f>IFERROR(__xludf.DUMMYFUNCTION("""COMPUTED_VALUE"""),691.95)</f>
        <v>691.95</v>
      </c>
      <c r="J18" s="2">
        <f>IFERROR(__xludf.DUMMYFUNCTION("""COMPUTED_VALUE"""),45316.66666666667)</f>
        <v>45316.66667</v>
      </c>
      <c r="K18" s="1">
        <f>IFERROR(__xludf.DUMMYFUNCTION("""COMPUTED_VALUE"""),701.29)</f>
        <v>701.29</v>
      </c>
      <c r="M18" s="2">
        <f>IFERROR(__xludf.DUMMYFUNCTION("""COMPUTED_VALUE"""),45316.66666666667)</f>
        <v>45316.66667</v>
      </c>
      <c r="N18" s="1">
        <f>IFERROR(__xludf.DUMMYFUNCTION("""COMPUTED_VALUE"""),4.2060176E7)</f>
        <v>42060176</v>
      </c>
    </row>
    <row r="19">
      <c r="A19" s="2">
        <f>IFERROR(__xludf.DUMMYFUNCTION("""COMPUTED_VALUE"""),45317.66666666667)</f>
        <v>45317.66667</v>
      </c>
      <c r="B19" s="1">
        <f>IFERROR(__xludf.DUMMYFUNCTION("""COMPUTED_VALUE"""),701.29)</f>
        <v>701.29</v>
      </c>
      <c r="D19" s="2">
        <f>IFERROR(__xludf.DUMMYFUNCTION("""COMPUTED_VALUE"""),45317.66666666667)</f>
        <v>45317.66667</v>
      </c>
      <c r="E19" s="1">
        <f>IFERROR(__xludf.DUMMYFUNCTION("""COMPUTED_VALUE"""),709.14)</f>
        <v>709.14</v>
      </c>
      <c r="G19" s="2">
        <f>IFERROR(__xludf.DUMMYFUNCTION("""COMPUTED_VALUE"""),45317.66666666667)</f>
        <v>45317.66667</v>
      </c>
      <c r="H19" s="1">
        <f>IFERROR(__xludf.DUMMYFUNCTION("""COMPUTED_VALUE"""),701.29)</f>
        <v>701.29</v>
      </c>
      <c r="J19" s="2">
        <f>IFERROR(__xludf.DUMMYFUNCTION("""COMPUTED_VALUE"""),45317.66666666667)</f>
        <v>45317.66667</v>
      </c>
      <c r="K19" s="1">
        <f>IFERROR(__xludf.DUMMYFUNCTION("""COMPUTED_VALUE"""),708.44)</f>
        <v>708.44</v>
      </c>
      <c r="M19" s="2">
        <f>IFERROR(__xludf.DUMMYFUNCTION("""COMPUTED_VALUE"""),45317.66666666667)</f>
        <v>45317.66667</v>
      </c>
      <c r="N19" s="1">
        <f>IFERROR(__xludf.DUMMYFUNCTION("""COMPUTED_VALUE"""),3.3265881E7)</f>
        <v>33265881</v>
      </c>
    </row>
    <row r="20">
      <c r="A20" s="2">
        <f>IFERROR(__xludf.DUMMYFUNCTION("""COMPUTED_VALUE"""),45320.66666666667)</f>
        <v>45320.66667</v>
      </c>
      <c r="B20" s="1">
        <f>IFERROR(__xludf.DUMMYFUNCTION("""COMPUTED_VALUE"""),708.44)</f>
        <v>708.44</v>
      </c>
      <c r="D20" s="2">
        <f>IFERROR(__xludf.DUMMYFUNCTION("""COMPUTED_VALUE"""),45320.66666666667)</f>
        <v>45320.66667</v>
      </c>
      <c r="E20" s="1">
        <f>IFERROR(__xludf.DUMMYFUNCTION("""COMPUTED_VALUE"""),708.44)</f>
        <v>708.44</v>
      </c>
      <c r="G20" s="2">
        <f>IFERROR(__xludf.DUMMYFUNCTION("""COMPUTED_VALUE"""),45320.66666666667)</f>
        <v>45320.66667</v>
      </c>
      <c r="H20" s="1">
        <f>IFERROR(__xludf.DUMMYFUNCTION("""COMPUTED_VALUE"""),697.84)</f>
        <v>697.84</v>
      </c>
      <c r="J20" s="2">
        <f>IFERROR(__xludf.DUMMYFUNCTION("""COMPUTED_VALUE"""),45320.66666666667)</f>
        <v>45320.66667</v>
      </c>
      <c r="K20" s="1">
        <f>IFERROR(__xludf.DUMMYFUNCTION("""COMPUTED_VALUE"""),704.56)</f>
        <v>704.56</v>
      </c>
      <c r="M20" s="2">
        <f>IFERROR(__xludf.DUMMYFUNCTION("""COMPUTED_VALUE"""),45320.66666666667)</f>
        <v>45320.66667</v>
      </c>
      <c r="N20" s="1">
        <f>IFERROR(__xludf.DUMMYFUNCTION("""COMPUTED_VALUE"""),2.9397009E7)</f>
        <v>29397009</v>
      </c>
    </row>
    <row r="21">
      <c r="A21" s="2">
        <f>IFERROR(__xludf.DUMMYFUNCTION("""COMPUTED_VALUE"""),45321.66666666667)</f>
        <v>45321.66667</v>
      </c>
      <c r="B21" s="1">
        <f>IFERROR(__xludf.DUMMYFUNCTION("""COMPUTED_VALUE"""),704.56)</f>
        <v>704.56</v>
      </c>
      <c r="D21" s="2">
        <f>IFERROR(__xludf.DUMMYFUNCTION("""COMPUTED_VALUE"""),45321.66666666667)</f>
        <v>45321.66667</v>
      </c>
      <c r="E21" s="1">
        <f>IFERROR(__xludf.DUMMYFUNCTION("""COMPUTED_VALUE"""),706.55)</f>
        <v>706.55</v>
      </c>
      <c r="G21" s="2">
        <f>IFERROR(__xludf.DUMMYFUNCTION("""COMPUTED_VALUE"""),45321.66666666667)</f>
        <v>45321.66667</v>
      </c>
      <c r="H21" s="1">
        <f>IFERROR(__xludf.DUMMYFUNCTION("""COMPUTED_VALUE"""),697.83)</f>
        <v>697.83</v>
      </c>
      <c r="J21" s="2">
        <f>IFERROR(__xludf.DUMMYFUNCTION("""COMPUTED_VALUE"""),45321.66666666667)</f>
        <v>45321.66667</v>
      </c>
      <c r="K21" s="1">
        <f>IFERROR(__xludf.DUMMYFUNCTION("""COMPUTED_VALUE"""),705.84)</f>
        <v>705.84</v>
      </c>
      <c r="M21" s="2">
        <f>IFERROR(__xludf.DUMMYFUNCTION("""COMPUTED_VALUE"""),45321.66666666667)</f>
        <v>45321.66667</v>
      </c>
      <c r="N21" s="1">
        <f>IFERROR(__xludf.DUMMYFUNCTION("""COMPUTED_VALUE"""),3.042923E7)</f>
        <v>30429230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IFERROR(__xludf.DUMMYFUNCTION("""COMPUTED_VALUE"""),705.84)</f>
        <v>705.84</v>
      </c>
      <c r="D22" s="2">
        <f>IFERROR(__xludf.DUMMYFUNCTION("""COMPUTED_VALUE"""),45322.66666666667)</f>
        <v>45322.66667</v>
      </c>
      <c r="E22" s="1">
        <f>IFERROR(__xludf.DUMMYFUNCTION("""COMPUTED_VALUE"""),707.08)</f>
        <v>707.08</v>
      </c>
      <c r="G22" s="2">
        <f>IFERROR(__xludf.DUMMYFUNCTION("""COMPUTED_VALUE"""),45322.66666666667)</f>
        <v>45322.66667</v>
      </c>
      <c r="H22" s="1">
        <f>IFERROR(__xludf.DUMMYFUNCTION("""COMPUTED_VALUE"""),692.52)</f>
        <v>692.52</v>
      </c>
      <c r="J22" s="2">
        <f>IFERROR(__xludf.DUMMYFUNCTION("""COMPUTED_VALUE"""),45322.66666666667)</f>
        <v>45322.66667</v>
      </c>
      <c r="K22" s="1">
        <f>IFERROR(__xludf.DUMMYFUNCTION("""COMPUTED_VALUE"""),692.98)</f>
        <v>692.98</v>
      </c>
      <c r="M22" s="2">
        <f>IFERROR(__xludf.DUMMYFUNCTION("""COMPUTED_VALUE"""),45322.66666666667)</f>
        <v>45322.66667</v>
      </c>
      <c r="N22" s="1">
        <f>IFERROR(__xludf.DUMMYFUNCTION("""COMPUTED_VALUE"""),3.4989041E7)</f>
        <v>34989041</v>
      </c>
    </row>
    <row r="23">
      <c r="A23" s="2">
        <f>IFERROR(__xludf.DUMMYFUNCTION("""COMPUTED_VALUE"""),45323.66666666667)</f>
        <v>45323.66667</v>
      </c>
      <c r="B23" s="1">
        <f>IFERROR(__xludf.DUMMYFUNCTION("""COMPUTED_VALUE"""),692.98)</f>
        <v>692.98</v>
      </c>
      <c r="D23" s="2">
        <f>IFERROR(__xludf.DUMMYFUNCTION("""COMPUTED_VALUE"""),45323.66666666667)</f>
        <v>45323.66667</v>
      </c>
      <c r="E23" s="1">
        <f>IFERROR(__xludf.DUMMYFUNCTION("""COMPUTED_VALUE"""),704.14)</f>
        <v>704.14</v>
      </c>
      <c r="G23" s="2">
        <f>IFERROR(__xludf.DUMMYFUNCTION("""COMPUTED_VALUE"""),45323.66666666667)</f>
        <v>45323.66667</v>
      </c>
      <c r="H23" s="1">
        <f>IFERROR(__xludf.DUMMYFUNCTION("""COMPUTED_VALUE"""),692.86)</f>
        <v>692.86</v>
      </c>
      <c r="J23" s="2">
        <f>IFERROR(__xludf.DUMMYFUNCTION("""COMPUTED_VALUE"""),45323.66666666667)</f>
        <v>45323.66667</v>
      </c>
      <c r="K23" s="1">
        <f>IFERROR(__xludf.DUMMYFUNCTION("""COMPUTED_VALUE"""),695.63)</f>
        <v>695.63</v>
      </c>
      <c r="M23" s="2">
        <f>IFERROR(__xludf.DUMMYFUNCTION("""COMPUTED_VALUE"""),45323.66666666667)</f>
        <v>45323.66667</v>
      </c>
      <c r="N23" s="1">
        <f>IFERROR(__xludf.DUMMYFUNCTION("""COMPUTED_VALUE"""),3.4261625E7)</f>
        <v>34261625</v>
      </c>
    </row>
    <row r="24">
      <c r="A24" s="2">
        <f>IFERROR(__xludf.DUMMYFUNCTION("""COMPUTED_VALUE"""),45324.66666666667)</f>
        <v>45324.66667</v>
      </c>
      <c r="B24" s="1">
        <f>IFERROR(__xludf.DUMMYFUNCTION("""COMPUTED_VALUE"""),695.63)</f>
        <v>695.63</v>
      </c>
      <c r="D24" s="2">
        <f>IFERROR(__xludf.DUMMYFUNCTION("""COMPUTED_VALUE"""),45324.66666666667)</f>
        <v>45324.66667</v>
      </c>
      <c r="E24" s="1">
        <f>IFERROR(__xludf.DUMMYFUNCTION("""COMPUTED_VALUE"""),695.63)</f>
        <v>695.63</v>
      </c>
      <c r="G24" s="2">
        <f>IFERROR(__xludf.DUMMYFUNCTION("""COMPUTED_VALUE"""),45324.66666666667)</f>
        <v>45324.66667</v>
      </c>
      <c r="H24" s="1">
        <f>IFERROR(__xludf.DUMMYFUNCTION("""COMPUTED_VALUE"""),683.94)</f>
        <v>683.94</v>
      </c>
      <c r="J24" s="2">
        <f>IFERROR(__xludf.DUMMYFUNCTION("""COMPUTED_VALUE"""),45324.66666666667)</f>
        <v>45324.66667</v>
      </c>
      <c r="K24" s="1">
        <f>IFERROR(__xludf.DUMMYFUNCTION("""COMPUTED_VALUE"""),692.69)</f>
        <v>692.69</v>
      </c>
      <c r="M24" s="2">
        <f>IFERROR(__xludf.DUMMYFUNCTION("""COMPUTED_VALUE"""),45324.66666666667)</f>
        <v>45324.66667</v>
      </c>
      <c r="N24" s="1">
        <f>IFERROR(__xludf.DUMMYFUNCTION("""COMPUTED_VALUE"""),3.7761013E7)</f>
        <v>37761013</v>
      </c>
    </row>
    <row r="25">
      <c r="A25" s="2">
        <f>IFERROR(__xludf.DUMMYFUNCTION("""COMPUTED_VALUE"""),45327.66666666667)</f>
        <v>45327.66667</v>
      </c>
      <c r="B25" s="1">
        <f>IFERROR(__xludf.DUMMYFUNCTION("""COMPUTED_VALUE"""),692.69)</f>
        <v>692.69</v>
      </c>
      <c r="D25" s="2">
        <f>IFERROR(__xludf.DUMMYFUNCTION("""COMPUTED_VALUE"""),45327.66666666667)</f>
        <v>45327.66667</v>
      </c>
      <c r="E25" s="1">
        <f>IFERROR(__xludf.DUMMYFUNCTION("""COMPUTED_VALUE"""),692.69)</f>
        <v>692.69</v>
      </c>
      <c r="G25" s="2">
        <f>IFERROR(__xludf.DUMMYFUNCTION("""COMPUTED_VALUE"""),45327.66666666667)</f>
        <v>45327.66667</v>
      </c>
      <c r="H25" s="1">
        <f>IFERROR(__xludf.DUMMYFUNCTION("""COMPUTED_VALUE"""),680.06)</f>
        <v>680.06</v>
      </c>
      <c r="J25" s="2">
        <f>IFERROR(__xludf.DUMMYFUNCTION("""COMPUTED_VALUE"""),45327.66666666667)</f>
        <v>45327.66667</v>
      </c>
      <c r="K25" s="1">
        <f>IFERROR(__xludf.DUMMYFUNCTION("""COMPUTED_VALUE"""),685.35)</f>
        <v>685.35</v>
      </c>
      <c r="M25" s="2">
        <f>IFERROR(__xludf.DUMMYFUNCTION("""COMPUTED_VALUE"""),45327.66666666667)</f>
        <v>45327.66667</v>
      </c>
      <c r="N25" s="1">
        <f>IFERROR(__xludf.DUMMYFUNCTION("""COMPUTED_VALUE"""),3.1353006E7)</f>
        <v>31353006</v>
      </c>
    </row>
    <row r="26">
      <c r="A26" s="2">
        <f>IFERROR(__xludf.DUMMYFUNCTION("""COMPUTED_VALUE"""),45328.66666666667)</f>
        <v>45328.66667</v>
      </c>
      <c r="B26" s="1">
        <f>IFERROR(__xludf.DUMMYFUNCTION("""COMPUTED_VALUE"""),685.35)</f>
        <v>685.35</v>
      </c>
      <c r="D26" s="2">
        <f>IFERROR(__xludf.DUMMYFUNCTION("""COMPUTED_VALUE"""),45328.66666666667)</f>
        <v>45328.66667</v>
      </c>
      <c r="E26" s="1">
        <f>IFERROR(__xludf.DUMMYFUNCTION("""COMPUTED_VALUE"""),688.84)</f>
        <v>688.84</v>
      </c>
      <c r="G26" s="2">
        <f>IFERROR(__xludf.DUMMYFUNCTION("""COMPUTED_VALUE"""),45328.66666666667)</f>
        <v>45328.66667</v>
      </c>
      <c r="H26" s="1">
        <f>IFERROR(__xludf.DUMMYFUNCTION("""COMPUTED_VALUE"""),683.32)</f>
        <v>683.32</v>
      </c>
      <c r="J26" s="2">
        <f>IFERROR(__xludf.DUMMYFUNCTION("""COMPUTED_VALUE"""),45328.66666666667)</f>
        <v>45328.66667</v>
      </c>
      <c r="K26" s="1">
        <f>IFERROR(__xludf.DUMMYFUNCTION("""COMPUTED_VALUE"""),685.76)</f>
        <v>685.76</v>
      </c>
      <c r="M26" s="2">
        <f>IFERROR(__xludf.DUMMYFUNCTION("""COMPUTED_VALUE"""),45328.66666666667)</f>
        <v>45328.66667</v>
      </c>
      <c r="N26" s="1">
        <f>IFERROR(__xludf.DUMMYFUNCTION("""COMPUTED_VALUE"""),2.9182535E7)</f>
        <v>29182535</v>
      </c>
    </row>
    <row r="27">
      <c r="A27" s="2">
        <f>IFERROR(__xludf.DUMMYFUNCTION("""COMPUTED_VALUE"""),45329.66666666667)</f>
        <v>45329.66667</v>
      </c>
      <c r="B27" s="1">
        <f>IFERROR(__xludf.DUMMYFUNCTION("""COMPUTED_VALUE"""),685.76)</f>
        <v>685.76</v>
      </c>
      <c r="D27" s="2">
        <f>IFERROR(__xludf.DUMMYFUNCTION("""COMPUTED_VALUE"""),45329.66666666667)</f>
        <v>45329.66667</v>
      </c>
      <c r="E27" s="1">
        <f>IFERROR(__xludf.DUMMYFUNCTION("""COMPUTED_VALUE"""),688.98)</f>
        <v>688.98</v>
      </c>
      <c r="G27" s="2">
        <f>IFERROR(__xludf.DUMMYFUNCTION("""COMPUTED_VALUE"""),45329.66666666667)</f>
        <v>45329.66667</v>
      </c>
      <c r="H27" s="1">
        <f>IFERROR(__xludf.DUMMYFUNCTION("""COMPUTED_VALUE"""),682.75)</f>
        <v>682.75</v>
      </c>
      <c r="J27" s="2">
        <f>IFERROR(__xludf.DUMMYFUNCTION("""COMPUTED_VALUE"""),45329.66666666667)</f>
        <v>45329.66667</v>
      </c>
      <c r="K27" s="1">
        <f>IFERROR(__xludf.DUMMYFUNCTION("""COMPUTED_VALUE"""),687.24)</f>
        <v>687.24</v>
      </c>
      <c r="M27" s="2">
        <f>IFERROR(__xludf.DUMMYFUNCTION("""COMPUTED_VALUE"""),45329.66666666667)</f>
        <v>45329.66667</v>
      </c>
      <c r="N27" s="1">
        <f>IFERROR(__xludf.DUMMYFUNCTION("""COMPUTED_VALUE"""),3.3509086E7)</f>
        <v>33509086</v>
      </c>
    </row>
    <row r="28">
      <c r="A28" s="2">
        <f>IFERROR(__xludf.DUMMYFUNCTION("""COMPUTED_VALUE"""),45330.66666666667)</f>
        <v>45330.66667</v>
      </c>
      <c r="B28" s="1">
        <f>IFERROR(__xludf.DUMMYFUNCTION("""COMPUTED_VALUE"""),687.24)</f>
        <v>687.24</v>
      </c>
      <c r="D28" s="2">
        <f>IFERROR(__xludf.DUMMYFUNCTION("""COMPUTED_VALUE"""),45330.66666666667)</f>
        <v>45330.66667</v>
      </c>
      <c r="E28" s="1">
        <f>IFERROR(__xludf.DUMMYFUNCTION("""COMPUTED_VALUE"""),688.71)</f>
        <v>688.71</v>
      </c>
      <c r="G28" s="2">
        <f>IFERROR(__xludf.DUMMYFUNCTION("""COMPUTED_VALUE"""),45330.66666666667)</f>
        <v>45330.66667</v>
      </c>
      <c r="H28" s="1">
        <f>IFERROR(__xludf.DUMMYFUNCTION("""COMPUTED_VALUE"""),683.25)</f>
        <v>683.25</v>
      </c>
      <c r="J28" s="2">
        <f>IFERROR(__xludf.DUMMYFUNCTION("""COMPUTED_VALUE"""),45330.66666666667)</f>
        <v>45330.66667</v>
      </c>
      <c r="K28" s="1">
        <f>IFERROR(__xludf.DUMMYFUNCTION("""COMPUTED_VALUE"""),686.67)</f>
        <v>686.67</v>
      </c>
      <c r="M28" s="2">
        <f>IFERROR(__xludf.DUMMYFUNCTION("""COMPUTED_VALUE"""),45330.66666666667)</f>
        <v>45330.66667</v>
      </c>
      <c r="N28" s="1">
        <f>IFERROR(__xludf.DUMMYFUNCTION("""COMPUTED_VALUE"""),3.5061505E7)</f>
        <v>35061505</v>
      </c>
    </row>
    <row r="29">
      <c r="A29" s="2">
        <f>IFERROR(__xludf.DUMMYFUNCTION("""COMPUTED_VALUE"""),45331.66666666667)</f>
        <v>45331.66667</v>
      </c>
      <c r="B29" s="1">
        <f>IFERROR(__xludf.DUMMYFUNCTION("""COMPUTED_VALUE"""),686.67)</f>
        <v>686.67</v>
      </c>
      <c r="D29" s="2">
        <f>IFERROR(__xludf.DUMMYFUNCTION("""COMPUTED_VALUE"""),45331.66666666667)</f>
        <v>45331.66667</v>
      </c>
      <c r="E29" s="1">
        <f>IFERROR(__xludf.DUMMYFUNCTION("""COMPUTED_VALUE"""),690.86)</f>
        <v>690.86</v>
      </c>
      <c r="G29" s="2">
        <f>IFERROR(__xludf.DUMMYFUNCTION("""COMPUTED_VALUE"""),45331.66666666667)</f>
        <v>45331.66667</v>
      </c>
      <c r="H29" s="1">
        <f>IFERROR(__xludf.DUMMYFUNCTION("""COMPUTED_VALUE"""),683.43)</f>
        <v>683.43</v>
      </c>
      <c r="J29" s="2">
        <f>IFERROR(__xludf.DUMMYFUNCTION("""COMPUTED_VALUE"""),45331.66666666667)</f>
        <v>45331.66667</v>
      </c>
      <c r="K29" s="1">
        <f>IFERROR(__xludf.DUMMYFUNCTION("""COMPUTED_VALUE"""),684.94)</f>
        <v>684.94</v>
      </c>
      <c r="M29" s="2">
        <f>IFERROR(__xludf.DUMMYFUNCTION("""COMPUTED_VALUE"""),45331.66666666667)</f>
        <v>45331.66667</v>
      </c>
      <c r="N29" s="1">
        <f>IFERROR(__xludf.DUMMYFUNCTION("""COMPUTED_VALUE"""),2.6784112E7)</f>
        <v>26784112</v>
      </c>
    </row>
    <row r="30">
      <c r="A30" s="2">
        <f>IFERROR(__xludf.DUMMYFUNCTION("""COMPUTED_VALUE"""),45334.66666666667)</f>
        <v>45334.66667</v>
      </c>
      <c r="B30" s="1">
        <f>IFERROR(__xludf.DUMMYFUNCTION("""COMPUTED_VALUE"""),684.94)</f>
        <v>684.94</v>
      </c>
      <c r="D30" s="2">
        <f>IFERROR(__xludf.DUMMYFUNCTION("""COMPUTED_VALUE"""),45334.66666666667)</f>
        <v>45334.66667</v>
      </c>
      <c r="E30" s="1">
        <f>IFERROR(__xludf.DUMMYFUNCTION("""COMPUTED_VALUE"""),694.0)</f>
        <v>694</v>
      </c>
      <c r="G30" s="2">
        <f>IFERROR(__xludf.DUMMYFUNCTION("""COMPUTED_VALUE"""),45334.66666666667)</f>
        <v>45334.66667</v>
      </c>
      <c r="H30" s="1">
        <f>IFERROR(__xludf.DUMMYFUNCTION("""COMPUTED_VALUE"""),684.94)</f>
        <v>684.94</v>
      </c>
      <c r="J30" s="2">
        <f>IFERROR(__xludf.DUMMYFUNCTION("""COMPUTED_VALUE"""),45334.66666666667)</f>
        <v>45334.66667</v>
      </c>
      <c r="K30" s="1">
        <f>IFERROR(__xludf.DUMMYFUNCTION("""COMPUTED_VALUE"""),693.72)</f>
        <v>693.72</v>
      </c>
      <c r="M30" s="2">
        <f>IFERROR(__xludf.DUMMYFUNCTION("""COMPUTED_VALUE"""),45334.66666666667)</f>
        <v>45334.66667</v>
      </c>
      <c r="N30" s="1">
        <f>IFERROR(__xludf.DUMMYFUNCTION("""COMPUTED_VALUE"""),2.893732E7)</f>
        <v>28937320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IFERROR(__xludf.DUMMYFUNCTION("""COMPUTED_VALUE"""),693.72)</f>
        <v>693.72</v>
      </c>
      <c r="D31" s="2">
        <f>IFERROR(__xludf.DUMMYFUNCTION("""COMPUTED_VALUE"""),45335.66666666667)</f>
        <v>45335.66667</v>
      </c>
      <c r="E31" s="1">
        <f>IFERROR(__xludf.DUMMYFUNCTION("""COMPUTED_VALUE"""),694.71)</f>
        <v>694.71</v>
      </c>
      <c r="G31" s="2">
        <f>IFERROR(__xludf.DUMMYFUNCTION("""COMPUTED_VALUE"""),45335.66666666667)</f>
        <v>45335.66667</v>
      </c>
      <c r="H31" s="1">
        <f>IFERROR(__xludf.DUMMYFUNCTION("""COMPUTED_VALUE"""),682.66)</f>
        <v>682.66</v>
      </c>
      <c r="J31" s="2">
        <f>IFERROR(__xludf.DUMMYFUNCTION("""COMPUTED_VALUE"""),45335.66666666667)</f>
        <v>45335.66667</v>
      </c>
      <c r="K31" s="1">
        <f>IFERROR(__xludf.DUMMYFUNCTION("""COMPUTED_VALUE"""),685.97)</f>
        <v>685.97</v>
      </c>
      <c r="M31" s="2">
        <f>IFERROR(__xludf.DUMMYFUNCTION("""COMPUTED_VALUE"""),45335.66666666667)</f>
        <v>45335.66667</v>
      </c>
      <c r="N31" s="1">
        <f>IFERROR(__xludf.DUMMYFUNCTION("""COMPUTED_VALUE"""),3.8401177E7)</f>
        <v>38401177</v>
      </c>
    </row>
    <row r="32">
      <c r="A32" s="2">
        <f>IFERROR(__xludf.DUMMYFUNCTION("""COMPUTED_VALUE"""),45336.66666666667)</f>
        <v>45336.66667</v>
      </c>
      <c r="B32" s="1">
        <f>IFERROR(__xludf.DUMMYFUNCTION("""COMPUTED_VALUE"""),685.97)</f>
        <v>685.97</v>
      </c>
      <c r="D32" s="2">
        <f>IFERROR(__xludf.DUMMYFUNCTION("""COMPUTED_VALUE"""),45336.66666666667)</f>
        <v>45336.66667</v>
      </c>
      <c r="E32" s="1">
        <f>IFERROR(__xludf.DUMMYFUNCTION("""COMPUTED_VALUE"""),687.15)</f>
        <v>687.15</v>
      </c>
      <c r="G32" s="2">
        <f>IFERROR(__xludf.DUMMYFUNCTION("""COMPUTED_VALUE"""),45336.66666666667)</f>
        <v>45336.66667</v>
      </c>
      <c r="H32" s="1">
        <f>IFERROR(__xludf.DUMMYFUNCTION("""COMPUTED_VALUE"""),675.01)</f>
        <v>675.01</v>
      </c>
      <c r="J32" s="2">
        <f>IFERROR(__xludf.DUMMYFUNCTION("""COMPUTED_VALUE"""),45336.66666666667)</f>
        <v>45336.66667</v>
      </c>
      <c r="K32" s="1">
        <f>IFERROR(__xludf.DUMMYFUNCTION("""COMPUTED_VALUE"""),678.71)</f>
        <v>678.71</v>
      </c>
      <c r="M32" s="2">
        <f>IFERROR(__xludf.DUMMYFUNCTION("""COMPUTED_VALUE"""),45336.66666666667)</f>
        <v>45336.66667</v>
      </c>
      <c r="N32" s="1">
        <f>IFERROR(__xludf.DUMMYFUNCTION("""COMPUTED_VALUE"""),4.3604181E7)</f>
        <v>43604181</v>
      </c>
    </row>
    <row r="33">
      <c r="A33" s="2">
        <f>IFERROR(__xludf.DUMMYFUNCTION("""COMPUTED_VALUE"""),45337.66666666667)</f>
        <v>45337.66667</v>
      </c>
      <c r="B33" s="1">
        <f>IFERROR(__xludf.DUMMYFUNCTION("""COMPUTED_VALUE"""),678.71)</f>
        <v>678.71</v>
      </c>
      <c r="D33" s="2">
        <f>IFERROR(__xludf.DUMMYFUNCTION("""COMPUTED_VALUE"""),45337.66666666667)</f>
        <v>45337.66667</v>
      </c>
      <c r="E33" s="1">
        <f>IFERROR(__xludf.DUMMYFUNCTION("""COMPUTED_VALUE"""),701.33)</f>
        <v>701.33</v>
      </c>
      <c r="G33" s="2">
        <f>IFERROR(__xludf.DUMMYFUNCTION("""COMPUTED_VALUE"""),45337.66666666667)</f>
        <v>45337.66667</v>
      </c>
      <c r="H33" s="1">
        <f>IFERROR(__xludf.DUMMYFUNCTION("""COMPUTED_VALUE"""),678.71)</f>
        <v>678.71</v>
      </c>
      <c r="J33" s="2">
        <f>IFERROR(__xludf.DUMMYFUNCTION("""COMPUTED_VALUE"""),45337.66666666667)</f>
        <v>45337.66667</v>
      </c>
      <c r="K33" s="1">
        <f>IFERROR(__xludf.DUMMYFUNCTION("""COMPUTED_VALUE"""),699.48)</f>
        <v>699.48</v>
      </c>
      <c r="M33" s="2">
        <f>IFERROR(__xludf.DUMMYFUNCTION("""COMPUTED_VALUE"""),45337.66666666667)</f>
        <v>45337.66667</v>
      </c>
      <c r="N33" s="1">
        <f>IFERROR(__xludf.DUMMYFUNCTION("""COMPUTED_VALUE"""),4.7715264E7)</f>
        <v>47715264</v>
      </c>
    </row>
    <row r="34">
      <c r="A34" s="2">
        <f>IFERROR(__xludf.DUMMYFUNCTION("""COMPUTED_VALUE"""),45338.66666666667)</f>
        <v>45338.66667</v>
      </c>
      <c r="B34" s="1">
        <f>IFERROR(__xludf.DUMMYFUNCTION("""COMPUTED_VALUE"""),699.48)</f>
        <v>699.48</v>
      </c>
      <c r="D34" s="2">
        <f>IFERROR(__xludf.DUMMYFUNCTION("""COMPUTED_VALUE"""),45338.66666666667)</f>
        <v>45338.66667</v>
      </c>
      <c r="E34" s="1">
        <f>IFERROR(__xludf.DUMMYFUNCTION("""COMPUTED_VALUE"""),711.49)</f>
        <v>711.49</v>
      </c>
      <c r="G34" s="2">
        <f>IFERROR(__xludf.DUMMYFUNCTION("""COMPUTED_VALUE"""),45338.66666666667)</f>
        <v>45338.66667</v>
      </c>
      <c r="H34" s="1">
        <f>IFERROR(__xludf.DUMMYFUNCTION("""COMPUTED_VALUE"""),699.01)</f>
        <v>699.01</v>
      </c>
      <c r="J34" s="2">
        <f>IFERROR(__xludf.DUMMYFUNCTION("""COMPUTED_VALUE"""),45338.66666666667)</f>
        <v>45338.66667</v>
      </c>
      <c r="K34" s="1">
        <f>IFERROR(__xludf.DUMMYFUNCTION("""COMPUTED_VALUE"""),708.5)</f>
        <v>708.5</v>
      </c>
      <c r="M34" s="2">
        <f>IFERROR(__xludf.DUMMYFUNCTION("""COMPUTED_VALUE"""),45338.66666666667)</f>
        <v>45338.66667</v>
      </c>
      <c r="N34" s="1">
        <f>IFERROR(__xludf.DUMMYFUNCTION("""COMPUTED_VALUE"""),4.0907568E7)</f>
        <v>40907568</v>
      </c>
    </row>
    <row r="35">
      <c r="A35" s="2">
        <f>IFERROR(__xludf.DUMMYFUNCTION("""COMPUTED_VALUE"""),45342.66666666667)</f>
        <v>45342.66667</v>
      </c>
      <c r="B35" s="1">
        <f>IFERROR(__xludf.DUMMYFUNCTION("""COMPUTED_VALUE"""),708.5)</f>
        <v>708.5</v>
      </c>
      <c r="D35" s="2">
        <f>IFERROR(__xludf.DUMMYFUNCTION("""COMPUTED_VALUE"""),45342.66666666667)</f>
        <v>45342.66667</v>
      </c>
      <c r="E35" s="1">
        <f>IFERROR(__xludf.DUMMYFUNCTION("""COMPUTED_VALUE"""),710.98)</f>
        <v>710.98</v>
      </c>
      <c r="G35" s="2">
        <f>IFERROR(__xludf.DUMMYFUNCTION("""COMPUTED_VALUE"""),45342.66666666667)</f>
        <v>45342.66667</v>
      </c>
      <c r="H35" s="1">
        <f>IFERROR(__xludf.DUMMYFUNCTION("""COMPUTED_VALUE"""),703.97)</f>
        <v>703.97</v>
      </c>
      <c r="J35" s="2">
        <f>IFERROR(__xludf.DUMMYFUNCTION("""COMPUTED_VALUE"""),45342.66666666667)</f>
        <v>45342.66667</v>
      </c>
      <c r="K35" s="1">
        <f>IFERROR(__xludf.DUMMYFUNCTION("""COMPUTED_VALUE"""),706.88)</f>
        <v>706.88</v>
      </c>
      <c r="M35" s="2">
        <f>IFERROR(__xludf.DUMMYFUNCTION("""COMPUTED_VALUE"""),45342.66666666667)</f>
        <v>45342.66667</v>
      </c>
      <c r="N35" s="1">
        <f>IFERROR(__xludf.DUMMYFUNCTION("""COMPUTED_VALUE"""),3.8174372E7)</f>
        <v>38174372</v>
      </c>
    </row>
    <row r="36">
      <c r="A36" s="2">
        <f>IFERROR(__xludf.DUMMYFUNCTION("""COMPUTED_VALUE"""),45343.66666666667)</f>
        <v>45343.66667</v>
      </c>
      <c r="B36" s="1">
        <f>IFERROR(__xludf.DUMMYFUNCTION("""COMPUTED_VALUE"""),706.88)</f>
        <v>706.88</v>
      </c>
      <c r="D36" s="2">
        <f>IFERROR(__xludf.DUMMYFUNCTION("""COMPUTED_VALUE"""),45343.66666666667)</f>
        <v>45343.66667</v>
      </c>
      <c r="E36" s="1">
        <f>IFERROR(__xludf.DUMMYFUNCTION("""COMPUTED_VALUE"""),720.98)</f>
        <v>720.98</v>
      </c>
      <c r="G36" s="2">
        <f>IFERROR(__xludf.DUMMYFUNCTION("""COMPUTED_VALUE"""),45343.66666666667)</f>
        <v>45343.66667</v>
      </c>
      <c r="H36" s="1">
        <f>IFERROR(__xludf.DUMMYFUNCTION("""COMPUTED_VALUE"""),706.88)</f>
        <v>706.88</v>
      </c>
      <c r="J36" s="2">
        <f>IFERROR(__xludf.DUMMYFUNCTION("""COMPUTED_VALUE"""),45343.66666666667)</f>
        <v>45343.66667</v>
      </c>
      <c r="K36" s="1">
        <f>IFERROR(__xludf.DUMMYFUNCTION("""COMPUTED_VALUE"""),720.42)</f>
        <v>720.42</v>
      </c>
      <c r="M36" s="2">
        <f>IFERROR(__xludf.DUMMYFUNCTION("""COMPUTED_VALUE"""),45343.66666666667)</f>
        <v>45343.66667</v>
      </c>
      <c r="N36" s="1">
        <f>IFERROR(__xludf.DUMMYFUNCTION("""COMPUTED_VALUE"""),3.5945534E7)</f>
        <v>35945534</v>
      </c>
    </row>
    <row r="37">
      <c r="A37" s="2">
        <f>IFERROR(__xludf.DUMMYFUNCTION("""COMPUTED_VALUE"""),45344.66666666667)</f>
        <v>45344.66667</v>
      </c>
      <c r="B37" s="1">
        <f>IFERROR(__xludf.DUMMYFUNCTION("""COMPUTED_VALUE"""),720.42)</f>
        <v>720.42</v>
      </c>
      <c r="D37" s="2">
        <f>IFERROR(__xludf.DUMMYFUNCTION("""COMPUTED_VALUE"""),45344.66666666667)</f>
        <v>45344.66667</v>
      </c>
      <c r="E37" s="1">
        <f>IFERROR(__xludf.DUMMYFUNCTION("""COMPUTED_VALUE"""),720.42)</f>
        <v>720.42</v>
      </c>
      <c r="G37" s="2">
        <f>IFERROR(__xludf.DUMMYFUNCTION("""COMPUTED_VALUE"""),45344.66666666667)</f>
        <v>45344.66667</v>
      </c>
      <c r="H37" s="1">
        <f>IFERROR(__xludf.DUMMYFUNCTION("""COMPUTED_VALUE"""),711.56)</f>
        <v>711.56</v>
      </c>
      <c r="J37" s="2">
        <f>IFERROR(__xludf.DUMMYFUNCTION("""COMPUTED_VALUE"""),45344.66666666667)</f>
        <v>45344.66667</v>
      </c>
      <c r="K37" s="1">
        <f>IFERROR(__xludf.DUMMYFUNCTION("""COMPUTED_VALUE"""),715.49)</f>
        <v>715.49</v>
      </c>
      <c r="M37" s="2">
        <f>IFERROR(__xludf.DUMMYFUNCTION("""COMPUTED_VALUE"""),45344.66666666667)</f>
        <v>45344.66667</v>
      </c>
      <c r="N37" s="1">
        <f>IFERROR(__xludf.DUMMYFUNCTION("""COMPUTED_VALUE"""),3.9189181E7)</f>
        <v>39189181</v>
      </c>
    </row>
    <row r="38">
      <c r="A38" s="2">
        <f>IFERROR(__xludf.DUMMYFUNCTION("""COMPUTED_VALUE"""),45345.66666666667)</f>
        <v>45345.66667</v>
      </c>
      <c r="B38" s="1">
        <f>IFERROR(__xludf.DUMMYFUNCTION("""COMPUTED_VALUE"""),715.49)</f>
        <v>715.49</v>
      </c>
      <c r="D38" s="2">
        <f>IFERROR(__xludf.DUMMYFUNCTION("""COMPUTED_VALUE"""),45345.66666666667)</f>
        <v>45345.66667</v>
      </c>
      <c r="E38" s="1">
        <f>IFERROR(__xludf.DUMMYFUNCTION("""COMPUTED_VALUE"""),718.63)</f>
        <v>718.63</v>
      </c>
      <c r="G38" s="2">
        <f>IFERROR(__xludf.DUMMYFUNCTION("""COMPUTED_VALUE"""),45345.66666666667)</f>
        <v>45345.66667</v>
      </c>
      <c r="H38" s="1">
        <f>IFERROR(__xludf.DUMMYFUNCTION("""COMPUTED_VALUE"""),712.04)</f>
        <v>712.04</v>
      </c>
      <c r="J38" s="2">
        <f>IFERROR(__xludf.DUMMYFUNCTION("""COMPUTED_VALUE"""),45345.66666666667)</f>
        <v>45345.66667</v>
      </c>
      <c r="K38" s="1">
        <f>IFERROR(__xludf.DUMMYFUNCTION("""COMPUTED_VALUE"""),712.85)</f>
        <v>712.85</v>
      </c>
      <c r="M38" s="2">
        <f>IFERROR(__xludf.DUMMYFUNCTION("""COMPUTED_VALUE"""),45345.66666666667)</f>
        <v>45345.66667</v>
      </c>
      <c r="N38" s="1">
        <f>IFERROR(__xludf.DUMMYFUNCTION("""COMPUTED_VALUE"""),2.9777814E7)</f>
        <v>29777814</v>
      </c>
    </row>
    <row r="39">
      <c r="A39" s="2">
        <f>IFERROR(__xludf.DUMMYFUNCTION("""COMPUTED_VALUE"""),45348.66666666667)</f>
        <v>45348.66667</v>
      </c>
      <c r="B39" s="1">
        <f>IFERROR(__xludf.DUMMYFUNCTION("""COMPUTED_VALUE"""),712.85)</f>
        <v>712.85</v>
      </c>
      <c r="D39" s="2">
        <f>IFERROR(__xludf.DUMMYFUNCTION("""COMPUTED_VALUE"""),45348.66666666667)</f>
        <v>45348.66667</v>
      </c>
      <c r="E39" s="1">
        <f>IFERROR(__xludf.DUMMYFUNCTION("""COMPUTED_VALUE"""),716.82)</f>
        <v>716.82</v>
      </c>
      <c r="G39" s="2">
        <f>IFERROR(__xludf.DUMMYFUNCTION("""COMPUTED_VALUE"""),45348.66666666667)</f>
        <v>45348.66667</v>
      </c>
      <c r="H39" s="1">
        <f>IFERROR(__xludf.DUMMYFUNCTION("""COMPUTED_VALUE"""),707.92)</f>
        <v>707.92</v>
      </c>
      <c r="J39" s="2">
        <f>IFERROR(__xludf.DUMMYFUNCTION("""COMPUTED_VALUE"""),45348.66666666667)</f>
        <v>45348.66667</v>
      </c>
      <c r="K39" s="1">
        <f>IFERROR(__xludf.DUMMYFUNCTION("""COMPUTED_VALUE"""),708.55)</f>
        <v>708.55</v>
      </c>
      <c r="M39" s="2">
        <f>IFERROR(__xludf.DUMMYFUNCTION("""COMPUTED_VALUE"""),45348.66666666667)</f>
        <v>45348.66667</v>
      </c>
      <c r="N39" s="1">
        <f>IFERROR(__xludf.DUMMYFUNCTION("""COMPUTED_VALUE"""),2.6900924E7)</f>
        <v>26900924</v>
      </c>
    </row>
    <row r="40">
      <c r="A40" s="2">
        <f>IFERROR(__xludf.DUMMYFUNCTION("""COMPUTED_VALUE"""),45349.66666666667)</f>
        <v>45349.66667</v>
      </c>
      <c r="B40" s="1">
        <f>IFERROR(__xludf.DUMMYFUNCTION("""COMPUTED_VALUE"""),708.55)</f>
        <v>708.55</v>
      </c>
      <c r="D40" s="2">
        <f>IFERROR(__xludf.DUMMYFUNCTION("""COMPUTED_VALUE"""),45349.66666666667)</f>
        <v>45349.66667</v>
      </c>
      <c r="E40" s="1">
        <f>IFERROR(__xludf.DUMMYFUNCTION("""COMPUTED_VALUE"""),717.26)</f>
        <v>717.26</v>
      </c>
      <c r="G40" s="2">
        <f>IFERROR(__xludf.DUMMYFUNCTION("""COMPUTED_VALUE"""),45349.66666666667)</f>
        <v>45349.66667</v>
      </c>
      <c r="H40" s="1">
        <f>IFERROR(__xludf.DUMMYFUNCTION("""COMPUTED_VALUE"""),707.81)</f>
        <v>707.81</v>
      </c>
      <c r="J40" s="2">
        <f>IFERROR(__xludf.DUMMYFUNCTION("""COMPUTED_VALUE"""),45349.66666666667)</f>
        <v>45349.66667</v>
      </c>
      <c r="K40" s="1">
        <f>IFERROR(__xludf.DUMMYFUNCTION("""COMPUTED_VALUE"""),711.48)</f>
        <v>711.48</v>
      </c>
      <c r="M40" s="2">
        <f>IFERROR(__xludf.DUMMYFUNCTION("""COMPUTED_VALUE"""),45349.66666666667)</f>
        <v>45349.66667</v>
      </c>
      <c r="N40" s="1">
        <f>IFERROR(__xludf.DUMMYFUNCTION("""COMPUTED_VALUE"""),3.60944E7)</f>
        <v>36094400</v>
      </c>
    </row>
    <row r="41">
      <c r="A41" s="2">
        <f>IFERROR(__xludf.DUMMYFUNCTION("""COMPUTED_VALUE"""),45350.66666666667)</f>
        <v>45350.66667</v>
      </c>
      <c r="B41" s="1">
        <f>IFERROR(__xludf.DUMMYFUNCTION("""COMPUTED_VALUE"""),711.48)</f>
        <v>711.48</v>
      </c>
      <c r="D41" s="2">
        <f>IFERROR(__xludf.DUMMYFUNCTION("""COMPUTED_VALUE"""),45350.66666666667)</f>
        <v>45350.66667</v>
      </c>
      <c r="E41" s="1">
        <f>IFERROR(__xludf.DUMMYFUNCTION("""COMPUTED_VALUE"""),716.33)</f>
        <v>716.33</v>
      </c>
      <c r="G41" s="2">
        <f>IFERROR(__xludf.DUMMYFUNCTION("""COMPUTED_VALUE"""),45350.66666666667)</f>
        <v>45350.66667</v>
      </c>
      <c r="H41" s="1">
        <f>IFERROR(__xludf.DUMMYFUNCTION("""COMPUTED_VALUE"""),709.74)</f>
        <v>709.74</v>
      </c>
      <c r="J41" s="2">
        <f>IFERROR(__xludf.DUMMYFUNCTION("""COMPUTED_VALUE"""),45350.66666666667)</f>
        <v>45350.66667</v>
      </c>
      <c r="K41" s="1">
        <f>IFERROR(__xludf.DUMMYFUNCTION("""COMPUTED_VALUE"""),712.46)</f>
        <v>712.46</v>
      </c>
      <c r="M41" s="2">
        <f>IFERROR(__xludf.DUMMYFUNCTION("""COMPUTED_VALUE"""),45350.66666666667)</f>
        <v>45350.66667</v>
      </c>
      <c r="N41" s="1">
        <f>IFERROR(__xludf.DUMMYFUNCTION("""COMPUTED_VALUE"""),3.0611278E7)</f>
        <v>30611278</v>
      </c>
    </row>
    <row r="42">
      <c r="A42" s="2">
        <f>IFERROR(__xludf.DUMMYFUNCTION("""COMPUTED_VALUE"""),45351.66666666667)</f>
        <v>45351.66667</v>
      </c>
      <c r="B42" s="1">
        <f>IFERROR(__xludf.DUMMYFUNCTION("""COMPUTED_VALUE"""),712.46)</f>
        <v>712.46</v>
      </c>
      <c r="D42" s="2">
        <f>IFERROR(__xludf.DUMMYFUNCTION("""COMPUTED_VALUE"""),45351.66666666667)</f>
        <v>45351.66667</v>
      </c>
      <c r="E42" s="1">
        <f>IFERROR(__xludf.DUMMYFUNCTION("""COMPUTED_VALUE"""),725.57)</f>
        <v>725.57</v>
      </c>
      <c r="G42" s="2">
        <f>IFERROR(__xludf.DUMMYFUNCTION("""COMPUTED_VALUE"""),45351.66666666667)</f>
        <v>45351.66667</v>
      </c>
      <c r="H42" s="1">
        <f>IFERROR(__xludf.DUMMYFUNCTION("""COMPUTED_VALUE"""),712.46)</f>
        <v>712.46</v>
      </c>
      <c r="J42" s="2">
        <f>IFERROR(__xludf.DUMMYFUNCTION("""COMPUTED_VALUE"""),45351.66666666667)</f>
        <v>45351.66667</v>
      </c>
      <c r="K42" s="1">
        <f>IFERROR(__xludf.DUMMYFUNCTION("""COMPUTED_VALUE"""),723.26)</f>
        <v>723.26</v>
      </c>
      <c r="M42" s="2">
        <f>IFERROR(__xludf.DUMMYFUNCTION("""COMPUTED_VALUE"""),45351.66666666667)</f>
        <v>45351.66667</v>
      </c>
      <c r="N42" s="1">
        <f>IFERROR(__xludf.DUMMYFUNCTION("""COMPUTED_VALUE"""),4.8727436E7)</f>
        <v>48727436</v>
      </c>
    </row>
    <row r="43">
      <c r="A43" s="2">
        <f>IFERROR(__xludf.DUMMYFUNCTION("""COMPUTED_VALUE"""),45352.66666666667)</f>
        <v>45352.66667</v>
      </c>
      <c r="B43" s="1">
        <f>IFERROR(__xludf.DUMMYFUNCTION("""COMPUTED_VALUE"""),723.26)</f>
        <v>723.26</v>
      </c>
      <c r="D43" s="2">
        <f>IFERROR(__xludf.DUMMYFUNCTION("""COMPUTED_VALUE"""),45352.66666666667)</f>
        <v>45352.66667</v>
      </c>
      <c r="E43" s="1">
        <f>IFERROR(__xludf.DUMMYFUNCTION("""COMPUTED_VALUE"""),728.99)</f>
        <v>728.99</v>
      </c>
      <c r="G43" s="2">
        <f>IFERROR(__xludf.DUMMYFUNCTION("""COMPUTED_VALUE"""),45352.66666666667)</f>
        <v>45352.66667</v>
      </c>
      <c r="H43" s="1">
        <f>IFERROR(__xludf.DUMMYFUNCTION("""COMPUTED_VALUE"""),722.21)</f>
        <v>722.21</v>
      </c>
      <c r="J43" s="2">
        <f>IFERROR(__xludf.DUMMYFUNCTION("""COMPUTED_VALUE"""),45352.66666666667)</f>
        <v>45352.66667</v>
      </c>
      <c r="K43" s="1">
        <f>IFERROR(__xludf.DUMMYFUNCTION("""COMPUTED_VALUE"""),727.56)</f>
        <v>727.56</v>
      </c>
      <c r="M43" s="2">
        <f>IFERROR(__xludf.DUMMYFUNCTION("""COMPUTED_VALUE"""),45352.66666666667)</f>
        <v>45352.66667</v>
      </c>
      <c r="N43" s="1">
        <f>IFERROR(__xludf.DUMMYFUNCTION("""COMPUTED_VALUE"""),3.2149959E7)</f>
        <v>32149959</v>
      </c>
    </row>
    <row r="44">
      <c r="A44" s="2">
        <f>IFERROR(__xludf.DUMMYFUNCTION("""COMPUTED_VALUE"""),45355.66666666667)</f>
        <v>45355.66667</v>
      </c>
      <c r="B44" s="1">
        <f>IFERROR(__xludf.DUMMYFUNCTION("""COMPUTED_VALUE"""),727.56)</f>
        <v>727.56</v>
      </c>
      <c r="D44" s="2">
        <f>IFERROR(__xludf.DUMMYFUNCTION("""COMPUTED_VALUE"""),45355.66666666667)</f>
        <v>45355.66667</v>
      </c>
      <c r="E44" s="1">
        <f>IFERROR(__xludf.DUMMYFUNCTION("""COMPUTED_VALUE"""),731.78)</f>
        <v>731.78</v>
      </c>
      <c r="G44" s="2">
        <f>IFERROR(__xludf.DUMMYFUNCTION("""COMPUTED_VALUE"""),45355.66666666667)</f>
        <v>45355.66667</v>
      </c>
      <c r="H44" s="1">
        <f>IFERROR(__xludf.DUMMYFUNCTION("""COMPUTED_VALUE"""),726.0)</f>
        <v>726</v>
      </c>
      <c r="J44" s="2">
        <f>IFERROR(__xludf.DUMMYFUNCTION("""COMPUTED_VALUE"""),45355.66666666667)</f>
        <v>45355.66667</v>
      </c>
      <c r="K44" s="1">
        <f>IFERROR(__xludf.DUMMYFUNCTION("""COMPUTED_VALUE"""),729.58)</f>
        <v>729.58</v>
      </c>
      <c r="M44" s="2">
        <f>IFERROR(__xludf.DUMMYFUNCTION("""COMPUTED_VALUE"""),45355.66666666667)</f>
        <v>45355.66667</v>
      </c>
      <c r="N44" s="1">
        <f>IFERROR(__xludf.DUMMYFUNCTION("""COMPUTED_VALUE"""),3.2909815E7)</f>
        <v>32909815</v>
      </c>
    </row>
    <row r="45">
      <c r="A45" s="2">
        <f>IFERROR(__xludf.DUMMYFUNCTION("""COMPUTED_VALUE"""),45356.66666666667)</f>
        <v>45356.66667</v>
      </c>
      <c r="B45" s="1">
        <f>IFERROR(__xludf.DUMMYFUNCTION("""COMPUTED_VALUE"""),729.58)</f>
        <v>729.58</v>
      </c>
      <c r="D45" s="2">
        <f>IFERROR(__xludf.DUMMYFUNCTION("""COMPUTED_VALUE"""),45356.66666666667)</f>
        <v>45356.66667</v>
      </c>
      <c r="E45" s="1">
        <f>IFERROR(__xludf.DUMMYFUNCTION("""COMPUTED_VALUE"""),741.97)</f>
        <v>741.97</v>
      </c>
      <c r="G45" s="2">
        <f>IFERROR(__xludf.DUMMYFUNCTION("""COMPUTED_VALUE"""),45356.66666666667)</f>
        <v>45356.66667</v>
      </c>
      <c r="H45" s="1">
        <f>IFERROR(__xludf.DUMMYFUNCTION("""COMPUTED_VALUE"""),728.04)</f>
        <v>728.04</v>
      </c>
      <c r="J45" s="2">
        <f>IFERROR(__xludf.DUMMYFUNCTION("""COMPUTED_VALUE"""),45356.66666666667)</f>
        <v>45356.66667</v>
      </c>
      <c r="K45" s="1">
        <f>IFERROR(__xludf.DUMMYFUNCTION("""COMPUTED_VALUE"""),736.56)</f>
        <v>736.56</v>
      </c>
      <c r="M45" s="2">
        <f>IFERROR(__xludf.DUMMYFUNCTION("""COMPUTED_VALUE"""),45356.66666666667)</f>
        <v>45356.66667</v>
      </c>
      <c r="N45" s="1">
        <f>IFERROR(__xludf.DUMMYFUNCTION("""COMPUTED_VALUE"""),3.3902125E7)</f>
        <v>33902125</v>
      </c>
    </row>
    <row r="46">
      <c r="A46" s="2">
        <f>IFERROR(__xludf.DUMMYFUNCTION("""COMPUTED_VALUE"""),45357.66666666667)</f>
        <v>45357.66667</v>
      </c>
      <c r="B46" s="1">
        <f>IFERROR(__xludf.DUMMYFUNCTION("""COMPUTED_VALUE"""),736.56)</f>
        <v>736.56</v>
      </c>
      <c r="D46" s="2">
        <f>IFERROR(__xludf.DUMMYFUNCTION("""COMPUTED_VALUE"""),45357.66666666667)</f>
        <v>45357.66667</v>
      </c>
      <c r="E46" s="1">
        <f>IFERROR(__xludf.DUMMYFUNCTION("""COMPUTED_VALUE"""),743.27)</f>
        <v>743.27</v>
      </c>
      <c r="G46" s="2">
        <f>IFERROR(__xludf.DUMMYFUNCTION("""COMPUTED_VALUE"""),45357.66666666667)</f>
        <v>45357.66667</v>
      </c>
      <c r="H46" s="1">
        <f>IFERROR(__xludf.DUMMYFUNCTION("""COMPUTED_VALUE"""),736.56)</f>
        <v>736.56</v>
      </c>
      <c r="J46" s="2">
        <f>IFERROR(__xludf.DUMMYFUNCTION("""COMPUTED_VALUE"""),45357.66666666667)</f>
        <v>45357.66667</v>
      </c>
      <c r="K46" s="1">
        <f>IFERROR(__xludf.DUMMYFUNCTION("""COMPUTED_VALUE"""),738.74)</f>
        <v>738.74</v>
      </c>
      <c r="M46" s="2">
        <f>IFERROR(__xludf.DUMMYFUNCTION("""COMPUTED_VALUE"""),45357.66666666667)</f>
        <v>45357.66667</v>
      </c>
      <c r="N46" s="1">
        <f>IFERROR(__xludf.DUMMYFUNCTION("""COMPUTED_VALUE"""),3.1788276E7)</f>
        <v>31788276</v>
      </c>
    </row>
    <row r="47">
      <c r="A47" s="2">
        <f>IFERROR(__xludf.DUMMYFUNCTION("""COMPUTED_VALUE"""),45358.66666666667)</f>
        <v>45358.66667</v>
      </c>
      <c r="B47" s="1">
        <f>IFERROR(__xludf.DUMMYFUNCTION("""COMPUTED_VALUE"""),738.74)</f>
        <v>738.74</v>
      </c>
      <c r="D47" s="2">
        <f>IFERROR(__xludf.DUMMYFUNCTION("""COMPUTED_VALUE"""),45358.66666666667)</f>
        <v>45358.66667</v>
      </c>
      <c r="E47" s="1">
        <f>IFERROR(__xludf.DUMMYFUNCTION("""COMPUTED_VALUE"""),739.9)</f>
        <v>739.9</v>
      </c>
      <c r="G47" s="2">
        <f>IFERROR(__xludf.DUMMYFUNCTION("""COMPUTED_VALUE"""),45358.66666666667)</f>
        <v>45358.66667</v>
      </c>
      <c r="H47" s="1">
        <f>IFERROR(__xludf.DUMMYFUNCTION("""COMPUTED_VALUE"""),736.47)</f>
        <v>736.47</v>
      </c>
      <c r="J47" s="2">
        <f>IFERROR(__xludf.DUMMYFUNCTION("""COMPUTED_VALUE"""),45358.66666666667)</f>
        <v>45358.66667</v>
      </c>
      <c r="K47" s="1">
        <f>IFERROR(__xludf.DUMMYFUNCTION("""COMPUTED_VALUE"""),736.78)</f>
        <v>736.78</v>
      </c>
      <c r="M47" s="2">
        <f>IFERROR(__xludf.DUMMYFUNCTION("""COMPUTED_VALUE"""),45358.66666666667)</f>
        <v>45358.66667</v>
      </c>
      <c r="N47" s="1">
        <f>IFERROR(__xludf.DUMMYFUNCTION("""COMPUTED_VALUE"""),2.6593802E7)</f>
        <v>26593802</v>
      </c>
    </row>
    <row r="48">
      <c r="A48" s="2">
        <f>IFERROR(__xludf.DUMMYFUNCTION("""COMPUTED_VALUE"""),45359.66666666667)</f>
        <v>45359.66667</v>
      </c>
      <c r="B48" s="1">
        <f>IFERROR(__xludf.DUMMYFUNCTION("""COMPUTED_VALUE"""),736.78)</f>
        <v>736.78</v>
      </c>
      <c r="D48" s="2">
        <f>IFERROR(__xludf.DUMMYFUNCTION("""COMPUTED_VALUE"""),45359.66666666667)</f>
        <v>45359.66667</v>
      </c>
      <c r="E48" s="1">
        <f>IFERROR(__xludf.DUMMYFUNCTION("""COMPUTED_VALUE"""),740.91)</f>
        <v>740.91</v>
      </c>
      <c r="G48" s="2">
        <f>IFERROR(__xludf.DUMMYFUNCTION("""COMPUTED_VALUE"""),45359.66666666667)</f>
        <v>45359.66667</v>
      </c>
      <c r="H48" s="1">
        <f>IFERROR(__xludf.DUMMYFUNCTION("""COMPUTED_VALUE"""),733.38)</f>
        <v>733.38</v>
      </c>
      <c r="J48" s="2">
        <f>IFERROR(__xludf.DUMMYFUNCTION("""COMPUTED_VALUE"""),45359.66666666667)</f>
        <v>45359.66667</v>
      </c>
      <c r="K48" s="1">
        <f>IFERROR(__xludf.DUMMYFUNCTION("""COMPUTED_VALUE"""),736.27)</f>
        <v>736.27</v>
      </c>
      <c r="M48" s="2">
        <f>IFERROR(__xludf.DUMMYFUNCTION("""COMPUTED_VALUE"""),45359.66666666667)</f>
        <v>45359.66667</v>
      </c>
      <c r="N48" s="1">
        <f>IFERROR(__xludf.DUMMYFUNCTION("""COMPUTED_VALUE"""),2.5235568E7)</f>
        <v>25235568</v>
      </c>
    </row>
    <row r="49">
      <c r="A49" s="2">
        <f>IFERROR(__xludf.DUMMYFUNCTION("""COMPUTED_VALUE"""),45362.66666666667)</f>
        <v>45362.66667</v>
      </c>
      <c r="B49" s="1">
        <f>IFERROR(__xludf.DUMMYFUNCTION("""COMPUTED_VALUE"""),736.27)</f>
        <v>736.27</v>
      </c>
      <c r="D49" s="2">
        <f>IFERROR(__xludf.DUMMYFUNCTION("""COMPUTED_VALUE"""),45362.66666666667)</f>
        <v>45362.66667</v>
      </c>
      <c r="E49" s="1">
        <f>IFERROR(__xludf.DUMMYFUNCTION("""COMPUTED_VALUE"""),742.82)</f>
        <v>742.82</v>
      </c>
      <c r="G49" s="2">
        <f>IFERROR(__xludf.DUMMYFUNCTION("""COMPUTED_VALUE"""),45362.66666666667)</f>
        <v>45362.66667</v>
      </c>
      <c r="H49" s="1">
        <f>IFERROR(__xludf.DUMMYFUNCTION("""COMPUTED_VALUE"""),733.72)</f>
        <v>733.72</v>
      </c>
      <c r="J49" s="2">
        <f>IFERROR(__xludf.DUMMYFUNCTION("""COMPUTED_VALUE"""),45362.66666666667)</f>
        <v>45362.66667</v>
      </c>
      <c r="K49" s="1">
        <f>IFERROR(__xludf.DUMMYFUNCTION("""COMPUTED_VALUE"""),742.6)</f>
        <v>742.6</v>
      </c>
      <c r="M49" s="2">
        <f>IFERROR(__xludf.DUMMYFUNCTION("""COMPUTED_VALUE"""),45362.66666666667)</f>
        <v>45362.66667</v>
      </c>
      <c r="N49" s="1">
        <f>IFERROR(__xludf.DUMMYFUNCTION("""COMPUTED_VALUE"""),7.637895E7)</f>
        <v>76378950</v>
      </c>
    </row>
    <row r="50">
      <c r="A50" s="2">
        <f>IFERROR(__xludf.DUMMYFUNCTION("""COMPUTED_VALUE"""),45363.66666666667)</f>
        <v>45363.66667</v>
      </c>
      <c r="B50" s="1">
        <f>IFERROR(__xludf.DUMMYFUNCTION("""COMPUTED_VALUE"""),742.6)</f>
        <v>742.6</v>
      </c>
      <c r="D50" s="2">
        <f>IFERROR(__xludf.DUMMYFUNCTION("""COMPUTED_VALUE"""),45363.66666666667)</f>
        <v>45363.66667</v>
      </c>
      <c r="E50" s="1">
        <f>IFERROR(__xludf.DUMMYFUNCTION("""COMPUTED_VALUE"""),745.2)</f>
        <v>745.2</v>
      </c>
      <c r="G50" s="2">
        <f>IFERROR(__xludf.DUMMYFUNCTION("""COMPUTED_VALUE"""),45363.66666666667)</f>
        <v>45363.66667</v>
      </c>
      <c r="H50" s="1">
        <f>IFERROR(__xludf.DUMMYFUNCTION("""COMPUTED_VALUE"""),741.37)</f>
        <v>741.37</v>
      </c>
      <c r="J50" s="2">
        <f>IFERROR(__xludf.DUMMYFUNCTION("""COMPUTED_VALUE"""),45363.66666666667)</f>
        <v>45363.66667</v>
      </c>
      <c r="K50" s="1">
        <f>IFERROR(__xludf.DUMMYFUNCTION("""COMPUTED_VALUE"""),744.43)</f>
        <v>744.43</v>
      </c>
      <c r="M50" s="2">
        <f>IFERROR(__xludf.DUMMYFUNCTION("""COMPUTED_VALUE"""),45363.66666666667)</f>
        <v>45363.66667</v>
      </c>
      <c r="N50" s="1">
        <f>IFERROR(__xludf.DUMMYFUNCTION("""COMPUTED_VALUE"""),4.2576326E7)</f>
        <v>42576326</v>
      </c>
    </row>
    <row r="51">
      <c r="A51" s="2">
        <f>IFERROR(__xludf.DUMMYFUNCTION("""COMPUTED_VALUE"""),45364.66666666667)</f>
        <v>45364.66667</v>
      </c>
      <c r="B51" s="1">
        <f>IFERROR(__xludf.DUMMYFUNCTION("""COMPUTED_VALUE"""),744.43)</f>
        <v>744.43</v>
      </c>
      <c r="D51" s="2">
        <f>IFERROR(__xludf.DUMMYFUNCTION("""COMPUTED_VALUE"""),45364.66666666667)</f>
        <v>45364.66667</v>
      </c>
      <c r="E51" s="1">
        <f>IFERROR(__xludf.DUMMYFUNCTION("""COMPUTED_VALUE"""),751.35)</f>
        <v>751.35</v>
      </c>
      <c r="G51" s="2">
        <f>IFERROR(__xludf.DUMMYFUNCTION("""COMPUTED_VALUE"""),45364.66666666667)</f>
        <v>45364.66667</v>
      </c>
      <c r="H51" s="1">
        <f>IFERROR(__xludf.DUMMYFUNCTION("""COMPUTED_VALUE"""),744.43)</f>
        <v>744.43</v>
      </c>
      <c r="J51" s="2">
        <f>IFERROR(__xludf.DUMMYFUNCTION("""COMPUTED_VALUE"""),45364.66666666667)</f>
        <v>45364.66667</v>
      </c>
      <c r="K51" s="1">
        <f>IFERROR(__xludf.DUMMYFUNCTION("""COMPUTED_VALUE"""),744.73)</f>
        <v>744.73</v>
      </c>
      <c r="M51" s="2">
        <f>IFERROR(__xludf.DUMMYFUNCTION("""COMPUTED_VALUE"""),45364.66666666667)</f>
        <v>45364.66667</v>
      </c>
      <c r="N51" s="1">
        <f>IFERROR(__xludf.DUMMYFUNCTION("""COMPUTED_VALUE"""),4.9017199E7)</f>
        <v>49017199</v>
      </c>
    </row>
    <row r="52">
      <c r="A52" s="2">
        <f>IFERROR(__xludf.DUMMYFUNCTION("""COMPUTED_VALUE"""),45365.66666666667)</f>
        <v>45365.66667</v>
      </c>
      <c r="B52" s="1">
        <f>IFERROR(__xludf.DUMMYFUNCTION("""COMPUTED_VALUE"""),744.73)</f>
        <v>744.73</v>
      </c>
      <c r="D52" s="2">
        <f>IFERROR(__xludf.DUMMYFUNCTION("""COMPUTED_VALUE"""),45365.66666666667)</f>
        <v>45365.66667</v>
      </c>
      <c r="E52" s="1">
        <f>IFERROR(__xludf.DUMMYFUNCTION("""COMPUTED_VALUE"""),745.96)</f>
        <v>745.96</v>
      </c>
      <c r="G52" s="2">
        <f>IFERROR(__xludf.DUMMYFUNCTION("""COMPUTED_VALUE"""),45365.66666666667)</f>
        <v>45365.66667</v>
      </c>
      <c r="H52" s="1">
        <f>IFERROR(__xludf.DUMMYFUNCTION("""COMPUTED_VALUE"""),736.23)</f>
        <v>736.23</v>
      </c>
      <c r="J52" s="2">
        <f>IFERROR(__xludf.DUMMYFUNCTION("""COMPUTED_VALUE"""),45365.66666666667)</f>
        <v>45365.66667</v>
      </c>
      <c r="K52" s="1">
        <f>IFERROR(__xludf.DUMMYFUNCTION("""COMPUTED_VALUE"""),741.9)</f>
        <v>741.9</v>
      </c>
      <c r="M52" s="2">
        <f>IFERROR(__xludf.DUMMYFUNCTION("""COMPUTED_VALUE"""),45365.66666666667)</f>
        <v>45365.66667</v>
      </c>
      <c r="N52" s="1">
        <f>IFERROR(__xludf.DUMMYFUNCTION("""COMPUTED_VALUE"""),5.3330516E7)</f>
        <v>53330516</v>
      </c>
    </row>
    <row r="53">
      <c r="A53" s="2">
        <f>IFERROR(__xludf.DUMMYFUNCTION("""COMPUTED_VALUE"""),45366.66666666667)</f>
        <v>45366.66667</v>
      </c>
      <c r="B53" s="1">
        <f>IFERROR(__xludf.DUMMYFUNCTION("""COMPUTED_VALUE"""),741.9)</f>
        <v>741.9</v>
      </c>
      <c r="D53" s="2">
        <f>IFERROR(__xludf.DUMMYFUNCTION("""COMPUTED_VALUE"""),45366.66666666667)</f>
        <v>45366.66667</v>
      </c>
      <c r="E53" s="1">
        <f>IFERROR(__xludf.DUMMYFUNCTION("""COMPUTED_VALUE"""),748.65)</f>
        <v>748.65</v>
      </c>
      <c r="G53" s="2">
        <f>IFERROR(__xludf.DUMMYFUNCTION("""COMPUTED_VALUE"""),45366.66666666667)</f>
        <v>45366.66667</v>
      </c>
      <c r="H53" s="1">
        <f>IFERROR(__xludf.DUMMYFUNCTION("""COMPUTED_VALUE"""),741.81)</f>
        <v>741.81</v>
      </c>
      <c r="J53" s="2">
        <f>IFERROR(__xludf.DUMMYFUNCTION("""COMPUTED_VALUE"""),45366.66666666667)</f>
        <v>45366.66667</v>
      </c>
      <c r="K53" s="1">
        <f>IFERROR(__xludf.DUMMYFUNCTION("""COMPUTED_VALUE"""),745.36)</f>
        <v>745.36</v>
      </c>
      <c r="M53" s="2">
        <f>IFERROR(__xludf.DUMMYFUNCTION("""COMPUTED_VALUE"""),45366.66666666667)</f>
        <v>45366.66667</v>
      </c>
      <c r="N53" s="1">
        <f>IFERROR(__xludf.DUMMYFUNCTION("""COMPUTED_VALUE"""),7.4127869E7)</f>
        <v>74127869</v>
      </c>
    </row>
    <row r="54">
      <c r="A54" s="2">
        <f>IFERROR(__xludf.DUMMYFUNCTION("""COMPUTED_VALUE"""),45369.66666666667)</f>
        <v>45369.66667</v>
      </c>
      <c r="B54" s="1">
        <f>IFERROR(__xludf.DUMMYFUNCTION("""COMPUTED_VALUE"""),745.36)</f>
        <v>745.36</v>
      </c>
      <c r="D54" s="2">
        <f>IFERROR(__xludf.DUMMYFUNCTION("""COMPUTED_VALUE"""),45369.66666666667)</f>
        <v>45369.66667</v>
      </c>
      <c r="E54" s="1">
        <f>IFERROR(__xludf.DUMMYFUNCTION("""COMPUTED_VALUE"""),748.91)</f>
        <v>748.91</v>
      </c>
      <c r="G54" s="2">
        <f>IFERROR(__xludf.DUMMYFUNCTION("""COMPUTED_VALUE"""),45369.66666666667)</f>
        <v>45369.66667</v>
      </c>
      <c r="H54" s="1">
        <f>IFERROR(__xludf.DUMMYFUNCTION("""COMPUTED_VALUE"""),743.92)</f>
        <v>743.92</v>
      </c>
      <c r="J54" s="2">
        <f>IFERROR(__xludf.DUMMYFUNCTION("""COMPUTED_VALUE"""),45369.66666666667)</f>
        <v>45369.66667</v>
      </c>
      <c r="K54" s="1">
        <f>IFERROR(__xludf.DUMMYFUNCTION("""COMPUTED_VALUE"""),748.64)</f>
        <v>748.64</v>
      </c>
      <c r="M54" s="2">
        <f>IFERROR(__xludf.DUMMYFUNCTION("""COMPUTED_VALUE"""),45369.66666666667)</f>
        <v>45369.66667</v>
      </c>
      <c r="N54" s="1">
        <f>IFERROR(__xludf.DUMMYFUNCTION("""COMPUTED_VALUE"""),3.868407E7)</f>
        <v>38684070</v>
      </c>
    </row>
    <row r="55">
      <c r="A55" s="2">
        <f>IFERROR(__xludf.DUMMYFUNCTION("""COMPUTED_VALUE"""),45370.66666666667)</f>
        <v>45370.66667</v>
      </c>
      <c r="B55" s="1">
        <f>IFERROR(__xludf.DUMMYFUNCTION("""COMPUTED_VALUE"""),748.64)</f>
        <v>748.64</v>
      </c>
      <c r="D55" s="2">
        <f>IFERROR(__xludf.DUMMYFUNCTION("""COMPUTED_VALUE"""),45370.66666666667)</f>
        <v>45370.66667</v>
      </c>
      <c r="E55" s="1">
        <f>IFERROR(__xludf.DUMMYFUNCTION("""COMPUTED_VALUE"""),758.19)</f>
        <v>758.19</v>
      </c>
      <c r="G55" s="2">
        <f>IFERROR(__xludf.DUMMYFUNCTION("""COMPUTED_VALUE"""),45370.66666666667)</f>
        <v>45370.66667</v>
      </c>
      <c r="H55" s="1">
        <f>IFERROR(__xludf.DUMMYFUNCTION("""COMPUTED_VALUE"""),748.58)</f>
        <v>748.58</v>
      </c>
      <c r="J55" s="2">
        <f>IFERROR(__xludf.DUMMYFUNCTION("""COMPUTED_VALUE"""),45370.66666666667)</f>
        <v>45370.66667</v>
      </c>
      <c r="K55" s="1">
        <f>IFERROR(__xludf.DUMMYFUNCTION("""COMPUTED_VALUE"""),757.33)</f>
        <v>757.33</v>
      </c>
      <c r="M55" s="2">
        <f>IFERROR(__xludf.DUMMYFUNCTION("""COMPUTED_VALUE"""),45370.66666666667)</f>
        <v>45370.66667</v>
      </c>
      <c r="N55" s="1">
        <f>IFERROR(__xludf.DUMMYFUNCTION("""COMPUTED_VALUE"""),4.3096832E7)</f>
        <v>43096832</v>
      </c>
    </row>
    <row r="56">
      <c r="A56" s="2">
        <f>IFERROR(__xludf.DUMMYFUNCTION("""COMPUTED_VALUE"""),45371.66666666667)</f>
        <v>45371.66667</v>
      </c>
      <c r="B56" s="1">
        <f>IFERROR(__xludf.DUMMYFUNCTION("""COMPUTED_VALUE"""),757.33)</f>
        <v>757.33</v>
      </c>
      <c r="D56" s="2">
        <f>IFERROR(__xludf.DUMMYFUNCTION("""COMPUTED_VALUE"""),45371.66666666667)</f>
        <v>45371.66667</v>
      </c>
      <c r="E56" s="1">
        <f>IFERROR(__xludf.DUMMYFUNCTION("""COMPUTED_VALUE"""),763.48)</f>
        <v>763.48</v>
      </c>
      <c r="G56" s="2">
        <f>IFERROR(__xludf.DUMMYFUNCTION("""COMPUTED_VALUE"""),45371.66666666667)</f>
        <v>45371.66667</v>
      </c>
      <c r="H56" s="1">
        <f>IFERROR(__xludf.DUMMYFUNCTION("""COMPUTED_VALUE"""),753.58)</f>
        <v>753.58</v>
      </c>
      <c r="J56" s="2">
        <f>IFERROR(__xludf.DUMMYFUNCTION("""COMPUTED_VALUE"""),45371.66666666667)</f>
        <v>45371.66667</v>
      </c>
      <c r="K56" s="1">
        <f>IFERROR(__xludf.DUMMYFUNCTION("""COMPUTED_VALUE"""),761.12)</f>
        <v>761.12</v>
      </c>
      <c r="M56" s="2">
        <f>IFERROR(__xludf.DUMMYFUNCTION("""COMPUTED_VALUE"""),45371.66666666667)</f>
        <v>45371.66667</v>
      </c>
      <c r="N56" s="1">
        <f>IFERROR(__xludf.DUMMYFUNCTION("""COMPUTED_VALUE"""),3.2250707E7)</f>
        <v>32250707</v>
      </c>
    </row>
    <row r="57">
      <c r="A57" s="2">
        <f>IFERROR(__xludf.DUMMYFUNCTION("""COMPUTED_VALUE"""),45372.66666666667)</f>
        <v>45372.66667</v>
      </c>
      <c r="B57" s="1">
        <f>IFERROR(__xludf.DUMMYFUNCTION("""COMPUTED_VALUE"""),761.12)</f>
        <v>761.12</v>
      </c>
      <c r="D57" s="2">
        <f>IFERROR(__xludf.DUMMYFUNCTION("""COMPUTED_VALUE"""),45372.66666666667)</f>
        <v>45372.66667</v>
      </c>
      <c r="E57" s="1">
        <f>IFERROR(__xludf.DUMMYFUNCTION("""COMPUTED_VALUE"""),769.61)</f>
        <v>769.61</v>
      </c>
      <c r="G57" s="2">
        <f>IFERROR(__xludf.DUMMYFUNCTION("""COMPUTED_VALUE"""),45372.66666666667)</f>
        <v>45372.66667</v>
      </c>
      <c r="H57" s="1">
        <f>IFERROR(__xludf.DUMMYFUNCTION("""COMPUTED_VALUE"""),760.74)</f>
        <v>760.74</v>
      </c>
      <c r="J57" s="2">
        <f>IFERROR(__xludf.DUMMYFUNCTION("""COMPUTED_VALUE"""),45372.66666666667)</f>
        <v>45372.66667</v>
      </c>
      <c r="K57" s="1">
        <f>IFERROR(__xludf.DUMMYFUNCTION("""COMPUTED_VALUE"""),764.68)</f>
        <v>764.68</v>
      </c>
      <c r="M57" s="2">
        <f>IFERROR(__xludf.DUMMYFUNCTION("""COMPUTED_VALUE"""),45372.66666666667)</f>
        <v>45372.66667</v>
      </c>
      <c r="N57" s="1">
        <f>IFERROR(__xludf.DUMMYFUNCTION("""COMPUTED_VALUE"""),4.1561137E7)</f>
        <v>41561137</v>
      </c>
    </row>
    <row r="58">
      <c r="A58" s="2">
        <f>IFERROR(__xludf.DUMMYFUNCTION("""COMPUTED_VALUE"""),45373.66666666667)</f>
        <v>45373.66667</v>
      </c>
      <c r="B58" s="1">
        <f>IFERROR(__xludf.DUMMYFUNCTION("""COMPUTED_VALUE"""),764.68)</f>
        <v>764.68</v>
      </c>
      <c r="D58" s="2">
        <f>IFERROR(__xludf.DUMMYFUNCTION("""COMPUTED_VALUE"""),45373.66666666667)</f>
        <v>45373.66667</v>
      </c>
      <c r="E58" s="1">
        <f>IFERROR(__xludf.DUMMYFUNCTION("""COMPUTED_VALUE"""),767.4)</f>
        <v>767.4</v>
      </c>
      <c r="G58" s="2">
        <f>IFERROR(__xludf.DUMMYFUNCTION("""COMPUTED_VALUE"""),45373.66666666667)</f>
        <v>45373.66667</v>
      </c>
      <c r="H58" s="1">
        <f>IFERROR(__xludf.DUMMYFUNCTION("""COMPUTED_VALUE"""),762.2)</f>
        <v>762.2</v>
      </c>
      <c r="J58" s="2">
        <f>IFERROR(__xludf.DUMMYFUNCTION("""COMPUTED_VALUE"""),45373.66666666667)</f>
        <v>45373.66667</v>
      </c>
      <c r="K58" s="1">
        <f>IFERROR(__xludf.DUMMYFUNCTION("""COMPUTED_VALUE"""),762.71)</f>
        <v>762.71</v>
      </c>
      <c r="M58" s="2">
        <f>IFERROR(__xludf.DUMMYFUNCTION("""COMPUTED_VALUE"""),45373.66666666667)</f>
        <v>45373.66667</v>
      </c>
      <c r="N58" s="1">
        <f>IFERROR(__xludf.DUMMYFUNCTION("""COMPUTED_VALUE"""),3.0016826E7)</f>
        <v>30016826</v>
      </c>
    </row>
    <row r="59">
      <c r="A59" s="2">
        <f>IFERROR(__xludf.DUMMYFUNCTION("""COMPUTED_VALUE"""),45376.66666666667)</f>
        <v>45376.66667</v>
      </c>
      <c r="B59" s="1">
        <f>IFERROR(__xludf.DUMMYFUNCTION("""COMPUTED_VALUE"""),762.71)</f>
        <v>762.71</v>
      </c>
      <c r="D59" s="2">
        <f>IFERROR(__xludf.DUMMYFUNCTION("""COMPUTED_VALUE"""),45376.66666666667)</f>
        <v>45376.66667</v>
      </c>
      <c r="E59" s="1">
        <f>IFERROR(__xludf.DUMMYFUNCTION("""COMPUTED_VALUE"""),770.39)</f>
        <v>770.39</v>
      </c>
      <c r="G59" s="2">
        <f>IFERROR(__xludf.DUMMYFUNCTION("""COMPUTED_VALUE"""),45376.66666666667)</f>
        <v>45376.66667</v>
      </c>
      <c r="H59" s="1">
        <f>IFERROR(__xludf.DUMMYFUNCTION("""COMPUTED_VALUE"""),762.54)</f>
        <v>762.54</v>
      </c>
      <c r="J59" s="2">
        <f>IFERROR(__xludf.DUMMYFUNCTION("""COMPUTED_VALUE"""),45376.66666666667)</f>
        <v>45376.66667</v>
      </c>
      <c r="K59" s="1">
        <f>IFERROR(__xludf.DUMMYFUNCTION("""COMPUTED_VALUE"""),763.64)</f>
        <v>763.64</v>
      </c>
      <c r="M59" s="2">
        <f>IFERROR(__xludf.DUMMYFUNCTION("""COMPUTED_VALUE"""),45376.66666666667)</f>
        <v>45376.66667</v>
      </c>
      <c r="N59" s="1">
        <f>IFERROR(__xludf.DUMMYFUNCTION("""COMPUTED_VALUE"""),3.713248E7)</f>
        <v>37132480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IFERROR(__xludf.DUMMYFUNCTION("""COMPUTED_VALUE"""),763.64)</f>
        <v>763.64</v>
      </c>
      <c r="D60" s="2">
        <f>IFERROR(__xludf.DUMMYFUNCTION("""COMPUTED_VALUE"""),45377.66666666667)</f>
        <v>45377.66667</v>
      </c>
      <c r="E60" s="1">
        <f>IFERROR(__xludf.DUMMYFUNCTION("""COMPUTED_VALUE"""),764.56)</f>
        <v>764.56</v>
      </c>
      <c r="G60" s="2">
        <f>IFERROR(__xludf.DUMMYFUNCTION("""COMPUTED_VALUE"""),45377.66666666667)</f>
        <v>45377.66667</v>
      </c>
      <c r="H60" s="1">
        <f>IFERROR(__xludf.DUMMYFUNCTION("""COMPUTED_VALUE"""),759.85)</f>
        <v>759.85</v>
      </c>
      <c r="J60" s="2">
        <f>IFERROR(__xludf.DUMMYFUNCTION("""COMPUTED_VALUE"""),45377.66666666667)</f>
        <v>45377.66667</v>
      </c>
      <c r="K60" s="1">
        <f>IFERROR(__xludf.DUMMYFUNCTION("""COMPUTED_VALUE"""),760.05)</f>
        <v>760.05</v>
      </c>
      <c r="M60" s="2">
        <f>IFERROR(__xludf.DUMMYFUNCTION("""COMPUTED_VALUE"""),45377.66666666667)</f>
        <v>45377.66667</v>
      </c>
      <c r="N60" s="1">
        <f>IFERROR(__xludf.DUMMYFUNCTION("""COMPUTED_VALUE"""),3.2202796E7)</f>
        <v>32202796</v>
      </c>
    </row>
    <row r="61">
      <c r="A61" s="2">
        <f>IFERROR(__xludf.DUMMYFUNCTION("""COMPUTED_VALUE"""),45378.66666666667)</f>
        <v>45378.66667</v>
      </c>
      <c r="B61" s="1">
        <f>IFERROR(__xludf.DUMMYFUNCTION("""COMPUTED_VALUE"""),760.05)</f>
        <v>760.05</v>
      </c>
      <c r="D61" s="2">
        <f>IFERROR(__xludf.DUMMYFUNCTION("""COMPUTED_VALUE"""),45378.66666666667)</f>
        <v>45378.66667</v>
      </c>
      <c r="E61" s="1">
        <f>IFERROR(__xludf.DUMMYFUNCTION("""COMPUTED_VALUE"""),768.6)</f>
        <v>768.6</v>
      </c>
      <c r="G61" s="2">
        <f>IFERROR(__xludf.DUMMYFUNCTION("""COMPUTED_VALUE"""),45378.66666666667)</f>
        <v>45378.66667</v>
      </c>
      <c r="H61" s="1">
        <f>IFERROR(__xludf.DUMMYFUNCTION("""COMPUTED_VALUE"""),759.68)</f>
        <v>759.68</v>
      </c>
      <c r="J61" s="2">
        <f>IFERROR(__xludf.DUMMYFUNCTION("""COMPUTED_VALUE"""),45378.66666666667)</f>
        <v>45378.66667</v>
      </c>
      <c r="K61" s="1">
        <f>IFERROR(__xludf.DUMMYFUNCTION("""COMPUTED_VALUE"""),768.36)</f>
        <v>768.36</v>
      </c>
      <c r="M61" s="2">
        <f>IFERROR(__xludf.DUMMYFUNCTION("""COMPUTED_VALUE"""),45378.66666666667)</f>
        <v>45378.66667</v>
      </c>
      <c r="N61" s="1">
        <f>IFERROR(__xludf.DUMMYFUNCTION("""COMPUTED_VALUE"""),3.2090611E7)</f>
        <v>32090611</v>
      </c>
    </row>
    <row r="62">
      <c r="A62" s="2">
        <f>IFERROR(__xludf.DUMMYFUNCTION("""COMPUTED_VALUE"""),45379.66666666667)</f>
        <v>45379.66667</v>
      </c>
      <c r="B62" s="1">
        <f>IFERROR(__xludf.DUMMYFUNCTION("""COMPUTED_VALUE"""),768.36)</f>
        <v>768.36</v>
      </c>
      <c r="D62" s="2">
        <f>IFERROR(__xludf.DUMMYFUNCTION("""COMPUTED_VALUE"""),45379.66666666667)</f>
        <v>45379.66667</v>
      </c>
      <c r="E62" s="1">
        <f>IFERROR(__xludf.DUMMYFUNCTION("""COMPUTED_VALUE"""),777.6)</f>
        <v>777.6</v>
      </c>
      <c r="G62" s="2">
        <f>IFERROR(__xludf.DUMMYFUNCTION("""COMPUTED_VALUE"""),45379.66666666667)</f>
        <v>45379.66667</v>
      </c>
      <c r="H62" s="1">
        <f>IFERROR(__xludf.DUMMYFUNCTION("""COMPUTED_VALUE"""),767.49)</f>
        <v>767.49</v>
      </c>
      <c r="J62" s="2">
        <f>IFERROR(__xludf.DUMMYFUNCTION("""COMPUTED_VALUE"""),45379.66666666667)</f>
        <v>45379.66667</v>
      </c>
      <c r="K62" s="1">
        <f>IFERROR(__xludf.DUMMYFUNCTION("""COMPUTED_VALUE"""),775.09)</f>
        <v>775.09</v>
      </c>
      <c r="M62" s="2">
        <f>IFERROR(__xludf.DUMMYFUNCTION("""COMPUTED_VALUE"""),45379.66666666667)</f>
        <v>45379.66667</v>
      </c>
      <c r="N62" s="1">
        <f>IFERROR(__xludf.DUMMYFUNCTION("""COMPUTED_VALUE"""),4.1352112E7)</f>
        <v>41352112</v>
      </c>
    </row>
    <row r="63">
      <c r="A63" s="2">
        <f>IFERROR(__xludf.DUMMYFUNCTION("""COMPUTED_VALUE"""),45383.66666666667)</f>
        <v>45383.66667</v>
      </c>
      <c r="B63" s="1">
        <f>IFERROR(__xludf.DUMMYFUNCTION("""COMPUTED_VALUE"""),775.09)</f>
        <v>775.09</v>
      </c>
      <c r="D63" s="2">
        <f>IFERROR(__xludf.DUMMYFUNCTION("""COMPUTED_VALUE"""),45383.66666666667)</f>
        <v>45383.66667</v>
      </c>
      <c r="E63" s="1">
        <f>IFERROR(__xludf.DUMMYFUNCTION("""COMPUTED_VALUE"""),775.51)</f>
        <v>775.51</v>
      </c>
      <c r="G63" s="2">
        <f>IFERROR(__xludf.DUMMYFUNCTION("""COMPUTED_VALUE"""),45383.66666666667)</f>
        <v>45383.66667</v>
      </c>
      <c r="H63" s="1">
        <f>IFERROR(__xludf.DUMMYFUNCTION("""COMPUTED_VALUE"""),769.08)</f>
        <v>769.08</v>
      </c>
      <c r="J63" s="2">
        <f>IFERROR(__xludf.DUMMYFUNCTION("""COMPUTED_VALUE"""),45383.66666666667)</f>
        <v>45383.66667</v>
      </c>
      <c r="K63" s="1">
        <f>IFERROR(__xludf.DUMMYFUNCTION("""COMPUTED_VALUE"""),772.57)</f>
        <v>772.57</v>
      </c>
      <c r="M63" s="2">
        <f>IFERROR(__xludf.DUMMYFUNCTION("""COMPUTED_VALUE"""),45383.66666666667)</f>
        <v>45383.66667</v>
      </c>
      <c r="N63" s="1">
        <f>IFERROR(__xludf.DUMMYFUNCTION("""COMPUTED_VALUE"""),3.2847624E7)</f>
        <v>32847624</v>
      </c>
    </row>
    <row r="64">
      <c r="A64" s="2">
        <f>IFERROR(__xludf.DUMMYFUNCTION("""COMPUTED_VALUE"""),45384.66666666667)</f>
        <v>45384.66667</v>
      </c>
      <c r="B64" s="1">
        <f>IFERROR(__xludf.DUMMYFUNCTION("""COMPUTED_VALUE"""),772.57)</f>
        <v>772.57</v>
      </c>
      <c r="D64" s="2">
        <f>IFERROR(__xludf.DUMMYFUNCTION("""COMPUTED_VALUE"""),45384.66666666667)</f>
        <v>45384.66667</v>
      </c>
      <c r="E64" s="1">
        <f>IFERROR(__xludf.DUMMYFUNCTION("""COMPUTED_VALUE"""),776.71)</f>
        <v>776.71</v>
      </c>
      <c r="G64" s="2">
        <f>IFERROR(__xludf.DUMMYFUNCTION("""COMPUTED_VALUE"""),45384.66666666667)</f>
        <v>45384.66667</v>
      </c>
      <c r="H64" s="1">
        <f>IFERROR(__xludf.DUMMYFUNCTION("""COMPUTED_VALUE"""),770.61)</f>
        <v>770.61</v>
      </c>
      <c r="J64" s="2">
        <f>IFERROR(__xludf.DUMMYFUNCTION("""COMPUTED_VALUE"""),45384.66666666667)</f>
        <v>45384.66667</v>
      </c>
      <c r="K64" s="1">
        <f>IFERROR(__xludf.DUMMYFUNCTION("""COMPUTED_VALUE"""),775.94)</f>
        <v>775.94</v>
      </c>
      <c r="M64" s="2">
        <f>IFERROR(__xludf.DUMMYFUNCTION("""COMPUTED_VALUE"""),45384.66666666667)</f>
        <v>45384.66667</v>
      </c>
      <c r="N64" s="1">
        <f>IFERROR(__xludf.DUMMYFUNCTION("""COMPUTED_VALUE"""),2.9681511E7)</f>
        <v>29681511</v>
      </c>
    </row>
    <row r="65">
      <c r="A65" s="2">
        <f>IFERROR(__xludf.DUMMYFUNCTION("""COMPUTED_VALUE"""),45385.66666666667)</f>
        <v>45385.66667</v>
      </c>
      <c r="B65" s="1">
        <f>IFERROR(__xludf.DUMMYFUNCTION("""COMPUTED_VALUE"""),775.94)</f>
        <v>775.94</v>
      </c>
      <c r="D65" s="2">
        <f>IFERROR(__xludf.DUMMYFUNCTION("""COMPUTED_VALUE"""),45385.66666666667)</f>
        <v>45385.66667</v>
      </c>
      <c r="E65" s="1">
        <f>IFERROR(__xludf.DUMMYFUNCTION("""COMPUTED_VALUE"""),782.2)</f>
        <v>782.2</v>
      </c>
      <c r="G65" s="2">
        <f>IFERROR(__xludf.DUMMYFUNCTION("""COMPUTED_VALUE"""),45385.66666666667)</f>
        <v>45385.66667</v>
      </c>
      <c r="H65" s="1">
        <f>IFERROR(__xludf.DUMMYFUNCTION("""COMPUTED_VALUE"""),775.94)</f>
        <v>775.94</v>
      </c>
      <c r="J65" s="2">
        <f>IFERROR(__xludf.DUMMYFUNCTION("""COMPUTED_VALUE"""),45385.66666666667)</f>
        <v>45385.66667</v>
      </c>
      <c r="K65" s="1">
        <f>IFERROR(__xludf.DUMMYFUNCTION("""COMPUTED_VALUE"""),779.88)</f>
        <v>779.88</v>
      </c>
      <c r="M65" s="2">
        <f>IFERROR(__xludf.DUMMYFUNCTION("""COMPUTED_VALUE"""),45385.66666666667)</f>
        <v>45385.66667</v>
      </c>
      <c r="N65" s="1">
        <f>IFERROR(__xludf.DUMMYFUNCTION("""COMPUTED_VALUE"""),3.568115E7)</f>
        <v>35681150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IFERROR(__xludf.DUMMYFUNCTION("""COMPUTED_VALUE"""),779.88)</f>
        <v>779.88</v>
      </c>
      <c r="D66" s="2">
        <f>IFERROR(__xludf.DUMMYFUNCTION("""COMPUTED_VALUE"""),45386.66666666667)</f>
        <v>45386.66667</v>
      </c>
      <c r="E66" s="1">
        <f>IFERROR(__xludf.DUMMYFUNCTION("""COMPUTED_VALUE"""),785.67)</f>
        <v>785.67</v>
      </c>
      <c r="G66" s="2">
        <f>IFERROR(__xludf.DUMMYFUNCTION("""COMPUTED_VALUE"""),45386.66666666667)</f>
        <v>45386.66667</v>
      </c>
      <c r="H66" s="1">
        <f>IFERROR(__xludf.DUMMYFUNCTION("""COMPUTED_VALUE"""),768.72)</f>
        <v>768.72</v>
      </c>
      <c r="J66" s="2">
        <f>IFERROR(__xludf.DUMMYFUNCTION("""COMPUTED_VALUE"""),45386.66666666667)</f>
        <v>45386.66667</v>
      </c>
      <c r="K66" s="1">
        <f>IFERROR(__xludf.DUMMYFUNCTION("""COMPUTED_VALUE"""),771.28)</f>
        <v>771.28</v>
      </c>
      <c r="M66" s="2">
        <f>IFERROR(__xludf.DUMMYFUNCTION("""COMPUTED_VALUE"""),45386.66666666667)</f>
        <v>45386.66667</v>
      </c>
      <c r="N66" s="1">
        <f>IFERROR(__xludf.DUMMYFUNCTION("""COMPUTED_VALUE"""),3.1764948E7)</f>
        <v>31764948</v>
      </c>
    </row>
    <row r="67">
      <c r="A67" s="2">
        <f>IFERROR(__xludf.DUMMYFUNCTION("""COMPUTED_VALUE"""),45387.66666666667)</f>
        <v>45387.66667</v>
      </c>
      <c r="B67" s="1">
        <f>IFERROR(__xludf.DUMMYFUNCTION("""COMPUTED_VALUE"""),771.28)</f>
        <v>771.28</v>
      </c>
      <c r="D67" s="2">
        <f>IFERROR(__xludf.DUMMYFUNCTION("""COMPUTED_VALUE"""),45387.66666666667)</f>
        <v>45387.66667</v>
      </c>
      <c r="E67" s="1">
        <f>IFERROR(__xludf.DUMMYFUNCTION("""COMPUTED_VALUE"""),776.16)</f>
        <v>776.16</v>
      </c>
      <c r="G67" s="2">
        <f>IFERROR(__xludf.DUMMYFUNCTION("""COMPUTED_VALUE"""),45387.66666666667)</f>
        <v>45387.66667</v>
      </c>
      <c r="H67" s="1">
        <f>IFERROR(__xludf.DUMMYFUNCTION("""COMPUTED_VALUE"""),765.68)</f>
        <v>765.68</v>
      </c>
      <c r="J67" s="2">
        <f>IFERROR(__xludf.DUMMYFUNCTION("""COMPUTED_VALUE"""),45387.66666666667)</f>
        <v>45387.66667</v>
      </c>
      <c r="K67" s="1">
        <f>IFERROR(__xludf.DUMMYFUNCTION("""COMPUTED_VALUE"""),775.38)</f>
        <v>775.38</v>
      </c>
      <c r="M67" s="2">
        <f>IFERROR(__xludf.DUMMYFUNCTION("""COMPUTED_VALUE"""),45387.66666666667)</f>
        <v>45387.66667</v>
      </c>
      <c r="N67" s="1">
        <f>IFERROR(__xludf.DUMMYFUNCTION("""COMPUTED_VALUE"""),2.7165934E7)</f>
        <v>27165934</v>
      </c>
    </row>
    <row r="68">
      <c r="A68" s="2">
        <f>IFERROR(__xludf.DUMMYFUNCTION("""COMPUTED_VALUE"""),45390.66666666667)</f>
        <v>45390.66667</v>
      </c>
      <c r="B68" s="1">
        <f>IFERROR(__xludf.DUMMYFUNCTION("""COMPUTED_VALUE"""),775.38)</f>
        <v>775.38</v>
      </c>
      <c r="D68" s="2">
        <f>IFERROR(__xludf.DUMMYFUNCTION("""COMPUTED_VALUE"""),45390.66666666667)</f>
        <v>45390.66667</v>
      </c>
      <c r="E68" s="1">
        <f>IFERROR(__xludf.DUMMYFUNCTION("""COMPUTED_VALUE"""),780.17)</f>
        <v>780.17</v>
      </c>
      <c r="G68" s="2">
        <f>IFERROR(__xludf.DUMMYFUNCTION("""COMPUTED_VALUE"""),45390.66666666667)</f>
        <v>45390.66667</v>
      </c>
      <c r="H68" s="1">
        <f>IFERROR(__xludf.DUMMYFUNCTION("""COMPUTED_VALUE"""),773.36)</f>
        <v>773.36</v>
      </c>
      <c r="J68" s="2">
        <f>IFERROR(__xludf.DUMMYFUNCTION("""COMPUTED_VALUE"""),45390.66666666667)</f>
        <v>45390.66667</v>
      </c>
      <c r="K68" s="1">
        <f>IFERROR(__xludf.DUMMYFUNCTION("""COMPUTED_VALUE"""),774.03)</f>
        <v>774.03</v>
      </c>
      <c r="M68" s="2">
        <f>IFERROR(__xludf.DUMMYFUNCTION("""COMPUTED_VALUE"""),45390.66666666667)</f>
        <v>45390.66667</v>
      </c>
      <c r="N68" s="1">
        <f>IFERROR(__xludf.DUMMYFUNCTION("""COMPUTED_VALUE"""),3.3349631E7)</f>
        <v>33349631</v>
      </c>
    </row>
    <row r="69">
      <c r="A69" s="2">
        <f>IFERROR(__xludf.DUMMYFUNCTION("""COMPUTED_VALUE"""),45391.66666666667)</f>
        <v>45391.66667</v>
      </c>
      <c r="B69" s="1">
        <f>IFERROR(__xludf.DUMMYFUNCTION("""COMPUTED_VALUE"""),774.03)</f>
        <v>774.03</v>
      </c>
      <c r="D69" s="2">
        <f>IFERROR(__xludf.DUMMYFUNCTION("""COMPUTED_VALUE"""),45391.66666666667)</f>
        <v>45391.66667</v>
      </c>
      <c r="E69" s="1">
        <f>IFERROR(__xludf.DUMMYFUNCTION("""COMPUTED_VALUE"""),777.78)</f>
        <v>777.78</v>
      </c>
      <c r="G69" s="2">
        <f>IFERROR(__xludf.DUMMYFUNCTION("""COMPUTED_VALUE"""),45391.66666666667)</f>
        <v>45391.66667</v>
      </c>
      <c r="H69" s="1">
        <f>IFERROR(__xludf.DUMMYFUNCTION("""COMPUTED_VALUE"""),769.66)</f>
        <v>769.66</v>
      </c>
      <c r="J69" s="2">
        <f>IFERROR(__xludf.DUMMYFUNCTION("""COMPUTED_VALUE"""),45391.66666666667)</f>
        <v>45391.66667</v>
      </c>
      <c r="K69" s="1">
        <f>IFERROR(__xludf.DUMMYFUNCTION("""COMPUTED_VALUE"""),776.13)</f>
        <v>776.13</v>
      </c>
      <c r="M69" s="2">
        <f>IFERROR(__xludf.DUMMYFUNCTION("""COMPUTED_VALUE"""),45391.66666666667)</f>
        <v>45391.66667</v>
      </c>
      <c r="N69" s="1">
        <f>IFERROR(__xludf.DUMMYFUNCTION("""COMPUTED_VALUE"""),3.0185843E7)</f>
        <v>30185843</v>
      </c>
    </row>
    <row r="70">
      <c r="A70" s="2">
        <f>IFERROR(__xludf.DUMMYFUNCTION("""COMPUTED_VALUE"""),45392.66666666667)</f>
        <v>45392.66667</v>
      </c>
      <c r="B70" s="1">
        <f>IFERROR(__xludf.DUMMYFUNCTION("""COMPUTED_VALUE"""),776.13)</f>
        <v>776.13</v>
      </c>
      <c r="D70" s="2">
        <f>IFERROR(__xludf.DUMMYFUNCTION("""COMPUTED_VALUE"""),45392.66666666667)</f>
        <v>45392.66667</v>
      </c>
      <c r="E70" s="1">
        <f>IFERROR(__xludf.DUMMYFUNCTION("""COMPUTED_VALUE"""),776.13)</f>
        <v>776.13</v>
      </c>
      <c r="G70" s="2">
        <f>IFERROR(__xludf.DUMMYFUNCTION("""COMPUTED_VALUE"""),45392.66666666667)</f>
        <v>45392.66667</v>
      </c>
      <c r="H70" s="1">
        <f>IFERROR(__xludf.DUMMYFUNCTION("""COMPUTED_VALUE"""),767.52)</f>
        <v>767.52</v>
      </c>
      <c r="J70" s="2">
        <f>IFERROR(__xludf.DUMMYFUNCTION("""COMPUTED_VALUE"""),45392.66666666667)</f>
        <v>45392.66667</v>
      </c>
      <c r="K70" s="1">
        <f>IFERROR(__xludf.DUMMYFUNCTION("""COMPUTED_VALUE"""),772.16)</f>
        <v>772.16</v>
      </c>
      <c r="M70" s="2">
        <f>IFERROR(__xludf.DUMMYFUNCTION("""COMPUTED_VALUE"""),45392.66666666667)</f>
        <v>45392.66667</v>
      </c>
      <c r="N70" s="1">
        <f>IFERROR(__xludf.DUMMYFUNCTION("""COMPUTED_VALUE"""),3.6582787E7)</f>
        <v>36582787</v>
      </c>
    </row>
    <row r="71">
      <c r="A71" s="2">
        <f>IFERROR(__xludf.DUMMYFUNCTION("""COMPUTED_VALUE"""),45393.66666666667)</f>
        <v>45393.66667</v>
      </c>
      <c r="B71" s="1">
        <f>IFERROR(__xludf.DUMMYFUNCTION("""COMPUTED_VALUE"""),772.16)</f>
        <v>772.16</v>
      </c>
      <c r="D71" s="2">
        <f>IFERROR(__xludf.DUMMYFUNCTION("""COMPUTED_VALUE"""),45393.66666666667)</f>
        <v>45393.66667</v>
      </c>
      <c r="E71" s="1">
        <f>IFERROR(__xludf.DUMMYFUNCTION("""COMPUTED_VALUE"""),773.55)</f>
        <v>773.55</v>
      </c>
      <c r="G71" s="2">
        <f>IFERROR(__xludf.DUMMYFUNCTION("""COMPUTED_VALUE"""),45393.66666666667)</f>
        <v>45393.66667</v>
      </c>
      <c r="H71" s="1">
        <f>IFERROR(__xludf.DUMMYFUNCTION("""COMPUTED_VALUE"""),764.87)</f>
        <v>764.87</v>
      </c>
      <c r="J71" s="2">
        <f>IFERROR(__xludf.DUMMYFUNCTION("""COMPUTED_VALUE"""),45393.66666666667)</f>
        <v>45393.66667</v>
      </c>
      <c r="K71" s="1">
        <f>IFERROR(__xludf.DUMMYFUNCTION("""COMPUTED_VALUE"""),773.16)</f>
        <v>773.16</v>
      </c>
      <c r="M71" s="2">
        <f>IFERROR(__xludf.DUMMYFUNCTION("""COMPUTED_VALUE"""),45393.66666666667)</f>
        <v>45393.66667</v>
      </c>
      <c r="N71" s="1">
        <f>IFERROR(__xludf.DUMMYFUNCTION("""COMPUTED_VALUE"""),3.386326E7)</f>
        <v>33863260</v>
      </c>
    </row>
    <row r="72">
      <c r="A72" s="2">
        <f>IFERROR(__xludf.DUMMYFUNCTION("""COMPUTED_VALUE"""),45394.66666666667)</f>
        <v>45394.66667</v>
      </c>
      <c r="B72" s="1">
        <f>IFERROR(__xludf.DUMMYFUNCTION("""COMPUTED_VALUE"""),773.16)</f>
        <v>773.16</v>
      </c>
      <c r="D72" s="2">
        <f>IFERROR(__xludf.DUMMYFUNCTION("""COMPUTED_VALUE"""),45394.66666666667)</f>
        <v>45394.66667</v>
      </c>
      <c r="E72" s="1">
        <f>IFERROR(__xludf.DUMMYFUNCTION("""COMPUTED_VALUE"""),783.22)</f>
        <v>783.22</v>
      </c>
      <c r="G72" s="2">
        <f>IFERROR(__xludf.DUMMYFUNCTION("""COMPUTED_VALUE"""),45394.66666666667)</f>
        <v>45394.66667</v>
      </c>
      <c r="H72" s="1">
        <f>IFERROR(__xludf.DUMMYFUNCTION("""COMPUTED_VALUE"""),762.21)</f>
        <v>762.21</v>
      </c>
      <c r="J72" s="2">
        <f>IFERROR(__xludf.DUMMYFUNCTION("""COMPUTED_VALUE"""),45394.66666666667)</f>
        <v>45394.66667</v>
      </c>
      <c r="K72" s="1">
        <f>IFERROR(__xludf.DUMMYFUNCTION("""COMPUTED_VALUE"""),764.9)</f>
        <v>764.9</v>
      </c>
      <c r="M72" s="2">
        <f>IFERROR(__xludf.DUMMYFUNCTION("""COMPUTED_VALUE"""),45394.66666666667)</f>
        <v>45394.66667</v>
      </c>
      <c r="N72" s="1">
        <f>IFERROR(__xludf.DUMMYFUNCTION("""COMPUTED_VALUE"""),3.8904075E7)</f>
        <v>38904075</v>
      </c>
    </row>
    <row r="73">
      <c r="A73" s="2">
        <f>IFERROR(__xludf.DUMMYFUNCTION("""COMPUTED_VALUE"""),45397.66666666667)</f>
        <v>45397.66667</v>
      </c>
      <c r="B73" s="1">
        <f>IFERROR(__xludf.DUMMYFUNCTION("""COMPUTED_VALUE"""),764.9)</f>
        <v>764.9</v>
      </c>
      <c r="D73" s="2">
        <f>IFERROR(__xludf.DUMMYFUNCTION("""COMPUTED_VALUE"""),45397.66666666667)</f>
        <v>45397.66667</v>
      </c>
      <c r="E73" s="1">
        <f>IFERROR(__xludf.DUMMYFUNCTION("""COMPUTED_VALUE"""),772.29)</f>
        <v>772.29</v>
      </c>
      <c r="G73" s="2">
        <f>IFERROR(__xludf.DUMMYFUNCTION("""COMPUTED_VALUE"""),45397.66666666667)</f>
        <v>45397.66667</v>
      </c>
      <c r="H73" s="1">
        <f>IFERROR(__xludf.DUMMYFUNCTION("""COMPUTED_VALUE"""),755.13)</f>
        <v>755.13</v>
      </c>
      <c r="J73" s="2">
        <f>IFERROR(__xludf.DUMMYFUNCTION("""COMPUTED_VALUE"""),45397.66666666667)</f>
        <v>45397.66667</v>
      </c>
      <c r="K73" s="1">
        <f>IFERROR(__xludf.DUMMYFUNCTION("""COMPUTED_VALUE"""),757.64)</f>
        <v>757.64</v>
      </c>
      <c r="M73" s="2">
        <f>IFERROR(__xludf.DUMMYFUNCTION("""COMPUTED_VALUE"""),45397.66666666667)</f>
        <v>45397.66667</v>
      </c>
      <c r="N73" s="1">
        <f>IFERROR(__xludf.DUMMYFUNCTION("""COMPUTED_VALUE"""),3.2186833E7)</f>
        <v>32186833</v>
      </c>
    </row>
    <row r="74">
      <c r="A74" s="2">
        <f>IFERROR(__xludf.DUMMYFUNCTION("""COMPUTED_VALUE"""),45398.66666666667)</f>
        <v>45398.66667</v>
      </c>
      <c r="B74" s="1">
        <f>IFERROR(__xludf.DUMMYFUNCTION("""COMPUTED_VALUE"""),757.64)</f>
        <v>757.64</v>
      </c>
      <c r="D74" s="2">
        <f>IFERROR(__xludf.DUMMYFUNCTION("""COMPUTED_VALUE"""),45398.66666666667)</f>
        <v>45398.66667</v>
      </c>
      <c r="E74" s="1">
        <f>IFERROR(__xludf.DUMMYFUNCTION("""COMPUTED_VALUE"""),758.86)</f>
        <v>758.86</v>
      </c>
      <c r="G74" s="2">
        <f>IFERROR(__xludf.DUMMYFUNCTION("""COMPUTED_VALUE"""),45398.66666666667)</f>
        <v>45398.66667</v>
      </c>
      <c r="H74" s="1">
        <f>IFERROR(__xludf.DUMMYFUNCTION("""COMPUTED_VALUE"""),745.92)</f>
        <v>745.92</v>
      </c>
      <c r="J74" s="2">
        <f>IFERROR(__xludf.DUMMYFUNCTION("""COMPUTED_VALUE"""),45398.66666666667)</f>
        <v>45398.66667</v>
      </c>
      <c r="K74" s="1">
        <f>IFERROR(__xludf.DUMMYFUNCTION("""COMPUTED_VALUE"""),752.32)</f>
        <v>752.32</v>
      </c>
      <c r="M74" s="2">
        <f>IFERROR(__xludf.DUMMYFUNCTION("""COMPUTED_VALUE"""),45398.66666666667)</f>
        <v>45398.66667</v>
      </c>
      <c r="N74" s="1">
        <f>IFERROR(__xludf.DUMMYFUNCTION("""COMPUTED_VALUE"""),3.9040691E7)</f>
        <v>39040691</v>
      </c>
    </row>
    <row r="75">
      <c r="A75" s="2">
        <f>IFERROR(__xludf.DUMMYFUNCTION("""COMPUTED_VALUE"""),45399.66666666667)</f>
        <v>45399.66667</v>
      </c>
      <c r="B75" s="1">
        <f>IFERROR(__xludf.DUMMYFUNCTION("""COMPUTED_VALUE"""),752.32)</f>
        <v>752.32</v>
      </c>
      <c r="D75" s="2">
        <f>IFERROR(__xludf.DUMMYFUNCTION("""COMPUTED_VALUE"""),45399.66666666667)</f>
        <v>45399.66667</v>
      </c>
      <c r="E75" s="1">
        <f>IFERROR(__xludf.DUMMYFUNCTION("""COMPUTED_VALUE"""),760.14)</f>
        <v>760.14</v>
      </c>
      <c r="G75" s="2">
        <f>IFERROR(__xludf.DUMMYFUNCTION("""COMPUTED_VALUE"""),45399.66666666667)</f>
        <v>45399.66667</v>
      </c>
      <c r="H75" s="1">
        <f>IFERROR(__xludf.DUMMYFUNCTION("""COMPUTED_VALUE"""),750.52)</f>
        <v>750.52</v>
      </c>
      <c r="J75" s="2">
        <f>IFERROR(__xludf.DUMMYFUNCTION("""COMPUTED_VALUE"""),45399.66666666667)</f>
        <v>45399.66667</v>
      </c>
      <c r="K75" s="1">
        <f>IFERROR(__xludf.DUMMYFUNCTION("""COMPUTED_VALUE"""),755.12)</f>
        <v>755.12</v>
      </c>
      <c r="M75" s="2">
        <f>IFERROR(__xludf.DUMMYFUNCTION("""COMPUTED_VALUE"""),45399.66666666667)</f>
        <v>45399.66667</v>
      </c>
      <c r="N75" s="1">
        <f>IFERROR(__xludf.DUMMYFUNCTION("""COMPUTED_VALUE"""),3.3044927E7)</f>
        <v>33044927</v>
      </c>
    </row>
    <row r="76">
      <c r="A76" s="2">
        <f>IFERROR(__xludf.DUMMYFUNCTION("""COMPUTED_VALUE"""),45400.66666666667)</f>
        <v>45400.66667</v>
      </c>
      <c r="B76" s="1">
        <f>IFERROR(__xludf.DUMMYFUNCTION("""COMPUTED_VALUE"""),755.12)</f>
        <v>755.12</v>
      </c>
      <c r="D76" s="2">
        <f>IFERROR(__xludf.DUMMYFUNCTION("""COMPUTED_VALUE"""),45400.66666666667)</f>
        <v>45400.66667</v>
      </c>
      <c r="E76" s="1">
        <f>IFERROR(__xludf.DUMMYFUNCTION("""COMPUTED_VALUE"""),765.07)</f>
        <v>765.07</v>
      </c>
      <c r="G76" s="2">
        <f>IFERROR(__xludf.DUMMYFUNCTION("""COMPUTED_VALUE"""),45400.66666666667)</f>
        <v>45400.66667</v>
      </c>
      <c r="H76" s="1">
        <f>IFERROR(__xludf.DUMMYFUNCTION("""COMPUTED_VALUE"""),754.3)</f>
        <v>754.3</v>
      </c>
      <c r="J76" s="2">
        <f>IFERROR(__xludf.DUMMYFUNCTION("""COMPUTED_VALUE"""),45400.66666666667)</f>
        <v>45400.66667</v>
      </c>
      <c r="K76" s="1">
        <f>IFERROR(__xludf.DUMMYFUNCTION("""COMPUTED_VALUE"""),761.48)</f>
        <v>761.48</v>
      </c>
      <c r="M76" s="2">
        <f>IFERROR(__xludf.DUMMYFUNCTION("""COMPUTED_VALUE"""),45400.66666666667)</f>
        <v>45400.66667</v>
      </c>
      <c r="N76" s="1">
        <f>IFERROR(__xludf.DUMMYFUNCTION("""COMPUTED_VALUE"""),5.0263971E7)</f>
        <v>50263971</v>
      </c>
    </row>
    <row r="77">
      <c r="A77" s="2">
        <f>IFERROR(__xludf.DUMMYFUNCTION("""COMPUTED_VALUE"""),45401.66666666667)</f>
        <v>45401.66667</v>
      </c>
      <c r="B77" s="1">
        <f>IFERROR(__xludf.DUMMYFUNCTION("""COMPUTED_VALUE"""),761.48)</f>
        <v>761.48</v>
      </c>
      <c r="D77" s="2">
        <f>IFERROR(__xludf.DUMMYFUNCTION("""COMPUTED_VALUE"""),45401.66666666667)</f>
        <v>45401.66667</v>
      </c>
      <c r="E77" s="1">
        <f>IFERROR(__xludf.DUMMYFUNCTION("""COMPUTED_VALUE"""),778.6)</f>
        <v>778.6</v>
      </c>
      <c r="G77" s="2">
        <f>IFERROR(__xludf.DUMMYFUNCTION("""COMPUTED_VALUE"""),45401.66666666667)</f>
        <v>45401.66667</v>
      </c>
      <c r="H77" s="1">
        <f>IFERROR(__xludf.DUMMYFUNCTION("""COMPUTED_VALUE"""),761.48)</f>
        <v>761.48</v>
      </c>
      <c r="J77" s="2">
        <f>IFERROR(__xludf.DUMMYFUNCTION("""COMPUTED_VALUE"""),45401.66666666667)</f>
        <v>45401.66667</v>
      </c>
      <c r="K77" s="1">
        <f>IFERROR(__xludf.DUMMYFUNCTION("""COMPUTED_VALUE"""),776.92)</f>
        <v>776.92</v>
      </c>
      <c r="M77" s="2">
        <f>IFERROR(__xludf.DUMMYFUNCTION("""COMPUTED_VALUE"""),45401.66666666667)</f>
        <v>45401.66667</v>
      </c>
      <c r="N77" s="1">
        <f>IFERROR(__xludf.DUMMYFUNCTION("""COMPUTED_VALUE"""),4.6065449E7)</f>
        <v>46065449</v>
      </c>
    </row>
    <row r="78">
      <c r="A78" s="2">
        <f>IFERROR(__xludf.DUMMYFUNCTION("""COMPUTED_VALUE"""),45404.66666666667)</f>
        <v>45404.66667</v>
      </c>
      <c r="B78" s="1">
        <f>IFERROR(__xludf.DUMMYFUNCTION("""COMPUTED_VALUE"""),776.92)</f>
        <v>776.92</v>
      </c>
      <c r="D78" s="2">
        <f>IFERROR(__xludf.DUMMYFUNCTION("""COMPUTED_VALUE"""),45404.66666666667)</f>
        <v>45404.66667</v>
      </c>
      <c r="E78" s="1">
        <f>IFERROR(__xludf.DUMMYFUNCTION("""COMPUTED_VALUE"""),783.27)</f>
        <v>783.27</v>
      </c>
      <c r="G78" s="2">
        <f>IFERROR(__xludf.DUMMYFUNCTION("""COMPUTED_VALUE"""),45404.66666666667)</f>
        <v>45404.66667</v>
      </c>
      <c r="H78" s="1">
        <f>IFERROR(__xludf.DUMMYFUNCTION("""COMPUTED_VALUE"""),768.54)</f>
        <v>768.54</v>
      </c>
      <c r="J78" s="2">
        <f>IFERROR(__xludf.DUMMYFUNCTION("""COMPUTED_VALUE"""),45404.66666666667)</f>
        <v>45404.66667</v>
      </c>
      <c r="K78" s="1">
        <f>IFERROR(__xludf.DUMMYFUNCTION("""COMPUTED_VALUE"""),778.04)</f>
        <v>778.04</v>
      </c>
      <c r="M78" s="2">
        <f>IFERROR(__xludf.DUMMYFUNCTION("""COMPUTED_VALUE"""),45404.66666666667)</f>
        <v>45404.66667</v>
      </c>
      <c r="N78" s="1">
        <f>IFERROR(__xludf.DUMMYFUNCTION("""COMPUTED_VALUE"""),3.6172735E7)</f>
        <v>36172735</v>
      </c>
    </row>
    <row r="79">
      <c r="A79" s="2">
        <f>IFERROR(__xludf.DUMMYFUNCTION("""COMPUTED_VALUE"""),45405.66666666667)</f>
        <v>45405.66667</v>
      </c>
      <c r="B79" s="1">
        <f>IFERROR(__xludf.DUMMYFUNCTION("""COMPUTED_VALUE"""),778.04)</f>
        <v>778.04</v>
      </c>
      <c r="D79" s="2">
        <f>IFERROR(__xludf.DUMMYFUNCTION("""COMPUTED_VALUE"""),45405.66666666667)</f>
        <v>45405.66667</v>
      </c>
      <c r="E79" s="1">
        <f>IFERROR(__xludf.DUMMYFUNCTION("""COMPUTED_VALUE"""),781.66)</f>
        <v>781.66</v>
      </c>
      <c r="G79" s="2">
        <f>IFERROR(__xludf.DUMMYFUNCTION("""COMPUTED_VALUE"""),45405.66666666667)</f>
        <v>45405.66667</v>
      </c>
      <c r="H79" s="1">
        <f>IFERROR(__xludf.DUMMYFUNCTION("""COMPUTED_VALUE"""),774.15)</f>
        <v>774.15</v>
      </c>
      <c r="J79" s="2">
        <f>IFERROR(__xludf.DUMMYFUNCTION("""COMPUTED_VALUE"""),45405.66666666667)</f>
        <v>45405.66667</v>
      </c>
      <c r="K79" s="1">
        <f>IFERROR(__xludf.DUMMYFUNCTION("""COMPUTED_VALUE"""),779.65)</f>
        <v>779.65</v>
      </c>
      <c r="M79" s="2">
        <f>IFERROR(__xludf.DUMMYFUNCTION("""COMPUTED_VALUE"""),45405.66666666667)</f>
        <v>45405.66667</v>
      </c>
      <c r="N79" s="1">
        <f>IFERROR(__xludf.DUMMYFUNCTION("""COMPUTED_VALUE"""),3.005423E7)</f>
        <v>30054230</v>
      </c>
    </row>
    <row r="80">
      <c r="A80" s="2">
        <f>IFERROR(__xludf.DUMMYFUNCTION("""COMPUTED_VALUE"""),45406.66666666667)</f>
        <v>45406.66667</v>
      </c>
      <c r="B80" s="1">
        <f>IFERROR(__xludf.DUMMYFUNCTION("""COMPUTED_VALUE"""),779.65)</f>
        <v>779.65</v>
      </c>
      <c r="D80" s="2">
        <f>IFERROR(__xludf.DUMMYFUNCTION("""COMPUTED_VALUE"""),45406.66666666667)</f>
        <v>45406.66667</v>
      </c>
      <c r="E80" s="1">
        <f>IFERROR(__xludf.DUMMYFUNCTION("""COMPUTED_VALUE"""),784.76)</f>
        <v>784.76</v>
      </c>
      <c r="G80" s="2">
        <f>IFERROR(__xludf.DUMMYFUNCTION("""COMPUTED_VALUE"""),45406.66666666667)</f>
        <v>45406.66667</v>
      </c>
      <c r="H80" s="1">
        <f>IFERROR(__xludf.DUMMYFUNCTION("""COMPUTED_VALUE"""),771.72)</f>
        <v>771.72</v>
      </c>
      <c r="J80" s="2">
        <f>IFERROR(__xludf.DUMMYFUNCTION("""COMPUTED_VALUE"""),45406.66666666667)</f>
        <v>45406.66667</v>
      </c>
      <c r="K80" s="1">
        <f>IFERROR(__xludf.DUMMYFUNCTION("""COMPUTED_VALUE"""),784.07)</f>
        <v>784.07</v>
      </c>
      <c r="M80" s="2">
        <f>IFERROR(__xludf.DUMMYFUNCTION("""COMPUTED_VALUE"""),45406.66666666667)</f>
        <v>45406.66667</v>
      </c>
      <c r="N80" s="1">
        <f>IFERROR(__xludf.DUMMYFUNCTION("""COMPUTED_VALUE"""),3.2875166E7)</f>
        <v>32875166</v>
      </c>
    </row>
    <row r="81">
      <c r="A81" s="2">
        <f>IFERROR(__xludf.DUMMYFUNCTION("""COMPUTED_VALUE"""),45407.66666666667)</f>
        <v>45407.66667</v>
      </c>
      <c r="B81" s="1">
        <f>IFERROR(__xludf.DUMMYFUNCTION("""COMPUTED_VALUE"""),784.07)</f>
        <v>784.07</v>
      </c>
      <c r="D81" s="2">
        <f>IFERROR(__xludf.DUMMYFUNCTION("""COMPUTED_VALUE"""),45407.66666666667)</f>
        <v>45407.66667</v>
      </c>
      <c r="E81" s="1">
        <f>IFERROR(__xludf.DUMMYFUNCTION("""COMPUTED_VALUE"""),790.9)</f>
        <v>790.9</v>
      </c>
      <c r="G81" s="2">
        <f>IFERROR(__xludf.DUMMYFUNCTION("""COMPUTED_VALUE"""),45407.66666666667)</f>
        <v>45407.66667</v>
      </c>
      <c r="H81" s="1">
        <f>IFERROR(__xludf.DUMMYFUNCTION("""COMPUTED_VALUE"""),779.43)</f>
        <v>779.43</v>
      </c>
      <c r="J81" s="2">
        <f>IFERROR(__xludf.DUMMYFUNCTION("""COMPUTED_VALUE"""),45407.66666666667)</f>
        <v>45407.66667</v>
      </c>
      <c r="K81" s="1">
        <f>IFERROR(__xludf.DUMMYFUNCTION("""COMPUTED_VALUE"""),788.77)</f>
        <v>788.77</v>
      </c>
      <c r="M81" s="2">
        <f>IFERROR(__xludf.DUMMYFUNCTION("""COMPUTED_VALUE"""),45407.66666666667)</f>
        <v>45407.66667</v>
      </c>
      <c r="N81" s="1">
        <f>IFERROR(__xludf.DUMMYFUNCTION("""COMPUTED_VALUE"""),3.4468247E7)</f>
        <v>34468247</v>
      </c>
    </row>
    <row r="82">
      <c r="A82" s="2">
        <f>IFERROR(__xludf.DUMMYFUNCTION("""COMPUTED_VALUE"""),45408.66666666667)</f>
        <v>45408.66667</v>
      </c>
      <c r="B82" s="1">
        <f>IFERROR(__xludf.DUMMYFUNCTION("""COMPUTED_VALUE"""),788.77)</f>
        <v>788.77</v>
      </c>
      <c r="D82" s="2">
        <f>IFERROR(__xludf.DUMMYFUNCTION("""COMPUTED_VALUE"""),45408.66666666667)</f>
        <v>45408.66667</v>
      </c>
      <c r="E82" s="1">
        <f>IFERROR(__xludf.DUMMYFUNCTION("""COMPUTED_VALUE"""),788.77)</f>
        <v>788.77</v>
      </c>
      <c r="G82" s="2">
        <f>IFERROR(__xludf.DUMMYFUNCTION("""COMPUTED_VALUE"""),45408.66666666667)</f>
        <v>45408.66667</v>
      </c>
      <c r="H82" s="1">
        <f>IFERROR(__xludf.DUMMYFUNCTION("""COMPUTED_VALUE"""),781.21)</f>
        <v>781.21</v>
      </c>
      <c r="J82" s="2">
        <f>IFERROR(__xludf.DUMMYFUNCTION("""COMPUTED_VALUE"""),45408.66666666667)</f>
        <v>45408.66667</v>
      </c>
      <c r="K82" s="1">
        <f>IFERROR(__xludf.DUMMYFUNCTION("""COMPUTED_VALUE"""),785.24)</f>
        <v>785.24</v>
      </c>
      <c r="M82" s="2">
        <f>IFERROR(__xludf.DUMMYFUNCTION("""COMPUTED_VALUE"""),45408.66666666667)</f>
        <v>45408.66667</v>
      </c>
      <c r="N82" s="1">
        <f>IFERROR(__xludf.DUMMYFUNCTION("""COMPUTED_VALUE"""),2.825225E7)</f>
        <v>28252250</v>
      </c>
    </row>
    <row r="83">
      <c r="A83" s="2">
        <f>IFERROR(__xludf.DUMMYFUNCTION("""COMPUTED_VALUE"""),45411.66666666667)</f>
        <v>45411.66667</v>
      </c>
      <c r="B83" s="1">
        <f>IFERROR(__xludf.DUMMYFUNCTION("""COMPUTED_VALUE"""),785.24)</f>
        <v>785.24</v>
      </c>
      <c r="D83" s="2">
        <f>IFERROR(__xludf.DUMMYFUNCTION("""COMPUTED_VALUE"""),45411.66666666667)</f>
        <v>45411.66667</v>
      </c>
      <c r="E83" s="1">
        <f>IFERROR(__xludf.DUMMYFUNCTION("""COMPUTED_VALUE"""),787.99)</f>
        <v>787.99</v>
      </c>
      <c r="G83" s="2">
        <f>IFERROR(__xludf.DUMMYFUNCTION("""COMPUTED_VALUE"""),45411.66666666667)</f>
        <v>45411.66667</v>
      </c>
      <c r="H83" s="1">
        <f>IFERROR(__xludf.DUMMYFUNCTION("""COMPUTED_VALUE"""),783.35)</f>
        <v>783.35</v>
      </c>
      <c r="J83" s="2">
        <f>IFERROR(__xludf.DUMMYFUNCTION("""COMPUTED_VALUE"""),45411.66666666667)</f>
        <v>45411.66667</v>
      </c>
      <c r="K83" s="1">
        <f>IFERROR(__xludf.DUMMYFUNCTION("""COMPUTED_VALUE"""),787.67)</f>
        <v>787.67</v>
      </c>
      <c r="M83" s="2">
        <f>IFERROR(__xludf.DUMMYFUNCTION("""COMPUTED_VALUE"""),45411.66666666667)</f>
        <v>45411.66667</v>
      </c>
      <c r="N83" s="1">
        <f>IFERROR(__xludf.DUMMYFUNCTION("""COMPUTED_VALUE"""),3.0106454E7)</f>
        <v>30106454</v>
      </c>
    </row>
    <row r="84">
      <c r="A84" s="2">
        <f>IFERROR(__xludf.DUMMYFUNCTION("""COMPUTED_VALUE"""),45412.66666666667)</f>
        <v>45412.66667</v>
      </c>
      <c r="B84" s="1">
        <f>IFERROR(__xludf.DUMMYFUNCTION("""COMPUTED_VALUE"""),787.67)</f>
        <v>787.67</v>
      </c>
      <c r="D84" s="2">
        <f>IFERROR(__xludf.DUMMYFUNCTION("""COMPUTED_VALUE"""),45412.66666666667)</f>
        <v>45412.66667</v>
      </c>
      <c r="E84" s="1">
        <f>IFERROR(__xludf.DUMMYFUNCTION("""COMPUTED_VALUE"""),787.67)</f>
        <v>787.67</v>
      </c>
      <c r="G84" s="2">
        <f>IFERROR(__xludf.DUMMYFUNCTION("""COMPUTED_VALUE"""),45412.66666666667)</f>
        <v>45412.66667</v>
      </c>
      <c r="H84" s="1">
        <f>IFERROR(__xludf.DUMMYFUNCTION("""COMPUTED_VALUE"""),769.21)</f>
        <v>769.21</v>
      </c>
      <c r="J84" s="2">
        <f>IFERROR(__xludf.DUMMYFUNCTION("""COMPUTED_VALUE"""),45412.66666666667)</f>
        <v>45412.66667</v>
      </c>
      <c r="K84" s="1">
        <f>IFERROR(__xludf.DUMMYFUNCTION("""COMPUTED_VALUE"""),769.21)</f>
        <v>769.21</v>
      </c>
      <c r="M84" s="2">
        <f>IFERROR(__xludf.DUMMYFUNCTION("""COMPUTED_VALUE"""),45412.66666666667)</f>
        <v>45412.66667</v>
      </c>
      <c r="N84" s="1">
        <f>IFERROR(__xludf.DUMMYFUNCTION("""COMPUTED_VALUE"""),4.1603694E7)</f>
        <v>41603694</v>
      </c>
    </row>
    <row r="85">
      <c r="A85" s="2">
        <f>IFERROR(__xludf.DUMMYFUNCTION("""COMPUTED_VALUE"""),45413.66666666667)</f>
        <v>45413.66667</v>
      </c>
      <c r="B85" s="1">
        <f>IFERROR(__xludf.DUMMYFUNCTION("""COMPUTED_VALUE"""),769.21)</f>
        <v>769.21</v>
      </c>
      <c r="D85" s="2">
        <f>IFERROR(__xludf.DUMMYFUNCTION("""COMPUTED_VALUE"""),45413.66666666667)</f>
        <v>45413.66667</v>
      </c>
      <c r="E85" s="1">
        <f>IFERROR(__xludf.DUMMYFUNCTION("""COMPUTED_VALUE"""),770.45)</f>
        <v>770.45</v>
      </c>
      <c r="G85" s="2">
        <f>IFERROR(__xludf.DUMMYFUNCTION("""COMPUTED_VALUE"""),45413.66666666667)</f>
        <v>45413.66667</v>
      </c>
      <c r="H85" s="1">
        <f>IFERROR(__xludf.DUMMYFUNCTION("""COMPUTED_VALUE"""),756.2)</f>
        <v>756.2</v>
      </c>
      <c r="J85" s="2">
        <f>IFERROR(__xludf.DUMMYFUNCTION("""COMPUTED_VALUE"""),45413.66666666667)</f>
        <v>45413.66667</v>
      </c>
      <c r="K85" s="1">
        <f>IFERROR(__xludf.DUMMYFUNCTION("""COMPUTED_VALUE"""),758.8)</f>
        <v>758.8</v>
      </c>
      <c r="M85" s="2">
        <f>IFERROR(__xludf.DUMMYFUNCTION("""COMPUTED_VALUE"""),45413.66666666667)</f>
        <v>45413.66667</v>
      </c>
      <c r="N85" s="1">
        <f>IFERROR(__xludf.DUMMYFUNCTION("""COMPUTED_VALUE"""),4.4947135E7)</f>
        <v>44947135</v>
      </c>
    </row>
    <row r="86">
      <c r="A86" s="2">
        <f>IFERROR(__xludf.DUMMYFUNCTION("""COMPUTED_VALUE"""),45414.66666666667)</f>
        <v>45414.66667</v>
      </c>
      <c r="B86" s="1">
        <f>IFERROR(__xludf.DUMMYFUNCTION("""COMPUTED_VALUE"""),758.8)</f>
        <v>758.8</v>
      </c>
      <c r="D86" s="2">
        <f>IFERROR(__xludf.DUMMYFUNCTION("""COMPUTED_VALUE"""),45414.66666666667)</f>
        <v>45414.66667</v>
      </c>
      <c r="E86" s="1">
        <f>IFERROR(__xludf.DUMMYFUNCTION("""COMPUTED_VALUE"""),773.39)</f>
        <v>773.39</v>
      </c>
      <c r="G86" s="2">
        <f>IFERROR(__xludf.DUMMYFUNCTION("""COMPUTED_VALUE"""),45414.66666666667)</f>
        <v>45414.66667</v>
      </c>
      <c r="H86" s="1">
        <f>IFERROR(__xludf.DUMMYFUNCTION("""COMPUTED_VALUE"""),758.8)</f>
        <v>758.8</v>
      </c>
      <c r="J86" s="2">
        <f>IFERROR(__xludf.DUMMYFUNCTION("""COMPUTED_VALUE"""),45414.66666666667)</f>
        <v>45414.66667</v>
      </c>
      <c r="K86" s="1">
        <f>IFERROR(__xludf.DUMMYFUNCTION("""COMPUTED_VALUE"""),768.14)</f>
        <v>768.14</v>
      </c>
      <c r="M86" s="2">
        <f>IFERROR(__xludf.DUMMYFUNCTION("""COMPUTED_VALUE"""),45414.66666666667)</f>
        <v>45414.66667</v>
      </c>
      <c r="N86" s="1">
        <f>IFERROR(__xludf.DUMMYFUNCTION("""COMPUTED_VALUE"""),3.2997728E7)</f>
        <v>32997728</v>
      </c>
    </row>
    <row r="87">
      <c r="A87" s="2">
        <f>IFERROR(__xludf.DUMMYFUNCTION("""COMPUTED_VALUE"""),45415.66666666667)</f>
        <v>45415.66667</v>
      </c>
      <c r="B87" s="1">
        <f>IFERROR(__xludf.DUMMYFUNCTION("""COMPUTED_VALUE"""),768.14)</f>
        <v>768.14</v>
      </c>
      <c r="D87" s="2">
        <f>IFERROR(__xludf.DUMMYFUNCTION("""COMPUTED_VALUE"""),45415.66666666667)</f>
        <v>45415.66667</v>
      </c>
      <c r="E87" s="1">
        <f>IFERROR(__xludf.DUMMYFUNCTION("""COMPUTED_VALUE"""),773.4)</f>
        <v>773.4</v>
      </c>
      <c r="G87" s="2">
        <f>IFERROR(__xludf.DUMMYFUNCTION("""COMPUTED_VALUE"""),45415.66666666667)</f>
        <v>45415.66667</v>
      </c>
      <c r="H87" s="1">
        <f>IFERROR(__xludf.DUMMYFUNCTION("""COMPUTED_VALUE"""),759.75)</f>
        <v>759.75</v>
      </c>
      <c r="J87" s="2">
        <f>IFERROR(__xludf.DUMMYFUNCTION("""COMPUTED_VALUE"""),45415.66666666667)</f>
        <v>45415.66667</v>
      </c>
      <c r="K87" s="1">
        <f>IFERROR(__xludf.DUMMYFUNCTION("""COMPUTED_VALUE"""),767.48)</f>
        <v>767.48</v>
      </c>
      <c r="M87" s="2">
        <f>IFERROR(__xludf.DUMMYFUNCTION("""COMPUTED_VALUE"""),45415.66666666667)</f>
        <v>45415.66667</v>
      </c>
      <c r="N87" s="1">
        <f>IFERROR(__xludf.DUMMYFUNCTION("""COMPUTED_VALUE"""),3.0826132E7)</f>
        <v>30826132</v>
      </c>
    </row>
    <row r="88">
      <c r="A88" s="2">
        <f>IFERROR(__xludf.DUMMYFUNCTION("""COMPUTED_VALUE"""),45418.66666666667)</f>
        <v>45418.66667</v>
      </c>
      <c r="B88" s="1">
        <f>IFERROR(__xludf.DUMMYFUNCTION("""COMPUTED_VALUE"""),767.48)</f>
        <v>767.48</v>
      </c>
      <c r="D88" s="2">
        <f>IFERROR(__xludf.DUMMYFUNCTION("""COMPUTED_VALUE"""),45418.66666666667)</f>
        <v>45418.66667</v>
      </c>
      <c r="E88" s="1">
        <f>IFERROR(__xludf.DUMMYFUNCTION("""COMPUTED_VALUE"""),776.08)</f>
        <v>776.08</v>
      </c>
      <c r="G88" s="2">
        <f>IFERROR(__xludf.DUMMYFUNCTION("""COMPUTED_VALUE"""),45418.66666666667)</f>
        <v>45418.66667</v>
      </c>
      <c r="H88" s="1">
        <f>IFERROR(__xludf.DUMMYFUNCTION("""COMPUTED_VALUE"""),767.48)</f>
        <v>767.48</v>
      </c>
      <c r="J88" s="2">
        <f>IFERROR(__xludf.DUMMYFUNCTION("""COMPUTED_VALUE"""),45418.66666666667)</f>
        <v>45418.66667</v>
      </c>
      <c r="K88" s="1">
        <f>IFERROR(__xludf.DUMMYFUNCTION("""COMPUTED_VALUE"""),771.37)</f>
        <v>771.37</v>
      </c>
      <c r="M88" s="2">
        <f>IFERROR(__xludf.DUMMYFUNCTION("""COMPUTED_VALUE"""),45418.66666666667)</f>
        <v>45418.66667</v>
      </c>
      <c r="N88" s="1">
        <f>IFERROR(__xludf.DUMMYFUNCTION("""COMPUTED_VALUE"""),3.3447239E7)</f>
        <v>33447239</v>
      </c>
    </row>
    <row r="89">
      <c r="A89" s="2">
        <f>IFERROR(__xludf.DUMMYFUNCTION("""COMPUTED_VALUE"""),45419.66666666667)</f>
        <v>45419.66667</v>
      </c>
      <c r="B89" s="1">
        <f>IFERROR(__xludf.DUMMYFUNCTION("""COMPUTED_VALUE"""),771.37)</f>
        <v>771.37</v>
      </c>
      <c r="D89" s="2">
        <f>IFERROR(__xludf.DUMMYFUNCTION("""COMPUTED_VALUE"""),45419.66666666667)</f>
        <v>45419.66667</v>
      </c>
      <c r="E89" s="1">
        <f>IFERROR(__xludf.DUMMYFUNCTION("""COMPUTED_VALUE"""),782.12)</f>
        <v>782.12</v>
      </c>
      <c r="G89" s="2">
        <f>IFERROR(__xludf.DUMMYFUNCTION("""COMPUTED_VALUE"""),45419.66666666667)</f>
        <v>45419.66667</v>
      </c>
      <c r="H89" s="1">
        <f>IFERROR(__xludf.DUMMYFUNCTION("""COMPUTED_VALUE"""),771.36)</f>
        <v>771.36</v>
      </c>
      <c r="J89" s="2">
        <f>IFERROR(__xludf.DUMMYFUNCTION("""COMPUTED_VALUE"""),45419.66666666667)</f>
        <v>45419.66667</v>
      </c>
      <c r="K89" s="1">
        <f>IFERROR(__xludf.DUMMYFUNCTION("""COMPUTED_VALUE"""),772.97)</f>
        <v>772.97</v>
      </c>
      <c r="M89" s="2">
        <f>IFERROR(__xludf.DUMMYFUNCTION("""COMPUTED_VALUE"""),45419.66666666667)</f>
        <v>45419.66667</v>
      </c>
      <c r="N89" s="1">
        <f>IFERROR(__xludf.DUMMYFUNCTION("""COMPUTED_VALUE"""),3.697821E7)</f>
        <v>36978210</v>
      </c>
    </row>
    <row r="90">
      <c r="A90" s="2">
        <f>IFERROR(__xludf.DUMMYFUNCTION("""COMPUTED_VALUE"""),45420.66666666667)</f>
        <v>45420.66667</v>
      </c>
      <c r="B90" s="1">
        <f>IFERROR(__xludf.DUMMYFUNCTION("""COMPUTED_VALUE"""),772.97)</f>
        <v>772.97</v>
      </c>
      <c r="D90" s="2">
        <f>IFERROR(__xludf.DUMMYFUNCTION("""COMPUTED_VALUE"""),45420.66666666667)</f>
        <v>45420.66667</v>
      </c>
      <c r="E90" s="1">
        <f>IFERROR(__xludf.DUMMYFUNCTION("""COMPUTED_VALUE"""),777.55)</f>
        <v>777.55</v>
      </c>
      <c r="G90" s="2">
        <f>IFERROR(__xludf.DUMMYFUNCTION("""COMPUTED_VALUE"""),45420.66666666667)</f>
        <v>45420.66667</v>
      </c>
      <c r="H90" s="1">
        <f>IFERROR(__xludf.DUMMYFUNCTION("""COMPUTED_VALUE"""),768.34)</f>
        <v>768.34</v>
      </c>
      <c r="J90" s="2">
        <f>IFERROR(__xludf.DUMMYFUNCTION("""COMPUTED_VALUE"""),45420.66666666667)</f>
        <v>45420.66667</v>
      </c>
      <c r="K90" s="1">
        <f>IFERROR(__xludf.DUMMYFUNCTION("""COMPUTED_VALUE"""),775.98)</f>
        <v>775.98</v>
      </c>
      <c r="M90" s="2">
        <f>IFERROR(__xludf.DUMMYFUNCTION("""COMPUTED_VALUE"""),45420.66666666667)</f>
        <v>45420.66667</v>
      </c>
      <c r="N90" s="1">
        <f>IFERROR(__xludf.DUMMYFUNCTION("""COMPUTED_VALUE"""),3.3332233E7)</f>
        <v>33332233</v>
      </c>
    </row>
    <row r="91">
      <c r="A91" s="2">
        <f>IFERROR(__xludf.DUMMYFUNCTION("""COMPUTED_VALUE"""),45421.66666666667)</f>
        <v>45421.66667</v>
      </c>
      <c r="B91" s="1">
        <f>IFERROR(__xludf.DUMMYFUNCTION("""COMPUTED_VALUE"""),775.98)</f>
        <v>775.98</v>
      </c>
      <c r="D91" s="2">
        <f>IFERROR(__xludf.DUMMYFUNCTION("""COMPUTED_VALUE"""),45421.66666666667)</f>
        <v>45421.66667</v>
      </c>
      <c r="E91" s="1">
        <f>IFERROR(__xludf.DUMMYFUNCTION("""COMPUTED_VALUE"""),783.25)</f>
        <v>783.25</v>
      </c>
      <c r="G91" s="2">
        <f>IFERROR(__xludf.DUMMYFUNCTION("""COMPUTED_VALUE"""),45421.66666666667)</f>
        <v>45421.66667</v>
      </c>
      <c r="H91" s="1">
        <f>IFERROR(__xludf.DUMMYFUNCTION("""COMPUTED_VALUE"""),775.98)</f>
        <v>775.98</v>
      </c>
      <c r="J91" s="2">
        <f>IFERROR(__xludf.DUMMYFUNCTION("""COMPUTED_VALUE"""),45421.66666666667)</f>
        <v>45421.66667</v>
      </c>
      <c r="K91" s="1">
        <f>IFERROR(__xludf.DUMMYFUNCTION("""COMPUTED_VALUE"""),783.01)</f>
        <v>783.01</v>
      </c>
      <c r="M91" s="2">
        <f>IFERROR(__xludf.DUMMYFUNCTION("""COMPUTED_VALUE"""),45421.66666666667)</f>
        <v>45421.66667</v>
      </c>
      <c r="N91" s="1">
        <f>IFERROR(__xludf.DUMMYFUNCTION("""COMPUTED_VALUE"""),2.4424666E7)</f>
        <v>24424666</v>
      </c>
    </row>
    <row r="92">
      <c r="A92" s="2">
        <f>IFERROR(__xludf.DUMMYFUNCTION("""COMPUTED_VALUE"""),45422.66666666667)</f>
        <v>45422.66667</v>
      </c>
      <c r="B92" s="1">
        <f>IFERROR(__xludf.DUMMYFUNCTION("""COMPUTED_VALUE"""),783.01)</f>
        <v>783.01</v>
      </c>
      <c r="D92" s="2">
        <f>IFERROR(__xludf.DUMMYFUNCTION("""COMPUTED_VALUE"""),45422.66666666667)</f>
        <v>45422.66667</v>
      </c>
      <c r="E92" s="1">
        <f>IFERROR(__xludf.DUMMYFUNCTION("""COMPUTED_VALUE"""),787.29)</f>
        <v>787.29</v>
      </c>
      <c r="G92" s="2">
        <f>IFERROR(__xludf.DUMMYFUNCTION("""COMPUTED_VALUE"""),45422.66666666667)</f>
        <v>45422.66667</v>
      </c>
      <c r="H92" s="1">
        <f>IFERROR(__xludf.DUMMYFUNCTION("""COMPUTED_VALUE"""),777.77)</f>
        <v>777.77</v>
      </c>
      <c r="J92" s="2">
        <f>IFERROR(__xludf.DUMMYFUNCTION("""COMPUTED_VALUE"""),45422.66666666667)</f>
        <v>45422.66667</v>
      </c>
      <c r="K92" s="1">
        <f>IFERROR(__xludf.DUMMYFUNCTION("""COMPUTED_VALUE"""),782.23)</f>
        <v>782.23</v>
      </c>
      <c r="M92" s="2">
        <f>IFERROR(__xludf.DUMMYFUNCTION("""COMPUTED_VALUE"""),45422.66666666667)</f>
        <v>45422.66667</v>
      </c>
      <c r="N92" s="1">
        <f>IFERROR(__xludf.DUMMYFUNCTION("""COMPUTED_VALUE"""),2.4834207E7)</f>
        <v>24834207</v>
      </c>
    </row>
    <row r="93">
      <c r="A93" s="2">
        <f>IFERROR(__xludf.DUMMYFUNCTION("""COMPUTED_VALUE"""),45425.66666666667)</f>
        <v>45425.66667</v>
      </c>
      <c r="B93" s="1">
        <f>IFERROR(__xludf.DUMMYFUNCTION("""COMPUTED_VALUE"""),782.23)</f>
        <v>782.23</v>
      </c>
      <c r="D93" s="2">
        <f>IFERROR(__xludf.DUMMYFUNCTION("""COMPUTED_VALUE"""),45425.66666666667)</f>
        <v>45425.66667</v>
      </c>
      <c r="E93" s="1">
        <f>IFERROR(__xludf.DUMMYFUNCTION("""COMPUTED_VALUE"""),786.72)</f>
        <v>786.72</v>
      </c>
      <c r="G93" s="2">
        <f>IFERROR(__xludf.DUMMYFUNCTION("""COMPUTED_VALUE"""),45425.66666666667)</f>
        <v>45425.66667</v>
      </c>
      <c r="H93" s="1">
        <f>IFERROR(__xludf.DUMMYFUNCTION("""COMPUTED_VALUE"""),780.96)</f>
        <v>780.96</v>
      </c>
      <c r="J93" s="2">
        <f>IFERROR(__xludf.DUMMYFUNCTION("""COMPUTED_VALUE"""),45425.66666666667)</f>
        <v>45425.66667</v>
      </c>
      <c r="K93" s="1">
        <f>IFERROR(__xludf.DUMMYFUNCTION("""COMPUTED_VALUE"""),781.88)</f>
        <v>781.88</v>
      </c>
      <c r="M93" s="2">
        <f>IFERROR(__xludf.DUMMYFUNCTION("""COMPUTED_VALUE"""),45425.66666666667)</f>
        <v>45425.66667</v>
      </c>
      <c r="N93" s="1">
        <f>IFERROR(__xludf.DUMMYFUNCTION("""COMPUTED_VALUE"""),2.847763E7)</f>
        <v>28477630</v>
      </c>
    </row>
    <row r="94">
      <c r="A94" s="2">
        <f>IFERROR(__xludf.DUMMYFUNCTION("""COMPUTED_VALUE"""),45426.66666666667)</f>
        <v>45426.66667</v>
      </c>
      <c r="B94" s="1">
        <f>IFERROR(__xludf.DUMMYFUNCTION("""COMPUTED_VALUE"""),781.88)</f>
        <v>781.88</v>
      </c>
      <c r="D94" s="2">
        <f>IFERROR(__xludf.DUMMYFUNCTION("""COMPUTED_VALUE"""),45426.66666666667)</f>
        <v>45426.66667</v>
      </c>
      <c r="E94" s="1">
        <f>IFERROR(__xludf.DUMMYFUNCTION("""COMPUTED_VALUE"""),794.68)</f>
        <v>794.68</v>
      </c>
      <c r="G94" s="2">
        <f>IFERROR(__xludf.DUMMYFUNCTION("""COMPUTED_VALUE"""),45426.66666666667)</f>
        <v>45426.66667</v>
      </c>
      <c r="H94" s="1">
        <f>IFERROR(__xludf.DUMMYFUNCTION("""COMPUTED_VALUE"""),781.88)</f>
        <v>781.88</v>
      </c>
      <c r="J94" s="2">
        <f>IFERROR(__xludf.DUMMYFUNCTION("""COMPUTED_VALUE"""),45426.66666666667)</f>
        <v>45426.66667</v>
      </c>
      <c r="K94" s="1">
        <f>IFERROR(__xludf.DUMMYFUNCTION("""COMPUTED_VALUE"""),794.51)</f>
        <v>794.51</v>
      </c>
      <c r="M94" s="2">
        <f>IFERROR(__xludf.DUMMYFUNCTION("""COMPUTED_VALUE"""),45426.66666666667)</f>
        <v>45426.66667</v>
      </c>
      <c r="N94" s="1">
        <f>IFERROR(__xludf.DUMMYFUNCTION("""COMPUTED_VALUE"""),3.2533772E7)</f>
        <v>32533772</v>
      </c>
    </row>
    <row r="95">
      <c r="A95" s="2">
        <f>IFERROR(__xludf.DUMMYFUNCTION("""COMPUTED_VALUE"""),45427.66666666667)</f>
        <v>45427.66667</v>
      </c>
      <c r="B95" s="1">
        <f>IFERROR(__xludf.DUMMYFUNCTION("""COMPUTED_VALUE"""),794.51)</f>
        <v>794.51</v>
      </c>
      <c r="D95" s="2">
        <f>IFERROR(__xludf.DUMMYFUNCTION("""COMPUTED_VALUE"""),45427.66666666667)</f>
        <v>45427.66667</v>
      </c>
      <c r="E95" s="1">
        <f>IFERROR(__xludf.DUMMYFUNCTION("""COMPUTED_VALUE"""),799.14)</f>
        <v>799.14</v>
      </c>
      <c r="G95" s="2">
        <f>IFERROR(__xludf.DUMMYFUNCTION("""COMPUTED_VALUE"""),45427.66666666667)</f>
        <v>45427.66667</v>
      </c>
      <c r="H95" s="1">
        <f>IFERROR(__xludf.DUMMYFUNCTION("""COMPUTED_VALUE"""),791.03)</f>
        <v>791.03</v>
      </c>
      <c r="J95" s="2">
        <f>IFERROR(__xludf.DUMMYFUNCTION("""COMPUTED_VALUE"""),45427.66666666667)</f>
        <v>45427.66667</v>
      </c>
      <c r="K95" s="1">
        <f>IFERROR(__xludf.DUMMYFUNCTION("""COMPUTED_VALUE"""),795.32)</f>
        <v>795.32</v>
      </c>
      <c r="M95" s="2">
        <f>IFERROR(__xludf.DUMMYFUNCTION("""COMPUTED_VALUE"""),45427.66666666667)</f>
        <v>45427.66667</v>
      </c>
      <c r="N95" s="1">
        <f>IFERROR(__xludf.DUMMYFUNCTION("""COMPUTED_VALUE"""),3.3264175E7)</f>
        <v>33264175</v>
      </c>
    </row>
    <row r="96">
      <c r="A96" s="2">
        <f>IFERROR(__xludf.DUMMYFUNCTION("""COMPUTED_VALUE"""),45428.66666666667)</f>
        <v>45428.66667</v>
      </c>
      <c r="B96" s="1">
        <f>IFERROR(__xludf.DUMMYFUNCTION("""COMPUTED_VALUE"""),795.32)</f>
        <v>795.32</v>
      </c>
      <c r="D96" s="2">
        <f>IFERROR(__xludf.DUMMYFUNCTION("""COMPUTED_VALUE"""),45428.66666666667)</f>
        <v>45428.66667</v>
      </c>
      <c r="E96" s="1">
        <f>IFERROR(__xludf.DUMMYFUNCTION("""COMPUTED_VALUE"""),806.34)</f>
        <v>806.34</v>
      </c>
      <c r="G96" s="2">
        <f>IFERROR(__xludf.DUMMYFUNCTION("""COMPUTED_VALUE"""),45428.66666666667)</f>
        <v>45428.66667</v>
      </c>
      <c r="H96" s="1">
        <f>IFERROR(__xludf.DUMMYFUNCTION("""COMPUTED_VALUE"""),794.44)</f>
        <v>794.44</v>
      </c>
      <c r="J96" s="2">
        <f>IFERROR(__xludf.DUMMYFUNCTION("""COMPUTED_VALUE"""),45428.66666666667)</f>
        <v>45428.66667</v>
      </c>
      <c r="K96" s="1">
        <f>IFERROR(__xludf.DUMMYFUNCTION("""COMPUTED_VALUE"""),801.05)</f>
        <v>801.05</v>
      </c>
      <c r="M96" s="2">
        <f>IFERROR(__xludf.DUMMYFUNCTION("""COMPUTED_VALUE"""),45428.66666666667)</f>
        <v>45428.66667</v>
      </c>
      <c r="N96" s="1">
        <f>IFERROR(__xludf.DUMMYFUNCTION("""COMPUTED_VALUE"""),3.2841714E7)</f>
        <v>32841714</v>
      </c>
    </row>
    <row r="97">
      <c r="A97" s="2">
        <f>IFERROR(__xludf.DUMMYFUNCTION("""COMPUTED_VALUE"""),45429.66666666667)</f>
        <v>45429.66667</v>
      </c>
      <c r="B97" s="1">
        <f>IFERROR(__xludf.DUMMYFUNCTION("""COMPUTED_VALUE"""),801.05)</f>
        <v>801.05</v>
      </c>
      <c r="D97" s="2">
        <f>IFERROR(__xludf.DUMMYFUNCTION("""COMPUTED_VALUE"""),45429.66666666667)</f>
        <v>45429.66667</v>
      </c>
      <c r="E97" s="1">
        <f>IFERROR(__xludf.DUMMYFUNCTION("""COMPUTED_VALUE"""),809.91)</f>
        <v>809.91</v>
      </c>
      <c r="G97" s="2">
        <f>IFERROR(__xludf.DUMMYFUNCTION("""COMPUTED_VALUE"""),45429.66666666667)</f>
        <v>45429.66667</v>
      </c>
      <c r="H97" s="1">
        <f>IFERROR(__xludf.DUMMYFUNCTION("""COMPUTED_VALUE"""),799.76)</f>
        <v>799.76</v>
      </c>
      <c r="J97" s="2">
        <f>IFERROR(__xludf.DUMMYFUNCTION("""COMPUTED_VALUE"""),45429.66666666667)</f>
        <v>45429.66667</v>
      </c>
      <c r="K97" s="1">
        <f>IFERROR(__xludf.DUMMYFUNCTION("""COMPUTED_VALUE"""),808.07)</f>
        <v>808.07</v>
      </c>
      <c r="M97" s="2">
        <f>IFERROR(__xludf.DUMMYFUNCTION("""COMPUTED_VALUE"""),45429.66666666667)</f>
        <v>45429.66667</v>
      </c>
      <c r="N97" s="1">
        <f>IFERROR(__xludf.DUMMYFUNCTION("""COMPUTED_VALUE"""),2.7904243E7)</f>
        <v>27904243</v>
      </c>
    </row>
    <row r="98">
      <c r="A98" s="2">
        <f>IFERROR(__xludf.DUMMYFUNCTION("""COMPUTED_VALUE"""),45432.66666666667)</f>
        <v>45432.66667</v>
      </c>
      <c r="B98" s="1">
        <f>IFERROR(__xludf.DUMMYFUNCTION("""COMPUTED_VALUE"""),808.07)</f>
        <v>808.07</v>
      </c>
      <c r="D98" s="2">
        <f>IFERROR(__xludf.DUMMYFUNCTION("""COMPUTED_VALUE"""),45432.66666666667)</f>
        <v>45432.66667</v>
      </c>
      <c r="E98" s="1">
        <f>IFERROR(__xludf.DUMMYFUNCTION("""COMPUTED_VALUE"""),812.64)</f>
        <v>812.64</v>
      </c>
      <c r="G98" s="2">
        <f>IFERROR(__xludf.DUMMYFUNCTION("""COMPUTED_VALUE"""),45432.66666666667)</f>
        <v>45432.66667</v>
      </c>
      <c r="H98" s="1">
        <f>IFERROR(__xludf.DUMMYFUNCTION("""COMPUTED_VALUE"""),807.15)</f>
        <v>807.15</v>
      </c>
      <c r="J98" s="2">
        <f>IFERROR(__xludf.DUMMYFUNCTION("""COMPUTED_VALUE"""),45432.66666666667)</f>
        <v>45432.66667</v>
      </c>
      <c r="K98" s="1">
        <f>IFERROR(__xludf.DUMMYFUNCTION("""COMPUTED_VALUE"""),810.39)</f>
        <v>810.39</v>
      </c>
      <c r="M98" s="2">
        <f>IFERROR(__xludf.DUMMYFUNCTION("""COMPUTED_VALUE"""),45432.66666666667)</f>
        <v>45432.66667</v>
      </c>
      <c r="N98" s="1">
        <f>IFERROR(__xludf.DUMMYFUNCTION("""COMPUTED_VALUE"""),2.433949E7)</f>
        <v>24339490</v>
      </c>
    </row>
    <row r="99">
      <c r="A99" s="2">
        <f>IFERROR(__xludf.DUMMYFUNCTION("""COMPUTED_VALUE"""),45433.66666666667)</f>
        <v>45433.66667</v>
      </c>
      <c r="B99" s="1">
        <f>IFERROR(__xludf.DUMMYFUNCTION("""COMPUTED_VALUE"""),810.39)</f>
        <v>810.39</v>
      </c>
      <c r="D99" s="2">
        <f>IFERROR(__xludf.DUMMYFUNCTION("""COMPUTED_VALUE"""),45433.66666666667)</f>
        <v>45433.66667</v>
      </c>
      <c r="E99" s="1">
        <f>IFERROR(__xludf.DUMMYFUNCTION("""COMPUTED_VALUE"""),816.78)</f>
        <v>816.78</v>
      </c>
      <c r="G99" s="2">
        <f>IFERROR(__xludf.DUMMYFUNCTION("""COMPUTED_VALUE"""),45433.66666666667)</f>
        <v>45433.66667</v>
      </c>
      <c r="H99" s="1">
        <f>IFERROR(__xludf.DUMMYFUNCTION("""COMPUTED_VALUE"""),809.27)</f>
        <v>809.27</v>
      </c>
      <c r="J99" s="2">
        <f>IFERROR(__xludf.DUMMYFUNCTION("""COMPUTED_VALUE"""),45433.66666666667)</f>
        <v>45433.66667</v>
      </c>
      <c r="K99" s="1">
        <f>IFERROR(__xludf.DUMMYFUNCTION("""COMPUTED_VALUE"""),811.87)</f>
        <v>811.87</v>
      </c>
      <c r="M99" s="2">
        <f>IFERROR(__xludf.DUMMYFUNCTION("""COMPUTED_VALUE"""),45433.66666666667)</f>
        <v>45433.66667</v>
      </c>
      <c r="N99" s="1">
        <f>IFERROR(__xludf.DUMMYFUNCTION("""COMPUTED_VALUE"""),2.4223783E7)</f>
        <v>24223783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IFERROR(__xludf.DUMMYFUNCTION("""COMPUTED_VALUE"""),811.87)</f>
        <v>811.87</v>
      </c>
      <c r="D100" s="2">
        <f>IFERROR(__xludf.DUMMYFUNCTION("""COMPUTED_VALUE"""),45434.66666666667)</f>
        <v>45434.66667</v>
      </c>
      <c r="E100" s="1">
        <f>IFERROR(__xludf.DUMMYFUNCTION("""COMPUTED_VALUE"""),811.87)</f>
        <v>811.87</v>
      </c>
      <c r="G100" s="2">
        <f>IFERROR(__xludf.DUMMYFUNCTION("""COMPUTED_VALUE"""),45434.66666666667)</f>
        <v>45434.66667</v>
      </c>
      <c r="H100" s="1">
        <f>IFERROR(__xludf.DUMMYFUNCTION("""COMPUTED_VALUE"""),794.11)</f>
        <v>794.11</v>
      </c>
      <c r="J100" s="2">
        <f>IFERROR(__xludf.DUMMYFUNCTION("""COMPUTED_VALUE"""),45434.66666666667)</f>
        <v>45434.66667</v>
      </c>
      <c r="K100" s="1">
        <f>IFERROR(__xludf.DUMMYFUNCTION("""COMPUTED_VALUE"""),797.19)</f>
        <v>797.19</v>
      </c>
      <c r="M100" s="2">
        <f>IFERROR(__xludf.DUMMYFUNCTION("""COMPUTED_VALUE"""),45434.66666666667)</f>
        <v>45434.66667</v>
      </c>
      <c r="N100" s="1">
        <f>IFERROR(__xludf.DUMMYFUNCTION("""COMPUTED_VALUE"""),2.8586285E7)</f>
        <v>28586285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IFERROR(__xludf.DUMMYFUNCTION("""COMPUTED_VALUE"""),797.19)</f>
        <v>797.19</v>
      </c>
      <c r="D101" s="2">
        <f>IFERROR(__xludf.DUMMYFUNCTION("""COMPUTED_VALUE"""),45435.66666666667)</f>
        <v>45435.66667</v>
      </c>
      <c r="E101" s="1">
        <f>IFERROR(__xludf.DUMMYFUNCTION("""COMPUTED_VALUE"""),802.28)</f>
        <v>802.28</v>
      </c>
      <c r="G101" s="2">
        <f>IFERROR(__xludf.DUMMYFUNCTION("""COMPUTED_VALUE"""),45435.66666666667)</f>
        <v>45435.66667</v>
      </c>
      <c r="H101" s="1">
        <f>IFERROR(__xludf.DUMMYFUNCTION("""COMPUTED_VALUE"""),785.8)</f>
        <v>785.8</v>
      </c>
      <c r="J101" s="2">
        <f>IFERROR(__xludf.DUMMYFUNCTION("""COMPUTED_VALUE"""),45435.66666666667)</f>
        <v>45435.66667</v>
      </c>
      <c r="K101" s="1">
        <f>IFERROR(__xludf.DUMMYFUNCTION("""COMPUTED_VALUE"""),786.06)</f>
        <v>786.06</v>
      </c>
      <c r="M101" s="2">
        <f>IFERROR(__xludf.DUMMYFUNCTION("""COMPUTED_VALUE"""),45435.66666666667)</f>
        <v>45435.66667</v>
      </c>
      <c r="N101" s="1">
        <f>IFERROR(__xludf.DUMMYFUNCTION("""COMPUTED_VALUE"""),6.2775955E7)</f>
        <v>62775955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IFERROR(__xludf.DUMMYFUNCTION("""COMPUTED_VALUE"""),786.06)</f>
        <v>786.06</v>
      </c>
      <c r="D102" s="2">
        <f>IFERROR(__xludf.DUMMYFUNCTION("""COMPUTED_VALUE"""),45436.66666666667)</f>
        <v>45436.66667</v>
      </c>
      <c r="E102" s="1">
        <f>IFERROR(__xludf.DUMMYFUNCTION("""COMPUTED_VALUE"""),790.83)</f>
        <v>790.83</v>
      </c>
      <c r="G102" s="2">
        <f>IFERROR(__xludf.DUMMYFUNCTION("""COMPUTED_VALUE"""),45436.66666666667)</f>
        <v>45436.66667</v>
      </c>
      <c r="H102" s="1">
        <f>IFERROR(__xludf.DUMMYFUNCTION("""COMPUTED_VALUE"""),785.3)</f>
        <v>785.3</v>
      </c>
      <c r="J102" s="2">
        <f>IFERROR(__xludf.DUMMYFUNCTION("""COMPUTED_VALUE"""),45436.66666666667)</f>
        <v>45436.66667</v>
      </c>
      <c r="K102" s="1">
        <f>IFERROR(__xludf.DUMMYFUNCTION("""COMPUTED_VALUE"""),788.22)</f>
        <v>788.22</v>
      </c>
      <c r="M102" s="2">
        <f>IFERROR(__xludf.DUMMYFUNCTION("""COMPUTED_VALUE"""),45436.66666666667)</f>
        <v>45436.66667</v>
      </c>
      <c r="N102" s="1">
        <f>IFERROR(__xludf.DUMMYFUNCTION("""COMPUTED_VALUE"""),3.2585923E7)</f>
        <v>32585923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IFERROR(__xludf.DUMMYFUNCTION("""COMPUTED_VALUE"""),788.22)</f>
        <v>788.22</v>
      </c>
      <c r="D103" s="2">
        <f>IFERROR(__xludf.DUMMYFUNCTION("""COMPUTED_VALUE"""),45440.66666666667)</f>
        <v>45440.66667</v>
      </c>
      <c r="E103" s="1">
        <f>IFERROR(__xludf.DUMMYFUNCTION("""COMPUTED_VALUE"""),794.83)</f>
        <v>794.83</v>
      </c>
      <c r="G103" s="2">
        <f>IFERROR(__xludf.DUMMYFUNCTION("""COMPUTED_VALUE"""),45440.66666666667)</f>
        <v>45440.66667</v>
      </c>
      <c r="H103" s="1">
        <f>IFERROR(__xludf.DUMMYFUNCTION("""COMPUTED_VALUE"""),787.91)</f>
        <v>787.91</v>
      </c>
      <c r="J103" s="2">
        <f>IFERROR(__xludf.DUMMYFUNCTION("""COMPUTED_VALUE"""),45440.66666666667)</f>
        <v>45440.66667</v>
      </c>
      <c r="K103" s="1">
        <f>IFERROR(__xludf.DUMMYFUNCTION("""COMPUTED_VALUE"""),791.81)</f>
        <v>791.81</v>
      </c>
      <c r="M103" s="2">
        <f>IFERROR(__xludf.DUMMYFUNCTION("""COMPUTED_VALUE"""),45440.66666666667)</f>
        <v>45440.66667</v>
      </c>
      <c r="N103" s="1">
        <f>IFERROR(__xludf.DUMMYFUNCTION("""COMPUTED_VALUE"""),3.137818E7)</f>
        <v>31378180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IFERROR(__xludf.DUMMYFUNCTION("""COMPUTED_VALUE"""),791.81)</f>
        <v>791.81</v>
      </c>
      <c r="D104" s="2">
        <f>IFERROR(__xludf.DUMMYFUNCTION("""COMPUTED_VALUE"""),45441.66666666667)</f>
        <v>45441.66667</v>
      </c>
      <c r="E104" s="1">
        <f>IFERROR(__xludf.DUMMYFUNCTION("""COMPUTED_VALUE"""),791.81)</f>
        <v>791.81</v>
      </c>
      <c r="G104" s="2">
        <f>IFERROR(__xludf.DUMMYFUNCTION("""COMPUTED_VALUE"""),45441.66666666667)</f>
        <v>45441.66667</v>
      </c>
      <c r="H104" s="1">
        <f>IFERROR(__xludf.DUMMYFUNCTION("""COMPUTED_VALUE"""),780.43)</f>
        <v>780.43</v>
      </c>
      <c r="J104" s="2">
        <f>IFERROR(__xludf.DUMMYFUNCTION("""COMPUTED_VALUE"""),45441.66666666667)</f>
        <v>45441.66667</v>
      </c>
      <c r="K104" s="1">
        <f>IFERROR(__xludf.DUMMYFUNCTION("""COMPUTED_VALUE"""),781.43)</f>
        <v>781.43</v>
      </c>
      <c r="M104" s="2">
        <f>IFERROR(__xludf.DUMMYFUNCTION("""COMPUTED_VALUE"""),45441.66666666667)</f>
        <v>45441.66667</v>
      </c>
      <c r="N104" s="1">
        <f>IFERROR(__xludf.DUMMYFUNCTION("""COMPUTED_VALUE"""),2.3783482E7)</f>
        <v>23783482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IFERROR(__xludf.DUMMYFUNCTION("""COMPUTED_VALUE"""),781.43)</f>
        <v>781.43</v>
      </c>
      <c r="D105" s="2">
        <f>IFERROR(__xludf.DUMMYFUNCTION("""COMPUTED_VALUE"""),45442.66666666667)</f>
        <v>45442.66667</v>
      </c>
      <c r="E105" s="1">
        <f>IFERROR(__xludf.DUMMYFUNCTION("""COMPUTED_VALUE"""),789.17)</f>
        <v>789.17</v>
      </c>
      <c r="G105" s="2">
        <f>IFERROR(__xludf.DUMMYFUNCTION("""COMPUTED_VALUE"""),45442.66666666667)</f>
        <v>45442.66667</v>
      </c>
      <c r="H105" s="1">
        <f>IFERROR(__xludf.DUMMYFUNCTION("""COMPUTED_VALUE"""),781.43)</f>
        <v>781.43</v>
      </c>
      <c r="J105" s="2">
        <f>IFERROR(__xludf.DUMMYFUNCTION("""COMPUTED_VALUE"""),45442.66666666667)</f>
        <v>45442.66667</v>
      </c>
      <c r="K105" s="1">
        <f>IFERROR(__xludf.DUMMYFUNCTION("""COMPUTED_VALUE"""),788.9)</f>
        <v>788.9</v>
      </c>
      <c r="M105" s="2">
        <f>IFERROR(__xludf.DUMMYFUNCTION("""COMPUTED_VALUE"""),45442.66666666667)</f>
        <v>45442.66667</v>
      </c>
      <c r="N105" s="1">
        <f>IFERROR(__xludf.DUMMYFUNCTION("""COMPUTED_VALUE"""),2.5182608E7)</f>
        <v>25182608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IFERROR(__xludf.DUMMYFUNCTION("""COMPUTED_VALUE"""),788.9)</f>
        <v>788.9</v>
      </c>
      <c r="D106" s="2">
        <f>IFERROR(__xludf.DUMMYFUNCTION("""COMPUTED_VALUE"""),45443.66666666667)</f>
        <v>45443.66667</v>
      </c>
      <c r="E106" s="1">
        <f>IFERROR(__xludf.DUMMYFUNCTION("""COMPUTED_VALUE"""),803.19)</f>
        <v>803.19</v>
      </c>
      <c r="G106" s="2">
        <f>IFERROR(__xludf.DUMMYFUNCTION("""COMPUTED_VALUE"""),45443.66666666667)</f>
        <v>45443.66667</v>
      </c>
      <c r="H106" s="1">
        <f>IFERROR(__xludf.DUMMYFUNCTION("""COMPUTED_VALUE"""),787.47)</f>
        <v>787.47</v>
      </c>
      <c r="J106" s="2">
        <f>IFERROR(__xludf.DUMMYFUNCTION("""COMPUTED_VALUE"""),45443.66666666667)</f>
        <v>45443.66667</v>
      </c>
      <c r="K106" s="1">
        <f>IFERROR(__xludf.DUMMYFUNCTION("""COMPUTED_VALUE"""),802.77)</f>
        <v>802.77</v>
      </c>
      <c r="M106" s="2">
        <f>IFERROR(__xludf.DUMMYFUNCTION("""COMPUTED_VALUE"""),45443.66666666667)</f>
        <v>45443.66667</v>
      </c>
      <c r="N106" s="1">
        <f>IFERROR(__xludf.DUMMYFUNCTION("""COMPUTED_VALUE"""),5.0019477E7)</f>
        <v>50019477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IFERROR(__xludf.DUMMYFUNCTION("""COMPUTED_VALUE"""),802.77)</f>
        <v>802.77</v>
      </c>
      <c r="D107" s="2">
        <f>IFERROR(__xludf.DUMMYFUNCTION("""COMPUTED_VALUE"""),45446.66666666667)</f>
        <v>45446.66667</v>
      </c>
      <c r="E107" s="1">
        <f>IFERROR(__xludf.DUMMYFUNCTION("""COMPUTED_VALUE"""),802.77)</f>
        <v>802.77</v>
      </c>
      <c r="G107" s="2">
        <f>IFERROR(__xludf.DUMMYFUNCTION("""COMPUTED_VALUE"""),45446.66666666667)</f>
        <v>45446.66667</v>
      </c>
      <c r="H107" s="1">
        <f>IFERROR(__xludf.DUMMYFUNCTION("""COMPUTED_VALUE"""),791.0)</f>
        <v>791</v>
      </c>
      <c r="J107" s="2">
        <f>IFERROR(__xludf.DUMMYFUNCTION("""COMPUTED_VALUE"""),45446.66666666667)</f>
        <v>45446.66667</v>
      </c>
      <c r="K107" s="1">
        <f>IFERROR(__xludf.DUMMYFUNCTION("""COMPUTED_VALUE"""),798.07)</f>
        <v>798.07</v>
      </c>
      <c r="M107" s="2">
        <f>IFERROR(__xludf.DUMMYFUNCTION("""COMPUTED_VALUE"""),45446.66666666667)</f>
        <v>45446.66667</v>
      </c>
      <c r="N107" s="1">
        <f>IFERROR(__xludf.DUMMYFUNCTION("""COMPUTED_VALUE"""),3.3963745E7)</f>
        <v>33963745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IFERROR(__xludf.DUMMYFUNCTION("""COMPUTED_VALUE"""),798.07)</f>
        <v>798.07</v>
      </c>
      <c r="D108" s="2">
        <f>IFERROR(__xludf.DUMMYFUNCTION("""COMPUTED_VALUE"""),45447.66666666667)</f>
        <v>45447.66667</v>
      </c>
      <c r="E108" s="1">
        <f>IFERROR(__xludf.DUMMYFUNCTION("""COMPUTED_VALUE"""),800.87)</f>
        <v>800.87</v>
      </c>
      <c r="G108" s="2">
        <f>IFERROR(__xludf.DUMMYFUNCTION("""COMPUTED_VALUE"""),45447.66666666667)</f>
        <v>45447.66667</v>
      </c>
      <c r="H108" s="1">
        <f>IFERROR(__xludf.DUMMYFUNCTION("""COMPUTED_VALUE"""),788.83)</f>
        <v>788.83</v>
      </c>
      <c r="J108" s="2">
        <f>IFERROR(__xludf.DUMMYFUNCTION("""COMPUTED_VALUE"""),45447.66666666667)</f>
        <v>45447.66667</v>
      </c>
      <c r="K108" s="1">
        <f>IFERROR(__xludf.DUMMYFUNCTION("""COMPUTED_VALUE"""),800.0)</f>
        <v>800</v>
      </c>
      <c r="M108" s="2">
        <f>IFERROR(__xludf.DUMMYFUNCTION("""COMPUTED_VALUE"""),45447.66666666667)</f>
        <v>45447.66667</v>
      </c>
      <c r="N108" s="1">
        <f>IFERROR(__xludf.DUMMYFUNCTION("""COMPUTED_VALUE"""),3.5415636E7)</f>
        <v>35415636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IFERROR(__xludf.DUMMYFUNCTION("""COMPUTED_VALUE"""),800.0)</f>
        <v>800</v>
      </c>
      <c r="D109" s="2">
        <f>IFERROR(__xludf.DUMMYFUNCTION("""COMPUTED_VALUE"""),45448.66666666667)</f>
        <v>45448.66667</v>
      </c>
      <c r="E109" s="1">
        <f>IFERROR(__xludf.DUMMYFUNCTION("""COMPUTED_VALUE"""),803.43)</f>
        <v>803.43</v>
      </c>
      <c r="G109" s="2">
        <f>IFERROR(__xludf.DUMMYFUNCTION("""COMPUTED_VALUE"""),45448.66666666667)</f>
        <v>45448.66667</v>
      </c>
      <c r="H109" s="1">
        <f>IFERROR(__xludf.DUMMYFUNCTION("""COMPUTED_VALUE"""),796.04)</f>
        <v>796.04</v>
      </c>
      <c r="J109" s="2">
        <f>IFERROR(__xludf.DUMMYFUNCTION("""COMPUTED_VALUE"""),45448.66666666667)</f>
        <v>45448.66667</v>
      </c>
      <c r="K109" s="1">
        <f>IFERROR(__xludf.DUMMYFUNCTION("""COMPUTED_VALUE"""),803.09)</f>
        <v>803.09</v>
      </c>
      <c r="M109" s="2">
        <f>IFERROR(__xludf.DUMMYFUNCTION("""COMPUTED_VALUE"""),45448.66666666667)</f>
        <v>45448.66667</v>
      </c>
      <c r="N109" s="1">
        <f>IFERROR(__xludf.DUMMYFUNCTION("""COMPUTED_VALUE"""),3.2246584E7)</f>
        <v>32246584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IFERROR(__xludf.DUMMYFUNCTION("""COMPUTED_VALUE"""),803.09)</f>
        <v>803.09</v>
      </c>
      <c r="D110" s="2">
        <f>IFERROR(__xludf.DUMMYFUNCTION("""COMPUTED_VALUE"""),45449.66666666667)</f>
        <v>45449.66667</v>
      </c>
      <c r="E110" s="1">
        <f>IFERROR(__xludf.DUMMYFUNCTION("""COMPUTED_VALUE"""),803.12)</f>
        <v>803.12</v>
      </c>
      <c r="G110" s="2">
        <f>IFERROR(__xludf.DUMMYFUNCTION("""COMPUTED_VALUE"""),45449.66666666667)</f>
        <v>45449.66667</v>
      </c>
      <c r="H110" s="1">
        <f>IFERROR(__xludf.DUMMYFUNCTION("""COMPUTED_VALUE"""),797.57)</f>
        <v>797.57</v>
      </c>
      <c r="J110" s="2">
        <f>IFERROR(__xludf.DUMMYFUNCTION("""COMPUTED_VALUE"""),45449.66666666667)</f>
        <v>45449.66667</v>
      </c>
      <c r="K110" s="1">
        <f>IFERROR(__xludf.DUMMYFUNCTION("""COMPUTED_VALUE"""),802.27)</f>
        <v>802.27</v>
      </c>
      <c r="M110" s="2">
        <f>IFERROR(__xludf.DUMMYFUNCTION("""COMPUTED_VALUE"""),45449.66666666667)</f>
        <v>45449.66667</v>
      </c>
      <c r="N110" s="1">
        <f>IFERROR(__xludf.DUMMYFUNCTION("""COMPUTED_VALUE"""),2.5974427E7)</f>
        <v>25974427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IFERROR(__xludf.DUMMYFUNCTION("""COMPUTED_VALUE"""),802.27)</f>
        <v>802.27</v>
      </c>
      <c r="D111" s="2">
        <f>IFERROR(__xludf.DUMMYFUNCTION("""COMPUTED_VALUE"""),45450.66666666667)</f>
        <v>45450.66667</v>
      </c>
      <c r="E111" s="1">
        <f>IFERROR(__xludf.DUMMYFUNCTION("""COMPUTED_VALUE"""),802.67)</f>
        <v>802.67</v>
      </c>
      <c r="G111" s="2">
        <f>IFERROR(__xludf.DUMMYFUNCTION("""COMPUTED_VALUE"""),45450.66666666667)</f>
        <v>45450.66667</v>
      </c>
      <c r="H111" s="1">
        <f>IFERROR(__xludf.DUMMYFUNCTION("""COMPUTED_VALUE"""),791.75)</f>
        <v>791.75</v>
      </c>
      <c r="J111" s="2">
        <f>IFERROR(__xludf.DUMMYFUNCTION("""COMPUTED_VALUE"""),45450.66666666667)</f>
        <v>45450.66667</v>
      </c>
      <c r="K111" s="1">
        <f>IFERROR(__xludf.DUMMYFUNCTION("""COMPUTED_VALUE"""),795.84)</f>
        <v>795.84</v>
      </c>
      <c r="M111" s="2">
        <f>IFERROR(__xludf.DUMMYFUNCTION("""COMPUTED_VALUE"""),45450.66666666667)</f>
        <v>45450.66667</v>
      </c>
      <c r="N111" s="1">
        <f>IFERROR(__xludf.DUMMYFUNCTION("""COMPUTED_VALUE"""),2.4637053E7)</f>
        <v>24637053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IFERROR(__xludf.DUMMYFUNCTION("""COMPUTED_VALUE"""),795.84)</f>
        <v>795.84</v>
      </c>
      <c r="D112" s="2">
        <f>IFERROR(__xludf.DUMMYFUNCTION("""COMPUTED_VALUE"""),45453.66666666667)</f>
        <v>45453.66667</v>
      </c>
      <c r="E112" s="1">
        <f>IFERROR(__xludf.DUMMYFUNCTION("""COMPUTED_VALUE"""),806.89)</f>
        <v>806.89</v>
      </c>
      <c r="G112" s="2">
        <f>IFERROR(__xludf.DUMMYFUNCTION("""COMPUTED_VALUE"""),45453.66666666667)</f>
        <v>45453.66667</v>
      </c>
      <c r="H112" s="1">
        <f>IFERROR(__xludf.DUMMYFUNCTION("""COMPUTED_VALUE"""),795.84)</f>
        <v>795.84</v>
      </c>
      <c r="J112" s="2">
        <f>IFERROR(__xludf.DUMMYFUNCTION("""COMPUTED_VALUE"""),45453.66666666667)</f>
        <v>45453.66667</v>
      </c>
      <c r="K112" s="1">
        <f>IFERROR(__xludf.DUMMYFUNCTION("""COMPUTED_VALUE"""),804.35)</f>
        <v>804.35</v>
      </c>
      <c r="M112" s="2">
        <f>IFERROR(__xludf.DUMMYFUNCTION("""COMPUTED_VALUE"""),45453.66666666667)</f>
        <v>45453.66667</v>
      </c>
      <c r="N112" s="1">
        <f>IFERROR(__xludf.DUMMYFUNCTION("""COMPUTED_VALUE"""),3.6085105E7)</f>
        <v>36085105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IFERROR(__xludf.DUMMYFUNCTION("""COMPUTED_VALUE"""),804.35)</f>
        <v>804.35</v>
      </c>
      <c r="D113" s="2">
        <f>IFERROR(__xludf.DUMMYFUNCTION("""COMPUTED_VALUE"""),45454.66666666667)</f>
        <v>45454.66667</v>
      </c>
      <c r="E113" s="1">
        <f>IFERROR(__xludf.DUMMYFUNCTION("""COMPUTED_VALUE"""),805.42)</f>
        <v>805.42</v>
      </c>
      <c r="G113" s="2">
        <f>IFERROR(__xludf.DUMMYFUNCTION("""COMPUTED_VALUE"""),45454.66666666667)</f>
        <v>45454.66667</v>
      </c>
      <c r="H113" s="1">
        <f>IFERROR(__xludf.DUMMYFUNCTION("""COMPUTED_VALUE"""),797.13)</f>
        <v>797.13</v>
      </c>
      <c r="J113" s="2">
        <f>IFERROR(__xludf.DUMMYFUNCTION("""COMPUTED_VALUE"""),45454.66666666667)</f>
        <v>45454.66667</v>
      </c>
      <c r="K113" s="1">
        <f>IFERROR(__xludf.DUMMYFUNCTION("""COMPUTED_VALUE"""),803.46)</f>
        <v>803.46</v>
      </c>
      <c r="M113" s="2">
        <f>IFERROR(__xludf.DUMMYFUNCTION("""COMPUTED_VALUE"""),45454.66666666667)</f>
        <v>45454.66667</v>
      </c>
      <c r="N113" s="1">
        <f>IFERROR(__xludf.DUMMYFUNCTION("""COMPUTED_VALUE"""),3.0907977E7)</f>
        <v>30907977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IFERROR(__xludf.DUMMYFUNCTION("""COMPUTED_VALUE"""),803.46)</f>
        <v>803.46</v>
      </c>
      <c r="D114" s="2">
        <f>IFERROR(__xludf.DUMMYFUNCTION("""COMPUTED_VALUE"""),45455.66666666667)</f>
        <v>45455.66667</v>
      </c>
      <c r="E114" s="1">
        <f>IFERROR(__xludf.DUMMYFUNCTION("""COMPUTED_VALUE"""),810.6)</f>
        <v>810.6</v>
      </c>
      <c r="G114" s="2">
        <f>IFERROR(__xludf.DUMMYFUNCTION("""COMPUTED_VALUE"""),45455.66666666667)</f>
        <v>45455.66667</v>
      </c>
      <c r="H114" s="1">
        <f>IFERROR(__xludf.DUMMYFUNCTION("""COMPUTED_VALUE"""),803.46)</f>
        <v>803.46</v>
      </c>
      <c r="J114" s="2">
        <f>IFERROR(__xludf.DUMMYFUNCTION("""COMPUTED_VALUE"""),45455.66666666667)</f>
        <v>45455.66667</v>
      </c>
      <c r="K114" s="1">
        <f>IFERROR(__xludf.DUMMYFUNCTION("""COMPUTED_VALUE"""),807.43)</f>
        <v>807.43</v>
      </c>
      <c r="M114" s="2">
        <f>IFERROR(__xludf.DUMMYFUNCTION("""COMPUTED_VALUE"""),45455.66666666667)</f>
        <v>45455.66667</v>
      </c>
      <c r="N114" s="1">
        <f>IFERROR(__xludf.DUMMYFUNCTION("""COMPUTED_VALUE"""),3.7164269E7)</f>
        <v>37164269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IFERROR(__xludf.DUMMYFUNCTION("""COMPUTED_VALUE"""),807.43)</f>
        <v>807.43</v>
      </c>
      <c r="D115" s="2">
        <f>IFERROR(__xludf.DUMMYFUNCTION("""COMPUTED_VALUE"""),45456.66666666667)</f>
        <v>45456.66667</v>
      </c>
      <c r="E115" s="1">
        <f>IFERROR(__xludf.DUMMYFUNCTION("""COMPUTED_VALUE"""),808.95)</f>
        <v>808.95</v>
      </c>
      <c r="G115" s="2">
        <f>IFERROR(__xludf.DUMMYFUNCTION("""COMPUTED_VALUE"""),45456.66666666667)</f>
        <v>45456.66667</v>
      </c>
      <c r="H115" s="1">
        <f>IFERROR(__xludf.DUMMYFUNCTION("""COMPUTED_VALUE"""),798.41)</f>
        <v>798.41</v>
      </c>
      <c r="J115" s="2">
        <f>IFERROR(__xludf.DUMMYFUNCTION("""COMPUTED_VALUE"""),45456.66666666667)</f>
        <v>45456.66667</v>
      </c>
      <c r="K115" s="1">
        <f>IFERROR(__xludf.DUMMYFUNCTION("""COMPUTED_VALUE"""),802.28)</f>
        <v>802.28</v>
      </c>
      <c r="M115" s="2">
        <f>IFERROR(__xludf.DUMMYFUNCTION("""COMPUTED_VALUE"""),45456.66666666667)</f>
        <v>45456.66667</v>
      </c>
      <c r="N115" s="1">
        <f>IFERROR(__xludf.DUMMYFUNCTION("""COMPUTED_VALUE"""),2.6737923E7)</f>
        <v>26737923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IFERROR(__xludf.DUMMYFUNCTION("""COMPUTED_VALUE"""),802.28)</f>
        <v>802.28</v>
      </c>
      <c r="D116" s="2">
        <f>IFERROR(__xludf.DUMMYFUNCTION("""COMPUTED_VALUE"""),45457.66666666667)</f>
        <v>45457.66667</v>
      </c>
      <c r="E116" s="1">
        <f>IFERROR(__xludf.DUMMYFUNCTION("""COMPUTED_VALUE"""),802.28)</f>
        <v>802.28</v>
      </c>
      <c r="G116" s="2">
        <f>IFERROR(__xludf.DUMMYFUNCTION("""COMPUTED_VALUE"""),45457.66666666667)</f>
        <v>45457.66667</v>
      </c>
      <c r="H116" s="1">
        <f>IFERROR(__xludf.DUMMYFUNCTION("""COMPUTED_VALUE"""),791.92)</f>
        <v>791.92</v>
      </c>
      <c r="J116" s="2">
        <f>IFERROR(__xludf.DUMMYFUNCTION("""COMPUTED_VALUE"""),45457.66666666667)</f>
        <v>45457.66667</v>
      </c>
      <c r="K116" s="1">
        <f>IFERROR(__xludf.DUMMYFUNCTION("""COMPUTED_VALUE"""),793.26)</f>
        <v>793.26</v>
      </c>
      <c r="M116" s="2">
        <f>IFERROR(__xludf.DUMMYFUNCTION("""COMPUTED_VALUE"""),45457.66666666667)</f>
        <v>45457.66667</v>
      </c>
      <c r="N116" s="1">
        <f>IFERROR(__xludf.DUMMYFUNCTION("""COMPUTED_VALUE"""),2.6027136E7)</f>
        <v>26027136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IFERROR(__xludf.DUMMYFUNCTION("""COMPUTED_VALUE"""),793.26)</f>
        <v>793.26</v>
      </c>
      <c r="D117" s="2">
        <f>IFERROR(__xludf.DUMMYFUNCTION("""COMPUTED_VALUE"""),45460.66666666667)</f>
        <v>45460.66667</v>
      </c>
      <c r="E117" s="1">
        <f>IFERROR(__xludf.DUMMYFUNCTION("""COMPUTED_VALUE"""),801.59)</f>
        <v>801.59</v>
      </c>
      <c r="G117" s="2">
        <f>IFERROR(__xludf.DUMMYFUNCTION("""COMPUTED_VALUE"""),45460.66666666667)</f>
        <v>45460.66667</v>
      </c>
      <c r="H117" s="1">
        <f>IFERROR(__xludf.DUMMYFUNCTION("""COMPUTED_VALUE"""),791.06)</f>
        <v>791.06</v>
      </c>
      <c r="J117" s="2">
        <f>IFERROR(__xludf.DUMMYFUNCTION("""COMPUTED_VALUE"""),45460.66666666667)</f>
        <v>45460.66667</v>
      </c>
      <c r="K117" s="1">
        <f>IFERROR(__xludf.DUMMYFUNCTION("""COMPUTED_VALUE"""),796.83)</f>
        <v>796.83</v>
      </c>
      <c r="M117" s="2">
        <f>IFERROR(__xludf.DUMMYFUNCTION("""COMPUTED_VALUE"""),45460.66666666667)</f>
        <v>45460.66667</v>
      </c>
      <c r="N117" s="1">
        <f>IFERROR(__xludf.DUMMYFUNCTION("""COMPUTED_VALUE"""),3.0695117E7)</f>
        <v>30695117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IFERROR(__xludf.DUMMYFUNCTION("""COMPUTED_VALUE"""),796.83)</f>
        <v>796.83</v>
      </c>
      <c r="D118" s="2">
        <f>IFERROR(__xludf.DUMMYFUNCTION("""COMPUTED_VALUE"""),45461.66666666667)</f>
        <v>45461.66667</v>
      </c>
      <c r="E118" s="1">
        <f>IFERROR(__xludf.DUMMYFUNCTION("""COMPUTED_VALUE"""),812.74)</f>
        <v>812.74</v>
      </c>
      <c r="G118" s="2">
        <f>IFERROR(__xludf.DUMMYFUNCTION("""COMPUTED_VALUE"""),45461.66666666667)</f>
        <v>45461.66667</v>
      </c>
      <c r="H118" s="1">
        <f>IFERROR(__xludf.DUMMYFUNCTION("""COMPUTED_VALUE"""),796.83)</f>
        <v>796.83</v>
      </c>
      <c r="J118" s="2">
        <f>IFERROR(__xludf.DUMMYFUNCTION("""COMPUTED_VALUE"""),45461.66666666667)</f>
        <v>45461.66667</v>
      </c>
      <c r="K118" s="1">
        <f>IFERROR(__xludf.DUMMYFUNCTION("""COMPUTED_VALUE"""),809.33)</f>
        <v>809.33</v>
      </c>
      <c r="M118" s="2">
        <f>IFERROR(__xludf.DUMMYFUNCTION("""COMPUTED_VALUE"""),45461.66666666667)</f>
        <v>45461.66667</v>
      </c>
      <c r="N118" s="1">
        <f>IFERROR(__xludf.DUMMYFUNCTION("""COMPUTED_VALUE"""),2.9078137E7)</f>
        <v>29078137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IFERROR(__xludf.DUMMYFUNCTION("""COMPUTED_VALUE"""),809.33)</f>
        <v>809.33</v>
      </c>
      <c r="D119" s="2">
        <f>IFERROR(__xludf.DUMMYFUNCTION("""COMPUTED_VALUE"""),45463.66666666667)</f>
        <v>45463.66667</v>
      </c>
      <c r="E119" s="1">
        <f>IFERROR(__xludf.DUMMYFUNCTION("""COMPUTED_VALUE"""),822.22)</f>
        <v>822.22</v>
      </c>
      <c r="G119" s="2">
        <f>IFERROR(__xludf.DUMMYFUNCTION("""COMPUTED_VALUE"""),45463.66666666667)</f>
        <v>45463.66667</v>
      </c>
      <c r="H119" s="1">
        <f>IFERROR(__xludf.DUMMYFUNCTION("""COMPUTED_VALUE"""),807.26)</f>
        <v>807.26</v>
      </c>
      <c r="J119" s="2">
        <f>IFERROR(__xludf.DUMMYFUNCTION("""COMPUTED_VALUE"""),45463.66666666667)</f>
        <v>45463.66667</v>
      </c>
      <c r="K119" s="1">
        <f>IFERROR(__xludf.DUMMYFUNCTION("""COMPUTED_VALUE"""),819.68)</f>
        <v>819.68</v>
      </c>
      <c r="M119" s="2">
        <f>IFERROR(__xludf.DUMMYFUNCTION("""COMPUTED_VALUE"""),45463.66666666667)</f>
        <v>45463.66667</v>
      </c>
      <c r="N119" s="1">
        <f>IFERROR(__xludf.DUMMYFUNCTION("""COMPUTED_VALUE"""),3.3028687E7)</f>
        <v>33028687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IFERROR(__xludf.DUMMYFUNCTION("""COMPUTED_VALUE"""),819.68)</f>
        <v>819.68</v>
      </c>
      <c r="D120" s="2">
        <f>IFERROR(__xludf.DUMMYFUNCTION("""COMPUTED_VALUE"""),45464.66666666667)</f>
        <v>45464.66667</v>
      </c>
      <c r="E120" s="1">
        <f>IFERROR(__xludf.DUMMYFUNCTION("""COMPUTED_VALUE"""),825.91)</f>
        <v>825.91</v>
      </c>
      <c r="G120" s="2">
        <f>IFERROR(__xludf.DUMMYFUNCTION("""COMPUTED_VALUE"""),45464.66666666667)</f>
        <v>45464.66667</v>
      </c>
      <c r="H120" s="1">
        <f>IFERROR(__xludf.DUMMYFUNCTION("""COMPUTED_VALUE"""),812.75)</f>
        <v>812.75</v>
      </c>
      <c r="J120" s="2">
        <f>IFERROR(__xludf.DUMMYFUNCTION("""COMPUTED_VALUE"""),45464.66666666667)</f>
        <v>45464.66667</v>
      </c>
      <c r="K120" s="1">
        <f>IFERROR(__xludf.DUMMYFUNCTION("""COMPUTED_VALUE"""),814.4)</f>
        <v>814.4</v>
      </c>
      <c r="M120" s="2">
        <f>IFERROR(__xludf.DUMMYFUNCTION("""COMPUTED_VALUE"""),45464.66666666667)</f>
        <v>45464.66667</v>
      </c>
      <c r="N120" s="1">
        <f>IFERROR(__xludf.DUMMYFUNCTION("""COMPUTED_VALUE"""),7.0318998E7)</f>
        <v>70318998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IFERROR(__xludf.DUMMYFUNCTION("""COMPUTED_VALUE"""),814.4)</f>
        <v>814.4</v>
      </c>
      <c r="D121" s="2">
        <f>IFERROR(__xludf.DUMMYFUNCTION("""COMPUTED_VALUE"""),45467.66666666667)</f>
        <v>45467.66667</v>
      </c>
      <c r="E121" s="1">
        <f>IFERROR(__xludf.DUMMYFUNCTION("""COMPUTED_VALUE"""),831.92)</f>
        <v>831.92</v>
      </c>
      <c r="G121" s="2">
        <f>IFERROR(__xludf.DUMMYFUNCTION("""COMPUTED_VALUE"""),45467.66666666667)</f>
        <v>45467.66667</v>
      </c>
      <c r="H121" s="1">
        <f>IFERROR(__xludf.DUMMYFUNCTION("""COMPUTED_VALUE"""),814.4)</f>
        <v>814.4</v>
      </c>
      <c r="J121" s="2">
        <f>IFERROR(__xludf.DUMMYFUNCTION("""COMPUTED_VALUE"""),45467.66666666667)</f>
        <v>45467.66667</v>
      </c>
      <c r="K121" s="1">
        <f>IFERROR(__xludf.DUMMYFUNCTION("""COMPUTED_VALUE"""),829.63)</f>
        <v>829.63</v>
      </c>
      <c r="M121" s="2">
        <f>IFERROR(__xludf.DUMMYFUNCTION("""COMPUTED_VALUE"""),45467.66666666667)</f>
        <v>45467.66667</v>
      </c>
      <c r="N121" s="1">
        <f>IFERROR(__xludf.DUMMYFUNCTION("""COMPUTED_VALUE"""),3.5366517E7)</f>
        <v>35366517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IFERROR(__xludf.DUMMYFUNCTION("""COMPUTED_VALUE"""),829.63)</f>
        <v>829.63</v>
      </c>
      <c r="D122" s="2">
        <f>IFERROR(__xludf.DUMMYFUNCTION("""COMPUTED_VALUE"""),45468.66666666667)</f>
        <v>45468.66667</v>
      </c>
      <c r="E122" s="1">
        <f>IFERROR(__xludf.DUMMYFUNCTION("""COMPUTED_VALUE"""),833.13)</f>
        <v>833.13</v>
      </c>
      <c r="G122" s="2">
        <f>IFERROR(__xludf.DUMMYFUNCTION("""COMPUTED_VALUE"""),45468.66666666667)</f>
        <v>45468.66667</v>
      </c>
      <c r="H122" s="1">
        <f>IFERROR(__xludf.DUMMYFUNCTION("""COMPUTED_VALUE"""),825.83)</f>
        <v>825.83</v>
      </c>
      <c r="J122" s="2">
        <f>IFERROR(__xludf.DUMMYFUNCTION("""COMPUTED_VALUE"""),45468.66666666667)</f>
        <v>45468.66667</v>
      </c>
      <c r="K122" s="1">
        <f>IFERROR(__xludf.DUMMYFUNCTION("""COMPUTED_VALUE"""),832.78)</f>
        <v>832.78</v>
      </c>
      <c r="M122" s="2">
        <f>IFERROR(__xludf.DUMMYFUNCTION("""COMPUTED_VALUE"""),45468.66666666667)</f>
        <v>45468.66667</v>
      </c>
      <c r="N122" s="1">
        <f>IFERROR(__xludf.DUMMYFUNCTION("""COMPUTED_VALUE"""),2.8317102E7)</f>
        <v>28317102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IFERROR(__xludf.DUMMYFUNCTION("""COMPUTED_VALUE"""),832.78)</f>
        <v>832.78</v>
      </c>
      <c r="D123" s="2">
        <f>IFERROR(__xludf.DUMMYFUNCTION("""COMPUTED_VALUE"""),45469.66666666667)</f>
        <v>45469.66667</v>
      </c>
      <c r="E123" s="1">
        <f>IFERROR(__xludf.DUMMYFUNCTION("""COMPUTED_VALUE"""),834.03)</f>
        <v>834.03</v>
      </c>
      <c r="G123" s="2">
        <f>IFERROR(__xludf.DUMMYFUNCTION("""COMPUTED_VALUE"""),45469.66666666667)</f>
        <v>45469.66667</v>
      </c>
      <c r="H123" s="1">
        <f>IFERROR(__xludf.DUMMYFUNCTION("""COMPUTED_VALUE"""),822.79)</f>
        <v>822.79</v>
      </c>
      <c r="J123" s="2">
        <f>IFERROR(__xludf.DUMMYFUNCTION("""COMPUTED_VALUE"""),45469.66666666667)</f>
        <v>45469.66667</v>
      </c>
      <c r="K123" s="1">
        <f>IFERROR(__xludf.DUMMYFUNCTION("""COMPUTED_VALUE"""),825.01)</f>
        <v>825.01</v>
      </c>
      <c r="M123" s="2">
        <f>IFERROR(__xludf.DUMMYFUNCTION("""COMPUTED_VALUE"""),45469.66666666667)</f>
        <v>45469.66667</v>
      </c>
      <c r="N123" s="1">
        <f>IFERROR(__xludf.DUMMYFUNCTION("""COMPUTED_VALUE"""),2.9625434E7)</f>
        <v>29625434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IFERROR(__xludf.DUMMYFUNCTION("""COMPUTED_VALUE"""),825.01)</f>
        <v>825.01</v>
      </c>
      <c r="D124" s="2">
        <f>IFERROR(__xludf.DUMMYFUNCTION("""COMPUTED_VALUE"""),45470.66666666667)</f>
        <v>45470.66667</v>
      </c>
      <c r="E124" s="1">
        <f>IFERROR(__xludf.DUMMYFUNCTION("""COMPUTED_VALUE"""),830.66)</f>
        <v>830.66</v>
      </c>
      <c r="G124" s="2">
        <f>IFERROR(__xludf.DUMMYFUNCTION("""COMPUTED_VALUE"""),45470.66666666667)</f>
        <v>45470.66667</v>
      </c>
      <c r="H124" s="1">
        <f>IFERROR(__xludf.DUMMYFUNCTION("""COMPUTED_VALUE"""),822.85)</f>
        <v>822.85</v>
      </c>
      <c r="J124" s="2">
        <f>IFERROR(__xludf.DUMMYFUNCTION("""COMPUTED_VALUE"""),45470.66666666667)</f>
        <v>45470.66667</v>
      </c>
      <c r="K124" s="1">
        <f>IFERROR(__xludf.DUMMYFUNCTION("""COMPUTED_VALUE"""),827.24)</f>
        <v>827.24</v>
      </c>
      <c r="M124" s="2">
        <f>IFERROR(__xludf.DUMMYFUNCTION("""COMPUTED_VALUE"""),45470.66666666667)</f>
        <v>45470.66667</v>
      </c>
      <c r="N124" s="1">
        <f>IFERROR(__xludf.DUMMYFUNCTION("""COMPUTED_VALUE"""),2.5504162E7)</f>
        <v>25504162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IFERROR(__xludf.DUMMYFUNCTION("""COMPUTED_VALUE"""),827.24)</f>
        <v>827.24</v>
      </c>
      <c r="D125" s="2">
        <f>IFERROR(__xludf.DUMMYFUNCTION("""COMPUTED_VALUE"""),45471.66666666667)</f>
        <v>45471.66667</v>
      </c>
      <c r="E125" s="1">
        <f>IFERROR(__xludf.DUMMYFUNCTION("""COMPUTED_VALUE"""),835.97)</f>
        <v>835.97</v>
      </c>
      <c r="G125" s="2">
        <f>IFERROR(__xludf.DUMMYFUNCTION("""COMPUTED_VALUE"""),45471.66666666667)</f>
        <v>45471.66667</v>
      </c>
      <c r="H125" s="1">
        <f>IFERROR(__xludf.DUMMYFUNCTION("""COMPUTED_VALUE"""),826.86)</f>
        <v>826.86</v>
      </c>
      <c r="J125" s="2">
        <f>IFERROR(__xludf.DUMMYFUNCTION("""COMPUTED_VALUE"""),45471.66666666667)</f>
        <v>45471.66667</v>
      </c>
      <c r="K125" s="1">
        <f>IFERROR(__xludf.DUMMYFUNCTION("""COMPUTED_VALUE"""),833.62)</f>
        <v>833.62</v>
      </c>
      <c r="M125" s="2">
        <f>IFERROR(__xludf.DUMMYFUNCTION("""COMPUTED_VALUE"""),45471.66666666667)</f>
        <v>45471.66667</v>
      </c>
      <c r="N125" s="1">
        <f>IFERROR(__xludf.DUMMYFUNCTION("""COMPUTED_VALUE"""),7.59972E7)</f>
        <v>75997200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IFERROR(__xludf.DUMMYFUNCTION("""COMPUTED_VALUE"""),833.62)</f>
        <v>833.62</v>
      </c>
      <c r="D126" s="2">
        <f>IFERROR(__xludf.DUMMYFUNCTION("""COMPUTED_VALUE"""),45474.66666666667)</f>
        <v>45474.66667</v>
      </c>
      <c r="E126" s="1">
        <f>IFERROR(__xludf.DUMMYFUNCTION("""COMPUTED_VALUE"""),836.68)</f>
        <v>836.68</v>
      </c>
      <c r="G126" s="2">
        <f>IFERROR(__xludf.DUMMYFUNCTION("""COMPUTED_VALUE"""),45474.66666666667)</f>
        <v>45474.66667</v>
      </c>
      <c r="H126" s="1">
        <f>IFERROR(__xludf.DUMMYFUNCTION("""COMPUTED_VALUE"""),825.84)</f>
        <v>825.84</v>
      </c>
      <c r="J126" s="2">
        <f>IFERROR(__xludf.DUMMYFUNCTION("""COMPUTED_VALUE"""),45474.66666666667)</f>
        <v>45474.66667</v>
      </c>
      <c r="K126" s="1">
        <f>IFERROR(__xludf.DUMMYFUNCTION("""COMPUTED_VALUE"""),832.53)</f>
        <v>832.53</v>
      </c>
      <c r="M126" s="2">
        <f>IFERROR(__xludf.DUMMYFUNCTION("""COMPUTED_VALUE"""),45474.66666666667)</f>
        <v>45474.66667</v>
      </c>
      <c r="N126" s="1">
        <f>IFERROR(__xludf.DUMMYFUNCTION("""COMPUTED_VALUE"""),2.7605551E7)</f>
        <v>27605551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IFERROR(__xludf.DUMMYFUNCTION("""COMPUTED_VALUE"""),832.53)</f>
        <v>832.53</v>
      </c>
      <c r="D127" s="2">
        <f>IFERROR(__xludf.DUMMYFUNCTION("""COMPUTED_VALUE"""),45475.66666666667)</f>
        <v>45475.66667</v>
      </c>
      <c r="E127" s="1">
        <f>IFERROR(__xludf.DUMMYFUNCTION("""COMPUTED_VALUE"""),837.82)</f>
        <v>837.82</v>
      </c>
      <c r="G127" s="2">
        <f>IFERROR(__xludf.DUMMYFUNCTION("""COMPUTED_VALUE"""),45475.66666666667)</f>
        <v>45475.66667</v>
      </c>
      <c r="H127" s="1">
        <f>IFERROR(__xludf.DUMMYFUNCTION("""COMPUTED_VALUE"""),828.2)</f>
        <v>828.2</v>
      </c>
      <c r="J127" s="2">
        <f>IFERROR(__xludf.DUMMYFUNCTION("""COMPUTED_VALUE"""),45475.66666666667)</f>
        <v>45475.66667</v>
      </c>
      <c r="K127" s="1">
        <f>IFERROR(__xludf.DUMMYFUNCTION("""COMPUTED_VALUE"""),833.8)</f>
        <v>833.8</v>
      </c>
      <c r="M127" s="2">
        <f>IFERROR(__xludf.DUMMYFUNCTION("""COMPUTED_VALUE"""),45475.66666666667)</f>
        <v>45475.66667</v>
      </c>
      <c r="N127" s="1">
        <f>IFERROR(__xludf.DUMMYFUNCTION("""COMPUTED_VALUE"""),2.8771681E7)</f>
        <v>28771681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IFERROR(__xludf.DUMMYFUNCTION("""COMPUTED_VALUE"""),833.8)</f>
        <v>833.8</v>
      </c>
      <c r="D128" s="2">
        <f>IFERROR(__xludf.DUMMYFUNCTION("""COMPUTED_VALUE"""),45476.54166666667)</f>
        <v>45476.54167</v>
      </c>
      <c r="E128" s="1">
        <f>IFERROR(__xludf.DUMMYFUNCTION("""COMPUTED_VALUE"""),843.46)</f>
        <v>843.46</v>
      </c>
      <c r="G128" s="2">
        <f>IFERROR(__xludf.DUMMYFUNCTION("""COMPUTED_VALUE"""),45476.54166666667)</f>
        <v>45476.54167</v>
      </c>
      <c r="H128" s="1">
        <f>IFERROR(__xludf.DUMMYFUNCTION("""COMPUTED_VALUE"""),833.8)</f>
        <v>833.8</v>
      </c>
      <c r="J128" s="2">
        <f>IFERROR(__xludf.DUMMYFUNCTION("""COMPUTED_VALUE"""),45476.54166666667)</f>
        <v>45476.54167</v>
      </c>
      <c r="K128" s="1">
        <f>IFERROR(__xludf.DUMMYFUNCTION("""COMPUTED_VALUE"""),841.08)</f>
        <v>841.08</v>
      </c>
      <c r="M128" s="2">
        <f>IFERROR(__xludf.DUMMYFUNCTION("""COMPUTED_VALUE"""),45476.54166666667)</f>
        <v>45476.54167</v>
      </c>
      <c r="N128" s="1">
        <f>IFERROR(__xludf.DUMMYFUNCTION("""COMPUTED_VALUE"""),2.0901545E7)</f>
        <v>20901545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IFERROR(__xludf.DUMMYFUNCTION("""COMPUTED_VALUE"""),841.08)</f>
        <v>841.08</v>
      </c>
      <c r="D129" s="2">
        <f>IFERROR(__xludf.DUMMYFUNCTION("""COMPUTED_VALUE"""),45478.66666666667)</f>
        <v>45478.66667</v>
      </c>
      <c r="E129" s="1">
        <f>IFERROR(__xludf.DUMMYFUNCTION("""COMPUTED_VALUE"""),841.08)</f>
        <v>841.08</v>
      </c>
      <c r="G129" s="2">
        <f>IFERROR(__xludf.DUMMYFUNCTION("""COMPUTED_VALUE"""),45478.66666666667)</f>
        <v>45478.66667</v>
      </c>
      <c r="H129" s="1">
        <f>IFERROR(__xludf.DUMMYFUNCTION("""COMPUTED_VALUE"""),832.13)</f>
        <v>832.13</v>
      </c>
      <c r="J129" s="2">
        <f>IFERROR(__xludf.DUMMYFUNCTION("""COMPUTED_VALUE"""),45478.66666666667)</f>
        <v>45478.66667</v>
      </c>
      <c r="K129" s="1">
        <f>IFERROR(__xludf.DUMMYFUNCTION("""COMPUTED_VALUE"""),836.33)</f>
        <v>836.33</v>
      </c>
      <c r="M129" s="2">
        <f>IFERROR(__xludf.DUMMYFUNCTION("""COMPUTED_VALUE"""),45478.66666666667)</f>
        <v>45478.66667</v>
      </c>
      <c r="N129" s="1">
        <f>IFERROR(__xludf.DUMMYFUNCTION("""COMPUTED_VALUE"""),2.4520925E7)</f>
        <v>24520925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IFERROR(__xludf.DUMMYFUNCTION("""COMPUTED_VALUE"""),836.33)</f>
        <v>836.33</v>
      </c>
      <c r="D130" s="2">
        <f>IFERROR(__xludf.DUMMYFUNCTION("""COMPUTED_VALUE"""),45481.66666666667)</f>
        <v>45481.66667</v>
      </c>
      <c r="E130" s="1">
        <f>IFERROR(__xludf.DUMMYFUNCTION("""COMPUTED_VALUE"""),842.05)</f>
        <v>842.05</v>
      </c>
      <c r="G130" s="2">
        <f>IFERROR(__xludf.DUMMYFUNCTION("""COMPUTED_VALUE"""),45481.66666666667)</f>
        <v>45481.66667</v>
      </c>
      <c r="H130" s="1">
        <f>IFERROR(__xludf.DUMMYFUNCTION("""COMPUTED_VALUE"""),834.92)</f>
        <v>834.92</v>
      </c>
      <c r="J130" s="2">
        <f>IFERROR(__xludf.DUMMYFUNCTION("""COMPUTED_VALUE"""),45481.66666666667)</f>
        <v>45481.66667</v>
      </c>
      <c r="K130" s="1">
        <f>IFERROR(__xludf.DUMMYFUNCTION("""COMPUTED_VALUE"""),836.27)</f>
        <v>836.27</v>
      </c>
      <c r="M130" s="2">
        <f>IFERROR(__xludf.DUMMYFUNCTION("""COMPUTED_VALUE"""),45481.66666666667)</f>
        <v>45481.66667</v>
      </c>
      <c r="N130" s="1">
        <f>IFERROR(__xludf.DUMMYFUNCTION("""COMPUTED_VALUE"""),2.1553246E7)</f>
        <v>21553246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IFERROR(__xludf.DUMMYFUNCTION("""COMPUTED_VALUE"""),836.27)</f>
        <v>836.27</v>
      </c>
      <c r="D131" s="2">
        <f>IFERROR(__xludf.DUMMYFUNCTION("""COMPUTED_VALUE"""),45482.66666666667)</f>
        <v>45482.66667</v>
      </c>
      <c r="E131" s="1">
        <f>IFERROR(__xludf.DUMMYFUNCTION("""COMPUTED_VALUE"""),844.88)</f>
        <v>844.88</v>
      </c>
      <c r="G131" s="2">
        <f>IFERROR(__xludf.DUMMYFUNCTION("""COMPUTED_VALUE"""),45482.66666666667)</f>
        <v>45482.66667</v>
      </c>
      <c r="H131" s="1">
        <f>IFERROR(__xludf.DUMMYFUNCTION("""COMPUTED_VALUE"""),833.24)</f>
        <v>833.24</v>
      </c>
      <c r="J131" s="2">
        <f>IFERROR(__xludf.DUMMYFUNCTION("""COMPUTED_VALUE"""),45482.66666666667)</f>
        <v>45482.66667</v>
      </c>
      <c r="K131" s="1">
        <f>IFERROR(__xludf.DUMMYFUNCTION("""COMPUTED_VALUE"""),838.38)</f>
        <v>838.38</v>
      </c>
      <c r="M131" s="2">
        <f>IFERROR(__xludf.DUMMYFUNCTION("""COMPUTED_VALUE"""),45482.66666666667)</f>
        <v>45482.66667</v>
      </c>
      <c r="N131" s="1">
        <f>IFERROR(__xludf.DUMMYFUNCTION("""COMPUTED_VALUE"""),2.8324888E7)</f>
        <v>28324888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IFERROR(__xludf.DUMMYFUNCTION("""COMPUTED_VALUE"""),838.38)</f>
        <v>838.38</v>
      </c>
      <c r="D132" s="2">
        <f>IFERROR(__xludf.DUMMYFUNCTION("""COMPUTED_VALUE"""),45483.66666666667)</f>
        <v>45483.66667</v>
      </c>
      <c r="E132" s="1">
        <f>IFERROR(__xludf.DUMMYFUNCTION("""COMPUTED_VALUE"""),839.68)</f>
        <v>839.68</v>
      </c>
      <c r="G132" s="2">
        <f>IFERROR(__xludf.DUMMYFUNCTION("""COMPUTED_VALUE"""),45483.66666666667)</f>
        <v>45483.66667</v>
      </c>
      <c r="H132" s="1">
        <f>IFERROR(__xludf.DUMMYFUNCTION("""COMPUTED_VALUE"""),833.1)</f>
        <v>833.1</v>
      </c>
      <c r="J132" s="2">
        <f>IFERROR(__xludf.DUMMYFUNCTION("""COMPUTED_VALUE"""),45483.66666666667)</f>
        <v>45483.66667</v>
      </c>
      <c r="K132" s="1">
        <f>IFERROR(__xludf.DUMMYFUNCTION("""COMPUTED_VALUE"""),839.55)</f>
        <v>839.55</v>
      </c>
      <c r="M132" s="2">
        <f>IFERROR(__xludf.DUMMYFUNCTION("""COMPUTED_VALUE"""),45483.66666666667)</f>
        <v>45483.66667</v>
      </c>
      <c r="N132" s="1">
        <f>IFERROR(__xludf.DUMMYFUNCTION("""COMPUTED_VALUE"""),2.2661882E7)</f>
        <v>22661882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IFERROR(__xludf.DUMMYFUNCTION("""COMPUTED_VALUE"""),839.55)</f>
        <v>839.55</v>
      </c>
      <c r="D133" s="2">
        <f>IFERROR(__xludf.DUMMYFUNCTION("""COMPUTED_VALUE"""),45484.66666666667)</f>
        <v>45484.66667</v>
      </c>
      <c r="E133" s="1">
        <f>IFERROR(__xludf.DUMMYFUNCTION("""COMPUTED_VALUE"""),846.19)</f>
        <v>846.19</v>
      </c>
      <c r="G133" s="2">
        <f>IFERROR(__xludf.DUMMYFUNCTION("""COMPUTED_VALUE"""),45484.66666666667)</f>
        <v>45484.66667</v>
      </c>
      <c r="H133" s="1">
        <f>IFERROR(__xludf.DUMMYFUNCTION("""COMPUTED_VALUE"""),837.09)</f>
        <v>837.09</v>
      </c>
      <c r="J133" s="2">
        <f>IFERROR(__xludf.DUMMYFUNCTION("""COMPUTED_VALUE"""),45484.66666666667)</f>
        <v>45484.66667</v>
      </c>
      <c r="K133" s="1">
        <f>IFERROR(__xludf.DUMMYFUNCTION("""COMPUTED_VALUE"""),844.5)</f>
        <v>844.5</v>
      </c>
      <c r="M133" s="2">
        <f>IFERROR(__xludf.DUMMYFUNCTION("""COMPUTED_VALUE"""),45484.66666666667)</f>
        <v>45484.66667</v>
      </c>
      <c r="N133" s="1">
        <f>IFERROR(__xludf.DUMMYFUNCTION("""COMPUTED_VALUE"""),2.741694E7)</f>
        <v>27416940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IFERROR(__xludf.DUMMYFUNCTION("""COMPUTED_VALUE"""),844.5)</f>
        <v>844.5</v>
      </c>
      <c r="D134" s="2">
        <f>IFERROR(__xludf.DUMMYFUNCTION("""COMPUTED_VALUE"""),45485.66666666667)</f>
        <v>45485.66667</v>
      </c>
      <c r="E134" s="1">
        <f>IFERROR(__xludf.DUMMYFUNCTION("""COMPUTED_VALUE"""),855.23)</f>
        <v>855.23</v>
      </c>
      <c r="G134" s="2">
        <f>IFERROR(__xludf.DUMMYFUNCTION("""COMPUTED_VALUE"""),45485.66666666667)</f>
        <v>45485.66667</v>
      </c>
      <c r="H134" s="1">
        <f>IFERROR(__xludf.DUMMYFUNCTION("""COMPUTED_VALUE"""),844.5)</f>
        <v>844.5</v>
      </c>
      <c r="J134" s="2">
        <f>IFERROR(__xludf.DUMMYFUNCTION("""COMPUTED_VALUE"""),45485.66666666667)</f>
        <v>45485.66667</v>
      </c>
      <c r="K134" s="1">
        <f>IFERROR(__xludf.DUMMYFUNCTION("""COMPUTED_VALUE"""),852.45)</f>
        <v>852.45</v>
      </c>
      <c r="M134" s="2">
        <f>IFERROR(__xludf.DUMMYFUNCTION("""COMPUTED_VALUE"""),45485.66666666667)</f>
        <v>45485.66667</v>
      </c>
      <c r="N134" s="1">
        <f>IFERROR(__xludf.DUMMYFUNCTION("""COMPUTED_VALUE"""),3.3000738E7)</f>
        <v>33000738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IFERROR(__xludf.DUMMYFUNCTION("""COMPUTED_VALUE"""),852.45)</f>
        <v>852.45</v>
      </c>
      <c r="D135" s="2">
        <f>IFERROR(__xludf.DUMMYFUNCTION("""COMPUTED_VALUE"""),45488.66666666667)</f>
        <v>45488.66667</v>
      </c>
      <c r="E135" s="1">
        <f>IFERROR(__xludf.DUMMYFUNCTION("""COMPUTED_VALUE"""),858.36)</f>
        <v>858.36</v>
      </c>
      <c r="G135" s="2">
        <f>IFERROR(__xludf.DUMMYFUNCTION("""COMPUTED_VALUE"""),45488.66666666667)</f>
        <v>45488.66667</v>
      </c>
      <c r="H135" s="1">
        <f>IFERROR(__xludf.DUMMYFUNCTION("""COMPUTED_VALUE"""),849.18)</f>
        <v>849.18</v>
      </c>
      <c r="J135" s="2">
        <f>IFERROR(__xludf.DUMMYFUNCTION("""COMPUTED_VALUE"""),45488.66666666667)</f>
        <v>45488.66667</v>
      </c>
      <c r="K135" s="1">
        <f>IFERROR(__xludf.DUMMYFUNCTION("""COMPUTED_VALUE"""),849.75)</f>
        <v>849.75</v>
      </c>
      <c r="M135" s="2">
        <f>IFERROR(__xludf.DUMMYFUNCTION("""COMPUTED_VALUE"""),45488.66666666667)</f>
        <v>45488.66667</v>
      </c>
      <c r="N135" s="1">
        <f>IFERROR(__xludf.DUMMYFUNCTION("""COMPUTED_VALUE"""),3.1699939E7)</f>
        <v>31699939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IFERROR(__xludf.DUMMYFUNCTION("""COMPUTED_VALUE"""),849.75)</f>
        <v>849.75</v>
      </c>
      <c r="D136" s="2">
        <f>IFERROR(__xludf.DUMMYFUNCTION("""COMPUTED_VALUE"""),45489.66666666667)</f>
        <v>45489.66667</v>
      </c>
      <c r="E136" s="1">
        <f>IFERROR(__xludf.DUMMYFUNCTION("""COMPUTED_VALUE"""),852.73)</f>
        <v>852.73</v>
      </c>
      <c r="G136" s="2">
        <f>IFERROR(__xludf.DUMMYFUNCTION("""COMPUTED_VALUE"""),45489.66666666667)</f>
        <v>45489.66667</v>
      </c>
      <c r="H136" s="1">
        <f>IFERROR(__xludf.DUMMYFUNCTION("""COMPUTED_VALUE"""),845.48)</f>
        <v>845.48</v>
      </c>
      <c r="J136" s="2">
        <f>IFERROR(__xludf.DUMMYFUNCTION("""COMPUTED_VALUE"""),45489.66666666667)</f>
        <v>45489.66667</v>
      </c>
      <c r="K136" s="1">
        <f>IFERROR(__xludf.DUMMYFUNCTION("""COMPUTED_VALUE"""),851.2)</f>
        <v>851.2</v>
      </c>
      <c r="M136" s="2">
        <f>IFERROR(__xludf.DUMMYFUNCTION("""COMPUTED_VALUE"""),45489.66666666667)</f>
        <v>45489.66667</v>
      </c>
      <c r="N136" s="1">
        <f>IFERROR(__xludf.DUMMYFUNCTION("""COMPUTED_VALUE"""),3.2214498E7)</f>
        <v>32214498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IFERROR(__xludf.DUMMYFUNCTION("""COMPUTED_VALUE"""),851.2)</f>
        <v>851.2</v>
      </c>
      <c r="D137" s="2">
        <f>IFERROR(__xludf.DUMMYFUNCTION("""COMPUTED_VALUE"""),45490.66666666667)</f>
        <v>45490.66667</v>
      </c>
      <c r="E137" s="1">
        <f>IFERROR(__xludf.DUMMYFUNCTION("""COMPUTED_VALUE"""),861.71)</f>
        <v>861.71</v>
      </c>
      <c r="G137" s="2">
        <f>IFERROR(__xludf.DUMMYFUNCTION("""COMPUTED_VALUE"""),45490.66666666667)</f>
        <v>45490.66667</v>
      </c>
      <c r="H137" s="1">
        <f>IFERROR(__xludf.DUMMYFUNCTION("""COMPUTED_VALUE"""),851.2)</f>
        <v>851.2</v>
      </c>
      <c r="J137" s="2">
        <f>IFERROR(__xludf.DUMMYFUNCTION("""COMPUTED_VALUE"""),45490.66666666667)</f>
        <v>45490.66667</v>
      </c>
      <c r="K137" s="1">
        <f>IFERROR(__xludf.DUMMYFUNCTION("""COMPUTED_VALUE"""),857.49)</f>
        <v>857.49</v>
      </c>
      <c r="M137" s="2">
        <f>IFERROR(__xludf.DUMMYFUNCTION("""COMPUTED_VALUE"""),45490.66666666667)</f>
        <v>45490.66667</v>
      </c>
      <c r="N137" s="1">
        <f>IFERROR(__xludf.DUMMYFUNCTION("""COMPUTED_VALUE"""),5.2819805E7)</f>
        <v>52819805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IFERROR(__xludf.DUMMYFUNCTION("""COMPUTED_VALUE"""),857.49)</f>
        <v>857.49</v>
      </c>
      <c r="D138" s="2">
        <f>IFERROR(__xludf.DUMMYFUNCTION("""COMPUTED_VALUE"""),45491.66666666667)</f>
        <v>45491.66667</v>
      </c>
      <c r="E138" s="1">
        <f>IFERROR(__xludf.DUMMYFUNCTION("""COMPUTED_VALUE"""),870.51)</f>
        <v>870.51</v>
      </c>
      <c r="G138" s="2">
        <f>IFERROR(__xludf.DUMMYFUNCTION("""COMPUTED_VALUE"""),45491.66666666667)</f>
        <v>45491.66667</v>
      </c>
      <c r="H138" s="1">
        <f>IFERROR(__xludf.DUMMYFUNCTION("""COMPUTED_VALUE"""),851.3)</f>
        <v>851.3</v>
      </c>
      <c r="J138" s="2">
        <f>IFERROR(__xludf.DUMMYFUNCTION("""COMPUTED_VALUE"""),45491.66666666667)</f>
        <v>45491.66667</v>
      </c>
      <c r="K138" s="1">
        <f>IFERROR(__xludf.DUMMYFUNCTION("""COMPUTED_VALUE"""),862.76)</f>
        <v>862.76</v>
      </c>
      <c r="M138" s="2">
        <f>IFERROR(__xludf.DUMMYFUNCTION("""COMPUTED_VALUE"""),45491.66666666667)</f>
        <v>45491.66667</v>
      </c>
      <c r="N138" s="1">
        <f>IFERROR(__xludf.DUMMYFUNCTION("""COMPUTED_VALUE"""),7.7574314E7)</f>
        <v>77574314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IFERROR(__xludf.DUMMYFUNCTION("""COMPUTED_VALUE"""),862.76)</f>
        <v>862.76</v>
      </c>
      <c r="D139" s="2">
        <f>IFERROR(__xludf.DUMMYFUNCTION("""COMPUTED_VALUE"""),45492.66666666667)</f>
        <v>45492.66667</v>
      </c>
      <c r="E139" s="1">
        <f>IFERROR(__xludf.DUMMYFUNCTION("""COMPUTED_VALUE"""),874.42)</f>
        <v>874.42</v>
      </c>
      <c r="G139" s="2">
        <f>IFERROR(__xludf.DUMMYFUNCTION("""COMPUTED_VALUE"""),45492.66666666667)</f>
        <v>45492.66667</v>
      </c>
      <c r="H139" s="1">
        <f>IFERROR(__xludf.DUMMYFUNCTION("""COMPUTED_VALUE"""),862.76)</f>
        <v>862.76</v>
      </c>
      <c r="J139" s="2">
        <f>IFERROR(__xludf.DUMMYFUNCTION("""COMPUTED_VALUE"""),45492.66666666667)</f>
        <v>45492.66667</v>
      </c>
      <c r="K139" s="1">
        <f>IFERROR(__xludf.DUMMYFUNCTION("""COMPUTED_VALUE"""),870.15)</f>
        <v>870.15</v>
      </c>
      <c r="M139" s="2">
        <f>IFERROR(__xludf.DUMMYFUNCTION("""COMPUTED_VALUE"""),45492.66666666667)</f>
        <v>45492.66667</v>
      </c>
      <c r="N139" s="1">
        <f>IFERROR(__xludf.DUMMYFUNCTION("""COMPUTED_VALUE"""),2.40183882E8)</f>
        <v>240183882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IFERROR(__xludf.DUMMYFUNCTION("""COMPUTED_VALUE"""),870.15)</f>
        <v>870.15</v>
      </c>
      <c r="D140" s="2">
        <f>IFERROR(__xludf.DUMMYFUNCTION("""COMPUTED_VALUE"""),45495.66666666667)</f>
        <v>45495.66667</v>
      </c>
      <c r="E140" s="1">
        <f>IFERROR(__xludf.DUMMYFUNCTION("""COMPUTED_VALUE"""),881.29)</f>
        <v>881.29</v>
      </c>
      <c r="G140" s="2">
        <f>IFERROR(__xludf.DUMMYFUNCTION("""COMPUTED_VALUE"""),45495.66666666667)</f>
        <v>45495.66667</v>
      </c>
      <c r="H140" s="1">
        <f>IFERROR(__xludf.DUMMYFUNCTION("""COMPUTED_VALUE"""),867.95)</f>
        <v>867.95</v>
      </c>
      <c r="J140" s="2">
        <f>IFERROR(__xludf.DUMMYFUNCTION("""COMPUTED_VALUE"""),45495.66666666667)</f>
        <v>45495.66667</v>
      </c>
      <c r="K140" s="1">
        <f>IFERROR(__xludf.DUMMYFUNCTION("""COMPUTED_VALUE"""),879.58)</f>
        <v>879.58</v>
      </c>
      <c r="M140" s="2">
        <f>IFERROR(__xludf.DUMMYFUNCTION("""COMPUTED_VALUE"""),45495.66666666667)</f>
        <v>45495.66667</v>
      </c>
      <c r="N140" s="1">
        <f>IFERROR(__xludf.DUMMYFUNCTION("""COMPUTED_VALUE"""),3.4530381E7)</f>
        <v>34530381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IFERROR(__xludf.DUMMYFUNCTION("""COMPUTED_VALUE"""),879.58)</f>
        <v>879.58</v>
      </c>
      <c r="D141" s="2">
        <f>IFERROR(__xludf.DUMMYFUNCTION("""COMPUTED_VALUE"""),45496.66666666667)</f>
        <v>45496.66667</v>
      </c>
      <c r="E141" s="1">
        <f>IFERROR(__xludf.DUMMYFUNCTION("""COMPUTED_VALUE"""),879.58)</f>
        <v>879.58</v>
      </c>
      <c r="G141" s="2">
        <f>IFERROR(__xludf.DUMMYFUNCTION("""COMPUTED_VALUE"""),45496.66666666667)</f>
        <v>45496.66667</v>
      </c>
      <c r="H141" s="1">
        <f>IFERROR(__xludf.DUMMYFUNCTION("""COMPUTED_VALUE"""),864.46)</f>
        <v>864.46</v>
      </c>
      <c r="J141" s="2">
        <f>IFERROR(__xludf.DUMMYFUNCTION("""COMPUTED_VALUE"""),45496.66666666667)</f>
        <v>45496.66667</v>
      </c>
      <c r="K141" s="1">
        <f>IFERROR(__xludf.DUMMYFUNCTION("""COMPUTED_VALUE"""),865.76)</f>
        <v>865.76</v>
      </c>
      <c r="M141" s="2">
        <f>IFERROR(__xludf.DUMMYFUNCTION("""COMPUTED_VALUE"""),45496.66666666667)</f>
        <v>45496.66667</v>
      </c>
      <c r="N141" s="1">
        <f>IFERROR(__xludf.DUMMYFUNCTION("""COMPUTED_VALUE"""),4.0912496E7)</f>
        <v>40912496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IFERROR(__xludf.DUMMYFUNCTION("""COMPUTED_VALUE"""),865.76)</f>
        <v>865.76</v>
      </c>
      <c r="D142" s="2">
        <f>IFERROR(__xludf.DUMMYFUNCTION("""COMPUTED_VALUE"""),45497.66666666667)</f>
        <v>45497.66667</v>
      </c>
      <c r="E142" s="1">
        <f>IFERROR(__xludf.DUMMYFUNCTION("""COMPUTED_VALUE"""),866.2)</f>
        <v>866.2</v>
      </c>
      <c r="G142" s="2">
        <f>IFERROR(__xludf.DUMMYFUNCTION("""COMPUTED_VALUE"""),45497.66666666667)</f>
        <v>45497.66667</v>
      </c>
      <c r="H142" s="1">
        <f>IFERROR(__xludf.DUMMYFUNCTION("""COMPUTED_VALUE"""),844.92)</f>
        <v>844.92</v>
      </c>
      <c r="J142" s="2">
        <f>IFERROR(__xludf.DUMMYFUNCTION("""COMPUTED_VALUE"""),45497.66666666667)</f>
        <v>45497.66667</v>
      </c>
      <c r="K142" s="1">
        <f>IFERROR(__xludf.DUMMYFUNCTION("""COMPUTED_VALUE"""),845.5)</f>
        <v>845.5</v>
      </c>
      <c r="M142" s="2">
        <f>IFERROR(__xludf.DUMMYFUNCTION("""COMPUTED_VALUE"""),45497.66666666667)</f>
        <v>45497.66667</v>
      </c>
      <c r="N142" s="1">
        <f>IFERROR(__xludf.DUMMYFUNCTION("""COMPUTED_VALUE"""),4.1655294E7)</f>
        <v>41655294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IFERROR(__xludf.DUMMYFUNCTION("""COMPUTED_VALUE"""),845.5)</f>
        <v>845.5</v>
      </c>
      <c r="D143" s="2">
        <f>IFERROR(__xludf.DUMMYFUNCTION("""COMPUTED_VALUE"""),45498.66666666667)</f>
        <v>45498.66667</v>
      </c>
      <c r="E143" s="1">
        <f>IFERROR(__xludf.DUMMYFUNCTION("""COMPUTED_VALUE"""),848.79)</f>
        <v>848.79</v>
      </c>
      <c r="G143" s="2">
        <f>IFERROR(__xludf.DUMMYFUNCTION("""COMPUTED_VALUE"""),45498.66666666667)</f>
        <v>45498.66667</v>
      </c>
      <c r="H143" s="1">
        <f>IFERROR(__xludf.DUMMYFUNCTION("""COMPUTED_VALUE"""),840.17)</f>
        <v>840.17</v>
      </c>
      <c r="J143" s="2">
        <f>IFERROR(__xludf.DUMMYFUNCTION("""COMPUTED_VALUE"""),45498.66666666667)</f>
        <v>45498.66667</v>
      </c>
      <c r="K143" s="1">
        <f>IFERROR(__xludf.DUMMYFUNCTION("""COMPUTED_VALUE"""),842.15)</f>
        <v>842.15</v>
      </c>
      <c r="M143" s="2">
        <f>IFERROR(__xludf.DUMMYFUNCTION("""COMPUTED_VALUE"""),45498.66666666667)</f>
        <v>45498.66667</v>
      </c>
      <c r="N143" s="1">
        <f>IFERROR(__xludf.DUMMYFUNCTION("""COMPUTED_VALUE"""),3.739055E7)</f>
        <v>37390550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IFERROR(__xludf.DUMMYFUNCTION("""COMPUTED_VALUE"""),842.15)</f>
        <v>842.15</v>
      </c>
      <c r="D144" s="2">
        <f>IFERROR(__xludf.DUMMYFUNCTION("""COMPUTED_VALUE"""),45499.66666666667)</f>
        <v>45499.66667</v>
      </c>
      <c r="E144" s="1">
        <f>IFERROR(__xludf.DUMMYFUNCTION("""COMPUTED_VALUE"""),852.48)</f>
        <v>852.48</v>
      </c>
      <c r="G144" s="2">
        <f>IFERROR(__xludf.DUMMYFUNCTION("""COMPUTED_VALUE"""),45499.66666666667)</f>
        <v>45499.66667</v>
      </c>
      <c r="H144" s="1">
        <f>IFERROR(__xludf.DUMMYFUNCTION("""COMPUTED_VALUE"""),842.15)</f>
        <v>842.15</v>
      </c>
      <c r="J144" s="2">
        <f>IFERROR(__xludf.DUMMYFUNCTION("""COMPUTED_VALUE"""),45499.66666666667)</f>
        <v>45499.66667</v>
      </c>
      <c r="K144" s="1">
        <f>IFERROR(__xludf.DUMMYFUNCTION("""COMPUTED_VALUE"""),848.82)</f>
        <v>848.82</v>
      </c>
      <c r="M144" s="2">
        <f>IFERROR(__xludf.DUMMYFUNCTION("""COMPUTED_VALUE"""),45499.66666666667)</f>
        <v>45499.66667</v>
      </c>
      <c r="N144" s="1">
        <f>IFERROR(__xludf.DUMMYFUNCTION("""COMPUTED_VALUE"""),2.5573097E7)</f>
        <v>25573097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IFERROR(__xludf.DUMMYFUNCTION("""COMPUTED_VALUE"""),848.82)</f>
        <v>848.82</v>
      </c>
      <c r="D145" s="2">
        <f>IFERROR(__xludf.DUMMYFUNCTION("""COMPUTED_VALUE"""),45502.66666666667)</f>
        <v>45502.66667</v>
      </c>
      <c r="E145" s="1">
        <f>IFERROR(__xludf.DUMMYFUNCTION("""COMPUTED_VALUE"""),853.46)</f>
        <v>853.46</v>
      </c>
      <c r="G145" s="2">
        <f>IFERROR(__xludf.DUMMYFUNCTION("""COMPUTED_VALUE"""),45502.66666666667)</f>
        <v>45502.66667</v>
      </c>
      <c r="H145" s="1">
        <f>IFERROR(__xludf.DUMMYFUNCTION("""COMPUTED_VALUE"""),845.84)</f>
        <v>845.84</v>
      </c>
      <c r="J145" s="2">
        <f>IFERROR(__xludf.DUMMYFUNCTION("""COMPUTED_VALUE"""),45502.66666666667)</f>
        <v>45502.66667</v>
      </c>
      <c r="K145" s="1">
        <f>IFERROR(__xludf.DUMMYFUNCTION("""COMPUTED_VALUE"""),852.67)</f>
        <v>852.67</v>
      </c>
      <c r="M145" s="2">
        <f>IFERROR(__xludf.DUMMYFUNCTION("""COMPUTED_VALUE"""),45502.66666666667)</f>
        <v>45502.66667</v>
      </c>
      <c r="N145" s="1">
        <f>IFERROR(__xludf.DUMMYFUNCTION("""COMPUTED_VALUE"""),2.7569372E7)</f>
        <v>27569372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IFERROR(__xludf.DUMMYFUNCTION("""COMPUTED_VALUE"""),852.67)</f>
        <v>852.67</v>
      </c>
      <c r="D146" s="2">
        <f>IFERROR(__xludf.DUMMYFUNCTION("""COMPUTED_VALUE"""),45503.66666666667)</f>
        <v>45503.66667</v>
      </c>
      <c r="E146" s="1">
        <f>IFERROR(__xludf.DUMMYFUNCTION("""COMPUTED_VALUE"""),865.03)</f>
        <v>865.03</v>
      </c>
      <c r="G146" s="2">
        <f>IFERROR(__xludf.DUMMYFUNCTION("""COMPUTED_VALUE"""),45503.66666666667)</f>
        <v>45503.66667</v>
      </c>
      <c r="H146" s="1">
        <f>IFERROR(__xludf.DUMMYFUNCTION("""COMPUTED_VALUE"""),851.99)</f>
        <v>851.99</v>
      </c>
      <c r="J146" s="2">
        <f>IFERROR(__xludf.DUMMYFUNCTION("""COMPUTED_VALUE"""),45503.66666666667)</f>
        <v>45503.66667</v>
      </c>
      <c r="K146" s="1">
        <f>IFERROR(__xludf.DUMMYFUNCTION("""COMPUTED_VALUE"""),862.15)</f>
        <v>862.15</v>
      </c>
      <c r="M146" s="2">
        <f>IFERROR(__xludf.DUMMYFUNCTION("""COMPUTED_VALUE"""),45503.66666666667)</f>
        <v>45503.66667</v>
      </c>
      <c r="N146" s="1">
        <f>IFERROR(__xludf.DUMMYFUNCTION("""COMPUTED_VALUE"""),3.2606468E7)</f>
        <v>32606468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IFERROR(__xludf.DUMMYFUNCTION("""COMPUTED_VALUE"""),862.15)</f>
        <v>862.15</v>
      </c>
      <c r="D147" s="2">
        <f>IFERROR(__xludf.DUMMYFUNCTION("""COMPUTED_VALUE"""),45504.66666666667)</f>
        <v>45504.66667</v>
      </c>
      <c r="E147" s="1">
        <f>IFERROR(__xludf.DUMMYFUNCTION("""COMPUTED_VALUE"""),869.98)</f>
        <v>869.98</v>
      </c>
      <c r="G147" s="2">
        <f>IFERROR(__xludf.DUMMYFUNCTION("""COMPUTED_VALUE"""),45504.66666666667)</f>
        <v>45504.66667</v>
      </c>
      <c r="H147" s="1">
        <f>IFERROR(__xludf.DUMMYFUNCTION("""COMPUTED_VALUE"""),856.98)</f>
        <v>856.98</v>
      </c>
      <c r="J147" s="2">
        <f>IFERROR(__xludf.DUMMYFUNCTION("""COMPUTED_VALUE"""),45504.66666666667)</f>
        <v>45504.66667</v>
      </c>
      <c r="K147" s="1">
        <f>IFERROR(__xludf.DUMMYFUNCTION("""COMPUTED_VALUE"""),860.91)</f>
        <v>860.91</v>
      </c>
      <c r="M147" s="2">
        <f>IFERROR(__xludf.DUMMYFUNCTION("""COMPUTED_VALUE"""),45504.66666666667)</f>
        <v>45504.66667</v>
      </c>
      <c r="N147" s="1">
        <f>IFERROR(__xludf.DUMMYFUNCTION("""COMPUTED_VALUE"""),3.2721459E7)</f>
        <v>32721459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IFERROR(__xludf.DUMMYFUNCTION("""COMPUTED_VALUE"""),860.91)</f>
        <v>860.91</v>
      </c>
      <c r="D148" s="2">
        <f>IFERROR(__xludf.DUMMYFUNCTION("""COMPUTED_VALUE"""),45505.66666666667)</f>
        <v>45505.66667</v>
      </c>
      <c r="E148" s="1">
        <f>IFERROR(__xludf.DUMMYFUNCTION("""COMPUTED_VALUE"""),865.32)</f>
        <v>865.32</v>
      </c>
      <c r="G148" s="2">
        <f>IFERROR(__xludf.DUMMYFUNCTION("""COMPUTED_VALUE"""),45505.66666666667)</f>
        <v>45505.66667</v>
      </c>
      <c r="H148" s="1">
        <f>IFERROR(__xludf.DUMMYFUNCTION("""COMPUTED_VALUE"""),851.21)</f>
        <v>851.21</v>
      </c>
      <c r="J148" s="2">
        <f>IFERROR(__xludf.DUMMYFUNCTION("""COMPUTED_VALUE"""),45505.66666666667)</f>
        <v>45505.66667</v>
      </c>
      <c r="K148" s="1">
        <f>IFERROR(__xludf.DUMMYFUNCTION("""COMPUTED_VALUE"""),856.1)</f>
        <v>856.1</v>
      </c>
      <c r="M148" s="2">
        <f>IFERROR(__xludf.DUMMYFUNCTION("""COMPUTED_VALUE"""),45505.66666666667)</f>
        <v>45505.66667</v>
      </c>
      <c r="N148" s="1">
        <f>IFERROR(__xludf.DUMMYFUNCTION("""COMPUTED_VALUE"""),2.8194783E7)</f>
        <v>28194783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IFERROR(__xludf.DUMMYFUNCTION("""COMPUTED_VALUE"""),856.1)</f>
        <v>856.1</v>
      </c>
      <c r="D149" s="2">
        <f>IFERROR(__xludf.DUMMYFUNCTION("""COMPUTED_VALUE"""),45506.66666666667)</f>
        <v>45506.66667</v>
      </c>
      <c r="E149" s="1">
        <f>IFERROR(__xludf.DUMMYFUNCTION("""COMPUTED_VALUE"""),856.1)</f>
        <v>856.1</v>
      </c>
      <c r="G149" s="2">
        <f>IFERROR(__xludf.DUMMYFUNCTION("""COMPUTED_VALUE"""),45506.66666666667)</f>
        <v>45506.66667</v>
      </c>
      <c r="H149" s="1">
        <f>IFERROR(__xludf.DUMMYFUNCTION("""COMPUTED_VALUE"""),828.12)</f>
        <v>828.12</v>
      </c>
      <c r="J149" s="2">
        <f>IFERROR(__xludf.DUMMYFUNCTION("""COMPUTED_VALUE"""),45506.66666666667)</f>
        <v>45506.66667</v>
      </c>
      <c r="K149" s="1">
        <f>IFERROR(__xludf.DUMMYFUNCTION("""COMPUTED_VALUE"""),835.86)</f>
        <v>835.86</v>
      </c>
      <c r="M149" s="2">
        <f>IFERROR(__xludf.DUMMYFUNCTION("""COMPUTED_VALUE"""),45506.66666666667)</f>
        <v>45506.66667</v>
      </c>
      <c r="N149" s="1">
        <f>IFERROR(__xludf.DUMMYFUNCTION("""COMPUTED_VALUE"""),3.6729408E7)</f>
        <v>36729408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IFERROR(__xludf.DUMMYFUNCTION("""COMPUTED_VALUE"""),835.86)</f>
        <v>835.86</v>
      </c>
      <c r="D150" s="2">
        <f>IFERROR(__xludf.DUMMYFUNCTION("""COMPUTED_VALUE"""),45509.66666666667)</f>
        <v>45509.66667</v>
      </c>
      <c r="E150" s="1">
        <f>IFERROR(__xludf.DUMMYFUNCTION("""COMPUTED_VALUE"""),835.86)</f>
        <v>835.86</v>
      </c>
      <c r="G150" s="2">
        <f>IFERROR(__xludf.DUMMYFUNCTION("""COMPUTED_VALUE"""),45509.66666666667)</f>
        <v>45509.66667</v>
      </c>
      <c r="H150" s="1">
        <f>IFERROR(__xludf.DUMMYFUNCTION("""COMPUTED_VALUE"""),801.91)</f>
        <v>801.91</v>
      </c>
      <c r="J150" s="2">
        <f>IFERROR(__xludf.DUMMYFUNCTION("""COMPUTED_VALUE"""),45509.66666666667)</f>
        <v>45509.66667</v>
      </c>
      <c r="K150" s="1">
        <f>IFERROR(__xludf.DUMMYFUNCTION("""COMPUTED_VALUE"""),816.16)</f>
        <v>816.16</v>
      </c>
      <c r="M150" s="2">
        <f>IFERROR(__xludf.DUMMYFUNCTION("""COMPUTED_VALUE"""),45509.66666666667)</f>
        <v>45509.66667</v>
      </c>
      <c r="N150" s="1">
        <f>IFERROR(__xludf.DUMMYFUNCTION("""COMPUTED_VALUE"""),3.9583192E7)</f>
        <v>39583192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IFERROR(__xludf.DUMMYFUNCTION("""COMPUTED_VALUE"""),816.16)</f>
        <v>816.16</v>
      </c>
      <c r="D151" s="2">
        <f>IFERROR(__xludf.DUMMYFUNCTION("""COMPUTED_VALUE"""),45510.66666666667)</f>
        <v>45510.66667</v>
      </c>
      <c r="E151" s="1">
        <f>IFERROR(__xludf.DUMMYFUNCTION("""COMPUTED_VALUE"""),852.3)</f>
        <v>852.3</v>
      </c>
      <c r="G151" s="2">
        <f>IFERROR(__xludf.DUMMYFUNCTION("""COMPUTED_VALUE"""),45510.66666666667)</f>
        <v>45510.66667</v>
      </c>
      <c r="H151" s="1">
        <f>IFERROR(__xludf.DUMMYFUNCTION("""COMPUTED_VALUE"""),816.16)</f>
        <v>816.16</v>
      </c>
      <c r="J151" s="2">
        <f>IFERROR(__xludf.DUMMYFUNCTION("""COMPUTED_VALUE"""),45510.66666666667)</f>
        <v>45510.66667</v>
      </c>
      <c r="K151" s="1">
        <f>IFERROR(__xludf.DUMMYFUNCTION("""COMPUTED_VALUE"""),843.93)</f>
        <v>843.93</v>
      </c>
      <c r="M151" s="2">
        <f>IFERROR(__xludf.DUMMYFUNCTION("""COMPUTED_VALUE"""),45510.66666666667)</f>
        <v>45510.66667</v>
      </c>
      <c r="N151" s="1">
        <f>IFERROR(__xludf.DUMMYFUNCTION("""COMPUTED_VALUE"""),4.3442335E7)</f>
        <v>43442335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IFERROR(__xludf.DUMMYFUNCTION("""COMPUTED_VALUE"""),843.93)</f>
        <v>843.93</v>
      </c>
      <c r="D152" s="2">
        <f>IFERROR(__xludf.DUMMYFUNCTION("""COMPUTED_VALUE"""),45511.66666666667)</f>
        <v>45511.66667</v>
      </c>
      <c r="E152" s="1">
        <f>IFERROR(__xludf.DUMMYFUNCTION("""COMPUTED_VALUE"""),870.24)</f>
        <v>870.24</v>
      </c>
      <c r="G152" s="2">
        <f>IFERROR(__xludf.DUMMYFUNCTION("""COMPUTED_VALUE"""),45511.66666666667)</f>
        <v>45511.66667</v>
      </c>
      <c r="H152" s="1">
        <f>IFERROR(__xludf.DUMMYFUNCTION("""COMPUTED_VALUE"""),843.93)</f>
        <v>843.93</v>
      </c>
      <c r="J152" s="2">
        <f>IFERROR(__xludf.DUMMYFUNCTION("""COMPUTED_VALUE"""),45511.66666666667)</f>
        <v>45511.66667</v>
      </c>
      <c r="K152" s="1">
        <f>IFERROR(__xludf.DUMMYFUNCTION("""COMPUTED_VALUE"""),849.95)</f>
        <v>849.95</v>
      </c>
      <c r="M152" s="2">
        <f>IFERROR(__xludf.DUMMYFUNCTION("""COMPUTED_VALUE"""),45511.66666666667)</f>
        <v>45511.66667</v>
      </c>
      <c r="N152" s="1">
        <f>IFERROR(__xludf.DUMMYFUNCTION("""COMPUTED_VALUE"""),3.7892351E7)</f>
        <v>37892351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IFERROR(__xludf.DUMMYFUNCTION("""COMPUTED_VALUE"""),849.95)</f>
        <v>849.95</v>
      </c>
      <c r="D153" s="2">
        <f>IFERROR(__xludf.DUMMYFUNCTION("""COMPUTED_VALUE"""),45512.66666666667)</f>
        <v>45512.66667</v>
      </c>
      <c r="E153" s="1">
        <f>IFERROR(__xludf.DUMMYFUNCTION("""COMPUTED_VALUE"""),868.45)</f>
        <v>868.45</v>
      </c>
      <c r="G153" s="2">
        <f>IFERROR(__xludf.DUMMYFUNCTION("""COMPUTED_VALUE"""),45512.66666666667)</f>
        <v>45512.66667</v>
      </c>
      <c r="H153" s="1">
        <f>IFERROR(__xludf.DUMMYFUNCTION("""COMPUTED_VALUE"""),849.95)</f>
        <v>849.95</v>
      </c>
      <c r="J153" s="2">
        <f>IFERROR(__xludf.DUMMYFUNCTION("""COMPUTED_VALUE"""),45512.66666666667)</f>
        <v>45512.66667</v>
      </c>
      <c r="K153" s="1">
        <f>IFERROR(__xludf.DUMMYFUNCTION("""COMPUTED_VALUE"""),867.35)</f>
        <v>867.35</v>
      </c>
      <c r="M153" s="2">
        <f>IFERROR(__xludf.DUMMYFUNCTION("""COMPUTED_VALUE"""),45512.66666666667)</f>
        <v>45512.66667</v>
      </c>
      <c r="N153" s="1">
        <f>IFERROR(__xludf.DUMMYFUNCTION("""COMPUTED_VALUE"""),2.7504177E7)</f>
        <v>27504177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IFERROR(__xludf.DUMMYFUNCTION("""COMPUTED_VALUE"""),867.35)</f>
        <v>867.35</v>
      </c>
      <c r="D154" s="2">
        <f>IFERROR(__xludf.DUMMYFUNCTION("""COMPUTED_VALUE"""),45513.66666666667)</f>
        <v>45513.66667</v>
      </c>
      <c r="E154" s="1">
        <f>IFERROR(__xludf.DUMMYFUNCTION("""COMPUTED_VALUE"""),868.15)</f>
        <v>868.15</v>
      </c>
      <c r="G154" s="2">
        <f>IFERROR(__xludf.DUMMYFUNCTION("""COMPUTED_VALUE"""),45513.66666666667)</f>
        <v>45513.66667</v>
      </c>
      <c r="H154" s="1">
        <f>IFERROR(__xludf.DUMMYFUNCTION("""COMPUTED_VALUE"""),858.43)</f>
        <v>858.43</v>
      </c>
      <c r="J154" s="2">
        <f>IFERROR(__xludf.DUMMYFUNCTION("""COMPUTED_VALUE"""),45513.66666666667)</f>
        <v>45513.66667</v>
      </c>
      <c r="K154" s="1">
        <f>IFERROR(__xludf.DUMMYFUNCTION("""COMPUTED_VALUE"""),863.75)</f>
        <v>863.75</v>
      </c>
      <c r="M154" s="2">
        <f>IFERROR(__xludf.DUMMYFUNCTION("""COMPUTED_VALUE"""),45513.66666666667)</f>
        <v>45513.66667</v>
      </c>
      <c r="N154" s="1">
        <f>IFERROR(__xludf.DUMMYFUNCTION("""COMPUTED_VALUE"""),4.5817847E7)</f>
        <v>45817847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IFERROR(__xludf.DUMMYFUNCTION("""COMPUTED_VALUE"""),863.75)</f>
        <v>863.75</v>
      </c>
      <c r="D155" s="2">
        <f>IFERROR(__xludf.DUMMYFUNCTION("""COMPUTED_VALUE"""),45516.66666666667)</f>
        <v>45516.66667</v>
      </c>
      <c r="E155" s="1">
        <f>IFERROR(__xludf.DUMMYFUNCTION("""COMPUTED_VALUE"""),869.3)</f>
        <v>869.3</v>
      </c>
      <c r="G155" s="2">
        <f>IFERROR(__xludf.DUMMYFUNCTION("""COMPUTED_VALUE"""),45516.66666666667)</f>
        <v>45516.66667</v>
      </c>
      <c r="H155" s="1">
        <f>IFERROR(__xludf.DUMMYFUNCTION("""COMPUTED_VALUE"""),862.12)</f>
        <v>862.12</v>
      </c>
      <c r="J155" s="2">
        <f>IFERROR(__xludf.DUMMYFUNCTION("""COMPUTED_VALUE"""),45516.66666666667)</f>
        <v>45516.66667</v>
      </c>
      <c r="K155" s="1">
        <f>IFERROR(__xludf.DUMMYFUNCTION("""COMPUTED_VALUE"""),865.28)</f>
        <v>865.28</v>
      </c>
      <c r="M155" s="2">
        <f>IFERROR(__xludf.DUMMYFUNCTION("""COMPUTED_VALUE"""),45516.66666666667)</f>
        <v>45516.66667</v>
      </c>
      <c r="N155" s="1">
        <f>IFERROR(__xludf.DUMMYFUNCTION("""COMPUTED_VALUE"""),2.577667E7)</f>
        <v>25776670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IFERROR(__xludf.DUMMYFUNCTION("""COMPUTED_VALUE"""),865.28)</f>
        <v>865.28</v>
      </c>
      <c r="D156" s="2">
        <f>IFERROR(__xludf.DUMMYFUNCTION("""COMPUTED_VALUE"""),45517.66666666667)</f>
        <v>45517.66667</v>
      </c>
      <c r="E156" s="1">
        <f>IFERROR(__xludf.DUMMYFUNCTION("""COMPUTED_VALUE"""),865.85)</f>
        <v>865.85</v>
      </c>
      <c r="G156" s="2">
        <f>IFERROR(__xludf.DUMMYFUNCTION("""COMPUTED_VALUE"""),45517.66666666667)</f>
        <v>45517.66667</v>
      </c>
      <c r="H156" s="1">
        <f>IFERROR(__xludf.DUMMYFUNCTION("""COMPUTED_VALUE"""),856.79)</f>
        <v>856.79</v>
      </c>
      <c r="J156" s="2">
        <f>IFERROR(__xludf.DUMMYFUNCTION("""COMPUTED_VALUE"""),45517.66666666667)</f>
        <v>45517.66667</v>
      </c>
      <c r="K156" s="1">
        <f>IFERROR(__xludf.DUMMYFUNCTION("""COMPUTED_VALUE"""),863.56)</f>
        <v>863.56</v>
      </c>
      <c r="M156" s="2">
        <f>IFERROR(__xludf.DUMMYFUNCTION("""COMPUTED_VALUE"""),45517.66666666667)</f>
        <v>45517.66667</v>
      </c>
      <c r="N156" s="1">
        <f>IFERROR(__xludf.DUMMYFUNCTION("""COMPUTED_VALUE"""),2.7885482E7)</f>
        <v>27885482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IFERROR(__xludf.DUMMYFUNCTION("""COMPUTED_VALUE"""),863.56)</f>
        <v>863.56</v>
      </c>
      <c r="D157" s="2">
        <f>IFERROR(__xludf.DUMMYFUNCTION("""COMPUTED_VALUE"""),45518.66666666667)</f>
        <v>45518.66667</v>
      </c>
      <c r="E157" s="1">
        <f>IFERROR(__xludf.DUMMYFUNCTION("""COMPUTED_VALUE"""),872.72)</f>
        <v>872.72</v>
      </c>
      <c r="G157" s="2">
        <f>IFERROR(__xludf.DUMMYFUNCTION("""COMPUTED_VALUE"""),45518.66666666667)</f>
        <v>45518.66667</v>
      </c>
      <c r="H157" s="1">
        <f>IFERROR(__xludf.DUMMYFUNCTION("""COMPUTED_VALUE"""),860.8)</f>
        <v>860.8</v>
      </c>
      <c r="J157" s="2">
        <f>IFERROR(__xludf.DUMMYFUNCTION("""COMPUTED_VALUE"""),45518.66666666667)</f>
        <v>45518.66667</v>
      </c>
      <c r="K157" s="1">
        <f>IFERROR(__xludf.DUMMYFUNCTION("""COMPUTED_VALUE"""),872.04)</f>
        <v>872.04</v>
      </c>
      <c r="M157" s="2">
        <f>IFERROR(__xludf.DUMMYFUNCTION("""COMPUTED_VALUE"""),45518.66666666667)</f>
        <v>45518.66667</v>
      </c>
      <c r="N157" s="1">
        <f>IFERROR(__xludf.DUMMYFUNCTION("""COMPUTED_VALUE"""),2.5443875E7)</f>
        <v>25443875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IFERROR(__xludf.DUMMYFUNCTION("""COMPUTED_VALUE"""),872.04)</f>
        <v>872.04</v>
      </c>
      <c r="D158" s="2">
        <f>IFERROR(__xludf.DUMMYFUNCTION("""COMPUTED_VALUE"""),45519.66666666667)</f>
        <v>45519.66667</v>
      </c>
      <c r="E158" s="1">
        <f>IFERROR(__xludf.DUMMYFUNCTION("""COMPUTED_VALUE"""),880.39)</f>
        <v>880.39</v>
      </c>
      <c r="G158" s="2">
        <f>IFERROR(__xludf.DUMMYFUNCTION("""COMPUTED_VALUE"""),45519.66666666667)</f>
        <v>45519.66667</v>
      </c>
      <c r="H158" s="1">
        <f>IFERROR(__xludf.DUMMYFUNCTION("""COMPUTED_VALUE"""),872.04)</f>
        <v>872.04</v>
      </c>
      <c r="J158" s="2">
        <f>IFERROR(__xludf.DUMMYFUNCTION("""COMPUTED_VALUE"""),45519.66666666667)</f>
        <v>45519.66667</v>
      </c>
      <c r="K158" s="1">
        <f>IFERROR(__xludf.DUMMYFUNCTION("""COMPUTED_VALUE"""),879.75)</f>
        <v>879.75</v>
      </c>
      <c r="M158" s="2">
        <f>IFERROR(__xludf.DUMMYFUNCTION("""COMPUTED_VALUE"""),45519.66666666667)</f>
        <v>45519.66667</v>
      </c>
      <c r="N158" s="1">
        <f>IFERROR(__xludf.DUMMYFUNCTION("""COMPUTED_VALUE"""),2.6809168E7)</f>
        <v>26809168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IFERROR(__xludf.DUMMYFUNCTION("""COMPUTED_VALUE"""),879.75)</f>
        <v>879.75</v>
      </c>
      <c r="D159" s="2">
        <f>IFERROR(__xludf.DUMMYFUNCTION("""COMPUTED_VALUE"""),45520.66666666667)</f>
        <v>45520.66667</v>
      </c>
      <c r="E159" s="1">
        <f>IFERROR(__xludf.DUMMYFUNCTION("""COMPUTED_VALUE"""),883.85)</f>
        <v>883.85</v>
      </c>
      <c r="G159" s="2">
        <f>IFERROR(__xludf.DUMMYFUNCTION("""COMPUTED_VALUE"""),45520.66666666667)</f>
        <v>45520.66667</v>
      </c>
      <c r="H159" s="1">
        <f>IFERROR(__xludf.DUMMYFUNCTION("""COMPUTED_VALUE"""),876.62)</f>
        <v>876.62</v>
      </c>
      <c r="J159" s="2">
        <f>IFERROR(__xludf.DUMMYFUNCTION("""COMPUTED_VALUE"""),45520.66666666667)</f>
        <v>45520.66667</v>
      </c>
      <c r="K159" s="1">
        <f>IFERROR(__xludf.DUMMYFUNCTION("""COMPUTED_VALUE"""),882.06)</f>
        <v>882.06</v>
      </c>
      <c r="M159" s="2">
        <f>IFERROR(__xludf.DUMMYFUNCTION("""COMPUTED_VALUE"""),45520.66666666667)</f>
        <v>45520.66667</v>
      </c>
      <c r="N159" s="1">
        <f>IFERROR(__xludf.DUMMYFUNCTION("""COMPUTED_VALUE"""),2.8301134E7)</f>
        <v>28301134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IFERROR(__xludf.DUMMYFUNCTION("""COMPUTED_VALUE"""),882.06)</f>
        <v>882.06</v>
      </c>
      <c r="D160" s="2">
        <f>IFERROR(__xludf.DUMMYFUNCTION("""COMPUTED_VALUE"""),45523.66666666667)</f>
        <v>45523.66667</v>
      </c>
      <c r="E160" s="1">
        <f>IFERROR(__xludf.DUMMYFUNCTION("""COMPUTED_VALUE"""),894.94)</f>
        <v>894.94</v>
      </c>
      <c r="G160" s="2">
        <f>IFERROR(__xludf.DUMMYFUNCTION("""COMPUTED_VALUE"""),45523.66666666667)</f>
        <v>45523.66667</v>
      </c>
      <c r="H160" s="1">
        <f>IFERROR(__xludf.DUMMYFUNCTION("""COMPUTED_VALUE"""),882.06)</f>
        <v>882.06</v>
      </c>
      <c r="J160" s="2">
        <f>IFERROR(__xludf.DUMMYFUNCTION("""COMPUTED_VALUE"""),45523.66666666667)</f>
        <v>45523.66667</v>
      </c>
      <c r="K160" s="1">
        <f>IFERROR(__xludf.DUMMYFUNCTION("""COMPUTED_VALUE"""),893.41)</f>
        <v>893.41</v>
      </c>
      <c r="M160" s="2">
        <f>IFERROR(__xludf.DUMMYFUNCTION("""COMPUTED_VALUE"""),45523.66666666667)</f>
        <v>45523.66667</v>
      </c>
      <c r="N160" s="1">
        <f>IFERROR(__xludf.DUMMYFUNCTION("""COMPUTED_VALUE"""),2.3606687E7)</f>
        <v>23606687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IFERROR(__xludf.DUMMYFUNCTION("""COMPUTED_VALUE"""),893.41)</f>
        <v>893.41</v>
      </c>
      <c r="D161" s="2">
        <f>IFERROR(__xludf.DUMMYFUNCTION("""COMPUTED_VALUE"""),45524.66666666667)</f>
        <v>45524.66667</v>
      </c>
      <c r="E161" s="1">
        <f>IFERROR(__xludf.DUMMYFUNCTION("""COMPUTED_VALUE"""),894.11)</f>
        <v>894.11</v>
      </c>
      <c r="G161" s="2">
        <f>IFERROR(__xludf.DUMMYFUNCTION("""COMPUTED_VALUE"""),45524.66666666667)</f>
        <v>45524.66667</v>
      </c>
      <c r="H161" s="1">
        <f>IFERROR(__xludf.DUMMYFUNCTION("""COMPUTED_VALUE"""),875.27)</f>
        <v>875.27</v>
      </c>
      <c r="J161" s="2">
        <f>IFERROR(__xludf.DUMMYFUNCTION("""COMPUTED_VALUE"""),45524.66666666667)</f>
        <v>45524.66667</v>
      </c>
      <c r="K161" s="1">
        <f>IFERROR(__xludf.DUMMYFUNCTION("""COMPUTED_VALUE"""),878.13)</f>
        <v>878.13</v>
      </c>
      <c r="M161" s="2">
        <f>IFERROR(__xludf.DUMMYFUNCTION("""COMPUTED_VALUE"""),45524.66666666667)</f>
        <v>45524.66667</v>
      </c>
      <c r="N161" s="1">
        <f>IFERROR(__xludf.DUMMYFUNCTION("""COMPUTED_VALUE"""),2.2639858E7)</f>
        <v>22639858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IFERROR(__xludf.DUMMYFUNCTION("""COMPUTED_VALUE"""),878.13)</f>
        <v>878.13</v>
      </c>
      <c r="D162" s="2">
        <f>IFERROR(__xludf.DUMMYFUNCTION("""COMPUTED_VALUE"""),45525.66666666667)</f>
        <v>45525.66667</v>
      </c>
      <c r="E162" s="1">
        <f>IFERROR(__xludf.DUMMYFUNCTION("""COMPUTED_VALUE"""),883.03)</f>
        <v>883.03</v>
      </c>
      <c r="G162" s="2">
        <f>IFERROR(__xludf.DUMMYFUNCTION("""COMPUTED_VALUE"""),45525.66666666667)</f>
        <v>45525.66667</v>
      </c>
      <c r="H162" s="1">
        <f>IFERROR(__xludf.DUMMYFUNCTION("""COMPUTED_VALUE"""),875.36)</f>
        <v>875.36</v>
      </c>
      <c r="J162" s="2">
        <f>IFERROR(__xludf.DUMMYFUNCTION("""COMPUTED_VALUE"""),45525.66666666667)</f>
        <v>45525.66667</v>
      </c>
      <c r="K162" s="1">
        <f>IFERROR(__xludf.DUMMYFUNCTION("""COMPUTED_VALUE"""),879.24)</f>
        <v>879.24</v>
      </c>
      <c r="M162" s="2">
        <f>IFERROR(__xludf.DUMMYFUNCTION("""COMPUTED_VALUE"""),45525.66666666667)</f>
        <v>45525.66667</v>
      </c>
      <c r="N162" s="1">
        <f>IFERROR(__xludf.DUMMYFUNCTION("""COMPUTED_VALUE"""),2.4438142E7)</f>
        <v>24438142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IFERROR(__xludf.DUMMYFUNCTION("""COMPUTED_VALUE"""),879.24)</f>
        <v>879.24</v>
      </c>
      <c r="D163" s="2">
        <f>IFERROR(__xludf.DUMMYFUNCTION("""COMPUTED_VALUE"""),45526.66666666667)</f>
        <v>45526.66667</v>
      </c>
      <c r="E163" s="1">
        <f>IFERROR(__xludf.DUMMYFUNCTION("""COMPUTED_VALUE"""),886.65)</f>
        <v>886.65</v>
      </c>
      <c r="G163" s="2">
        <f>IFERROR(__xludf.DUMMYFUNCTION("""COMPUTED_VALUE"""),45526.66666666667)</f>
        <v>45526.66667</v>
      </c>
      <c r="H163" s="1">
        <f>IFERROR(__xludf.DUMMYFUNCTION("""COMPUTED_VALUE"""),879.17)</f>
        <v>879.17</v>
      </c>
      <c r="J163" s="2">
        <f>IFERROR(__xludf.DUMMYFUNCTION("""COMPUTED_VALUE"""),45526.66666666667)</f>
        <v>45526.66667</v>
      </c>
      <c r="K163" s="1">
        <f>IFERROR(__xludf.DUMMYFUNCTION("""COMPUTED_VALUE"""),881.78)</f>
        <v>881.78</v>
      </c>
      <c r="M163" s="2">
        <f>IFERROR(__xludf.DUMMYFUNCTION("""COMPUTED_VALUE"""),45526.66666666667)</f>
        <v>45526.66667</v>
      </c>
      <c r="N163" s="1">
        <f>IFERROR(__xludf.DUMMYFUNCTION("""COMPUTED_VALUE"""),1.7743315E7)</f>
        <v>17743315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IFERROR(__xludf.DUMMYFUNCTION("""COMPUTED_VALUE"""),881.78)</f>
        <v>881.78</v>
      </c>
      <c r="D164" s="2">
        <f>IFERROR(__xludf.DUMMYFUNCTION("""COMPUTED_VALUE"""),45527.66666666667)</f>
        <v>45527.66667</v>
      </c>
      <c r="E164" s="1">
        <f>IFERROR(__xludf.DUMMYFUNCTION("""COMPUTED_VALUE"""),892.14)</f>
        <v>892.14</v>
      </c>
      <c r="G164" s="2">
        <f>IFERROR(__xludf.DUMMYFUNCTION("""COMPUTED_VALUE"""),45527.66666666667)</f>
        <v>45527.66667</v>
      </c>
      <c r="H164" s="1">
        <f>IFERROR(__xludf.DUMMYFUNCTION("""COMPUTED_VALUE"""),881.78)</f>
        <v>881.78</v>
      </c>
      <c r="J164" s="2">
        <f>IFERROR(__xludf.DUMMYFUNCTION("""COMPUTED_VALUE"""),45527.66666666667)</f>
        <v>45527.66667</v>
      </c>
      <c r="K164" s="1">
        <f>IFERROR(__xludf.DUMMYFUNCTION("""COMPUTED_VALUE"""),891.34)</f>
        <v>891.34</v>
      </c>
      <c r="M164" s="2">
        <f>IFERROR(__xludf.DUMMYFUNCTION("""COMPUTED_VALUE"""),45527.66666666667)</f>
        <v>45527.66667</v>
      </c>
      <c r="N164" s="1">
        <f>IFERROR(__xludf.DUMMYFUNCTION("""COMPUTED_VALUE"""),2.2639845E7)</f>
        <v>22639845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IFERROR(__xludf.DUMMYFUNCTION("""COMPUTED_VALUE"""),891.34)</f>
        <v>891.34</v>
      </c>
      <c r="D165" s="2">
        <f>IFERROR(__xludf.DUMMYFUNCTION("""COMPUTED_VALUE"""),45530.66666666667)</f>
        <v>45530.66667</v>
      </c>
      <c r="E165" s="1">
        <f>IFERROR(__xludf.DUMMYFUNCTION("""COMPUTED_VALUE"""),902.71)</f>
        <v>902.71</v>
      </c>
      <c r="G165" s="2">
        <f>IFERROR(__xludf.DUMMYFUNCTION("""COMPUTED_VALUE"""),45530.66666666667)</f>
        <v>45530.66667</v>
      </c>
      <c r="H165" s="1">
        <f>IFERROR(__xludf.DUMMYFUNCTION("""COMPUTED_VALUE"""),891.34)</f>
        <v>891.34</v>
      </c>
      <c r="J165" s="2">
        <f>IFERROR(__xludf.DUMMYFUNCTION("""COMPUTED_VALUE"""),45530.66666666667)</f>
        <v>45530.66667</v>
      </c>
      <c r="K165" s="1">
        <f>IFERROR(__xludf.DUMMYFUNCTION("""COMPUTED_VALUE"""),895.92)</f>
        <v>895.92</v>
      </c>
      <c r="M165" s="2">
        <f>IFERROR(__xludf.DUMMYFUNCTION("""COMPUTED_VALUE"""),45530.66666666667)</f>
        <v>45530.66667</v>
      </c>
      <c r="N165" s="1">
        <f>IFERROR(__xludf.DUMMYFUNCTION("""COMPUTED_VALUE"""),2.1807811E7)</f>
        <v>21807811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IFERROR(__xludf.DUMMYFUNCTION("""COMPUTED_VALUE"""),895.92)</f>
        <v>895.92</v>
      </c>
      <c r="D166" s="2">
        <f>IFERROR(__xludf.DUMMYFUNCTION("""COMPUTED_VALUE"""),45531.66666666667)</f>
        <v>45531.66667</v>
      </c>
      <c r="E166" s="1">
        <f>IFERROR(__xludf.DUMMYFUNCTION("""COMPUTED_VALUE"""),898.89)</f>
        <v>898.89</v>
      </c>
      <c r="G166" s="2">
        <f>IFERROR(__xludf.DUMMYFUNCTION("""COMPUTED_VALUE"""),45531.66666666667)</f>
        <v>45531.66667</v>
      </c>
      <c r="H166" s="1">
        <f>IFERROR(__xludf.DUMMYFUNCTION("""COMPUTED_VALUE"""),891.26)</f>
        <v>891.26</v>
      </c>
      <c r="J166" s="2">
        <f>IFERROR(__xludf.DUMMYFUNCTION("""COMPUTED_VALUE"""),45531.66666666667)</f>
        <v>45531.66667</v>
      </c>
      <c r="K166" s="1">
        <f>IFERROR(__xludf.DUMMYFUNCTION("""COMPUTED_VALUE"""),894.46)</f>
        <v>894.46</v>
      </c>
      <c r="M166" s="2">
        <f>IFERROR(__xludf.DUMMYFUNCTION("""COMPUTED_VALUE"""),45531.66666666667)</f>
        <v>45531.66667</v>
      </c>
      <c r="N166" s="1">
        <f>IFERROR(__xludf.DUMMYFUNCTION("""COMPUTED_VALUE"""),2.2184075E7)</f>
        <v>22184075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IFERROR(__xludf.DUMMYFUNCTION("""COMPUTED_VALUE"""),894.46)</f>
        <v>894.46</v>
      </c>
      <c r="D167" s="2">
        <f>IFERROR(__xludf.DUMMYFUNCTION("""COMPUTED_VALUE"""),45532.66666666667)</f>
        <v>45532.66667</v>
      </c>
      <c r="E167" s="1">
        <f>IFERROR(__xludf.DUMMYFUNCTION("""COMPUTED_VALUE"""),896.03)</f>
        <v>896.03</v>
      </c>
      <c r="G167" s="2">
        <f>IFERROR(__xludf.DUMMYFUNCTION("""COMPUTED_VALUE"""),45532.66666666667)</f>
        <v>45532.66667</v>
      </c>
      <c r="H167" s="1">
        <f>IFERROR(__xludf.DUMMYFUNCTION("""COMPUTED_VALUE"""),885.26)</f>
        <v>885.26</v>
      </c>
      <c r="J167" s="2">
        <f>IFERROR(__xludf.DUMMYFUNCTION("""COMPUTED_VALUE"""),45532.66666666667)</f>
        <v>45532.66667</v>
      </c>
      <c r="K167" s="1">
        <f>IFERROR(__xludf.DUMMYFUNCTION("""COMPUTED_VALUE"""),888.95)</f>
        <v>888.95</v>
      </c>
      <c r="M167" s="2">
        <f>IFERROR(__xludf.DUMMYFUNCTION("""COMPUTED_VALUE"""),45532.66666666667)</f>
        <v>45532.66667</v>
      </c>
      <c r="N167" s="1">
        <f>IFERROR(__xludf.DUMMYFUNCTION("""COMPUTED_VALUE"""),2.0569452E7)</f>
        <v>20569452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IFERROR(__xludf.DUMMYFUNCTION("""COMPUTED_VALUE"""),888.95)</f>
        <v>888.95</v>
      </c>
      <c r="D168" s="2">
        <f>IFERROR(__xludf.DUMMYFUNCTION("""COMPUTED_VALUE"""),45533.66666666667)</f>
        <v>45533.66667</v>
      </c>
      <c r="E168" s="1">
        <f>IFERROR(__xludf.DUMMYFUNCTION("""COMPUTED_VALUE"""),901.98)</f>
        <v>901.98</v>
      </c>
      <c r="G168" s="2">
        <f>IFERROR(__xludf.DUMMYFUNCTION("""COMPUTED_VALUE"""),45533.66666666667)</f>
        <v>45533.66667</v>
      </c>
      <c r="H168" s="1">
        <f>IFERROR(__xludf.DUMMYFUNCTION("""COMPUTED_VALUE"""),886.94)</f>
        <v>886.94</v>
      </c>
      <c r="J168" s="2">
        <f>IFERROR(__xludf.DUMMYFUNCTION("""COMPUTED_VALUE"""),45533.66666666667)</f>
        <v>45533.66667</v>
      </c>
      <c r="K168" s="1">
        <f>IFERROR(__xludf.DUMMYFUNCTION("""COMPUTED_VALUE"""),900.22)</f>
        <v>900.22</v>
      </c>
      <c r="M168" s="2">
        <f>IFERROR(__xludf.DUMMYFUNCTION("""COMPUTED_VALUE"""),45533.66666666667)</f>
        <v>45533.66667</v>
      </c>
      <c r="N168" s="1">
        <f>IFERROR(__xludf.DUMMYFUNCTION("""COMPUTED_VALUE"""),2.2285664E7)</f>
        <v>22285664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IFERROR(__xludf.DUMMYFUNCTION("""COMPUTED_VALUE"""),900.22)</f>
        <v>900.22</v>
      </c>
      <c r="D169" s="2">
        <f>IFERROR(__xludf.DUMMYFUNCTION("""COMPUTED_VALUE"""),45534.66666666667)</f>
        <v>45534.66667</v>
      </c>
      <c r="E169" s="1">
        <f>IFERROR(__xludf.DUMMYFUNCTION("""COMPUTED_VALUE"""),910.25)</f>
        <v>910.25</v>
      </c>
      <c r="G169" s="2">
        <f>IFERROR(__xludf.DUMMYFUNCTION("""COMPUTED_VALUE"""),45534.66666666667)</f>
        <v>45534.66667</v>
      </c>
      <c r="H169" s="1">
        <f>IFERROR(__xludf.DUMMYFUNCTION("""COMPUTED_VALUE"""),895.14)</f>
        <v>895.14</v>
      </c>
      <c r="J169" s="2">
        <f>IFERROR(__xludf.DUMMYFUNCTION("""COMPUTED_VALUE"""),45534.66666666667)</f>
        <v>45534.66667</v>
      </c>
      <c r="K169" s="1">
        <f>IFERROR(__xludf.DUMMYFUNCTION("""COMPUTED_VALUE"""),909.62)</f>
        <v>909.62</v>
      </c>
      <c r="M169" s="2">
        <f>IFERROR(__xludf.DUMMYFUNCTION("""COMPUTED_VALUE"""),45534.66666666667)</f>
        <v>45534.66667</v>
      </c>
      <c r="N169" s="1">
        <f>IFERROR(__xludf.DUMMYFUNCTION("""COMPUTED_VALUE"""),4.6151285E7)</f>
        <v>46151285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IFERROR(__xludf.DUMMYFUNCTION("""COMPUTED_VALUE"""),909.62)</f>
        <v>909.62</v>
      </c>
      <c r="D170" s="2">
        <f>IFERROR(__xludf.DUMMYFUNCTION("""COMPUTED_VALUE"""),45538.66666666667)</f>
        <v>45538.66667</v>
      </c>
      <c r="E170" s="1">
        <f>IFERROR(__xludf.DUMMYFUNCTION("""COMPUTED_VALUE"""),910.91)</f>
        <v>910.91</v>
      </c>
      <c r="G170" s="2">
        <f>IFERROR(__xludf.DUMMYFUNCTION("""COMPUTED_VALUE"""),45538.66666666667)</f>
        <v>45538.66667</v>
      </c>
      <c r="H170" s="1">
        <f>IFERROR(__xludf.DUMMYFUNCTION("""COMPUTED_VALUE"""),892.53)</f>
        <v>892.53</v>
      </c>
      <c r="J170" s="2">
        <f>IFERROR(__xludf.DUMMYFUNCTION("""COMPUTED_VALUE"""),45538.66666666667)</f>
        <v>45538.66667</v>
      </c>
      <c r="K170" s="1">
        <f>IFERROR(__xludf.DUMMYFUNCTION("""COMPUTED_VALUE"""),907.98)</f>
        <v>907.98</v>
      </c>
      <c r="M170" s="2">
        <f>IFERROR(__xludf.DUMMYFUNCTION("""COMPUTED_VALUE"""),45538.66666666667)</f>
        <v>45538.66667</v>
      </c>
      <c r="N170" s="1">
        <f>IFERROR(__xludf.DUMMYFUNCTION("""COMPUTED_VALUE"""),2.939598E7)</f>
        <v>29395980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IFERROR(__xludf.DUMMYFUNCTION("""COMPUTED_VALUE"""),907.98)</f>
        <v>907.98</v>
      </c>
      <c r="D171" s="2">
        <f>IFERROR(__xludf.DUMMYFUNCTION("""COMPUTED_VALUE"""),45539.66666666667)</f>
        <v>45539.66667</v>
      </c>
      <c r="E171" s="1">
        <f>IFERROR(__xludf.DUMMYFUNCTION("""COMPUTED_VALUE"""),910.41)</f>
        <v>910.41</v>
      </c>
      <c r="G171" s="2">
        <f>IFERROR(__xludf.DUMMYFUNCTION("""COMPUTED_VALUE"""),45539.66666666667)</f>
        <v>45539.66667</v>
      </c>
      <c r="H171" s="1">
        <f>IFERROR(__xludf.DUMMYFUNCTION("""COMPUTED_VALUE"""),890.61)</f>
        <v>890.61</v>
      </c>
      <c r="J171" s="2">
        <f>IFERROR(__xludf.DUMMYFUNCTION("""COMPUTED_VALUE"""),45539.66666666667)</f>
        <v>45539.66667</v>
      </c>
      <c r="K171" s="1">
        <f>IFERROR(__xludf.DUMMYFUNCTION("""COMPUTED_VALUE"""),895.36)</f>
        <v>895.36</v>
      </c>
      <c r="M171" s="2">
        <f>IFERROR(__xludf.DUMMYFUNCTION("""COMPUTED_VALUE"""),45539.66666666667)</f>
        <v>45539.66667</v>
      </c>
      <c r="N171" s="1">
        <f>IFERROR(__xludf.DUMMYFUNCTION("""COMPUTED_VALUE"""),3.2486116E7)</f>
        <v>32486116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IFERROR(__xludf.DUMMYFUNCTION("""COMPUTED_VALUE"""),895.36)</f>
        <v>895.36</v>
      </c>
      <c r="D172" s="2">
        <f>IFERROR(__xludf.DUMMYFUNCTION("""COMPUTED_VALUE"""),45540.66666666667)</f>
        <v>45540.66667</v>
      </c>
      <c r="E172" s="1">
        <f>IFERROR(__xludf.DUMMYFUNCTION("""COMPUTED_VALUE"""),904.85)</f>
        <v>904.85</v>
      </c>
      <c r="G172" s="2">
        <f>IFERROR(__xludf.DUMMYFUNCTION("""COMPUTED_VALUE"""),45540.66666666667)</f>
        <v>45540.66667</v>
      </c>
      <c r="H172" s="1">
        <f>IFERROR(__xludf.DUMMYFUNCTION("""COMPUTED_VALUE"""),895.36)</f>
        <v>895.36</v>
      </c>
      <c r="J172" s="2">
        <f>IFERROR(__xludf.DUMMYFUNCTION("""COMPUTED_VALUE"""),45540.66666666667)</f>
        <v>45540.66667</v>
      </c>
      <c r="K172" s="1">
        <f>IFERROR(__xludf.DUMMYFUNCTION("""COMPUTED_VALUE"""),901.36)</f>
        <v>901.36</v>
      </c>
      <c r="M172" s="2">
        <f>IFERROR(__xludf.DUMMYFUNCTION("""COMPUTED_VALUE"""),45540.66666666667)</f>
        <v>45540.66667</v>
      </c>
      <c r="N172" s="1">
        <f>IFERROR(__xludf.DUMMYFUNCTION("""COMPUTED_VALUE"""),2.2774702E7)</f>
        <v>22774702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IFERROR(__xludf.DUMMYFUNCTION("""COMPUTED_VALUE"""),901.36)</f>
        <v>901.36</v>
      </c>
      <c r="D173" s="2">
        <f>IFERROR(__xludf.DUMMYFUNCTION("""COMPUTED_VALUE"""),45541.66666666667)</f>
        <v>45541.66667</v>
      </c>
      <c r="E173" s="1">
        <f>IFERROR(__xludf.DUMMYFUNCTION("""COMPUTED_VALUE"""),907.44)</f>
        <v>907.44</v>
      </c>
      <c r="G173" s="2">
        <f>IFERROR(__xludf.DUMMYFUNCTION("""COMPUTED_VALUE"""),45541.66666666667)</f>
        <v>45541.66667</v>
      </c>
      <c r="H173" s="1">
        <f>IFERROR(__xludf.DUMMYFUNCTION("""COMPUTED_VALUE"""),887.31)</f>
        <v>887.31</v>
      </c>
      <c r="J173" s="2">
        <f>IFERROR(__xludf.DUMMYFUNCTION("""COMPUTED_VALUE"""),45541.66666666667)</f>
        <v>45541.66667</v>
      </c>
      <c r="K173" s="1">
        <f>IFERROR(__xludf.DUMMYFUNCTION("""COMPUTED_VALUE"""),890.41)</f>
        <v>890.41</v>
      </c>
      <c r="M173" s="2">
        <f>IFERROR(__xludf.DUMMYFUNCTION("""COMPUTED_VALUE"""),45541.66666666667)</f>
        <v>45541.66667</v>
      </c>
      <c r="N173" s="1">
        <f>IFERROR(__xludf.DUMMYFUNCTION("""COMPUTED_VALUE"""),2.5076976E7)</f>
        <v>25076976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IFERROR(__xludf.DUMMYFUNCTION("""COMPUTED_VALUE"""),890.41)</f>
        <v>890.41</v>
      </c>
      <c r="D174" s="2">
        <f>IFERROR(__xludf.DUMMYFUNCTION("""COMPUTED_VALUE"""),45544.66666666667)</f>
        <v>45544.66667</v>
      </c>
      <c r="E174" s="1">
        <f>IFERROR(__xludf.DUMMYFUNCTION("""COMPUTED_VALUE"""),894.29)</f>
        <v>894.29</v>
      </c>
      <c r="G174" s="2">
        <f>IFERROR(__xludf.DUMMYFUNCTION("""COMPUTED_VALUE"""),45544.66666666667)</f>
        <v>45544.66667</v>
      </c>
      <c r="H174" s="1">
        <f>IFERROR(__xludf.DUMMYFUNCTION("""COMPUTED_VALUE"""),883.65)</f>
        <v>883.65</v>
      </c>
      <c r="J174" s="2">
        <f>IFERROR(__xludf.DUMMYFUNCTION("""COMPUTED_VALUE"""),45544.66666666667)</f>
        <v>45544.66667</v>
      </c>
      <c r="K174" s="1">
        <f>IFERROR(__xludf.DUMMYFUNCTION("""COMPUTED_VALUE"""),889.06)</f>
        <v>889.06</v>
      </c>
      <c r="M174" s="2">
        <f>IFERROR(__xludf.DUMMYFUNCTION("""COMPUTED_VALUE"""),45544.66666666667)</f>
        <v>45544.66667</v>
      </c>
      <c r="N174" s="1">
        <f>IFERROR(__xludf.DUMMYFUNCTION("""COMPUTED_VALUE"""),2.9037548E7)</f>
        <v>29037548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IFERROR(__xludf.DUMMYFUNCTION("""COMPUTED_VALUE"""),889.06)</f>
        <v>889.06</v>
      </c>
      <c r="D175" s="2">
        <f>IFERROR(__xludf.DUMMYFUNCTION("""COMPUTED_VALUE"""),45545.66666666667)</f>
        <v>45545.66667</v>
      </c>
      <c r="E175" s="1">
        <f>IFERROR(__xludf.DUMMYFUNCTION("""COMPUTED_VALUE"""),895.27)</f>
        <v>895.27</v>
      </c>
      <c r="G175" s="2">
        <f>IFERROR(__xludf.DUMMYFUNCTION("""COMPUTED_VALUE"""),45545.66666666667)</f>
        <v>45545.66667</v>
      </c>
      <c r="H175" s="1">
        <f>IFERROR(__xludf.DUMMYFUNCTION("""COMPUTED_VALUE"""),880.92)</f>
        <v>880.92</v>
      </c>
      <c r="J175" s="2">
        <f>IFERROR(__xludf.DUMMYFUNCTION("""COMPUTED_VALUE"""),45545.66666666667)</f>
        <v>45545.66667</v>
      </c>
      <c r="K175" s="1">
        <f>IFERROR(__xludf.DUMMYFUNCTION("""COMPUTED_VALUE"""),889.11)</f>
        <v>889.11</v>
      </c>
      <c r="M175" s="2">
        <f>IFERROR(__xludf.DUMMYFUNCTION("""COMPUTED_VALUE"""),45545.66666666667)</f>
        <v>45545.66667</v>
      </c>
      <c r="N175" s="1">
        <f>IFERROR(__xludf.DUMMYFUNCTION("""COMPUTED_VALUE"""),2.5519133E7)</f>
        <v>25519133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IFERROR(__xludf.DUMMYFUNCTION("""COMPUTED_VALUE"""),889.11)</f>
        <v>889.11</v>
      </c>
      <c r="D176" s="2">
        <f>IFERROR(__xludf.DUMMYFUNCTION("""COMPUTED_VALUE"""),45546.66666666667)</f>
        <v>45546.66667</v>
      </c>
      <c r="E176" s="1">
        <f>IFERROR(__xludf.DUMMYFUNCTION("""COMPUTED_VALUE"""),889.11)</f>
        <v>889.11</v>
      </c>
      <c r="G176" s="2">
        <f>IFERROR(__xludf.DUMMYFUNCTION("""COMPUTED_VALUE"""),45546.66666666667)</f>
        <v>45546.66667</v>
      </c>
      <c r="H176" s="1">
        <f>IFERROR(__xludf.DUMMYFUNCTION("""COMPUTED_VALUE"""),872.35)</f>
        <v>872.35</v>
      </c>
      <c r="J176" s="2">
        <f>IFERROR(__xludf.DUMMYFUNCTION("""COMPUTED_VALUE"""),45546.66666666667)</f>
        <v>45546.66667</v>
      </c>
      <c r="K176" s="1">
        <f>IFERROR(__xludf.DUMMYFUNCTION("""COMPUTED_VALUE"""),882.17)</f>
        <v>882.17</v>
      </c>
      <c r="M176" s="2">
        <f>IFERROR(__xludf.DUMMYFUNCTION("""COMPUTED_VALUE"""),45546.66666666667)</f>
        <v>45546.66667</v>
      </c>
      <c r="N176" s="1">
        <f>IFERROR(__xludf.DUMMYFUNCTION("""COMPUTED_VALUE"""),2.5057334E7)</f>
        <v>25057334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IFERROR(__xludf.DUMMYFUNCTION("""COMPUTED_VALUE"""),882.17)</f>
        <v>882.17</v>
      </c>
      <c r="D177" s="2">
        <f>IFERROR(__xludf.DUMMYFUNCTION("""COMPUTED_VALUE"""),45547.66666666667)</f>
        <v>45547.66667</v>
      </c>
      <c r="E177" s="1">
        <f>IFERROR(__xludf.DUMMYFUNCTION("""COMPUTED_VALUE"""),893.04)</f>
        <v>893.04</v>
      </c>
      <c r="G177" s="2">
        <f>IFERROR(__xludf.DUMMYFUNCTION("""COMPUTED_VALUE"""),45547.66666666667)</f>
        <v>45547.66667</v>
      </c>
      <c r="H177" s="1">
        <f>IFERROR(__xludf.DUMMYFUNCTION("""COMPUTED_VALUE"""),881.31)</f>
        <v>881.31</v>
      </c>
      <c r="J177" s="2">
        <f>IFERROR(__xludf.DUMMYFUNCTION("""COMPUTED_VALUE"""),45547.66666666667)</f>
        <v>45547.66667</v>
      </c>
      <c r="K177" s="1">
        <f>IFERROR(__xludf.DUMMYFUNCTION("""COMPUTED_VALUE"""),888.68)</f>
        <v>888.68</v>
      </c>
      <c r="M177" s="2">
        <f>IFERROR(__xludf.DUMMYFUNCTION("""COMPUTED_VALUE"""),45547.66666666667)</f>
        <v>45547.66667</v>
      </c>
      <c r="N177" s="1">
        <f>IFERROR(__xludf.DUMMYFUNCTION("""COMPUTED_VALUE"""),2.2173416E7)</f>
        <v>22173416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IFERROR(__xludf.DUMMYFUNCTION("""COMPUTED_VALUE"""),888.68)</f>
        <v>888.68</v>
      </c>
      <c r="D178" s="2">
        <f>IFERROR(__xludf.DUMMYFUNCTION("""COMPUTED_VALUE"""),45548.66666666667)</f>
        <v>45548.66667</v>
      </c>
      <c r="E178" s="1">
        <f>IFERROR(__xludf.DUMMYFUNCTION("""COMPUTED_VALUE"""),895.6)</f>
        <v>895.6</v>
      </c>
      <c r="G178" s="2">
        <f>IFERROR(__xludf.DUMMYFUNCTION("""COMPUTED_VALUE"""),45548.66666666667)</f>
        <v>45548.66667</v>
      </c>
      <c r="H178" s="1">
        <f>IFERROR(__xludf.DUMMYFUNCTION("""COMPUTED_VALUE"""),887.85)</f>
        <v>887.85</v>
      </c>
      <c r="J178" s="2">
        <f>IFERROR(__xludf.DUMMYFUNCTION("""COMPUTED_VALUE"""),45548.66666666667)</f>
        <v>45548.66667</v>
      </c>
      <c r="K178" s="1">
        <f>IFERROR(__xludf.DUMMYFUNCTION("""COMPUTED_VALUE"""),895.46)</f>
        <v>895.46</v>
      </c>
      <c r="M178" s="2">
        <f>IFERROR(__xludf.DUMMYFUNCTION("""COMPUTED_VALUE"""),45548.66666666667)</f>
        <v>45548.66667</v>
      </c>
      <c r="N178" s="1">
        <f>IFERROR(__xludf.DUMMYFUNCTION("""COMPUTED_VALUE"""),2.0531211E7)</f>
        <v>20531211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IFERROR(__xludf.DUMMYFUNCTION("""COMPUTED_VALUE"""),895.46)</f>
        <v>895.46</v>
      </c>
      <c r="D179" s="2">
        <f>IFERROR(__xludf.DUMMYFUNCTION("""COMPUTED_VALUE"""),45551.66666666667)</f>
        <v>45551.66667</v>
      </c>
      <c r="E179" s="1">
        <f>IFERROR(__xludf.DUMMYFUNCTION("""COMPUTED_VALUE"""),912.62)</f>
        <v>912.62</v>
      </c>
      <c r="G179" s="2">
        <f>IFERROR(__xludf.DUMMYFUNCTION("""COMPUTED_VALUE"""),45551.66666666667)</f>
        <v>45551.66667</v>
      </c>
      <c r="H179" s="1">
        <f>IFERROR(__xludf.DUMMYFUNCTION("""COMPUTED_VALUE"""),895.46)</f>
        <v>895.46</v>
      </c>
      <c r="J179" s="2">
        <f>IFERROR(__xludf.DUMMYFUNCTION("""COMPUTED_VALUE"""),45551.66666666667)</f>
        <v>45551.66667</v>
      </c>
      <c r="K179" s="1">
        <f>IFERROR(__xludf.DUMMYFUNCTION("""COMPUTED_VALUE"""),910.53)</f>
        <v>910.53</v>
      </c>
      <c r="M179" s="2">
        <f>IFERROR(__xludf.DUMMYFUNCTION("""COMPUTED_VALUE"""),45551.66666666667)</f>
        <v>45551.66667</v>
      </c>
      <c r="N179" s="1">
        <f>IFERROR(__xludf.DUMMYFUNCTION("""COMPUTED_VALUE"""),2.3866896E7)</f>
        <v>23866896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IFERROR(__xludf.DUMMYFUNCTION("""COMPUTED_VALUE"""),910.53)</f>
        <v>910.53</v>
      </c>
      <c r="D180" s="2">
        <f>IFERROR(__xludf.DUMMYFUNCTION("""COMPUTED_VALUE"""),45552.66666666667)</f>
        <v>45552.66667</v>
      </c>
      <c r="E180" s="1">
        <f>IFERROR(__xludf.DUMMYFUNCTION("""COMPUTED_VALUE"""),917.49)</f>
        <v>917.49</v>
      </c>
      <c r="G180" s="2">
        <f>IFERROR(__xludf.DUMMYFUNCTION("""COMPUTED_VALUE"""),45552.66666666667)</f>
        <v>45552.66667</v>
      </c>
      <c r="H180" s="1">
        <f>IFERROR(__xludf.DUMMYFUNCTION("""COMPUTED_VALUE"""),909.43)</f>
        <v>909.43</v>
      </c>
      <c r="J180" s="2">
        <f>IFERROR(__xludf.DUMMYFUNCTION("""COMPUTED_VALUE"""),45552.66666666667)</f>
        <v>45552.66667</v>
      </c>
      <c r="K180" s="1">
        <f>IFERROR(__xludf.DUMMYFUNCTION("""COMPUTED_VALUE"""),913.4)</f>
        <v>913.4</v>
      </c>
      <c r="M180" s="2">
        <f>IFERROR(__xludf.DUMMYFUNCTION("""COMPUTED_VALUE"""),45552.66666666667)</f>
        <v>45552.66667</v>
      </c>
      <c r="N180" s="1">
        <f>IFERROR(__xludf.DUMMYFUNCTION("""COMPUTED_VALUE"""),2.128809E7)</f>
        <v>21288090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IFERROR(__xludf.DUMMYFUNCTION("""COMPUTED_VALUE"""),913.4)</f>
        <v>913.4</v>
      </c>
      <c r="D181" s="2">
        <f>IFERROR(__xludf.DUMMYFUNCTION("""COMPUTED_VALUE"""),45553.66666666667)</f>
        <v>45553.66667</v>
      </c>
      <c r="E181" s="1">
        <f>IFERROR(__xludf.DUMMYFUNCTION("""COMPUTED_VALUE"""),920.87)</f>
        <v>920.87</v>
      </c>
      <c r="G181" s="2">
        <f>IFERROR(__xludf.DUMMYFUNCTION("""COMPUTED_VALUE"""),45553.66666666667)</f>
        <v>45553.66667</v>
      </c>
      <c r="H181" s="1">
        <f>IFERROR(__xludf.DUMMYFUNCTION("""COMPUTED_VALUE"""),909.07)</f>
        <v>909.07</v>
      </c>
      <c r="J181" s="2">
        <f>IFERROR(__xludf.DUMMYFUNCTION("""COMPUTED_VALUE"""),45553.66666666667)</f>
        <v>45553.66667</v>
      </c>
      <c r="K181" s="1">
        <f>IFERROR(__xludf.DUMMYFUNCTION("""COMPUTED_VALUE"""),909.66)</f>
        <v>909.66</v>
      </c>
      <c r="M181" s="2">
        <f>IFERROR(__xludf.DUMMYFUNCTION("""COMPUTED_VALUE"""),45553.66666666667)</f>
        <v>45553.66667</v>
      </c>
      <c r="N181" s="1">
        <f>IFERROR(__xludf.DUMMYFUNCTION("""COMPUTED_VALUE"""),2.3883257E7)</f>
        <v>23883257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IFERROR(__xludf.DUMMYFUNCTION("""COMPUTED_VALUE"""),909.66)</f>
        <v>909.66</v>
      </c>
      <c r="D182" s="2">
        <f>IFERROR(__xludf.DUMMYFUNCTION("""COMPUTED_VALUE"""),45554.66666666667)</f>
        <v>45554.66667</v>
      </c>
      <c r="E182" s="1">
        <f>IFERROR(__xludf.DUMMYFUNCTION("""COMPUTED_VALUE"""),921.44)</f>
        <v>921.44</v>
      </c>
      <c r="G182" s="2">
        <f>IFERROR(__xludf.DUMMYFUNCTION("""COMPUTED_VALUE"""),45554.66666666667)</f>
        <v>45554.66667</v>
      </c>
      <c r="H182" s="1">
        <f>IFERROR(__xludf.DUMMYFUNCTION("""COMPUTED_VALUE"""),908.32)</f>
        <v>908.32</v>
      </c>
      <c r="J182" s="2">
        <f>IFERROR(__xludf.DUMMYFUNCTION("""COMPUTED_VALUE"""),45554.66666666667)</f>
        <v>45554.66667</v>
      </c>
      <c r="K182" s="1">
        <f>IFERROR(__xludf.DUMMYFUNCTION("""COMPUTED_VALUE"""),909.34)</f>
        <v>909.34</v>
      </c>
      <c r="M182" s="2">
        <f>IFERROR(__xludf.DUMMYFUNCTION("""COMPUTED_VALUE"""),45554.66666666667)</f>
        <v>45554.66667</v>
      </c>
      <c r="N182" s="1">
        <f>IFERROR(__xludf.DUMMYFUNCTION("""COMPUTED_VALUE"""),2.6452642E7)</f>
        <v>26452642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IFERROR(__xludf.DUMMYFUNCTION("""COMPUTED_VALUE"""),909.34)</f>
        <v>909.34</v>
      </c>
      <c r="D183" s="2">
        <f>IFERROR(__xludf.DUMMYFUNCTION("""COMPUTED_VALUE"""),45555.66666666667)</f>
        <v>45555.66667</v>
      </c>
      <c r="E183" s="1">
        <f>IFERROR(__xludf.DUMMYFUNCTION("""COMPUTED_VALUE"""),915.6)</f>
        <v>915.6</v>
      </c>
      <c r="G183" s="2">
        <f>IFERROR(__xludf.DUMMYFUNCTION("""COMPUTED_VALUE"""),45555.66666666667)</f>
        <v>45555.66667</v>
      </c>
      <c r="H183" s="1">
        <f>IFERROR(__xludf.DUMMYFUNCTION("""COMPUTED_VALUE"""),900.54)</f>
        <v>900.54</v>
      </c>
      <c r="J183" s="2">
        <f>IFERROR(__xludf.DUMMYFUNCTION("""COMPUTED_VALUE"""),45555.66666666667)</f>
        <v>45555.66667</v>
      </c>
      <c r="K183" s="1">
        <f>IFERROR(__xludf.DUMMYFUNCTION("""COMPUTED_VALUE"""),913.07)</f>
        <v>913.07</v>
      </c>
      <c r="M183" s="2">
        <f>IFERROR(__xludf.DUMMYFUNCTION("""COMPUTED_VALUE"""),45555.66666666667)</f>
        <v>45555.66667</v>
      </c>
      <c r="N183" s="1">
        <f>IFERROR(__xludf.DUMMYFUNCTION("""COMPUTED_VALUE"""),5.5169102E7)</f>
        <v>55169102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IFERROR(__xludf.DUMMYFUNCTION("""COMPUTED_VALUE"""),913.07)</f>
        <v>913.07</v>
      </c>
      <c r="D184" s="2">
        <f>IFERROR(__xludf.DUMMYFUNCTION("""COMPUTED_VALUE"""),45558.66666666667)</f>
        <v>45558.66667</v>
      </c>
      <c r="E184" s="1">
        <f>IFERROR(__xludf.DUMMYFUNCTION("""COMPUTED_VALUE"""),927.82)</f>
        <v>927.82</v>
      </c>
      <c r="G184" s="2">
        <f>IFERROR(__xludf.DUMMYFUNCTION("""COMPUTED_VALUE"""),45558.66666666667)</f>
        <v>45558.66667</v>
      </c>
      <c r="H184" s="1">
        <f>IFERROR(__xludf.DUMMYFUNCTION("""COMPUTED_VALUE"""),913.07)</f>
        <v>913.07</v>
      </c>
      <c r="J184" s="2">
        <f>IFERROR(__xludf.DUMMYFUNCTION("""COMPUTED_VALUE"""),45558.66666666667)</f>
        <v>45558.66667</v>
      </c>
      <c r="K184" s="1">
        <f>IFERROR(__xludf.DUMMYFUNCTION("""COMPUTED_VALUE"""),927.36)</f>
        <v>927.36</v>
      </c>
      <c r="M184" s="2">
        <f>IFERROR(__xludf.DUMMYFUNCTION("""COMPUTED_VALUE"""),45558.66666666667)</f>
        <v>45558.66667</v>
      </c>
      <c r="N184" s="1">
        <f>IFERROR(__xludf.DUMMYFUNCTION("""COMPUTED_VALUE"""),2.6962808E7)</f>
        <v>26962808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IFERROR(__xludf.DUMMYFUNCTION("""COMPUTED_VALUE"""),927.36)</f>
        <v>927.36</v>
      </c>
      <c r="D185" s="2">
        <f>IFERROR(__xludf.DUMMYFUNCTION("""COMPUTED_VALUE"""),45559.66666666667)</f>
        <v>45559.66667</v>
      </c>
      <c r="E185" s="1">
        <f>IFERROR(__xludf.DUMMYFUNCTION("""COMPUTED_VALUE"""),932.79)</f>
        <v>932.79</v>
      </c>
      <c r="G185" s="2">
        <f>IFERROR(__xludf.DUMMYFUNCTION("""COMPUTED_VALUE"""),45559.66666666667)</f>
        <v>45559.66667</v>
      </c>
      <c r="H185" s="1">
        <f>IFERROR(__xludf.DUMMYFUNCTION("""COMPUTED_VALUE"""),922.12)</f>
        <v>922.12</v>
      </c>
      <c r="J185" s="2">
        <f>IFERROR(__xludf.DUMMYFUNCTION("""COMPUTED_VALUE"""),45559.66666666667)</f>
        <v>45559.66667</v>
      </c>
      <c r="K185" s="1">
        <f>IFERROR(__xludf.DUMMYFUNCTION("""COMPUTED_VALUE"""),925.94)</f>
        <v>925.94</v>
      </c>
      <c r="M185" s="2">
        <f>IFERROR(__xludf.DUMMYFUNCTION("""COMPUTED_VALUE"""),45559.66666666667)</f>
        <v>45559.66667</v>
      </c>
      <c r="N185" s="1">
        <f>IFERROR(__xludf.DUMMYFUNCTION("""COMPUTED_VALUE"""),2.4840812E7)</f>
        <v>24840812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IFERROR(__xludf.DUMMYFUNCTION("""COMPUTED_VALUE"""),925.94)</f>
        <v>925.94</v>
      </c>
      <c r="D186" s="2">
        <f>IFERROR(__xludf.DUMMYFUNCTION("""COMPUTED_VALUE"""),45560.66666666667)</f>
        <v>45560.66667</v>
      </c>
      <c r="E186" s="1">
        <f>IFERROR(__xludf.DUMMYFUNCTION("""COMPUTED_VALUE"""),928.73)</f>
        <v>928.73</v>
      </c>
      <c r="G186" s="2">
        <f>IFERROR(__xludf.DUMMYFUNCTION("""COMPUTED_VALUE"""),45560.66666666667)</f>
        <v>45560.66667</v>
      </c>
      <c r="H186" s="1">
        <f>IFERROR(__xludf.DUMMYFUNCTION("""COMPUTED_VALUE"""),915.97)</f>
        <v>915.97</v>
      </c>
      <c r="J186" s="2">
        <f>IFERROR(__xludf.DUMMYFUNCTION("""COMPUTED_VALUE"""),45560.66666666667)</f>
        <v>45560.66667</v>
      </c>
      <c r="K186" s="1">
        <f>IFERROR(__xludf.DUMMYFUNCTION("""COMPUTED_VALUE"""),919.56)</f>
        <v>919.56</v>
      </c>
      <c r="M186" s="2">
        <f>IFERROR(__xludf.DUMMYFUNCTION("""COMPUTED_VALUE"""),45560.66666666667)</f>
        <v>45560.66667</v>
      </c>
      <c r="N186" s="1">
        <f>IFERROR(__xludf.DUMMYFUNCTION("""COMPUTED_VALUE"""),2.7450288E7)</f>
        <v>27450288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IFERROR(__xludf.DUMMYFUNCTION("""COMPUTED_VALUE"""),919.56)</f>
        <v>919.56</v>
      </c>
      <c r="D187" s="2">
        <f>IFERROR(__xludf.DUMMYFUNCTION("""COMPUTED_VALUE"""),45561.66666666667)</f>
        <v>45561.66667</v>
      </c>
      <c r="E187" s="1">
        <f>IFERROR(__xludf.DUMMYFUNCTION("""COMPUTED_VALUE"""),919.56)</f>
        <v>919.56</v>
      </c>
      <c r="G187" s="2">
        <f>IFERROR(__xludf.DUMMYFUNCTION("""COMPUTED_VALUE"""),45561.66666666667)</f>
        <v>45561.66667</v>
      </c>
      <c r="H187" s="1">
        <f>IFERROR(__xludf.DUMMYFUNCTION("""COMPUTED_VALUE"""),888.84)</f>
        <v>888.84</v>
      </c>
      <c r="J187" s="2">
        <f>IFERROR(__xludf.DUMMYFUNCTION("""COMPUTED_VALUE"""),45561.66666666667)</f>
        <v>45561.66667</v>
      </c>
      <c r="K187" s="1">
        <f>IFERROR(__xludf.DUMMYFUNCTION("""COMPUTED_VALUE"""),890.66)</f>
        <v>890.66</v>
      </c>
      <c r="M187" s="2">
        <f>IFERROR(__xludf.DUMMYFUNCTION("""COMPUTED_VALUE"""),45561.66666666667)</f>
        <v>45561.66667</v>
      </c>
      <c r="N187" s="1">
        <f>IFERROR(__xludf.DUMMYFUNCTION("""COMPUTED_VALUE"""),3.7260757E7)</f>
        <v>37260757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IFERROR(__xludf.DUMMYFUNCTION("""COMPUTED_VALUE"""),890.66)</f>
        <v>890.66</v>
      </c>
      <c r="D188" s="2">
        <f>IFERROR(__xludf.DUMMYFUNCTION("""COMPUTED_VALUE"""),45562.66666666667)</f>
        <v>45562.66667</v>
      </c>
      <c r="E188" s="1">
        <f>IFERROR(__xludf.DUMMYFUNCTION("""COMPUTED_VALUE"""),899.99)</f>
        <v>899.99</v>
      </c>
      <c r="G188" s="2">
        <f>IFERROR(__xludf.DUMMYFUNCTION("""COMPUTED_VALUE"""),45562.66666666667)</f>
        <v>45562.66667</v>
      </c>
      <c r="H188" s="1">
        <f>IFERROR(__xludf.DUMMYFUNCTION("""COMPUTED_VALUE"""),887.35)</f>
        <v>887.35</v>
      </c>
      <c r="J188" s="2">
        <f>IFERROR(__xludf.DUMMYFUNCTION("""COMPUTED_VALUE"""),45562.66666666667)</f>
        <v>45562.66667</v>
      </c>
      <c r="K188" s="1">
        <f>IFERROR(__xludf.DUMMYFUNCTION("""COMPUTED_VALUE"""),897.56)</f>
        <v>897.56</v>
      </c>
      <c r="M188" s="2">
        <f>IFERROR(__xludf.DUMMYFUNCTION("""COMPUTED_VALUE"""),45562.66666666667)</f>
        <v>45562.66667</v>
      </c>
      <c r="N188" s="1">
        <f>IFERROR(__xludf.DUMMYFUNCTION("""COMPUTED_VALUE"""),2.862158E7)</f>
        <v>28621580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IFERROR(__xludf.DUMMYFUNCTION("""COMPUTED_VALUE"""),897.56)</f>
        <v>897.56</v>
      </c>
      <c r="D189" s="2">
        <f>IFERROR(__xludf.DUMMYFUNCTION("""COMPUTED_VALUE"""),45565.66666666667)</f>
        <v>45565.66667</v>
      </c>
      <c r="E189" s="1">
        <f>IFERROR(__xludf.DUMMYFUNCTION("""COMPUTED_VALUE"""),906.28)</f>
        <v>906.28</v>
      </c>
      <c r="G189" s="2">
        <f>IFERROR(__xludf.DUMMYFUNCTION("""COMPUTED_VALUE"""),45565.66666666667)</f>
        <v>45565.66667</v>
      </c>
      <c r="H189" s="1">
        <f>IFERROR(__xludf.DUMMYFUNCTION("""COMPUTED_VALUE"""),890.36)</f>
        <v>890.36</v>
      </c>
      <c r="J189" s="2">
        <f>IFERROR(__xludf.DUMMYFUNCTION("""COMPUTED_VALUE"""),45565.66666666667)</f>
        <v>45565.66667</v>
      </c>
      <c r="K189" s="1">
        <f>IFERROR(__xludf.DUMMYFUNCTION("""COMPUTED_VALUE"""),905.54)</f>
        <v>905.54</v>
      </c>
      <c r="M189" s="2">
        <f>IFERROR(__xludf.DUMMYFUNCTION("""COMPUTED_VALUE"""),45565.66666666667)</f>
        <v>45565.66667</v>
      </c>
      <c r="N189" s="1">
        <f>IFERROR(__xludf.DUMMYFUNCTION("""COMPUTED_VALUE"""),3.204548E7)</f>
        <v>32045480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IFERROR(__xludf.DUMMYFUNCTION("""COMPUTED_VALUE"""),905.54)</f>
        <v>905.54</v>
      </c>
      <c r="D190" s="2">
        <f>IFERROR(__xludf.DUMMYFUNCTION("""COMPUTED_VALUE"""),45566.66666666667)</f>
        <v>45566.66667</v>
      </c>
      <c r="E190" s="1">
        <f>IFERROR(__xludf.DUMMYFUNCTION("""COMPUTED_VALUE"""),919.48)</f>
        <v>919.48</v>
      </c>
      <c r="G190" s="2">
        <f>IFERROR(__xludf.DUMMYFUNCTION("""COMPUTED_VALUE"""),45566.66666666667)</f>
        <v>45566.66667</v>
      </c>
      <c r="H190" s="1">
        <f>IFERROR(__xludf.DUMMYFUNCTION("""COMPUTED_VALUE"""),898.81)</f>
        <v>898.81</v>
      </c>
      <c r="J190" s="2">
        <f>IFERROR(__xludf.DUMMYFUNCTION("""COMPUTED_VALUE"""),45566.66666666667)</f>
        <v>45566.66667</v>
      </c>
      <c r="K190" s="1">
        <f>IFERROR(__xludf.DUMMYFUNCTION("""COMPUTED_VALUE"""),918.97)</f>
        <v>918.97</v>
      </c>
      <c r="M190" s="2">
        <f>IFERROR(__xludf.DUMMYFUNCTION("""COMPUTED_VALUE"""),45566.66666666667)</f>
        <v>45566.66667</v>
      </c>
      <c r="N190" s="1">
        <f>IFERROR(__xludf.DUMMYFUNCTION("""COMPUTED_VALUE"""),5.4765093E7)</f>
        <v>54765093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IFERROR(__xludf.DUMMYFUNCTION("""COMPUTED_VALUE"""),918.97)</f>
        <v>918.97</v>
      </c>
      <c r="D191" s="2">
        <f>IFERROR(__xludf.DUMMYFUNCTION("""COMPUTED_VALUE"""),45567.66666666667)</f>
        <v>45567.66667</v>
      </c>
      <c r="E191" s="1">
        <f>IFERROR(__xludf.DUMMYFUNCTION("""COMPUTED_VALUE"""),936.58)</f>
        <v>936.58</v>
      </c>
      <c r="G191" s="2">
        <f>IFERROR(__xludf.DUMMYFUNCTION("""COMPUTED_VALUE"""),45567.66666666667)</f>
        <v>45567.66667</v>
      </c>
      <c r="H191" s="1">
        <f>IFERROR(__xludf.DUMMYFUNCTION("""COMPUTED_VALUE"""),918.97)</f>
        <v>918.97</v>
      </c>
      <c r="J191" s="2">
        <f>IFERROR(__xludf.DUMMYFUNCTION("""COMPUTED_VALUE"""),45567.66666666667)</f>
        <v>45567.66667</v>
      </c>
      <c r="K191" s="1">
        <f>IFERROR(__xludf.DUMMYFUNCTION("""COMPUTED_VALUE"""),936.1)</f>
        <v>936.1</v>
      </c>
      <c r="M191" s="2">
        <f>IFERROR(__xludf.DUMMYFUNCTION("""COMPUTED_VALUE"""),45567.66666666667)</f>
        <v>45567.66667</v>
      </c>
      <c r="N191" s="1">
        <f>IFERROR(__xludf.DUMMYFUNCTION("""COMPUTED_VALUE"""),4.2462932E7)</f>
        <v>42462932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IFERROR(__xludf.DUMMYFUNCTION("""COMPUTED_VALUE"""),936.1)</f>
        <v>936.1</v>
      </c>
      <c r="D192" s="2">
        <f>IFERROR(__xludf.DUMMYFUNCTION("""COMPUTED_VALUE"""),45568.66666666667)</f>
        <v>45568.66667</v>
      </c>
      <c r="E192" s="1">
        <f>IFERROR(__xludf.DUMMYFUNCTION("""COMPUTED_VALUE"""),952.11)</f>
        <v>952.11</v>
      </c>
      <c r="G192" s="2">
        <f>IFERROR(__xludf.DUMMYFUNCTION("""COMPUTED_VALUE"""),45568.66666666667)</f>
        <v>45568.66667</v>
      </c>
      <c r="H192" s="1">
        <f>IFERROR(__xludf.DUMMYFUNCTION("""COMPUTED_VALUE"""),932.98)</f>
        <v>932.98</v>
      </c>
      <c r="J192" s="2">
        <f>IFERROR(__xludf.DUMMYFUNCTION("""COMPUTED_VALUE"""),45568.66666666667)</f>
        <v>45568.66667</v>
      </c>
      <c r="K192" s="1">
        <f>IFERROR(__xludf.DUMMYFUNCTION("""COMPUTED_VALUE"""),949.64)</f>
        <v>949.64</v>
      </c>
      <c r="M192" s="2">
        <f>IFERROR(__xludf.DUMMYFUNCTION("""COMPUTED_VALUE"""),45568.66666666667)</f>
        <v>45568.66667</v>
      </c>
      <c r="N192" s="1">
        <f>IFERROR(__xludf.DUMMYFUNCTION("""COMPUTED_VALUE"""),4.0918276E7)</f>
        <v>40918276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IFERROR(__xludf.DUMMYFUNCTION("""COMPUTED_VALUE"""),949.64)</f>
        <v>949.64</v>
      </c>
      <c r="D193" s="2">
        <f>IFERROR(__xludf.DUMMYFUNCTION("""COMPUTED_VALUE"""),45569.66666666667)</f>
        <v>45569.66667</v>
      </c>
      <c r="E193" s="1">
        <f>IFERROR(__xludf.DUMMYFUNCTION("""COMPUTED_VALUE"""),964.52)</f>
        <v>964.52</v>
      </c>
      <c r="G193" s="2">
        <f>IFERROR(__xludf.DUMMYFUNCTION("""COMPUTED_VALUE"""),45569.66666666667)</f>
        <v>45569.66667</v>
      </c>
      <c r="H193" s="1">
        <f>IFERROR(__xludf.DUMMYFUNCTION("""COMPUTED_VALUE"""),949.64)</f>
        <v>949.64</v>
      </c>
      <c r="J193" s="2">
        <f>IFERROR(__xludf.DUMMYFUNCTION("""COMPUTED_VALUE"""),45569.66666666667)</f>
        <v>45569.66667</v>
      </c>
      <c r="K193" s="1">
        <f>IFERROR(__xludf.DUMMYFUNCTION("""COMPUTED_VALUE"""),963.73)</f>
        <v>963.73</v>
      </c>
      <c r="M193" s="2">
        <f>IFERROR(__xludf.DUMMYFUNCTION("""COMPUTED_VALUE"""),45569.66666666667)</f>
        <v>45569.66667</v>
      </c>
      <c r="N193" s="1">
        <f>IFERROR(__xludf.DUMMYFUNCTION("""COMPUTED_VALUE"""),3.3040164E7)</f>
        <v>33040164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IFERROR(__xludf.DUMMYFUNCTION("""COMPUTED_VALUE"""),963.73)</f>
        <v>963.73</v>
      </c>
      <c r="D194" s="2">
        <f>IFERROR(__xludf.DUMMYFUNCTION("""COMPUTED_VALUE"""),45572.66666666667)</f>
        <v>45572.66667</v>
      </c>
      <c r="E194" s="1">
        <f>IFERROR(__xludf.DUMMYFUNCTION("""COMPUTED_VALUE"""),970.21)</f>
        <v>970.21</v>
      </c>
      <c r="G194" s="2">
        <f>IFERROR(__xludf.DUMMYFUNCTION("""COMPUTED_VALUE"""),45572.66666666667)</f>
        <v>45572.66667</v>
      </c>
      <c r="H194" s="1">
        <f>IFERROR(__xludf.DUMMYFUNCTION("""COMPUTED_VALUE"""),961.98)</f>
        <v>961.98</v>
      </c>
      <c r="J194" s="2">
        <f>IFERROR(__xludf.DUMMYFUNCTION("""COMPUTED_VALUE"""),45572.66666666667)</f>
        <v>45572.66667</v>
      </c>
      <c r="K194" s="1">
        <f>IFERROR(__xludf.DUMMYFUNCTION("""COMPUTED_VALUE"""),963.85)</f>
        <v>963.85</v>
      </c>
      <c r="M194" s="2">
        <f>IFERROR(__xludf.DUMMYFUNCTION("""COMPUTED_VALUE"""),45572.66666666667)</f>
        <v>45572.66667</v>
      </c>
      <c r="N194" s="1">
        <f>IFERROR(__xludf.DUMMYFUNCTION("""COMPUTED_VALUE"""),3.0103138E7)</f>
        <v>30103138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IFERROR(__xludf.DUMMYFUNCTION("""COMPUTED_VALUE"""),963.85)</f>
        <v>963.85</v>
      </c>
      <c r="D195" s="2">
        <f>IFERROR(__xludf.DUMMYFUNCTION("""COMPUTED_VALUE"""),45573.66666666667)</f>
        <v>45573.66667</v>
      </c>
      <c r="E195" s="1">
        <f>IFERROR(__xludf.DUMMYFUNCTION("""COMPUTED_VALUE"""),963.85)</f>
        <v>963.85</v>
      </c>
      <c r="G195" s="2">
        <f>IFERROR(__xludf.DUMMYFUNCTION("""COMPUTED_VALUE"""),45573.66666666667)</f>
        <v>45573.66667</v>
      </c>
      <c r="H195" s="1">
        <f>IFERROR(__xludf.DUMMYFUNCTION("""COMPUTED_VALUE"""),944.68)</f>
        <v>944.68</v>
      </c>
      <c r="J195" s="2">
        <f>IFERROR(__xludf.DUMMYFUNCTION("""COMPUTED_VALUE"""),45573.66666666667)</f>
        <v>45573.66667</v>
      </c>
      <c r="K195" s="1">
        <f>IFERROR(__xludf.DUMMYFUNCTION("""COMPUTED_VALUE"""),953.61)</f>
        <v>953.61</v>
      </c>
      <c r="M195" s="2">
        <f>IFERROR(__xludf.DUMMYFUNCTION("""COMPUTED_VALUE"""),45573.66666666667)</f>
        <v>45573.66667</v>
      </c>
      <c r="N195" s="1">
        <f>IFERROR(__xludf.DUMMYFUNCTION("""COMPUTED_VALUE"""),2.7570446E7)</f>
        <v>27570446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IFERROR(__xludf.DUMMYFUNCTION("""COMPUTED_VALUE"""),953.61)</f>
        <v>953.61</v>
      </c>
      <c r="D196" s="2">
        <f>IFERROR(__xludf.DUMMYFUNCTION("""COMPUTED_VALUE"""),45574.66666666667)</f>
        <v>45574.66667</v>
      </c>
      <c r="E196" s="1">
        <f>IFERROR(__xludf.DUMMYFUNCTION("""COMPUTED_VALUE"""),969.16)</f>
        <v>969.16</v>
      </c>
      <c r="G196" s="2">
        <f>IFERROR(__xludf.DUMMYFUNCTION("""COMPUTED_VALUE"""),45574.66666666667)</f>
        <v>45574.66667</v>
      </c>
      <c r="H196" s="1">
        <f>IFERROR(__xludf.DUMMYFUNCTION("""COMPUTED_VALUE"""),949.54)</f>
        <v>949.54</v>
      </c>
      <c r="J196" s="2">
        <f>IFERROR(__xludf.DUMMYFUNCTION("""COMPUTED_VALUE"""),45574.66666666667)</f>
        <v>45574.66667</v>
      </c>
      <c r="K196" s="1">
        <f>IFERROR(__xludf.DUMMYFUNCTION("""COMPUTED_VALUE"""),967.72)</f>
        <v>967.72</v>
      </c>
      <c r="M196" s="2">
        <f>IFERROR(__xludf.DUMMYFUNCTION("""COMPUTED_VALUE"""),45574.66666666667)</f>
        <v>45574.66667</v>
      </c>
      <c r="N196" s="1">
        <f>IFERROR(__xludf.DUMMYFUNCTION("""COMPUTED_VALUE"""),2.0904992E7)</f>
        <v>20904992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IFERROR(__xludf.DUMMYFUNCTION("""COMPUTED_VALUE"""),967.72)</f>
        <v>967.72</v>
      </c>
      <c r="D197" s="2">
        <f>IFERROR(__xludf.DUMMYFUNCTION("""COMPUTED_VALUE"""),45575.66666666667)</f>
        <v>45575.66667</v>
      </c>
      <c r="E197" s="1">
        <f>IFERROR(__xludf.DUMMYFUNCTION("""COMPUTED_VALUE"""),973.47)</f>
        <v>973.47</v>
      </c>
      <c r="G197" s="2">
        <f>IFERROR(__xludf.DUMMYFUNCTION("""COMPUTED_VALUE"""),45575.66666666667)</f>
        <v>45575.66667</v>
      </c>
      <c r="H197" s="1">
        <f>IFERROR(__xludf.DUMMYFUNCTION("""COMPUTED_VALUE"""),961.11)</f>
        <v>961.11</v>
      </c>
      <c r="J197" s="2">
        <f>IFERROR(__xludf.DUMMYFUNCTION("""COMPUTED_VALUE"""),45575.66666666667)</f>
        <v>45575.66667</v>
      </c>
      <c r="K197" s="1">
        <f>IFERROR(__xludf.DUMMYFUNCTION("""COMPUTED_VALUE"""),968.84)</f>
        <v>968.84</v>
      </c>
      <c r="M197" s="2">
        <f>IFERROR(__xludf.DUMMYFUNCTION("""COMPUTED_VALUE"""),45575.66666666667)</f>
        <v>45575.66667</v>
      </c>
      <c r="N197" s="1">
        <f>IFERROR(__xludf.DUMMYFUNCTION("""COMPUTED_VALUE"""),3.2753094E7)</f>
        <v>32753094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IFERROR(__xludf.DUMMYFUNCTION("""COMPUTED_VALUE"""),968.84)</f>
        <v>968.84</v>
      </c>
      <c r="D198" s="2">
        <f>IFERROR(__xludf.DUMMYFUNCTION("""COMPUTED_VALUE"""),45576.66666666667)</f>
        <v>45576.66667</v>
      </c>
      <c r="E198" s="1">
        <f>IFERROR(__xludf.DUMMYFUNCTION("""COMPUTED_VALUE"""),988.25)</f>
        <v>988.25</v>
      </c>
      <c r="G198" s="2">
        <f>IFERROR(__xludf.DUMMYFUNCTION("""COMPUTED_VALUE"""),45576.66666666667)</f>
        <v>45576.66667</v>
      </c>
      <c r="H198" s="1">
        <f>IFERROR(__xludf.DUMMYFUNCTION("""COMPUTED_VALUE"""),968.84)</f>
        <v>968.84</v>
      </c>
      <c r="J198" s="2">
        <f>IFERROR(__xludf.DUMMYFUNCTION("""COMPUTED_VALUE"""),45576.66666666667)</f>
        <v>45576.66667</v>
      </c>
      <c r="K198" s="1">
        <f>IFERROR(__xludf.DUMMYFUNCTION("""COMPUTED_VALUE"""),988.05)</f>
        <v>988.05</v>
      </c>
      <c r="M198" s="2">
        <f>IFERROR(__xludf.DUMMYFUNCTION("""COMPUTED_VALUE"""),45576.66666666667)</f>
        <v>45576.66667</v>
      </c>
      <c r="N198" s="1">
        <f>IFERROR(__xludf.DUMMYFUNCTION("""COMPUTED_VALUE"""),4.205809E7)</f>
        <v>42058090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IFERROR(__xludf.DUMMYFUNCTION("""COMPUTED_VALUE"""),988.05)</f>
        <v>988.05</v>
      </c>
      <c r="D199" s="2">
        <f>IFERROR(__xludf.DUMMYFUNCTION("""COMPUTED_VALUE"""),45579.66666666667)</f>
        <v>45579.66667</v>
      </c>
      <c r="E199" s="1">
        <f>IFERROR(__xludf.DUMMYFUNCTION("""COMPUTED_VALUE"""),997.54)</f>
        <v>997.54</v>
      </c>
      <c r="G199" s="2">
        <f>IFERROR(__xludf.DUMMYFUNCTION("""COMPUTED_VALUE"""),45579.66666666667)</f>
        <v>45579.66667</v>
      </c>
      <c r="H199" s="1">
        <f>IFERROR(__xludf.DUMMYFUNCTION("""COMPUTED_VALUE"""),983.8)</f>
        <v>983.8</v>
      </c>
      <c r="J199" s="2">
        <f>IFERROR(__xludf.DUMMYFUNCTION("""COMPUTED_VALUE"""),45579.66666666667)</f>
        <v>45579.66667</v>
      </c>
      <c r="K199" s="1">
        <f>IFERROR(__xludf.DUMMYFUNCTION("""COMPUTED_VALUE"""),993.23)</f>
        <v>993.23</v>
      </c>
      <c r="M199" s="2">
        <f>IFERROR(__xludf.DUMMYFUNCTION("""COMPUTED_VALUE"""),45579.66666666667)</f>
        <v>45579.66667</v>
      </c>
      <c r="N199" s="1">
        <f>IFERROR(__xludf.DUMMYFUNCTION("""COMPUTED_VALUE"""),3.3146344E7)</f>
        <v>33146344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IFERROR(__xludf.DUMMYFUNCTION("""COMPUTED_VALUE"""),993.23)</f>
        <v>993.23</v>
      </c>
      <c r="D200" s="2">
        <f>IFERROR(__xludf.DUMMYFUNCTION("""COMPUTED_VALUE"""),45580.66666666667)</f>
        <v>45580.66667</v>
      </c>
      <c r="E200" s="1">
        <f>IFERROR(__xludf.DUMMYFUNCTION("""COMPUTED_VALUE"""),993.23)</f>
        <v>993.23</v>
      </c>
      <c r="G200" s="2">
        <f>IFERROR(__xludf.DUMMYFUNCTION("""COMPUTED_VALUE"""),45580.66666666667)</f>
        <v>45580.66667</v>
      </c>
      <c r="H200" s="1">
        <f>IFERROR(__xludf.DUMMYFUNCTION("""COMPUTED_VALUE"""),971.22)</f>
        <v>971.22</v>
      </c>
      <c r="J200" s="2">
        <f>IFERROR(__xludf.DUMMYFUNCTION("""COMPUTED_VALUE"""),45580.66666666667)</f>
        <v>45580.66667</v>
      </c>
      <c r="K200" s="1">
        <f>IFERROR(__xludf.DUMMYFUNCTION("""COMPUTED_VALUE"""),977.11)</f>
        <v>977.11</v>
      </c>
      <c r="M200" s="2">
        <f>IFERROR(__xludf.DUMMYFUNCTION("""COMPUTED_VALUE"""),45580.66666666667)</f>
        <v>45580.66667</v>
      </c>
      <c r="N200" s="1">
        <f>IFERROR(__xludf.DUMMYFUNCTION("""COMPUTED_VALUE"""),3.8675818E7)</f>
        <v>38675818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IFERROR(__xludf.DUMMYFUNCTION("""COMPUTED_VALUE"""),977.11)</f>
        <v>977.11</v>
      </c>
      <c r="D201" s="2">
        <f>IFERROR(__xludf.DUMMYFUNCTION("""COMPUTED_VALUE"""),45581.66666666667)</f>
        <v>45581.66667</v>
      </c>
      <c r="E201" s="1">
        <f>IFERROR(__xludf.DUMMYFUNCTION("""COMPUTED_VALUE"""),986.36)</f>
        <v>986.36</v>
      </c>
      <c r="G201" s="2">
        <f>IFERROR(__xludf.DUMMYFUNCTION("""COMPUTED_VALUE"""),45581.66666666667)</f>
        <v>45581.66667</v>
      </c>
      <c r="H201" s="1">
        <f>IFERROR(__xludf.DUMMYFUNCTION("""COMPUTED_VALUE"""),975.94)</f>
        <v>975.94</v>
      </c>
      <c r="J201" s="2">
        <f>IFERROR(__xludf.DUMMYFUNCTION("""COMPUTED_VALUE"""),45581.66666666667)</f>
        <v>45581.66667</v>
      </c>
      <c r="K201" s="1">
        <f>IFERROR(__xludf.DUMMYFUNCTION("""COMPUTED_VALUE"""),982.21)</f>
        <v>982.21</v>
      </c>
      <c r="M201" s="2">
        <f>IFERROR(__xludf.DUMMYFUNCTION("""COMPUTED_VALUE"""),45581.66666666667)</f>
        <v>45581.66667</v>
      </c>
      <c r="N201" s="1">
        <f>IFERROR(__xludf.DUMMYFUNCTION("""COMPUTED_VALUE"""),3.2481662E7)</f>
        <v>32481662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IFERROR(__xludf.DUMMYFUNCTION("""COMPUTED_VALUE"""),982.21)</f>
        <v>982.21</v>
      </c>
      <c r="D202" s="2">
        <f>IFERROR(__xludf.DUMMYFUNCTION("""COMPUTED_VALUE"""),45582.66666666667)</f>
        <v>45582.66667</v>
      </c>
      <c r="E202" s="1">
        <f>IFERROR(__xludf.DUMMYFUNCTION("""COMPUTED_VALUE"""),995.69)</f>
        <v>995.69</v>
      </c>
      <c r="G202" s="2">
        <f>IFERROR(__xludf.DUMMYFUNCTION("""COMPUTED_VALUE"""),45582.66666666667)</f>
        <v>45582.66667</v>
      </c>
      <c r="H202" s="1">
        <f>IFERROR(__xludf.DUMMYFUNCTION("""COMPUTED_VALUE"""),982.21)</f>
        <v>982.21</v>
      </c>
      <c r="J202" s="2">
        <f>IFERROR(__xludf.DUMMYFUNCTION("""COMPUTED_VALUE"""),45582.66666666667)</f>
        <v>45582.66667</v>
      </c>
      <c r="K202" s="1">
        <f>IFERROR(__xludf.DUMMYFUNCTION("""COMPUTED_VALUE"""),983.0)</f>
        <v>983</v>
      </c>
      <c r="M202" s="2">
        <f>IFERROR(__xludf.DUMMYFUNCTION("""COMPUTED_VALUE"""),45582.66666666667)</f>
        <v>45582.66667</v>
      </c>
      <c r="N202" s="1">
        <f>IFERROR(__xludf.DUMMYFUNCTION("""COMPUTED_VALUE"""),3.994529E7)</f>
        <v>39945290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IFERROR(__xludf.DUMMYFUNCTION("""COMPUTED_VALUE"""),983.0)</f>
        <v>983</v>
      </c>
      <c r="D203" s="2">
        <f>IFERROR(__xludf.DUMMYFUNCTION("""COMPUTED_VALUE"""),45583.66666666667)</f>
        <v>45583.66667</v>
      </c>
      <c r="E203" s="1">
        <f>IFERROR(__xludf.DUMMYFUNCTION("""COMPUTED_VALUE"""),990.68)</f>
        <v>990.68</v>
      </c>
      <c r="G203" s="2">
        <f>IFERROR(__xludf.DUMMYFUNCTION("""COMPUTED_VALUE"""),45583.66666666667)</f>
        <v>45583.66667</v>
      </c>
      <c r="H203" s="1">
        <f>IFERROR(__xludf.DUMMYFUNCTION("""COMPUTED_VALUE"""),980.04)</f>
        <v>980.04</v>
      </c>
      <c r="J203" s="2">
        <f>IFERROR(__xludf.DUMMYFUNCTION("""COMPUTED_VALUE"""),45583.66666666667)</f>
        <v>45583.66667</v>
      </c>
      <c r="K203" s="1">
        <f>IFERROR(__xludf.DUMMYFUNCTION("""COMPUTED_VALUE"""),990.46)</f>
        <v>990.46</v>
      </c>
      <c r="M203" s="2">
        <f>IFERROR(__xludf.DUMMYFUNCTION("""COMPUTED_VALUE"""),45583.66666666667)</f>
        <v>45583.66667</v>
      </c>
      <c r="N203" s="1">
        <f>IFERROR(__xludf.DUMMYFUNCTION("""COMPUTED_VALUE"""),2.6922564E7)</f>
        <v>26922564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IFERROR(__xludf.DUMMYFUNCTION("""COMPUTED_VALUE"""),990.46)</f>
        <v>990.46</v>
      </c>
      <c r="D204" s="2">
        <f>IFERROR(__xludf.DUMMYFUNCTION("""COMPUTED_VALUE"""),45586.66666666667)</f>
        <v>45586.66667</v>
      </c>
      <c r="E204" s="1">
        <f>IFERROR(__xludf.DUMMYFUNCTION("""COMPUTED_VALUE"""),997.93)</f>
        <v>997.93</v>
      </c>
      <c r="G204" s="2">
        <f>IFERROR(__xludf.DUMMYFUNCTION("""COMPUTED_VALUE"""),45586.66666666667)</f>
        <v>45586.66667</v>
      </c>
      <c r="H204" s="1">
        <f>IFERROR(__xludf.DUMMYFUNCTION("""COMPUTED_VALUE"""),980.5)</f>
        <v>980.5</v>
      </c>
      <c r="J204" s="2">
        <f>IFERROR(__xludf.DUMMYFUNCTION("""COMPUTED_VALUE"""),45586.66666666667)</f>
        <v>45586.66667</v>
      </c>
      <c r="K204" s="1">
        <f>IFERROR(__xludf.DUMMYFUNCTION("""COMPUTED_VALUE"""),984.22)</f>
        <v>984.22</v>
      </c>
      <c r="M204" s="2">
        <f>IFERROR(__xludf.DUMMYFUNCTION("""COMPUTED_VALUE"""),45586.66666666667)</f>
        <v>45586.66667</v>
      </c>
      <c r="N204" s="1">
        <f>IFERROR(__xludf.DUMMYFUNCTION("""COMPUTED_VALUE"""),2.1734751E7)</f>
        <v>21734751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IFERROR(__xludf.DUMMYFUNCTION("""COMPUTED_VALUE"""),984.22)</f>
        <v>984.22</v>
      </c>
      <c r="D205" s="2">
        <f>IFERROR(__xludf.DUMMYFUNCTION("""COMPUTED_VALUE"""),45587.66666666667)</f>
        <v>45587.66667</v>
      </c>
      <c r="E205" s="1">
        <f>IFERROR(__xludf.DUMMYFUNCTION("""COMPUTED_VALUE"""),994.36)</f>
        <v>994.36</v>
      </c>
      <c r="G205" s="2">
        <f>IFERROR(__xludf.DUMMYFUNCTION("""COMPUTED_VALUE"""),45587.66666666667)</f>
        <v>45587.66667</v>
      </c>
      <c r="H205" s="1">
        <f>IFERROR(__xludf.DUMMYFUNCTION("""COMPUTED_VALUE"""),983.34)</f>
        <v>983.34</v>
      </c>
      <c r="J205" s="2">
        <f>IFERROR(__xludf.DUMMYFUNCTION("""COMPUTED_VALUE"""),45587.66666666667)</f>
        <v>45587.66667</v>
      </c>
      <c r="K205" s="1">
        <f>IFERROR(__xludf.DUMMYFUNCTION("""COMPUTED_VALUE"""),991.37)</f>
        <v>991.37</v>
      </c>
      <c r="M205" s="2">
        <f>IFERROR(__xludf.DUMMYFUNCTION("""COMPUTED_VALUE"""),45587.66666666667)</f>
        <v>45587.66667</v>
      </c>
      <c r="N205" s="1">
        <f>IFERROR(__xludf.DUMMYFUNCTION("""COMPUTED_VALUE"""),2.1860101E7)</f>
        <v>21860101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IFERROR(__xludf.DUMMYFUNCTION("""COMPUTED_VALUE"""),991.37)</f>
        <v>991.37</v>
      </c>
      <c r="D206" s="2">
        <f>IFERROR(__xludf.DUMMYFUNCTION("""COMPUTED_VALUE"""),45588.66666666667)</f>
        <v>45588.66667</v>
      </c>
      <c r="E206" s="1">
        <f>IFERROR(__xludf.DUMMYFUNCTION("""COMPUTED_VALUE"""),995.69)</f>
        <v>995.69</v>
      </c>
      <c r="G206" s="2">
        <f>IFERROR(__xludf.DUMMYFUNCTION("""COMPUTED_VALUE"""),45588.66666666667)</f>
        <v>45588.66667</v>
      </c>
      <c r="H206" s="1">
        <f>IFERROR(__xludf.DUMMYFUNCTION("""COMPUTED_VALUE"""),986.41)</f>
        <v>986.41</v>
      </c>
      <c r="J206" s="2">
        <f>IFERROR(__xludf.DUMMYFUNCTION("""COMPUTED_VALUE"""),45588.66666666667)</f>
        <v>45588.66667</v>
      </c>
      <c r="K206" s="1">
        <f>IFERROR(__xludf.DUMMYFUNCTION("""COMPUTED_VALUE"""),990.44)</f>
        <v>990.44</v>
      </c>
      <c r="M206" s="2">
        <f>IFERROR(__xludf.DUMMYFUNCTION("""COMPUTED_VALUE"""),45588.66666666667)</f>
        <v>45588.66667</v>
      </c>
      <c r="N206" s="1">
        <f>IFERROR(__xludf.DUMMYFUNCTION("""COMPUTED_VALUE"""),2.6991658E7)</f>
        <v>26991658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IFERROR(__xludf.DUMMYFUNCTION("""COMPUTED_VALUE"""),990.44)</f>
        <v>990.44</v>
      </c>
      <c r="D207" s="2">
        <f>IFERROR(__xludf.DUMMYFUNCTION("""COMPUTED_VALUE"""),45589.66666666667)</f>
        <v>45589.66667</v>
      </c>
      <c r="E207" s="1">
        <f>IFERROR(__xludf.DUMMYFUNCTION("""COMPUTED_VALUE"""),1003.22)</f>
        <v>1003.22</v>
      </c>
      <c r="G207" s="2">
        <f>IFERROR(__xludf.DUMMYFUNCTION("""COMPUTED_VALUE"""),45589.66666666667)</f>
        <v>45589.66667</v>
      </c>
      <c r="H207" s="1">
        <f>IFERROR(__xludf.DUMMYFUNCTION("""COMPUTED_VALUE"""),990.44)</f>
        <v>990.44</v>
      </c>
      <c r="J207" s="2">
        <f>IFERROR(__xludf.DUMMYFUNCTION("""COMPUTED_VALUE"""),45589.66666666667)</f>
        <v>45589.66667</v>
      </c>
      <c r="K207" s="1">
        <f>IFERROR(__xludf.DUMMYFUNCTION("""COMPUTED_VALUE"""),1001.25)</f>
        <v>1001.25</v>
      </c>
      <c r="M207" s="2">
        <f>IFERROR(__xludf.DUMMYFUNCTION("""COMPUTED_VALUE"""),45589.66666666667)</f>
        <v>45589.66667</v>
      </c>
      <c r="N207" s="1">
        <f>IFERROR(__xludf.DUMMYFUNCTION("""COMPUTED_VALUE"""),2.9743714E7)</f>
        <v>29743714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IFERROR(__xludf.DUMMYFUNCTION("""COMPUTED_VALUE"""),1001.25)</f>
        <v>1001.25</v>
      </c>
      <c r="D208" s="2">
        <f>IFERROR(__xludf.DUMMYFUNCTION("""COMPUTED_VALUE"""),45590.66666666667)</f>
        <v>45590.66667</v>
      </c>
      <c r="E208" s="1">
        <f>IFERROR(__xludf.DUMMYFUNCTION("""COMPUTED_VALUE"""),1005.19)</f>
        <v>1005.19</v>
      </c>
      <c r="G208" s="2">
        <f>IFERROR(__xludf.DUMMYFUNCTION("""COMPUTED_VALUE"""),45590.66666666667)</f>
        <v>45590.66667</v>
      </c>
      <c r="H208" s="1">
        <f>IFERROR(__xludf.DUMMYFUNCTION("""COMPUTED_VALUE"""),989.86)</f>
        <v>989.86</v>
      </c>
      <c r="J208" s="2">
        <f>IFERROR(__xludf.DUMMYFUNCTION("""COMPUTED_VALUE"""),45590.66666666667)</f>
        <v>45590.66667</v>
      </c>
      <c r="K208" s="1">
        <f>IFERROR(__xludf.DUMMYFUNCTION("""COMPUTED_VALUE"""),994.87)</f>
        <v>994.87</v>
      </c>
      <c r="M208" s="2">
        <f>IFERROR(__xludf.DUMMYFUNCTION("""COMPUTED_VALUE"""),45590.66666666667)</f>
        <v>45590.66667</v>
      </c>
      <c r="N208" s="1">
        <f>IFERROR(__xludf.DUMMYFUNCTION("""COMPUTED_VALUE"""),3.359107E7)</f>
        <v>33591070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IFERROR(__xludf.DUMMYFUNCTION("""COMPUTED_VALUE"""),994.87)</f>
        <v>994.87</v>
      </c>
      <c r="D209" s="2">
        <f>IFERROR(__xludf.DUMMYFUNCTION("""COMPUTED_VALUE"""),45593.66666666667)</f>
        <v>45593.66667</v>
      </c>
      <c r="E209" s="1">
        <f>IFERROR(__xludf.DUMMYFUNCTION("""COMPUTED_VALUE"""),994.87)</f>
        <v>994.87</v>
      </c>
      <c r="G209" s="2">
        <f>IFERROR(__xludf.DUMMYFUNCTION("""COMPUTED_VALUE"""),45593.66666666667)</f>
        <v>45593.66667</v>
      </c>
      <c r="H209" s="1">
        <f>IFERROR(__xludf.DUMMYFUNCTION("""COMPUTED_VALUE"""),981.54)</f>
        <v>981.54</v>
      </c>
      <c r="J209" s="2">
        <f>IFERROR(__xludf.DUMMYFUNCTION("""COMPUTED_VALUE"""),45593.66666666667)</f>
        <v>45593.66667</v>
      </c>
      <c r="K209" s="1">
        <f>IFERROR(__xludf.DUMMYFUNCTION("""COMPUTED_VALUE"""),989.03)</f>
        <v>989.03</v>
      </c>
      <c r="M209" s="2">
        <f>IFERROR(__xludf.DUMMYFUNCTION("""COMPUTED_VALUE"""),45593.66666666667)</f>
        <v>45593.66667</v>
      </c>
      <c r="N209" s="1">
        <f>IFERROR(__xludf.DUMMYFUNCTION("""COMPUTED_VALUE"""),2.7470875E7)</f>
        <v>27470875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IFERROR(__xludf.DUMMYFUNCTION("""COMPUTED_VALUE"""),989.03)</f>
        <v>989.03</v>
      </c>
      <c r="D210" s="2">
        <f>IFERROR(__xludf.DUMMYFUNCTION("""COMPUTED_VALUE"""),45594.66666666667)</f>
        <v>45594.66667</v>
      </c>
      <c r="E210" s="1">
        <f>IFERROR(__xludf.DUMMYFUNCTION("""COMPUTED_VALUE"""),989.03)</f>
        <v>989.03</v>
      </c>
      <c r="G210" s="2">
        <f>IFERROR(__xludf.DUMMYFUNCTION("""COMPUTED_VALUE"""),45594.66666666667)</f>
        <v>45594.66667</v>
      </c>
      <c r="H210" s="1">
        <f>IFERROR(__xludf.DUMMYFUNCTION("""COMPUTED_VALUE"""),978.67)</f>
        <v>978.67</v>
      </c>
      <c r="J210" s="2">
        <f>IFERROR(__xludf.DUMMYFUNCTION("""COMPUTED_VALUE"""),45594.66666666667)</f>
        <v>45594.66667</v>
      </c>
      <c r="K210" s="1">
        <f>IFERROR(__xludf.DUMMYFUNCTION("""COMPUTED_VALUE"""),984.08)</f>
        <v>984.08</v>
      </c>
      <c r="M210" s="2">
        <f>IFERROR(__xludf.DUMMYFUNCTION("""COMPUTED_VALUE"""),45594.66666666667)</f>
        <v>45594.66667</v>
      </c>
      <c r="N210" s="1">
        <f>IFERROR(__xludf.DUMMYFUNCTION("""COMPUTED_VALUE"""),2.909456E7)</f>
        <v>29094560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IFERROR(__xludf.DUMMYFUNCTION("""COMPUTED_VALUE"""),984.08)</f>
        <v>984.08</v>
      </c>
      <c r="D211" s="2">
        <f>IFERROR(__xludf.DUMMYFUNCTION("""COMPUTED_VALUE"""),45595.66666666667)</f>
        <v>45595.66667</v>
      </c>
      <c r="E211" s="1">
        <f>IFERROR(__xludf.DUMMYFUNCTION("""COMPUTED_VALUE"""),1000.12)</f>
        <v>1000.12</v>
      </c>
      <c r="G211" s="2">
        <f>IFERROR(__xludf.DUMMYFUNCTION("""COMPUTED_VALUE"""),45595.66666666667)</f>
        <v>45595.66667</v>
      </c>
      <c r="H211" s="1">
        <f>IFERROR(__xludf.DUMMYFUNCTION("""COMPUTED_VALUE"""),983.86)</f>
        <v>983.86</v>
      </c>
      <c r="J211" s="2">
        <f>IFERROR(__xludf.DUMMYFUNCTION("""COMPUTED_VALUE"""),45595.66666666667)</f>
        <v>45595.66667</v>
      </c>
      <c r="K211" s="1">
        <f>IFERROR(__xludf.DUMMYFUNCTION("""COMPUTED_VALUE"""),992.12)</f>
        <v>992.12</v>
      </c>
      <c r="M211" s="2">
        <f>IFERROR(__xludf.DUMMYFUNCTION("""COMPUTED_VALUE"""),45595.66666666667)</f>
        <v>45595.66667</v>
      </c>
      <c r="N211" s="1">
        <f>IFERROR(__xludf.DUMMYFUNCTION("""COMPUTED_VALUE"""),3.0948665E7)</f>
        <v>30948665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IFERROR(__xludf.DUMMYFUNCTION("""COMPUTED_VALUE"""),992.12)</f>
        <v>992.12</v>
      </c>
      <c r="D212" s="2">
        <f>IFERROR(__xludf.DUMMYFUNCTION("""COMPUTED_VALUE"""),45596.66666666667)</f>
        <v>45596.66667</v>
      </c>
      <c r="E212" s="1">
        <f>IFERROR(__xludf.DUMMYFUNCTION("""COMPUTED_VALUE"""),1005.6)</f>
        <v>1005.6</v>
      </c>
      <c r="G212" s="2">
        <f>IFERROR(__xludf.DUMMYFUNCTION("""COMPUTED_VALUE"""),45596.66666666667)</f>
        <v>45596.66667</v>
      </c>
      <c r="H212" s="1">
        <f>IFERROR(__xludf.DUMMYFUNCTION("""COMPUTED_VALUE"""),992.12)</f>
        <v>992.12</v>
      </c>
      <c r="J212" s="2">
        <f>IFERROR(__xludf.DUMMYFUNCTION("""COMPUTED_VALUE"""),45596.66666666667)</f>
        <v>45596.66667</v>
      </c>
      <c r="K212" s="1">
        <f>IFERROR(__xludf.DUMMYFUNCTION("""COMPUTED_VALUE"""),998.92)</f>
        <v>998.92</v>
      </c>
      <c r="M212" s="2">
        <f>IFERROR(__xludf.DUMMYFUNCTION("""COMPUTED_VALUE"""),45596.66666666667)</f>
        <v>45596.66667</v>
      </c>
      <c r="N212" s="1">
        <f>IFERROR(__xludf.DUMMYFUNCTION("""COMPUTED_VALUE"""),3.0845495E7)</f>
        <v>30845495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IFERROR(__xludf.DUMMYFUNCTION("""COMPUTED_VALUE"""),998.92)</f>
        <v>998.92</v>
      </c>
      <c r="D213" s="2">
        <f>IFERROR(__xludf.DUMMYFUNCTION("""COMPUTED_VALUE"""),45597.66666666667)</f>
        <v>45597.66667</v>
      </c>
      <c r="E213" s="1">
        <f>IFERROR(__xludf.DUMMYFUNCTION("""COMPUTED_VALUE"""),1001.94)</f>
        <v>1001.94</v>
      </c>
      <c r="G213" s="2">
        <f>IFERROR(__xludf.DUMMYFUNCTION("""COMPUTED_VALUE"""),45597.66666666667)</f>
        <v>45597.66667</v>
      </c>
      <c r="H213" s="1">
        <f>IFERROR(__xludf.DUMMYFUNCTION("""COMPUTED_VALUE"""),977.13)</f>
        <v>977.13</v>
      </c>
      <c r="J213" s="2">
        <f>IFERROR(__xludf.DUMMYFUNCTION("""COMPUTED_VALUE"""),45597.66666666667)</f>
        <v>45597.66667</v>
      </c>
      <c r="K213" s="1">
        <f>IFERROR(__xludf.DUMMYFUNCTION("""COMPUTED_VALUE"""),979.21)</f>
        <v>979.21</v>
      </c>
      <c r="M213" s="2">
        <f>IFERROR(__xludf.DUMMYFUNCTION("""COMPUTED_VALUE"""),45597.66666666667)</f>
        <v>45597.66667</v>
      </c>
      <c r="N213" s="1">
        <f>IFERROR(__xludf.DUMMYFUNCTION("""COMPUTED_VALUE"""),3.3756834E7)</f>
        <v>33756834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IFERROR(__xludf.DUMMYFUNCTION("""COMPUTED_VALUE"""),979.21)</f>
        <v>979.21</v>
      </c>
      <c r="D214" s="2">
        <f>IFERROR(__xludf.DUMMYFUNCTION("""COMPUTED_VALUE"""),45600.66666666667)</f>
        <v>45600.66667</v>
      </c>
      <c r="E214" s="1">
        <f>IFERROR(__xludf.DUMMYFUNCTION("""COMPUTED_VALUE"""),995.1)</f>
        <v>995.1</v>
      </c>
      <c r="G214" s="2">
        <f>IFERROR(__xludf.DUMMYFUNCTION("""COMPUTED_VALUE"""),45600.66666666667)</f>
        <v>45600.66667</v>
      </c>
      <c r="H214" s="1">
        <f>IFERROR(__xludf.DUMMYFUNCTION("""COMPUTED_VALUE"""),979.21)</f>
        <v>979.21</v>
      </c>
      <c r="J214" s="2">
        <f>IFERROR(__xludf.DUMMYFUNCTION("""COMPUTED_VALUE"""),45600.66666666667)</f>
        <v>45600.66667</v>
      </c>
      <c r="K214" s="1">
        <f>IFERROR(__xludf.DUMMYFUNCTION("""COMPUTED_VALUE"""),994.33)</f>
        <v>994.33</v>
      </c>
      <c r="M214" s="2">
        <f>IFERROR(__xludf.DUMMYFUNCTION("""COMPUTED_VALUE"""),45600.66666666667)</f>
        <v>45600.66667</v>
      </c>
      <c r="N214" s="1">
        <f>IFERROR(__xludf.DUMMYFUNCTION("""COMPUTED_VALUE"""),3.1179313E7)</f>
        <v>31179313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IFERROR(__xludf.DUMMYFUNCTION("""COMPUTED_VALUE"""),994.33)</f>
        <v>994.33</v>
      </c>
      <c r="D215" s="2">
        <f>IFERROR(__xludf.DUMMYFUNCTION("""COMPUTED_VALUE"""),45601.66666666667)</f>
        <v>45601.66667</v>
      </c>
      <c r="E215" s="1">
        <f>IFERROR(__xludf.DUMMYFUNCTION("""COMPUTED_VALUE"""),1021.19)</f>
        <v>1021.19</v>
      </c>
      <c r="G215" s="2">
        <f>IFERROR(__xludf.DUMMYFUNCTION("""COMPUTED_VALUE"""),45601.66666666667)</f>
        <v>45601.66667</v>
      </c>
      <c r="H215" s="1">
        <f>IFERROR(__xludf.DUMMYFUNCTION("""COMPUTED_VALUE"""),994.33)</f>
        <v>994.33</v>
      </c>
      <c r="J215" s="2">
        <f>IFERROR(__xludf.DUMMYFUNCTION("""COMPUTED_VALUE"""),45601.66666666667)</f>
        <v>45601.66667</v>
      </c>
      <c r="K215" s="1">
        <f>IFERROR(__xludf.DUMMYFUNCTION("""COMPUTED_VALUE"""),1018.48)</f>
        <v>1018.48</v>
      </c>
      <c r="M215" s="2">
        <f>IFERROR(__xludf.DUMMYFUNCTION("""COMPUTED_VALUE"""),45601.66666666667)</f>
        <v>45601.66667</v>
      </c>
      <c r="N215" s="1">
        <f>IFERROR(__xludf.DUMMYFUNCTION("""COMPUTED_VALUE"""),4.2207981E7)</f>
        <v>42207981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IFERROR(__xludf.DUMMYFUNCTION("""COMPUTED_VALUE"""),1018.48)</f>
        <v>1018.48</v>
      </c>
      <c r="D216" s="2">
        <f>IFERROR(__xludf.DUMMYFUNCTION("""COMPUTED_VALUE"""),45602.66666666667)</f>
        <v>45602.66667</v>
      </c>
      <c r="E216" s="1">
        <f>IFERROR(__xludf.DUMMYFUNCTION("""COMPUTED_VALUE"""),1070.3)</f>
        <v>1070.3</v>
      </c>
      <c r="G216" s="2">
        <f>IFERROR(__xludf.DUMMYFUNCTION("""COMPUTED_VALUE"""),45602.66666666667)</f>
        <v>45602.66667</v>
      </c>
      <c r="H216" s="1">
        <f>IFERROR(__xludf.DUMMYFUNCTION("""COMPUTED_VALUE"""),1018.48)</f>
        <v>1018.48</v>
      </c>
      <c r="J216" s="2">
        <f>IFERROR(__xludf.DUMMYFUNCTION("""COMPUTED_VALUE"""),45602.66666666667)</f>
        <v>45602.66667</v>
      </c>
      <c r="K216" s="1">
        <f>IFERROR(__xludf.DUMMYFUNCTION("""COMPUTED_VALUE"""),1063.51)</f>
        <v>1063.51</v>
      </c>
      <c r="M216" s="2">
        <f>IFERROR(__xludf.DUMMYFUNCTION("""COMPUTED_VALUE"""),45602.66666666667)</f>
        <v>45602.66667</v>
      </c>
      <c r="N216" s="1">
        <f>IFERROR(__xludf.DUMMYFUNCTION("""COMPUTED_VALUE"""),5.5732706E7)</f>
        <v>55732706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IFERROR(__xludf.DUMMYFUNCTION("""COMPUTED_VALUE"""),1063.51)</f>
        <v>1063.51</v>
      </c>
      <c r="D217" s="2">
        <f>IFERROR(__xludf.DUMMYFUNCTION("""COMPUTED_VALUE"""),45603.66666666667)</f>
        <v>45603.66667</v>
      </c>
      <c r="E217" s="1">
        <f>IFERROR(__xludf.DUMMYFUNCTION("""COMPUTED_VALUE"""),1077.05)</f>
        <v>1077.05</v>
      </c>
      <c r="G217" s="2">
        <f>IFERROR(__xludf.DUMMYFUNCTION("""COMPUTED_VALUE"""),45603.66666666667)</f>
        <v>45603.66667</v>
      </c>
      <c r="H217" s="1">
        <f>IFERROR(__xludf.DUMMYFUNCTION("""COMPUTED_VALUE"""),1058.03)</f>
        <v>1058.03</v>
      </c>
      <c r="J217" s="2">
        <f>IFERROR(__xludf.DUMMYFUNCTION("""COMPUTED_VALUE"""),45603.66666666667)</f>
        <v>45603.66667</v>
      </c>
      <c r="K217" s="1">
        <f>IFERROR(__xludf.DUMMYFUNCTION("""COMPUTED_VALUE"""),1074.22)</f>
        <v>1074.22</v>
      </c>
      <c r="M217" s="2">
        <f>IFERROR(__xludf.DUMMYFUNCTION("""COMPUTED_VALUE"""),45603.66666666667)</f>
        <v>45603.66667</v>
      </c>
      <c r="N217" s="1">
        <f>IFERROR(__xludf.DUMMYFUNCTION("""COMPUTED_VALUE"""),3.4826925E7)</f>
        <v>34826925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IFERROR(__xludf.DUMMYFUNCTION("""COMPUTED_VALUE"""),1074.22)</f>
        <v>1074.22</v>
      </c>
      <c r="D218" s="2">
        <f>IFERROR(__xludf.DUMMYFUNCTION("""COMPUTED_VALUE"""),45604.66666666667)</f>
        <v>45604.66667</v>
      </c>
      <c r="E218" s="1">
        <f>IFERROR(__xludf.DUMMYFUNCTION("""COMPUTED_VALUE"""),1099.07)</f>
        <v>1099.07</v>
      </c>
      <c r="G218" s="2">
        <f>IFERROR(__xludf.DUMMYFUNCTION("""COMPUTED_VALUE"""),45604.66666666667)</f>
        <v>45604.66667</v>
      </c>
      <c r="H218" s="1">
        <f>IFERROR(__xludf.DUMMYFUNCTION("""COMPUTED_VALUE"""),1074.22)</f>
        <v>1074.22</v>
      </c>
      <c r="J218" s="2">
        <f>IFERROR(__xludf.DUMMYFUNCTION("""COMPUTED_VALUE"""),45604.66666666667)</f>
        <v>45604.66667</v>
      </c>
      <c r="K218" s="1">
        <f>IFERROR(__xludf.DUMMYFUNCTION("""COMPUTED_VALUE"""),1095.91)</f>
        <v>1095.91</v>
      </c>
      <c r="M218" s="2">
        <f>IFERROR(__xludf.DUMMYFUNCTION("""COMPUTED_VALUE"""),45604.66666666667)</f>
        <v>45604.66667</v>
      </c>
      <c r="N218" s="1">
        <f>IFERROR(__xludf.DUMMYFUNCTION("""COMPUTED_VALUE"""),3.8642353E7)</f>
        <v>38642353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IFERROR(__xludf.DUMMYFUNCTION("""COMPUTED_VALUE"""),1095.91)</f>
        <v>1095.91</v>
      </c>
      <c r="D219" s="2">
        <f>IFERROR(__xludf.DUMMYFUNCTION("""COMPUTED_VALUE"""),45607.66666666667)</f>
        <v>45607.66667</v>
      </c>
      <c r="E219" s="1">
        <f>IFERROR(__xludf.DUMMYFUNCTION("""COMPUTED_VALUE"""),1121.82)</f>
        <v>1121.82</v>
      </c>
      <c r="G219" s="2">
        <f>IFERROR(__xludf.DUMMYFUNCTION("""COMPUTED_VALUE"""),45607.66666666667)</f>
        <v>45607.66667</v>
      </c>
      <c r="H219" s="1">
        <f>IFERROR(__xludf.DUMMYFUNCTION("""COMPUTED_VALUE"""),1095.91)</f>
        <v>1095.91</v>
      </c>
      <c r="J219" s="2">
        <f>IFERROR(__xludf.DUMMYFUNCTION("""COMPUTED_VALUE"""),45607.66666666667)</f>
        <v>45607.66667</v>
      </c>
      <c r="K219" s="1">
        <f>IFERROR(__xludf.DUMMYFUNCTION("""COMPUTED_VALUE"""),1117.31)</f>
        <v>1117.31</v>
      </c>
      <c r="M219" s="2">
        <f>IFERROR(__xludf.DUMMYFUNCTION("""COMPUTED_VALUE"""),45607.66666666667)</f>
        <v>45607.66667</v>
      </c>
      <c r="N219" s="1">
        <f>IFERROR(__xludf.DUMMYFUNCTION("""COMPUTED_VALUE"""),3.7383169E7)</f>
        <v>37383169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IFERROR(__xludf.DUMMYFUNCTION("""COMPUTED_VALUE"""),1117.31)</f>
        <v>1117.31</v>
      </c>
      <c r="D220" s="2">
        <f>IFERROR(__xludf.DUMMYFUNCTION("""COMPUTED_VALUE"""),45608.66666666667)</f>
        <v>45608.66667</v>
      </c>
      <c r="E220" s="1">
        <f>IFERROR(__xludf.DUMMYFUNCTION("""COMPUTED_VALUE"""),1123.28)</f>
        <v>1123.28</v>
      </c>
      <c r="G220" s="2">
        <f>IFERROR(__xludf.DUMMYFUNCTION("""COMPUTED_VALUE"""),45608.66666666667)</f>
        <v>45608.66667</v>
      </c>
      <c r="H220" s="1">
        <f>IFERROR(__xludf.DUMMYFUNCTION("""COMPUTED_VALUE"""),1105.66)</f>
        <v>1105.66</v>
      </c>
      <c r="J220" s="2">
        <f>IFERROR(__xludf.DUMMYFUNCTION("""COMPUTED_VALUE"""),45608.66666666667)</f>
        <v>45608.66667</v>
      </c>
      <c r="K220" s="1">
        <f>IFERROR(__xludf.DUMMYFUNCTION("""COMPUTED_VALUE"""),1111.66)</f>
        <v>1111.66</v>
      </c>
      <c r="M220" s="2">
        <f>IFERROR(__xludf.DUMMYFUNCTION("""COMPUTED_VALUE"""),45608.66666666667)</f>
        <v>45608.66667</v>
      </c>
      <c r="N220" s="1">
        <f>IFERROR(__xludf.DUMMYFUNCTION("""COMPUTED_VALUE"""),3.1104322E7)</f>
        <v>31104322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IFERROR(__xludf.DUMMYFUNCTION("""COMPUTED_VALUE"""),1111.66)</f>
        <v>1111.66</v>
      </c>
      <c r="D221" s="2">
        <f>IFERROR(__xludf.DUMMYFUNCTION("""COMPUTED_VALUE"""),45609.66666666667)</f>
        <v>45609.66667</v>
      </c>
      <c r="E221" s="1">
        <f>IFERROR(__xludf.DUMMYFUNCTION("""COMPUTED_VALUE"""),1116.98)</f>
        <v>1116.98</v>
      </c>
      <c r="G221" s="2">
        <f>IFERROR(__xludf.DUMMYFUNCTION("""COMPUTED_VALUE"""),45609.66666666667)</f>
        <v>45609.66667</v>
      </c>
      <c r="H221" s="1">
        <f>IFERROR(__xludf.DUMMYFUNCTION("""COMPUTED_VALUE"""),1097.26)</f>
        <v>1097.26</v>
      </c>
      <c r="J221" s="2">
        <f>IFERROR(__xludf.DUMMYFUNCTION("""COMPUTED_VALUE"""),45609.66666666667)</f>
        <v>45609.66667</v>
      </c>
      <c r="K221" s="1">
        <f>IFERROR(__xludf.DUMMYFUNCTION("""COMPUTED_VALUE"""),1098.74)</f>
        <v>1098.74</v>
      </c>
      <c r="M221" s="2">
        <f>IFERROR(__xludf.DUMMYFUNCTION("""COMPUTED_VALUE"""),45609.66666666667)</f>
        <v>45609.66667</v>
      </c>
      <c r="N221" s="1">
        <f>IFERROR(__xludf.DUMMYFUNCTION("""COMPUTED_VALUE"""),3.228777E7)</f>
        <v>32287770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IFERROR(__xludf.DUMMYFUNCTION("""COMPUTED_VALUE"""),1098.74)</f>
        <v>1098.74</v>
      </c>
      <c r="D222" s="2">
        <f>IFERROR(__xludf.DUMMYFUNCTION("""COMPUTED_VALUE"""),45610.66666666667)</f>
        <v>45610.66667</v>
      </c>
      <c r="E222" s="1">
        <f>IFERROR(__xludf.DUMMYFUNCTION("""COMPUTED_VALUE"""),1103.19)</f>
        <v>1103.19</v>
      </c>
      <c r="G222" s="2">
        <f>IFERROR(__xludf.DUMMYFUNCTION("""COMPUTED_VALUE"""),45610.66666666667)</f>
        <v>45610.66667</v>
      </c>
      <c r="H222" s="1">
        <f>IFERROR(__xludf.DUMMYFUNCTION("""COMPUTED_VALUE"""),1089.96)</f>
        <v>1089.96</v>
      </c>
      <c r="J222" s="2">
        <f>IFERROR(__xludf.DUMMYFUNCTION("""COMPUTED_VALUE"""),45610.66666666667)</f>
        <v>45610.66667</v>
      </c>
      <c r="K222" s="1">
        <f>IFERROR(__xludf.DUMMYFUNCTION("""COMPUTED_VALUE"""),1097.74)</f>
        <v>1097.74</v>
      </c>
      <c r="M222" s="2">
        <f>IFERROR(__xludf.DUMMYFUNCTION("""COMPUTED_VALUE"""),45610.66666666667)</f>
        <v>45610.66667</v>
      </c>
      <c r="N222" s="1">
        <f>IFERROR(__xludf.DUMMYFUNCTION("""COMPUTED_VALUE"""),2.6697654E7)</f>
        <v>26697654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IFERROR(__xludf.DUMMYFUNCTION("""COMPUTED_VALUE"""),1097.74)</f>
        <v>1097.74</v>
      </c>
      <c r="D223" s="2">
        <f>IFERROR(__xludf.DUMMYFUNCTION("""COMPUTED_VALUE"""),45611.66666666667)</f>
        <v>45611.66667</v>
      </c>
      <c r="E223" s="1">
        <f>IFERROR(__xludf.DUMMYFUNCTION("""COMPUTED_VALUE"""),1117.4)</f>
        <v>1117.4</v>
      </c>
      <c r="G223" s="2">
        <f>IFERROR(__xludf.DUMMYFUNCTION("""COMPUTED_VALUE"""),45611.66666666667)</f>
        <v>45611.66667</v>
      </c>
      <c r="H223" s="1">
        <f>IFERROR(__xludf.DUMMYFUNCTION("""COMPUTED_VALUE"""),1094.2)</f>
        <v>1094.2</v>
      </c>
      <c r="J223" s="2">
        <f>IFERROR(__xludf.DUMMYFUNCTION("""COMPUTED_VALUE"""),45611.66666666667)</f>
        <v>45611.66667</v>
      </c>
      <c r="K223" s="1">
        <f>IFERROR(__xludf.DUMMYFUNCTION("""COMPUTED_VALUE"""),1115.9)</f>
        <v>1115.9</v>
      </c>
      <c r="M223" s="2">
        <f>IFERROR(__xludf.DUMMYFUNCTION("""COMPUTED_VALUE"""),45611.66666666667)</f>
        <v>45611.66667</v>
      </c>
      <c r="N223" s="1">
        <f>IFERROR(__xludf.DUMMYFUNCTION("""COMPUTED_VALUE"""),3.2793077E7)</f>
        <v>32793077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IFERROR(__xludf.DUMMYFUNCTION("""COMPUTED_VALUE"""),1115.9)</f>
        <v>1115.9</v>
      </c>
      <c r="D224" s="2">
        <f>IFERROR(__xludf.DUMMYFUNCTION("""COMPUTED_VALUE"""),45614.66666666667)</f>
        <v>45614.66667</v>
      </c>
      <c r="E224" s="1">
        <f>IFERROR(__xludf.DUMMYFUNCTION("""COMPUTED_VALUE"""),1140.09)</f>
        <v>1140.09</v>
      </c>
      <c r="G224" s="2">
        <f>IFERROR(__xludf.DUMMYFUNCTION("""COMPUTED_VALUE"""),45614.66666666667)</f>
        <v>45614.66667</v>
      </c>
      <c r="H224" s="1">
        <f>IFERROR(__xludf.DUMMYFUNCTION("""COMPUTED_VALUE"""),1115.9)</f>
        <v>1115.9</v>
      </c>
      <c r="J224" s="2">
        <f>IFERROR(__xludf.DUMMYFUNCTION("""COMPUTED_VALUE"""),45614.66666666667)</f>
        <v>45614.66667</v>
      </c>
      <c r="K224" s="1">
        <f>IFERROR(__xludf.DUMMYFUNCTION("""COMPUTED_VALUE"""),1137.3)</f>
        <v>1137.3</v>
      </c>
      <c r="M224" s="2">
        <f>IFERROR(__xludf.DUMMYFUNCTION("""COMPUTED_VALUE"""),45614.66666666667)</f>
        <v>45614.66667</v>
      </c>
      <c r="N224" s="1">
        <f>IFERROR(__xludf.DUMMYFUNCTION("""COMPUTED_VALUE"""),3.730115E7)</f>
        <v>37301150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IFERROR(__xludf.DUMMYFUNCTION("""COMPUTED_VALUE"""),1137.3)</f>
        <v>1137.3</v>
      </c>
      <c r="D225" s="2">
        <f>IFERROR(__xludf.DUMMYFUNCTION("""COMPUTED_VALUE"""),45615.66666666667)</f>
        <v>45615.66667</v>
      </c>
      <c r="E225" s="1">
        <f>IFERROR(__xludf.DUMMYFUNCTION("""COMPUTED_VALUE"""),1154.5)</f>
        <v>1154.5</v>
      </c>
      <c r="G225" s="2">
        <f>IFERROR(__xludf.DUMMYFUNCTION("""COMPUTED_VALUE"""),45615.66666666667)</f>
        <v>45615.66667</v>
      </c>
      <c r="H225" s="1">
        <f>IFERROR(__xludf.DUMMYFUNCTION("""COMPUTED_VALUE"""),1130.01)</f>
        <v>1130.01</v>
      </c>
      <c r="J225" s="2">
        <f>IFERROR(__xludf.DUMMYFUNCTION("""COMPUTED_VALUE"""),45615.66666666667)</f>
        <v>45615.66667</v>
      </c>
      <c r="K225" s="1">
        <f>IFERROR(__xludf.DUMMYFUNCTION("""COMPUTED_VALUE"""),1153.43)</f>
        <v>1153.43</v>
      </c>
      <c r="M225" s="2">
        <f>IFERROR(__xludf.DUMMYFUNCTION("""COMPUTED_VALUE"""),45615.66666666667)</f>
        <v>45615.66667</v>
      </c>
      <c r="N225" s="1">
        <f>IFERROR(__xludf.DUMMYFUNCTION("""COMPUTED_VALUE"""),3.4118781E7)</f>
        <v>34118781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IFERROR(__xludf.DUMMYFUNCTION("""COMPUTED_VALUE"""),1153.43)</f>
        <v>1153.43</v>
      </c>
      <c r="D226" s="2">
        <f>IFERROR(__xludf.DUMMYFUNCTION("""COMPUTED_VALUE"""),45616.66666666667)</f>
        <v>45616.66667</v>
      </c>
      <c r="E226" s="1">
        <f>IFERROR(__xludf.DUMMYFUNCTION("""COMPUTED_VALUE"""),1160.54)</f>
        <v>1160.54</v>
      </c>
      <c r="G226" s="2">
        <f>IFERROR(__xludf.DUMMYFUNCTION("""COMPUTED_VALUE"""),45616.66666666667)</f>
        <v>45616.66667</v>
      </c>
      <c r="H226" s="1">
        <f>IFERROR(__xludf.DUMMYFUNCTION("""COMPUTED_VALUE"""),1145.02)</f>
        <v>1145.02</v>
      </c>
      <c r="J226" s="2">
        <f>IFERROR(__xludf.DUMMYFUNCTION("""COMPUTED_VALUE"""),45616.66666666667)</f>
        <v>45616.66667</v>
      </c>
      <c r="K226" s="1">
        <f>IFERROR(__xludf.DUMMYFUNCTION("""COMPUTED_VALUE"""),1153.24)</f>
        <v>1153.24</v>
      </c>
      <c r="M226" s="2">
        <f>IFERROR(__xludf.DUMMYFUNCTION("""COMPUTED_VALUE"""),45616.66666666667)</f>
        <v>45616.66667</v>
      </c>
      <c r="N226" s="1">
        <f>IFERROR(__xludf.DUMMYFUNCTION("""COMPUTED_VALUE"""),3.122545E7)</f>
        <v>31225450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IFERROR(__xludf.DUMMYFUNCTION("""COMPUTED_VALUE"""),1153.24)</f>
        <v>1153.24</v>
      </c>
      <c r="D227" s="2">
        <f>IFERROR(__xludf.DUMMYFUNCTION("""COMPUTED_VALUE"""),45617.66666666667)</f>
        <v>45617.66667</v>
      </c>
      <c r="E227" s="1">
        <f>IFERROR(__xludf.DUMMYFUNCTION("""COMPUTED_VALUE"""),1184.07)</f>
        <v>1184.07</v>
      </c>
      <c r="G227" s="2">
        <f>IFERROR(__xludf.DUMMYFUNCTION("""COMPUTED_VALUE"""),45617.66666666667)</f>
        <v>45617.66667</v>
      </c>
      <c r="H227" s="1">
        <f>IFERROR(__xludf.DUMMYFUNCTION("""COMPUTED_VALUE"""),1153.24)</f>
        <v>1153.24</v>
      </c>
      <c r="J227" s="2">
        <f>IFERROR(__xludf.DUMMYFUNCTION("""COMPUTED_VALUE"""),45617.66666666667)</f>
        <v>45617.66667</v>
      </c>
      <c r="K227" s="1">
        <f>IFERROR(__xludf.DUMMYFUNCTION("""COMPUTED_VALUE"""),1180.58)</f>
        <v>1180.58</v>
      </c>
      <c r="M227" s="2">
        <f>IFERROR(__xludf.DUMMYFUNCTION("""COMPUTED_VALUE"""),45617.66666666667)</f>
        <v>45617.66667</v>
      </c>
      <c r="N227" s="1">
        <f>IFERROR(__xludf.DUMMYFUNCTION("""COMPUTED_VALUE"""),3.2108987E7)</f>
        <v>32108987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IFERROR(__xludf.DUMMYFUNCTION("""COMPUTED_VALUE"""),1180.58)</f>
        <v>1180.58</v>
      </c>
      <c r="D228" s="2">
        <f>IFERROR(__xludf.DUMMYFUNCTION("""COMPUTED_VALUE"""),45618.66666666667)</f>
        <v>45618.66667</v>
      </c>
      <c r="E228" s="1">
        <f>IFERROR(__xludf.DUMMYFUNCTION("""COMPUTED_VALUE"""),1188.93)</f>
        <v>1188.93</v>
      </c>
      <c r="G228" s="2">
        <f>IFERROR(__xludf.DUMMYFUNCTION("""COMPUTED_VALUE"""),45618.66666666667)</f>
        <v>45618.66667</v>
      </c>
      <c r="H228" s="1">
        <f>IFERROR(__xludf.DUMMYFUNCTION("""COMPUTED_VALUE"""),1176.0)</f>
        <v>1176</v>
      </c>
      <c r="J228" s="2">
        <f>IFERROR(__xludf.DUMMYFUNCTION("""COMPUTED_VALUE"""),45618.66666666667)</f>
        <v>45618.66667</v>
      </c>
      <c r="K228" s="1">
        <f>IFERROR(__xludf.DUMMYFUNCTION("""COMPUTED_VALUE"""),1178.19)</f>
        <v>1178.19</v>
      </c>
      <c r="M228" s="2">
        <f>IFERROR(__xludf.DUMMYFUNCTION("""COMPUTED_VALUE"""),45618.66666666667)</f>
        <v>45618.66667</v>
      </c>
      <c r="N228" s="1">
        <f>IFERROR(__xludf.DUMMYFUNCTION("""COMPUTED_VALUE"""),2.8888133E7)</f>
        <v>28888133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IFERROR(__xludf.DUMMYFUNCTION("""COMPUTED_VALUE"""),1178.19)</f>
        <v>1178.19</v>
      </c>
      <c r="D229" s="2">
        <f>IFERROR(__xludf.DUMMYFUNCTION("""COMPUTED_VALUE"""),45621.66666666667)</f>
        <v>45621.66667</v>
      </c>
      <c r="E229" s="1">
        <f>IFERROR(__xludf.DUMMYFUNCTION("""COMPUTED_VALUE"""),1184.31)</f>
        <v>1184.31</v>
      </c>
      <c r="G229" s="2">
        <f>IFERROR(__xludf.DUMMYFUNCTION("""COMPUTED_VALUE"""),45621.66666666667)</f>
        <v>45621.66667</v>
      </c>
      <c r="H229" s="1">
        <f>IFERROR(__xludf.DUMMYFUNCTION("""COMPUTED_VALUE"""),1131.48)</f>
        <v>1131.48</v>
      </c>
      <c r="J229" s="2">
        <f>IFERROR(__xludf.DUMMYFUNCTION("""COMPUTED_VALUE"""),45621.66666666667)</f>
        <v>45621.66667</v>
      </c>
      <c r="K229" s="1">
        <f>IFERROR(__xludf.DUMMYFUNCTION("""COMPUTED_VALUE"""),1143.7)</f>
        <v>1143.7</v>
      </c>
      <c r="M229" s="2">
        <f>IFERROR(__xludf.DUMMYFUNCTION("""COMPUTED_VALUE"""),45621.66666666667)</f>
        <v>45621.66667</v>
      </c>
      <c r="N229" s="1">
        <f>IFERROR(__xludf.DUMMYFUNCTION("""COMPUTED_VALUE"""),6.2771976E7)</f>
        <v>62771976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IFERROR(__xludf.DUMMYFUNCTION("""COMPUTED_VALUE"""),1143.7)</f>
        <v>1143.7</v>
      </c>
      <c r="D230" s="2">
        <f>IFERROR(__xludf.DUMMYFUNCTION("""COMPUTED_VALUE"""),45622.66666666667)</f>
        <v>45622.66667</v>
      </c>
      <c r="E230" s="1">
        <f>IFERROR(__xludf.DUMMYFUNCTION("""COMPUTED_VALUE"""),1158.61)</f>
        <v>1158.61</v>
      </c>
      <c r="G230" s="2">
        <f>IFERROR(__xludf.DUMMYFUNCTION("""COMPUTED_VALUE"""),45622.66666666667)</f>
        <v>45622.66667</v>
      </c>
      <c r="H230" s="1">
        <f>IFERROR(__xludf.DUMMYFUNCTION("""COMPUTED_VALUE"""),1143.7)</f>
        <v>1143.7</v>
      </c>
      <c r="J230" s="2">
        <f>IFERROR(__xludf.DUMMYFUNCTION("""COMPUTED_VALUE"""),45622.66666666667)</f>
        <v>45622.66667</v>
      </c>
      <c r="K230" s="1">
        <f>IFERROR(__xludf.DUMMYFUNCTION("""COMPUTED_VALUE"""),1156.48)</f>
        <v>1156.48</v>
      </c>
      <c r="M230" s="2">
        <f>IFERROR(__xludf.DUMMYFUNCTION("""COMPUTED_VALUE"""),45622.66666666667)</f>
        <v>45622.66667</v>
      </c>
      <c r="N230" s="1">
        <f>IFERROR(__xludf.DUMMYFUNCTION("""COMPUTED_VALUE"""),3.2776851E7)</f>
        <v>32776851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IFERROR(__xludf.DUMMYFUNCTION("""COMPUTED_VALUE"""),1156.48)</f>
        <v>1156.48</v>
      </c>
      <c r="D231" s="2">
        <f>IFERROR(__xludf.DUMMYFUNCTION("""COMPUTED_VALUE"""),45623.66666666667)</f>
        <v>45623.66667</v>
      </c>
      <c r="E231" s="1">
        <f>IFERROR(__xludf.DUMMYFUNCTION("""COMPUTED_VALUE"""),1157.23)</f>
        <v>1157.23</v>
      </c>
      <c r="G231" s="2">
        <f>IFERROR(__xludf.DUMMYFUNCTION("""COMPUTED_VALUE"""),45623.66666666667)</f>
        <v>45623.66667</v>
      </c>
      <c r="H231" s="1">
        <f>IFERROR(__xludf.DUMMYFUNCTION("""COMPUTED_VALUE"""),1148.27)</f>
        <v>1148.27</v>
      </c>
      <c r="J231" s="2">
        <f>IFERROR(__xludf.DUMMYFUNCTION("""COMPUTED_VALUE"""),45623.66666666667)</f>
        <v>45623.66667</v>
      </c>
      <c r="K231" s="1">
        <f>IFERROR(__xludf.DUMMYFUNCTION("""COMPUTED_VALUE"""),1151.28)</f>
        <v>1151.28</v>
      </c>
      <c r="M231" s="2">
        <f>IFERROR(__xludf.DUMMYFUNCTION("""COMPUTED_VALUE"""),45623.66666666667)</f>
        <v>45623.66667</v>
      </c>
      <c r="N231" s="1">
        <f>IFERROR(__xludf.DUMMYFUNCTION("""COMPUTED_VALUE"""),2.7355101E7)</f>
        <v>27355101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IFERROR(__xludf.DUMMYFUNCTION("""COMPUTED_VALUE"""),1151.28)</f>
        <v>1151.28</v>
      </c>
      <c r="D232" s="2">
        <f>IFERROR(__xludf.DUMMYFUNCTION("""COMPUTED_VALUE"""),45625.54166666667)</f>
        <v>45625.54167</v>
      </c>
      <c r="E232" s="1">
        <f>IFERROR(__xludf.DUMMYFUNCTION("""COMPUTED_VALUE"""),1167.08)</f>
        <v>1167.08</v>
      </c>
      <c r="G232" s="2">
        <f>IFERROR(__xludf.DUMMYFUNCTION("""COMPUTED_VALUE"""),45625.54166666667)</f>
        <v>45625.54167</v>
      </c>
      <c r="H232" s="1">
        <f>IFERROR(__xludf.DUMMYFUNCTION("""COMPUTED_VALUE"""),1151.28)</f>
        <v>1151.28</v>
      </c>
      <c r="J232" s="2">
        <f>IFERROR(__xludf.DUMMYFUNCTION("""COMPUTED_VALUE"""),45625.54166666667)</f>
        <v>45625.54167</v>
      </c>
      <c r="K232" s="1">
        <f>IFERROR(__xludf.DUMMYFUNCTION("""COMPUTED_VALUE"""),1161.51)</f>
        <v>1161.51</v>
      </c>
      <c r="M232" s="2">
        <f>IFERROR(__xludf.DUMMYFUNCTION("""COMPUTED_VALUE"""),45625.54166666667)</f>
        <v>45625.54167</v>
      </c>
      <c r="N232" s="1">
        <f>IFERROR(__xludf.DUMMYFUNCTION("""COMPUTED_VALUE"""),1.7788316E7)</f>
        <v>17788316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IFERROR(__xludf.DUMMYFUNCTION("""COMPUTED_VALUE"""),1161.51)</f>
        <v>1161.51</v>
      </c>
      <c r="D233" s="2">
        <f>IFERROR(__xludf.DUMMYFUNCTION("""COMPUTED_VALUE"""),45628.66666666667)</f>
        <v>45628.66667</v>
      </c>
      <c r="E233" s="1">
        <f>IFERROR(__xludf.DUMMYFUNCTION("""COMPUTED_VALUE"""),1162.11)</f>
        <v>1162.11</v>
      </c>
      <c r="G233" s="2">
        <f>IFERROR(__xludf.DUMMYFUNCTION("""COMPUTED_VALUE"""),45628.66666666667)</f>
        <v>45628.66667</v>
      </c>
      <c r="H233" s="1">
        <f>IFERROR(__xludf.DUMMYFUNCTION("""COMPUTED_VALUE"""),1122.08)</f>
        <v>1122.08</v>
      </c>
      <c r="J233" s="2">
        <f>IFERROR(__xludf.DUMMYFUNCTION("""COMPUTED_VALUE"""),45628.66666666667)</f>
        <v>45628.66667</v>
      </c>
      <c r="K233" s="1">
        <f>IFERROR(__xludf.DUMMYFUNCTION("""COMPUTED_VALUE"""),1127.12)</f>
        <v>1127.12</v>
      </c>
      <c r="M233" s="2">
        <f>IFERROR(__xludf.DUMMYFUNCTION("""COMPUTED_VALUE"""),45628.66666666667)</f>
        <v>45628.66667</v>
      </c>
      <c r="N233" s="1">
        <f>IFERROR(__xludf.DUMMYFUNCTION("""COMPUTED_VALUE"""),3.1460104E7)</f>
        <v>31460104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IFERROR(__xludf.DUMMYFUNCTION("""COMPUTED_VALUE"""),1127.12)</f>
        <v>1127.12</v>
      </c>
      <c r="D234" s="2">
        <f>IFERROR(__xludf.DUMMYFUNCTION("""COMPUTED_VALUE"""),45629.66666666667)</f>
        <v>45629.66667</v>
      </c>
      <c r="E234" s="1">
        <f>IFERROR(__xludf.DUMMYFUNCTION("""COMPUTED_VALUE"""),1134.81)</f>
        <v>1134.81</v>
      </c>
      <c r="G234" s="2">
        <f>IFERROR(__xludf.DUMMYFUNCTION("""COMPUTED_VALUE"""),45629.66666666667)</f>
        <v>45629.66667</v>
      </c>
      <c r="H234" s="1">
        <f>IFERROR(__xludf.DUMMYFUNCTION("""COMPUTED_VALUE"""),1122.53)</f>
        <v>1122.53</v>
      </c>
      <c r="J234" s="2">
        <f>IFERROR(__xludf.DUMMYFUNCTION("""COMPUTED_VALUE"""),45629.66666666667)</f>
        <v>45629.66667</v>
      </c>
      <c r="K234" s="1">
        <f>IFERROR(__xludf.DUMMYFUNCTION("""COMPUTED_VALUE"""),1130.83)</f>
        <v>1130.83</v>
      </c>
      <c r="M234" s="2">
        <f>IFERROR(__xludf.DUMMYFUNCTION("""COMPUTED_VALUE"""),45629.66666666667)</f>
        <v>45629.66667</v>
      </c>
      <c r="N234" s="1">
        <f>IFERROR(__xludf.DUMMYFUNCTION("""COMPUTED_VALUE"""),3.0242176E7)</f>
        <v>30242176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IFERROR(__xludf.DUMMYFUNCTION("""COMPUTED_VALUE"""),1130.83)</f>
        <v>1130.83</v>
      </c>
      <c r="D235" s="2">
        <f>IFERROR(__xludf.DUMMYFUNCTION("""COMPUTED_VALUE"""),45630.66666666667)</f>
        <v>45630.66667</v>
      </c>
      <c r="E235" s="1">
        <f>IFERROR(__xludf.DUMMYFUNCTION("""COMPUTED_VALUE"""),1130.83)</f>
        <v>1130.83</v>
      </c>
      <c r="G235" s="2">
        <f>IFERROR(__xludf.DUMMYFUNCTION("""COMPUTED_VALUE"""),45630.66666666667)</f>
        <v>45630.66667</v>
      </c>
      <c r="H235" s="1">
        <f>IFERROR(__xludf.DUMMYFUNCTION("""COMPUTED_VALUE"""),1112.9)</f>
        <v>1112.9</v>
      </c>
      <c r="J235" s="2">
        <f>IFERROR(__xludf.DUMMYFUNCTION("""COMPUTED_VALUE"""),45630.66666666667)</f>
        <v>45630.66667</v>
      </c>
      <c r="K235" s="1">
        <f>IFERROR(__xludf.DUMMYFUNCTION("""COMPUTED_VALUE"""),1124.27)</f>
        <v>1124.27</v>
      </c>
      <c r="M235" s="2">
        <f>IFERROR(__xludf.DUMMYFUNCTION("""COMPUTED_VALUE"""),45630.66666666667)</f>
        <v>45630.66667</v>
      </c>
      <c r="N235" s="1">
        <f>IFERROR(__xludf.DUMMYFUNCTION("""COMPUTED_VALUE"""),3.1996656E7)</f>
        <v>31996656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IFERROR(__xludf.DUMMYFUNCTION("""COMPUTED_VALUE"""),1124.27)</f>
        <v>1124.27</v>
      </c>
      <c r="D236" s="2">
        <f>IFERROR(__xludf.DUMMYFUNCTION("""COMPUTED_VALUE"""),45631.66666666667)</f>
        <v>45631.66667</v>
      </c>
      <c r="E236" s="1">
        <f>IFERROR(__xludf.DUMMYFUNCTION("""COMPUTED_VALUE"""),1149.51)</f>
        <v>1149.51</v>
      </c>
      <c r="G236" s="2">
        <f>IFERROR(__xludf.DUMMYFUNCTION("""COMPUTED_VALUE"""),45631.66666666667)</f>
        <v>45631.66667</v>
      </c>
      <c r="H236" s="1">
        <f>IFERROR(__xludf.DUMMYFUNCTION("""COMPUTED_VALUE"""),1124.27)</f>
        <v>1124.27</v>
      </c>
      <c r="J236" s="2">
        <f>IFERROR(__xludf.DUMMYFUNCTION("""COMPUTED_VALUE"""),45631.66666666667)</f>
        <v>45631.66667</v>
      </c>
      <c r="K236" s="1">
        <f>IFERROR(__xludf.DUMMYFUNCTION("""COMPUTED_VALUE"""),1141.36)</f>
        <v>1141.36</v>
      </c>
      <c r="M236" s="2">
        <f>IFERROR(__xludf.DUMMYFUNCTION("""COMPUTED_VALUE"""),45631.66666666667)</f>
        <v>45631.66667</v>
      </c>
      <c r="N236" s="1">
        <f>IFERROR(__xludf.DUMMYFUNCTION("""COMPUTED_VALUE"""),3.6422737E7)</f>
        <v>36422737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IFERROR(__xludf.DUMMYFUNCTION("""COMPUTED_VALUE"""),1141.36)</f>
        <v>1141.36</v>
      </c>
      <c r="D237" s="2">
        <f>IFERROR(__xludf.DUMMYFUNCTION("""COMPUTED_VALUE"""),45632.66666666667)</f>
        <v>45632.66667</v>
      </c>
      <c r="E237" s="1">
        <f>IFERROR(__xludf.DUMMYFUNCTION("""COMPUTED_VALUE"""),1145.46)</f>
        <v>1145.46</v>
      </c>
      <c r="G237" s="2">
        <f>IFERROR(__xludf.DUMMYFUNCTION("""COMPUTED_VALUE"""),45632.66666666667)</f>
        <v>45632.66667</v>
      </c>
      <c r="H237" s="1">
        <f>IFERROR(__xludf.DUMMYFUNCTION("""COMPUTED_VALUE"""),1122.22)</f>
        <v>1122.22</v>
      </c>
      <c r="J237" s="2">
        <f>IFERROR(__xludf.DUMMYFUNCTION("""COMPUTED_VALUE"""),45632.66666666667)</f>
        <v>45632.66667</v>
      </c>
      <c r="K237" s="1">
        <f>IFERROR(__xludf.DUMMYFUNCTION("""COMPUTED_VALUE"""),1128.63)</f>
        <v>1128.63</v>
      </c>
      <c r="M237" s="2">
        <f>IFERROR(__xludf.DUMMYFUNCTION("""COMPUTED_VALUE"""),45632.66666666667)</f>
        <v>45632.66667</v>
      </c>
      <c r="N237" s="1">
        <f>IFERROR(__xludf.DUMMYFUNCTION("""COMPUTED_VALUE"""),3.2050379E7)</f>
        <v>32050379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IFERROR(__xludf.DUMMYFUNCTION("""COMPUTED_VALUE"""),1128.63)</f>
        <v>1128.63</v>
      </c>
      <c r="D238" s="2">
        <f>IFERROR(__xludf.DUMMYFUNCTION("""COMPUTED_VALUE"""),45635.66666666667)</f>
        <v>45635.66667</v>
      </c>
      <c r="E238" s="1">
        <f>IFERROR(__xludf.DUMMYFUNCTION("""COMPUTED_VALUE"""),1130.67)</f>
        <v>1130.67</v>
      </c>
      <c r="G238" s="2">
        <f>IFERROR(__xludf.DUMMYFUNCTION("""COMPUTED_VALUE"""),45635.66666666667)</f>
        <v>45635.66667</v>
      </c>
      <c r="H238" s="1">
        <f>IFERROR(__xludf.DUMMYFUNCTION("""COMPUTED_VALUE"""),1088.7)</f>
        <v>1088.7</v>
      </c>
      <c r="J238" s="2">
        <f>IFERROR(__xludf.DUMMYFUNCTION("""COMPUTED_VALUE"""),45635.66666666667)</f>
        <v>45635.66667</v>
      </c>
      <c r="K238" s="1">
        <f>IFERROR(__xludf.DUMMYFUNCTION("""COMPUTED_VALUE"""),1090.11)</f>
        <v>1090.11</v>
      </c>
      <c r="M238" s="2">
        <f>IFERROR(__xludf.DUMMYFUNCTION("""COMPUTED_VALUE"""),45635.66666666667)</f>
        <v>45635.66667</v>
      </c>
      <c r="N238" s="1">
        <f>IFERROR(__xludf.DUMMYFUNCTION("""COMPUTED_VALUE"""),3.5499977E7)</f>
        <v>35499977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IFERROR(__xludf.DUMMYFUNCTION("""COMPUTED_VALUE"""),1090.11)</f>
        <v>1090.11</v>
      </c>
      <c r="D239" s="2">
        <f>IFERROR(__xludf.DUMMYFUNCTION("""COMPUTED_VALUE"""),45636.66666666667)</f>
        <v>45636.66667</v>
      </c>
      <c r="E239" s="1">
        <f>IFERROR(__xludf.DUMMYFUNCTION("""COMPUTED_VALUE"""),1099.7)</f>
        <v>1099.7</v>
      </c>
      <c r="G239" s="2">
        <f>IFERROR(__xludf.DUMMYFUNCTION("""COMPUTED_VALUE"""),45636.66666666667)</f>
        <v>45636.66667</v>
      </c>
      <c r="H239" s="1">
        <f>IFERROR(__xludf.DUMMYFUNCTION("""COMPUTED_VALUE"""),1081.09)</f>
        <v>1081.09</v>
      </c>
      <c r="J239" s="2">
        <f>IFERROR(__xludf.DUMMYFUNCTION("""COMPUTED_VALUE"""),45636.66666666667)</f>
        <v>45636.66667</v>
      </c>
      <c r="K239" s="1">
        <f>IFERROR(__xludf.DUMMYFUNCTION("""COMPUTED_VALUE"""),1083.44)</f>
        <v>1083.44</v>
      </c>
      <c r="M239" s="2">
        <f>IFERROR(__xludf.DUMMYFUNCTION("""COMPUTED_VALUE"""),45636.66666666667)</f>
        <v>45636.66667</v>
      </c>
      <c r="N239" s="1">
        <f>IFERROR(__xludf.DUMMYFUNCTION("""COMPUTED_VALUE"""),3.4899277E7)</f>
        <v>34899277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IFERROR(__xludf.DUMMYFUNCTION("""COMPUTED_VALUE"""),1083.44)</f>
        <v>1083.44</v>
      </c>
      <c r="D240" s="2">
        <f>IFERROR(__xludf.DUMMYFUNCTION("""COMPUTED_VALUE"""),45637.66666666667)</f>
        <v>45637.66667</v>
      </c>
      <c r="E240" s="1">
        <f>IFERROR(__xludf.DUMMYFUNCTION("""COMPUTED_VALUE"""),1101.08)</f>
        <v>1101.08</v>
      </c>
      <c r="G240" s="2">
        <f>IFERROR(__xludf.DUMMYFUNCTION("""COMPUTED_VALUE"""),45637.66666666667)</f>
        <v>45637.66667</v>
      </c>
      <c r="H240" s="1">
        <f>IFERROR(__xludf.DUMMYFUNCTION("""COMPUTED_VALUE"""),1083.44)</f>
        <v>1083.44</v>
      </c>
      <c r="J240" s="2">
        <f>IFERROR(__xludf.DUMMYFUNCTION("""COMPUTED_VALUE"""),45637.66666666667)</f>
        <v>45637.66667</v>
      </c>
      <c r="K240" s="1">
        <f>IFERROR(__xludf.DUMMYFUNCTION("""COMPUTED_VALUE"""),1092.02)</f>
        <v>1092.02</v>
      </c>
      <c r="M240" s="2">
        <f>IFERROR(__xludf.DUMMYFUNCTION("""COMPUTED_VALUE"""),45637.66666666667)</f>
        <v>45637.66667</v>
      </c>
      <c r="N240" s="1">
        <f>IFERROR(__xludf.DUMMYFUNCTION("""COMPUTED_VALUE"""),3.3801381E7)</f>
        <v>33801381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IFERROR(__xludf.DUMMYFUNCTION("""COMPUTED_VALUE"""),1092.02)</f>
        <v>1092.02</v>
      </c>
      <c r="D241" s="2">
        <f>IFERROR(__xludf.DUMMYFUNCTION("""COMPUTED_VALUE"""),45638.66666666667)</f>
        <v>45638.66667</v>
      </c>
      <c r="E241" s="1">
        <f>IFERROR(__xludf.DUMMYFUNCTION("""COMPUTED_VALUE"""),1097.59)</f>
        <v>1097.59</v>
      </c>
      <c r="G241" s="2">
        <f>IFERROR(__xludf.DUMMYFUNCTION("""COMPUTED_VALUE"""),45638.66666666667)</f>
        <v>45638.66667</v>
      </c>
      <c r="H241" s="1">
        <f>IFERROR(__xludf.DUMMYFUNCTION("""COMPUTED_VALUE"""),1088.6)</f>
        <v>1088.6</v>
      </c>
      <c r="J241" s="2">
        <f>IFERROR(__xludf.DUMMYFUNCTION("""COMPUTED_VALUE"""),45638.66666666667)</f>
        <v>45638.66667</v>
      </c>
      <c r="K241" s="1">
        <f>IFERROR(__xludf.DUMMYFUNCTION("""COMPUTED_VALUE"""),1089.92)</f>
        <v>1089.92</v>
      </c>
      <c r="M241" s="2">
        <f>IFERROR(__xludf.DUMMYFUNCTION("""COMPUTED_VALUE"""),45638.66666666667)</f>
        <v>45638.66667</v>
      </c>
      <c r="N241" s="1">
        <f>IFERROR(__xludf.DUMMYFUNCTION("""COMPUTED_VALUE"""),2.8726077E7)</f>
        <v>28726077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IFERROR(__xludf.DUMMYFUNCTION("""COMPUTED_VALUE"""),1089.92)</f>
        <v>1089.92</v>
      </c>
      <c r="D242" s="2">
        <f>IFERROR(__xludf.DUMMYFUNCTION("""COMPUTED_VALUE"""),45639.66666666667)</f>
        <v>45639.66667</v>
      </c>
      <c r="E242" s="1">
        <f>IFERROR(__xludf.DUMMYFUNCTION("""COMPUTED_VALUE"""),1090.72)</f>
        <v>1090.72</v>
      </c>
      <c r="G242" s="2">
        <f>IFERROR(__xludf.DUMMYFUNCTION("""COMPUTED_VALUE"""),45639.66666666667)</f>
        <v>45639.66667</v>
      </c>
      <c r="H242" s="1">
        <f>IFERROR(__xludf.DUMMYFUNCTION("""COMPUTED_VALUE"""),1079.53)</f>
        <v>1079.53</v>
      </c>
      <c r="J242" s="2">
        <f>IFERROR(__xludf.DUMMYFUNCTION("""COMPUTED_VALUE"""),45639.66666666667)</f>
        <v>45639.66667</v>
      </c>
      <c r="K242" s="1">
        <f>IFERROR(__xludf.DUMMYFUNCTION("""COMPUTED_VALUE"""),1082.46)</f>
        <v>1082.46</v>
      </c>
      <c r="M242" s="2">
        <f>IFERROR(__xludf.DUMMYFUNCTION("""COMPUTED_VALUE"""),45639.66666666667)</f>
        <v>45639.66667</v>
      </c>
      <c r="N242" s="1">
        <f>IFERROR(__xludf.DUMMYFUNCTION("""COMPUTED_VALUE"""),2.3990416E7)</f>
        <v>23990416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IFERROR(__xludf.DUMMYFUNCTION("""COMPUTED_VALUE"""),1082.46)</f>
        <v>1082.46</v>
      </c>
      <c r="D243" s="2">
        <f>IFERROR(__xludf.DUMMYFUNCTION("""COMPUTED_VALUE"""),45642.66666666667)</f>
        <v>45642.66667</v>
      </c>
      <c r="E243" s="1">
        <f>IFERROR(__xludf.DUMMYFUNCTION("""COMPUTED_VALUE"""),1082.46)</f>
        <v>1082.46</v>
      </c>
      <c r="G243" s="2">
        <f>IFERROR(__xludf.DUMMYFUNCTION("""COMPUTED_VALUE"""),45642.66666666667)</f>
        <v>45642.66667</v>
      </c>
      <c r="H243" s="1">
        <f>IFERROR(__xludf.DUMMYFUNCTION("""COMPUTED_VALUE"""),1067.55)</f>
        <v>1067.55</v>
      </c>
      <c r="J243" s="2">
        <f>IFERROR(__xludf.DUMMYFUNCTION("""COMPUTED_VALUE"""),45642.66666666667)</f>
        <v>45642.66667</v>
      </c>
      <c r="K243" s="1">
        <f>IFERROR(__xludf.DUMMYFUNCTION("""COMPUTED_VALUE"""),1071.09)</f>
        <v>1071.09</v>
      </c>
      <c r="M243" s="2">
        <f>IFERROR(__xludf.DUMMYFUNCTION("""COMPUTED_VALUE"""),45642.66666666667)</f>
        <v>45642.66667</v>
      </c>
      <c r="N243" s="1">
        <f>IFERROR(__xludf.DUMMYFUNCTION("""COMPUTED_VALUE"""),3.3471129E7)</f>
        <v>33471129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IFERROR(__xludf.DUMMYFUNCTION("""COMPUTED_VALUE"""),1071.09)</f>
        <v>1071.09</v>
      </c>
      <c r="D244" s="2">
        <f>IFERROR(__xludf.DUMMYFUNCTION("""COMPUTED_VALUE"""),45643.66666666667)</f>
        <v>45643.66667</v>
      </c>
      <c r="E244" s="1">
        <f>IFERROR(__xludf.DUMMYFUNCTION("""COMPUTED_VALUE"""),1071.09)</f>
        <v>1071.09</v>
      </c>
      <c r="G244" s="2">
        <f>IFERROR(__xludf.DUMMYFUNCTION("""COMPUTED_VALUE"""),45643.66666666667)</f>
        <v>45643.66667</v>
      </c>
      <c r="H244" s="1">
        <f>IFERROR(__xludf.DUMMYFUNCTION("""COMPUTED_VALUE"""),1048.41)</f>
        <v>1048.41</v>
      </c>
      <c r="J244" s="2">
        <f>IFERROR(__xludf.DUMMYFUNCTION("""COMPUTED_VALUE"""),45643.66666666667)</f>
        <v>45643.66667</v>
      </c>
      <c r="K244" s="1">
        <f>IFERROR(__xludf.DUMMYFUNCTION("""COMPUTED_VALUE"""),1065.78)</f>
        <v>1065.78</v>
      </c>
      <c r="M244" s="2">
        <f>IFERROR(__xludf.DUMMYFUNCTION("""COMPUTED_VALUE"""),45643.66666666667)</f>
        <v>45643.66667</v>
      </c>
      <c r="N244" s="1">
        <f>IFERROR(__xludf.DUMMYFUNCTION("""COMPUTED_VALUE"""),3.6546494E7)</f>
        <v>36546494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IFERROR(__xludf.DUMMYFUNCTION("""COMPUTED_VALUE"""),1065.78)</f>
        <v>1065.78</v>
      </c>
      <c r="D245" s="2">
        <f>IFERROR(__xludf.DUMMYFUNCTION("""COMPUTED_VALUE"""),45644.66666666667)</f>
        <v>45644.66667</v>
      </c>
      <c r="E245" s="1">
        <f>IFERROR(__xludf.DUMMYFUNCTION("""COMPUTED_VALUE"""),1065.78)</f>
        <v>1065.78</v>
      </c>
      <c r="G245" s="2">
        <f>IFERROR(__xludf.DUMMYFUNCTION("""COMPUTED_VALUE"""),45644.66666666667)</f>
        <v>45644.66667</v>
      </c>
      <c r="H245" s="1">
        <f>IFERROR(__xludf.DUMMYFUNCTION("""COMPUTED_VALUE"""),1028.45)</f>
        <v>1028.45</v>
      </c>
      <c r="J245" s="2">
        <f>IFERROR(__xludf.DUMMYFUNCTION("""COMPUTED_VALUE"""),45644.66666666667)</f>
        <v>45644.66667</v>
      </c>
      <c r="K245" s="1">
        <f>IFERROR(__xludf.DUMMYFUNCTION("""COMPUTED_VALUE"""),1029.75)</f>
        <v>1029.75</v>
      </c>
      <c r="M245" s="2">
        <f>IFERROR(__xludf.DUMMYFUNCTION("""COMPUTED_VALUE"""),45644.66666666667)</f>
        <v>45644.66667</v>
      </c>
      <c r="N245" s="1">
        <f>IFERROR(__xludf.DUMMYFUNCTION("""COMPUTED_VALUE"""),3.5227263E7)</f>
        <v>35227263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IFERROR(__xludf.DUMMYFUNCTION("""COMPUTED_VALUE"""),1029.75)</f>
        <v>1029.75</v>
      </c>
      <c r="D246" s="2">
        <f>IFERROR(__xludf.DUMMYFUNCTION("""COMPUTED_VALUE"""),45645.66666666667)</f>
        <v>45645.66667</v>
      </c>
      <c r="E246" s="1">
        <f>IFERROR(__xludf.DUMMYFUNCTION("""COMPUTED_VALUE"""),1047.11)</f>
        <v>1047.11</v>
      </c>
      <c r="G246" s="2">
        <f>IFERROR(__xludf.DUMMYFUNCTION("""COMPUTED_VALUE"""),45645.66666666667)</f>
        <v>45645.66667</v>
      </c>
      <c r="H246" s="1">
        <f>IFERROR(__xludf.DUMMYFUNCTION("""COMPUTED_VALUE"""),1029.11)</f>
        <v>1029.11</v>
      </c>
      <c r="J246" s="2">
        <f>IFERROR(__xludf.DUMMYFUNCTION("""COMPUTED_VALUE"""),45645.66666666667)</f>
        <v>45645.66667</v>
      </c>
      <c r="K246" s="1">
        <f>IFERROR(__xludf.DUMMYFUNCTION("""COMPUTED_VALUE"""),1036.12)</f>
        <v>1036.12</v>
      </c>
      <c r="M246" s="2">
        <f>IFERROR(__xludf.DUMMYFUNCTION("""COMPUTED_VALUE"""),45645.66666666667)</f>
        <v>45645.66667</v>
      </c>
      <c r="N246" s="1">
        <f>IFERROR(__xludf.DUMMYFUNCTION("""COMPUTED_VALUE"""),4.420138E7)</f>
        <v>44201380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IFERROR(__xludf.DUMMYFUNCTION("""COMPUTED_VALUE"""),1036.12)</f>
        <v>1036.12</v>
      </c>
      <c r="D247" s="2">
        <f>IFERROR(__xludf.DUMMYFUNCTION("""COMPUTED_VALUE"""),45646.66666666667)</f>
        <v>45646.66667</v>
      </c>
      <c r="E247" s="1">
        <f>IFERROR(__xludf.DUMMYFUNCTION("""COMPUTED_VALUE"""),1060.03)</f>
        <v>1060.03</v>
      </c>
      <c r="G247" s="2">
        <f>IFERROR(__xludf.DUMMYFUNCTION("""COMPUTED_VALUE"""),45646.66666666667)</f>
        <v>45646.66667</v>
      </c>
      <c r="H247" s="1">
        <f>IFERROR(__xludf.DUMMYFUNCTION("""COMPUTED_VALUE"""),1031.81)</f>
        <v>1031.81</v>
      </c>
      <c r="J247" s="2">
        <f>IFERROR(__xludf.DUMMYFUNCTION("""COMPUTED_VALUE"""),45646.66666666667)</f>
        <v>45646.66667</v>
      </c>
      <c r="K247" s="1">
        <f>IFERROR(__xludf.DUMMYFUNCTION("""COMPUTED_VALUE"""),1058.27)</f>
        <v>1058.27</v>
      </c>
      <c r="M247" s="2">
        <f>IFERROR(__xludf.DUMMYFUNCTION("""COMPUTED_VALUE"""),45646.66666666667)</f>
        <v>45646.66667</v>
      </c>
      <c r="N247" s="1">
        <f>IFERROR(__xludf.DUMMYFUNCTION("""COMPUTED_VALUE"""),7.2950908E7)</f>
        <v>72950908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IFERROR(__xludf.DUMMYFUNCTION("""COMPUTED_VALUE"""),1058.27)</f>
        <v>1058.27</v>
      </c>
      <c r="D248" s="2">
        <f>IFERROR(__xludf.DUMMYFUNCTION("""COMPUTED_VALUE"""),45649.66666666667)</f>
        <v>45649.66667</v>
      </c>
      <c r="E248" s="1">
        <f>IFERROR(__xludf.DUMMYFUNCTION("""COMPUTED_VALUE"""),1068.73)</f>
        <v>1068.73</v>
      </c>
      <c r="G248" s="2">
        <f>IFERROR(__xludf.DUMMYFUNCTION("""COMPUTED_VALUE"""),45649.66666666667)</f>
        <v>45649.66667</v>
      </c>
      <c r="H248" s="1">
        <f>IFERROR(__xludf.DUMMYFUNCTION("""COMPUTED_VALUE"""),1045.4)</f>
        <v>1045.4</v>
      </c>
      <c r="J248" s="2">
        <f>IFERROR(__xludf.DUMMYFUNCTION("""COMPUTED_VALUE"""),45649.66666666667)</f>
        <v>45649.66667</v>
      </c>
      <c r="K248" s="1">
        <f>IFERROR(__xludf.DUMMYFUNCTION("""COMPUTED_VALUE"""),1067.54)</f>
        <v>1067.54</v>
      </c>
      <c r="M248" s="2">
        <f>IFERROR(__xludf.DUMMYFUNCTION("""COMPUTED_VALUE"""),45649.66666666667)</f>
        <v>45649.66667</v>
      </c>
      <c r="N248" s="1">
        <f>IFERROR(__xludf.DUMMYFUNCTION("""COMPUTED_VALUE"""),3.4055004E7)</f>
        <v>34055004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IFERROR(__xludf.DUMMYFUNCTION("""COMPUTED_VALUE"""),1067.54)</f>
        <v>1067.54</v>
      </c>
      <c r="D249" s="2">
        <f>IFERROR(__xludf.DUMMYFUNCTION("""COMPUTED_VALUE"""),45650.54166666667)</f>
        <v>45650.54167</v>
      </c>
      <c r="E249" s="1">
        <f>IFERROR(__xludf.DUMMYFUNCTION("""COMPUTED_VALUE"""),1079.15)</f>
        <v>1079.15</v>
      </c>
      <c r="G249" s="2">
        <f>IFERROR(__xludf.DUMMYFUNCTION("""COMPUTED_VALUE"""),45650.54166666667)</f>
        <v>45650.54167</v>
      </c>
      <c r="H249" s="1">
        <f>IFERROR(__xludf.DUMMYFUNCTION("""COMPUTED_VALUE"""),1066.79)</f>
        <v>1066.79</v>
      </c>
      <c r="J249" s="2">
        <f>IFERROR(__xludf.DUMMYFUNCTION("""COMPUTED_VALUE"""),45650.54166666667)</f>
        <v>45650.54167</v>
      </c>
      <c r="K249" s="1">
        <f>IFERROR(__xludf.DUMMYFUNCTION("""COMPUTED_VALUE"""),1078.3)</f>
        <v>1078.3</v>
      </c>
      <c r="M249" s="2">
        <f>IFERROR(__xludf.DUMMYFUNCTION("""COMPUTED_VALUE"""),45650.54166666667)</f>
        <v>45650.54167</v>
      </c>
      <c r="N249" s="1">
        <f>IFERROR(__xludf.DUMMYFUNCTION("""COMPUTED_VALUE"""),1.2941161E7)</f>
        <v>12941161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IFERROR(__xludf.DUMMYFUNCTION("""COMPUTED_VALUE"""),1078.3)</f>
        <v>1078.3</v>
      </c>
      <c r="D250" s="2">
        <f>IFERROR(__xludf.DUMMYFUNCTION("""COMPUTED_VALUE"""),45652.66666666667)</f>
        <v>45652.66667</v>
      </c>
      <c r="E250" s="1">
        <f>IFERROR(__xludf.DUMMYFUNCTION("""COMPUTED_VALUE"""),1078.3)</f>
        <v>1078.3</v>
      </c>
      <c r="G250" s="2">
        <f>IFERROR(__xludf.DUMMYFUNCTION("""COMPUTED_VALUE"""),45652.66666666667)</f>
        <v>45652.66667</v>
      </c>
      <c r="H250" s="1">
        <f>IFERROR(__xludf.DUMMYFUNCTION("""COMPUTED_VALUE"""),1064.78)</f>
        <v>1064.78</v>
      </c>
      <c r="J250" s="2">
        <f>IFERROR(__xludf.DUMMYFUNCTION("""COMPUTED_VALUE"""),45652.66666666667)</f>
        <v>45652.66667</v>
      </c>
      <c r="K250" s="1">
        <f>IFERROR(__xludf.DUMMYFUNCTION("""COMPUTED_VALUE"""),1069.23)</f>
        <v>1069.23</v>
      </c>
      <c r="M250" s="2">
        <f>IFERROR(__xludf.DUMMYFUNCTION("""COMPUTED_VALUE"""),45652.66666666667)</f>
        <v>45652.66667</v>
      </c>
      <c r="N250" s="1">
        <f>IFERROR(__xludf.DUMMYFUNCTION("""COMPUTED_VALUE"""),2.0816027E7)</f>
        <v>20816027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IFERROR(__xludf.DUMMYFUNCTION("""COMPUTED_VALUE"""),1069.23)</f>
        <v>1069.23</v>
      </c>
      <c r="D251" s="2">
        <f>IFERROR(__xludf.DUMMYFUNCTION("""COMPUTED_VALUE"""),45653.66666666667)</f>
        <v>45653.66667</v>
      </c>
      <c r="E251" s="1">
        <f>IFERROR(__xludf.DUMMYFUNCTION("""COMPUTED_VALUE"""),1072.42)</f>
        <v>1072.42</v>
      </c>
      <c r="G251" s="2">
        <f>IFERROR(__xludf.DUMMYFUNCTION("""COMPUTED_VALUE"""),45653.66666666667)</f>
        <v>45653.66667</v>
      </c>
      <c r="H251" s="1">
        <f>IFERROR(__xludf.DUMMYFUNCTION("""COMPUTED_VALUE"""),1060.93)</f>
        <v>1060.93</v>
      </c>
      <c r="J251" s="2">
        <f>IFERROR(__xludf.DUMMYFUNCTION("""COMPUTED_VALUE"""),45653.66666666667)</f>
        <v>45653.66667</v>
      </c>
      <c r="K251" s="1">
        <f>IFERROR(__xludf.DUMMYFUNCTION("""COMPUTED_VALUE"""),1067.14)</f>
        <v>1067.14</v>
      </c>
      <c r="M251" s="2">
        <f>IFERROR(__xludf.DUMMYFUNCTION("""COMPUTED_VALUE"""),45653.66666666667)</f>
        <v>45653.66667</v>
      </c>
      <c r="N251" s="1">
        <f>IFERROR(__xludf.DUMMYFUNCTION("""COMPUTED_VALUE"""),1.7692149E7)</f>
        <v>17692149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IFERROR(__xludf.DUMMYFUNCTION("""COMPUTED_VALUE"""),1067.14)</f>
        <v>1067.14</v>
      </c>
      <c r="D252" s="2">
        <f>IFERROR(__xludf.DUMMYFUNCTION("""COMPUTED_VALUE"""),45656.66666666667)</f>
        <v>45656.66667</v>
      </c>
      <c r="E252" s="1">
        <f>IFERROR(__xludf.DUMMYFUNCTION("""COMPUTED_VALUE"""),1079.04)</f>
        <v>1079.04</v>
      </c>
      <c r="G252" s="2">
        <f>IFERROR(__xludf.DUMMYFUNCTION("""COMPUTED_VALUE"""),45656.66666666667)</f>
        <v>45656.66667</v>
      </c>
      <c r="H252" s="1">
        <f>IFERROR(__xludf.DUMMYFUNCTION("""COMPUTED_VALUE"""),1056.87)</f>
        <v>1056.87</v>
      </c>
      <c r="J252" s="2">
        <f>IFERROR(__xludf.DUMMYFUNCTION("""COMPUTED_VALUE"""),45656.66666666667)</f>
        <v>45656.66667</v>
      </c>
      <c r="K252" s="1">
        <f>IFERROR(__xludf.DUMMYFUNCTION("""COMPUTED_VALUE"""),1072.31)</f>
        <v>1072.31</v>
      </c>
      <c r="M252" s="2">
        <f>IFERROR(__xludf.DUMMYFUNCTION("""COMPUTED_VALUE"""),45656.66666666667)</f>
        <v>45656.66667</v>
      </c>
      <c r="N252" s="1">
        <f>IFERROR(__xludf.DUMMYFUNCTION("""COMPUTED_VALUE"""),2.2901163E7)</f>
        <v>22901163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IFERROR(__xludf.DUMMYFUNCTION("""COMPUTED_VALUE"""),1072.31)</f>
        <v>1072.31</v>
      </c>
      <c r="D253" s="2">
        <f>IFERROR(__xludf.DUMMYFUNCTION("""COMPUTED_VALUE"""),45657.66666666667)</f>
        <v>45657.66667</v>
      </c>
      <c r="E253" s="1">
        <f>IFERROR(__xludf.DUMMYFUNCTION("""COMPUTED_VALUE"""),1082.2)</f>
        <v>1082.2</v>
      </c>
      <c r="G253" s="2">
        <f>IFERROR(__xludf.DUMMYFUNCTION("""COMPUTED_VALUE"""),45657.66666666667)</f>
        <v>45657.66667</v>
      </c>
      <c r="H253" s="1">
        <f>IFERROR(__xludf.DUMMYFUNCTION("""COMPUTED_VALUE"""),1070.51)</f>
        <v>1070.51</v>
      </c>
      <c r="J253" s="2">
        <f>IFERROR(__xludf.DUMMYFUNCTION("""COMPUTED_VALUE"""),45657.66666666667)</f>
        <v>45657.66667</v>
      </c>
      <c r="K253" s="1">
        <f>IFERROR(__xludf.DUMMYFUNCTION("""COMPUTED_VALUE"""),1073.53)</f>
        <v>1073.53</v>
      </c>
      <c r="M253" s="2">
        <f>IFERROR(__xludf.DUMMYFUNCTION("""COMPUTED_VALUE"""),45657.66666666667)</f>
        <v>45657.66667</v>
      </c>
      <c r="N253" s="1">
        <f>IFERROR(__xludf.DUMMYFUNCTION("""COMPUTED_VALUE"""),2.2287299E7)</f>
        <v>22287299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IFERROR(__xludf.DUMMYFUNCTION("""COMPUTED_VALUE"""),1073.53)</f>
        <v>1073.53</v>
      </c>
      <c r="D254" s="2">
        <f>IFERROR(__xludf.DUMMYFUNCTION("""COMPUTED_VALUE"""),45659.66666666667)</f>
        <v>45659.66667</v>
      </c>
      <c r="E254" s="1">
        <f>IFERROR(__xludf.DUMMYFUNCTION("""COMPUTED_VALUE"""),1103.17)</f>
        <v>1103.17</v>
      </c>
      <c r="G254" s="2">
        <f>IFERROR(__xludf.DUMMYFUNCTION("""COMPUTED_VALUE"""),45659.66666666667)</f>
        <v>45659.66667</v>
      </c>
      <c r="H254" s="1">
        <f>IFERROR(__xludf.DUMMYFUNCTION("""COMPUTED_VALUE"""),1073.53)</f>
        <v>1073.53</v>
      </c>
      <c r="J254" s="2">
        <f>IFERROR(__xludf.DUMMYFUNCTION("""COMPUTED_VALUE"""),45659.66666666667)</f>
        <v>45659.66667</v>
      </c>
      <c r="K254" s="1">
        <f>IFERROR(__xludf.DUMMYFUNCTION("""COMPUTED_VALUE"""),1100.56)</f>
        <v>1100.56</v>
      </c>
      <c r="M254" s="2">
        <f>IFERROR(__xludf.DUMMYFUNCTION("""COMPUTED_VALUE"""),45659.66666666667)</f>
        <v>45659.66667</v>
      </c>
      <c r="N254" s="1">
        <f>IFERROR(__xludf.DUMMYFUNCTION("""COMPUTED_VALUE"""),3.3867425E7)</f>
        <v>33867425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IFERROR(__xludf.DUMMYFUNCTION("""COMPUTED_VALUE"""),1100.56)</f>
        <v>1100.56</v>
      </c>
      <c r="D255" s="2">
        <f>IFERROR(__xludf.DUMMYFUNCTION("""COMPUTED_VALUE"""),45660.66666666667)</f>
        <v>45660.66667</v>
      </c>
      <c r="E255" s="1">
        <f>IFERROR(__xludf.DUMMYFUNCTION("""COMPUTED_VALUE"""),1119.56)</f>
        <v>1119.56</v>
      </c>
      <c r="G255" s="2">
        <f>IFERROR(__xludf.DUMMYFUNCTION("""COMPUTED_VALUE"""),45660.66666666667)</f>
        <v>45660.66667</v>
      </c>
      <c r="H255" s="1">
        <f>IFERROR(__xludf.DUMMYFUNCTION("""COMPUTED_VALUE"""),1100.56)</f>
        <v>1100.56</v>
      </c>
      <c r="J255" s="2">
        <f>IFERROR(__xludf.DUMMYFUNCTION("""COMPUTED_VALUE"""),45660.66666666667)</f>
        <v>45660.66667</v>
      </c>
      <c r="K255" s="1">
        <f>IFERROR(__xludf.DUMMYFUNCTION("""COMPUTED_VALUE"""),1112.55)</f>
        <v>1112.55</v>
      </c>
      <c r="M255" s="2">
        <f>IFERROR(__xludf.DUMMYFUNCTION("""COMPUTED_VALUE"""),45660.66666666667)</f>
        <v>45660.66667</v>
      </c>
      <c r="N255" s="1">
        <f>IFERROR(__xludf.DUMMYFUNCTION("""COMPUTED_VALUE"""),2.6328137E7)</f>
        <v>26328137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IFERROR(__xludf.DUMMYFUNCTION("""COMPUTED_VALUE"""),1112.55)</f>
        <v>1112.55</v>
      </c>
      <c r="D256" s="2">
        <f>IFERROR(__xludf.DUMMYFUNCTION("""COMPUTED_VALUE"""),45663.66666666667)</f>
        <v>45663.66667</v>
      </c>
      <c r="E256" s="1">
        <f>IFERROR(__xludf.DUMMYFUNCTION("""COMPUTED_VALUE"""),1119.54)</f>
        <v>1119.54</v>
      </c>
      <c r="G256" s="2">
        <f>IFERROR(__xludf.DUMMYFUNCTION("""COMPUTED_VALUE"""),45663.66666666667)</f>
        <v>45663.66667</v>
      </c>
      <c r="H256" s="1">
        <f>IFERROR(__xludf.DUMMYFUNCTION("""COMPUTED_VALUE"""),1100.47)</f>
        <v>1100.47</v>
      </c>
      <c r="J256" s="2">
        <f>IFERROR(__xludf.DUMMYFUNCTION("""COMPUTED_VALUE"""),45663.66666666667)</f>
        <v>45663.66667</v>
      </c>
      <c r="K256" s="1">
        <f>IFERROR(__xludf.DUMMYFUNCTION("""COMPUTED_VALUE"""),1103.53)</f>
        <v>1103.53</v>
      </c>
      <c r="M256" s="2">
        <f>IFERROR(__xludf.DUMMYFUNCTION("""COMPUTED_VALUE"""),45663.66666666667)</f>
        <v>45663.66667</v>
      </c>
      <c r="N256" s="1">
        <f>IFERROR(__xludf.DUMMYFUNCTION("""COMPUTED_VALUE"""),3.2491657E7)</f>
        <v>32491657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IFERROR(__xludf.DUMMYFUNCTION("""COMPUTED_VALUE"""),1103.53)</f>
        <v>1103.53</v>
      </c>
      <c r="D257" s="2">
        <f>IFERROR(__xludf.DUMMYFUNCTION("""COMPUTED_VALUE"""),45664.66666666667)</f>
        <v>45664.66667</v>
      </c>
      <c r="E257" s="1">
        <f>IFERROR(__xludf.DUMMYFUNCTION("""COMPUTED_VALUE"""),1112.99)</f>
        <v>1112.99</v>
      </c>
      <c r="G257" s="2">
        <f>IFERROR(__xludf.DUMMYFUNCTION("""COMPUTED_VALUE"""),45664.66666666667)</f>
        <v>45664.66667</v>
      </c>
      <c r="H257" s="1">
        <f>IFERROR(__xludf.DUMMYFUNCTION("""COMPUTED_VALUE"""),1096.84)</f>
        <v>1096.84</v>
      </c>
      <c r="J257" s="2">
        <f>IFERROR(__xludf.DUMMYFUNCTION("""COMPUTED_VALUE"""),45664.66666666667)</f>
        <v>45664.66667</v>
      </c>
      <c r="K257" s="1">
        <f>IFERROR(__xludf.DUMMYFUNCTION("""COMPUTED_VALUE"""),1103.02)</f>
        <v>1103.02</v>
      </c>
      <c r="M257" s="2">
        <f>IFERROR(__xludf.DUMMYFUNCTION("""COMPUTED_VALUE"""),45664.66666666667)</f>
        <v>45664.66667</v>
      </c>
      <c r="N257" s="1">
        <f>IFERROR(__xludf.DUMMYFUNCTION("""COMPUTED_VALUE"""),2.4969552E7)</f>
        <v>24969552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IFERROR(__xludf.DUMMYFUNCTION("""COMPUTED_VALUE"""),1103.02)</f>
        <v>1103.02</v>
      </c>
      <c r="D258" s="2">
        <f>IFERROR(__xludf.DUMMYFUNCTION("""COMPUTED_VALUE"""),45665.66666666667)</f>
        <v>45665.66667</v>
      </c>
      <c r="E258" s="1">
        <f>IFERROR(__xludf.DUMMYFUNCTION("""COMPUTED_VALUE"""),1119.18)</f>
        <v>1119.18</v>
      </c>
      <c r="G258" s="2">
        <f>IFERROR(__xludf.DUMMYFUNCTION("""COMPUTED_VALUE"""),45665.66666666667)</f>
        <v>45665.66667</v>
      </c>
      <c r="H258" s="1">
        <f>IFERROR(__xludf.DUMMYFUNCTION("""COMPUTED_VALUE"""),1098.01)</f>
        <v>1098.01</v>
      </c>
      <c r="J258" s="2">
        <f>IFERROR(__xludf.DUMMYFUNCTION("""COMPUTED_VALUE"""),45665.66666666667)</f>
        <v>45665.66667</v>
      </c>
      <c r="K258" s="1">
        <f>IFERROR(__xludf.DUMMYFUNCTION("""COMPUTED_VALUE"""),1119.08)</f>
        <v>1119.08</v>
      </c>
      <c r="M258" s="2">
        <f>IFERROR(__xludf.DUMMYFUNCTION("""COMPUTED_VALUE"""),45665.66666666667)</f>
        <v>45665.66667</v>
      </c>
      <c r="N258" s="1">
        <f>IFERROR(__xludf.DUMMYFUNCTION("""COMPUTED_VALUE"""),2.8511894E7)</f>
        <v>28511894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IFERROR(__xludf.DUMMYFUNCTION("""COMPUTED_VALUE"""),1119.08)</f>
        <v>1119.08</v>
      </c>
      <c r="D259" s="2">
        <f>IFERROR(__xludf.DUMMYFUNCTION("""COMPUTED_VALUE"""),45667.66666666667)</f>
        <v>45667.66667</v>
      </c>
      <c r="E259" s="1">
        <f>IFERROR(__xludf.DUMMYFUNCTION("""COMPUTED_VALUE"""),1134.37)</f>
        <v>1134.37</v>
      </c>
      <c r="G259" s="2">
        <f>IFERROR(__xludf.DUMMYFUNCTION("""COMPUTED_VALUE"""),45667.66666666667)</f>
        <v>45667.66667</v>
      </c>
      <c r="H259" s="1">
        <f>IFERROR(__xludf.DUMMYFUNCTION("""COMPUTED_VALUE"""),1107.11)</f>
        <v>1107.11</v>
      </c>
      <c r="J259" s="2">
        <f>IFERROR(__xludf.DUMMYFUNCTION("""COMPUTED_VALUE"""),45667.66666666667)</f>
        <v>45667.66667</v>
      </c>
      <c r="K259" s="1">
        <f>IFERROR(__xludf.DUMMYFUNCTION("""COMPUTED_VALUE"""),1111.82)</f>
        <v>1111.82</v>
      </c>
      <c r="M259" s="2">
        <f>IFERROR(__xludf.DUMMYFUNCTION("""COMPUTED_VALUE"""),45667.66666666667)</f>
        <v>45667.66667</v>
      </c>
      <c r="N259" s="1">
        <f>IFERROR(__xludf.DUMMYFUNCTION("""COMPUTED_VALUE"""),2.8202992E7)</f>
        <v>28202992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IFERROR(__xludf.DUMMYFUNCTION("""COMPUTED_VALUE"""),1111.82)</f>
        <v>1111.82</v>
      </c>
      <c r="D260" s="2">
        <f>IFERROR(__xludf.DUMMYFUNCTION("""COMPUTED_VALUE"""),45670.66666666667)</f>
        <v>45670.66667</v>
      </c>
      <c r="E260" s="1">
        <f>IFERROR(__xludf.DUMMYFUNCTION("""COMPUTED_VALUE"""),1131.55)</f>
        <v>1131.55</v>
      </c>
      <c r="G260" s="2">
        <f>IFERROR(__xludf.DUMMYFUNCTION("""COMPUTED_VALUE"""),45670.66666666667)</f>
        <v>45670.66667</v>
      </c>
      <c r="H260" s="1">
        <f>IFERROR(__xludf.DUMMYFUNCTION("""COMPUTED_VALUE"""),1110.8)</f>
        <v>1110.8</v>
      </c>
      <c r="J260" s="2">
        <f>IFERROR(__xludf.DUMMYFUNCTION("""COMPUTED_VALUE"""),45670.66666666667)</f>
        <v>45670.66667</v>
      </c>
      <c r="K260" s="1">
        <f>IFERROR(__xludf.DUMMYFUNCTION("""COMPUTED_VALUE"""),1129.81)</f>
        <v>1129.81</v>
      </c>
      <c r="M260" s="2">
        <f>IFERROR(__xludf.DUMMYFUNCTION("""COMPUTED_VALUE"""),45670.66666666667)</f>
        <v>45670.66667</v>
      </c>
      <c r="N260" s="1">
        <f>IFERROR(__xludf.DUMMYFUNCTION("""COMPUTED_VALUE"""),3.1940959E7)</f>
        <v>31940959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IFERROR(__xludf.DUMMYFUNCTION("""COMPUTED_VALUE"""),1129.81)</f>
        <v>1129.81</v>
      </c>
      <c r="D261" s="2">
        <f>IFERROR(__xludf.DUMMYFUNCTION("""COMPUTED_VALUE"""),45671.66666666667)</f>
        <v>45671.66667</v>
      </c>
      <c r="E261" s="1">
        <f>IFERROR(__xludf.DUMMYFUNCTION("""COMPUTED_VALUE"""),1171.7)</f>
        <v>1171.7</v>
      </c>
      <c r="G261" s="2">
        <f>IFERROR(__xludf.DUMMYFUNCTION("""COMPUTED_VALUE"""),45671.66666666667)</f>
        <v>45671.66667</v>
      </c>
      <c r="H261" s="1">
        <f>IFERROR(__xludf.DUMMYFUNCTION("""COMPUTED_VALUE"""),1129.81)</f>
        <v>1129.81</v>
      </c>
      <c r="J261" s="2">
        <f>IFERROR(__xludf.DUMMYFUNCTION("""COMPUTED_VALUE"""),45671.66666666667)</f>
        <v>45671.66667</v>
      </c>
      <c r="K261" s="1">
        <f>IFERROR(__xludf.DUMMYFUNCTION("""COMPUTED_VALUE"""),1165.11)</f>
        <v>1165.11</v>
      </c>
      <c r="M261" s="2">
        <f>IFERROR(__xludf.DUMMYFUNCTION("""COMPUTED_VALUE"""),45671.66666666667)</f>
        <v>45671.66667</v>
      </c>
      <c r="N261" s="1">
        <f>IFERROR(__xludf.DUMMYFUNCTION("""COMPUTED_VALUE"""),3.5069406E7)</f>
        <v>35069406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IFERROR(__xludf.DUMMYFUNCTION("""COMPUTED_VALUE"""),1165.11)</f>
        <v>1165.11</v>
      </c>
      <c r="D262" s="2">
        <f>IFERROR(__xludf.DUMMYFUNCTION("""COMPUTED_VALUE"""),45672.66666666667)</f>
        <v>45672.66667</v>
      </c>
      <c r="E262" s="1">
        <f>IFERROR(__xludf.DUMMYFUNCTION("""COMPUTED_VALUE"""),1184.81)</f>
        <v>1184.81</v>
      </c>
      <c r="G262" s="2">
        <f>IFERROR(__xludf.DUMMYFUNCTION("""COMPUTED_VALUE"""),45672.66666666667)</f>
        <v>45672.66667</v>
      </c>
      <c r="H262" s="1">
        <f>IFERROR(__xludf.DUMMYFUNCTION("""COMPUTED_VALUE"""),1165.11)</f>
        <v>1165.11</v>
      </c>
      <c r="J262" s="2">
        <f>IFERROR(__xludf.DUMMYFUNCTION("""COMPUTED_VALUE"""),45672.66666666667)</f>
        <v>45672.66667</v>
      </c>
      <c r="K262" s="1">
        <f>IFERROR(__xludf.DUMMYFUNCTION("""COMPUTED_VALUE"""),1175.49)</f>
        <v>1175.49</v>
      </c>
      <c r="M262" s="2">
        <f>IFERROR(__xludf.DUMMYFUNCTION("""COMPUTED_VALUE"""),45672.66666666667)</f>
        <v>45672.66667</v>
      </c>
      <c r="N262" s="1">
        <f>IFERROR(__xludf.DUMMYFUNCTION("""COMPUTED_VALUE"""),3.2883627E7)</f>
        <v>32883627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IFERROR(__xludf.DUMMYFUNCTION("""COMPUTED_VALUE"""),1175.49)</f>
        <v>1175.49</v>
      </c>
      <c r="D263" s="2">
        <f>IFERROR(__xludf.DUMMYFUNCTION("""COMPUTED_VALUE"""),45673.66666666667)</f>
        <v>45673.66667</v>
      </c>
      <c r="E263" s="1">
        <f>IFERROR(__xludf.DUMMYFUNCTION("""COMPUTED_VALUE"""),1204.77)</f>
        <v>1204.77</v>
      </c>
      <c r="G263" s="2">
        <f>IFERROR(__xludf.DUMMYFUNCTION("""COMPUTED_VALUE"""),45673.66666666667)</f>
        <v>45673.66667</v>
      </c>
      <c r="H263" s="1">
        <f>IFERROR(__xludf.DUMMYFUNCTION("""COMPUTED_VALUE"""),1173.44)</f>
        <v>1173.44</v>
      </c>
      <c r="J263" s="2">
        <f>IFERROR(__xludf.DUMMYFUNCTION("""COMPUTED_VALUE"""),45673.66666666667)</f>
        <v>45673.66667</v>
      </c>
      <c r="K263" s="1">
        <f>IFERROR(__xludf.DUMMYFUNCTION("""COMPUTED_VALUE"""),1204.55)</f>
        <v>1204.55</v>
      </c>
      <c r="M263" s="2">
        <f>IFERROR(__xludf.DUMMYFUNCTION("""COMPUTED_VALUE"""),45673.66666666667)</f>
        <v>45673.66667</v>
      </c>
      <c r="N263" s="1">
        <f>IFERROR(__xludf.DUMMYFUNCTION("""COMPUTED_VALUE"""),3.9800596E7)</f>
        <v>39800596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IFERROR(__xludf.DUMMYFUNCTION("""COMPUTED_VALUE"""),1204.55)</f>
        <v>1204.55</v>
      </c>
      <c r="D264" s="2">
        <f>IFERROR(__xludf.DUMMYFUNCTION("""COMPUTED_VALUE"""),45674.66666666667)</f>
        <v>45674.66667</v>
      </c>
      <c r="E264" s="1">
        <f>IFERROR(__xludf.DUMMYFUNCTION("""COMPUTED_VALUE"""),1220.17)</f>
        <v>1220.17</v>
      </c>
      <c r="G264" s="2">
        <f>IFERROR(__xludf.DUMMYFUNCTION("""COMPUTED_VALUE"""),45674.66666666667)</f>
        <v>45674.66667</v>
      </c>
      <c r="H264" s="1">
        <f>IFERROR(__xludf.DUMMYFUNCTION("""COMPUTED_VALUE"""),1196.48)</f>
        <v>1196.48</v>
      </c>
      <c r="J264" s="2">
        <f>IFERROR(__xludf.DUMMYFUNCTION("""COMPUTED_VALUE"""),45674.66666666667)</f>
        <v>45674.66667</v>
      </c>
      <c r="K264" s="1">
        <f>IFERROR(__xludf.DUMMYFUNCTION("""COMPUTED_VALUE"""),1208.72)</f>
        <v>1208.72</v>
      </c>
      <c r="M264" s="2">
        <f>IFERROR(__xludf.DUMMYFUNCTION("""COMPUTED_VALUE"""),45674.66666666667)</f>
        <v>45674.66667</v>
      </c>
      <c r="N264" s="1">
        <f>IFERROR(__xludf.DUMMYFUNCTION("""COMPUTED_VALUE"""),3.9723819E7)</f>
        <v>39723819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IFERROR(__xludf.DUMMYFUNCTION("""COMPUTED_VALUE"""),1208.72)</f>
        <v>1208.72</v>
      </c>
      <c r="D265" s="2">
        <f>IFERROR(__xludf.DUMMYFUNCTION("""COMPUTED_VALUE"""),45678.66666666667)</f>
        <v>45678.66667</v>
      </c>
      <c r="E265" s="1">
        <f>IFERROR(__xludf.DUMMYFUNCTION("""COMPUTED_VALUE"""),1229.95)</f>
        <v>1229.95</v>
      </c>
      <c r="G265" s="2">
        <f>IFERROR(__xludf.DUMMYFUNCTION("""COMPUTED_VALUE"""),45678.66666666667)</f>
        <v>45678.66667</v>
      </c>
      <c r="H265" s="1">
        <f>IFERROR(__xludf.DUMMYFUNCTION("""COMPUTED_VALUE"""),1208.72)</f>
        <v>1208.72</v>
      </c>
      <c r="J265" s="2">
        <f>IFERROR(__xludf.DUMMYFUNCTION("""COMPUTED_VALUE"""),45678.66666666667)</f>
        <v>45678.66667</v>
      </c>
      <c r="K265" s="1">
        <f>IFERROR(__xludf.DUMMYFUNCTION("""COMPUTED_VALUE"""),1223.4)</f>
        <v>1223.4</v>
      </c>
      <c r="M265" s="2">
        <f>IFERROR(__xludf.DUMMYFUNCTION("""COMPUTED_VALUE"""),45678.66666666667)</f>
        <v>45678.66667</v>
      </c>
      <c r="N265" s="1">
        <f>IFERROR(__xludf.DUMMYFUNCTION("""COMPUTED_VALUE"""),4.4716178E7)</f>
        <v>44716178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IFERROR(__xludf.DUMMYFUNCTION("""COMPUTED_VALUE"""),1223.4)</f>
        <v>1223.4</v>
      </c>
      <c r="D266" s="2">
        <f>IFERROR(__xludf.DUMMYFUNCTION("""COMPUTED_VALUE"""),45679.66666666667)</f>
        <v>45679.66667</v>
      </c>
      <c r="E266" s="1">
        <f>IFERROR(__xludf.DUMMYFUNCTION("""COMPUTED_VALUE"""),1229.73)</f>
        <v>1229.73</v>
      </c>
      <c r="G266" s="2">
        <f>IFERROR(__xludf.DUMMYFUNCTION("""COMPUTED_VALUE"""),45679.66666666667)</f>
        <v>45679.66667</v>
      </c>
      <c r="H266" s="1">
        <f>IFERROR(__xludf.DUMMYFUNCTION("""COMPUTED_VALUE"""),1183.93)</f>
        <v>1183.93</v>
      </c>
      <c r="J266" s="2">
        <f>IFERROR(__xludf.DUMMYFUNCTION("""COMPUTED_VALUE"""),45679.66666666667)</f>
        <v>45679.66667</v>
      </c>
      <c r="K266" s="1">
        <f>IFERROR(__xludf.DUMMYFUNCTION("""COMPUTED_VALUE"""),1185.02)</f>
        <v>1185.02</v>
      </c>
      <c r="M266" s="2">
        <f>IFERROR(__xludf.DUMMYFUNCTION("""COMPUTED_VALUE"""),45679.66666666667)</f>
        <v>45679.66667</v>
      </c>
      <c r="N266" s="1">
        <f>IFERROR(__xludf.DUMMYFUNCTION("""COMPUTED_VALUE"""),4.2680662E7)</f>
        <v>42680662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IFERROR(__xludf.DUMMYFUNCTION("""COMPUTED_VALUE"""),1185.02)</f>
        <v>1185.02</v>
      </c>
      <c r="D267" s="2">
        <f>IFERROR(__xludf.DUMMYFUNCTION("""COMPUTED_VALUE"""),45680.66666666667)</f>
        <v>45680.66667</v>
      </c>
      <c r="E267" s="1">
        <f>IFERROR(__xludf.DUMMYFUNCTION("""COMPUTED_VALUE"""),1196.4)</f>
        <v>1196.4</v>
      </c>
      <c r="G267" s="2">
        <f>IFERROR(__xludf.DUMMYFUNCTION("""COMPUTED_VALUE"""),45680.66666666667)</f>
        <v>45680.66667</v>
      </c>
      <c r="H267" s="1">
        <f>IFERROR(__xludf.DUMMYFUNCTION("""COMPUTED_VALUE"""),1169.69)</f>
        <v>1169.69</v>
      </c>
      <c r="J267" s="2">
        <f>IFERROR(__xludf.DUMMYFUNCTION("""COMPUTED_VALUE"""),45680.66666666667)</f>
        <v>45680.66667</v>
      </c>
      <c r="K267" s="1">
        <f>IFERROR(__xludf.DUMMYFUNCTION("""COMPUTED_VALUE"""),1182.04)</f>
        <v>1182.04</v>
      </c>
      <c r="M267" s="2">
        <f>IFERROR(__xludf.DUMMYFUNCTION("""COMPUTED_VALUE"""),45680.66666666667)</f>
        <v>45680.66667</v>
      </c>
      <c r="N267" s="1">
        <f>IFERROR(__xludf.DUMMYFUNCTION("""COMPUTED_VALUE"""),4.0074382E7)</f>
        <v>40074382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IFERROR(__xludf.DUMMYFUNCTION("""COMPUTED_VALUE"""),1182.04)</f>
        <v>1182.04</v>
      </c>
      <c r="D268" s="2">
        <f>IFERROR(__xludf.DUMMYFUNCTION("""COMPUTED_VALUE"""),45681.66666666667)</f>
        <v>45681.66667</v>
      </c>
      <c r="E268" s="1">
        <f>IFERROR(__xludf.DUMMYFUNCTION("""COMPUTED_VALUE"""),1191.78)</f>
        <v>1191.78</v>
      </c>
      <c r="G268" s="2">
        <f>IFERROR(__xludf.DUMMYFUNCTION("""COMPUTED_VALUE"""),45681.66666666667)</f>
        <v>45681.66667</v>
      </c>
      <c r="H268" s="1">
        <f>IFERROR(__xludf.DUMMYFUNCTION("""COMPUTED_VALUE"""),1173.56)</f>
        <v>1173.56</v>
      </c>
      <c r="J268" s="2">
        <f>IFERROR(__xludf.DUMMYFUNCTION("""COMPUTED_VALUE"""),45681.66666666667)</f>
        <v>45681.66667</v>
      </c>
      <c r="K268" s="1">
        <f>IFERROR(__xludf.DUMMYFUNCTION("""COMPUTED_VALUE"""),1175.73)</f>
        <v>1175.73</v>
      </c>
      <c r="M268" s="2">
        <f>IFERROR(__xludf.DUMMYFUNCTION("""COMPUTED_VALUE"""),45681.66666666667)</f>
        <v>45681.66667</v>
      </c>
      <c r="N268" s="1">
        <f>IFERROR(__xludf.DUMMYFUNCTION("""COMPUTED_VALUE"""),2.7571737E7)</f>
        <v>27571737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IFERROR(__xludf.DUMMYFUNCTION("""COMPUTED_VALUE"""),1175.73)</f>
        <v>1175.73</v>
      </c>
      <c r="D269" s="2">
        <f>IFERROR(__xludf.DUMMYFUNCTION("""COMPUTED_VALUE"""),45684.66666666667)</f>
        <v>45684.66667</v>
      </c>
      <c r="E269" s="1">
        <f>IFERROR(__xludf.DUMMYFUNCTION("""COMPUTED_VALUE"""),1175.73)</f>
        <v>1175.73</v>
      </c>
      <c r="G269" s="2">
        <f>IFERROR(__xludf.DUMMYFUNCTION("""COMPUTED_VALUE"""),45684.66666666667)</f>
        <v>45684.66667</v>
      </c>
      <c r="H269" s="1">
        <f>IFERROR(__xludf.DUMMYFUNCTION("""COMPUTED_VALUE"""),1088.74)</f>
        <v>1088.74</v>
      </c>
      <c r="J269" s="2">
        <f>IFERROR(__xludf.DUMMYFUNCTION("""COMPUTED_VALUE"""),45684.66666666667)</f>
        <v>45684.66667</v>
      </c>
      <c r="K269" s="1">
        <f>IFERROR(__xludf.DUMMYFUNCTION("""COMPUTED_VALUE"""),1101.09)</f>
        <v>1101.09</v>
      </c>
      <c r="M269" s="2">
        <f>IFERROR(__xludf.DUMMYFUNCTION("""COMPUTED_VALUE"""),45684.66666666667)</f>
        <v>45684.66667</v>
      </c>
      <c r="N269" s="1">
        <f>IFERROR(__xludf.DUMMYFUNCTION("""COMPUTED_VALUE"""),7.3466038E7)</f>
        <v>73466038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IFERROR(__xludf.DUMMYFUNCTION("""COMPUTED_VALUE"""),1101.09)</f>
        <v>1101.09</v>
      </c>
      <c r="D270" s="2">
        <f>IFERROR(__xludf.DUMMYFUNCTION("""COMPUTED_VALUE"""),45685.66666666667)</f>
        <v>45685.66667</v>
      </c>
      <c r="E270" s="1">
        <f>IFERROR(__xludf.DUMMYFUNCTION("""COMPUTED_VALUE"""),1112.52)</f>
        <v>1112.52</v>
      </c>
      <c r="G270" s="2">
        <f>IFERROR(__xludf.DUMMYFUNCTION("""COMPUTED_VALUE"""),45685.66666666667)</f>
        <v>45685.66667</v>
      </c>
      <c r="H270" s="1">
        <f>IFERROR(__xludf.DUMMYFUNCTION("""COMPUTED_VALUE"""),1088.11)</f>
        <v>1088.11</v>
      </c>
      <c r="J270" s="2">
        <f>IFERROR(__xludf.DUMMYFUNCTION("""COMPUTED_VALUE"""),45685.66666666667)</f>
        <v>45685.66667</v>
      </c>
      <c r="K270" s="1">
        <f>IFERROR(__xludf.DUMMYFUNCTION("""COMPUTED_VALUE"""),1109.67)</f>
        <v>1109.67</v>
      </c>
      <c r="M270" s="2">
        <f>IFERROR(__xludf.DUMMYFUNCTION("""COMPUTED_VALUE"""),45685.66666666667)</f>
        <v>45685.66667</v>
      </c>
      <c r="N270" s="1">
        <f>IFERROR(__xludf.DUMMYFUNCTION("""COMPUTED_VALUE"""),4.5851634E7)</f>
        <v>45851634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IFERROR(__xludf.DUMMYFUNCTION("""COMPUTED_VALUE"""),1109.67)</f>
        <v>1109.67</v>
      </c>
      <c r="D271" s="2">
        <f>IFERROR(__xludf.DUMMYFUNCTION("""COMPUTED_VALUE"""),45686.66666666667)</f>
        <v>45686.66667</v>
      </c>
      <c r="E271" s="1">
        <f>IFERROR(__xludf.DUMMYFUNCTION("""COMPUTED_VALUE"""),1130.75)</f>
        <v>1130.75</v>
      </c>
      <c r="G271" s="2">
        <f>IFERROR(__xludf.DUMMYFUNCTION("""COMPUTED_VALUE"""),45686.66666666667)</f>
        <v>45686.66667</v>
      </c>
      <c r="H271" s="1">
        <f>IFERROR(__xludf.DUMMYFUNCTION("""COMPUTED_VALUE"""),1102.88)</f>
        <v>1102.88</v>
      </c>
      <c r="J271" s="2">
        <f>IFERROR(__xludf.DUMMYFUNCTION("""COMPUTED_VALUE"""),45686.66666666667)</f>
        <v>45686.66667</v>
      </c>
      <c r="K271" s="1">
        <f>IFERROR(__xludf.DUMMYFUNCTION("""COMPUTED_VALUE"""),1111.04)</f>
        <v>1111.04</v>
      </c>
      <c r="M271" s="2">
        <f>IFERROR(__xludf.DUMMYFUNCTION("""COMPUTED_VALUE"""),45686.66666666667)</f>
        <v>45686.66667</v>
      </c>
      <c r="N271" s="1">
        <f>IFERROR(__xludf.DUMMYFUNCTION("""COMPUTED_VALUE"""),3.1838117E7)</f>
        <v>31838117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IFERROR(__xludf.DUMMYFUNCTION("""COMPUTED_VALUE"""),1111.04)</f>
        <v>1111.04</v>
      </c>
      <c r="D272" s="2">
        <f>IFERROR(__xludf.DUMMYFUNCTION("""COMPUTED_VALUE"""),45687.66666666667)</f>
        <v>45687.66667</v>
      </c>
      <c r="E272" s="1">
        <f>IFERROR(__xludf.DUMMYFUNCTION("""COMPUTED_VALUE"""),1131.16)</f>
        <v>1131.16</v>
      </c>
      <c r="G272" s="2">
        <f>IFERROR(__xludf.DUMMYFUNCTION("""COMPUTED_VALUE"""),45687.66666666667)</f>
        <v>45687.66667</v>
      </c>
      <c r="H272" s="1">
        <f>IFERROR(__xludf.DUMMYFUNCTION("""COMPUTED_VALUE"""),1111.04)</f>
        <v>1111.04</v>
      </c>
      <c r="J272" s="2">
        <f>IFERROR(__xludf.DUMMYFUNCTION("""COMPUTED_VALUE"""),45687.66666666667)</f>
        <v>45687.66667</v>
      </c>
      <c r="K272" s="1">
        <f>IFERROR(__xludf.DUMMYFUNCTION("""COMPUTED_VALUE"""),1126.73)</f>
        <v>1126.73</v>
      </c>
      <c r="M272" s="2">
        <f>IFERROR(__xludf.DUMMYFUNCTION("""COMPUTED_VALUE"""),45687.66666666667)</f>
        <v>45687.66667</v>
      </c>
      <c r="N272" s="1">
        <f>IFERROR(__xludf.DUMMYFUNCTION("""COMPUTED_VALUE"""),4.4565844E7)</f>
        <v>44565844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IFERROR(__xludf.DUMMYFUNCTION("""COMPUTED_VALUE"""),1126.73)</f>
        <v>1126.73</v>
      </c>
      <c r="D273" s="2">
        <f>IFERROR(__xludf.DUMMYFUNCTION("""COMPUTED_VALUE"""),45688.66666666667)</f>
        <v>45688.66667</v>
      </c>
      <c r="E273" s="1">
        <f>IFERROR(__xludf.DUMMYFUNCTION("""COMPUTED_VALUE"""),1130.7)</f>
        <v>1130.7</v>
      </c>
      <c r="G273" s="2">
        <f>IFERROR(__xludf.DUMMYFUNCTION("""COMPUTED_VALUE"""),45688.66666666667)</f>
        <v>45688.66667</v>
      </c>
      <c r="H273" s="1">
        <f>IFERROR(__xludf.DUMMYFUNCTION("""COMPUTED_VALUE"""),1094.47)</f>
        <v>1094.47</v>
      </c>
      <c r="J273" s="2">
        <f>IFERROR(__xludf.DUMMYFUNCTION("""COMPUTED_VALUE"""),45688.66666666667)</f>
        <v>45688.66667</v>
      </c>
      <c r="K273" s="1">
        <f>IFERROR(__xludf.DUMMYFUNCTION("""COMPUTED_VALUE"""),1096.76)</f>
        <v>1096.76</v>
      </c>
      <c r="M273" s="2">
        <f>IFERROR(__xludf.DUMMYFUNCTION("""COMPUTED_VALUE"""),45688.66666666667)</f>
        <v>45688.66667</v>
      </c>
      <c r="N273" s="1">
        <f>IFERROR(__xludf.DUMMYFUNCTION("""COMPUTED_VALUE"""),4.2709475E7)</f>
        <v>42709475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IFERROR(__xludf.DUMMYFUNCTION("""COMPUTED_VALUE"""),1096.76)</f>
        <v>1096.76</v>
      </c>
      <c r="D274" s="2">
        <f>IFERROR(__xludf.DUMMYFUNCTION("""COMPUTED_VALUE"""),45691.66666666667)</f>
        <v>45691.66667</v>
      </c>
      <c r="E274" s="1">
        <f>IFERROR(__xludf.DUMMYFUNCTION("""COMPUTED_VALUE"""),1117.03)</f>
        <v>1117.03</v>
      </c>
      <c r="G274" s="2">
        <f>IFERROR(__xludf.DUMMYFUNCTION("""COMPUTED_VALUE"""),45691.66666666667)</f>
        <v>45691.66667</v>
      </c>
      <c r="H274" s="1">
        <f>IFERROR(__xludf.DUMMYFUNCTION("""COMPUTED_VALUE"""),1078.75)</f>
        <v>1078.75</v>
      </c>
      <c r="J274" s="2">
        <f>IFERROR(__xludf.DUMMYFUNCTION("""COMPUTED_VALUE"""),45691.66666666667)</f>
        <v>45691.66667</v>
      </c>
      <c r="K274" s="1">
        <f>IFERROR(__xludf.DUMMYFUNCTION("""COMPUTED_VALUE"""),1111.59)</f>
        <v>1111.59</v>
      </c>
      <c r="M274" s="2">
        <f>IFERROR(__xludf.DUMMYFUNCTION("""COMPUTED_VALUE"""),45691.66666666667)</f>
        <v>45691.66667</v>
      </c>
      <c r="N274" s="1">
        <f>IFERROR(__xludf.DUMMYFUNCTION("""COMPUTED_VALUE"""),2.9896495E7)</f>
        <v>29896495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IFERROR(__xludf.DUMMYFUNCTION("""COMPUTED_VALUE"""),1111.59)</f>
        <v>1111.59</v>
      </c>
      <c r="D275" s="2">
        <f>IFERROR(__xludf.DUMMYFUNCTION("""COMPUTED_VALUE"""),45692.66666666667)</f>
        <v>45692.66667</v>
      </c>
      <c r="E275" s="1">
        <f>IFERROR(__xludf.DUMMYFUNCTION("""COMPUTED_VALUE"""),1114.88)</f>
        <v>1114.88</v>
      </c>
      <c r="G275" s="2">
        <f>IFERROR(__xludf.DUMMYFUNCTION("""COMPUTED_VALUE"""),45692.66666666667)</f>
        <v>45692.66667</v>
      </c>
      <c r="H275" s="1">
        <f>IFERROR(__xludf.DUMMYFUNCTION("""COMPUTED_VALUE"""),1099.64)</f>
        <v>1099.64</v>
      </c>
      <c r="J275" s="2">
        <f>IFERROR(__xludf.DUMMYFUNCTION("""COMPUTED_VALUE"""),45692.66666666667)</f>
        <v>45692.66667</v>
      </c>
      <c r="K275" s="1">
        <f>IFERROR(__xludf.DUMMYFUNCTION("""COMPUTED_VALUE"""),1103.89)</f>
        <v>1103.89</v>
      </c>
      <c r="M275" s="2">
        <f>IFERROR(__xludf.DUMMYFUNCTION("""COMPUTED_VALUE"""),45692.66666666667)</f>
        <v>45692.66667</v>
      </c>
      <c r="N275" s="1">
        <f>IFERROR(__xludf.DUMMYFUNCTION("""COMPUTED_VALUE"""),2.8995117E7)</f>
        <v>28995117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IFERROR(__xludf.DUMMYFUNCTION("""COMPUTED_VALUE"""),1103.89)</f>
        <v>1103.89</v>
      </c>
      <c r="D276" s="2">
        <f>IFERROR(__xludf.DUMMYFUNCTION("""COMPUTED_VALUE"""),45693.66666666667)</f>
        <v>45693.66667</v>
      </c>
      <c r="E276" s="1">
        <f>IFERROR(__xludf.DUMMYFUNCTION("""COMPUTED_VALUE"""),1123.4)</f>
        <v>1123.4</v>
      </c>
      <c r="G276" s="2">
        <f>IFERROR(__xludf.DUMMYFUNCTION("""COMPUTED_VALUE"""),45693.66666666667)</f>
        <v>45693.66667</v>
      </c>
      <c r="H276" s="1">
        <f>IFERROR(__xludf.DUMMYFUNCTION("""COMPUTED_VALUE"""),1103.89)</f>
        <v>1103.89</v>
      </c>
      <c r="J276" s="2">
        <f>IFERROR(__xludf.DUMMYFUNCTION("""COMPUTED_VALUE"""),45693.66666666667)</f>
        <v>45693.66667</v>
      </c>
      <c r="K276" s="1">
        <f>IFERROR(__xludf.DUMMYFUNCTION("""COMPUTED_VALUE"""),1119.08)</f>
        <v>1119.08</v>
      </c>
      <c r="M276" s="2">
        <f>IFERROR(__xludf.DUMMYFUNCTION("""COMPUTED_VALUE"""),45693.66666666667)</f>
        <v>45693.66667</v>
      </c>
      <c r="N276" s="1">
        <f>IFERROR(__xludf.DUMMYFUNCTION("""COMPUTED_VALUE"""),2.9935625E7)</f>
        <v>29935625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IFERROR(__xludf.DUMMYFUNCTION("""COMPUTED_VALUE"""),1119.08)</f>
        <v>1119.08</v>
      </c>
      <c r="D277" s="2">
        <f>IFERROR(__xludf.DUMMYFUNCTION("""COMPUTED_VALUE"""),45694.66666666667)</f>
        <v>45694.66667</v>
      </c>
      <c r="E277" s="1">
        <f>IFERROR(__xludf.DUMMYFUNCTION("""COMPUTED_VALUE"""),1124.48)</f>
        <v>1124.48</v>
      </c>
      <c r="G277" s="2">
        <f>IFERROR(__xludf.DUMMYFUNCTION("""COMPUTED_VALUE"""),45694.66666666667)</f>
        <v>45694.66667</v>
      </c>
      <c r="H277" s="1">
        <f>IFERROR(__xludf.DUMMYFUNCTION("""COMPUTED_VALUE"""),1077.73)</f>
        <v>1077.73</v>
      </c>
      <c r="J277" s="2">
        <f>IFERROR(__xludf.DUMMYFUNCTION("""COMPUTED_VALUE"""),45694.66666666667)</f>
        <v>45694.66667</v>
      </c>
      <c r="K277" s="1">
        <f>IFERROR(__xludf.DUMMYFUNCTION("""COMPUTED_VALUE"""),1087.63)</f>
        <v>1087.63</v>
      </c>
      <c r="M277" s="2">
        <f>IFERROR(__xludf.DUMMYFUNCTION("""COMPUTED_VALUE"""),45694.66666666667)</f>
        <v>45694.66667</v>
      </c>
      <c r="N277" s="1">
        <f>IFERROR(__xludf.DUMMYFUNCTION("""COMPUTED_VALUE"""),3.9182259E7)</f>
        <v>39182259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IFERROR(__xludf.DUMMYFUNCTION("""COMPUTED_VALUE"""),1087.63)</f>
        <v>1087.63</v>
      </c>
      <c r="D278" s="2">
        <f>IFERROR(__xludf.DUMMYFUNCTION("""COMPUTED_VALUE"""),45695.66666666667)</f>
        <v>45695.66667</v>
      </c>
      <c r="E278" s="1">
        <f>IFERROR(__xludf.DUMMYFUNCTION("""COMPUTED_VALUE"""),1094.82)</f>
        <v>1094.82</v>
      </c>
      <c r="G278" s="2">
        <f>IFERROR(__xludf.DUMMYFUNCTION("""COMPUTED_VALUE"""),45695.66666666667)</f>
        <v>45695.66667</v>
      </c>
      <c r="H278" s="1">
        <f>IFERROR(__xludf.DUMMYFUNCTION("""COMPUTED_VALUE"""),1078.72)</f>
        <v>1078.72</v>
      </c>
      <c r="J278" s="2">
        <f>IFERROR(__xludf.DUMMYFUNCTION("""COMPUTED_VALUE"""),45695.66666666667)</f>
        <v>45695.66667</v>
      </c>
      <c r="K278" s="1">
        <f>IFERROR(__xludf.DUMMYFUNCTION("""COMPUTED_VALUE"""),1090.34)</f>
        <v>1090.34</v>
      </c>
      <c r="M278" s="2">
        <f>IFERROR(__xludf.DUMMYFUNCTION("""COMPUTED_VALUE"""),45695.66666666667)</f>
        <v>45695.66667</v>
      </c>
      <c r="N278" s="1">
        <f>IFERROR(__xludf.DUMMYFUNCTION("""COMPUTED_VALUE"""),3.2469027E7)</f>
        <v>32469027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IFERROR(__xludf.DUMMYFUNCTION("""COMPUTED_VALUE"""),1090.34)</f>
        <v>1090.34</v>
      </c>
      <c r="D279" s="2">
        <f>IFERROR(__xludf.DUMMYFUNCTION("""COMPUTED_VALUE"""),45698.66666666667)</f>
        <v>45698.66667</v>
      </c>
      <c r="E279" s="1">
        <f>IFERROR(__xludf.DUMMYFUNCTION("""COMPUTED_VALUE"""),1115.21)</f>
        <v>1115.21</v>
      </c>
      <c r="G279" s="2">
        <f>IFERROR(__xludf.DUMMYFUNCTION("""COMPUTED_VALUE"""),45698.66666666667)</f>
        <v>45698.66667</v>
      </c>
      <c r="H279" s="1">
        <f>IFERROR(__xludf.DUMMYFUNCTION("""COMPUTED_VALUE"""),1090.34)</f>
        <v>1090.34</v>
      </c>
      <c r="J279" s="2">
        <f>IFERROR(__xludf.DUMMYFUNCTION("""COMPUTED_VALUE"""),45698.66666666667)</f>
        <v>45698.66667</v>
      </c>
      <c r="K279" s="1">
        <f>IFERROR(__xludf.DUMMYFUNCTION("""COMPUTED_VALUE"""),1105.78)</f>
        <v>1105.78</v>
      </c>
      <c r="M279" s="2">
        <f>IFERROR(__xludf.DUMMYFUNCTION("""COMPUTED_VALUE"""),45698.66666666667)</f>
        <v>45698.66667</v>
      </c>
      <c r="N279" s="1">
        <f>IFERROR(__xludf.DUMMYFUNCTION("""COMPUTED_VALUE"""),3.7746875E7)</f>
        <v>37746875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IFERROR(__xludf.DUMMYFUNCTION("""COMPUTED_VALUE"""),1105.78)</f>
        <v>1105.78</v>
      </c>
      <c r="D280" s="2">
        <f>IFERROR(__xludf.DUMMYFUNCTION("""COMPUTED_VALUE"""),45699.66666666667)</f>
        <v>45699.66667</v>
      </c>
      <c r="E280" s="1">
        <f>IFERROR(__xludf.DUMMYFUNCTION("""COMPUTED_VALUE"""),1105.78)</f>
        <v>1105.78</v>
      </c>
      <c r="G280" s="2">
        <f>IFERROR(__xludf.DUMMYFUNCTION("""COMPUTED_VALUE"""),45699.66666666667)</f>
        <v>45699.66667</v>
      </c>
      <c r="H280" s="1">
        <f>IFERROR(__xludf.DUMMYFUNCTION("""COMPUTED_VALUE"""),1082.22)</f>
        <v>1082.22</v>
      </c>
      <c r="J280" s="2">
        <f>IFERROR(__xludf.DUMMYFUNCTION("""COMPUTED_VALUE"""),45699.66666666667)</f>
        <v>45699.66667</v>
      </c>
      <c r="K280" s="1">
        <f>IFERROR(__xludf.DUMMYFUNCTION("""COMPUTED_VALUE"""),1094.85)</f>
        <v>1094.85</v>
      </c>
      <c r="M280" s="2">
        <f>IFERROR(__xludf.DUMMYFUNCTION("""COMPUTED_VALUE"""),45699.66666666667)</f>
        <v>45699.66667</v>
      </c>
      <c r="N280" s="1">
        <f>IFERROR(__xludf.DUMMYFUNCTION("""COMPUTED_VALUE"""),3.6776899E7)</f>
        <v>36776899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IFERROR(__xludf.DUMMYFUNCTION("""COMPUTED_VALUE"""),1094.85)</f>
        <v>1094.85</v>
      </c>
      <c r="D281" s="2">
        <f>IFERROR(__xludf.DUMMYFUNCTION("""COMPUTED_VALUE"""),45700.66666666667)</f>
        <v>45700.66667</v>
      </c>
      <c r="E281" s="1">
        <f>IFERROR(__xludf.DUMMYFUNCTION("""COMPUTED_VALUE"""),1099.06)</f>
        <v>1099.06</v>
      </c>
      <c r="G281" s="2">
        <f>IFERROR(__xludf.DUMMYFUNCTION("""COMPUTED_VALUE"""),45700.66666666667)</f>
        <v>45700.66667</v>
      </c>
      <c r="H281" s="1">
        <f>IFERROR(__xludf.DUMMYFUNCTION("""COMPUTED_VALUE"""),1068.93)</f>
        <v>1068.93</v>
      </c>
      <c r="J281" s="2">
        <f>IFERROR(__xludf.DUMMYFUNCTION("""COMPUTED_VALUE"""),45700.66666666667)</f>
        <v>45700.66667</v>
      </c>
      <c r="K281" s="1">
        <f>IFERROR(__xludf.DUMMYFUNCTION("""COMPUTED_VALUE"""),1074.66)</f>
        <v>1074.66</v>
      </c>
      <c r="M281" s="2">
        <f>IFERROR(__xludf.DUMMYFUNCTION("""COMPUTED_VALUE"""),45700.66666666667)</f>
        <v>45700.66667</v>
      </c>
      <c r="N281" s="1">
        <f>IFERROR(__xludf.DUMMYFUNCTION("""COMPUTED_VALUE"""),3.9148931E7)</f>
        <v>39148931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IFERROR(__xludf.DUMMYFUNCTION("""COMPUTED_VALUE"""),1074.66)</f>
        <v>1074.66</v>
      </c>
      <c r="D282" s="2">
        <f>IFERROR(__xludf.DUMMYFUNCTION("""COMPUTED_VALUE"""),45701.66666666667)</f>
        <v>45701.66667</v>
      </c>
      <c r="E282" s="1">
        <f>IFERROR(__xludf.DUMMYFUNCTION("""COMPUTED_VALUE"""),1102.08)</f>
        <v>1102.08</v>
      </c>
      <c r="G282" s="2">
        <f>IFERROR(__xludf.DUMMYFUNCTION("""COMPUTED_VALUE"""),45701.66666666667)</f>
        <v>45701.66667</v>
      </c>
      <c r="H282" s="1">
        <f>IFERROR(__xludf.DUMMYFUNCTION("""COMPUTED_VALUE"""),1066.32)</f>
        <v>1066.32</v>
      </c>
      <c r="J282" s="2">
        <f>IFERROR(__xludf.DUMMYFUNCTION("""COMPUTED_VALUE"""),45701.66666666667)</f>
        <v>45701.66667</v>
      </c>
      <c r="K282" s="1">
        <f>IFERROR(__xludf.DUMMYFUNCTION("""COMPUTED_VALUE"""),1097.19)</f>
        <v>1097.19</v>
      </c>
      <c r="M282" s="2">
        <f>IFERROR(__xludf.DUMMYFUNCTION("""COMPUTED_VALUE"""),45701.66666666667)</f>
        <v>45701.66667</v>
      </c>
      <c r="N282" s="1">
        <f>IFERROR(__xludf.DUMMYFUNCTION("""COMPUTED_VALUE"""),4.0583691E7)</f>
        <v>40583691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IFERROR(__xludf.DUMMYFUNCTION("""COMPUTED_VALUE"""),1097.19)</f>
        <v>1097.19</v>
      </c>
      <c r="D283" s="2">
        <f>IFERROR(__xludf.DUMMYFUNCTION("""COMPUTED_VALUE"""),45702.66666666667)</f>
        <v>45702.66667</v>
      </c>
      <c r="E283" s="1">
        <f>IFERROR(__xludf.DUMMYFUNCTION("""COMPUTED_VALUE"""),1110.61)</f>
        <v>1110.61</v>
      </c>
      <c r="G283" s="2">
        <f>IFERROR(__xludf.DUMMYFUNCTION("""COMPUTED_VALUE"""),45702.66666666667)</f>
        <v>45702.66667</v>
      </c>
      <c r="H283" s="1">
        <f>IFERROR(__xludf.DUMMYFUNCTION("""COMPUTED_VALUE"""),1095.15)</f>
        <v>1095.15</v>
      </c>
      <c r="J283" s="2">
        <f>IFERROR(__xludf.DUMMYFUNCTION("""COMPUTED_VALUE"""),45702.66666666667)</f>
        <v>45702.66667</v>
      </c>
      <c r="K283" s="1">
        <f>IFERROR(__xludf.DUMMYFUNCTION("""COMPUTED_VALUE"""),1095.67)</f>
        <v>1095.67</v>
      </c>
      <c r="M283" s="2">
        <f>IFERROR(__xludf.DUMMYFUNCTION("""COMPUTED_VALUE"""),45702.66666666667)</f>
        <v>45702.66667</v>
      </c>
      <c r="N283" s="1">
        <f>IFERROR(__xludf.DUMMYFUNCTION("""COMPUTED_VALUE"""),3.0449964E7)</f>
        <v>30449964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IFERROR(__xludf.DUMMYFUNCTION("""COMPUTED_VALUE"""),1095.67)</f>
        <v>1095.67</v>
      </c>
      <c r="D284" s="2">
        <f>IFERROR(__xludf.DUMMYFUNCTION("""COMPUTED_VALUE"""),45706.66666666667)</f>
        <v>45706.66667</v>
      </c>
      <c r="E284" s="1">
        <f>IFERROR(__xludf.DUMMYFUNCTION("""COMPUTED_VALUE"""),1112.87)</f>
        <v>1112.87</v>
      </c>
      <c r="G284" s="2">
        <f>IFERROR(__xludf.DUMMYFUNCTION("""COMPUTED_VALUE"""),45706.66666666667)</f>
        <v>45706.66667</v>
      </c>
      <c r="H284" s="1">
        <f>IFERROR(__xludf.DUMMYFUNCTION("""COMPUTED_VALUE"""),1095.26)</f>
        <v>1095.26</v>
      </c>
      <c r="J284" s="2">
        <f>IFERROR(__xludf.DUMMYFUNCTION("""COMPUTED_VALUE"""),45706.66666666667)</f>
        <v>45706.66667</v>
      </c>
      <c r="K284" s="1">
        <f>IFERROR(__xludf.DUMMYFUNCTION("""COMPUTED_VALUE"""),1108.84)</f>
        <v>1108.84</v>
      </c>
      <c r="M284" s="2">
        <f>IFERROR(__xludf.DUMMYFUNCTION("""COMPUTED_VALUE"""),45706.66666666667)</f>
        <v>45706.66667</v>
      </c>
      <c r="N284" s="1">
        <f>IFERROR(__xludf.DUMMYFUNCTION("""COMPUTED_VALUE"""),2.9779879E7)</f>
        <v>29779879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IFERROR(__xludf.DUMMYFUNCTION("""COMPUTED_VALUE"""),1108.84)</f>
        <v>1108.84</v>
      </c>
      <c r="D285" s="2">
        <f>IFERROR(__xludf.DUMMYFUNCTION("""COMPUTED_VALUE"""),45707.66666666667)</f>
        <v>45707.66667</v>
      </c>
      <c r="E285" s="1">
        <f>IFERROR(__xludf.DUMMYFUNCTION("""COMPUTED_VALUE"""),1127.83)</f>
        <v>1127.83</v>
      </c>
      <c r="G285" s="2">
        <f>IFERROR(__xludf.DUMMYFUNCTION("""COMPUTED_VALUE"""),45707.66666666667)</f>
        <v>45707.66667</v>
      </c>
      <c r="H285" s="1">
        <f>IFERROR(__xludf.DUMMYFUNCTION("""COMPUTED_VALUE"""),1107.63)</f>
        <v>1107.63</v>
      </c>
      <c r="J285" s="2">
        <f>IFERROR(__xludf.DUMMYFUNCTION("""COMPUTED_VALUE"""),45707.66666666667)</f>
        <v>45707.66667</v>
      </c>
      <c r="K285" s="1">
        <f>IFERROR(__xludf.DUMMYFUNCTION("""COMPUTED_VALUE"""),1116.89)</f>
        <v>1116.89</v>
      </c>
      <c r="M285" s="2">
        <f>IFERROR(__xludf.DUMMYFUNCTION("""COMPUTED_VALUE"""),45707.66666666667)</f>
        <v>45707.66667</v>
      </c>
      <c r="N285" s="1">
        <f>IFERROR(__xludf.DUMMYFUNCTION("""COMPUTED_VALUE"""),2.9907476E7)</f>
        <v>29907476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IFERROR(__xludf.DUMMYFUNCTION("""COMPUTED_VALUE"""),1116.89)</f>
        <v>1116.89</v>
      </c>
      <c r="D286" s="2">
        <f>IFERROR(__xludf.DUMMYFUNCTION("""COMPUTED_VALUE"""),45708.66666666667)</f>
        <v>45708.66667</v>
      </c>
      <c r="E286" s="1">
        <f>IFERROR(__xludf.DUMMYFUNCTION("""COMPUTED_VALUE"""),1118.33)</f>
        <v>1118.33</v>
      </c>
      <c r="G286" s="2">
        <f>IFERROR(__xludf.DUMMYFUNCTION("""COMPUTED_VALUE"""),45708.66666666667)</f>
        <v>45708.66667</v>
      </c>
      <c r="H286" s="1">
        <f>IFERROR(__xludf.DUMMYFUNCTION("""COMPUTED_VALUE"""),1084.84)</f>
        <v>1084.84</v>
      </c>
      <c r="J286" s="2">
        <f>IFERROR(__xludf.DUMMYFUNCTION("""COMPUTED_VALUE"""),45708.66666666667)</f>
        <v>45708.66667</v>
      </c>
      <c r="K286" s="1">
        <f>IFERROR(__xludf.DUMMYFUNCTION("""COMPUTED_VALUE"""),1115.62)</f>
        <v>1115.62</v>
      </c>
      <c r="M286" s="2">
        <f>IFERROR(__xludf.DUMMYFUNCTION("""COMPUTED_VALUE"""),45708.66666666667)</f>
        <v>45708.66667</v>
      </c>
      <c r="N286" s="1">
        <f>IFERROR(__xludf.DUMMYFUNCTION("""COMPUTED_VALUE"""),3.2325331E7)</f>
        <v>32325331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IFERROR(__xludf.DUMMYFUNCTION("""COMPUTED_VALUE"""),1115.62)</f>
        <v>1115.62</v>
      </c>
      <c r="D287" s="2">
        <f>IFERROR(__xludf.DUMMYFUNCTION("""COMPUTED_VALUE"""),45709.66666666667)</f>
        <v>45709.66667</v>
      </c>
      <c r="E287" s="1">
        <f>IFERROR(__xludf.DUMMYFUNCTION("""COMPUTED_VALUE"""),1119.7)</f>
        <v>1119.7</v>
      </c>
      <c r="G287" s="2">
        <f>IFERROR(__xludf.DUMMYFUNCTION("""COMPUTED_VALUE"""),45709.66666666667)</f>
        <v>45709.66667</v>
      </c>
      <c r="H287" s="1">
        <f>IFERROR(__xludf.DUMMYFUNCTION("""COMPUTED_VALUE"""),1092.09)</f>
        <v>1092.09</v>
      </c>
      <c r="J287" s="2">
        <f>IFERROR(__xludf.DUMMYFUNCTION("""COMPUTED_VALUE"""),45709.66666666667)</f>
        <v>45709.66667</v>
      </c>
      <c r="K287" s="1">
        <f>IFERROR(__xludf.DUMMYFUNCTION("""COMPUTED_VALUE"""),1098.77)</f>
        <v>1098.77</v>
      </c>
      <c r="M287" s="2">
        <f>IFERROR(__xludf.DUMMYFUNCTION("""COMPUTED_VALUE"""),45709.66666666667)</f>
        <v>45709.66667</v>
      </c>
      <c r="N287" s="1">
        <f>IFERROR(__xludf.DUMMYFUNCTION("""COMPUTED_VALUE"""),4.6156691E7)</f>
        <v>46156691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IFERROR(__xludf.DUMMYFUNCTION("""COMPUTED_VALUE"""),1098.77)</f>
        <v>1098.77</v>
      </c>
      <c r="D288" s="2">
        <f>IFERROR(__xludf.DUMMYFUNCTION("""COMPUTED_VALUE"""),45712.66666666667)</f>
        <v>45712.66667</v>
      </c>
      <c r="E288" s="1">
        <f>IFERROR(__xludf.DUMMYFUNCTION("""COMPUTED_VALUE"""),1117.74)</f>
        <v>1117.74</v>
      </c>
      <c r="G288" s="2">
        <f>IFERROR(__xludf.DUMMYFUNCTION("""COMPUTED_VALUE"""),45712.66666666667)</f>
        <v>45712.66667</v>
      </c>
      <c r="H288" s="1">
        <f>IFERROR(__xludf.DUMMYFUNCTION("""COMPUTED_VALUE"""),1084.67)</f>
        <v>1084.67</v>
      </c>
      <c r="J288" s="2">
        <f>IFERROR(__xludf.DUMMYFUNCTION("""COMPUTED_VALUE"""),45712.66666666667)</f>
        <v>45712.66667</v>
      </c>
      <c r="K288" s="1">
        <f>IFERROR(__xludf.DUMMYFUNCTION("""COMPUTED_VALUE"""),1095.3)</f>
        <v>1095.3</v>
      </c>
      <c r="M288" s="2">
        <f>IFERROR(__xludf.DUMMYFUNCTION("""COMPUTED_VALUE"""),45712.66666666667)</f>
        <v>45712.66667</v>
      </c>
      <c r="N288" s="1">
        <f>IFERROR(__xludf.DUMMYFUNCTION("""COMPUTED_VALUE"""),3.5951168E7)</f>
        <v>35951168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IFERROR(__xludf.DUMMYFUNCTION("""COMPUTED_VALUE"""),1095.3)</f>
        <v>1095.3</v>
      </c>
      <c r="D289" s="2">
        <f>IFERROR(__xludf.DUMMYFUNCTION("""COMPUTED_VALUE"""),45713.66666666667)</f>
        <v>45713.66667</v>
      </c>
      <c r="E289" s="1">
        <f>IFERROR(__xludf.DUMMYFUNCTION("""COMPUTED_VALUE"""),1096.25)</f>
        <v>1096.25</v>
      </c>
      <c r="G289" s="2">
        <f>IFERROR(__xludf.DUMMYFUNCTION("""COMPUTED_VALUE"""),45713.66666666667)</f>
        <v>45713.66667</v>
      </c>
      <c r="H289" s="1">
        <f>IFERROR(__xludf.DUMMYFUNCTION("""COMPUTED_VALUE"""),1047.14)</f>
        <v>1047.14</v>
      </c>
      <c r="J289" s="2">
        <f>IFERROR(__xludf.DUMMYFUNCTION("""COMPUTED_VALUE"""),45713.66666666667)</f>
        <v>45713.66667</v>
      </c>
      <c r="K289" s="1">
        <f>IFERROR(__xludf.DUMMYFUNCTION("""COMPUTED_VALUE"""),1074.76)</f>
        <v>1074.76</v>
      </c>
      <c r="M289" s="2">
        <f>IFERROR(__xludf.DUMMYFUNCTION("""COMPUTED_VALUE"""),45713.66666666667)</f>
        <v>45713.66667</v>
      </c>
      <c r="N289" s="1">
        <f>IFERROR(__xludf.DUMMYFUNCTION("""COMPUTED_VALUE"""),4.1105395E7)</f>
        <v>41105395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IFERROR(__xludf.DUMMYFUNCTION("""COMPUTED_VALUE"""),1074.76)</f>
        <v>1074.76</v>
      </c>
      <c r="D290" s="2">
        <f>IFERROR(__xludf.DUMMYFUNCTION("""COMPUTED_VALUE"""),45714.66666666667)</f>
        <v>45714.66667</v>
      </c>
      <c r="E290" s="1">
        <f>IFERROR(__xludf.DUMMYFUNCTION("""COMPUTED_VALUE"""),1087.23)</f>
        <v>1087.23</v>
      </c>
      <c r="G290" s="2">
        <f>IFERROR(__xludf.DUMMYFUNCTION("""COMPUTED_VALUE"""),45714.66666666667)</f>
        <v>45714.66667</v>
      </c>
      <c r="H290" s="1">
        <f>IFERROR(__xludf.DUMMYFUNCTION("""COMPUTED_VALUE"""),1072.12)</f>
        <v>1072.12</v>
      </c>
      <c r="J290" s="2">
        <f>IFERROR(__xludf.DUMMYFUNCTION("""COMPUTED_VALUE"""),45714.66666666667)</f>
        <v>45714.66667</v>
      </c>
      <c r="K290" s="1">
        <f>IFERROR(__xludf.DUMMYFUNCTION("""COMPUTED_VALUE"""),1083.76)</f>
        <v>1083.76</v>
      </c>
      <c r="M290" s="2">
        <f>IFERROR(__xludf.DUMMYFUNCTION("""COMPUTED_VALUE"""),45714.66666666667)</f>
        <v>45714.66667</v>
      </c>
      <c r="N290" s="1">
        <f>IFERROR(__xludf.DUMMYFUNCTION("""COMPUTED_VALUE"""),3.4498874E7)</f>
        <v>34498874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IFERROR(__xludf.DUMMYFUNCTION("""COMPUTED_VALUE"""),1083.76)</f>
        <v>1083.76</v>
      </c>
      <c r="D291" s="2">
        <f>IFERROR(__xludf.DUMMYFUNCTION("""COMPUTED_VALUE"""),45715.66666666667)</f>
        <v>45715.66667</v>
      </c>
      <c r="E291" s="1">
        <f>IFERROR(__xludf.DUMMYFUNCTION("""COMPUTED_VALUE"""),1092.97)</f>
        <v>1092.97</v>
      </c>
      <c r="G291" s="2">
        <f>IFERROR(__xludf.DUMMYFUNCTION("""COMPUTED_VALUE"""),45715.66666666667)</f>
        <v>45715.66667</v>
      </c>
      <c r="H291" s="1">
        <f>IFERROR(__xludf.DUMMYFUNCTION("""COMPUTED_VALUE"""),1069.94)</f>
        <v>1069.94</v>
      </c>
      <c r="J291" s="2">
        <f>IFERROR(__xludf.DUMMYFUNCTION("""COMPUTED_VALUE"""),45715.66666666667)</f>
        <v>45715.66667</v>
      </c>
      <c r="K291" s="1">
        <f>IFERROR(__xludf.DUMMYFUNCTION("""COMPUTED_VALUE"""),1080.66)</f>
        <v>1080.66</v>
      </c>
      <c r="M291" s="2">
        <f>IFERROR(__xludf.DUMMYFUNCTION("""COMPUTED_VALUE"""),45715.66666666667)</f>
        <v>45715.66667</v>
      </c>
      <c r="N291" s="1">
        <f>IFERROR(__xludf.DUMMYFUNCTION("""COMPUTED_VALUE"""),3.9011217E7)</f>
        <v>39011217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IFERROR(__xludf.DUMMYFUNCTION("""COMPUTED_VALUE"""),1080.66)</f>
        <v>1080.66</v>
      </c>
      <c r="D292" s="2">
        <f>IFERROR(__xludf.DUMMYFUNCTION("""COMPUTED_VALUE"""),45716.66666666667)</f>
        <v>45716.66667</v>
      </c>
      <c r="E292" s="1">
        <f>IFERROR(__xludf.DUMMYFUNCTION("""COMPUTED_VALUE"""),1120.12)</f>
        <v>1120.12</v>
      </c>
      <c r="G292" s="2">
        <f>IFERROR(__xludf.DUMMYFUNCTION("""COMPUTED_VALUE"""),45716.66666666667)</f>
        <v>45716.66667</v>
      </c>
      <c r="H292" s="1">
        <f>IFERROR(__xludf.DUMMYFUNCTION("""COMPUTED_VALUE"""),1079.03)</f>
        <v>1079.03</v>
      </c>
      <c r="J292" s="2">
        <f>IFERROR(__xludf.DUMMYFUNCTION("""COMPUTED_VALUE"""),45716.66666666667)</f>
        <v>45716.66667</v>
      </c>
      <c r="K292" s="1">
        <f>IFERROR(__xludf.DUMMYFUNCTION("""COMPUTED_VALUE"""),1118.96)</f>
        <v>1118.96</v>
      </c>
      <c r="M292" s="2">
        <f>IFERROR(__xludf.DUMMYFUNCTION("""COMPUTED_VALUE"""),45716.66666666667)</f>
        <v>45716.66667</v>
      </c>
      <c r="N292" s="1">
        <f>IFERROR(__xludf.DUMMYFUNCTION("""COMPUTED_VALUE"""),5.1390085E7)</f>
        <v>51390085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IFERROR(__xludf.DUMMYFUNCTION("""COMPUTED_VALUE"""),1118.96)</f>
        <v>1118.96</v>
      </c>
      <c r="D293" s="2">
        <f>IFERROR(__xludf.DUMMYFUNCTION("""COMPUTED_VALUE"""),45719.66666666667)</f>
        <v>45719.66667</v>
      </c>
      <c r="E293" s="1">
        <f>IFERROR(__xludf.DUMMYFUNCTION("""COMPUTED_VALUE"""),1136.02)</f>
        <v>1136.02</v>
      </c>
      <c r="G293" s="2">
        <f>IFERROR(__xludf.DUMMYFUNCTION("""COMPUTED_VALUE"""),45719.66666666667)</f>
        <v>45719.66667</v>
      </c>
      <c r="H293" s="1">
        <f>IFERROR(__xludf.DUMMYFUNCTION("""COMPUTED_VALUE"""),1087.63)</f>
        <v>1087.63</v>
      </c>
      <c r="J293" s="2">
        <f>IFERROR(__xludf.DUMMYFUNCTION("""COMPUTED_VALUE"""),45719.66666666667)</f>
        <v>45719.66667</v>
      </c>
      <c r="K293" s="1">
        <f>IFERROR(__xludf.DUMMYFUNCTION("""COMPUTED_VALUE"""),1095.23)</f>
        <v>1095.23</v>
      </c>
      <c r="M293" s="2">
        <f>IFERROR(__xludf.DUMMYFUNCTION("""COMPUTED_VALUE"""),45719.66666666667)</f>
        <v>45719.66667</v>
      </c>
      <c r="N293" s="1">
        <f>IFERROR(__xludf.DUMMYFUNCTION("""COMPUTED_VALUE"""),3.9262643E7)</f>
        <v>39262643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IFERROR(__xludf.DUMMYFUNCTION("""COMPUTED_VALUE"""),1095.23)</f>
        <v>1095.23</v>
      </c>
      <c r="D294" s="2">
        <f>IFERROR(__xludf.DUMMYFUNCTION("""COMPUTED_VALUE"""),45720.66666666667)</f>
        <v>45720.66667</v>
      </c>
      <c r="E294" s="1">
        <f>IFERROR(__xludf.DUMMYFUNCTION("""COMPUTED_VALUE"""),1097.62)</f>
        <v>1097.62</v>
      </c>
      <c r="G294" s="2">
        <f>IFERROR(__xludf.DUMMYFUNCTION("""COMPUTED_VALUE"""),45720.66666666667)</f>
        <v>45720.66667</v>
      </c>
      <c r="H294" s="1">
        <f>IFERROR(__xludf.DUMMYFUNCTION("""COMPUTED_VALUE"""),1057.97)</f>
        <v>1057.97</v>
      </c>
      <c r="J294" s="2">
        <f>IFERROR(__xludf.DUMMYFUNCTION("""COMPUTED_VALUE"""),45720.66666666667)</f>
        <v>45720.66667</v>
      </c>
      <c r="K294" s="1">
        <f>IFERROR(__xludf.DUMMYFUNCTION("""COMPUTED_VALUE"""),1077.57)</f>
        <v>1077.57</v>
      </c>
      <c r="M294" s="2">
        <f>IFERROR(__xludf.DUMMYFUNCTION("""COMPUTED_VALUE"""),45720.66666666667)</f>
        <v>45720.66667</v>
      </c>
      <c r="N294" s="1">
        <f>IFERROR(__xludf.DUMMYFUNCTION("""COMPUTED_VALUE"""),4.4691174E7)</f>
        <v>44691174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IFERROR(__xludf.DUMMYFUNCTION("""COMPUTED_VALUE"""),1077.57)</f>
        <v>1077.57</v>
      </c>
      <c r="D295" s="2">
        <f>IFERROR(__xludf.DUMMYFUNCTION("""COMPUTED_VALUE"""),45721.66666666667)</f>
        <v>45721.66667</v>
      </c>
      <c r="E295" s="1">
        <f>IFERROR(__xludf.DUMMYFUNCTION("""COMPUTED_VALUE"""),1077.57)</f>
        <v>1077.57</v>
      </c>
      <c r="G295" s="2">
        <f>IFERROR(__xludf.DUMMYFUNCTION("""COMPUTED_VALUE"""),45721.66666666667)</f>
        <v>45721.66667</v>
      </c>
      <c r="H295" s="1">
        <f>IFERROR(__xludf.DUMMYFUNCTION("""COMPUTED_VALUE"""),1045.76)</f>
        <v>1045.76</v>
      </c>
      <c r="J295" s="2">
        <f>IFERROR(__xludf.DUMMYFUNCTION("""COMPUTED_VALUE"""),45721.66666666667)</f>
        <v>45721.66667</v>
      </c>
      <c r="K295" s="1">
        <f>IFERROR(__xludf.DUMMYFUNCTION("""COMPUTED_VALUE"""),1063.96)</f>
        <v>1063.96</v>
      </c>
      <c r="M295" s="2">
        <f>IFERROR(__xludf.DUMMYFUNCTION("""COMPUTED_VALUE"""),45721.66666666667)</f>
        <v>45721.66667</v>
      </c>
      <c r="N295" s="1">
        <f>IFERROR(__xludf.DUMMYFUNCTION("""COMPUTED_VALUE"""),4.2150351E7)</f>
        <v>42150351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IFERROR(__xludf.DUMMYFUNCTION("""COMPUTED_VALUE"""),1063.96)</f>
        <v>1063.96</v>
      </c>
      <c r="D296" s="2">
        <f>IFERROR(__xludf.DUMMYFUNCTION("""COMPUTED_VALUE"""),45722.66666666667)</f>
        <v>45722.66667</v>
      </c>
      <c r="E296" s="1">
        <f>IFERROR(__xludf.DUMMYFUNCTION("""COMPUTED_VALUE"""),1063.96)</f>
        <v>1063.96</v>
      </c>
      <c r="G296" s="2">
        <f>IFERROR(__xludf.DUMMYFUNCTION("""COMPUTED_VALUE"""),45722.66666666667)</f>
        <v>45722.66667</v>
      </c>
      <c r="H296" s="1">
        <f>IFERROR(__xludf.DUMMYFUNCTION("""COMPUTED_VALUE"""),1032.04)</f>
        <v>1032.04</v>
      </c>
      <c r="J296" s="2">
        <f>IFERROR(__xludf.DUMMYFUNCTION("""COMPUTED_VALUE"""),45722.66666666667)</f>
        <v>45722.66667</v>
      </c>
      <c r="K296" s="1">
        <f>IFERROR(__xludf.DUMMYFUNCTION("""COMPUTED_VALUE"""),1040.58)</f>
        <v>1040.58</v>
      </c>
      <c r="M296" s="2">
        <f>IFERROR(__xludf.DUMMYFUNCTION("""COMPUTED_VALUE"""),45722.66666666667)</f>
        <v>45722.66667</v>
      </c>
      <c r="N296" s="1">
        <f>IFERROR(__xludf.DUMMYFUNCTION("""COMPUTED_VALUE"""),3.6894171E7)</f>
        <v>36894171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IFERROR(__xludf.DUMMYFUNCTION("""COMPUTED_VALUE"""),1040.58)</f>
        <v>1040.58</v>
      </c>
      <c r="D297" s="2">
        <f>IFERROR(__xludf.DUMMYFUNCTION("""COMPUTED_VALUE"""),45723.66666666667)</f>
        <v>45723.66667</v>
      </c>
      <c r="E297" s="1">
        <f>IFERROR(__xludf.DUMMYFUNCTION("""COMPUTED_VALUE"""),1050.69)</f>
        <v>1050.69</v>
      </c>
      <c r="G297" s="2">
        <f>IFERROR(__xludf.DUMMYFUNCTION("""COMPUTED_VALUE"""),45723.66666666667)</f>
        <v>45723.66667</v>
      </c>
      <c r="H297" s="1">
        <f>IFERROR(__xludf.DUMMYFUNCTION("""COMPUTED_VALUE"""),1013.48)</f>
        <v>1013.48</v>
      </c>
      <c r="J297" s="2">
        <f>IFERROR(__xludf.DUMMYFUNCTION("""COMPUTED_VALUE"""),45723.66666666667)</f>
        <v>45723.66667</v>
      </c>
      <c r="K297" s="1">
        <f>IFERROR(__xludf.DUMMYFUNCTION("""COMPUTED_VALUE"""),1041.41)</f>
        <v>1041.41</v>
      </c>
      <c r="M297" s="2">
        <f>IFERROR(__xludf.DUMMYFUNCTION("""COMPUTED_VALUE"""),45723.66666666667)</f>
        <v>45723.66667</v>
      </c>
      <c r="N297" s="1">
        <f>IFERROR(__xludf.DUMMYFUNCTION("""COMPUTED_VALUE"""),3.7525787E7)</f>
        <v>37525787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IFERROR(__xludf.DUMMYFUNCTION("""COMPUTED_VALUE"""),1041.41)</f>
        <v>1041.41</v>
      </c>
      <c r="D298" s="2">
        <f>IFERROR(__xludf.DUMMYFUNCTION("""COMPUTED_VALUE"""),45726.66666666667)</f>
        <v>45726.66667</v>
      </c>
      <c r="E298" s="1">
        <f>IFERROR(__xludf.DUMMYFUNCTION("""COMPUTED_VALUE"""),1047.49)</f>
        <v>1047.49</v>
      </c>
      <c r="G298" s="2">
        <f>IFERROR(__xludf.DUMMYFUNCTION("""COMPUTED_VALUE"""),45726.66666666667)</f>
        <v>45726.66667</v>
      </c>
      <c r="H298" s="1">
        <f>IFERROR(__xludf.DUMMYFUNCTION("""COMPUTED_VALUE"""),1021.19)</f>
        <v>1021.19</v>
      </c>
      <c r="J298" s="2">
        <f>IFERROR(__xludf.DUMMYFUNCTION("""COMPUTED_VALUE"""),45726.66666666667)</f>
        <v>45726.66667</v>
      </c>
      <c r="K298" s="1">
        <f>IFERROR(__xludf.DUMMYFUNCTION("""COMPUTED_VALUE"""),1035.43)</f>
        <v>1035.43</v>
      </c>
      <c r="M298" s="2">
        <f>IFERROR(__xludf.DUMMYFUNCTION("""COMPUTED_VALUE"""),45726.66666666667)</f>
        <v>45726.66667</v>
      </c>
      <c r="N298" s="1">
        <f>IFERROR(__xludf.DUMMYFUNCTION("""COMPUTED_VALUE"""),4.3811702E7)</f>
        <v>43811702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IFERROR(__xludf.DUMMYFUNCTION("""COMPUTED_VALUE"""),1035.43)</f>
        <v>1035.43</v>
      </c>
      <c r="D299" s="2">
        <f>IFERROR(__xludf.DUMMYFUNCTION("""COMPUTED_VALUE"""),45727.66666666667)</f>
        <v>45727.66667</v>
      </c>
      <c r="E299" s="1">
        <f>IFERROR(__xludf.DUMMYFUNCTION("""COMPUTED_VALUE"""),1060.7)</f>
        <v>1060.7</v>
      </c>
      <c r="G299" s="2">
        <f>IFERROR(__xludf.DUMMYFUNCTION("""COMPUTED_VALUE"""),45727.66666666667)</f>
        <v>45727.66667</v>
      </c>
      <c r="H299" s="1">
        <f>IFERROR(__xludf.DUMMYFUNCTION("""COMPUTED_VALUE"""),1035.43)</f>
        <v>1035.43</v>
      </c>
      <c r="J299" s="2">
        <f>IFERROR(__xludf.DUMMYFUNCTION("""COMPUTED_VALUE"""),45727.66666666667)</f>
        <v>45727.66667</v>
      </c>
      <c r="K299" s="1">
        <f>IFERROR(__xludf.DUMMYFUNCTION("""COMPUTED_VALUE"""),1045.56)</f>
        <v>1045.56</v>
      </c>
      <c r="M299" s="2">
        <f>IFERROR(__xludf.DUMMYFUNCTION("""COMPUTED_VALUE"""),45727.66666666667)</f>
        <v>45727.66667</v>
      </c>
      <c r="N299" s="1">
        <f>IFERROR(__xludf.DUMMYFUNCTION("""COMPUTED_VALUE"""),4.1188779E7)</f>
        <v>41188779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IFERROR(__xludf.DUMMYFUNCTION("""COMPUTED_VALUE"""),1045.56)</f>
        <v>1045.56</v>
      </c>
      <c r="D300" s="2">
        <f>IFERROR(__xludf.DUMMYFUNCTION("""COMPUTED_VALUE"""),45728.66666666667)</f>
        <v>45728.66667</v>
      </c>
      <c r="E300" s="1">
        <f>IFERROR(__xludf.DUMMYFUNCTION("""COMPUTED_VALUE"""),1074.2)</f>
        <v>1074.2</v>
      </c>
      <c r="G300" s="2">
        <f>IFERROR(__xludf.DUMMYFUNCTION("""COMPUTED_VALUE"""),45728.66666666667)</f>
        <v>45728.66667</v>
      </c>
      <c r="H300" s="1">
        <f>IFERROR(__xludf.DUMMYFUNCTION("""COMPUTED_VALUE"""),1045.56)</f>
        <v>1045.56</v>
      </c>
      <c r="J300" s="2">
        <f>IFERROR(__xludf.DUMMYFUNCTION("""COMPUTED_VALUE"""),45728.66666666667)</f>
        <v>45728.66667</v>
      </c>
      <c r="K300" s="1">
        <f>IFERROR(__xludf.DUMMYFUNCTION("""COMPUTED_VALUE"""),1062.83)</f>
        <v>1062.83</v>
      </c>
      <c r="M300" s="2">
        <f>IFERROR(__xludf.DUMMYFUNCTION("""COMPUTED_VALUE"""),45728.66666666667)</f>
        <v>45728.66667</v>
      </c>
      <c r="N300" s="1">
        <f>IFERROR(__xludf.DUMMYFUNCTION("""COMPUTED_VALUE"""),3.6267797E7)</f>
        <v>36267797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IFERROR(__xludf.DUMMYFUNCTION("""COMPUTED_VALUE"""),1062.83)</f>
        <v>1062.83</v>
      </c>
      <c r="D301" s="2">
        <f>IFERROR(__xludf.DUMMYFUNCTION("""COMPUTED_VALUE"""),45729.66666666667)</f>
        <v>45729.66667</v>
      </c>
      <c r="E301" s="1">
        <f>IFERROR(__xludf.DUMMYFUNCTION("""COMPUTED_VALUE"""),1072.38)</f>
        <v>1072.38</v>
      </c>
      <c r="G301" s="2">
        <f>IFERROR(__xludf.DUMMYFUNCTION("""COMPUTED_VALUE"""),45729.66666666667)</f>
        <v>45729.66667</v>
      </c>
      <c r="H301" s="1">
        <f>IFERROR(__xludf.DUMMYFUNCTION("""COMPUTED_VALUE"""),1048.04)</f>
        <v>1048.04</v>
      </c>
      <c r="J301" s="2">
        <f>IFERROR(__xludf.DUMMYFUNCTION("""COMPUTED_VALUE"""),45729.66666666667)</f>
        <v>45729.66667</v>
      </c>
      <c r="K301" s="1">
        <f>IFERROR(__xludf.DUMMYFUNCTION("""COMPUTED_VALUE"""),1056.91)</f>
        <v>1056.91</v>
      </c>
      <c r="M301" s="2">
        <f>IFERROR(__xludf.DUMMYFUNCTION("""COMPUTED_VALUE"""),45729.66666666667)</f>
        <v>45729.66667</v>
      </c>
      <c r="N301" s="1">
        <f>IFERROR(__xludf.DUMMYFUNCTION("""COMPUTED_VALUE"""),4.6153367E7)</f>
        <v>46153367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IFERROR(__xludf.DUMMYFUNCTION("""COMPUTED_VALUE"""),1056.91)</f>
        <v>1056.91</v>
      </c>
      <c r="D302" s="2">
        <f>IFERROR(__xludf.DUMMYFUNCTION("""COMPUTED_VALUE"""),45730.66666666667)</f>
        <v>45730.66667</v>
      </c>
      <c r="E302" s="1">
        <f>IFERROR(__xludf.DUMMYFUNCTION("""COMPUTED_VALUE"""),1091.41)</f>
        <v>1091.41</v>
      </c>
      <c r="G302" s="2">
        <f>IFERROR(__xludf.DUMMYFUNCTION("""COMPUTED_VALUE"""),45730.66666666667)</f>
        <v>45730.66667</v>
      </c>
      <c r="H302" s="1">
        <f>IFERROR(__xludf.DUMMYFUNCTION("""COMPUTED_VALUE"""),1056.91)</f>
        <v>1056.91</v>
      </c>
      <c r="J302" s="2">
        <f>IFERROR(__xludf.DUMMYFUNCTION("""COMPUTED_VALUE"""),45730.66666666667)</f>
        <v>45730.66667</v>
      </c>
      <c r="K302" s="1">
        <f>IFERROR(__xludf.DUMMYFUNCTION("""COMPUTED_VALUE"""),1086.63)</f>
        <v>1086.63</v>
      </c>
      <c r="M302" s="2">
        <f>IFERROR(__xludf.DUMMYFUNCTION("""COMPUTED_VALUE"""),45730.66666666667)</f>
        <v>45730.66667</v>
      </c>
      <c r="N302" s="1">
        <f>IFERROR(__xludf.DUMMYFUNCTION("""COMPUTED_VALUE"""),2.9016135E7)</f>
        <v>29016135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IFERROR(__xludf.DUMMYFUNCTION("""COMPUTED_VALUE"""),1086.63)</f>
        <v>1086.63</v>
      </c>
      <c r="D303" s="2">
        <f>IFERROR(__xludf.DUMMYFUNCTION("""COMPUTED_VALUE"""),45733.66666666667)</f>
        <v>45733.66667</v>
      </c>
      <c r="E303" s="1">
        <f>IFERROR(__xludf.DUMMYFUNCTION("""COMPUTED_VALUE"""),1118.22)</f>
        <v>1118.22</v>
      </c>
      <c r="G303" s="2">
        <f>IFERROR(__xludf.DUMMYFUNCTION("""COMPUTED_VALUE"""),45733.66666666667)</f>
        <v>45733.66667</v>
      </c>
      <c r="H303" s="1">
        <f>IFERROR(__xludf.DUMMYFUNCTION("""COMPUTED_VALUE"""),1083.89)</f>
        <v>1083.89</v>
      </c>
      <c r="J303" s="2">
        <f>IFERROR(__xludf.DUMMYFUNCTION("""COMPUTED_VALUE"""),45733.66666666667)</f>
        <v>45733.66667</v>
      </c>
      <c r="K303" s="1">
        <f>IFERROR(__xludf.DUMMYFUNCTION("""COMPUTED_VALUE"""),1111.18)</f>
        <v>1111.18</v>
      </c>
      <c r="M303" s="2">
        <f>IFERROR(__xludf.DUMMYFUNCTION("""COMPUTED_VALUE"""),45733.66666666667)</f>
        <v>45733.66667</v>
      </c>
      <c r="N303" s="1">
        <f>IFERROR(__xludf.DUMMYFUNCTION("""COMPUTED_VALUE"""),2.8722311E7)</f>
        <v>28722311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IFERROR(__xludf.DUMMYFUNCTION("""COMPUTED_VALUE"""),1111.18)</f>
        <v>1111.18</v>
      </c>
      <c r="D304" s="2">
        <f>IFERROR(__xludf.DUMMYFUNCTION("""COMPUTED_VALUE"""),45734.66666666667)</f>
        <v>45734.66667</v>
      </c>
      <c r="E304" s="1">
        <f>IFERROR(__xludf.DUMMYFUNCTION("""COMPUTED_VALUE"""),1123.14)</f>
        <v>1123.14</v>
      </c>
      <c r="G304" s="2">
        <f>IFERROR(__xludf.DUMMYFUNCTION("""COMPUTED_VALUE"""),45734.66666666667)</f>
        <v>45734.66667</v>
      </c>
      <c r="H304" s="1">
        <f>IFERROR(__xludf.DUMMYFUNCTION("""COMPUTED_VALUE"""),1104.4)</f>
        <v>1104.4</v>
      </c>
      <c r="J304" s="2">
        <f>IFERROR(__xludf.DUMMYFUNCTION("""COMPUTED_VALUE"""),45734.66666666667)</f>
        <v>45734.66667</v>
      </c>
      <c r="K304" s="1">
        <f>IFERROR(__xludf.DUMMYFUNCTION("""COMPUTED_VALUE"""),1107.22)</f>
        <v>1107.22</v>
      </c>
      <c r="M304" s="2">
        <f>IFERROR(__xludf.DUMMYFUNCTION("""COMPUTED_VALUE"""),45734.66666666667)</f>
        <v>45734.66667</v>
      </c>
      <c r="N304" s="1">
        <f>IFERROR(__xludf.DUMMYFUNCTION("""COMPUTED_VALUE"""),2.8527555E7)</f>
        <v>28527555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IFERROR(__xludf.DUMMYFUNCTION("""COMPUTED_VALUE"""),1107.22)</f>
        <v>1107.22</v>
      </c>
      <c r="D305" s="2">
        <f>IFERROR(__xludf.DUMMYFUNCTION("""COMPUTED_VALUE"""),45735.66666666667)</f>
        <v>45735.66667</v>
      </c>
      <c r="E305" s="1">
        <f>IFERROR(__xludf.DUMMYFUNCTION("""COMPUTED_VALUE"""),1131.96)</f>
        <v>1131.96</v>
      </c>
      <c r="G305" s="2">
        <f>IFERROR(__xludf.DUMMYFUNCTION("""COMPUTED_VALUE"""),45735.66666666667)</f>
        <v>45735.66667</v>
      </c>
      <c r="H305" s="1">
        <f>IFERROR(__xludf.DUMMYFUNCTION("""COMPUTED_VALUE"""),1107.22)</f>
        <v>1107.22</v>
      </c>
      <c r="J305" s="2">
        <f>IFERROR(__xludf.DUMMYFUNCTION("""COMPUTED_VALUE"""),45735.66666666667)</f>
        <v>45735.66667</v>
      </c>
      <c r="K305" s="1">
        <f>IFERROR(__xludf.DUMMYFUNCTION("""COMPUTED_VALUE"""),1126.71)</f>
        <v>1126.71</v>
      </c>
      <c r="M305" s="2">
        <f>IFERROR(__xludf.DUMMYFUNCTION("""COMPUTED_VALUE"""),45735.66666666667)</f>
        <v>45735.66667</v>
      </c>
      <c r="N305" s="1">
        <f>IFERROR(__xludf.DUMMYFUNCTION("""COMPUTED_VALUE"""),2.7146868E7)</f>
        <v>27146868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IFERROR(__xludf.DUMMYFUNCTION("""COMPUTED_VALUE"""),1126.71)</f>
        <v>1126.71</v>
      </c>
      <c r="D306" s="2">
        <f>IFERROR(__xludf.DUMMYFUNCTION("""COMPUTED_VALUE"""),45736.66666666667)</f>
        <v>45736.66667</v>
      </c>
      <c r="E306" s="1">
        <f>IFERROR(__xludf.DUMMYFUNCTION("""COMPUTED_VALUE"""),1136.68)</f>
        <v>1136.68</v>
      </c>
      <c r="G306" s="2">
        <f>IFERROR(__xludf.DUMMYFUNCTION("""COMPUTED_VALUE"""),45736.66666666667)</f>
        <v>45736.66667</v>
      </c>
      <c r="H306" s="1">
        <f>IFERROR(__xludf.DUMMYFUNCTION("""COMPUTED_VALUE"""),1118.71)</f>
        <v>1118.71</v>
      </c>
      <c r="J306" s="2">
        <f>IFERROR(__xludf.DUMMYFUNCTION("""COMPUTED_VALUE"""),45736.66666666667)</f>
        <v>45736.66667</v>
      </c>
      <c r="K306" s="1">
        <f>IFERROR(__xludf.DUMMYFUNCTION("""COMPUTED_VALUE"""),1134.98)</f>
        <v>1134.98</v>
      </c>
      <c r="M306" s="2">
        <f>IFERROR(__xludf.DUMMYFUNCTION("""COMPUTED_VALUE"""),45736.66666666667)</f>
        <v>45736.66667</v>
      </c>
      <c r="N306" s="1">
        <f>IFERROR(__xludf.DUMMYFUNCTION("""COMPUTED_VALUE"""),2.3963705E7)</f>
        <v>23963705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IFERROR(__xludf.DUMMYFUNCTION("""COMPUTED_VALUE"""),1134.98)</f>
        <v>1134.98</v>
      </c>
      <c r="D307" s="2">
        <f>IFERROR(__xludf.DUMMYFUNCTION("""COMPUTED_VALUE"""),45737.66666666667)</f>
        <v>45737.66667</v>
      </c>
      <c r="E307" s="1">
        <f>IFERROR(__xludf.DUMMYFUNCTION("""COMPUTED_VALUE"""),1134.98)</f>
        <v>1134.98</v>
      </c>
      <c r="G307" s="2">
        <f>IFERROR(__xludf.DUMMYFUNCTION("""COMPUTED_VALUE"""),45737.66666666667)</f>
        <v>45737.66667</v>
      </c>
      <c r="H307" s="1">
        <f>IFERROR(__xludf.DUMMYFUNCTION("""COMPUTED_VALUE"""),1120.77)</f>
        <v>1120.77</v>
      </c>
      <c r="J307" s="2">
        <f>IFERROR(__xludf.DUMMYFUNCTION("""COMPUTED_VALUE"""),45737.66666666667)</f>
        <v>45737.66667</v>
      </c>
      <c r="K307" s="1">
        <f>IFERROR(__xludf.DUMMYFUNCTION("""COMPUTED_VALUE"""),1124.96)</f>
        <v>1124.96</v>
      </c>
      <c r="M307" s="2">
        <f>IFERROR(__xludf.DUMMYFUNCTION("""COMPUTED_VALUE"""),45737.66666666667)</f>
        <v>45737.66667</v>
      </c>
      <c r="N307" s="1">
        <f>IFERROR(__xludf.DUMMYFUNCTION("""COMPUTED_VALUE"""),5.9901025E7)</f>
        <v>59901025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IFERROR(__xludf.DUMMYFUNCTION("""COMPUTED_VALUE"""),1124.96)</f>
        <v>1124.96</v>
      </c>
      <c r="D308" s="2">
        <f>IFERROR(__xludf.DUMMYFUNCTION("""COMPUTED_VALUE"""),45740.66666666667)</f>
        <v>45740.66667</v>
      </c>
      <c r="E308" s="1">
        <f>IFERROR(__xludf.DUMMYFUNCTION("""COMPUTED_VALUE"""),1162.61)</f>
        <v>1162.61</v>
      </c>
      <c r="G308" s="2">
        <f>IFERROR(__xludf.DUMMYFUNCTION("""COMPUTED_VALUE"""),45740.66666666667)</f>
        <v>45740.66667</v>
      </c>
      <c r="H308" s="1">
        <f>IFERROR(__xludf.DUMMYFUNCTION("""COMPUTED_VALUE"""),1124.96)</f>
        <v>1124.96</v>
      </c>
      <c r="J308" s="2">
        <f>IFERROR(__xludf.DUMMYFUNCTION("""COMPUTED_VALUE"""),45740.66666666667)</f>
        <v>45740.66667</v>
      </c>
      <c r="K308" s="1">
        <f>IFERROR(__xludf.DUMMYFUNCTION("""COMPUTED_VALUE"""),1158.96)</f>
        <v>1158.96</v>
      </c>
      <c r="M308" s="2">
        <f>IFERROR(__xludf.DUMMYFUNCTION("""COMPUTED_VALUE"""),45740.66666666667)</f>
        <v>45740.66667</v>
      </c>
      <c r="N308" s="1">
        <f>IFERROR(__xludf.DUMMYFUNCTION("""COMPUTED_VALUE"""),3.1778391E7)</f>
        <v>31778391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IFERROR(__xludf.DUMMYFUNCTION("""COMPUTED_VALUE"""),1158.96)</f>
        <v>1158.96</v>
      </c>
      <c r="D309" s="2">
        <f>IFERROR(__xludf.DUMMYFUNCTION("""COMPUTED_VALUE"""),45741.66666666667)</f>
        <v>45741.66667</v>
      </c>
      <c r="E309" s="1">
        <f>IFERROR(__xludf.DUMMYFUNCTION("""COMPUTED_VALUE"""),1171.11)</f>
        <v>1171.11</v>
      </c>
      <c r="G309" s="2">
        <f>IFERROR(__xludf.DUMMYFUNCTION("""COMPUTED_VALUE"""),45741.66666666667)</f>
        <v>45741.66667</v>
      </c>
      <c r="H309" s="1">
        <f>IFERROR(__xludf.DUMMYFUNCTION("""COMPUTED_VALUE"""),1152.9)</f>
        <v>1152.9</v>
      </c>
      <c r="J309" s="2">
        <f>IFERROR(__xludf.DUMMYFUNCTION("""COMPUTED_VALUE"""),45741.66666666667)</f>
        <v>45741.66667</v>
      </c>
      <c r="K309" s="1">
        <f>IFERROR(__xludf.DUMMYFUNCTION("""COMPUTED_VALUE"""),1157.99)</f>
        <v>1157.99</v>
      </c>
      <c r="M309" s="2">
        <f>IFERROR(__xludf.DUMMYFUNCTION("""COMPUTED_VALUE"""),45741.66666666667)</f>
        <v>45741.66667</v>
      </c>
      <c r="N309" s="1">
        <f>IFERROR(__xludf.DUMMYFUNCTION("""COMPUTED_VALUE"""),2.9397616E7)</f>
        <v>29397616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IFERROR(__xludf.DUMMYFUNCTION("""COMPUTED_VALUE"""),1157.99)</f>
        <v>1157.99</v>
      </c>
      <c r="D310" s="2">
        <f>IFERROR(__xludf.DUMMYFUNCTION("""COMPUTED_VALUE"""),45742.66666666667)</f>
        <v>45742.66667</v>
      </c>
      <c r="E310" s="1">
        <f>IFERROR(__xludf.DUMMYFUNCTION("""COMPUTED_VALUE"""),1167.66)</f>
        <v>1167.66</v>
      </c>
      <c r="G310" s="2">
        <f>IFERROR(__xludf.DUMMYFUNCTION("""COMPUTED_VALUE"""),45742.66666666667)</f>
        <v>45742.66667</v>
      </c>
      <c r="H310" s="1">
        <f>IFERROR(__xludf.DUMMYFUNCTION("""COMPUTED_VALUE"""),1138.88)</f>
        <v>1138.88</v>
      </c>
      <c r="J310" s="2">
        <f>IFERROR(__xludf.DUMMYFUNCTION("""COMPUTED_VALUE"""),45742.66666666667)</f>
        <v>45742.66667</v>
      </c>
      <c r="K310" s="1">
        <f>IFERROR(__xludf.DUMMYFUNCTION("""COMPUTED_VALUE"""),1144.4)</f>
        <v>1144.4</v>
      </c>
      <c r="M310" s="2">
        <f>IFERROR(__xludf.DUMMYFUNCTION("""COMPUTED_VALUE"""),45742.66666666667)</f>
        <v>45742.66667</v>
      </c>
      <c r="N310" s="1">
        <f>IFERROR(__xludf.DUMMYFUNCTION("""COMPUTED_VALUE"""),3.2708992E7)</f>
        <v>32708992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IFERROR(__xludf.DUMMYFUNCTION("""COMPUTED_VALUE"""),1144.4)</f>
        <v>1144.4</v>
      </c>
      <c r="D311" s="2">
        <f>IFERROR(__xludf.DUMMYFUNCTION("""COMPUTED_VALUE"""),45743.66666666667)</f>
        <v>45743.66667</v>
      </c>
      <c r="E311" s="1">
        <f>IFERROR(__xludf.DUMMYFUNCTION("""COMPUTED_VALUE"""),1144.4)</f>
        <v>1144.4</v>
      </c>
      <c r="G311" s="2">
        <f>IFERROR(__xludf.DUMMYFUNCTION("""COMPUTED_VALUE"""),45743.66666666667)</f>
        <v>45743.66667</v>
      </c>
      <c r="H311" s="1">
        <f>IFERROR(__xludf.DUMMYFUNCTION("""COMPUTED_VALUE"""),1119.35)</f>
        <v>1119.35</v>
      </c>
      <c r="J311" s="2">
        <f>IFERROR(__xludf.DUMMYFUNCTION("""COMPUTED_VALUE"""),45743.66666666667)</f>
        <v>45743.66667</v>
      </c>
      <c r="K311" s="1">
        <f>IFERROR(__xludf.DUMMYFUNCTION("""COMPUTED_VALUE"""),1125.21)</f>
        <v>1125.21</v>
      </c>
      <c r="M311" s="2">
        <f>IFERROR(__xludf.DUMMYFUNCTION("""COMPUTED_VALUE"""),45743.66666666667)</f>
        <v>45743.66667</v>
      </c>
      <c r="N311" s="1">
        <f>IFERROR(__xludf.DUMMYFUNCTION("""COMPUTED_VALUE"""),3.5103744E7)</f>
        <v>35103744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IFERROR(__xludf.DUMMYFUNCTION("""COMPUTED_VALUE"""),1125.21)</f>
        <v>1125.21</v>
      </c>
      <c r="D312" s="2">
        <f>IFERROR(__xludf.DUMMYFUNCTION("""COMPUTED_VALUE"""),45744.66666666667)</f>
        <v>45744.66667</v>
      </c>
      <c r="E312" s="1">
        <f>IFERROR(__xludf.DUMMYFUNCTION("""COMPUTED_VALUE"""),1125.79)</f>
        <v>1125.79</v>
      </c>
      <c r="G312" s="2">
        <f>IFERROR(__xludf.DUMMYFUNCTION("""COMPUTED_VALUE"""),45744.66666666667)</f>
        <v>45744.66667</v>
      </c>
      <c r="H312" s="1">
        <f>IFERROR(__xludf.DUMMYFUNCTION("""COMPUTED_VALUE"""),1112.85)</f>
        <v>1112.85</v>
      </c>
      <c r="J312" s="2">
        <f>IFERROR(__xludf.DUMMYFUNCTION("""COMPUTED_VALUE"""),45744.66666666667)</f>
        <v>45744.66667</v>
      </c>
      <c r="K312" s="1">
        <f>IFERROR(__xludf.DUMMYFUNCTION("""COMPUTED_VALUE"""),1122.87)</f>
        <v>1122.87</v>
      </c>
      <c r="M312" s="2">
        <f>IFERROR(__xludf.DUMMYFUNCTION("""COMPUTED_VALUE"""),45744.66666666667)</f>
        <v>45744.66667</v>
      </c>
      <c r="N312" s="1">
        <f>IFERROR(__xludf.DUMMYFUNCTION("""COMPUTED_VALUE"""),2.9439368E7)</f>
        <v>29439368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IFERROR(__xludf.DUMMYFUNCTION("""COMPUTED_VALUE"""),1122.87)</f>
        <v>1122.87</v>
      </c>
      <c r="D313" s="2">
        <f>IFERROR(__xludf.DUMMYFUNCTION("""COMPUTED_VALUE"""),45747.66666666667)</f>
        <v>45747.66667</v>
      </c>
      <c r="E313" s="1">
        <f>IFERROR(__xludf.DUMMYFUNCTION("""COMPUTED_VALUE"""),1139.3)</f>
        <v>1139.3</v>
      </c>
      <c r="G313" s="2">
        <f>IFERROR(__xludf.DUMMYFUNCTION("""COMPUTED_VALUE"""),45747.66666666667)</f>
        <v>45747.66667</v>
      </c>
      <c r="H313" s="1">
        <f>IFERROR(__xludf.DUMMYFUNCTION("""COMPUTED_VALUE"""),1111.01)</f>
        <v>1111.01</v>
      </c>
      <c r="J313" s="2">
        <f>IFERROR(__xludf.DUMMYFUNCTION("""COMPUTED_VALUE"""),45747.66666666667)</f>
        <v>45747.66667</v>
      </c>
      <c r="K313" s="1">
        <f>IFERROR(__xludf.DUMMYFUNCTION("""COMPUTED_VALUE"""),1134.77)</f>
        <v>1134.77</v>
      </c>
      <c r="M313" s="2">
        <f>IFERROR(__xludf.DUMMYFUNCTION("""COMPUTED_VALUE"""),45747.66666666667)</f>
        <v>45747.66667</v>
      </c>
      <c r="N313" s="1">
        <f>IFERROR(__xludf.DUMMYFUNCTION("""COMPUTED_VALUE"""),3.8781082E7)</f>
        <v>38781082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IFERROR(__xludf.DUMMYFUNCTION("""COMPUTED_VALUE"""),1134.77)</f>
        <v>1134.77</v>
      </c>
      <c r="D314" s="2">
        <f>IFERROR(__xludf.DUMMYFUNCTION("""COMPUTED_VALUE"""),45748.66666666667)</f>
        <v>45748.66667</v>
      </c>
      <c r="E314" s="1">
        <f>IFERROR(__xludf.DUMMYFUNCTION("""COMPUTED_VALUE"""),1142.35)</f>
        <v>1142.35</v>
      </c>
      <c r="G314" s="2">
        <f>IFERROR(__xludf.DUMMYFUNCTION("""COMPUTED_VALUE"""),45748.66666666667)</f>
        <v>45748.66667</v>
      </c>
      <c r="H314" s="1">
        <f>IFERROR(__xludf.DUMMYFUNCTION("""COMPUTED_VALUE"""),1116.63)</f>
        <v>1116.63</v>
      </c>
      <c r="J314" s="2">
        <f>IFERROR(__xludf.DUMMYFUNCTION("""COMPUTED_VALUE"""),45748.66666666667)</f>
        <v>45748.66667</v>
      </c>
      <c r="K314" s="1">
        <f>IFERROR(__xludf.DUMMYFUNCTION("""COMPUTED_VALUE"""),1142.01)</f>
        <v>1142.01</v>
      </c>
      <c r="M314" s="2">
        <f>IFERROR(__xludf.DUMMYFUNCTION("""COMPUTED_VALUE"""),45748.66666666667)</f>
        <v>45748.66667</v>
      </c>
      <c r="N314" s="1">
        <f>IFERROR(__xludf.DUMMYFUNCTION("""COMPUTED_VALUE"""),3.4428128E7)</f>
        <v>34428128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IFERROR(__xludf.DUMMYFUNCTION("""COMPUTED_VALUE"""),1142.01)</f>
        <v>1142.01</v>
      </c>
      <c r="D315" s="2">
        <f>IFERROR(__xludf.DUMMYFUNCTION("""COMPUTED_VALUE"""),45749.66666666667)</f>
        <v>45749.66667</v>
      </c>
      <c r="E315" s="1">
        <f>IFERROR(__xludf.DUMMYFUNCTION("""COMPUTED_VALUE"""),1158.45)</f>
        <v>1158.45</v>
      </c>
      <c r="G315" s="2">
        <f>IFERROR(__xludf.DUMMYFUNCTION("""COMPUTED_VALUE"""),45749.66666666667)</f>
        <v>45749.66667</v>
      </c>
      <c r="H315" s="1">
        <f>IFERROR(__xludf.DUMMYFUNCTION("""COMPUTED_VALUE"""),1130.96)</f>
        <v>1130.96</v>
      </c>
      <c r="J315" s="2">
        <f>IFERROR(__xludf.DUMMYFUNCTION("""COMPUTED_VALUE"""),45749.66666666667)</f>
        <v>45749.66667</v>
      </c>
      <c r="K315" s="1">
        <f>IFERROR(__xludf.DUMMYFUNCTION("""COMPUTED_VALUE"""),1157.45)</f>
        <v>1157.45</v>
      </c>
      <c r="M315" s="2">
        <f>IFERROR(__xludf.DUMMYFUNCTION("""COMPUTED_VALUE"""),45749.66666666667)</f>
        <v>45749.66667</v>
      </c>
      <c r="N315" s="1">
        <f>IFERROR(__xludf.DUMMYFUNCTION("""COMPUTED_VALUE"""),3.1005459E7)</f>
        <v>31005459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IFERROR(__xludf.DUMMYFUNCTION("""COMPUTED_VALUE"""),1157.45)</f>
        <v>1157.45</v>
      </c>
      <c r="D316" s="2">
        <f>IFERROR(__xludf.DUMMYFUNCTION("""COMPUTED_VALUE"""),45750.66666666667)</f>
        <v>45750.66667</v>
      </c>
      <c r="E316" s="1">
        <f>IFERROR(__xludf.DUMMYFUNCTION("""COMPUTED_VALUE"""),1157.45)</f>
        <v>1157.45</v>
      </c>
      <c r="G316" s="2">
        <f>IFERROR(__xludf.DUMMYFUNCTION("""COMPUTED_VALUE"""),45750.66666666667)</f>
        <v>45750.66667</v>
      </c>
      <c r="H316" s="1">
        <f>IFERROR(__xludf.DUMMYFUNCTION("""COMPUTED_VALUE"""),1080.51)</f>
        <v>1080.51</v>
      </c>
      <c r="J316" s="2">
        <f>IFERROR(__xludf.DUMMYFUNCTION("""COMPUTED_VALUE"""),45750.66666666667)</f>
        <v>45750.66667</v>
      </c>
      <c r="K316" s="1">
        <f>IFERROR(__xludf.DUMMYFUNCTION("""COMPUTED_VALUE"""),1082.17)</f>
        <v>1082.17</v>
      </c>
      <c r="M316" s="2">
        <f>IFERROR(__xludf.DUMMYFUNCTION("""COMPUTED_VALUE"""),45750.66666666667)</f>
        <v>45750.66667</v>
      </c>
      <c r="N316" s="1">
        <f>IFERROR(__xludf.DUMMYFUNCTION("""COMPUTED_VALUE"""),5.4511712E7)</f>
        <v>54511712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IFERROR(__xludf.DUMMYFUNCTION("""COMPUTED_VALUE"""),1082.17)</f>
        <v>1082.17</v>
      </c>
      <c r="D317" s="2">
        <f>IFERROR(__xludf.DUMMYFUNCTION("""COMPUTED_VALUE"""),45751.66666666667)</f>
        <v>45751.66667</v>
      </c>
      <c r="E317" s="1">
        <f>IFERROR(__xludf.DUMMYFUNCTION("""COMPUTED_VALUE"""),1082.17)</f>
        <v>1082.17</v>
      </c>
      <c r="G317" s="2">
        <f>IFERROR(__xludf.DUMMYFUNCTION("""COMPUTED_VALUE"""),45751.66666666667)</f>
        <v>45751.66667</v>
      </c>
      <c r="H317" s="1">
        <f>IFERROR(__xludf.DUMMYFUNCTION("""COMPUTED_VALUE"""),966.4)</f>
        <v>966.4</v>
      </c>
      <c r="J317" s="2">
        <f>IFERROR(__xludf.DUMMYFUNCTION("""COMPUTED_VALUE"""),45751.66666666667)</f>
        <v>45751.66667</v>
      </c>
      <c r="K317" s="1">
        <f>IFERROR(__xludf.DUMMYFUNCTION("""COMPUTED_VALUE"""),975.65)</f>
        <v>975.65</v>
      </c>
      <c r="M317" s="2">
        <f>IFERROR(__xludf.DUMMYFUNCTION("""COMPUTED_VALUE"""),45751.66666666667)</f>
        <v>45751.66667</v>
      </c>
      <c r="N317" s="1">
        <f>IFERROR(__xludf.DUMMYFUNCTION("""COMPUTED_VALUE"""),9.525031E7)</f>
        <v>95250310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IFERROR(__xludf.DUMMYFUNCTION("""COMPUTED_VALUE"""),975.65)</f>
        <v>975.65</v>
      </c>
      <c r="D318" s="2">
        <f>IFERROR(__xludf.DUMMYFUNCTION("""COMPUTED_VALUE"""),45754.66666666667)</f>
        <v>45754.66667</v>
      </c>
      <c r="E318" s="1">
        <f>IFERROR(__xludf.DUMMYFUNCTION("""COMPUTED_VALUE"""),1022.5)</f>
        <v>1022.5</v>
      </c>
      <c r="G318" s="2">
        <f>IFERROR(__xludf.DUMMYFUNCTION("""COMPUTED_VALUE"""),45754.66666666667)</f>
        <v>45754.66667</v>
      </c>
      <c r="H318" s="1">
        <f>IFERROR(__xludf.DUMMYFUNCTION("""COMPUTED_VALUE"""),925.07)</f>
        <v>925.07</v>
      </c>
      <c r="J318" s="2">
        <f>IFERROR(__xludf.DUMMYFUNCTION("""COMPUTED_VALUE"""),45754.66666666667)</f>
        <v>45754.66667</v>
      </c>
      <c r="K318" s="1">
        <f>IFERROR(__xludf.DUMMYFUNCTION("""COMPUTED_VALUE"""),986.02)</f>
        <v>986.02</v>
      </c>
      <c r="M318" s="2">
        <f>IFERROR(__xludf.DUMMYFUNCTION("""COMPUTED_VALUE"""),45754.66666666667)</f>
        <v>45754.66667</v>
      </c>
      <c r="N318" s="1">
        <f>IFERROR(__xludf.DUMMYFUNCTION("""COMPUTED_VALUE"""),7.1338078E7)</f>
        <v>71338078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IFERROR(__xludf.DUMMYFUNCTION("""COMPUTED_VALUE"""),986.02)</f>
        <v>986.02</v>
      </c>
      <c r="D319" s="2">
        <f>IFERROR(__xludf.DUMMYFUNCTION("""COMPUTED_VALUE"""),45755.66666666667)</f>
        <v>45755.66667</v>
      </c>
      <c r="E319" s="1">
        <f>IFERROR(__xludf.DUMMYFUNCTION("""COMPUTED_VALUE"""),1035.75)</f>
        <v>1035.75</v>
      </c>
      <c r="G319" s="2">
        <f>IFERROR(__xludf.DUMMYFUNCTION("""COMPUTED_VALUE"""),45755.66666666667)</f>
        <v>45755.66667</v>
      </c>
      <c r="H319" s="1">
        <f>IFERROR(__xludf.DUMMYFUNCTION("""COMPUTED_VALUE"""),961.35)</f>
        <v>961.35</v>
      </c>
      <c r="J319" s="2">
        <f>IFERROR(__xludf.DUMMYFUNCTION("""COMPUTED_VALUE"""),45755.66666666667)</f>
        <v>45755.66667</v>
      </c>
      <c r="K319" s="1">
        <f>IFERROR(__xludf.DUMMYFUNCTION("""COMPUTED_VALUE"""),975.67)</f>
        <v>975.67</v>
      </c>
      <c r="M319" s="2">
        <f>IFERROR(__xludf.DUMMYFUNCTION("""COMPUTED_VALUE"""),45755.66666666667)</f>
        <v>45755.66667</v>
      </c>
      <c r="N319" s="1">
        <f>IFERROR(__xludf.DUMMYFUNCTION("""COMPUTED_VALUE"""),5.5318943E7)</f>
        <v>55318943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IFERROR(__xludf.DUMMYFUNCTION("""COMPUTED_VALUE"""),975.67)</f>
        <v>975.67</v>
      </c>
      <c r="D320" s="2">
        <f>IFERROR(__xludf.DUMMYFUNCTION("""COMPUTED_VALUE"""),45756.66666666667)</f>
        <v>45756.66667</v>
      </c>
      <c r="E320" s="1">
        <f>IFERROR(__xludf.DUMMYFUNCTION("""COMPUTED_VALUE"""),1045.79)</f>
        <v>1045.79</v>
      </c>
      <c r="G320" s="2">
        <f>IFERROR(__xludf.DUMMYFUNCTION("""COMPUTED_VALUE"""),45756.66666666667)</f>
        <v>45756.66667</v>
      </c>
      <c r="H320" s="1">
        <f>IFERROR(__xludf.DUMMYFUNCTION("""COMPUTED_VALUE"""),939.08)</f>
        <v>939.08</v>
      </c>
      <c r="J320" s="2">
        <f>IFERROR(__xludf.DUMMYFUNCTION("""COMPUTED_VALUE"""),45756.66666666667)</f>
        <v>45756.66667</v>
      </c>
      <c r="K320" s="1">
        <f>IFERROR(__xludf.DUMMYFUNCTION("""COMPUTED_VALUE"""),1031.89)</f>
        <v>1031.89</v>
      </c>
      <c r="M320" s="2">
        <f>IFERROR(__xludf.DUMMYFUNCTION("""COMPUTED_VALUE"""),45756.66666666667)</f>
        <v>45756.66667</v>
      </c>
      <c r="N320" s="1">
        <f>IFERROR(__xludf.DUMMYFUNCTION("""COMPUTED_VALUE"""),7.4413112E7)</f>
        <v>74413112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IFERROR(__xludf.DUMMYFUNCTION("""COMPUTED_VALUE"""),1031.89)</f>
        <v>1031.89</v>
      </c>
      <c r="D321" s="2">
        <f>IFERROR(__xludf.DUMMYFUNCTION("""COMPUTED_VALUE"""),45757.66666666667)</f>
        <v>45757.66667</v>
      </c>
      <c r="E321" s="1">
        <f>IFERROR(__xludf.DUMMYFUNCTION("""COMPUTED_VALUE"""),1031.89)</f>
        <v>1031.89</v>
      </c>
      <c r="G321" s="2">
        <f>IFERROR(__xludf.DUMMYFUNCTION("""COMPUTED_VALUE"""),45757.66666666667)</f>
        <v>45757.66667</v>
      </c>
      <c r="H321" s="1">
        <f>IFERROR(__xludf.DUMMYFUNCTION("""COMPUTED_VALUE"""),972.41)</f>
        <v>972.41</v>
      </c>
      <c r="J321" s="2">
        <f>IFERROR(__xludf.DUMMYFUNCTION("""COMPUTED_VALUE"""),45757.66666666667)</f>
        <v>45757.66667</v>
      </c>
      <c r="K321" s="1">
        <f>IFERROR(__xludf.DUMMYFUNCTION("""COMPUTED_VALUE"""),998.3)</f>
        <v>998.3</v>
      </c>
      <c r="M321" s="2">
        <f>IFERROR(__xludf.DUMMYFUNCTION("""COMPUTED_VALUE"""),45757.66666666667)</f>
        <v>45757.66667</v>
      </c>
      <c r="N321" s="1">
        <f>IFERROR(__xludf.DUMMYFUNCTION("""COMPUTED_VALUE"""),4.7742174E7)</f>
        <v>47742174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IFERROR(__xludf.DUMMYFUNCTION("""COMPUTED_VALUE"""),998.3)</f>
        <v>998.3</v>
      </c>
      <c r="D322" s="2">
        <f>IFERROR(__xludf.DUMMYFUNCTION("""COMPUTED_VALUE"""),45758.66666666667)</f>
        <v>45758.66667</v>
      </c>
      <c r="E322" s="1">
        <f>IFERROR(__xludf.DUMMYFUNCTION("""COMPUTED_VALUE"""),1024.71)</f>
        <v>1024.71</v>
      </c>
      <c r="G322" s="2">
        <f>IFERROR(__xludf.DUMMYFUNCTION("""COMPUTED_VALUE"""),45758.66666666667)</f>
        <v>45758.66667</v>
      </c>
      <c r="H322" s="1">
        <f>IFERROR(__xludf.DUMMYFUNCTION("""COMPUTED_VALUE"""),982.55)</f>
        <v>982.55</v>
      </c>
      <c r="J322" s="2">
        <f>IFERROR(__xludf.DUMMYFUNCTION("""COMPUTED_VALUE"""),45758.66666666667)</f>
        <v>45758.66667</v>
      </c>
      <c r="K322" s="1">
        <f>IFERROR(__xludf.DUMMYFUNCTION("""COMPUTED_VALUE"""),1021.12)</f>
        <v>1021.12</v>
      </c>
      <c r="M322" s="2">
        <f>IFERROR(__xludf.DUMMYFUNCTION("""COMPUTED_VALUE"""),45758.66666666667)</f>
        <v>45758.66667</v>
      </c>
      <c r="N322" s="1">
        <f>IFERROR(__xludf.DUMMYFUNCTION("""COMPUTED_VALUE"""),4.1916116E7)</f>
        <v>41916116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IFERROR(__xludf.DUMMYFUNCTION("""COMPUTED_VALUE"""),1021.12)</f>
        <v>1021.12</v>
      </c>
      <c r="D323" s="2">
        <f>IFERROR(__xludf.DUMMYFUNCTION("""COMPUTED_VALUE"""),45761.66666666667)</f>
        <v>45761.66667</v>
      </c>
      <c r="E323" s="1">
        <f>IFERROR(__xludf.DUMMYFUNCTION("""COMPUTED_VALUE"""),1041.54)</f>
        <v>1041.54</v>
      </c>
      <c r="G323" s="2">
        <f>IFERROR(__xludf.DUMMYFUNCTION("""COMPUTED_VALUE"""),45761.66666666667)</f>
        <v>45761.66667</v>
      </c>
      <c r="H323" s="1">
        <f>IFERROR(__xludf.DUMMYFUNCTION("""COMPUTED_VALUE"""),1021.12)</f>
        <v>1021.12</v>
      </c>
      <c r="J323" s="2">
        <f>IFERROR(__xludf.DUMMYFUNCTION("""COMPUTED_VALUE"""),45761.66666666667)</f>
        <v>45761.66667</v>
      </c>
      <c r="K323" s="1">
        <f>IFERROR(__xludf.DUMMYFUNCTION("""COMPUTED_VALUE"""),1032.68)</f>
        <v>1032.68</v>
      </c>
      <c r="M323" s="2">
        <f>IFERROR(__xludf.DUMMYFUNCTION("""COMPUTED_VALUE"""),45761.66666666667)</f>
        <v>45761.66667</v>
      </c>
      <c r="N323" s="1">
        <f>IFERROR(__xludf.DUMMYFUNCTION("""COMPUTED_VALUE"""),3.0291779E7)</f>
        <v>30291779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IFERROR(__xludf.DUMMYFUNCTION("""COMPUTED_VALUE"""),1032.68)</f>
        <v>1032.68</v>
      </c>
      <c r="D324" s="2">
        <f>IFERROR(__xludf.DUMMYFUNCTION("""COMPUTED_VALUE"""),45762.66666666667)</f>
        <v>45762.66667</v>
      </c>
      <c r="E324" s="1">
        <f>IFERROR(__xludf.DUMMYFUNCTION("""COMPUTED_VALUE"""),1064.59)</f>
        <v>1064.59</v>
      </c>
      <c r="G324" s="2">
        <f>IFERROR(__xludf.DUMMYFUNCTION("""COMPUTED_VALUE"""),45762.66666666667)</f>
        <v>45762.66667</v>
      </c>
      <c r="H324" s="1">
        <f>IFERROR(__xludf.DUMMYFUNCTION("""COMPUTED_VALUE"""),1032.68)</f>
        <v>1032.68</v>
      </c>
      <c r="J324" s="2">
        <f>IFERROR(__xludf.DUMMYFUNCTION("""COMPUTED_VALUE"""),45762.66666666667)</f>
        <v>45762.66667</v>
      </c>
      <c r="K324" s="1">
        <f>IFERROR(__xludf.DUMMYFUNCTION("""COMPUTED_VALUE"""),1050.62)</f>
        <v>1050.62</v>
      </c>
      <c r="M324" s="2">
        <f>IFERROR(__xludf.DUMMYFUNCTION("""COMPUTED_VALUE"""),45762.66666666667)</f>
        <v>45762.66667</v>
      </c>
      <c r="N324" s="1">
        <f>IFERROR(__xludf.DUMMYFUNCTION("""COMPUTED_VALUE"""),3.6838295E7)</f>
        <v>36838295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IFERROR(__xludf.DUMMYFUNCTION("""COMPUTED_VALUE"""),1050.62)</f>
        <v>1050.62</v>
      </c>
      <c r="D325" s="2">
        <f>IFERROR(__xludf.DUMMYFUNCTION("""COMPUTED_VALUE"""),45763.66666666667)</f>
        <v>45763.66667</v>
      </c>
      <c r="E325" s="1">
        <f>IFERROR(__xludf.DUMMYFUNCTION("""COMPUTED_VALUE"""),1068.07)</f>
        <v>1068.07</v>
      </c>
      <c r="G325" s="2">
        <f>IFERROR(__xludf.DUMMYFUNCTION("""COMPUTED_VALUE"""),45763.66666666667)</f>
        <v>45763.66667</v>
      </c>
      <c r="H325" s="1">
        <f>IFERROR(__xludf.DUMMYFUNCTION("""COMPUTED_VALUE"""),1046.88)</f>
        <v>1046.88</v>
      </c>
      <c r="J325" s="2">
        <f>IFERROR(__xludf.DUMMYFUNCTION("""COMPUTED_VALUE"""),45763.66666666667)</f>
        <v>45763.66667</v>
      </c>
      <c r="K325" s="1">
        <f>IFERROR(__xludf.DUMMYFUNCTION("""COMPUTED_VALUE"""),1053.41)</f>
        <v>1053.41</v>
      </c>
      <c r="M325" s="2">
        <f>IFERROR(__xludf.DUMMYFUNCTION("""COMPUTED_VALUE"""),45763.66666666667)</f>
        <v>45763.66667</v>
      </c>
      <c r="N325" s="1">
        <f>IFERROR(__xludf.DUMMYFUNCTION("""COMPUTED_VALUE"""),3.6573933E7)</f>
        <v>36573933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IFERROR(__xludf.DUMMYFUNCTION("""COMPUTED_VALUE"""),1053.41)</f>
        <v>1053.41</v>
      </c>
      <c r="D326" s="2">
        <f>IFERROR(__xludf.DUMMYFUNCTION("""COMPUTED_VALUE"""),45764.66666666667)</f>
        <v>45764.66667</v>
      </c>
      <c r="E326" s="1">
        <f>IFERROR(__xludf.DUMMYFUNCTION("""COMPUTED_VALUE"""),1085.65)</f>
        <v>1085.65</v>
      </c>
      <c r="G326" s="2">
        <f>IFERROR(__xludf.DUMMYFUNCTION("""COMPUTED_VALUE"""),45764.66666666667)</f>
        <v>45764.66667</v>
      </c>
      <c r="H326" s="1">
        <f>IFERROR(__xludf.DUMMYFUNCTION("""COMPUTED_VALUE"""),1053.41)</f>
        <v>1053.41</v>
      </c>
      <c r="J326" s="2">
        <f>IFERROR(__xludf.DUMMYFUNCTION("""COMPUTED_VALUE"""),45764.66666666667)</f>
        <v>45764.66667</v>
      </c>
      <c r="K326" s="1">
        <f>IFERROR(__xludf.DUMMYFUNCTION("""COMPUTED_VALUE"""),1065.24)</f>
        <v>1065.24</v>
      </c>
      <c r="M326" s="2">
        <f>IFERROR(__xludf.DUMMYFUNCTION("""COMPUTED_VALUE"""),45764.66666666667)</f>
        <v>45764.66667</v>
      </c>
      <c r="N326" s="1">
        <f>IFERROR(__xludf.DUMMYFUNCTION("""COMPUTED_VALUE"""),4.1197086E7)</f>
        <v>41197086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IFERROR(__xludf.DUMMYFUNCTION("""COMPUTED_VALUE"""),1065.24)</f>
        <v>1065.24</v>
      </c>
      <c r="D327" s="2">
        <f>IFERROR(__xludf.DUMMYFUNCTION("""COMPUTED_VALUE"""),45768.66666666667)</f>
        <v>45768.66667</v>
      </c>
      <c r="E327" s="1">
        <f>IFERROR(__xludf.DUMMYFUNCTION("""COMPUTED_VALUE"""),1065.24)</f>
        <v>1065.24</v>
      </c>
      <c r="G327" s="2">
        <f>IFERROR(__xludf.DUMMYFUNCTION("""COMPUTED_VALUE"""),45768.66666666667)</f>
        <v>45768.66667</v>
      </c>
      <c r="H327" s="1">
        <f>IFERROR(__xludf.DUMMYFUNCTION("""COMPUTED_VALUE"""),1004.98)</f>
        <v>1004.98</v>
      </c>
      <c r="J327" s="2">
        <f>IFERROR(__xludf.DUMMYFUNCTION("""COMPUTED_VALUE"""),45768.66666666667)</f>
        <v>45768.66667</v>
      </c>
      <c r="K327" s="1">
        <f>IFERROR(__xludf.DUMMYFUNCTION("""COMPUTED_VALUE"""),1017.58)</f>
        <v>1017.58</v>
      </c>
      <c r="M327" s="2">
        <f>IFERROR(__xludf.DUMMYFUNCTION("""COMPUTED_VALUE"""),45768.66666666667)</f>
        <v>45768.66667</v>
      </c>
      <c r="N327" s="1">
        <f>IFERROR(__xludf.DUMMYFUNCTION("""COMPUTED_VALUE"""),3.9238897E7)</f>
        <v>39238897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IFERROR(__xludf.DUMMYFUNCTION("""COMPUTED_VALUE"""),1017.58)</f>
        <v>1017.58</v>
      </c>
      <c r="D328" s="2">
        <f>IFERROR(__xludf.DUMMYFUNCTION("""COMPUTED_VALUE"""),45769.66666666667)</f>
        <v>45769.66667</v>
      </c>
      <c r="E328" s="1">
        <f>IFERROR(__xludf.DUMMYFUNCTION("""COMPUTED_VALUE"""),1057.02)</f>
        <v>1057.02</v>
      </c>
      <c r="G328" s="2">
        <f>IFERROR(__xludf.DUMMYFUNCTION("""COMPUTED_VALUE"""),45769.66666666667)</f>
        <v>45769.66667</v>
      </c>
      <c r="H328" s="1">
        <f>IFERROR(__xludf.DUMMYFUNCTION("""COMPUTED_VALUE"""),1017.58)</f>
        <v>1017.58</v>
      </c>
      <c r="J328" s="2">
        <f>IFERROR(__xludf.DUMMYFUNCTION("""COMPUTED_VALUE"""),45769.66666666667)</f>
        <v>45769.66667</v>
      </c>
      <c r="K328" s="1">
        <f>IFERROR(__xludf.DUMMYFUNCTION("""COMPUTED_VALUE"""),1048.98)</f>
        <v>1048.98</v>
      </c>
      <c r="M328" s="2">
        <f>IFERROR(__xludf.DUMMYFUNCTION("""COMPUTED_VALUE"""),45769.66666666667)</f>
        <v>45769.66667</v>
      </c>
      <c r="N328" s="1">
        <f>IFERROR(__xludf.DUMMYFUNCTION("""COMPUTED_VALUE"""),3.8966323E7)</f>
        <v>38966323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IFERROR(__xludf.DUMMYFUNCTION("""COMPUTED_VALUE"""),1048.98)</f>
        <v>1048.98</v>
      </c>
      <c r="D329" s="2">
        <f>IFERROR(__xludf.DUMMYFUNCTION("""COMPUTED_VALUE"""),45770.66666666667)</f>
        <v>45770.66667</v>
      </c>
      <c r="E329" s="1">
        <f>IFERROR(__xludf.DUMMYFUNCTION("""COMPUTED_VALUE"""),1075.57)</f>
        <v>1075.57</v>
      </c>
      <c r="G329" s="2">
        <f>IFERROR(__xludf.DUMMYFUNCTION("""COMPUTED_VALUE"""),45770.66666666667)</f>
        <v>45770.66667</v>
      </c>
      <c r="H329" s="1">
        <f>IFERROR(__xludf.DUMMYFUNCTION("""COMPUTED_VALUE"""),1045.28)</f>
        <v>1045.28</v>
      </c>
      <c r="J329" s="2">
        <f>IFERROR(__xludf.DUMMYFUNCTION("""COMPUTED_VALUE"""),45770.66666666667)</f>
        <v>45770.66667</v>
      </c>
      <c r="K329" s="1">
        <f>IFERROR(__xludf.DUMMYFUNCTION("""COMPUTED_VALUE"""),1052.16)</f>
        <v>1052.16</v>
      </c>
      <c r="M329" s="2">
        <f>IFERROR(__xludf.DUMMYFUNCTION("""COMPUTED_VALUE"""),45770.66666666667)</f>
        <v>45770.66667</v>
      </c>
      <c r="N329" s="1">
        <f>IFERROR(__xludf.DUMMYFUNCTION("""COMPUTED_VALUE"""),3.9998641E7)</f>
        <v>39998641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IFERROR(__xludf.DUMMYFUNCTION("""COMPUTED_VALUE"""),1052.16)</f>
        <v>1052.16</v>
      </c>
      <c r="D330" s="2">
        <f>IFERROR(__xludf.DUMMYFUNCTION("""COMPUTED_VALUE"""),45771.66666666667)</f>
        <v>45771.66667</v>
      </c>
      <c r="E330" s="1">
        <f>IFERROR(__xludf.DUMMYFUNCTION("""COMPUTED_VALUE"""),1079.26)</f>
        <v>1079.26</v>
      </c>
      <c r="G330" s="2">
        <f>IFERROR(__xludf.DUMMYFUNCTION("""COMPUTED_VALUE"""),45771.66666666667)</f>
        <v>45771.66667</v>
      </c>
      <c r="H330" s="1">
        <f>IFERROR(__xludf.DUMMYFUNCTION("""COMPUTED_VALUE"""),1052.16)</f>
        <v>1052.16</v>
      </c>
      <c r="J330" s="2">
        <f>IFERROR(__xludf.DUMMYFUNCTION("""COMPUTED_VALUE"""),45771.66666666667)</f>
        <v>45771.66667</v>
      </c>
      <c r="K330" s="1">
        <f>IFERROR(__xludf.DUMMYFUNCTION("""COMPUTED_VALUE"""),1071.87)</f>
        <v>1071.87</v>
      </c>
      <c r="M330" s="2">
        <f>IFERROR(__xludf.DUMMYFUNCTION("""COMPUTED_VALUE"""),45771.66666666667)</f>
        <v>45771.66667</v>
      </c>
      <c r="N330" s="1">
        <f>IFERROR(__xludf.DUMMYFUNCTION("""COMPUTED_VALUE"""),3.0262739E7)</f>
        <v>30262739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IFERROR(__xludf.DUMMYFUNCTION("""COMPUTED_VALUE"""),1071.87)</f>
        <v>1071.87</v>
      </c>
      <c r="D331" s="2">
        <f>IFERROR(__xludf.DUMMYFUNCTION("""COMPUTED_VALUE"""),45772.66666666667)</f>
        <v>45772.66667</v>
      </c>
      <c r="E331" s="1">
        <f>IFERROR(__xludf.DUMMYFUNCTION("""COMPUTED_VALUE"""),1073.44)</f>
        <v>1073.44</v>
      </c>
      <c r="G331" s="2">
        <f>IFERROR(__xludf.DUMMYFUNCTION("""COMPUTED_VALUE"""),45772.66666666667)</f>
        <v>45772.66667</v>
      </c>
      <c r="H331" s="1">
        <f>IFERROR(__xludf.DUMMYFUNCTION("""COMPUTED_VALUE"""),1059.25)</f>
        <v>1059.25</v>
      </c>
      <c r="J331" s="2">
        <f>IFERROR(__xludf.DUMMYFUNCTION("""COMPUTED_VALUE"""),45772.66666666667)</f>
        <v>45772.66667</v>
      </c>
      <c r="K331" s="1">
        <f>IFERROR(__xludf.DUMMYFUNCTION("""COMPUTED_VALUE"""),1070.13)</f>
        <v>1070.13</v>
      </c>
      <c r="M331" s="2">
        <f>IFERROR(__xludf.DUMMYFUNCTION("""COMPUTED_VALUE"""),45772.66666666667)</f>
        <v>45772.66667</v>
      </c>
      <c r="N331" s="1">
        <f>IFERROR(__xludf.DUMMYFUNCTION("""COMPUTED_VALUE"""),2.3884826E7)</f>
        <v>23884826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IFERROR(__xludf.DUMMYFUNCTION("""COMPUTED_VALUE"""),1070.13)</f>
        <v>1070.13</v>
      </c>
      <c r="D332" s="2">
        <f>IFERROR(__xludf.DUMMYFUNCTION("""COMPUTED_VALUE"""),45775.66666666667)</f>
        <v>45775.66667</v>
      </c>
      <c r="E332" s="1">
        <f>IFERROR(__xludf.DUMMYFUNCTION("""COMPUTED_VALUE"""),1086.97)</f>
        <v>1086.97</v>
      </c>
      <c r="G332" s="2">
        <f>IFERROR(__xludf.DUMMYFUNCTION("""COMPUTED_VALUE"""),45775.66666666667)</f>
        <v>45775.66667</v>
      </c>
      <c r="H332" s="1">
        <f>IFERROR(__xludf.DUMMYFUNCTION("""COMPUTED_VALUE"""),1064.51)</f>
        <v>1064.51</v>
      </c>
      <c r="J332" s="2">
        <f>IFERROR(__xludf.DUMMYFUNCTION("""COMPUTED_VALUE"""),45775.66666666667)</f>
        <v>45775.66667</v>
      </c>
      <c r="K332" s="1">
        <f>IFERROR(__xludf.DUMMYFUNCTION("""COMPUTED_VALUE"""),1083.71)</f>
        <v>1083.71</v>
      </c>
      <c r="M332" s="2">
        <f>IFERROR(__xludf.DUMMYFUNCTION("""COMPUTED_VALUE"""),45775.66666666667)</f>
        <v>45775.66667</v>
      </c>
      <c r="N332" s="1">
        <f>IFERROR(__xludf.DUMMYFUNCTION("""COMPUTED_VALUE"""),2.9291524E7)</f>
        <v>29291524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IFERROR(__xludf.DUMMYFUNCTION("""COMPUTED_VALUE"""),1083.71)</f>
        <v>1083.71</v>
      </c>
      <c r="D333" s="2">
        <f>IFERROR(__xludf.DUMMYFUNCTION("""COMPUTED_VALUE"""),45776.66666666667)</f>
        <v>45776.66667</v>
      </c>
      <c r="E333" s="1">
        <f>IFERROR(__xludf.DUMMYFUNCTION("""COMPUTED_VALUE"""),1088.25)</f>
        <v>1088.25</v>
      </c>
      <c r="G333" s="2">
        <f>IFERROR(__xludf.DUMMYFUNCTION("""COMPUTED_VALUE"""),45776.66666666667)</f>
        <v>45776.66667</v>
      </c>
      <c r="H333" s="1">
        <f>IFERROR(__xludf.DUMMYFUNCTION("""COMPUTED_VALUE"""),1071.06)</f>
        <v>1071.06</v>
      </c>
      <c r="J333" s="2">
        <f>IFERROR(__xludf.DUMMYFUNCTION("""COMPUTED_VALUE"""),45776.66666666667)</f>
        <v>45776.66667</v>
      </c>
      <c r="K333" s="1">
        <f>IFERROR(__xludf.DUMMYFUNCTION("""COMPUTED_VALUE"""),1083.94)</f>
        <v>1083.94</v>
      </c>
      <c r="M333" s="2">
        <f>IFERROR(__xludf.DUMMYFUNCTION("""COMPUTED_VALUE"""),45776.66666666667)</f>
        <v>45776.66667</v>
      </c>
      <c r="N333" s="1">
        <f>IFERROR(__xludf.DUMMYFUNCTION("""COMPUTED_VALUE"""),2.789769E7)</f>
        <v>27897690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IFERROR(__xludf.DUMMYFUNCTION("""COMPUTED_VALUE"""),1083.94)</f>
        <v>1083.94</v>
      </c>
      <c r="D334" s="2">
        <f>IFERROR(__xludf.DUMMYFUNCTION("""COMPUTED_VALUE"""),45777.66666666667)</f>
        <v>45777.66667</v>
      </c>
      <c r="E334" s="1">
        <f>IFERROR(__xludf.DUMMYFUNCTION("""COMPUTED_VALUE"""),1083.94)</f>
        <v>1083.94</v>
      </c>
      <c r="G334" s="2">
        <f>IFERROR(__xludf.DUMMYFUNCTION("""COMPUTED_VALUE"""),45777.66666666667)</f>
        <v>45777.66667</v>
      </c>
      <c r="H334" s="1">
        <f>IFERROR(__xludf.DUMMYFUNCTION("""COMPUTED_VALUE"""),1029.22)</f>
        <v>1029.22</v>
      </c>
      <c r="J334" s="2">
        <f>IFERROR(__xludf.DUMMYFUNCTION("""COMPUTED_VALUE"""),45777.66666666667)</f>
        <v>45777.66667</v>
      </c>
      <c r="K334" s="1">
        <f>IFERROR(__xludf.DUMMYFUNCTION("""COMPUTED_VALUE"""),1046.01)</f>
        <v>1046.01</v>
      </c>
      <c r="M334" s="2">
        <f>IFERROR(__xludf.DUMMYFUNCTION("""COMPUTED_VALUE"""),45777.66666666667)</f>
        <v>45777.66667</v>
      </c>
      <c r="N334" s="1">
        <f>IFERROR(__xludf.DUMMYFUNCTION("""COMPUTED_VALUE"""),4.2776792E7)</f>
        <v>42776792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IFERROR(__xludf.DUMMYFUNCTION("""COMPUTED_VALUE"""),1046.01)</f>
        <v>1046.01</v>
      </c>
      <c r="D335" s="2">
        <f>IFERROR(__xludf.DUMMYFUNCTION("""COMPUTED_VALUE"""),45778.66666666667)</f>
        <v>45778.66667</v>
      </c>
      <c r="E335" s="1">
        <f>IFERROR(__xludf.DUMMYFUNCTION("""COMPUTED_VALUE"""),1061.28)</f>
        <v>1061.28</v>
      </c>
      <c r="G335" s="2">
        <f>IFERROR(__xludf.DUMMYFUNCTION("""COMPUTED_VALUE"""),45778.66666666667)</f>
        <v>45778.66667</v>
      </c>
      <c r="H335" s="1">
        <f>IFERROR(__xludf.DUMMYFUNCTION("""COMPUTED_VALUE"""),1032.41)</f>
        <v>1032.41</v>
      </c>
      <c r="J335" s="2">
        <f>IFERROR(__xludf.DUMMYFUNCTION("""COMPUTED_VALUE"""),45778.66666666667)</f>
        <v>45778.66667</v>
      </c>
      <c r="K335" s="1">
        <f>IFERROR(__xludf.DUMMYFUNCTION("""COMPUTED_VALUE"""),1036.83)</f>
        <v>1036.83</v>
      </c>
      <c r="M335" s="2">
        <f>IFERROR(__xludf.DUMMYFUNCTION("""COMPUTED_VALUE"""),45778.66666666667)</f>
        <v>45778.66667</v>
      </c>
      <c r="N335" s="1">
        <f>IFERROR(__xludf.DUMMYFUNCTION("""COMPUTED_VALUE"""),3.7538288E7)</f>
        <v>37538288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IFERROR(__xludf.DUMMYFUNCTION("""COMPUTED_VALUE"""),1036.83)</f>
        <v>1036.83</v>
      </c>
      <c r="D336" s="2">
        <f>IFERROR(__xludf.DUMMYFUNCTION("""COMPUTED_VALUE"""),45779.66666666667)</f>
        <v>45779.66667</v>
      </c>
      <c r="E336" s="1">
        <f>IFERROR(__xludf.DUMMYFUNCTION("""COMPUTED_VALUE"""),1057.65)</f>
        <v>1057.65</v>
      </c>
      <c r="G336" s="2">
        <f>IFERROR(__xludf.DUMMYFUNCTION("""COMPUTED_VALUE"""),45779.66666666667)</f>
        <v>45779.66667</v>
      </c>
      <c r="H336" s="1">
        <f>IFERROR(__xludf.DUMMYFUNCTION("""COMPUTED_VALUE"""),1036.83)</f>
        <v>1036.83</v>
      </c>
      <c r="J336" s="2">
        <f>IFERROR(__xludf.DUMMYFUNCTION("""COMPUTED_VALUE"""),45779.66666666667)</f>
        <v>45779.66667</v>
      </c>
      <c r="K336" s="1">
        <f>IFERROR(__xludf.DUMMYFUNCTION("""COMPUTED_VALUE"""),1056.26)</f>
        <v>1056.26</v>
      </c>
      <c r="M336" s="2">
        <f>IFERROR(__xludf.DUMMYFUNCTION("""COMPUTED_VALUE"""),45779.66666666667)</f>
        <v>45779.66667</v>
      </c>
      <c r="N336" s="1">
        <f>IFERROR(__xludf.DUMMYFUNCTION("""COMPUTED_VALUE"""),3.2241363E7)</f>
        <v>32241363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IFERROR(__xludf.DUMMYFUNCTION("""COMPUTED_VALUE"""),1056.26)</f>
        <v>1056.26</v>
      </c>
      <c r="D337" s="2">
        <f>IFERROR(__xludf.DUMMYFUNCTION("""COMPUTED_VALUE"""),45782.66666666667)</f>
        <v>45782.66667</v>
      </c>
      <c r="E337" s="1">
        <f>IFERROR(__xludf.DUMMYFUNCTION("""COMPUTED_VALUE"""),1056.26)</f>
        <v>1056.26</v>
      </c>
      <c r="G337" s="2">
        <f>IFERROR(__xludf.DUMMYFUNCTION("""COMPUTED_VALUE"""),45782.66666666667)</f>
        <v>45782.66667</v>
      </c>
      <c r="H337" s="1">
        <f>IFERROR(__xludf.DUMMYFUNCTION("""COMPUTED_VALUE"""),1029.64)</f>
        <v>1029.64</v>
      </c>
      <c r="J337" s="2">
        <f>IFERROR(__xludf.DUMMYFUNCTION("""COMPUTED_VALUE"""),45782.66666666667)</f>
        <v>45782.66667</v>
      </c>
      <c r="K337" s="1">
        <f>IFERROR(__xludf.DUMMYFUNCTION("""COMPUTED_VALUE"""),1047.9)</f>
        <v>1047.9</v>
      </c>
      <c r="M337" s="2">
        <f>IFERROR(__xludf.DUMMYFUNCTION("""COMPUTED_VALUE"""),45782.66666666667)</f>
        <v>45782.66667</v>
      </c>
      <c r="N337" s="1">
        <f>IFERROR(__xludf.DUMMYFUNCTION("""COMPUTED_VALUE"""),3.7454323E7)</f>
        <v>37454323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IFERROR(__xludf.DUMMYFUNCTION("""COMPUTED_VALUE"""),1047.9)</f>
        <v>1047.9</v>
      </c>
      <c r="D338" s="2">
        <f>IFERROR(__xludf.DUMMYFUNCTION("""COMPUTED_VALUE"""),45783.66666666667)</f>
        <v>45783.66667</v>
      </c>
      <c r="E338" s="1">
        <f>IFERROR(__xludf.DUMMYFUNCTION("""COMPUTED_VALUE"""),1048.22)</f>
        <v>1048.22</v>
      </c>
      <c r="G338" s="2">
        <f>IFERROR(__xludf.DUMMYFUNCTION("""COMPUTED_VALUE"""),45783.66666666667)</f>
        <v>45783.66667</v>
      </c>
      <c r="H338" s="1">
        <f>IFERROR(__xludf.DUMMYFUNCTION("""COMPUTED_VALUE"""),1021.22)</f>
        <v>1021.22</v>
      </c>
      <c r="J338" s="2">
        <f>IFERROR(__xludf.DUMMYFUNCTION("""COMPUTED_VALUE"""),45783.66666666667)</f>
        <v>45783.66667</v>
      </c>
      <c r="K338" s="1">
        <f>IFERROR(__xludf.DUMMYFUNCTION("""COMPUTED_VALUE"""),1039.48)</f>
        <v>1039.48</v>
      </c>
      <c r="M338" s="2">
        <f>IFERROR(__xludf.DUMMYFUNCTION("""COMPUTED_VALUE"""),45783.66666666667)</f>
        <v>45783.66667</v>
      </c>
      <c r="N338" s="1">
        <f>IFERROR(__xludf.DUMMYFUNCTION("""COMPUTED_VALUE"""),4.7031015E7)</f>
        <v>47031015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IFERROR(__xludf.DUMMYFUNCTION("""COMPUTED_VALUE"""),1039.48)</f>
        <v>1039.48</v>
      </c>
      <c r="D339" s="2">
        <f>IFERROR(__xludf.DUMMYFUNCTION("""COMPUTED_VALUE"""),45784.66666666667)</f>
        <v>45784.66667</v>
      </c>
      <c r="E339" s="1">
        <f>IFERROR(__xludf.DUMMYFUNCTION("""COMPUTED_VALUE"""),1055.3)</f>
        <v>1055.3</v>
      </c>
      <c r="G339" s="2">
        <f>IFERROR(__xludf.DUMMYFUNCTION("""COMPUTED_VALUE"""),45784.66666666667)</f>
        <v>45784.66667</v>
      </c>
      <c r="H339" s="1">
        <f>IFERROR(__xludf.DUMMYFUNCTION("""COMPUTED_VALUE"""),1039.48)</f>
        <v>1039.48</v>
      </c>
      <c r="J339" s="2">
        <f>IFERROR(__xludf.DUMMYFUNCTION("""COMPUTED_VALUE"""),45784.66666666667)</f>
        <v>45784.66667</v>
      </c>
      <c r="K339" s="1">
        <f>IFERROR(__xludf.DUMMYFUNCTION("""COMPUTED_VALUE"""),1051.4)</f>
        <v>1051.4</v>
      </c>
      <c r="M339" s="2">
        <f>IFERROR(__xludf.DUMMYFUNCTION("""COMPUTED_VALUE"""),45784.66666666667)</f>
        <v>45784.66667</v>
      </c>
      <c r="N339" s="1">
        <f>IFERROR(__xludf.DUMMYFUNCTION("""COMPUTED_VALUE"""),3.4036477E7)</f>
        <v>34036477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IFERROR(__xludf.DUMMYFUNCTION("""COMPUTED_VALUE"""),1051.4)</f>
        <v>1051.4</v>
      </c>
      <c r="D340" s="2">
        <f>IFERROR(__xludf.DUMMYFUNCTION("""COMPUTED_VALUE"""),45785.66666666667)</f>
        <v>45785.66667</v>
      </c>
      <c r="E340" s="1">
        <f>IFERROR(__xludf.DUMMYFUNCTION("""COMPUTED_VALUE"""),1064.99)</f>
        <v>1064.99</v>
      </c>
      <c r="G340" s="2">
        <f>IFERROR(__xludf.DUMMYFUNCTION("""COMPUTED_VALUE"""),45785.66666666667)</f>
        <v>45785.66667</v>
      </c>
      <c r="H340" s="1">
        <f>IFERROR(__xludf.DUMMYFUNCTION("""COMPUTED_VALUE"""),1039.82)</f>
        <v>1039.82</v>
      </c>
      <c r="J340" s="2">
        <f>IFERROR(__xludf.DUMMYFUNCTION("""COMPUTED_VALUE"""),45785.66666666667)</f>
        <v>45785.66667</v>
      </c>
      <c r="K340" s="1">
        <f>IFERROR(__xludf.DUMMYFUNCTION("""COMPUTED_VALUE"""),1042.38)</f>
        <v>1042.38</v>
      </c>
      <c r="M340" s="2">
        <f>IFERROR(__xludf.DUMMYFUNCTION("""COMPUTED_VALUE"""),45785.66666666667)</f>
        <v>45785.66667</v>
      </c>
      <c r="N340" s="1">
        <f>IFERROR(__xludf.DUMMYFUNCTION("""COMPUTED_VALUE"""),3.8991449E7)</f>
        <v>38991449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IFERROR(__xludf.DUMMYFUNCTION("""COMPUTED_VALUE"""),1042.38)</f>
        <v>1042.38</v>
      </c>
      <c r="D341" s="2">
        <f>IFERROR(__xludf.DUMMYFUNCTION("""COMPUTED_VALUE"""),45786.66666666667)</f>
        <v>45786.66667</v>
      </c>
      <c r="E341" s="1">
        <f>IFERROR(__xludf.DUMMYFUNCTION("""COMPUTED_VALUE"""),1054.25)</f>
        <v>1054.25</v>
      </c>
      <c r="G341" s="2">
        <f>IFERROR(__xludf.DUMMYFUNCTION("""COMPUTED_VALUE"""),45786.66666666667)</f>
        <v>45786.66667</v>
      </c>
      <c r="H341" s="1">
        <f>IFERROR(__xludf.DUMMYFUNCTION("""COMPUTED_VALUE"""),1037.53)</f>
        <v>1037.53</v>
      </c>
      <c r="J341" s="2">
        <f>IFERROR(__xludf.DUMMYFUNCTION("""COMPUTED_VALUE"""),45786.66666666667)</f>
        <v>45786.66667</v>
      </c>
      <c r="K341" s="1">
        <f>IFERROR(__xludf.DUMMYFUNCTION("""COMPUTED_VALUE"""),1044.41)</f>
        <v>1044.41</v>
      </c>
      <c r="M341" s="2">
        <f>IFERROR(__xludf.DUMMYFUNCTION("""COMPUTED_VALUE"""),45786.66666666667)</f>
        <v>45786.66667</v>
      </c>
      <c r="N341" s="1">
        <f>IFERROR(__xludf.DUMMYFUNCTION("""COMPUTED_VALUE"""),2.4445143E7)</f>
        <v>24445143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IFERROR(__xludf.DUMMYFUNCTION("""COMPUTED_VALUE"""),1044.41)</f>
        <v>1044.41</v>
      </c>
      <c r="D342" s="2">
        <f>IFERROR(__xludf.DUMMYFUNCTION("""COMPUTED_VALUE"""),45789.66666666667)</f>
        <v>45789.66667</v>
      </c>
      <c r="E342" s="1">
        <f>IFERROR(__xludf.DUMMYFUNCTION("""COMPUTED_VALUE"""),1070.01)</f>
        <v>1070.01</v>
      </c>
      <c r="G342" s="2">
        <f>IFERROR(__xludf.DUMMYFUNCTION("""COMPUTED_VALUE"""),45789.66666666667)</f>
        <v>45789.66667</v>
      </c>
      <c r="H342" s="1">
        <f>IFERROR(__xludf.DUMMYFUNCTION("""COMPUTED_VALUE"""),1038.13)</f>
        <v>1038.13</v>
      </c>
      <c r="J342" s="2">
        <f>IFERROR(__xludf.DUMMYFUNCTION("""COMPUTED_VALUE"""),45789.66666666667)</f>
        <v>45789.66667</v>
      </c>
      <c r="K342" s="1">
        <f>IFERROR(__xludf.DUMMYFUNCTION("""COMPUTED_VALUE"""),1050.99)</f>
        <v>1050.99</v>
      </c>
      <c r="M342" s="2">
        <f>IFERROR(__xludf.DUMMYFUNCTION("""COMPUTED_VALUE"""),45789.66666666667)</f>
        <v>45789.66667</v>
      </c>
      <c r="N342" s="1">
        <f>IFERROR(__xludf.DUMMYFUNCTION("""COMPUTED_VALUE"""),3.6189406E7)</f>
        <v>36189406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IFERROR(__xludf.DUMMYFUNCTION("""COMPUTED_VALUE"""),1050.99)</f>
        <v>1050.99</v>
      </c>
      <c r="D343" s="2">
        <f>IFERROR(__xludf.DUMMYFUNCTION("""COMPUTED_VALUE"""),45790.66666666667)</f>
        <v>45790.66667</v>
      </c>
      <c r="E343" s="1">
        <f>IFERROR(__xludf.DUMMYFUNCTION("""COMPUTED_VALUE"""),1077.86)</f>
        <v>1077.86</v>
      </c>
      <c r="G343" s="2">
        <f>IFERROR(__xludf.DUMMYFUNCTION("""COMPUTED_VALUE"""),45790.66666666667)</f>
        <v>45790.66667</v>
      </c>
      <c r="H343" s="1">
        <f>IFERROR(__xludf.DUMMYFUNCTION("""COMPUTED_VALUE"""),1050.99)</f>
        <v>1050.99</v>
      </c>
      <c r="J343" s="2">
        <f>IFERROR(__xludf.DUMMYFUNCTION("""COMPUTED_VALUE"""),45790.66666666667)</f>
        <v>45790.66667</v>
      </c>
      <c r="K343" s="1">
        <f>IFERROR(__xludf.DUMMYFUNCTION("""COMPUTED_VALUE"""),1065.95)</f>
        <v>1065.95</v>
      </c>
      <c r="M343" s="2">
        <f>IFERROR(__xludf.DUMMYFUNCTION("""COMPUTED_VALUE"""),45790.66666666667)</f>
        <v>45790.66667</v>
      </c>
      <c r="N343" s="1">
        <f>IFERROR(__xludf.DUMMYFUNCTION("""COMPUTED_VALUE"""),3.5140913E7)</f>
        <v>35140913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IFERROR(__xludf.DUMMYFUNCTION("""COMPUTED_VALUE"""),1065.95)</f>
        <v>1065.95</v>
      </c>
      <c r="D344" s="2">
        <f>IFERROR(__xludf.DUMMYFUNCTION("""COMPUTED_VALUE"""),45791.66666666667)</f>
        <v>45791.66667</v>
      </c>
      <c r="E344" s="1">
        <f>IFERROR(__xludf.DUMMYFUNCTION("""COMPUTED_VALUE"""),1067.37)</f>
        <v>1067.37</v>
      </c>
      <c r="G344" s="2">
        <f>IFERROR(__xludf.DUMMYFUNCTION("""COMPUTED_VALUE"""),45791.66666666667)</f>
        <v>45791.66667</v>
      </c>
      <c r="H344" s="1">
        <f>IFERROR(__xludf.DUMMYFUNCTION("""COMPUTED_VALUE"""),1058.17)</f>
        <v>1058.17</v>
      </c>
      <c r="J344" s="2">
        <f>IFERROR(__xludf.DUMMYFUNCTION("""COMPUTED_VALUE"""),45791.66666666667)</f>
        <v>45791.66667</v>
      </c>
      <c r="K344" s="1">
        <f>IFERROR(__xludf.DUMMYFUNCTION("""COMPUTED_VALUE"""),1066.13)</f>
        <v>1066.13</v>
      </c>
      <c r="M344" s="2">
        <f>IFERROR(__xludf.DUMMYFUNCTION("""COMPUTED_VALUE"""),45791.66666666667)</f>
        <v>45791.66667</v>
      </c>
      <c r="N344" s="1">
        <f>IFERROR(__xludf.DUMMYFUNCTION("""COMPUTED_VALUE"""),3.1964204E7)</f>
        <v>31964204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IFERROR(__xludf.DUMMYFUNCTION("""COMPUTED_VALUE"""),1066.13)</f>
        <v>1066.13</v>
      </c>
      <c r="D345" s="2">
        <f>IFERROR(__xludf.DUMMYFUNCTION("""COMPUTED_VALUE"""),45792.66666666667)</f>
        <v>45792.66667</v>
      </c>
      <c r="E345" s="1">
        <f>IFERROR(__xludf.DUMMYFUNCTION("""COMPUTED_VALUE"""),1070.19)</f>
        <v>1070.19</v>
      </c>
      <c r="G345" s="2">
        <f>IFERROR(__xludf.DUMMYFUNCTION("""COMPUTED_VALUE"""),45792.66666666667)</f>
        <v>45792.66667</v>
      </c>
      <c r="H345" s="1">
        <f>IFERROR(__xludf.DUMMYFUNCTION("""COMPUTED_VALUE"""),1054.73)</f>
        <v>1054.73</v>
      </c>
      <c r="J345" s="2">
        <f>IFERROR(__xludf.DUMMYFUNCTION("""COMPUTED_VALUE"""),45792.66666666667)</f>
        <v>45792.66667</v>
      </c>
      <c r="K345" s="1">
        <f>IFERROR(__xludf.DUMMYFUNCTION("""COMPUTED_VALUE"""),1070.01)</f>
        <v>1070.01</v>
      </c>
      <c r="M345" s="2">
        <f>IFERROR(__xludf.DUMMYFUNCTION("""COMPUTED_VALUE"""),45792.66666666667)</f>
        <v>45792.66667</v>
      </c>
      <c r="N345" s="1">
        <f>IFERROR(__xludf.DUMMYFUNCTION("""COMPUTED_VALUE"""),1.15448506E8)</f>
        <v>115448506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IFERROR(__xludf.DUMMYFUNCTION("""COMPUTED_VALUE"""),1070.01)</f>
        <v>1070.01</v>
      </c>
      <c r="D346" s="2">
        <f>IFERROR(__xludf.DUMMYFUNCTION("""COMPUTED_VALUE"""),45793.66666666667)</f>
        <v>45793.66667</v>
      </c>
      <c r="E346" s="1">
        <f>IFERROR(__xludf.DUMMYFUNCTION("""COMPUTED_VALUE"""),1075.12)</f>
        <v>1075.12</v>
      </c>
      <c r="G346" s="2">
        <f>IFERROR(__xludf.DUMMYFUNCTION("""COMPUTED_VALUE"""),45793.66666666667)</f>
        <v>45793.66667</v>
      </c>
      <c r="H346" s="1">
        <f>IFERROR(__xludf.DUMMYFUNCTION("""COMPUTED_VALUE"""),1058.84)</f>
        <v>1058.84</v>
      </c>
      <c r="J346" s="2">
        <f>IFERROR(__xludf.DUMMYFUNCTION("""COMPUTED_VALUE"""),45793.66666666667)</f>
        <v>45793.66667</v>
      </c>
      <c r="K346" s="1">
        <f>IFERROR(__xludf.DUMMYFUNCTION("""COMPUTED_VALUE"""),1068.97)</f>
        <v>1068.97</v>
      </c>
      <c r="M346" s="2">
        <f>IFERROR(__xludf.DUMMYFUNCTION("""COMPUTED_VALUE"""),45793.66666666667)</f>
        <v>45793.66667</v>
      </c>
      <c r="N346" s="1">
        <f>IFERROR(__xludf.DUMMYFUNCTION("""COMPUTED_VALUE"""),6.486908E7)</f>
        <v>64869080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IFERROR(__xludf.DUMMYFUNCTION("""COMPUTED_VALUE"""),1068.97)</f>
        <v>1068.97</v>
      </c>
      <c r="D347" s="2">
        <f>IFERROR(__xludf.DUMMYFUNCTION("""COMPUTED_VALUE"""),45796.66666666667)</f>
        <v>45796.66667</v>
      </c>
      <c r="E347" s="1">
        <f>IFERROR(__xludf.DUMMYFUNCTION("""COMPUTED_VALUE"""),1068.97)</f>
        <v>1068.97</v>
      </c>
      <c r="G347" s="2">
        <f>IFERROR(__xludf.DUMMYFUNCTION("""COMPUTED_VALUE"""),45796.66666666667)</f>
        <v>45796.66667</v>
      </c>
      <c r="H347" s="1">
        <f>IFERROR(__xludf.DUMMYFUNCTION("""COMPUTED_VALUE"""),1052.75)</f>
        <v>1052.75</v>
      </c>
      <c r="J347" s="2">
        <f>IFERROR(__xludf.DUMMYFUNCTION("""COMPUTED_VALUE"""),45796.66666666667)</f>
        <v>45796.66667</v>
      </c>
      <c r="K347" s="1">
        <f>IFERROR(__xludf.DUMMYFUNCTION("""COMPUTED_VALUE"""),1062.59)</f>
        <v>1062.59</v>
      </c>
      <c r="M347" s="2">
        <f>IFERROR(__xludf.DUMMYFUNCTION("""COMPUTED_VALUE"""),45796.66666666667)</f>
        <v>45796.66667</v>
      </c>
      <c r="N347" s="1">
        <f>IFERROR(__xludf.DUMMYFUNCTION("""COMPUTED_VALUE"""),4.8037497E7)</f>
        <v>48037497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IFERROR(__xludf.DUMMYFUNCTION("""COMPUTED_VALUE"""),1062.59)</f>
        <v>1062.59</v>
      </c>
      <c r="D348" s="2">
        <f>IFERROR(__xludf.DUMMYFUNCTION("""COMPUTED_VALUE"""),45797.66666666667)</f>
        <v>45797.66667</v>
      </c>
      <c r="E348" s="1">
        <f>IFERROR(__xludf.DUMMYFUNCTION("""COMPUTED_VALUE"""),1066.18)</f>
        <v>1066.18</v>
      </c>
      <c r="G348" s="2">
        <f>IFERROR(__xludf.DUMMYFUNCTION("""COMPUTED_VALUE"""),45797.66666666667)</f>
        <v>45797.66667</v>
      </c>
      <c r="H348" s="1">
        <f>IFERROR(__xludf.DUMMYFUNCTION("""COMPUTED_VALUE"""),1056.37)</f>
        <v>1056.37</v>
      </c>
      <c r="J348" s="2">
        <f>IFERROR(__xludf.DUMMYFUNCTION("""COMPUTED_VALUE"""),45797.66666666667)</f>
        <v>45797.66667</v>
      </c>
      <c r="K348" s="1">
        <f>IFERROR(__xludf.DUMMYFUNCTION("""COMPUTED_VALUE"""),1058.85)</f>
        <v>1058.85</v>
      </c>
      <c r="M348" s="2">
        <f>IFERROR(__xludf.DUMMYFUNCTION("""COMPUTED_VALUE"""),45797.66666666667)</f>
        <v>45797.66667</v>
      </c>
      <c r="N348" s="1">
        <f>IFERROR(__xludf.DUMMYFUNCTION("""COMPUTED_VALUE"""),3.7067035E7)</f>
        <v>37067035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IFERROR(__xludf.DUMMYFUNCTION("""COMPUTED_VALUE"""),1058.85)</f>
        <v>1058.85</v>
      </c>
      <c r="D349" s="2">
        <f>IFERROR(__xludf.DUMMYFUNCTION("""COMPUTED_VALUE"""),45798.66666666667)</f>
        <v>45798.66667</v>
      </c>
      <c r="E349" s="1">
        <f>IFERROR(__xludf.DUMMYFUNCTION("""COMPUTED_VALUE"""),1058.85)</f>
        <v>1058.85</v>
      </c>
      <c r="G349" s="2">
        <f>IFERROR(__xludf.DUMMYFUNCTION("""COMPUTED_VALUE"""),45798.66666666667)</f>
        <v>45798.66667</v>
      </c>
      <c r="H349" s="1">
        <f>IFERROR(__xludf.DUMMYFUNCTION("""COMPUTED_VALUE"""),1040.92)</f>
        <v>1040.92</v>
      </c>
      <c r="J349" s="2">
        <f>IFERROR(__xludf.DUMMYFUNCTION("""COMPUTED_VALUE"""),45798.66666666667)</f>
        <v>45798.66667</v>
      </c>
      <c r="K349" s="1">
        <f>IFERROR(__xludf.DUMMYFUNCTION("""COMPUTED_VALUE"""),1041.21)</f>
        <v>1041.21</v>
      </c>
      <c r="M349" s="2">
        <f>IFERROR(__xludf.DUMMYFUNCTION("""COMPUTED_VALUE"""),45798.66666666667)</f>
        <v>45798.66667</v>
      </c>
      <c r="N349" s="1">
        <f>IFERROR(__xludf.DUMMYFUNCTION("""COMPUTED_VALUE"""),4.4410804E7)</f>
        <v>44410804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IFERROR(__xludf.DUMMYFUNCTION("""COMPUTED_VALUE"""),1041.21)</f>
        <v>1041.21</v>
      </c>
      <c r="D350" s="2">
        <f>IFERROR(__xludf.DUMMYFUNCTION("""COMPUTED_VALUE"""),45799.66666666667)</f>
        <v>45799.66667</v>
      </c>
      <c r="E350" s="1">
        <f>IFERROR(__xludf.DUMMYFUNCTION("""COMPUTED_VALUE"""),1042.44)</f>
        <v>1042.44</v>
      </c>
      <c r="G350" s="2">
        <f>IFERROR(__xludf.DUMMYFUNCTION("""COMPUTED_VALUE"""),45799.66666666667)</f>
        <v>45799.66667</v>
      </c>
      <c r="H350" s="1">
        <f>IFERROR(__xludf.DUMMYFUNCTION("""COMPUTED_VALUE"""),1025.16)</f>
        <v>1025.16</v>
      </c>
      <c r="J350" s="2">
        <f>IFERROR(__xludf.DUMMYFUNCTION("""COMPUTED_VALUE"""),45799.66666666667)</f>
        <v>45799.66667</v>
      </c>
      <c r="K350" s="1">
        <f>IFERROR(__xludf.DUMMYFUNCTION("""COMPUTED_VALUE"""),1036.51)</f>
        <v>1036.51</v>
      </c>
      <c r="M350" s="2">
        <f>IFERROR(__xludf.DUMMYFUNCTION("""COMPUTED_VALUE"""),45799.66666666667)</f>
        <v>45799.66667</v>
      </c>
      <c r="N350" s="1">
        <f>IFERROR(__xludf.DUMMYFUNCTION("""COMPUTED_VALUE"""),3.2385526E7)</f>
        <v>32385526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IFERROR(__xludf.DUMMYFUNCTION("""COMPUTED_VALUE"""),1036.51)</f>
        <v>1036.51</v>
      </c>
      <c r="D351" s="2">
        <f>IFERROR(__xludf.DUMMYFUNCTION("""COMPUTED_VALUE"""),45800.66666666667)</f>
        <v>45800.66667</v>
      </c>
      <c r="E351" s="1">
        <f>IFERROR(__xludf.DUMMYFUNCTION("""COMPUTED_VALUE"""),1049.71)</f>
        <v>1049.71</v>
      </c>
      <c r="G351" s="2">
        <f>IFERROR(__xludf.DUMMYFUNCTION("""COMPUTED_VALUE"""),45800.66666666667)</f>
        <v>45800.66667</v>
      </c>
      <c r="H351" s="1">
        <f>IFERROR(__xludf.DUMMYFUNCTION("""COMPUTED_VALUE"""),1031.91)</f>
        <v>1031.91</v>
      </c>
      <c r="J351" s="2">
        <f>IFERROR(__xludf.DUMMYFUNCTION("""COMPUTED_VALUE"""),45800.66666666667)</f>
        <v>45800.66667</v>
      </c>
      <c r="K351" s="1">
        <f>IFERROR(__xludf.DUMMYFUNCTION("""COMPUTED_VALUE"""),1048.03)</f>
        <v>1048.03</v>
      </c>
      <c r="M351" s="2">
        <f>IFERROR(__xludf.DUMMYFUNCTION("""COMPUTED_VALUE"""),45800.66666666667)</f>
        <v>45800.66667</v>
      </c>
      <c r="N351" s="1">
        <f>IFERROR(__xludf.DUMMYFUNCTION("""COMPUTED_VALUE"""),3.1301751E7)</f>
        <v>31301751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IFERROR(__xludf.DUMMYFUNCTION("""COMPUTED_VALUE"""),1048.03)</f>
        <v>1048.03</v>
      </c>
      <c r="D352" s="2">
        <f>IFERROR(__xludf.DUMMYFUNCTION("""COMPUTED_VALUE"""),45804.66666666667)</f>
        <v>45804.66667</v>
      </c>
      <c r="E352" s="1">
        <f>IFERROR(__xludf.DUMMYFUNCTION("""COMPUTED_VALUE"""),1062.74)</f>
        <v>1062.74</v>
      </c>
      <c r="G352" s="2">
        <f>IFERROR(__xludf.DUMMYFUNCTION("""COMPUTED_VALUE"""),45804.66666666667)</f>
        <v>45804.66667</v>
      </c>
      <c r="H352" s="1">
        <f>IFERROR(__xludf.DUMMYFUNCTION("""COMPUTED_VALUE"""),1048.03)</f>
        <v>1048.03</v>
      </c>
      <c r="J352" s="2">
        <f>IFERROR(__xludf.DUMMYFUNCTION("""COMPUTED_VALUE"""),45804.66666666667)</f>
        <v>45804.66667</v>
      </c>
      <c r="K352" s="1">
        <f>IFERROR(__xludf.DUMMYFUNCTION("""COMPUTED_VALUE"""),1060.72)</f>
        <v>1060.72</v>
      </c>
      <c r="M352" s="2">
        <f>IFERROR(__xludf.DUMMYFUNCTION("""COMPUTED_VALUE"""),45804.66666666667)</f>
        <v>45804.66667</v>
      </c>
      <c r="N352" s="1">
        <f>IFERROR(__xludf.DUMMYFUNCTION("""COMPUTED_VALUE"""),5.0505638E7)</f>
        <v>50505638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IFERROR(__xludf.DUMMYFUNCTION("""COMPUTED_VALUE"""),1060.72)</f>
        <v>1060.72</v>
      </c>
      <c r="D353" s="2">
        <f>IFERROR(__xludf.DUMMYFUNCTION("""COMPUTED_VALUE"""),45805.66666666667)</f>
        <v>45805.66667</v>
      </c>
      <c r="E353" s="1">
        <f>IFERROR(__xludf.DUMMYFUNCTION("""COMPUTED_VALUE"""),1067.36)</f>
        <v>1067.36</v>
      </c>
      <c r="G353" s="2">
        <f>IFERROR(__xludf.DUMMYFUNCTION("""COMPUTED_VALUE"""),45805.66666666667)</f>
        <v>45805.66667</v>
      </c>
      <c r="H353" s="1">
        <f>IFERROR(__xludf.DUMMYFUNCTION("""COMPUTED_VALUE"""),1055.29)</f>
        <v>1055.29</v>
      </c>
      <c r="J353" s="2">
        <f>IFERROR(__xludf.DUMMYFUNCTION("""COMPUTED_VALUE"""),45805.66666666667)</f>
        <v>45805.66667</v>
      </c>
      <c r="K353" s="1">
        <f>IFERROR(__xludf.DUMMYFUNCTION("""COMPUTED_VALUE"""),1058.29)</f>
        <v>1058.29</v>
      </c>
      <c r="M353" s="2">
        <f>IFERROR(__xludf.DUMMYFUNCTION("""COMPUTED_VALUE"""),45805.66666666667)</f>
        <v>45805.66667</v>
      </c>
      <c r="N353" s="1">
        <f>IFERROR(__xludf.DUMMYFUNCTION("""COMPUTED_VALUE"""),3.1210183E7)</f>
        <v>31210183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IFERROR(__xludf.DUMMYFUNCTION("""COMPUTED_VALUE"""),1058.29)</f>
        <v>1058.29</v>
      </c>
      <c r="D354" s="2">
        <f>IFERROR(__xludf.DUMMYFUNCTION("""COMPUTED_VALUE"""),45806.66666666667)</f>
        <v>45806.66667</v>
      </c>
      <c r="E354" s="1">
        <f>IFERROR(__xludf.DUMMYFUNCTION("""COMPUTED_VALUE"""),1058.29)</f>
        <v>1058.29</v>
      </c>
      <c r="G354" s="2">
        <f>IFERROR(__xludf.DUMMYFUNCTION("""COMPUTED_VALUE"""),45806.66666666667)</f>
        <v>45806.66667</v>
      </c>
      <c r="H354" s="1">
        <f>IFERROR(__xludf.DUMMYFUNCTION("""COMPUTED_VALUE"""),1042.46)</f>
        <v>1042.46</v>
      </c>
      <c r="J354" s="2">
        <f>IFERROR(__xludf.DUMMYFUNCTION("""COMPUTED_VALUE"""),45806.66666666667)</f>
        <v>45806.66667</v>
      </c>
      <c r="K354" s="1">
        <f>IFERROR(__xludf.DUMMYFUNCTION("""COMPUTED_VALUE"""),1053.91)</f>
        <v>1053.91</v>
      </c>
      <c r="M354" s="2">
        <f>IFERROR(__xludf.DUMMYFUNCTION("""COMPUTED_VALUE"""),45806.66666666667)</f>
        <v>45806.66667</v>
      </c>
      <c r="N354" s="1">
        <f>IFERROR(__xludf.DUMMYFUNCTION("""COMPUTED_VALUE"""),3.5665686E7)</f>
        <v>35665686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IFERROR(__xludf.DUMMYFUNCTION("""COMPUTED_VALUE"""),1053.91)</f>
        <v>1053.91</v>
      </c>
      <c r="D355" s="2">
        <f>IFERROR(__xludf.DUMMYFUNCTION("""COMPUTED_VALUE"""),45807.66666666667)</f>
        <v>45807.66667</v>
      </c>
      <c r="E355" s="1">
        <f>IFERROR(__xludf.DUMMYFUNCTION("""COMPUTED_VALUE"""),1061.69)</f>
        <v>1061.69</v>
      </c>
      <c r="G355" s="2">
        <f>IFERROR(__xludf.DUMMYFUNCTION("""COMPUTED_VALUE"""),45807.66666666667)</f>
        <v>45807.66667</v>
      </c>
      <c r="H355" s="1">
        <f>IFERROR(__xludf.DUMMYFUNCTION("""COMPUTED_VALUE"""),1046.54)</f>
        <v>1046.54</v>
      </c>
      <c r="J355" s="2">
        <f>IFERROR(__xludf.DUMMYFUNCTION("""COMPUTED_VALUE"""),45807.66666666667)</f>
        <v>45807.66667</v>
      </c>
      <c r="K355" s="1">
        <f>IFERROR(__xludf.DUMMYFUNCTION("""COMPUTED_VALUE"""),1060.53)</f>
        <v>1060.53</v>
      </c>
      <c r="M355" s="2">
        <f>IFERROR(__xludf.DUMMYFUNCTION("""COMPUTED_VALUE"""),45807.66666666667)</f>
        <v>45807.66667</v>
      </c>
      <c r="N355" s="1">
        <f>IFERROR(__xludf.DUMMYFUNCTION("""COMPUTED_VALUE"""),5.5170309E7)</f>
        <v>55170309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IFERROR(__xludf.DUMMYFUNCTION("""COMPUTED_VALUE"""),1060.53)</f>
        <v>1060.53</v>
      </c>
      <c r="D356" s="2">
        <f>IFERROR(__xludf.DUMMYFUNCTION("""COMPUTED_VALUE"""),45810.66666666667)</f>
        <v>45810.66667</v>
      </c>
      <c r="E356" s="1">
        <f>IFERROR(__xludf.DUMMYFUNCTION("""COMPUTED_VALUE"""),1082.78)</f>
        <v>1082.78</v>
      </c>
      <c r="G356" s="2">
        <f>IFERROR(__xludf.DUMMYFUNCTION("""COMPUTED_VALUE"""),45810.66666666667)</f>
        <v>45810.66667</v>
      </c>
      <c r="H356" s="1">
        <f>IFERROR(__xludf.DUMMYFUNCTION("""COMPUTED_VALUE"""),1056.23)</f>
        <v>1056.23</v>
      </c>
      <c r="J356" s="2">
        <f>IFERROR(__xludf.DUMMYFUNCTION("""COMPUTED_VALUE"""),45810.66666666667)</f>
        <v>45810.66667</v>
      </c>
      <c r="K356" s="1">
        <f>IFERROR(__xludf.DUMMYFUNCTION("""COMPUTED_VALUE"""),1082.42)</f>
        <v>1082.42</v>
      </c>
      <c r="M356" s="2">
        <f>IFERROR(__xludf.DUMMYFUNCTION("""COMPUTED_VALUE"""),45810.66666666667)</f>
        <v>45810.66667</v>
      </c>
      <c r="N356" s="1">
        <f>IFERROR(__xludf.DUMMYFUNCTION("""COMPUTED_VALUE"""),4.3719065E7)</f>
        <v>43719065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IFERROR(__xludf.DUMMYFUNCTION("""COMPUTED_VALUE"""),1082.42)</f>
        <v>1082.42</v>
      </c>
      <c r="D357" s="2">
        <f>IFERROR(__xludf.DUMMYFUNCTION("""COMPUTED_VALUE"""),45811.66666666667)</f>
        <v>45811.66667</v>
      </c>
      <c r="E357" s="1">
        <f>IFERROR(__xludf.DUMMYFUNCTION("""COMPUTED_VALUE"""),1091.54)</f>
        <v>1091.54</v>
      </c>
      <c r="G357" s="2">
        <f>IFERROR(__xludf.DUMMYFUNCTION("""COMPUTED_VALUE"""),45811.66666666667)</f>
        <v>45811.66667</v>
      </c>
      <c r="H357" s="1">
        <f>IFERROR(__xludf.DUMMYFUNCTION("""COMPUTED_VALUE"""),1077.36)</f>
        <v>1077.36</v>
      </c>
      <c r="J357" s="2">
        <f>IFERROR(__xludf.DUMMYFUNCTION("""COMPUTED_VALUE"""),45811.66666666667)</f>
        <v>45811.66667</v>
      </c>
      <c r="K357" s="1">
        <f>IFERROR(__xludf.DUMMYFUNCTION("""COMPUTED_VALUE"""),1086.15)</f>
        <v>1086.15</v>
      </c>
      <c r="M357" s="2">
        <f>IFERROR(__xludf.DUMMYFUNCTION("""COMPUTED_VALUE"""),45811.66666666667)</f>
        <v>45811.66667</v>
      </c>
      <c r="N357" s="1">
        <f>IFERROR(__xludf.DUMMYFUNCTION("""COMPUTED_VALUE"""),3.9355057E7)</f>
        <v>39355057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IFERROR(__xludf.DUMMYFUNCTION("""COMPUTED_VALUE"""),1086.15)</f>
        <v>1086.15</v>
      </c>
      <c r="D358" s="2">
        <f>IFERROR(__xludf.DUMMYFUNCTION("""COMPUTED_VALUE"""),45812.66666666667)</f>
        <v>45812.66667</v>
      </c>
      <c r="E358" s="1">
        <f>IFERROR(__xludf.DUMMYFUNCTION("""COMPUTED_VALUE"""),1090.78)</f>
        <v>1090.78</v>
      </c>
      <c r="G358" s="2">
        <f>IFERROR(__xludf.DUMMYFUNCTION("""COMPUTED_VALUE"""),45812.66666666667)</f>
        <v>45812.66667</v>
      </c>
      <c r="H358" s="1">
        <f>IFERROR(__xludf.DUMMYFUNCTION("""COMPUTED_VALUE"""),1059.86)</f>
        <v>1059.86</v>
      </c>
      <c r="J358" s="2">
        <f>IFERROR(__xludf.DUMMYFUNCTION("""COMPUTED_VALUE"""),45812.66666666667)</f>
        <v>45812.66667</v>
      </c>
      <c r="K358" s="1">
        <f>IFERROR(__xludf.DUMMYFUNCTION("""COMPUTED_VALUE"""),1064.53)</f>
        <v>1064.53</v>
      </c>
      <c r="M358" s="2">
        <f>IFERROR(__xludf.DUMMYFUNCTION("""COMPUTED_VALUE"""),45812.66666666667)</f>
        <v>45812.66667</v>
      </c>
      <c r="N358" s="1">
        <f>IFERROR(__xludf.DUMMYFUNCTION("""COMPUTED_VALUE"""),4.1148532E7)</f>
        <v>41148532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IFERROR(__xludf.DUMMYFUNCTION("""COMPUTED_VALUE"""),1064.53)</f>
        <v>1064.53</v>
      </c>
      <c r="D359" s="2">
        <f>IFERROR(__xludf.DUMMYFUNCTION("""COMPUTED_VALUE"""),45813.66666666667)</f>
        <v>45813.66667</v>
      </c>
      <c r="E359" s="1">
        <f>IFERROR(__xludf.DUMMYFUNCTION("""COMPUTED_VALUE"""),1081.58)</f>
        <v>1081.58</v>
      </c>
      <c r="G359" s="2">
        <f>IFERROR(__xludf.DUMMYFUNCTION("""COMPUTED_VALUE"""),45813.66666666667)</f>
        <v>45813.66667</v>
      </c>
      <c r="H359" s="1">
        <f>IFERROR(__xludf.DUMMYFUNCTION("""COMPUTED_VALUE"""),1062.68)</f>
        <v>1062.68</v>
      </c>
      <c r="J359" s="2">
        <f>IFERROR(__xludf.DUMMYFUNCTION("""COMPUTED_VALUE"""),45813.66666666667)</f>
        <v>45813.66667</v>
      </c>
      <c r="K359" s="1">
        <f>IFERROR(__xludf.DUMMYFUNCTION("""COMPUTED_VALUE"""),1075.76)</f>
        <v>1075.76</v>
      </c>
      <c r="M359" s="2">
        <f>IFERROR(__xludf.DUMMYFUNCTION("""COMPUTED_VALUE"""),45813.66666666667)</f>
        <v>45813.66667</v>
      </c>
      <c r="N359" s="1">
        <f>IFERROR(__xludf.DUMMYFUNCTION("""COMPUTED_VALUE"""),3.0721476E7)</f>
        <v>30721476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IFERROR(__xludf.DUMMYFUNCTION("""COMPUTED_VALUE"""),1075.76)</f>
        <v>1075.76</v>
      </c>
      <c r="D360" s="2">
        <f>IFERROR(__xludf.DUMMYFUNCTION("""COMPUTED_VALUE"""),45814.66666666667)</f>
        <v>45814.66667</v>
      </c>
      <c r="E360" s="1">
        <f>IFERROR(__xludf.DUMMYFUNCTION("""COMPUTED_VALUE"""),1086.5)</f>
        <v>1086.5</v>
      </c>
      <c r="G360" s="2">
        <f>IFERROR(__xludf.DUMMYFUNCTION("""COMPUTED_VALUE"""),45814.66666666667)</f>
        <v>45814.66667</v>
      </c>
      <c r="H360" s="1">
        <f>IFERROR(__xludf.DUMMYFUNCTION("""COMPUTED_VALUE"""),1072.6)</f>
        <v>1072.6</v>
      </c>
      <c r="J360" s="2">
        <f>IFERROR(__xludf.DUMMYFUNCTION("""COMPUTED_VALUE"""),45814.66666666667)</f>
        <v>45814.66667</v>
      </c>
      <c r="K360" s="1">
        <f>IFERROR(__xludf.DUMMYFUNCTION("""COMPUTED_VALUE"""),1078.04)</f>
        <v>1078.04</v>
      </c>
      <c r="M360" s="2">
        <f>IFERROR(__xludf.DUMMYFUNCTION("""COMPUTED_VALUE"""),45814.66666666667)</f>
        <v>45814.66667</v>
      </c>
      <c r="N360" s="1">
        <f>IFERROR(__xludf.DUMMYFUNCTION("""COMPUTED_VALUE"""),3.2052399E7)</f>
        <v>32052399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IFERROR(__xludf.DUMMYFUNCTION("""COMPUTED_VALUE"""),1078.04)</f>
        <v>1078.04</v>
      </c>
      <c r="D361" s="2">
        <f>IFERROR(__xludf.DUMMYFUNCTION("""COMPUTED_VALUE"""),45817.66666666667)</f>
        <v>45817.66667</v>
      </c>
      <c r="E361" s="1">
        <f>IFERROR(__xludf.DUMMYFUNCTION("""COMPUTED_VALUE"""),1078.04)</f>
        <v>1078.04</v>
      </c>
      <c r="G361" s="2">
        <f>IFERROR(__xludf.DUMMYFUNCTION("""COMPUTED_VALUE"""),45817.66666666667)</f>
        <v>45817.66667</v>
      </c>
      <c r="H361" s="1">
        <f>IFERROR(__xludf.DUMMYFUNCTION("""COMPUTED_VALUE"""),1048.02)</f>
        <v>1048.02</v>
      </c>
      <c r="J361" s="2">
        <f>IFERROR(__xludf.DUMMYFUNCTION("""COMPUTED_VALUE"""),45817.66666666667)</f>
        <v>45817.66667</v>
      </c>
      <c r="K361" s="1">
        <f>IFERROR(__xludf.DUMMYFUNCTION("""COMPUTED_VALUE"""),1051.03)</f>
        <v>1051.03</v>
      </c>
      <c r="M361" s="2">
        <f>IFERROR(__xludf.DUMMYFUNCTION("""COMPUTED_VALUE"""),45817.66666666667)</f>
        <v>45817.66667</v>
      </c>
      <c r="N361" s="1">
        <f>IFERROR(__xludf.DUMMYFUNCTION("""COMPUTED_VALUE"""),3.7161138E7)</f>
        <v>37161138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IFERROR(__xludf.DUMMYFUNCTION("""COMPUTED_VALUE"""),1051.03)</f>
        <v>1051.03</v>
      </c>
      <c r="D362" s="2">
        <f>IFERROR(__xludf.DUMMYFUNCTION("""COMPUTED_VALUE"""),45818.66666666667)</f>
        <v>45818.66667</v>
      </c>
      <c r="E362" s="1">
        <f>IFERROR(__xludf.DUMMYFUNCTION("""COMPUTED_VALUE"""),1065.9)</f>
        <v>1065.9</v>
      </c>
      <c r="G362" s="2">
        <f>IFERROR(__xludf.DUMMYFUNCTION("""COMPUTED_VALUE"""),45818.66666666667)</f>
        <v>45818.66667</v>
      </c>
      <c r="H362" s="1">
        <f>IFERROR(__xludf.DUMMYFUNCTION("""COMPUTED_VALUE"""),1044.06)</f>
        <v>1044.06</v>
      </c>
      <c r="J362" s="2">
        <f>IFERROR(__xludf.DUMMYFUNCTION("""COMPUTED_VALUE"""),45818.66666666667)</f>
        <v>45818.66667</v>
      </c>
      <c r="K362" s="1">
        <f>IFERROR(__xludf.DUMMYFUNCTION("""COMPUTED_VALUE"""),1050.8)</f>
        <v>1050.8</v>
      </c>
      <c r="M362" s="2">
        <f>IFERROR(__xludf.DUMMYFUNCTION("""COMPUTED_VALUE"""),45818.66666666667)</f>
        <v>45818.66667</v>
      </c>
      <c r="N362" s="1">
        <f>IFERROR(__xludf.DUMMYFUNCTION("""COMPUTED_VALUE"""),3.8257528E7)</f>
        <v>38257528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IFERROR(__xludf.DUMMYFUNCTION("""COMPUTED_VALUE"""),1050.8)</f>
        <v>1050.8</v>
      </c>
      <c r="D363" s="2">
        <f>IFERROR(__xludf.DUMMYFUNCTION("""COMPUTED_VALUE"""),45819.66666666667)</f>
        <v>45819.66667</v>
      </c>
      <c r="E363" s="1">
        <f>IFERROR(__xludf.DUMMYFUNCTION("""COMPUTED_VALUE"""),1070.09)</f>
        <v>1070.09</v>
      </c>
      <c r="G363" s="2">
        <f>IFERROR(__xludf.DUMMYFUNCTION("""COMPUTED_VALUE"""),45819.66666666667)</f>
        <v>45819.66667</v>
      </c>
      <c r="H363" s="1">
        <f>IFERROR(__xludf.DUMMYFUNCTION("""COMPUTED_VALUE"""),1050.8)</f>
        <v>1050.8</v>
      </c>
      <c r="J363" s="2">
        <f>IFERROR(__xludf.DUMMYFUNCTION("""COMPUTED_VALUE"""),45819.66666666667)</f>
        <v>45819.66667</v>
      </c>
      <c r="K363" s="1">
        <f>IFERROR(__xludf.DUMMYFUNCTION("""COMPUTED_VALUE"""),1065.32)</f>
        <v>1065.32</v>
      </c>
      <c r="M363" s="2">
        <f>IFERROR(__xludf.DUMMYFUNCTION("""COMPUTED_VALUE"""),45819.66666666667)</f>
        <v>45819.66667</v>
      </c>
      <c r="N363" s="1">
        <f>IFERROR(__xludf.DUMMYFUNCTION("""COMPUTED_VALUE"""),3.6442689E7)</f>
        <v>36442689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IFERROR(__xludf.DUMMYFUNCTION("""COMPUTED_VALUE"""),1065.32)</f>
        <v>1065.32</v>
      </c>
      <c r="D364" s="2">
        <f>IFERROR(__xludf.DUMMYFUNCTION("""COMPUTED_VALUE"""),45820.66666666667)</f>
        <v>45820.66667</v>
      </c>
      <c r="E364" s="1">
        <f>IFERROR(__xludf.DUMMYFUNCTION("""COMPUTED_VALUE"""),1071.72)</f>
        <v>1071.72</v>
      </c>
      <c r="G364" s="2">
        <f>IFERROR(__xludf.DUMMYFUNCTION("""COMPUTED_VALUE"""),45820.66666666667)</f>
        <v>45820.66667</v>
      </c>
      <c r="H364" s="1">
        <f>IFERROR(__xludf.DUMMYFUNCTION("""COMPUTED_VALUE"""),1060.79)</f>
        <v>1060.79</v>
      </c>
      <c r="J364" s="2">
        <f>IFERROR(__xludf.DUMMYFUNCTION("""COMPUTED_VALUE"""),45820.66666666667)</f>
        <v>45820.66667</v>
      </c>
      <c r="K364" s="1">
        <f>IFERROR(__xludf.DUMMYFUNCTION("""COMPUTED_VALUE"""),1068.53)</f>
        <v>1068.53</v>
      </c>
      <c r="M364" s="2">
        <f>IFERROR(__xludf.DUMMYFUNCTION("""COMPUTED_VALUE"""),45820.66666666667)</f>
        <v>45820.66667</v>
      </c>
      <c r="N364" s="1">
        <f>IFERROR(__xludf.DUMMYFUNCTION("""COMPUTED_VALUE"""),3.1853801E7)</f>
        <v>31853801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IFERROR(__xludf.DUMMYFUNCTION("""COMPUTED_VALUE"""),1068.53)</f>
        <v>1068.53</v>
      </c>
      <c r="D365" s="2">
        <f>IFERROR(__xludf.DUMMYFUNCTION("""COMPUTED_VALUE"""),45821.66666666667)</f>
        <v>45821.66667</v>
      </c>
      <c r="E365" s="1">
        <f>IFERROR(__xludf.DUMMYFUNCTION("""COMPUTED_VALUE"""),1085.34)</f>
        <v>1085.34</v>
      </c>
      <c r="G365" s="2">
        <f>IFERROR(__xludf.DUMMYFUNCTION("""COMPUTED_VALUE"""),45821.66666666667)</f>
        <v>45821.66667</v>
      </c>
      <c r="H365" s="1">
        <f>IFERROR(__xludf.DUMMYFUNCTION("""COMPUTED_VALUE"""),1062.28)</f>
        <v>1062.28</v>
      </c>
      <c r="J365" s="2">
        <f>IFERROR(__xludf.DUMMYFUNCTION("""COMPUTED_VALUE"""),45821.66666666667)</f>
        <v>45821.66667</v>
      </c>
      <c r="K365" s="1">
        <f>IFERROR(__xludf.DUMMYFUNCTION("""COMPUTED_VALUE"""),1077.08)</f>
        <v>1077.08</v>
      </c>
      <c r="M365" s="2">
        <f>IFERROR(__xludf.DUMMYFUNCTION("""COMPUTED_VALUE"""),45821.66666666667)</f>
        <v>45821.66667</v>
      </c>
      <c r="N365" s="1">
        <f>IFERROR(__xludf.DUMMYFUNCTION("""COMPUTED_VALUE"""),3.8556676E7)</f>
        <v>38556676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IFERROR(__xludf.DUMMYFUNCTION("""COMPUTED_VALUE"""),1077.08)</f>
        <v>1077.08</v>
      </c>
      <c r="D366" s="2">
        <f>IFERROR(__xludf.DUMMYFUNCTION("""COMPUTED_VALUE"""),45824.66666666667)</f>
        <v>45824.66667</v>
      </c>
      <c r="E366" s="1">
        <f>IFERROR(__xludf.DUMMYFUNCTION("""COMPUTED_VALUE"""),1090.08)</f>
        <v>1090.08</v>
      </c>
      <c r="G366" s="2">
        <f>IFERROR(__xludf.DUMMYFUNCTION("""COMPUTED_VALUE"""),45824.66666666667)</f>
        <v>45824.66667</v>
      </c>
      <c r="H366" s="1">
        <f>IFERROR(__xludf.DUMMYFUNCTION("""COMPUTED_VALUE"""),1057.69)</f>
        <v>1057.69</v>
      </c>
      <c r="J366" s="2">
        <f>IFERROR(__xludf.DUMMYFUNCTION("""COMPUTED_VALUE"""),45824.66666666667)</f>
        <v>45824.66667</v>
      </c>
      <c r="K366" s="1">
        <f>IFERROR(__xludf.DUMMYFUNCTION("""COMPUTED_VALUE"""),1063.08)</f>
        <v>1063.08</v>
      </c>
      <c r="M366" s="2">
        <f>IFERROR(__xludf.DUMMYFUNCTION("""COMPUTED_VALUE"""),45824.66666666667)</f>
        <v>45824.66667</v>
      </c>
      <c r="N366" s="1">
        <f>IFERROR(__xludf.DUMMYFUNCTION("""COMPUTED_VALUE"""),3.6404068E7)</f>
        <v>36404068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IFERROR(__xludf.DUMMYFUNCTION("""COMPUTED_VALUE"""),1063.08)</f>
        <v>1063.08</v>
      </c>
      <c r="D367" s="2">
        <f>IFERROR(__xludf.DUMMYFUNCTION("""COMPUTED_VALUE"""),45825.66666666667)</f>
        <v>45825.66667</v>
      </c>
      <c r="E367" s="1">
        <f>IFERROR(__xludf.DUMMYFUNCTION("""COMPUTED_VALUE"""),1072.6)</f>
        <v>1072.6</v>
      </c>
      <c r="G367" s="2">
        <f>IFERROR(__xludf.DUMMYFUNCTION("""COMPUTED_VALUE"""),45825.66666666667)</f>
        <v>45825.66667</v>
      </c>
      <c r="H367" s="1">
        <f>IFERROR(__xludf.DUMMYFUNCTION("""COMPUTED_VALUE"""),1056.01)</f>
        <v>1056.01</v>
      </c>
      <c r="J367" s="2">
        <f>IFERROR(__xludf.DUMMYFUNCTION("""COMPUTED_VALUE"""),45825.66666666667)</f>
        <v>45825.66667</v>
      </c>
      <c r="K367" s="1">
        <f>IFERROR(__xludf.DUMMYFUNCTION("""COMPUTED_VALUE"""),1056.73)</f>
        <v>1056.73</v>
      </c>
      <c r="M367" s="2">
        <f>IFERROR(__xludf.DUMMYFUNCTION("""COMPUTED_VALUE"""),45825.66666666667)</f>
        <v>45825.66667</v>
      </c>
      <c r="N367" s="1">
        <f>IFERROR(__xludf.DUMMYFUNCTION("""COMPUTED_VALUE"""),4.7334053E7)</f>
        <v>47334053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IFERROR(__xludf.DUMMYFUNCTION("""COMPUTED_VALUE"""),1056.73)</f>
        <v>1056.73</v>
      </c>
      <c r="D368" s="2">
        <f>IFERROR(__xludf.DUMMYFUNCTION("""COMPUTED_VALUE"""),45826.66666666667)</f>
        <v>45826.66667</v>
      </c>
      <c r="E368" s="1">
        <f>IFERROR(__xludf.DUMMYFUNCTION("""COMPUTED_VALUE"""),1064.61)</f>
        <v>1064.61</v>
      </c>
      <c r="G368" s="2">
        <f>IFERROR(__xludf.DUMMYFUNCTION("""COMPUTED_VALUE"""),45826.66666666667)</f>
        <v>45826.66667</v>
      </c>
      <c r="H368" s="1">
        <f>IFERROR(__xludf.DUMMYFUNCTION("""COMPUTED_VALUE"""),1048.58)</f>
        <v>1048.58</v>
      </c>
      <c r="J368" s="2">
        <f>IFERROR(__xludf.DUMMYFUNCTION("""COMPUTED_VALUE"""),45826.66666666667)</f>
        <v>45826.66667</v>
      </c>
      <c r="K368" s="1">
        <f>IFERROR(__xludf.DUMMYFUNCTION("""COMPUTED_VALUE"""),1059.23)</f>
        <v>1059.23</v>
      </c>
      <c r="M368" s="2">
        <f>IFERROR(__xludf.DUMMYFUNCTION("""COMPUTED_VALUE"""),45826.66666666667)</f>
        <v>45826.66667</v>
      </c>
      <c r="N368" s="1">
        <f>IFERROR(__xludf.DUMMYFUNCTION("""COMPUTED_VALUE"""),4.2353371E7)</f>
        <v>42353371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IFERROR(__xludf.DUMMYFUNCTION("""COMPUTED_VALUE"""),1059.23)</f>
        <v>1059.23</v>
      </c>
      <c r="D369" s="2">
        <f>IFERROR(__xludf.DUMMYFUNCTION("""COMPUTED_VALUE"""),45828.66666666667)</f>
        <v>45828.66667</v>
      </c>
      <c r="E369" s="1">
        <f>IFERROR(__xludf.DUMMYFUNCTION("""COMPUTED_VALUE"""),1075.74)</f>
        <v>1075.74</v>
      </c>
      <c r="G369" s="2">
        <f>IFERROR(__xludf.DUMMYFUNCTION("""COMPUTED_VALUE"""),45828.66666666667)</f>
        <v>45828.66667</v>
      </c>
      <c r="H369" s="1">
        <f>IFERROR(__xludf.DUMMYFUNCTION("""COMPUTED_VALUE"""),1059.23)</f>
        <v>1059.23</v>
      </c>
      <c r="J369" s="2">
        <f>IFERROR(__xludf.DUMMYFUNCTION("""COMPUTED_VALUE"""),45828.66666666667)</f>
        <v>45828.66667</v>
      </c>
      <c r="K369" s="1">
        <f>IFERROR(__xludf.DUMMYFUNCTION("""COMPUTED_VALUE"""),1073.22)</f>
        <v>1073.22</v>
      </c>
      <c r="M369" s="2">
        <f>IFERROR(__xludf.DUMMYFUNCTION("""COMPUTED_VALUE"""),45828.66666666667)</f>
        <v>45828.66667</v>
      </c>
      <c r="N369" s="1">
        <f>IFERROR(__xludf.DUMMYFUNCTION("""COMPUTED_VALUE"""),7.2973713E7)</f>
        <v>72973713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IFERROR(__xludf.DUMMYFUNCTION("""COMPUTED_VALUE"""),1073.22)</f>
        <v>1073.22</v>
      </c>
      <c r="D370" s="2">
        <f>IFERROR(__xludf.DUMMYFUNCTION("""COMPUTED_VALUE"""),45831.66666666667)</f>
        <v>45831.66667</v>
      </c>
      <c r="E370" s="1">
        <f>IFERROR(__xludf.DUMMYFUNCTION("""COMPUTED_VALUE"""),1089.73)</f>
        <v>1089.73</v>
      </c>
      <c r="G370" s="2">
        <f>IFERROR(__xludf.DUMMYFUNCTION("""COMPUTED_VALUE"""),45831.66666666667)</f>
        <v>45831.66667</v>
      </c>
      <c r="H370" s="1">
        <f>IFERROR(__xludf.DUMMYFUNCTION("""COMPUTED_VALUE"""),1053.9)</f>
        <v>1053.9</v>
      </c>
      <c r="J370" s="2">
        <f>IFERROR(__xludf.DUMMYFUNCTION("""COMPUTED_VALUE"""),45831.66666666667)</f>
        <v>45831.66667</v>
      </c>
      <c r="K370" s="1">
        <f>IFERROR(__xludf.DUMMYFUNCTION("""COMPUTED_VALUE"""),1060.58)</f>
        <v>1060.58</v>
      </c>
      <c r="M370" s="2">
        <f>IFERROR(__xludf.DUMMYFUNCTION("""COMPUTED_VALUE"""),45831.66666666667)</f>
        <v>45831.66667</v>
      </c>
      <c r="N370" s="1">
        <f>IFERROR(__xludf.DUMMYFUNCTION("""COMPUTED_VALUE"""),4.4238294E7)</f>
        <v>44238294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IFERROR(__xludf.DUMMYFUNCTION("""COMPUTED_VALUE"""),1060.58)</f>
        <v>1060.58</v>
      </c>
      <c r="D371" s="2">
        <f>IFERROR(__xludf.DUMMYFUNCTION("""COMPUTED_VALUE"""),45832.66666666667)</f>
        <v>45832.66667</v>
      </c>
      <c r="E371" s="1">
        <f>IFERROR(__xludf.DUMMYFUNCTION("""COMPUTED_VALUE"""),1081.96)</f>
        <v>1081.96</v>
      </c>
      <c r="G371" s="2">
        <f>IFERROR(__xludf.DUMMYFUNCTION("""COMPUTED_VALUE"""),45832.66666666667)</f>
        <v>45832.66667</v>
      </c>
      <c r="H371" s="1">
        <f>IFERROR(__xludf.DUMMYFUNCTION("""COMPUTED_VALUE"""),1051.32)</f>
        <v>1051.32</v>
      </c>
      <c r="J371" s="2">
        <f>IFERROR(__xludf.DUMMYFUNCTION("""COMPUTED_VALUE"""),45832.66666666667)</f>
        <v>45832.66667</v>
      </c>
      <c r="K371" s="1">
        <f>IFERROR(__xludf.DUMMYFUNCTION("""COMPUTED_VALUE"""),1078.05)</f>
        <v>1078.05</v>
      </c>
      <c r="M371" s="2">
        <f>IFERROR(__xludf.DUMMYFUNCTION("""COMPUTED_VALUE"""),45832.66666666667)</f>
        <v>45832.66667</v>
      </c>
      <c r="N371" s="1">
        <f>IFERROR(__xludf.DUMMYFUNCTION("""COMPUTED_VALUE"""),4.3148603E7)</f>
        <v>43148603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IFERROR(__xludf.DUMMYFUNCTION("""COMPUTED_VALUE"""),1078.05)</f>
        <v>1078.05</v>
      </c>
      <c r="D372" s="2">
        <f>IFERROR(__xludf.DUMMYFUNCTION("""COMPUTED_VALUE"""),45833.66666666667)</f>
        <v>45833.66667</v>
      </c>
      <c r="E372" s="1">
        <f>IFERROR(__xludf.DUMMYFUNCTION("""COMPUTED_VALUE"""),1079.45)</f>
        <v>1079.45</v>
      </c>
      <c r="G372" s="2">
        <f>IFERROR(__xludf.DUMMYFUNCTION("""COMPUTED_VALUE"""),45833.66666666667)</f>
        <v>45833.66667</v>
      </c>
      <c r="H372" s="1">
        <f>IFERROR(__xludf.DUMMYFUNCTION("""COMPUTED_VALUE"""),1063.75)</f>
        <v>1063.75</v>
      </c>
      <c r="J372" s="2">
        <f>IFERROR(__xludf.DUMMYFUNCTION("""COMPUTED_VALUE"""),45833.66666666667)</f>
        <v>45833.66667</v>
      </c>
      <c r="K372" s="1">
        <f>IFERROR(__xludf.DUMMYFUNCTION("""COMPUTED_VALUE"""),1072.4)</f>
        <v>1072.4</v>
      </c>
      <c r="M372" s="2">
        <f>IFERROR(__xludf.DUMMYFUNCTION("""COMPUTED_VALUE"""),45833.66666666667)</f>
        <v>45833.66667</v>
      </c>
      <c r="N372" s="1">
        <f>IFERROR(__xludf.DUMMYFUNCTION("""COMPUTED_VALUE"""),3.4939217E7)</f>
        <v>34939217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IFERROR(__xludf.DUMMYFUNCTION("""COMPUTED_VALUE"""),1072.4)</f>
        <v>1072.4</v>
      </c>
      <c r="D373" s="2">
        <f>IFERROR(__xludf.DUMMYFUNCTION("""COMPUTED_VALUE"""),45834.66666666667)</f>
        <v>45834.66667</v>
      </c>
      <c r="E373" s="1">
        <f>IFERROR(__xludf.DUMMYFUNCTION("""COMPUTED_VALUE"""),1100.28)</f>
        <v>1100.28</v>
      </c>
      <c r="G373" s="2">
        <f>IFERROR(__xludf.DUMMYFUNCTION("""COMPUTED_VALUE"""),45834.66666666667)</f>
        <v>45834.66667</v>
      </c>
      <c r="H373" s="1">
        <f>IFERROR(__xludf.DUMMYFUNCTION("""COMPUTED_VALUE"""),1071.46)</f>
        <v>1071.46</v>
      </c>
      <c r="J373" s="2">
        <f>IFERROR(__xludf.DUMMYFUNCTION("""COMPUTED_VALUE"""),45834.66666666667)</f>
        <v>45834.66667</v>
      </c>
      <c r="K373" s="1">
        <f>IFERROR(__xludf.DUMMYFUNCTION("""COMPUTED_VALUE"""),1100.23)</f>
        <v>1100.23</v>
      </c>
      <c r="M373" s="2">
        <f>IFERROR(__xludf.DUMMYFUNCTION("""COMPUTED_VALUE"""),45834.66666666667)</f>
        <v>45834.66667</v>
      </c>
      <c r="N373" s="1">
        <f>IFERROR(__xludf.DUMMYFUNCTION("""COMPUTED_VALUE"""),3.8855335E7)</f>
        <v>38855335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IFERROR(__xludf.DUMMYFUNCTION("""COMPUTED_VALUE"""),1100.23)</f>
        <v>1100.23</v>
      </c>
      <c r="D374" s="2">
        <f>IFERROR(__xludf.DUMMYFUNCTION("""COMPUTED_VALUE"""),45835.66666666667)</f>
        <v>45835.66667</v>
      </c>
      <c r="E374" s="1">
        <f>IFERROR(__xludf.DUMMYFUNCTION("""COMPUTED_VALUE"""),1104.19)</f>
        <v>1104.19</v>
      </c>
      <c r="G374" s="2">
        <f>IFERROR(__xludf.DUMMYFUNCTION("""COMPUTED_VALUE"""),45835.66666666667)</f>
        <v>45835.66667</v>
      </c>
      <c r="H374" s="1">
        <f>IFERROR(__xludf.DUMMYFUNCTION("""COMPUTED_VALUE"""),1091.92)</f>
        <v>1091.92</v>
      </c>
      <c r="J374" s="2">
        <f>IFERROR(__xludf.DUMMYFUNCTION("""COMPUTED_VALUE"""),45835.66666666667)</f>
        <v>45835.66667</v>
      </c>
      <c r="K374" s="1">
        <f>IFERROR(__xludf.DUMMYFUNCTION("""COMPUTED_VALUE"""),1096.47)</f>
        <v>1096.47</v>
      </c>
      <c r="M374" s="2">
        <f>IFERROR(__xludf.DUMMYFUNCTION("""COMPUTED_VALUE"""),45835.66666666667)</f>
        <v>45835.66667</v>
      </c>
      <c r="N374" s="1">
        <f>IFERROR(__xludf.DUMMYFUNCTION("""COMPUTED_VALUE"""),8.4401362E7)</f>
        <v>84401362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IFERROR(__xludf.DUMMYFUNCTION("""COMPUTED_VALUE"""),1096.47)</f>
        <v>1096.47</v>
      </c>
      <c r="D375" s="2">
        <f>IFERROR(__xludf.DUMMYFUNCTION("""COMPUTED_VALUE"""),45838.66666666667)</f>
        <v>45838.66667</v>
      </c>
      <c r="E375" s="1">
        <f>IFERROR(__xludf.DUMMYFUNCTION("""COMPUTED_VALUE"""),1110.85)</f>
        <v>1110.85</v>
      </c>
      <c r="G375" s="2">
        <f>IFERROR(__xludf.DUMMYFUNCTION("""COMPUTED_VALUE"""),45838.66666666667)</f>
        <v>45838.66667</v>
      </c>
      <c r="H375" s="1">
        <f>IFERROR(__xludf.DUMMYFUNCTION("""COMPUTED_VALUE"""),1092.7)</f>
        <v>1092.7</v>
      </c>
      <c r="J375" s="2">
        <f>IFERROR(__xludf.DUMMYFUNCTION("""COMPUTED_VALUE"""),45838.66666666667)</f>
        <v>45838.66667</v>
      </c>
      <c r="K375" s="1">
        <f>IFERROR(__xludf.DUMMYFUNCTION("""COMPUTED_VALUE"""),1104.71)</f>
        <v>1104.71</v>
      </c>
      <c r="M375" s="2">
        <f>IFERROR(__xludf.DUMMYFUNCTION("""COMPUTED_VALUE"""),45838.66666666667)</f>
        <v>45838.66667</v>
      </c>
      <c r="N375" s="1">
        <f>IFERROR(__xludf.DUMMYFUNCTION("""COMPUTED_VALUE"""),6.9136691E7)</f>
        <v>69136691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IFERROR(__xludf.DUMMYFUNCTION("""COMPUTED_VALUE"""),1104.71)</f>
        <v>1104.71</v>
      </c>
      <c r="D376" s="2">
        <f>IFERROR(__xludf.DUMMYFUNCTION("""COMPUTED_VALUE"""),45839.66666666667)</f>
        <v>45839.66667</v>
      </c>
      <c r="E376" s="1">
        <f>IFERROR(__xludf.DUMMYFUNCTION("""COMPUTED_VALUE"""),1105.42)</f>
        <v>1105.42</v>
      </c>
      <c r="G376" s="2">
        <f>IFERROR(__xludf.DUMMYFUNCTION("""COMPUTED_VALUE"""),45839.66666666667)</f>
        <v>45839.66667</v>
      </c>
      <c r="H376" s="1">
        <f>IFERROR(__xludf.DUMMYFUNCTION("""COMPUTED_VALUE"""),1060.52)</f>
        <v>1060.52</v>
      </c>
      <c r="J376" s="2">
        <f>IFERROR(__xludf.DUMMYFUNCTION("""COMPUTED_VALUE"""),45839.66666666667)</f>
        <v>45839.66667</v>
      </c>
      <c r="K376" s="1">
        <f>IFERROR(__xludf.DUMMYFUNCTION("""COMPUTED_VALUE"""),1066.17)</f>
        <v>1066.17</v>
      </c>
      <c r="M376" s="2">
        <f>IFERROR(__xludf.DUMMYFUNCTION("""COMPUTED_VALUE"""),45839.66666666667)</f>
        <v>45839.66667</v>
      </c>
      <c r="N376" s="1">
        <f>IFERROR(__xludf.DUMMYFUNCTION("""COMPUTED_VALUE"""),6.2944763E7)</f>
        <v>62944763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IFERROR(__xludf.DUMMYFUNCTION("""COMPUTED_VALUE"""),1066.17)</f>
        <v>1066.17</v>
      </c>
      <c r="D377" s="2">
        <f>IFERROR(__xludf.DUMMYFUNCTION("""COMPUTED_VALUE"""),45840.66666666667)</f>
        <v>45840.66667</v>
      </c>
      <c r="E377" s="1">
        <f>IFERROR(__xludf.DUMMYFUNCTION("""COMPUTED_VALUE"""),1081.4)</f>
        <v>1081.4</v>
      </c>
      <c r="G377" s="2">
        <f>IFERROR(__xludf.DUMMYFUNCTION("""COMPUTED_VALUE"""),45840.66666666667)</f>
        <v>45840.66667</v>
      </c>
      <c r="H377" s="1">
        <f>IFERROR(__xludf.DUMMYFUNCTION("""COMPUTED_VALUE"""),1055.77)</f>
        <v>1055.77</v>
      </c>
      <c r="J377" s="2">
        <f>IFERROR(__xludf.DUMMYFUNCTION("""COMPUTED_VALUE"""),45840.66666666667)</f>
        <v>45840.66667</v>
      </c>
      <c r="K377" s="1">
        <f>IFERROR(__xludf.DUMMYFUNCTION("""COMPUTED_VALUE"""),1077.71)</f>
        <v>1077.71</v>
      </c>
      <c r="M377" s="2">
        <f>IFERROR(__xludf.DUMMYFUNCTION("""COMPUTED_VALUE"""),45840.66666666667)</f>
        <v>45840.66667</v>
      </c>
      <c r="N377" s="1">
        <f>IFERROR(__xludf.DUMMYFUNCTION("""COMPUTED_VALUE"""),4.5564788E7)</f>
        <v>45564788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IFERROR(__xludf.DUMMYFUNCTION("""COMPUTED_VALUE"""),1077.71)</f>
        <v>1077.71</v>
      </c>
      <c r="D378" s="2">
        <f>IFERROR(__xludf.DUMMYFUNCTION("""COMPUTED_VALUE"""),45841.54166666667)</f>
        <v>45841.54167</v>
      </c>
      <c r="E378" s="1">
        <f>IFERROR(__xludf.DUMMYFUNCTION("""COMPUTED_VALUE"""),1080.06)</f>
        <v>1080.06</v>
      </c>
      <c r="G378" s="2">
        <f>IFERROR(__xludf.DUMMYFUNCTION("""COMPUTED_VALUE"""),45841.54166666667)</f>
        <v>45841.54167</v>
      </c>
      <c r="H378" s="1">
        <f>IFERROR(__xludf.DUMMYFUNCTION("""COMPUTED_VALUE"""),1066.85)</f>
        <v>1066.85</v>
      </c>
      <c r="J378" s="2">
        <f>IFERROR(__xludf.DUMMYFUNCTION("""COMPUTED_VALUE"""),45841.54166666667)</f>
        <v>45841.54167</v>
      </c>
      <c r="K378" s="1">
        <f>IFERROR(__xludf.DUMMYFUNCTION("""COMPUTED_VALUE"""),1074.1)</f>
        <v>1074.1</v>
      </c>
      <c r="M378" s="2">
        <f>IFERROR(__xludf.DUMMYFUNCTION("""COMPUTED_VALUE"""),45841.54166666667)</f>
        <v>45841.54167</v>
      </c>
      <c r="N378" s="1">
        <f>IFERROR(__xludf.DUMMYFUNCTION("""COMPUTED_VALUE"""),2.3285337E7)</f>
        <v>23285337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IFERROR(__xludf.DUMMYFUNCTION("""COMPUTED_VALUE"""),1074.1)</f>
        <v>1074.1</v>
      </c>
      <c r="D379" s="2">
        <f>IFERROR(__xludf.DUMMYFUNCTION("""COMPUTED_VALUE"""),45845.66666666667)</f>
        <v>45845.66667</v>
      </c>
      <c r="E379" s="1">
        <f>IFERROR(__xludf.DUMMYFUNCTION("""COMPUTED_VALUE"""),1074.93)</f>
        <v>1074.93</v>
      </c>
      <c r="G379" s="2">
        <f>IFERROR(__xludf.DUMMYFUNCTION("""COMPUTED_VALUE"""),45845.66666666667)</f>
        <v>45845.66667</v>
      </c>
      <c r="H379" s="1">
        <f>IFERROR(__xludf.DUMMYFUNCTION("""COMPUTED_VALUE"""),1057.68)</f>
        <v>1057.68</v>
      </c>
      <c r="J379" s="2">
        <f>IFERROR(__xludf.DUMMYFUNCTION("""COMPUTED_VALUE"""),45845.66666666667)</f>
        <v>45845.66667</v>
      </c>
      <c r="K379" s="1">
        <f>IFERROR(__xludf.DUMMYFUNCTION("""COMPUTED_VALUE"""),1065.55)</f>
        <v>1065.55</v>
      </c>
      <c r="M379" s="2">
        <f>IFERROR(__xludf.DUMMYFUNCTION("""COMPUTED_VALUE"""),45845.66666666667)</f>
        <v>45845.66667</v>
      </c>
      <c r="N379" s="1">
        <f>IFERROR(__xludf.DUMMYFUNCTION("""COMPUTED_VALUE"""),3.3419307E7)</f>
        <v>33419307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IFERROR(__xludf.DUMMYFUNCTION("""COMPUTED_VALUE"""),1065.55)</f>
        <v>1065.55</v>
      </c>
      <c r="D380" s="2">
        <f>IFERROR(__xludf.DUMMYFUNCTION("""COMPUTED_VALUE"""),45846.66666666667)</f>
        <v>45846.66667</v>
      </c>
      <c r="E380" s="1">
        <f>IFERROR(__xludf.DUMMYFUNCTION("""COMPUTED_VALUE"""),1066.92)</f>
        <v>1066.92</v>
      </c>
      <c r="G380" s="2">
        <f>IFERROR(__xludf.DUMMYFUNCTION("""COMPUTED_VALUE"""),45846.66666666667)</f>
        <v>45846.66667</v>
      </c>
      <c r="H380" s="1">
        <f>IFERROR(__xludf.DUMMYFUNCTION("""COMPUTED_VALUE"""),1047.9)</f>
        <v>1047.9</v>
      </c>
      <c r="J380" s="2">
        <f>IFERROR(__xludf.DUMMYFUNCTION("""COMPUTED_VALUE"""),45846.66666666667)</f>
        <v>45846.66667</v>
      </c>
      <c r="K380" s="1">
        <f>IFERROR(__xludf.DUMMYFUNCTION("""COMPUTED_VALUE"""),1063.22)</f>
        <v>1063.22</v>
      </c>
      <c r="M380" s="2">
        <f>IFERROR(__xludf.DUMMYFUNCTION("""COMPUTED_VALUE"""),45846.66666666667)</f>
        <v>45846.66667</v>
      </c>
      <c r="N380" s="1">
        <f>IFERROR(__xludf.DUMMYFUNCTION("""COMPUTED_VALUE"""),3.943728E7)</f>
        <v>39437280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IFERROR(__xludf.DUMMYFUNCTION("""COMPUTED_VALUE"""),1063.22)</f>
        <v>1063.22</v>
      </c>
      <c r="D381" s="2">
        <f>IFERROR(__xludf.DUMMYFUNCTION("""COMPUTED_VALUE"""),45847.66666666667)</f>
        <v>45847.66667</v>
      </c>
      <c r="E381" s="1">
        <f>IFERROR(__xludf.DUMMYFUNCTION("""COMPUTED_VALUE"""),1067.09)</f>
        <v>1067.09</v>
      </c>
      <c r="G381" s="2">
        <f>IFERROR(__xludf.DUMMYFUNCTION("""COMPUTED_VALUE"""),45847.66666666667)</f>
        <v>45847.66667</v>
      </c>
      <c r="H381" s="1">
        <f>IFERROR(__xludf.DUMMYFUNCTION("""COMPUTED_VALUE"""),1049.19)</f>
        <v>1049.19</v>
      </c>
      <c r="J381" s="2">
        <f>IFERROR(__xludf.DUMMYFUNCTION("""COMPUTED_VALUE"""),45847.66666666667)</f>
        <v>45847.66667</v>
      </c>
      <c r="K381" s="1">
        <f>IFERROR(__xludf.DUMMYFUNCTION("""COMPUTED_VALUE"""),1056.37)</f>
        <v>1056.37</v>
      </c>
      <c r="M381" s="2">
        <f>IFERROR(__xludf.DUMMYFUNCTION("""COMPUTED_VALUE"""),45847.66666666667)</f>
        <v>45847.66667</v>
      </c>
      <c r="N381" s="1">
        <f>IFERROR(__xludf.DUMMYFUNCTION("""COMPUTED_VALUE"""),3.2506829E7)</f>
        <v>32506829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IFERROR(__xludf.DUMMYFUNCTION("""COMPUTED_VALUE"""),1056.37)</f>
        <v>1056.37</v>
      </c>
      <c r="D382" s="2">
        <f>IFERROR(__xludf.DUMMYFUNCTION("""COMPUTED_VALUE"""),45848.66666666667)</f>
        <v>45848.66667</v>
      </c>
      <c r="E382" s="1">
        <f>IFERROR(__xludf.DUMMYFUNCTION("""COMPUTED_VALUE"""),1056.37)</f>
        <v>1056.37</v>
      </c>
      <c r="G382" s="2">
        <f>IFERROR(__xludf.DUMMYFUNCTION("""COMPUTED_VALUE"""),45848.66666666667)</f>
        <v>45848.66667</v>
      </c>
      <c r="H382" s="1">
        <f>IFERROR(__xludf.DUMMYFUNCTION("""COMPUTED_VALUE"""),1039.43)</f>
        <v>1039.43</v>
      </c>
      <c r="J382" s="2">
        <f>IFERROR(__xludf.DUMMYFUNCTION("""COMPUTED_VALUE"""),45848.66666666667)</f>
        <v>45848.66667</v>
      </c>
      <c r="K382" s="1">
        <f>IFERROR(__xludf.DUMMYFUNCTION("""COMPUTED_VALUE"""),1054.06)</f>
        <v>1054.06</v>
      </c>
      <c r="M382" s="2">
        <f>IFERROR(__xludf.DUMMYFUNCTION("""COMPUTED_VALUE"""),45848.66666666667)</f>
        <v>45848.66667</v>
      </c>
      <c r="N382" s="1">
        <f>IFERROR(__xludf.DUMMYFUNCTION("""COMPUTED_VALUE"""),4.2556648E7)</f>
        <v>42556648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IFERROR(__xludf.DUMMYFUNCTION("""COMPUTED_VALUE"""),1054.06)</f>
        <v>1054.06</v>
      </c>
      <c r="D383" s="2">
        <f>IFERROR(__xludf.DUMMYFUNCTION("""COMPUTED_VALUE"""),45849.66666666667)</f>
        <v>45849.66667</v>
      </c>
      <c r="E383" s="1">
        <f>IFERROR(__xludf.DUMMYFUNCTION("""COMPUTED_VALUE"""),1062.22)</f>
        <v>1062.22</v>
      </c>
      <c r="G383" s="2">
        <f>IFERROR(__xludf.DUMMYFUNCTION("""COMPUTED_VALUE"""),45849.66666666667)</f>
        <v>45849.66667</v>
      </c>
      <c r="H383" s="1">
        <f>IFERROR(__xludf.DUMMYFUNCTION("""COMPUTED_VALUE"""),1050.49)</f>
        <v>1050.49</v>
      </c>
      <c r="J383" s="2">
        <f>IFERROR(__xludf.DUMMYFUNCTION("""COMPUTED_VALUE"""),45849.66666666667)</f>
        <v>45849.66667</v>
      </c>
      <c r="K383" s="1">
        <f>IFERROR(__xludf.DUMMYFUNCTION("""COMPUTED_VALUE"""),1059.92)</f>
        <v>1059.92</v>
      </c>
      <c r="M383" s="2">
        <f>IFERROR(__xludf.DUMMYFUNCTION("""COMPUTED_VALUE"""),45849.66666666667)</f>
        <v>45849.66667</v>
      </c>
      <c r="N383" s="1">
        <f>IFERROR(__xludf.DUMMYFUNCTION("""COMPUTED_VALUE"""),3.7803653E7)</f>
        <v>37803653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IFERROR(__xludf.DUMMYFUNCTION("""COMPUTED_VALUE"""),1059.92)</f>
        <v>1059.92</v>
      </c>
      <c r="D384" s="2">
        <f>IFERROR(__xludf.DUMMYFUNCTION("""COMPUTED_VALUE"""),45852.66666666667)</f>
        <v>45852.66667</v>
      </c>
      <c r="E384" s="1">
        <f>IFERROR(__xludf.DUMMYFUNCTION("""COMPUTED_VALUE"""),1075.46)</f>
        <v>1075.46</v>
      </c>
      <c r="G384" s="2">
        <f>IFERROR(__xludf.DUMMYFUNCTION("""COMPUTED_VALUE"""),45852.66666666667)</f>
        <v>45852.66667</v>
      </c>
      <c r="H384" s="1">
        <f>IFERROR(__xludf.DUMMYFUNCTION("""COMPUTED_VALUE"""),1055.3)</f>
        <v>1055.3</v>
      </c>
      <c r="J384" s="2">
        <f>IFERROR(__xludf.DUMMYFUNCTION("""COMPUTED_VALUE"""),45852.66666666667)</f>
        <v>45852.66667</v>
      </c>
      <c r="K384" s="1">
        <f>IFERROR(__xludf.DUMMYFUNCTION("""COMPUTED_VALUE"""),1074.29)</f>
        <v>1074.29</v>
      </c>
      <c r="M384" s="2">
        <f>IFERROR(__xludf.DUMMYFUNCTION("""COMPUTED_VALUE"""),45852.66666666667)</f>
        <v>45852.66667</v>
      </c>
      <c r="N384" s="1">
        <f>IFERROR(__xludf.DUMMYFUNCTION("""COMPUTED_VALUE"""),3.1233222E7)</f>
        <v>31233222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IFERROR(__xludf.DUMMYFUNCTION("""COMPUTED_VALUE"""),1074.29)</f>
        <v>1074.29</v>
      </c>
      <c r="D385" s="2">
        <f>IFERROR(__xludf.DUMMYFUNCTION("""COMPUTED_VALUE"""),45853.66666666667)</f>
        <v>45853.66667</v>
      </c>
      <c r="E385" s="1">
        <f>IFERROR(__xludf.DUMMYFUNCTION("""COMPUTED_VALUE"""),1074.29)</f>
        <v>1074.29</v>
      </c>
      <c r="G385" s="2">
        <f>IFERROR(__xludf.DUMMYFUNCTION("""COMPUTED_VALUE"""),45853.66666666667)</f>
        <v>45853.66667</v>
      </c>
      <c r="H385" s="1">
        <f>IFERROR(__xludf.DUMMYFUNCTION("""COMPUTED_VALUE"""),1049.85)</f>
        <v>1049.85</v>
      </c>
      <c r="J385" s="2">
        <f>IFERROR(__xludf.DUMMYFUNCTION("""COMPUTED_VALUE"""),45853.66666666667)</f>
        <v>45853.66667</v>
      </c>
      <c r="K385" s="1">
        <f>IFERROR(__xludf.DUMMYFUNCTION("""COMPUTED_VALUE"""),1055.67)</f>
        <v>1055.67</v>
      </c>
      <c r="M385" s="2">
        <f>IFERROR(__xludf.DUMMYFUNCTION("""COMPUTED_VALUE"""),45853.66666666667)</f>
        <v>45853.66667</v>
      </c>
      <c r="N385" s="1">
        <f>IFERROR(__xludf.DUMMYFUNCTION("""COMPUTED_VALUE"""),3.5171217E7)</f>
        <v>35171217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IFERROR(__xludf.DUMMYFUNCTION("""COMPUTED_VALUE"""),1055.67)</f>
        <v>1055.67</v>
      </c>
      <c r="D386" s="2">
        <f>IFERROR(__xludf.DUMMYFUNCTION("""COMPUTED_VALUE"""),45854.66666666667)</f>
        <v>45854.66667</v>
      </c>
      <c r="E386" s="1">
        <f>IFERROR(__xludf.DUMMYFUNCTION("""COMPUTED_VALUE"""),1057.18)</f>
        <v>1057.18</v>
      </c>
      <c r="G386" s="2">
        <f>IFERROR(__xludf.DUMMYFUNCTION("""COMPUTED_VALUE"""),45854.66666666667)</f>
        <v>45854.66667</v>
      </c>
      <c r="H386" s="1">
        <f>IFERROR(__xludf.DUMMYFUNCTION("""COMPUTED_VALUE"""),1043.27)</f>
        <v>1043.27</v>
      </c>
      <c r="J386" s="2">
        <f>IFERROR(__xludf.DUMMYFUNCTION("""COMPUTED_VALUE"""),45854.66666666667)</f>
        <v>45854.66667</v>
      </c>
      <c r="K386" s="1">
        <f>IFERROR(__xludf.DUMMYFUNCTION("""COMPUTED_VALUE"""),1048.26)</f>
        <v>1048.26</v>
      </c>
      <c r="M386" s="2">
        <f>IFERROR(__xludf.DUMMYFUNCTION("""COMPUTED_VALUE"""),45854.66666666667)</f>
        <v>45854.66667</v>
      </c>
      <c r="N386" s="1">
        <f>IFERROR(__xludf.DUMMYFUNCTION("""COMPUTED_VALUE"""),3.5308828E7)</f>
        <v>35308828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IFERROR(__xludf.DUMMYFUNCTION("""COMPUTED_VALUE"""),1048.26)</f>
        <v>1048.26</v>
      </c>
      <c r="D387" s="2">
        <f>IFERROR(__xludf.DUMMYFUNCTION("""COMPUTED_VALUE"""),45855.66666666667)</f>
        <v>45855.66667</v>
      </c>
      <c r="E387" s="1">
        <f>IFERROR(__xludf.DUMMYFUNCTION("""COMPUTED_VALUE"""),1051.54)</f>
        <v>1051.54</v>
      </c>
      <c r="G387" s="2">
        <f>IFERROR(__xludf.DUMMYFUNCTION("""COMPUTED_VALUE"""),45855.66666666667)</f>
        <v>45855.66667</v>
      </c>
      <c r="H387" s="1">
        <f>IFERROR(__xludf.DUMMYFUNCTION("""COMPUTED_VALUE"""),1034.77)</f>
        <v>1034.77</v>
      </c>
      <c r="J387" s="2">
        <f>IFERROR(__xludf.DUMMYFUNCTION("""COMPUTED_VALUE"""),45855.66666666667)</f>
        <v>45855.66667</v>
      </c>
      <c r="K387" s="1">
        <f>IFERROR(__xludf.DUMMYFUNCTION("""COMPUTED_VALUE"""),1048.74)</f>
        <v>1048.74</v>
      </c>
      <c r="M387" s="2">
        <f>IFERROR(__xludf.DUMMYFUNCTION("""COMPUTED_VALUE"""),45855.66666666667)</f>
        <v>45855.66667</v>
      </c>
      <c r="N387" s="1">
        <f>IFERROR(__xludf.DUMMYFUNCTION("""COMPUTED_VALUE"""),4.8610107E7)</f>
        <v>48610107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IFERROR(__xludf.DUMMYFUNCTION("""COMPUTED_VALUE"""),1048.74)</f>
        <v>1048.74</v>
      </c>
      <c r="D388" s="2">
        <f>IFERROR(__xludf.DUMMYFUNCTION("""COMPUTED_VALUE"""),45856.66666666667)</f>
        <v>45856.66667</v>
      </c>
      <c r="E388" s="1">
        <f>IFERROR(__xludf.DUMMYFUNCTION("""COMPUTED_VALUE"""),1084.62)</f>
        <v>1084.62</v>
      </c>
      <c r="G388" s="2">
        <f>IFERROR(__xludf.DUMMYFUNCTION("""COMPUTED_VALUE"""),45856.66666666667)</f>
        <v>45856.66667</v>
      </c>
      <c r="H388" s="1">
        <f>IFERROR(__xludf.DUMMYFUNCTION("""COMPUTED_VALUE"""),1048.74)</f>
        <v>1048.74</v>
      </c>
      <c r="J388" s="2">
        <f>IFERROR(__xludf.DUMMYFUNCTION("""COMPUTED_VALUE"""),45856.66666666667)</f>
        <v>45856.66667</v>
      </c>
      <c r="K388" s="1">
        <f>IFERROR(__xludf.DUMMYFUNCTION("""COMPUTED_VALUE"""),1077.85)</f>
        <v>1077.85</v>
      </c>
      <c r="M388" s="2">
        <f>IFERROR(__xludf.DUMMYFUNCTION("""COMPUTED_VALUE"""),45856.66666666667)</f>
        <v>45856.66667</v>
      </c>
      <c r="N388" s="1">
        <f>IFERROR(__xludf.DUMMYFUNCTION("""COMPUTED_VALUE"""),5.101579E7)</f>
        <v>51015790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IFERROR(__xludf.DUMMYFUNCTION("""COMPUTED_VALUE"""),1077.85)</f>
        <v>1077.85</v>
      </c>
      <c r="D389" s="2">
        <f>IFERROR(__xludf.DUMMYFUNCTION("""COMPUTED_VALUE"""),45859.66666666667)</f>
        <v>45859.66667</v>
      </c>
      <c r="E389" s="1">
        <f>IFERROR(__xludf.DUMMYFUNCTION("""COMPUTED_VALUE"""),1077.85)</f>
        <v>1077.85</v>
      </c>
      <c r="G389" s="2">
        <f>IFERROR(__xludf.DUMMYFUNCTION("""COMPUTED_VALUE"""),45859.66666666667)</f>
        <v>45859.66667</v>
      </c>
      <c r="H389" s="1">
        <f>IFERROR(__xludf.DUMMYFUNCTION("""COMPUTED_VALUE"""),1031.66)</f>
        <v>1031.66</v>
      </c>
      <c r="J389" s="2">
        <f>IFERROR(__xludf.DUMMYFUNCTION("""COMPUTED_VALUE"""),45859.66666666667)</f>
        <v>45859.66667</v>
      </c>
      <c r="K389" s="1">
        <f>IFERROR(__xludf.DUMMYFUNCTION("""COMPUTED_VALUE"""),1033.68)</f>
        <v>1033.68</v>
      </c>
      <c r="M389" s="2">
        <f>IFERROR(__xludf.DUMMYFUNCTION("""COMPUTED_VALUE"""),45859.66666666667)</f>
        <v>45859.66667</v>
      </c>
      <c r="N389" s="1">
        <f>IFERROR(__xludf.DUMMYFUNCTION("""COMPUTED_VALUE"""),4.3217928E7)</f>
        <v>43217928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IFERROR(__xludf.DUMMYFUNCTION("""COMPUTED_VALUE"""),1033.68)</f>
        <v>1033.68</v>
      </c>
      <c r="D390" s="2">
        <f>IFERROR(__xludf.DUMMYFUNCTION("""COMPUTED_VALUE"""),45860.66666666667)</f>
        <v>45860.66667</v>
      </c>
      <c r="E390" s="1">
        <f>IFERROR(__xludf.DUMMYFUNCTION("""COMPUTED_VALUE"""),1041.98)</f>
        <v>1041.98</v>
      </c>
      <c r="G390" s="2">
        <f>IFERROR(__xludf.DUMMYFUNCTION("""COMPUTED_VALUE"""),45860.66666666667)</f>
        <v>45860.66667</v>
      </c>
      <c r="H390" s="1">
        <f>IFERROR(__xludf.DUMMYFUNCTION("""COMPUTED_VALUE"""),1027.77)</f>
        <v>1027.77</v>
      </c>
      <c r="J390" s="2">
        <f>IFERROR(__xludf.DUMMYFUNCTION("""COMPUTED_VALUE"""),45860.66666666667)</f>
        <v>45860.66667</v>
      </c>
      <c r="K390" s="1">
        <f>IFERROR(__xludf.DUMMYFUNCTION("""COMPUTED_VALUE"""),1027.96)</f>
        <v>1027.96</v>
      </c>
      <c r="M390" s="2">
        <f>IFERROR(__xludf.DUMMYFUNCTION("""COMPUTED_VALUE"""),45860.66666666667)</f>
        <v>45860.66667</v>
      </c>
      <c r="N390" s="1">
        <f>IFERROR(__xludf.DUMMYFUNCTION("""COMPUTED_VALUE"""),3.5637075E7)</f>
        <v>35637075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IFERROR(__xludf.DUMMYFUNCTION("""COMPUTED_VALUE"""),1027.96)</f>
        <v>1027.96</v>
      </c>
      <c r="D391" s="2">
        <f>IFERROR(__xludf.DUMMYFUNCTION("""COMPUTED_VALUE"""),45861.66666666667)</f>
        <v>45861.66667</v>
      </c>
      <c r="E391" s="1">
        <f>IFERROR(__xludf.DUMMYFUNCTION("""COMPUTED_VALUE"""),1035.81)</f>
        <v>1035.81</v>
      </c>
      <c r="G391" s="2">
        <f>IFERROR(__xludf.DUMMYFUNCTION("""COMPUTED_VALUE"""),45861.66666666667)</f>
        <v>45861.66667</v>
      </c>
      <c r="H391" s="1">
        <f>IFERROR(__xludf.DUMMYFUNCTION("""COMPUTED_VALUE"""),1023.48)</f>
        <v>1023.48</v>
      </c>
      <c r="J391" s="2">
        <f>IFERROR(__xludf.DUMMYFUNCTION("""COMPUTED_VALUE"""),45861.66666666667)</f>
        <v>45861.66667</v>
      </c>
      <c r="K391" s="1">
        <f>IFERROR(__xludf.DUMMYFUNCTION("""COMPUTED_VALUE"""),1032.91)</f>
        <v>1032.91</v>
      </c>
      <c r="M391" s="2">
        <f>IFERROR(__xludf.DUMMYFUNCTION("""COMPUTED_VALUE"""),45861.66666666667)</f>
        <v>45861.66667</v>
      </c>
      <c r="N391" s="1">
        <f>IFERROR(__xludf.DUMMYFUNCTION("""COMPUTED_VALUE"""),5.9970078E7)</f>
        <v>59970078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IFERROR(__xludf.DUMMYFUNCTION("""COMPUTED_VALUE"""),1032.91)</f>
        <v>1032.91</v>
      </c>
      <c r="D392" s="2">
        <f>IFERROR(__xludf.DUMMYFUNCTION("""COMPUTED_VALUE"""),45862.66666666667)</f>
        <v>45862.66667</v>
      </c>
      <c r="E392" s="1">
        <f>IFERROR(__xludf.DUMMYFUNCTION("""COMPUTED_VALUE"""),1050.02)</f>
        <v>1050.02</v>
      </c>
      <c r="G392" s="2">
        <f>IFERROR(__xludf.DUMMYFUNCTION("""COMPUTED_VALUE"""),45862.66666666667)</f>
        <v>45862.66667</v>
      </c>
      <c r="H392" s="1">
        <f>IFERROR(__xludf.DUMMYFUNCTION("""COMPUTED_VALUE"""),1031.51)</f>
        <v>1031.51</v>
      </c>
      <c r="J392" s="2">
        <f>IFERROR(__xludf.DUMMYFUNCTION("""COMPUTED_VALUE"""),45862.66666666667)</f>
        <v>45862.66667</v>
      </c>
      <c r="K392" s="1">
        <f>IFERROR(__xludf.DUMMYFUNCTION("""COMPUTED_VALUE"""),1046.62)</f>
        <v>1046.62</v>
      </c>
      <c r="M392" s="2">
        <f>IFERROR(__xludf.DUMMYFUNCTION("""COMPUTED_VALUE"""),45862.66666666667)</f>
        <v>45862.66667</v>
      </c>
      <c r="N392" s="1">
        <f>IFERROR(__xludf.DUMMYFUNCTION("""COMPUTED_VALUE"""),4.4245802E7)</f>
        <v>44245802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IFERROR(__xludf.DUMMYFUNCTION("""COMPUTED_VALUE"""),1046.62)</f>
        <v>1046.62</v>
      </c>
      <c r="D393" s="2">
        <f>IFERROR(__xludf.DUMMYFUNCTION("""COMPUTED_VALUE"""),45863.66666666667)</f>
        <v>45863.66667</v>
      </c>
      <c r="E393" s="1">
        <f>IFERROR(__xludf.DUMMYFUNCTION("""COMPUTED_VALUE"""),1048.79)</f>
        <v>1048.79</v>
      </c>
      <c r="G393" s="2">
        <f>IFERROR(__xludf.DUMMYFUNCTION("""COMPUTED_VALUE"""),45863.66666666667)</f>
        <v>45863.66667</v>
      </c>
      <c r="H393" s="1">
        <f>IFERROR(__xludf.DUMMYFUNCTION("""COMPUTED_VALUE"""),1038.45)</f>
        <v>1038.45</v>
      </c>
      <c r="J393" s="2">
        <f>IFERROR(__xludf.DUMMYFUNCTION("""COMPUTED_VALUE"""),45863.66666666667)</f>
        <v>45863.66667</v>
      </c>
      <c r="K393" s="1">
        <f>IFERROR(__xludf.DUMMYFUNCTION("""COMPUTED_VALUE"""),1040.12)</f>
        <v>1040.12</v>
      </c>
      <c r="M393" s="2">
        <f>IFERROR(__xludf.DUMMYFUNCTION("""COMPUTED_VALUE"""),45863.66666666667)</f>
        <v>45863.66667</v>
      </c>
      <c r="N393" s="1">
        <f>IFERROR(__xludf.DUMMYFUNCTION("""COMPUTED_VALUE"""),3.582532E7)</f>
        <v>35825320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IFERROR(__xludf.DUMMYFUNCTION("""COMPUTED_VALUE"""),1040.12)</f>
        <v>1040.12</v>
      </c>
      <c r="D394" s="2">
        <f>IFERROR(__xludf.DUMMYFUNCTION("""COMPUTED_VALUE"""),45866.66666666667)</f>
        <v>45866.66667</v>
      </c>
      <c r="E394" s="1">
        <f>IFERROR(__xludf.DUMMYFUNCTION("""COMPUTED_VALUE"""),1057.53)</f>
        <v>1057.53</v>
      </c>
      <c r="G394" s="2">
        <f>IFERROR(__xludf.DUMMYFUNCTION("""COMPUTED_VALUE"""),45866.66666666667)</f>
        <v>45866.66667</v>
      </c>
      <c r="H394" s="1">
        <f>IFERROR(__xludf.DUMMYFUNCTION("""COMPUTED_VALUE"""),1037.11)</f>
        <v>1037.11</v>
      </c>
      <c r="J394" s="2">
        <f>IFERROR(__xludf.DUMMYFUNCTION("""COMPUTED_VALUE"""),45866.66666666667)</f>
        <v>45866.66667</v>
      </c>
      <c r="K394" s="1">
        <f>IFERROR(__xludf.DUMMYFUNCTION("""COMPUTED_VALUE"""),1041.84)</f>
        <v>1041.84</v>
      </c>
      <c r="M394" s="2">
        <f>IFERROR(__xludf.DUMMYFUNCTION("""COMPUTED_VALUE"""),45866.66666666667)</f>
        <v>45866.66667</v>
      </c>
      <c r="N394" s="1">
        <f>IFERROR(__xludf.DUMMYFUNCTION("""COMPUTED_VALUE"""),3.2848101E7)</f>
        <v>32848101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IFERROR(__xludf.DUMMYFUNCTION("""COMPUTED_VALUE"""),1041.84)</f>
        <v>1041.84</v>
      </c>
      <c r="D395" s="2">
        <f>IFERROR(__xludf.DUMMYFUNCTION("""COMPUTED_VALUE"""),45867.66666666667)</f>
        <v>45867.66667</v>
      </c>
      <c r="E395" s="1">
        <f>IFERROR(__xludf.DUMMYFUNCTION("""COMPUTED_VALUE"""),1065.42)</f>
        <v>1065.42</v>
      </c>
      <c r="G395" s="2">
        <f>IFERROR(__xludf.DUMMYFUNCTION("""COMPUTED_VALUE"""),45867.66666666667)</f>
        <v>45867.66667</v>
      </c>
      <c r="H395" s="1">
        <f>IFERROR(__xludf.DUMMYFUNCTION("""COMPUTED_VALUE"""),1041.84)</f>
        <v>1041.84</v>
      </c>
      <c r="J395" s="2">
        <f>IFERROR(__xludf.DUMMYFUNCTION("""COMPUTED_VALUE"""),45867.66666666667)</f>
        <v>45867.66667</v>
      </c>
      <c r="K395" s="1">
        <f>IFERROR(__xludf.DUMMYFUNCTION("""COMPUTED_VALUE"""),1064.92)</f>
        <v>1064.92</v>
      </c>
      <c r="M395" s="2">
        <f>IFERROR(__xludf.DUMMYFUNCTION("""COMPUTED_VALUE"""),45867.66666666667)</f>
        <v>45867.66667</v>
      </c>
      <c r="N395" s="1">
        <f>IFERROR(__xludf.DUMMYFUNCTION("""COMPUTED_VALUE"""),4.0707841E7)</f>
        <v>40707841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IFERROR(__xludf.DUMMYFUNCTION("""COMPUTED_VALUE"""),1064.92)</f>
        <v>1064.92</v>
      </c>
      <c r="D396" s="2">
        <f>IFERROR(__xludf.DUMMYFUNCTION("""COMPUTED_VALUE"""),45868.66666666667)</f>
        <v>45868.66667</v>
      </c>
      <c r="E396" s="1">
        <f>IFERROR(__xludf.DUMMYFUNCTION("""COMPUTED_VALUE"""),1069.87)</f>
        <v>1069.87</v>
      </c>
      <c r="G396" s="2">
        <f>IFERROR(__xludf.DUMMYFUNCTION("""COMPUTED_VALUE"""),45868.66666666667)</f>
        <v>45868.66667</v>
      </c>
      <c r="H396" s="1">
        <f>IFERROR(__xludf.DUMMYFUNCTION("""COMPUTED_VALUE"""),1055.31)</f>
        <v>1055.31</v>
      </c>
      <c r="J396" s="2">
        <f>IFERROR(__xludf.DUMMYFUNCTION("""COMPUTED_VALUE"""),45868.66666666667)</f>
        <v>45868.66667</v>
      </c>
      <c r="K396" s="1">
        <f>IFERROR(__xludf.DUMMYFUNCTION("""COMPUTED_VALUE"""),1061.26)</f>
        <v>1061.26</v>
      </c>
      <c r="M396" s="2">
        <f>IFERROR(__xludf.DUMMYFUNCTION("""COMPUTED_VALUE"""),45868.66666666667)</f>
        <v>45868.66667</v>
      </c>
      <c r="N396" s="1">
        <f>IFERROR(__xludf.DUMMYFUNCTION("""COMPUTED_VALUE"""),3.9681183E7)</f>
        <v>39681183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IFERROR(__xludf.DUMMYFUNCTION("""COMPUTED_VALUE"""),1061.26)</f>
        <v>1061.26</v>
      </c>
      <c r="D397" s="2">
        <f>IFERROR(__xludf.DUMMYFUNCTION("""COMPUTED_VALUE"""),45869.66666666667)</f>
        <v>45869.66667</v>
      </c>
      <c r="E397" s="1">
        <f>IFERROR(__xludf.DUMMYFUNCTION("""COMPUTED_VALUE"""),1075.26)</f>
        <v>1075.26</v>
      </c>
      <c r="G397" s="2">
        <f>IFERROR(__xludf.DUMMYFUNCTION("""COMPUTED_VALUE"""),45869.66666666667)</f>
        <v>45869.66667</v>
      </c>
      <c r="H397" s="1">
        <f>IFERROR(__xludf.DUMMYFUNCTION("""COMPUTED_VALUE"""),1055.15)</f>
        <v>1055.15</v>
      </c>
      <c r="J397" s="2">
        <f>IFERROR(__xludf.DUMMYFUNCTION("""COMPUTED_VALUE"""),45869.66666666667)</f>
        <v>45869.66667</v>
      </c>
      <c r="K397" s="1">
        <f>IFERROR(__xludf.DUMMYFUNCTION("""COMPUTED_VALUE"""),1066.54)</f>
        <v>1066.54</v>
      </c>
      <c r="M397" s="2">
        <f>IFERROR(__xludf.DUMMYFUNCTION("""COMPUTED_VALUE"""),45869.66666666667)</f>
        <v>45869.66667</v>
      </c>
      <c r="N397" s="1">
        <f>IFERROR(__xludf.DUMMYFUNCTION("""COMPUTED_VALUE"""),4.3179726E7)</f>
        <v>43179726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IFERROR(__xludf.DUMMYFUNCTION("""COMPUTED_VALUE"""),1066.54)</f>
        <v>1066.54</v>
      </c>
      <c r="D398" s="2">
        <f>IFERROR(__xludf.DUMMYFUNCTION("""COMPUTED_VALUE"""),45870.66666666667)</f>
        <v>45870.66667</v>
      </c>
      <c r="E398" s="1">
        <f>IFERROR(__xludf.DUMMYFUNCTION("""COMPUTED_VALUE"""),1070.37)</f>
        <v>1070.37</v>
      </c>
      <c r="G398" s="2">
        <f>IFERROR(__xludf.DUMMYFUNCTION("""COMPUTED_VALUE"""),45870.66666666667)</f>
        <v>45870.66667</v>
      </c>
      <c r="H398" s="1">
        <f>IFERROR(__xludf.DUMMYFUNCTION("""COMPUTED_VALUE"""),1040.56)</f>
        <v>1040.56</v>
      </c>
      <c r="J398" s="2">
        <f>IFERROR(__xludf.DUMMYFUNCTION("""COMPUTED_VALUE"""),45870.66666666667)</f>
        <v>45870.66667</v>
      </c>
      <c r="K398" s="1">
        <f>IFERROR(__xludf.DUMMYFUNCTION("""COMPUTED_VALUE"""),1061.19)</f>
        <v>1061.19</v>
      </c>
      <c r="M398" s="2">
        <f>IFERROR(__xludf.DUMMYFUNCTION("""COMPUTED_VALUE"""),45870.66666666667)</f>
        <v>45870.66667</v>
      </c>
      <c r="N398" s="1">
        <f>IFERROR(__xludf.DUMMYFUNCTION("""COMPUTED_VALUE"""),4.4498799E7)</f>
        <v>44498799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IFERROR(__xludf.DUMMYFUNCTION("""COMPUTED_VALUE"""),1061.19)</f>
        <v>1061.19</v>
      </c>
      <c r="D399" s="2">
        <f>IFERROR(__xludf.DUMMYFUNCTION("""COMPUTED_VALUE"""),45873.66666666667)</f>
        <v>45873.66667</v>
      </c>
      <c r="E399" s="1">
        <f>IFERROR(__xludf.DUMMYFUNCTION("""COMPUTED_VALUE"""),1076.46)</f>
        <v>1076.46</v>
      </c>
      <c r="G399" s="2">
        <f>IFERROR(__xludf.DUMMYFUNCTION("""COMPUTED_VALUE"""),45873.66666666667)</f>
        <v>45873.66667</v>
      </c>
      <c r="H399" s="1">
        <f>IFERROR(__xludf.DUMMYFUNCTION("""COMPUTED_VALUE"""),1061.19)</f>
        <v>1061.19</v>
      </c>
      <c r="J399" s="2">
        <f>IFERROR(__xludf.DUMMYFUNCTION("""COMPUTED_VALUE"""),45873.66666666667)</f>
        <v>45873.66667</v>
      </c>
      <c r="K399" s="1">
        <f>IFERROR(__xludf.DUMMYFUNCTION("""COMPUTED_VALUE"""),1069.38)</f>
        <v>1069.38</v>
      </c>
      <c r="M399" s="2">
        <f>IFERROR(__xludf.DUMMYFUNCTION("""COMPUTED_VALUE"""),45873.66666666667)</f>
        <v>45873.66667</v>
      </c>
      <c r="N399" s="1">
        <f>IFERROR(__xludf.DUMMYFUNCTION("""COMPUTED_VALUE"""),3.7330918E7)</f>
        <v>37330918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IFERROR(__xludf.DUMMYFUNCTION("""COMPUTED_VALUE"""),1069.38)</f>
        <v>1069.38</v>
      </c>
      <c r="D400" s="2">
        <f>IFERROR(__xludf.DUMMYFUNCTION("""COMPUTED_VALUE"""),45874.66666666667)</f>
        <v>45874.66667</v>
      </c>
      <c r="E400" s="1">
        <f>IFERROR(__xludf.DUMMYFUNCTION("""COMPUTED_VALUE"""),1069.38)</f>
        <v>1069.38</v>
      </c>
      <c r="G400" s="2">
        <f>IFERROR(__xludf.DUMMYFUNCTION("""COMPUTED_VALUE"""),45874.66666666667)</f>
        <v>45874.66667</v>
      </c>
      <c r="H400" s="1">
        <f>IFERROR(__xludf.DUMMYFUNCTION("""COMPUTED_VALUE"""),1023.71)</f>
        <v>1023.71</v>
      </c>
      <c r="J400" s="2">
        <f>IFERROR(__xludf.DUMMYFUNCTION("""COMPUTED_VALUE"""),45874.66666666667)</f>
        <v>45874.66667</v>
      </c>
      <c r="K400" s="1">
        <f>IFERROR(__xludf.DUMMYFUNCTION("""COMPUTED_VALUE"""),1047.99)</f>
        <v>1047.99</v>
      </c>
      <c r="M400" s="2">
        <f>IFERROR(__xludf.DUMMYFUNCTION("""COMPUTED_VALUE"""),45874.66666666667)</f>
        <v>45874.66667</v>
      </c>
      <c r="N400" s="1">
        <f>IFERROR(__xludf.DUMMYFUNCTION("""COMPUTED_VALUE"""),6.3482643E7)</f>
        <v>63482643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IFERROR(__xludf.DUMMYFUNCTION("""COMPUTED_VALUE"""),1047.99)</f>
        <v>1047.99</v>
      </c>
      <c r="D401" s="2">
        <f>IFERROR(__xludf.DUMMYFUNCTION("""COMPUTED_VALUE"""),45875.66666666667)</f>
        <v>45875.66667</v>
      </c>
      <c r="E401" s="1">
        <f>IFERROR(__xludf.DUMMYFUNCTION("""COMPUTED_VALUE"""),1050.58)</f>
        <v>1050.58</v>
      </c>
      <c r="G401" s="2">
        <f>IFERROR(__xludf.DUMMYFUNCTION("""COMPUTED_VALUE"""),45875.66666666667)</f>
        <v>45875.66667</v>
      </c>
      <c r="H401" s="1">
        <f>IFERROR(__xludf.DUMMYFUNCTION("""COMPUTED_VALUE"""),1028.96)</f>
        <v>1028.96</v>
      </c>
      <c r="J401" s="2">
        <f>IFERROR(__xludf.DUMMYFUNCTION("""COMPUTED_VALUE"""),45875.66666666667)</f>
        <v>45875.66667</v>
      </c>
      <c r="K401" s="1">
        <f>IFERROR(__xludf.DUMMYFUNCTION("""COMPUTED_VALUE"""),1032.17)</f>
        <v>1032.17</v>
      </c>
      <c r="M401" s="2">
        <f>IFERROR(__xludf.DUMMYFUNCTION("""COMPUTED_VALUE"""),45875.66666666667)</f>
        <v>45875.66667</v>
      </c>
      <c r="N401" s="1">
        <f>IFERROR(__xludf.DUMMYFUNCTION("""COMPUTED_VALUE"""),6.5299861E7)</f>
        <v>65299861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IFERROR(__xludf.DUMMYFUNCTION("""COMPUTED_VALUE"""),1032.17)</f>
        <v>1032.17</v>
      </c>
      <c r="D402" s="2">
        <f>IFERROR(__xludf.DUMMYFUNCTION("""COMPUTED_VALUE"""),45876.66666666667)</f>
        <v>45876.66667</v>
      </c>
      <c r="E402" s="1">
        <f>IFERROR(__xludf.DUMMYFUNCTION("""COMPUTED_VALUE"""),1048.87)</f>
        <v>1048.87</v>
      </c>
      <c r="G402" s="2">
        <f>IFERROR(__xludf.DUMMYFUNCTION("""COMPUTED_VALUE"""),45876.66666666667)</f>
        <v>45876.66667</v>
      </c>
      <c r="H402" s="1">
        <f>IFERROR(__xludf.DUMMYFUNCTION("""COMPUTED_VALUE"""),1030.33)</f>
        <v>1030.33</v>
      </c>
      <c r="J402" s="2">
        <f>IFERROR(__xludf.DUMMYFUNCTION("""COMPUTED_VALUE"""),45876.66666666667)</f>
        <v>45876.66667</v>
      </c>
      <c r="K402" s="1">
        <f>IFERROR(__xludf.DUMMYFUNCTION("""COMPUTED_VALUE"""),1031.97)</f>
        <v>1031.97</v>
      </c>
      <c r="M402" s="2">
        <f>IFERROR(__xludf.DUMMYFUNCTION("""COMPUTED_VALUE"""),45876.66666666667)</f>
        <v>45876.66667</v>
      </c>
      <c r="N402" s="1">
        <f>IFERROR(__xludf.DUMMYFUNCTION("""COMPUTED_VALUE"""),4.1534589E7)</f>
        <v>41534589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IFERROR(__xludf.DUMMYFUNCTION("""COMPUTED_VALUE"""),1031.97)</f>
        <v>1031.97</v>
      </c>
      <c r="D403" s="2">
        <f>IFERROR(__xludf.DUMMYFUNCTION("""COMPUTED_VALUE"""),45877.66666666667)</f>
        <v>45877.66667</v>
      </c>
      <c r="E403" s="1">
        <f>IFERROR(__xludf.DUMMYFUNCTION("""COMPUTED_VALUE"""),1045.38)</f>
        <v>1045.38</v>
      </c>
      <c r="G403" s="2">
        <f>IFERROR(__xludf.DUMMYFUNCTION("""COMPUTED_VALUE"""),45877.66666666667)</f>
        <v>45877.66667</v>
      </c>
      <c r="H403" s="1">
        <f>IFERROR(__xludf.DUMMYFUNCTION("""COMPUTED_VALUE"""),1021.14)</f>
        <v>1021.14</v>
      </c>
      <c r="J403" s="2">
        <f>IFERROR(__xludf.DUMMYFUNCTION("""COMPUTED_VALUE"""),45877.66666666667)</f>
        <v>45877.66667</v>
      </c>
      <c r="K403" s="1">
        <f>IFERROR(__xludf.DUMMYFUNCTION("""COMPUTED_VALUE"""),1025.19)</f>
        <v>1025.19</v>
      </c>
      <c r="M403" s="2">
        <f>IFERROR(__xludf.DUMMYFUNCTION("""COMPUTED_VALUE"""),45877.66666666667)</f>
        <v>45877.66667</v>
      </c>
      <c r="N403" s="1">
        <f>IFERROR(__xludf.DUMMYFUNCTION("""COMPUTED_VALUE"""),3.8052914E7)</f>
        <v>38052914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IFERROR(__xludf.DUMMYFUNCTION("""COMPUTED_VALUE"""),1025.19)</f>
        <v>1025.19</v>
      </c>
      <c r="D404" s="2">
        <f>IFERROR(__xludf.DUMMYFUNCTION("""COMPUTED_VALUE"""),45880.66666666667)</f>
        <v>45880.66667</v>
      </c>
      <c r="E404" s="1">
        <f>IFERROR(__xludf.DUMMYFUNCTION("""COMPUTED_VALUE"""),1034.28)</f>
        <v>1034.28</v>
      </c>
      <c r="G404" s="2">
        <f>IFERROR(__xludf.DUMMYFUNCTION("""COMPUTED_VALUE"""),45880.66666666667)</f>
        <v>45880.66667</v>
      </c>
      <c r="H404" s="1">
        <f>IFERROR(__xludf.DUMMYFUNCTION("""COMPUTED_VALUE"""),1022.17)</f>
        <v>1022.17</v>
      </c>
      <c r="J404" s="2">
        <f>IFERROR(__xludf.DUMMYFUNCTION("""COMPUTED_VALUE"""),45880.66666666667)</f>
        <v>45880.66667</v>
      </c>
      <c r="K404" s="1">
        <f>IFERROR(__xludf.DUMMYFUNCTION("""COMPUTED_VALUE"""),1024.08)</f>
        <v>1024.08</v>
      </c>
      <c r="M404" s="2">
        <f>IFERROR(__xludf.DUMMYFUNCTION("""COMPUTED_VALUE"""),45880.66666666667)</f>
        <v>45880.66667</v>
      </c>
      <c r="N404" s="1">
        <f>IFERROR(__xludf.DUMMYFUNCTION("""COMPUTED_VALUE"""),2.9573808E7)</f>
        <v>29573808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IFERROR(__xludf.DUMMYFUNCTION("""COMPUTED_VALUE"""),1024.08)</f>
        <v>1024.08</v>
      </c>
      <c r="D405" s="2">
        <f>IFERROR(__xludf.DUMMYFUNCTION("""COMPUTED_VALUE"""),45881.66666666667)</f>
        <v>45881.66667</v>
      </c>
      <c r="E405" s="1">
        <f>IFERROR(__xludf.DUMMYFUNCTION("""COMPUTED_VALUE"""),1025.49)</f>
        <v>1025.49</v>
      </c>
      <c r="G405" s="2">
        <f>IFERROR(__xludf.DUMMYFUNCTION("""COMPUTED_VALUE"""),45881.66666666667)</f>
        <v>45881.66667</v>
      </c>
      <c r="H405" s="1">
        <f>IFERROR(__xludf.DUMMYFUNCTION("""COMPUTED_VALUE"""),1009.05)</f>
        <v>1009.05</v>
      </c>
      <c r="J405" s="2">
        <f>IFERROR(__xludf.DUMMYFUNCTION("""COMPUTED_VALUE"""),45881.66666666667)</f>
        <v>45881.66667</v>
      </c>
      <c r="K405" s="1">
        <f>IFERROR(__xludf.DUMMYFUNCTION("""COMPUTED_VALUE"""),1022.1)</f>
        <v>1022.1</v>
      </c>
      <c r="M405" s="2">
        <f>IFERROR(__xludf.DUMMYFUNCTION("""COMPUTED_VALUE"""),45881.66666666667)</f>
        <v>45881.66667</v>
      </c>
      <c r="N405" s="1">
        <f>IFERROR(__xludf.DUMMYFUNCTION("""COMPUTED_VALUE"""),3.9738194E7)</f>
        <v>39738194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IFERROR(__xludf.DUMMYFUNCTION("""COMPUTED_VALUE"""),1022.1)</f>
        <v>1022.1</v>
      </c>
      <c r="D406" s="2">
        <f>IFERROR(__xludf.DUMMYFUNCTION("""COMPUTED_VALUE"""),45882.66666666667)</f>
        <v>45882.66667</v>
      </c>
      <c r="E406" s="1">
        <f>IFERROR(__xludf.DUMMYFUNCTION("""COMPUTED_VALUE"""),1028.36)</f>
        <v>1028.36</v>
      </c>
      <c r="G406" s="2">
        <f>IFERROR(__xludf.DUMMYFUNCTION("""COMPUTED_VALUE"""),45882.66666666667)</f>
        <v>45882.66667</v>
      </c>
      <c r="H406" s="1">
        <f>IFERROR(__xludf.DUMMYFUNCTION("""COMPUTED_VALUE"""),1010.49)</f>
        <v>1010.49</v>
      </c>
      <c r="J406" s="2">
        <f>IFERROR(__xludf.DUMMYFUNCTION("""COMPUTED_VALUE"""),45882.66666666667)</f>
        <v>45882.66667</v>
      </c>
      <c r="K406" s="1">
        <f>IFERROR(__xludf.DUMMYFUNCTION("""COMPUTED_VALUE"""),1028.36)</f>
        <v>1028.36</v>
      </c>
      <c r="M406" s="2">
        <f>IFERROR(__xludf.DUMMYFUNCTION("""COMPUTED_VALUE"""),45882.66666666667)</f>
        <v>45882.66667</v>
      </c>
      <c r="N406" s="1">
        <f>IFERROR(__xludf.DUMMYFUNCTION("""COMPUTED_VALUE"""),3.5277132E7)</f>
        <v>35277132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IFERROR(__xludf.DUMMYFUNCTION("""COMPUTED_VALUE"""),1028.36)</f>
        <v>1028.36</v>
      </c>
      <c r="D407" s="2">
        <f>IFERROR(__xludf.DUMMYFUNCTION("""COMPUTED_VALUE"""),45883.66666666667)</f>
        <v>45883.66667</v>
      </c>
      <c r="E407" s="1">
        <f>IFERROR(__xludf.DUMMYFUNCTION("""COMPUTED_VALUE"""),1031.47)</f>
        <v>1031.47</v>
      </c>
      <c r="G407" s="2">
        <f>IFERROR(__xludf.DUMMYFUNCTION("""COMPUTED_VALUE"""),45883.66666666667)</f>
        <v>45883.66667</v>
      </c>
      <c r="H407" s="1">
        <f>IFERROR(__xludf.DUMMYFUNCTION("""COMPUTED_VALUE"""),1020.64)</f>
        <v>1020.64</v>
      </c>
      <c r="J407" s="2">
        <f>IFERROR(__xludf.DUMMYFUNCTION("""COMPUTED_VALUE"""),45883.66666666667)</f>
        <v>45883.66667</v>
      </c>
      <c r="K407" s="1">
        <f>IFERROR(__xludf.DUMMYFUNCTION("""COMPUTED_VALUE"""),1024.53)</f>
        <v>1024.53</v>
      </c>
      <c r="M407" s="2">
        <f>IFERROR(__xludf.DUMMYFUNCTION("""COMPUTED_VALUE"""),45883.66666666667)</f>
        <v>45883.66667</v>
      </c>
      <c r="N407" s="1">
        <f>IFERROR(__xludf.DUMMYFUNCTION("""COMPUTED_VALUE"""),3.8610732E7)</f>
        <v>38610732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IFERROR(__xludf.DUMMYFUNCTION("""COMPUTED_VALUE"""),1024.53)</f>
        <v>1024.53</v>
      </c>
      <c r="D408" s="2">
        <f>IFERROR(__xludf.DUMMYFUNCTION("""COMPUTED_VALUE"""),45884.66666666667)</f>
        <v>45884.66667</v>
      </c>
      <c r="E408" s="1">
        <f>IFERROR(__xludf.DUMMYFUNCTION("""COMPUTED_VALUE"""),1032.94)</f>
        <v>1032.94</v>
      </c>
      <c r="G408" s="2">
        <f>IFERROR(__xludf.DUMMYFUNCTION("""COMPUTED_VALUE"""),45884.66666666667)</f>
        <v>45884.66667</v>
      </c>
      <c r="H408" s="1">
        <f>IFERROR(__xludf.DUMMYFUNCTION("""COMPUTED_VALUE"""),1017.03)</f>
        <v>1017.03</v>
      </c>
      <c r="J408" s="2">
        <f>IFERROR(__xludf.DUMMYFUNCTION("""COMPUTED_VALUE"""),45884.66666666667)</f>
        <v>45884.66667</v>
      </c>
      <c r="K408" s="1">
        <f>IFERROR(__xludf.DUMMYFUNCTION("""COMPUTED_VALUE"""),1017.45)</f>
        <v>1017.45</v>
      </c>
      <c r="M408" s="2">
        <f>IFERROR(__xludf.DUMMYFUNCTION("""COMPUTED_VALUE"""),45884.66666666667)</f>
        <v>45884.66667</v>
      </c>
      <c r="N408" s="1">
        <f>IFERROR(__xludf.DUMMYFUNCTION("""COMPUTED_VALUE"""),3.3197994E7)</f>
        <v>33197994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IFERROR(__xludf.DUMMYFUNCTION("""COMPUTED_VALUE"""),1017.45)</f>
        <v>1017.45</v>
      </c>
      <c r="D409" s="2">
        <f>IFERROR(__xludf.DUMMYFUNCTION("""COMPUTED_VALUE"""),45887.66666666667)</f>
        <v>45887.66667</v>
      </c>
      <c r="E409" s="1">
        <f>IFERROR(__xludf.DUMMYFUNCTION("""COMPUTED_VALUE"""),1017.45)</f>
        <v>1017.45</v>
      </c>
      <c r="G409" s="2">
        <f>IFERROR(__xludf.DUMMYFUNCTION("""COMPUTED_VALUE"""),45887.66666666667)</f>
        <v>45887.66667</v>
      </c>
      <c r="H409" s="1">
        <f>IFERROR(__xludf.DUMMYFUNCTION("""COMPUTED_VALUE"""),1004.63)</f>
        <v>1004.63</v>
      </c>
      <c r="J409" s="2">
        <f>IFERROR(__xludf.DUMMYFUNCTION("""COMPUTED_VALUE"""),45887.66666666667)</f>
        <v>45887.66667</v>
      </c>
      <c r="K409" s="1">
        <f>IFERROR(__xludf.DUMMYFUNCTION("""COMPUTED_VALUE"""),1005.1)</f>
        <v>1005.1</v>
      </c>
      <c r="M409" s="2">
        <f>IFERROR(__xludf.DUMMYFUNCTION("""COMPUTED_VALUE"""),45887.66666666667)</f>
        <v>45887.66667</v>
      </c>
      <c r="N409" s="1">
        <f>IFERROR(__xludf.DUMMYFUNCTION("""COMPUTED_VALUE"""),2.8150608E7)</f>
        <v>28150608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IFERROR(__xludf.DUMMYFUNCTION("""COMPUTED_VALUE"""),1005.1)</f>
        <v>1005.1</v>
      </c>
      <c r="D410" s="2">
        <f>IFERROR(__xludf.DUMMYFUNCTION("""COMPUTED_VALUE"""),45888.66666666667)</f>
        <v>45888.66667</v>
      </c>
      <c r="E410" s="1">
        <f>IFERROR(__xludf.DUMMYFUNCTION("""COMPUTED_VALUE"""),1008.71)</f>
        <v>1008.71</v>
      </c>
      <c r="G410" s="2">
        <f>IFERROR(__xludf.DUMMYFUNCTION("""COMPUTED_VALUE"""),45888.66666666667)</f>
        <v>45888.66667</v>
      </c>
      <c r="H410" s="1">
        <f>IFERROR(__xludf.DUMMYFUNCTION("""COMPUTED_VALUE"""),996.59)</f>
        <v>996.59</v>
      </c>
      <c r="J410" s="2">
        <f>IFERROR(__xludf.DUMMYFUNCTION("""COMPUTED_VALUE"""),45888.66666666667)</f>
        <v>45888.66667</v>
      </c>
      <c r="K410" s="1">
        <f>IFERROR(__xludf.DUMMYFUNCTION("""COMPUTED_VALUE"""),1007.89)</f>
        <v>1007.89</v>
      </c>
      <c r="M410" s="2">
        <f>IFERROR(__xludf.DUMMYFUNCTION("""COMPUTED_VALUE"""),45888.66666666667)</f>
        <v>45888.66667</v>
      </c>
      <c r="N410" s="1">
        <f>IFERROR(__xludf.DUMMYFUNCTION("""COMPUTED_VALUE"""),2.9971182E7)</f>
        <v>29971182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IFERROR(__xludf.DUMMYFUNCTION("""COMPUTED_VALUE"""),1007.89)</f>
        <v>1007.89</v>
      </c>
      <c r="D411" s="2">
        <f>IFERROR(__xludf.DUMMYFUNCTION("""COMPUTED_VALUE"""),45889.66666666667)</f>
        <v>45889.66667</v>
      </c>
      <c r="E411" s="1">
        <f>IFERROR(__xludf.DUMMYFUNCTION("""COMPUTED_VALUE"""),1025.11)</f>
        <v>1025.11</v>
      </c>
      <c r="G411" s="2">
        <f>IFERROR(__xludf.DUMMYFUNCTION("""COMPUTED_VALUE"""),45889.66666666667)</f>
        <v>45889.66667</v>
      </c>
      <c r="H411" s="1">
        <f>IFERROR(__xludf.DUMMYFUNCTION("""COMPUTED_VALUE"""),1006.07)</f>
        <v>1006.07</v>
      </c>
      <c r="J411" s="2">
        <f>IFERROR(__xludf.DUMMYFUNCTION("""COMPUTED_VALUE"""),45889.66666666667)</f>
        <v>45889.66667</v>
      </c>
      <c r="K411" s="1">
        <f>IFERROR(__xludf.DUMMYFUNCTION("""COMPUTED_VALUE"""),1019.35)</f>
        <v>1019.35</v>
      </c>
      <c r="M411" s="2">
        <f>IFERROR(__xludf.DUMMYFUNCTION("""COMPUTED_VALUE"""),45889.66666666667)</f>
        <v>45889.66667</v>
      </c>
      <c r="N411" s="1">
        <f>IFERROR(__xludf.DUMMYFUNCTION("""COMPUTED_VALUE"""),3.4028834E7)</f>
        <v>34028834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IFERROR(__xludf.DUMMYFUNCTION("""COMPUTED_VALUE"""),1019.35)</f>
        <v>1019.35</v>
      </c>
      <c r="D412" s="2">
        <f>IFERROR(__xludf.DUMMYFUNCTION("""COMPUTED_VALUE"""),45890.66666666667)</f>
        <v>45890.66667</v>
      </c>
      <c r="E412" s="1">
        <f>IFERROR(__xludf.DUMMYFUNCTION("""COMPUTED_VALUE"""),1033.98)</f>
        <v>1033.98</v>
      </c>
      <c r="G412" s="2">
        <f>IFERROR(__xludf.DUMMYFUNCTION("""COMPUTED_VALUE"""),45890.66666666667)</f>
        <v>45890.66667</v>
      </c>
      <c r="H412" s="1">
        <f>IFERROR(__xludf.DUMMYFUNCTION("""COMPUTED_VALUE"""),1019.35)</f>
        <v>1019.35</v>
      </c>
      <c r="J412" s="2">
        <f>IFERROR(__xludf.DUMMYFUNCTION("""COMPUTED_VALUE"""),45890.66666666667)</f>
        <v>45890.66667</v>
      </c>
      <c r="K412" s="1">
        <f>IFERROR(__xludf.DUMMYFUNCTION("""COMPUTED_VALUE"""),1028.35)</f>
        <v>1028.35</v>
      </c>
      <c r="M412" s="2">
        <f>IFERROR(__xludf.DUMMYFUNCTION("""COMPUTED_VALUE"""),45890.66666666667)</f>
        <v>45890.66667</v>
      </c>
      <c r="N412" s="1">
        <f>IFERROR(__xludf.DUMMYFUNCTION("""COMPUTED_VALUE"""),2.9639622E7)</f>
        <v>29639622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IFERROR(__xludf.DUMMYFUNCTION("""COMPUTED_VALUE"""),1028.35)</f>
        <v>1028.35</v>
      </c>
      <c r="D413" s="2">
        <f>IFERROR(__xludf.DUMMYFUNCTION("""COMPUTED_VALUE"""),45891.66666666667)</f>
        <v>45891.66667</v>
      </c>
      <c r="E413" s="1">
        <f>IFERROR(__xludf.DUMMYFUNCTION("""COMPUTED_VALUE"""),1035.28)</f>
        <v>1035.28</v>
      </c>
      <c r="G413" s="2">
        <f>IFERROR(__xludf.DUMMYFUNCTION("""COMPUTED_VALUE"""),45891.66666666667)</f>
        <v>45891.66667</v>
      </c>
      <c r="H413" s="1">
        <f>IFERROR(__xludf.DUMMYFUNCTION("""COMPUTED_VALUE"""),1021.74)</f>
        <v>1021.74</v>
      </c>
      <c r="J413" s="2">
        <f>IFERROR(__xludf.DUMMYFUNCTION("""COMPUTED_VALUE"""),45891.66666666667)</f>
        <v>45891.66667</v>
      </c>
      <c r="K413" s="1">
        <f>IFERROR(__xludf.DUMMYFUNCTION("""COMPUTED_VALUE"""),1023.88)</f>
        <v>1023.88</v>
      </c>
      <c r="M413" s="2">
        <f>IFERROR(__xludf.DUMMYFUNCTION("""COMPUTED_VALUE"""),45891.66666666667)</f>
        <v>45891.66667</v>
      </c>
      <c r="N413" s="1">
        <f>IFERROR(__xludf.DUMMYFUNCTION("""COMPUTED_VALUE"""),3.6290859E7)</f>
        <v>36290859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IFERROR(__xludf.DUMMYFUNCTION("""COMPUTED_VALUE"""),1023.88)</f>
        <v>1023.88</v>
      </c>
      <c r="D414" s="2">
        <f>IFERROR(__xludf.DUMMYFUNCTION("""COMPUTED_VALUE"""),45894.66666666667)</f>
        <v>45894.66667</v>
      </c>
      <c r="E414" s="1">
        <f>IFERROR(__xludf.DUMMYFUNCTION("""COMPUTED_VALUE"""),1030.87)</f>
        <v>1030.87</v>
      </c>
      <c r="G414" s="2">
        <f>IFERROR(__xludf.DUMMYFUNCTION("""COMPUTED_VALUE"""),45894.66666666667)</f>
        <v>45894.66667</v>
      </c>
      <c r="H414" s="1">
        <f>IFERROR(__xludf.DUMMYFUNCTION("""COMPUTED_VALUE"""),1019.09)</f>
        <v>1019.09</v>
      </c>
      <c r="J414" s="2">
        <f>IFERROR(__xludf.DUMMYFUNCTION("""COMPUTED_VALUE"""),45894.66666666667)</f>
        <v>45894.66667</v>
      </c>
      <c r="K414" s="1">
        <f>IFERROR(__xludf.DUMMYFUNCTION("""COMPUTED_VALUE"""),1019.59)</f>
        <v>1019.59</v>
      </c>
      <c r="M414" s="2">
        <f>IFERROR(__xludf.DUMMYFUNCTION("""COMPUTED_VALUE"""),45894.66666666667)</f>
        <v>45894.66667</v>
      </c>
      <c r="N414" s="1">
        <f>IFERROR(__xludf.DUMMYFUNCTION("""COMPUTED_VALUE"""),2.5817414E7)</f>
        <v>25817414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IFERROR(__xludf.DUMMYFUNCTION("""COMPUTED_VALUE"""),1019.59)</f>
        <v>1019.59</v>
      </c>
      <c r="D415" s="2">
        <f>IFERROR(__xludf.DUMMYFUNCTION("""COMPUTED_VALUE"""),45895.66666666667)</f>
        <v>45895.66667</v>
      </c>
      <c r="E415" s="1">
        <f>IFERROR(__xludf.DUMMYFUNCTION("""COMPUTED_VALUE"""),1026.91)</f>
        <v>1026.91</v>
      </c>
      <c r="G415" s="2">
        <f>IFERROR(__xludf.DUMMYFUNCTION("""COMPUTED_VALUE"""),45895.66666666667)</f>
        <v>45895.66667</v>
      </c>
      <c r="H415" s="1">
        <f>IFERROR(__xludf.DUMMYFUNCTION("""COMPUTED_VALUE"""),1012.77)</f>
        <v>1012.77</v>
      </c>
      <c r="J415" s="2">
        <f>IFERROR(__xludf.DUMMYFUNCTION("""COMPUTED_VALUE"""),45895.66666666667)</f>
        <v>45895.66667</v>
      </c>
      <c r="K415" s="1">
        <f>IFERROR(__xludf.DUMMYFUNCTION("""COMPUTED_VALUE"""),1025.98)</f>
        <v>1025.98</v>
      </c>
      <c r="M415" s="2">
        <f>IFERROR(__xludf.DUMMYFUNCTION("""COMPUTED_VALUE"""),45895.66666666667)</f>
        <v>45895.66667</v>
      </c>
      <c r="N415" s="1">
        <f>IFERROR(__xludf.DUMMYFUNCTION("""COMPUTED_VALUE"""),4.3124774E7)</f>
        <v>43124774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IFERROR(__xludf.DUMMYFUNCTION("""COMPUTED_VALUE"""),1025.98)</f>
        <v>1025.98</v>
      </c>
      <c r="D416" s="2">
        <f>IFERROR(__xludf.DUMMYFUNCTION("""COMPUTED_VALUE"""),45896.66666666667)</f>
        <v>45896.66667</v>
      </c>
      <c r="E416" s="1">
        <f>IFERROR(__xludf.DUMMYFUNCTION("""COMPUTED_VALUE"""),1036.52)</f>
        <v>1036.52</v>
      </c>
      <c r="G416" s="2">
        <f>IFERROR(__xludf.DUMMYFUNCTION("""COMPUTED_VALUE"""),45896.66666666667)</f>
        <v>45896.66667</v>
      </c>
      <c r="H416" s="1">
        <f>IFERROR(__xludf.DUMMYFUNCTION("""COMPUTED_VALUE"""),1022.73)</f>
        <v>1022.73</v>
      </c>
      <c r="J416" s="2">
        <f>IFERROR(__xludf.DUMMYFUNCTION("""COMPUTED_VALUE"""),45896.66666666667)</f>
        <v>45896.66667</v>
      </c>
      <c r="K416" s="1">
        <f>IFERROR(__xludf.DUMMYFUNCTION("""COMPUTED_VALUE"""),1032.45)</f>
        <v>1032.45</v>
      </c>
      <c r="M416" s="2">
        <f>IFERROR(__xludf.DUMMYFUNCTION("""COMPUTED_VALUE"""),45896.66666666667)</f>
        <v>45896.66667</v>
      </c>
      <c r="N416" s="1">
        <f>IFERROR(__xludf.DUMMYFUNCTION("""COMPUTED_VALUE"""),3.0409169E7)</f>
        <v>30409169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IFERROR(__xludf.DUMMYFUNCTION("""COMPUTED_VALUE"""),1032.45)</f>
        <v>1032.45</v>
      </c>
      <c r="D417" s="2">
        <f>IFERROR(__xludf.DUMMYFUNCTION("""COMPUTED_VALUE"""),45897.66666666667)</f>
        <v>45897.66667</v>
      </c>
      <c r="E417" s="1">
        <f>IFERROR(__xludf.DUMMYFUNCTION("""COMPUTED_VALUE"""),1042.39)</f>
        <v>1042.39</v>
      </c>
      <c r="G417" s="2">
        <f>IFERROR(__xludf.DUMMYFUNCTION("""COMPUTED_VALUE"""),45897.66666666667)</f>
        <v>45897.66667</v>
      </c>
      <c r="H417" s="1">
        <f>IFERROR(__xludf.DUMMYFUNCTION("""COMPUTED_VALUE"""),1026.8)</f>
        <v>1026.8</v>
      </c>
      <c r="J417" s="2">
        <f>IFERROR(__xludf.DUMMYFUNCTION("""COMPUTED_VALUE"""),45897.66666666667)</f>
        <v>45897.66667</v>
      </c>
      <c r="K417" s="1">
        <f>IFERROR(__xludf.DUMMYFUNCTION("""COMPUTED_VALUE"""),1040.99)</f>
        <v>1040.99</v>
      </c>
      <c r="M417" s="2">
        <f>IFERROR(__xludf.DUMMYFUNCTION("""COMPUTED_VALUE"""),45897.66666666667)</f>
        <v>45897.66667</v>
      </c>
      <c r="N417" s="1">
        <f>IFERROR(__xludf.DUMMYFUNCTION("""COMPUTED_VALUE"""),2.8510218E7)</f>
        <v>28510218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IFERROR(__xludf.DUMMYFUNCTION("""COMPUTED_VALUE"""),1040.99)</f>
        <v>1040.99</v>
      </c>
      <c r="D418" s="2">
        <f>IFERROR(__xludf.DUMMYFUNCTION("""COMPUTED_VALUE"""),45898.66666666667)</f>
        <v>45898.66667</v>
      </c>
      <c r="E418" s="1">
        <f>IFERROR(__xludf.DUMMYFUNCTION("""COMPUTED_VALUE"""),1044.71)</f>
        <v>1044.71</v>
      </c>
      <c r="G418" s="2">
        <f>IFERROR(__xludf.DUMMYFUNCTION("""COMPUTED_VALUE"""),45898.66666666667)</f>
        <v>45898.66667</v>
      </c>
      <c r="H418" s="1">
        <f>IFERROR(__xludf.DUMMYFUNCTION("""COMPUTED_VALUE"""),1036.74)</f>
        <v>1036.74</v>
      </c>
      <c r="J418" s="2">
        <f>IFERROR(__xludf.DUMMYFUNCTION("""COMPUTED_VALUE"""),45898.66666666667)</f>
        <v>45898.66667</v>
      </c>
      <c r="K418" s="1">
        <f>IFERROR(__xludf.DUMMYFUNCTION("""COMPUTED_VALUE"""),1041.71)</f>
        <v>1041.71</v>
      </c>
      <c r="M418" s="2">
        <f>IFERROR(__xludf.DUMMYFUNCTION("""COMPUTED_VALUE"""),45898.66666666667)</f>
        <v>45898.66667</v>
      </c>
      <c r="N418" s="1">
        <f>IFERROR(__xludf.DUMMYFUNCTION("""COMPUTED_VALUE"""),2.884162E7)</f>
        <v>28841620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IFERROR(__xludf.DUMMYFUNCTION("""COMPUTED_VALUE"""),1041.71)</f>
        <v>1041.71</v>
      </c>
      <c r="D419" s="2">
        <f>IFERROR(__xludf.DUMMYFUNCTION("""COMPUTED_VALUE"""),45902.66666666667)</f>
        <v>45902.66667</v>
      </c>
      <c r="E419" s="1">
        <f>IFERROR(__xludf.DUMMYFUNCTION("""COMPUTED_VALUE"""),1041.71)</f>
        <v>1041.71</v>
      </c>
      <c r="G419" s="2">
        <f>IFERROR(__xludf.DUMMYFUNCTION("""COMPUTED_VALUE"""),45902.66666666667)</f>
        <v>45902.66667</v>
      </c>
      <c r="H419" s="1">
        <f>IFERROR(__xludf.DUMMYFUNCTION("""COMPUTED_VALUE"""),1022.49)</f>
        <v>1022.49</v>
      </c>
      <c r="J419" s="2">
        <f>IFERROR(__xludf.DUMMYFUNCTION("""COMPUTED_VALUE"""),45902.66666666667)</f>
        <v>45902.66667</v>
      </c>
      <c r="K419" s="1">
        <f>IFERROR(__xludf.DUMMYFUNCTION("""COMPUTED_VALUE"""),1031.42)</f>
        <v>1031.42</v>
      </c>
      <c r="M419" s="2">
        <f>IFERROR(__xludf.DUMMYFUNCTION("""COMPUTED_VALUE"""),45902.66666666667)</f>
        <v>45902.66667</v>
      </c>
      <c r="N419" s="1">
        <f>IFERROR(__xludf.DUMMYFUNCTION("""COMPUTED_VALUE"""),3.2118032E7)</f>
        <v>32118032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IFERROR(__xludf.DUMMYFUNCTION("""COMPUTED_VALUE"""),1031.42)</f>
        <v>1031.42</v>
      </c>
      <c r="D420" s="2">
        <f>IFERROR(__xludf.DUMMYFUNCTION("""COMPUTED_VALUE"""),45903.66666666667)</f>
        <v>45903.66667</v>
      </c>
      <c r="E420" s="1">
        <f>IFERROR(__xludf.DUMMYFUNCTION("""COMPUTED_VALUE"""),1035.03)</f>
        <v>1035.03</v>
      </c>
      <c r="G420" s="2">
        <f>IFERROR(__xludf.DUMMYFUNCTION("""COMPUTED_VALUE"""),45903.66666666667)</f>
        <v>45903.66667</v>
      </c>
      <c r="H420" s="1">
        <f>IFERROR(__xludf.DUMMYFUNCTION("""COMPUTED_VALUE"""),1023.87)</f>
        <v>1023.87</v>
      </c>
      <c r="J420" s="2">
        <f>IFERROR(__xludf.DUMMYFUNCTION("""COMPUTED_VALUE"""),45903.66666666667)</f>
        <v>45903.66667</v>
      </c>
      <c r="K420" s="1">
        <f>IFERROR(__xludf.DUMMYFUNCTION("""COMPUTED_VALUE"""),1027.63)</f>
        <v>1027.63</v>
      </c>
      <c r="M420" s="2">
        <f>IFERROR(__xludf.DUMMYFUNCTION("""COMPUTED_VALUE"""),45903.66666666667)</f>
        <v>45903.66667</v>
      </c>
      <c r="N420" s="1">
        <f>IFERROR(__xludf.DUMMYFUNCTION("""COMPUTED_VALUE"""),2.7572475E7)</f>
        <v>27572475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IFERROR(__xludf.DUMMYFUNCTION("""COMPUTED_VALUE"""),1027.63)</f>
        <v>1027.63</v>
      </c>
      <c r="D421" s="2">
        <f>IFERROR(__xludf.DUMMYFUNCTION("""COMPUTED_VALUE"""),45904.66666666667)</f>
        <v>45904.66667</v>
      </c>
      <c r="E421" s="1">
        <f>IFERROR(__xludf.DUMMYFUNCTION("""COMPUTED_VALUE"""),1039.87)</f>
        <v>1039.87</v>
      </c>
      <c r="G421" s="2">
        <f>IFERROR(__xludf.DUMMYFUNCTION("""COMPUTED_VALUE"""),45904.66666666667)</f>
        <v>45904.66667</v>
      </c>
      <c r="H421" s="1">
        <f>IFERROR(__xludf.DUMMYFUNCTION("""COMPUTED_VALUE"""),1022.78)</f>
        <v>1022.78</v>
      </c>
      <c r="J421" s="2">
        <f>IFERROR(__xludf.DUMMYFUNCTION("""COMPUTED_VALUE"""),45904.66666666667)</f>
        <v>45904.66667</v>
      </c>
      <c r="K421" s="1">
        <f>IFERROR(__xludf.DUMMYFUNCTION("""COMPUTED_VALUE"""),1028.74)</f>
        <v>1028.74</v>
      </c>
      <c r="M421" s="2">
        <f>IFERROR(__xludf.DUMMYFUNCTION("""COMPUTED_VALUE"""),45904.66666666667)</f>
        <v>45904.66667</v>
      </c>
      <c r="N421" s="1">
        <f>IFERROR(__xludf.DUMMYFUNCTION("""COMPUTED_VALUE"""),2.9966856E7)</f>
        <v>29966856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IFERROR(__xludf.DUMMYFUNCTION("""COMPUTED_VALUE"""),1028.74)</f>
        <v>1028.74</v>
      </c>
      <c r="D422" s="2">
        <f>IFERROR(__xludf.DUMMYFUNCTION("""COMPUTED_VALUE"""),45905.66666666667)</f>
        <v>45905.66667</v>
      </c>
      <c r="E422" s="1">
        <f>IFERROR(__xludf.DUMMYFUNCTION("""COMPUTED_VALUE"""),1030.17)</f>
        <v>1030.17</v>
      </c>
      <c r="G422" s="2">
        <f>IFERROR(__xludf.DUMMYFUNCTION("""COMPUTED_VALUE"""),45905.66666666667)</f>
        <v>45905.66667</v>
      </c>
      <c r="H422" s="1">
        <f>IFERROR(__xludf.DUMMYFUNCTION("""COMPUTED_VALUE"""),997.28)</f>
        <v>997.28</v>
      </c>
      <c r="J422" s="2">
        <f>IFERROR(__xludf.DUMMYFUNCTION("""COMPUTED_VALUE"""),45905.66666666667)</f>
        <v>45905.66667</v>
      </c>
      <c r="K422" s="1">
        <f>IFERROR(__xludf.DUMMYFUNCTION("""COMPUTED_VALUE"""),1017.42)</f>
        <v>1017.42</v>
      </c>
      <c r="M422" s="2">
        <f>IFERROR(__xludf.DUMMYFUNCTION("""COMPUTED_VALUE"""),45905.66666666667)</f>
        <v>45905.66667</v>
      </c>
      <c r="N422" s="1">
        <f>IFERROR(__xludf.DUMMYFUNCTION("""COMPUTED_VALUE"""),3.3198271E7)</f>
        <v>33198271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IFERROR(__xludf.DUMMYFUNCTION("""COMPUTED_VALUE"""),1017.42)</f>
        <v>1017.42</v>
      </c>
      <c r="D423" s="2">
        <f>IFERROR(__xludf.DUMMYFUNCTION("""COMPUTED_VALUE"""),45908.66666666667)</f>
        <v>45908.66667</v>
      </c>
      <c r="E423" s="1">
        <f>IFERROR(__xludf.DUMMYFUNCTION("""COMPUTED_VALUE"""),1028.03)</f>
        <v>1028.03</v>
      </c>
      <c r="G423" s="2">
        <f>IFERROR(__xludf.DUMMYFUNCTION("""COMPUTED_VALUE"""),45908.66666666667)</f>
        <v>45908.66667</v>
      </c>
      <c r="H423" s="1">
        <f>IFERROR(__xludf.DUMMYFUNCTION("""COMPUTED_VALUE"""),1002.35)</f>
        <v>1002.35</v>
      </c>
      <c r="J423" s="2">
        <f>IFERROR(__xludf.DUMMYFUNCTION("""COMPUTED_VALUE"""),45908.66666666667)</f>
        <v>45908.66667</v>
      </c>
      <c r="K423" s="1">
        <f>IFERROR(__xludf.DUMMYFUNCTION("""COMPUTED_VALUE"""),1007.55)</f>
        <v>1007.55</v>
      </c>
      <c r="M423" s="2">
        <f>IFERROR(__xludf.DUMMYFUNCTION("""COMPUTED_VALUE"""),45908.66666666667)</f>
        <v>45908.66667</v>
      </c>
      <c r="N423" s="1">
        <f>IFERROR(__xludf.DUMMYFUNCTION("""COMPUTED_VALUE"""),9.4992877E7)</f>
        <v>94992877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IFERROR(__xludf.DUMMYFUNCTION("""COMPUTED_VALUE"""),1007.55)</f>
        <v>1007.55</v>
      </c>
      <c r="D424" s="2">
        <f>IFERROR(__xludf.DUMMYFUNCTION("""COMPUTED_VALUE"""),45909.66666666667)</f>
        <v>45909.66667</v>
      </c>
      <c r="E424" s="1">
        <f>IFERROR(__xludf.DUMMYFUNCTION("""COMPUTED_VALUE"""),1023.55)</f>
        <v>1023.55</v>
      </c>
      <c r="G424" s="2">
        <f>IFERROR(__xludf.DUMMYFUNCTION("""COMPUTED_VALUE"""),45909.66666666667)</f>
        <v>45909.66667</v>
      </c>
      <c r="H424" s="1">
        <f>IFERROR(__xludf.DUMMYFUNCTION("""COMPUTED_VALUE"""),1007.55)</f>
        <v>1007.55</v>
      </c>
      <c r="J424" s="2">
        <f>IFERROR(__xludf.DUMMYFUNCTION("""COMPUTED_VALUE"""),45909.66666666667)</f>
        <v>45909.66667</v>
      </c>
      <c r="K424" s="1">
        <f>IFERROR(__xludf.DUMMYFUNCTION("""COMPUTED_VALUE"""),1014.96)</f>
        <v>1014.96</v>
      </c>
      <c r="M424" s="2">
        <f>IFERROR(__xludf.DUMMYFUNCTION("""COMPUTED_VALUE"""),45909.66666666667)</f>
        <v>45909.66667</v>
      </c>
      <c r="N424" s="1">
        <f>IFERROR(__xludf.DUMMYFUNCTION("""COMPUTED_VALUE"""),4.8184218E7)</f>
        <v>48184218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IFERROR(__xludf.DUMMYFUNCTION("""COMPUTED_VALUE"""),1014.96)</f>
        <v>1014.96</v>
      </c>
      <c r="D425" s="2">
        <f>IFERROR(__xludf.DUMMYFUNCTION("""COMPUTED_VALUE"""),45910.66666666667)</f>
        <v>45910.66667</v>
      </c>
      <c r="E425" s="1">
        <f>IFERROR(__xludf.DUMMYFUNCTION("""COMPUTED_VALUE"""),1036.96)</f>
        <v>1036.96</v>
      </c>
      <c r="G425" s="2">
        <f>IFERROR(__xludf.DUMMYFUNCTION("""COMPUTED_VALUE"""),45910.66666666667)</f>
        <v>45910.66667</v>
      </c>
      <c r="H425" s="1">
        <f>IFERROR(__xludf.DUMMYFUNCTION("""COMPUTED_VALUE"""),1014.96)</f>
        <v>1014.96</v>
      </c>
      <c r="J425" s="2">
        <f>IFERROR(__xludf.DUMMYFUNCTION("""COMPUTED_VALUE"""),45910.66666666667)</f>
        <v>45910.66667</v>
      </c>
      <c r="K425" s="1">
        <f>IFERROR(__xludf.DUMMYFUNCTION("""COMPUTED_VALUE"""),1034.41)</f>
        <v>1034.41</v>
      </c>
      <c r="M425" s="2">
        <f>IFERROR(__xludf.DUMMYFUNCTION("""COMPUTED_VALUE"""),45910.66666666667)</f>
        <v>45910.66667</v>
      </c>
      <c r="N425" s="1">
        <f>IFERROR(__xludf.DUMMYFUNCTION("""COMPUTED_VALUE"""),3.9085355E7)</f>
        <v>39085355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IFERROR(__xludf.DUMMYFUNCTION("""COMPUTED_VALUE"""),1034.41)</f>
        <v>1034.41</v>
      </c>
      <c r="D426" s="2">
        <f>IFERROR(__xludf.DUMMYFUNCTION("""COMPUTED_VALUE"""),45911.66666666667)</f>
        <v>45911.66667</v>
      </c>
      <c r="E426" s="1">
        <f>IFERROR(__xludf.DUMMYFUNCTION("""COMPUTED_VALUE"""),1040.88)</f>
        <v>1040.88</v>
      </c>
      <c r="G426" s="2">
        <f>IFERROR(__xludf.DUMMYFUNCTION("""COMPUTED_VALUE"""),45911.66666666667)</f>
        <v>45911.66667</v>
      </c>
      <c r="H426" s="1">
        <f>IFERROR(__xludf.DUMMYFUNCTION("""COMPUTED_VALUE"""),1026.22)</f>
        <v>1026.22</v>
      </c>
      <c r="J426" s="2">
        <f>IFERROR(__xludf.DUMMYFUNCTION("""COMPUTED_VALUE"""),45911.66666666667)</f>
        <v>45911.66667</v>
      </c>
      <c r="K426" s="1">
        <f>IFERROR(__xludf.DUMMYFUNCTION("""COMPUTED_VALUE"""),1040.04)</f>
        <v>1040.04</v>
      </c>
      <c r="M426" s="2">
        <f>IFERROR(__xludf.DUMMYFUNCTION("""COMPUTED_VALUE"""),45911.66666666667)</f>
        <v>45911.66667</v>
      </c>
      <c r="N426" s="1">
        <f>IFERROR(__xludf.DUMMYFUNCTION("""COMPUTED_VALUE"""),3.1990466E7)</f>
        <v>31990466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IFERROR(__xludf.DUMMYFUNCTION("""COMPUTED_VALUE"""),1040.04)</f>
        <v>1040.04</v>
      </c>
      <c r="D427" s="2">
        <f>IFERROR(__xludf.DUMMYFUNCTION("""COMPUTED_VALUE"""),45912.66666666667)</f>
        <v>45912.66667</v>
      </c>
      <c r="E427" s="1">
        <f>IFERROR(__xludf.DUMMYFUNCTION("""COMPUTED_VALUE"""),1047.13)</f>
        <v>1047.13</v>
      </c>
      <c r="G427" s="2">
        <f>IFERROR(__xludf.DUMMYFUNCTION("""COMPUTED_VALUE"""),45912.66666666667)</f>
        <v>45912.66667</v>
      </c>
      <c r="H427" s="1">
        <f>IFERROR(__xludf.DUMMYFUNCTION("""COMPUTED_VALUE"""),1036.74)</f>
        <v>1036.74</v>
      </c>
      <c r="J427" s="2">
        <f>IFERROR(__xludf.DUMMYFUNCTION("""COMPUTED_VALUE"""),45912.66666666667)</f>
        <v>45912.66667</v>
      </c>
      <c r="K427" s="1">
        <f>IFERROR(__xludf.DUMMYFUNCTION("""COMPUTED_VALUE"""),1037.16)</f>
        <v>1037.16</v>
      </c>
      <c r="M427" s="2">
        <f>IFERROR(__xludf.DUMMYFUNCTION("""COMPUTED_VALUE"""),45912.66666666667)</f>
        <v>45912.66667</v>
      </c>
      <c r="N427" s="1">
        <f>IFERROR(__xludf.DUMMYFUNCTION("""COMPUTED_VALUE"""),2.8381295E7)</f>
        <v>28381295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IFERROR(__xludf.DUMMYFUNCTION("""COMPUTED_VALUE"""),1037.16)</f>
        <v>1037.16</v>
      </c>
      <c r="D428" s="2">
        <f>IFERROR(__xludf.DUMMYFUNCTION("""COMPUTED_VALUE"""),45915.66666666667)</f>
        <v>45915.66667</v>
      </c>
      <c r="E428" s="1">
        <f>IFERROR(__xludf.DUMMYFUNCTION("""COMPUTED_VALUE"""),1042.55)</f>
        <v>1042.55</v>
      </c>
      <c r="G428" s="2">
        <f>IFERROR(__xludf.DUMMYFUNCTION("""COMPUTED_VALUE"""),45915.66666666667)</f>
        <v>45915.66667</v>
      </c>
      <c r="H428" s="1">
        <f>IFERROR(__xludf.DUMMYFUNCTION("""COMPUTED_VALUE"""),1026.74)</f>
        <v>1026.74</v>
      </c>
      <c r="J428" s="2">
        <f>IFERROR(__xludf.DUMMYFUNCTION("""COMPUTED_VALUE"""),45915.66666666667)</f>
        <v>45915.66667</v>
      </c>
      <c r="K428" s="1">
        <f>IFERROR(__xludf.DUMMYFUNCTION("""COMPUTED_VALUE"""),1026.85)</f>
        <v>1026.85</v>
      </c>
      <c r="M428" s="2">
        <f>IFERROR(__xludf.DUMMYFUNCTION("""COMPUTED_VALUE"""),45915.66666666667)</f>
        <v>45915.66667</v>
      </c>
      <c r="N428" s="1">
        <f>IFERROR(__xludf.DUMMYFUNCTION("""COMPUTED_VALUE"""),2.7428433E7)</f>
        <v>27428433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IFERROR(__xludf.DUMMYFUNCTION("""COMPUTED_VALUE"""),1026.85)</f>
        <v>1026.85</v>
      </c>
      <c r="D429" s="2">
        <f>IFERROR(__xludf.DUMMYFUNCTION("""COMPUTED_VALUE"""),45916.66666666667)</f>
        <v>45916.66667</v>
      </c>
      <c r="E429" s="1">
        <f>IFERROR(__xludf.DUMMYFUNCTION("""COMPUTED_VALUE"""),1032.28)</f>
        <v>1032.28</v>
      </c>
      <c r="G429" s="2">
        <f>IFERROR(__xludf.DUMMYFUNCTION("""COMPUTED_VALUE"""),45916.66666666667)</f>
        <v>45916.66667</v>
      </c>
      <c r="H429" s="1">
        <f>IFERROR(__xludf.DUMMYFUNCTION("""COMPUTED_VALUE"""),1020.05)</f>
        <v>1020.05</v>
      </c>
      <c r="J429" s="2">
        <f>IFERROR(__xludf.DUMMYFUNCTION("""COMPUTED_VALUE"""),45916.66666666667)</f>
        <v>45916.66667</v>
      </c>
      <c r="K429" s="1">
        <f>IFERROR(__xludf.DUMMYFUNCTION("""COMPUTED_VALUE"""),1024.71)</f>
        <v>1024.71</v>
      </c>
      <c r="M429" s="2">
        <f>IFERROR(__xludf.DUMMYFUNCTION("""COMPUTED_VALUE"""),45916.66666666667)</f>
        <v>45916.66667</v>
      </c>
      <c r="N429" s="1">
        <f>IFERROR(__xludf.DUMMYFUNCTION("""COMPUTED_VALUE"""),1.02585186E8)</f>
        <v>102585186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IFERROR(__xludf.DUMMYFUNCTION("""COMPUTED_VALUE"""),1024.71)</f>
        <v>1024.71</v>
      </c>
      <c r="D430" s="2">
        <f>IFERROR(__xludf.DUMMYFUNCTION("""COMPUTED_VALUE"""),45917.66666666667)</f>
        <v>45917.66667</v>
      </c>
      <c r="E430" s="1">
        <f>IFERROR(__xludf.DUMMYFUNCTION("""COMPUTED_VALUE"""),1040.31)</f>
        <v>1040.31</v>
      </c>
      <c r="G430" s="2">
        <f>IFERROR(__xludf.DUMMYFUNCTION("""COMPUTED_VALUE"""),45917.66666666667)</f>
        <v>45917.66667</v>
      </c>
      <c r="H430" s="1">
        <f>IFERROR(__xludf.DUMMYFUNCTION("""COMPUTED_VALUE"""),1024.71)</f>
        <v>1024.71</v>
      </c>
      <c r="J430" s="2">
        <f>IFERROR(__xludf.DUMMYFUNCTION("""COMPUTED_VALUE"""),45917.66666666667)</f>
        <v>45917.66667</v>
      </c>
      <c r="K430" s="1">
        <f>IFERROR(__xludf.DUMMYFUNCTION("""COMPUTED_VALUE"""),1037.54)</f>
        <v>1037.54</v>
      </c>
      <c r="M430" s="2">
        <f>IFERROR(__xludf.DUMMYFUNCTION("""COMPUTED_VALUE"""),45917.66666666667)</f>
        <v>45917.66667</v>
      </c>
      <c r="N430" s="1">
        <f>IFERROR(__xludf.DUMMYFUNCTION("""COMPUTED_VALUE"""),1.67099072E8)</f>
        <v>167099072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IFERROR(__xludf.DUMMYFUNCTION("""COMPUTED_VALUE"""),1037.54)</f>
        <v>1037.54</v>
      </c>
      <c r="D431" s="2">
        <f>IFERROR(__xludf.DUMMYFUNCTION("""COMPUTED_VALUE"""),45918.66666666667)</f>
        <v>45918.66667</v>
      </c>
      <c r="E431" s="1">
        <f>IFERROR(__xludf.DUMMYFUNCTION("""COMPUTED_VALUE"""),1055.26)</f>
        <v>1055.26</v>
      </c>
      <c r="G431" s="2">
        <f>IFERROR(__xludf.DUMMYFUNCTION("""COMPUTED_VALUE"""),45918.66666666667)</f>
        <v>45918.66667</v>
      </c>
      <c r="H431" s="1">
        <f>IFERROR(__xludf.DUMMYFUNCTION("""COMPUTED_VALUE"""),1037.54)</f>
        <v>1037.54</v>
      </c>
      <c r="J431" s="2">
        <f>IFERROR(__xludf.DUMMYFUNCTION("""COMPUTED_VALUE"""),45918.66666666667)</f>
        <v>45918.66667</v>
      </c>
      <c r="K431" s="1">
        <f>IFERROR(__xludf.DUMMYFUNCTION("""COMPUTED_VALUE"""),1048.79)</f>
        <v>1048.79</v>
      </c>
      <c r="M431" s="2">
        <f>IFERROR(__xludf.DUMMYFUNCTION("""COMPUTED_VALUE"""),45918.66666666667)</f>
        <v>45918.66667</v>
      </c>
      <c r="N431" s="1">
        <f>IFERROR(__xludf.DUMMYFUNCTION("""COMPUTED_VALUE"""),8.0265596E7)</f>
        <v>80265596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IFERROR(__xludf.DUMMYFUNCTION("""COMPUTED_VALUE"""),1048.79)</f>
        <v>1048.79</v>
      </c>
      <c r="D432" s="2">
        <f>IFERROR(__xludf.DUMMYFUNCTION("""COMPUTED_VALUE"""),45919.66666666667)</f>
        <v>45919.66667</v>
      </c>
      <c r="E432" s="1">
        <f>IFERROR(__xludf.DUMMYFUNCTION("""COMPUTED_VALUE"""),1052.7)</f>
        <v>1052.7</v>
      </c>
      <c r="G432" s="2">
        <f>IFERROR(__xludf.DUMMYFUNCTION("""COMPUTED_VALUE"""),45919.66666666667)</f>
        <v>45919.66667</v>
      </c>
      <c r="H432" s="1">
        <f>IFERROR(__xludf.DUMMYFUNCTION("""COMPUTED_VALUE"""),1027.61)</f>
        <v>1027.61</v>
      </c>
      <c r="J432" s="2">
        <f>IFERROR(__xludf.DUMMYFUNCTION("""COMPUTED_VALUE"""),45919.66666666667)</f>
        <v>45919.66667</v>
      </c>
      <c r="K432" s="1">
        <f>IFERROR(__xludf.DUMMYFUNCTION("""COMPUTED_VALUE"""),1033.48)</f>
        <v>1033.48</v>
      </c>
      <c r="M432" s="2">
        <f>IFERROR(__xludf.DUMMYFUNCTION("""COMPUTED_VALUE"""),45919.66666666667)</f>
        <v>45919.66667</v>
      </c>
      <c r="N432" s="1">
        <f>IFERROR(__xludf.DUMMYFUNCTION("""COMPUTED_VALUE"""),8.0986599E7)</f>
        <v>80986599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IFERROR(__xludf.DUMMYFUNCTION("""COMPUTED_VALUE"""),1033.48)</f>
        <v>1033.48</v>
      </c>
      <c r="D433" s="2">
        <f>IFERROR(__xludf.DUMMYFUNCTION("""COMPUTED_VALUE"""),45922.66666666667)</f>
        <v>45922.66667</v>
      </c>
      <c r="E433" s="1">
        <f>IFERROR(__xludf.DUMMYFUNCTION("""COMPUTED_VALUE"""),1042.21)</f>
        <v>1042.21</v>
      </c>
      <c r="G433" s="2">
        <f>IFERROR(__xludf.DUMMYFUNCTION("""COMPUTED_VALUE"""),45922.66666666667)</f>
        <v>45922.66667</v>
      </c>
      <c r="H433" s="1">
        <f>IFERROR(__xludf.DUMMYFUNCTION("""COMPUTED_VALUE"""),1026.47)</f>
        <v>1026.47</v>
      </c>
      <c r="J433" s="2">
        <f>IFERROR(__xludf.DUMMYFUNCTION("""COMPUTED_VALUE"""),45922.66666666667)</f>
        <v>45922.66667</v>
      </c>
      <c r="K433" s="1">
        <f>IFERROR(__xludf.DUMMYFUNCTION("""COMPUTED_VALUE"""),1032.31)</f>
        <v>1032.31</v>
      </c>
      <c r="M433" s="2">
        <f>IFERROR(__xludf.DUMMYFUNCTION("""COMPUTED_VALUE"""),45922.66666666667)</f>
        <v>45922.66667</v>
      </c>
      <c r="N433" s="1">
        <f>IFERROR(__xludf.DUMMYFUNCTION("""COMPUTED_VALUE"""),2.2751116E7)</f>
        <v>22751116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IFERROR(__xludf.DUMMYFUNCTION("""COMPUTED_VALUE"""),1032.31)</f>
        <v>1032.31</v>
      </c>
      <c r="D434" s="2">
        <f>IFERROR(__xludf.DUMMYFUNCTION("""COMPUTED_VALUE"""),45923.66666666667)</f>
        <v>45923.66667</v>
      </c>
      <c r="E434" s="1">
        <f>IFERROR(__xludf.DUMMYFUNCTION("""COMPUTED_VALUE"""),1061.41)</f>
        <v>1061.41</v>
      </c>
      <c r="G434" s="2">
        <f>IFERROR(__xludf.DUMMYFUNCTION("""COMPUTED_VALUE"""),45923.66666666667)</f>
        <v>45923.66667</v>
      </c>
      <c r="H434" s="1">
        <f>IFERROR(__xludf.DUMMYFUNCTION("""COMPUTED_VALUE"""),1032.31)</f>
        <v>1032.31</v>
      </c>
      <c r="J434" s="2">
        <f>IFERROR(__xludf.DUMMYFUNCTION("""COMPUTED_VALUE"""),45923.66666666667)</f>
        <v>45923.66667</v>
      </c>
      <c r="K434" s="1">
        <f>IFERROR(__xludf.DUMMYFUNCTION("""COMPUTED_VALUE"""),1051.18)</f>
        <v>1051.18</v>
      </c>
      <c r="M434" s="2">
        <f>IFERROR(__xludf.DUMMYFUNCTION("""COMPUTED_VALUE"""),45923.66666666667)</f>
        <v>45923.66667</v>
      </c>
      <c r="N434" s="1">
        <f>IFERROR(__xludf.DUMMYFUNCTION("""COMPUTED_VALUE"""),2.4461588E7)</f>
        <v>24461588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IFERROR(__xludf.DUMMYFUNCTION("""COMPUTED_VALUE"""),1051.18)</f>
        <v>1051.18</v>
      </c>
      <c r="D435" s="2">
        <f>IFERROR(__xludf.DUMMYFUNCTION("""COMPUTED_VALUE"""),45924.66666666667)</f>
        <v>45924.66667</v>
      </c>
      <c r="E435" s="1">
        <f>IFERROR(__xludf.DUMMYFUNCTION("""COMPUTED_VALUE"""),1075.82)</f>
        <v>1075.82</v>
      </c>
      <c r="G435" s="2">
        <f>IFERROR(__xludf.DUMMYFUNCTION("""COMPUTED_VALUE"""),45924.66666666667)</f>
        <v>45924.66667</v>
      </c>
      <c r="H435" s="1">
        <f>IFERROR(__xludf.DUMMYFUNCTION("""COMPUTED_VALUE"""),1051.18)</f>
        <v>1051.18</v>
      </c>
      <c r="J435" s="2">
        <f>IFERROR(__xludf.DUMMYFUNCTION("""COMPUTED_VALUE"""),45924.66666666667)</f>
        <v>45924.66667</v>
      </c>
      <c r="K435" s="1">
        <f>IFERROR(__xludf.DUMMYFUNCTION("""COMPUTED_VALUE"""),1066.44)</f>
        <v>1066.44</v>
      </c>
      <c r="M435" s="2">
        <f>IFERROR(__xludf.DUMMYFUNCTION("""COMPUTED_VALUE"""),45924.66666666667)</f>
        <v>45924.66667</v>
      </c>
      <c r="N435" s="1">
        <f>IFERROR(__xludf.DUMMYFUNCTION("""COMPUTED_VALUE"""),3.0308863E7)</f>
        <v>30308863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IFERROR(__xludf.DUMMYFUNCTION("""COMPUTED_VALUE"""),1066.44)</f>
        <v>1066.44</v>
      </c>
      <c r="D436" s="2">
        <f>IFERROR(__xludf.DUMMYFUNCTION("""COMPUTED_VALUE"""),45925.66666666667)</f>
        <v>45925.66667</v>
      </c>
      <c r="E436" s="1">
        <f>IFERROR(__xludf.DUMMYFUNCTION("""COMPUTED_VALUE"""),1074.78)</f>
        <v>1074.78</v>
      </c>
      <c r="G436" s="2">
        <f>IFERROR(__xludf.DUMMYFUNCTION("""COMPUTED_VALUE"""),45925.66666666667)</f>
        <v>45925.66667</v>
      </c>
      <c r="H436" s="1">
        <f>IFERROR(__xludf.DUMMYFUNCTION("""COMPUTED_VALUE"""),1058.23)</f>
        <v>1058.23</v>
      </c>
      <c r="J436" s="2">
        <f>IFERROR(__xludf.DUMMYFUNCTION("""COMPUTED_VALUE"""),45925.66666666667)</f>
        <v>45925.66667</v>
      </c>
      <c r="K436" s="1">
        <f>IFERROR(__xludf.DUMMYFUNCTION("""COMPUTED_VALUE"""),1069.54)</f>
        <v>1069.54</v>
      </c>
      <c r="M436" s="2">
        <f>IFERROR(__xludf.DUMMYFUNCTION("""COMPUTED_VALUE"""),45925.66666666667)</f>
        <v>45925.66667</v>
      </c>
      <c r="N436" s="1">
        <f>IFERROR(__xludf.DUMMYFUNCTION("""COMPUTED_VALUE"""),2.8961041E7)</f>
        <v>28961041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IFERROR(__xludf.DUMMYFUNCTION("""COMPUTED_VALUE"""),1069.54)</f>
        <v>1069.54</v>
      </c>
      <c r="D437" s="2">
        <f>IFERROR(__xludf.DUMMYFUNCTION("""COMPUTED_VALUE"""),45926.66666666667)</f>
        <v>45926.66667</v>
      </c>
      <c r="E437" s="1">
        <f>IFERROR(__xludf.DUMMYFUNCTION("""COMPUTED_VALUE"""),1088.24)</f>
        <v>1088.24</v>
      </c>
      <c r="G437" s="2">
        <f>IFERROR(__xludf.DUMMYFUNCTION("""COMPUTED_VALUE"""),45926.66666666667)</f>
        <v>45926.66667</v>
      </c>
      <c r="H437" s="1">
        <f>IFERROR(__xludf.DUMMYFUNCTION("""COMPUTED_VALUE"""),1069.54)</f>
        <v>1069.54</v>
      </c>
      <c r="J437" s="2">
        <f>IFERROR(__xludf.DUMMYFUNCTION("""COMPUTED_VALUE"""),45926.66666666667)</f>
        <v>45926.66667</v>
      </c>
      <c r="K437" s="1">
        <f>IFERROR(__xludf.DUMMYFUNCTION("""COMPUTED_VALUE"""),1079.55)</f>
        <v>1079.55</v>
      </c>
      <c r="M437" s="2">
        <f>IFERROR(__xludf.DUMMYFUNCTION("""COMPUTED_VALUE"""),45926.66666666667)</f>
        <v>45926.66667</v>
      </c>
      <c r="N437" s="1">
        <f>IFERROR(__xludf.DUMMYFUNCTION("""COMPUTED_VALUE"""),2.958644E7)</f>
        <v>29586440</v>
      </c>
    </row>
  </sheetData>
  <drawing r:id="rId1"/>
</worksheet>
</file>