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IFERROR(__xludf.DUMMYFUNCTION("GOOGLEFINANCE(""DJUSPM"",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IFERROR(__xludf.DUMMYFUNCTION("GOOGLEFINANCE(""DJUSPM"",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IFERROR(__xludf.DUMMYFUNCTION("GOOGLEFINANCE(""DJUSPM"",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IFERROR(__xludf.DUMMYFUNCTION("GOOGLEFINANCE(""DJUSPM"",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IFERROR(__xludf.DUMMYFUNCTION("GOOGLEFINANCE(""DJUSPM"",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IFERROR(__xludf.DUMMYFUNCTION("""COMPUTED_VALUE"""),99.61)</f>
        <v>99.61</v>
      </c>
      <c r="D2" s="2">
        <f>IFERROR(__xludf.DUMMYFUNCTION("""COMPUTED_VALUE"""),45293.66666666667)</f>
        <v>45293.66667</v>
      </c>
      <c r="E2" s="1">
        <f>IFERROR(__xludf.DUMMYFUNCTION("""COMPUTED_VALUE"""),100.38)</f>
        <v>100.38</v>
      </c>
      <c r="G2" s="2">
        <f>IFERROR(__xludf.DUMMYFUNCTION("""COMPUTED_VALUE"""),45293.66666666667)</f>
        <v>45293.66667</v>
      </c>
      <c r="H2" s="1">
        <f>IFERROR(__xludf.DUMMYFUNCTION("""COMPUTED_VALUE"""),97.97)</f>
        <v>97.97</v>
      </c>
      <c r="J2" s="2">
        <f>IFERROR(__xludf.DUMMYFUNCTION("""COMPUTED_VALUE"""),45293.66666666667)</f>
        <v>45293.66667</v>
      </c>
      <c r="K2" s="1">
        <f>IFERROR(__xludf.DUMMYFUNCTION("""COMPUTED_VALUE"""),98.31)</f>
        <v>98.31</v>
      </c>
      <c r="M2" s="2">
        <f>IFERROR(__xludf.DUMMYFUNCTION("""COMPUTED_VALUE"""),45293.66666666667)</f>
        <v>45293.66667</v>
      </c>
      <c r="N2" s="1">
        <f>IFERROR(__xludf.DUMMYFUNCTION("""COMPUTED_VALUE"""),9870210.0)</f>
        <v>9870210</v>
      </c>
    </row>
    <row r="3">
      <c r="A3" s="2">
        <f>IFERROR(__xludf.DUMMYFUNCTION("""COMPUTED_VALUE"""),45294.66666666667)</f>
        <v>45294.66667</v>
      </c>
      <c r="B3" s="1">
        <f>IFERROR(__xludf.DUMMYFUNCTION("""COMPUTED_VALUE"""),97.71)</f>
        <v>97.71</v>
      </c>
      <c r="D3" s="2">
        <f>IFERROR(__xludf.DUMMYFUNCTION("""COMPUTED_VALUE"""),45294.66666666667)</f>
        <v>45294.66667</v>
      </c>
      <c r="E3" s="1">
        <f>IFERROR(__xludf.DUMMYFUNCTION("""COMPUTED_VALUE"""),97.71)</f>
        <v>97.71</v>
      </c>
      <c r="G3" s="2">
        <f>IFERROR(__xludf.DUMMYFUNCTION("""COMPUTED_VALUE"""),45294.66666666667)</f>
        <v>45294.66667</v>
      </c>
      <c r="H3" s="1">
        <f>IFERROR(__xludf.DUMMYFUNCTION("""COMPUTED_VALUE"""),94.92)</f>
        <v>94.92</v>
      </c>
      <c r="J3" s="2">
        <f>IFERROR(__xludf.DUMMYFUNCTION("""COMPUTED_VALUE"""),45294.66666666667)</f>
        <v>45294.66667</v>
      </c>
      <c r="K3" s="1">
        <f>IFERROR(__xludf.DUMMYFUNCTION("""COMPUTED_VALUE"""),96.3)</f>
        <v>96.3</v>
      </c>
      <c r="M3" s="2">
        <f>IFERROR(__xludf.DUMMYFUNCTION("""COMPUTED_VALUE"""),45294.66666666667)</f>
        <v>45294.66667</v>
      </c>
      <c r="N3" s="1">
        <f>IFERROR(__xludf.DUMMYFUNCTION("""COMPUTED_VALUE"""),1.2639526E7)</f>
        <v>12639526</v>
      </c>
    </row>
    <row r="4">
      <c r="A4" s="2">
        <f>IFERROR(__xludf.DUMMYFUNCTION("""COMPUTED_VALUE"""),45295.66666666667)</f>
        <v>45295.66667</v>
      </c>
      <c r="B4" s="1">
        <f>IFERROR(__xludf.DUMMYFUNCTION("""COMPUTED_VALUE"""),96.13)</f>
        <v>96.13</v>
      </c>
      <c r="D4" s="2">
        <f>IFERROR(__xludf.DUMMYFUNCTION("""COMPUTED_VALUE"""),45295.66666666667)</f>
        <v>45295.66667</v>
      </c>
      <c r="E4" s="1">
        <f>IFERROR(__xludf.DUMMYFUNCTION("""COMPUTED_VALUE"""),96.54)</f>
        <v>96.54</v>
      </c>
      <c r="G4" s="2">
        <f>IFERROR(__xludf.DUMMYFUNCTION("""COMPUTED_VALUE"""),45295.66666666667)</f>
        <v>45295.66667</v>
      </c>
      <c r="H4" s="1">
        <f>IFERROR(__xludf.DUMMYFUNCTION("""COMPUTED_VALUE"""),94.79)</f>
        <v>94.79</v>
      </c>
      <c r="J4" s="2">
        <f>IFERROR(__xludf.DUMMYFUNCTION("""COMPUTED_VALUE"""),45295.66666666667)</f>
        <v>45295.66667</v>
      </c>
      <c r="K4" s="1">
        <f>IFERROR(__xludf.DUMMYFUNCTION("""COMPUTED_VALUE"""),96.42)</f>
        <v>96.42</v>
      </c>
      <c r="M4" s="2">
        <f>IFERROR(__xludf.DUMMYFUNCTION("""COMPUTED_VALUE"""),45295.66666666667)</f>
        <v>45295.66667</v>
      </c>
      <c r="N4" s="1">
        <f>IFERROR(__xludf.DUMMYFUNCTION("""COMPUTED_VALUE"""),1.0305114E7)</f>
        <v>10305114</v>
      </c>
    </row>
    <row r="5">
      <c r="A5" s="2">
        <f>IFERROR(__xludf.DUMMYFUNCTION("""COMPUTED_VALUE"""),45296.66666666667)</f>
        <v>45296.66667</v>
      </c>
      <c r="B5" s="1">
        <f>IFERROR(__xludf.DUMMYFUNCTION("""COMPUTED_VALUE"""),96.25)</f>
        <v>96.25</v>
      </c>
      <c r="D5" s="2">
        <f>IFERROR(__xludf.DUMMYFUNCTION("""COMPUTED_VALUE"""),45296.66666666667)</f>
        <v>45296.66667</v>
      </c>
      <c r="E5" s="1">
        <f>IFERROR(__xludf.DUMMYFUNCTION("""COMPUTED_VALUE"""),98.02)</f>
        <v>98.02</v>
      </c>
      <c r="G5" s="2">
        <f>IFERROR(__xludf.DUMMYFUNCTION("""COMPUTED_VALUE"""),45296.66666666667)</f>
        <v>45296.66667</v>
      </c>
      <c r="H5" s="1">
        <f>IFERROR(__xludf.DUMMYFUNCTION("""COMPUTED_VALUE"""),95.57)</f>
        <v>95.57</v>
      </c>
      <c r="J5" s="2">
        <f>IFERROR(__xludf.DUMMYFUNCTION("""COMPUTED_VALUE"""),45296.66666666667)</f>
        <v>45296.66667</v>
      </c>
      <c r="K5" s="1">
        <f>IFERROR(__xludf.DUMMYFUNCTION("""COMPUTED_VALUE"""),96.76)</f>
        <v>96.76</v>
      </c>
      <c r="M5" s="2">
        <f>IFERROR(__xludf.DUMMYFUNCTION("""COMPUTED_VALUE"""),45296.66666666667)</f>
        <v>45296.66667</v>
      </c>
      <c r="N5" s="1">
        <f>IFERROR(__xludf.DUMMYFUNCTION("""COMPUTED_VALUE"""),8687738.0)</f>
        <v>8687738</v>
      </c>
    </row>
    <row r="6">
      <c r="A6" s="2">
        <f>IFERROR(__xludf.DUMMYFUNCTION("""COMPUTED_VALUE"""),45299.66666666667)</f>
        <v>45299.66667</v>
      </c>
      <c r="B6" s="1">
        <f>IFERROR(__xludf.DUMMYFUNCTION("""COMPUTED_VALUE"""),96.41)</f>
        <v>96.41</v>
      </c>
      <c r="D6" s="2">
        <f>IFERROR(__xludf.DUMMYFUNCTION("""COMPUTED_VALUE"""),45299.66666666667)</f>
        <v>45299.66667</v>
      </c>
      <c r="E6" s="1">
        <f>IFERROR(__xludf.DUMMYFUNCTION("""COMPUTED_VALUE"""),97.03)</f>
        <v>97.03</v>
      </c>
      <c r="G6" s="2">
        <f>IFERROR(__xludf.DUMMYFUNCTION("""COMPUTED_VALUE"""),45299.66666666667)</f>
        <v>45299.66667</v>
      </c>
      <c r="H6" s="1">
        <f>IFERROR(__xludf.DUMMYFUNCTION("""COMPUTED_VALUE"""),94.55)</f>
        <v>94.55</v>
      </c>
      <c r="J6" s="2">
        <f>IFERROR(__xludf.DUMMYFUNCTION("""COMPUTED_VALUE"""),45299.66666666667)</f>
        <v>45299.66667</v>
      </c>
      <c r="K6" s="1">
        <f>IFERROR(__xludf.DUMMYFUNCTION("""COMPUTED_VALUE"""),96.62)</f>
        <v>96.62</v>
      </c>
      <c r="M6" s="2">
        <f>IFERROR(__xludf.DUMMYFUNCTION("""COMPUTED_VALUE"""),45299.66666666667)</f>
        <v>45299.66667</v>
      </c>
      <c r="N6" s="1">
        <f>IFERROR(__xludf.DUMMYFUNCTION("""COMPUTED_VALUE"""),8112150.0)</f>
        <v>8112150</v>
      </c>
    </row>
    <row r="7">
      <c r="A7" s="2">
        <f>IFERROR(__xludf.DUMMYFUNCTION("""COMPUTED_VALUE"""),45300.66666666667)</f>
        <v>45300.66667</v>
      </c>
      <c r="B7" s="1">
        <f>IFERROR(__xludf.DUMMYFUNCTION("""COMPUTED_VALUE"""),96.58)</f>
        <v>96.58</v>
      </c>
      <c r="D7" s="2">
        <f>IFERROR(__xludf.DUMMYFUNCTION("""COMPUTED_VALUE"""),45300.66666666667)</f>
        <v>45300.66667</v>
      </c>
      <c r="E7" s="1">
        <f>IFERROR(__xludf.DUMMYFUNCTION("""COMPUTED_VALUE"""),96.58)</f>
        <v>96.58</v>
      </c>
      <c r="G7" s="2">
        <f>IFERROR(__xludf.DUMMYFUNCTION("""COMPUTED_VALUE"""),45300.66666666667)</f>
        <v>45300.66667</v>
      </c>
      <c r="H7" s="1">
        <f>IFERROR(__xludf.DUMMYFUNCTION("""COMPUTED_VALUE"""),93.38)</f>
        <v>93.38</v>
      </c>
      <c r="J7" s="2">
        <f>IFERROR(__xludf.DUMMYFUNCTION("""COMPUTED_VALUE"""),45300.66666666667)</f>
        <v>45300.66667</v>
      </c>
      <c r="K7" s="1">
        <f>IFERROR(__xludf.DUMMYFUNCTION("""COMPUTED_VALUE"""),93.64)</f>
        <v>93.64</v>
      </c>
      <c r="M7" s="2">
        <f>IFERROR(__xludf.DUMMYFUNCTION("""COMPUTED_VALUE"""),45300.66666666667)</f>
        <v>45300.66667</v>
      </c>
      <c r="N7" s="1">
        <f>IFERROR(__xludf.DUMMYFUNCTION("""COMPUTED_VALUE"""),1.1259377E7)</f>
        <v>11259377</v>
      </c>
    </row>
    <row r="8">
      <c r="A8" s="2">
        <f>IFERROR(__xludf.DUMMYFUNCTION("""COMPUTED_VALUE"""),45301.66666666667)</f>
        <v>45301.66667</v>
      </c>
      <c r="B8" s="1">
        <f>IFERROR(__xludf.DUMMYFUNCTION("""COMPUTED_VALUE"""),93.37)</f>
        <v>93.37</v>
      </c>
      <c r="D8" s="2">
        <f>IFERROR(__xludf.DUMMYFUNCTION("""COMPUTED_VALUE"""),45301.66666666667)</f>
        <v>45301.66667</v>
      </c>
      <c r="E8" s="1">
        <f>IFERROR(__xludf.DUMMYFUNCTION("""COMPUTED_VALUE"""),93.71)</f>
        <v>93.71</v>
      </c>
      <c r="G8" s="2">
        <f>IFERROR(__xludf.DUMMYFUNCTION("""COMPUTED_VALUE"""),45301.66666666667)</f>
        <v>45301.66667</v>
      </c>
      <c r="H8" s="1">
        <f>IFERROR(__xludf.DUMMYFUNCTION("""COMPUTED_VALUE"""),92.38)</f>
        <v>92.38</v>
      </c>
      <c r="J8" s="2">
        <f>IFERROR(__xludf.DUMMYFUNCTION("""COMPUTED_VALUE"""),45301.66666666667)</f>
        <v>45301.66667</v>
      </c>
      <c r="K8" s="1">
        <f>IFERROR(__xludf.DUMMYFUNCTION("""COMPUTED_VALUE"""),92.38)</f>
        <v>92.38</v>
      </c>
      <c r="M8" s="2">
        <f>IFERROR(__xludf.DUMMYFUNCTION("""COMPUTED_VALUE"""),45301.66666666667)</f>
        <v>45301.66667</v>
      </c>
      <c r="N8" s="1">
        <f>IFERROR(__xludf.DUMMYFUNCTION("""COMPUTED_VALUE"""),1.0320195E7)</f>
        <v>10320195</v>
      </c>
    </row>
    <row r="9">
      <c r="A9" s="2">
        <f>IFERROR(__xludf.DUMMYFUNCTION("""COMPUTED_VALUE"""),45302.66666666667)</f>
        <v>45302.66667</v>
      </c>
      <c r="B9" s="1">
        <f>IFERROR(__xludf.DUMMYFUNCTION("""COMPUTED_VALUE"""),92.46)</f>
        <v>92.46</v>
      </c>
      <c r="D9" s="2">
        <f>IFERROR(__xludf.DUMMYFUNCTION("""COMPUTED_VALUE"""),45302.66666666667)</f>
        <v>45302.66667</v>
      </c>
      <c r="E9" s="1">
        <f>IFERROR(__xludf.DUMMYFUNCTION("""COMPUTED_VALUE"""),92.78)</f>
        <v>92.78</v>
      </c>
      <c r="G9" s="2">
        <f>IFERROR(__xludf.DUMMYFUNCTION("""COMPUTED_VALUE"""),45302.66666666667)</f>
        <v>45302.66667</v>
      </c>
      <c r="H9" s="1">
        <f>IFERROR(__xludf.DUMMYFUNCTION("""COMPUTED_VALUE"""),90.64)</f>
        <v>90.64</v>
      </c>
      <c r="J9" s="2">
        <f>IFERROR(__xludf.DUMMYFUNCTION("""COMPUTED_VALUE"""),45302.66666666667)</f>
        <v>45302.66667</v>
      </c>
      <c r="K9" s="1">
        <f>IFERROR(__xludf.DUMMYFUNCTION("""COMPUTED_VALUE"""),91.38)</f>
        <v>91.38</v>
      </c>
      <c r="M9" s="2">
        <f>IFERROR(__xludf.DUMMYFUNCTION("""COMPUTED_VALUE"""),45302.66666666667)</f>
        <v>45302.66667</v>
      </c>
      <c r="N9" s="1">
        <f>IFERROR(__xludf.DUMMYFUNCTION("""COMPUTED_VALUE"""),9947117.0)</f>
        <v>9947117</v>
      </c>
    </row>
    <row r="10">
      <c r="A10" s="2">
        <f>IFERROR(__xludf.DUMMYFUNCTION("""COMPUTED_VALUE"""),45303.66666666667)</f>
        <v>45303.66667</v>
      </c>
      <c r="B10" s="1">
        <f>IFERROR(__xludf.DUMMYFUNCTION("""COMPUTED_VALUE"""),92.05)</f>
        <v>92.05</v>
      </c>
      <c r="D10" s="2">
        <f>IFERROR(__xludf.DUMMYFUNCTION("""COMPUTED_VALUE"""),45303.66666666667)</f>
        <v>45303.66667</v>
      </c>
      <c r="E10" s="1">
        <f>IFERROR(__xludf.DUMMYFUNCTION("""COMPUTED_VALUE"""),94.21)</f>
        <v>94.21</v>
      </c>
      <c r="G10" s="2">
        <f>IFERROR(__xludf.DUMMYFUNCTION("""COMPUTED_VALUE"""),45303.66666666667)</f>
        <v>45303.66667</v>
      </c>
      <c r="H10" s="1">
        <f>IFERROR(__xludf.DUMMYFUNCTION("""COMPUTED_VALUE"""),92.05)</f>
        <v>92.05</v>
      </c>
      <c r="J10" s="2">
        <f>IFERROR(__xludf.DUMMYFUNCTION("""COMPUTED_VALUE"""),45303.66666666667)</f>
        <v>45303.66667</v>
      </c>
      <c r="K10" s="1">
        <f>IFERROR(__xludf.DUMMYFUNCTION("""COMPUTED_VALUE"""),92.16)</f>
        <v>92.16</v>
      </c>
      <c r="M10" s="2">
        <f>IFERROR(__xludf.DUMMYFUNCTION("""COMPUTED_VALUE"""),45303.66666666667)</f>
        <v>45303.66667</v>
      </c>
      <c r="N10" s="1">
        <f>IFERROR(__xludf.DUMMYFUNCTION("""COMPUTED_VALUE"""),1.1341207E7)</f>
        <v>11341207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IFERROR(__xludf.DUMMYFUNCTION("""COMPUTED_VALUE"""),91.79)</f>
        <v>91.79</v>
      </c>
      <c r="D11" s="2">
        <f>IFERROR(__xludf.DUMMYFUNCTION("""COMPUTED_VALUE"""),45307.66666666667)</f>
        <v>45307.66667</v>
      </c>
      <c r="E11" s="1">
        <f>IFERROR(__xludf.DUMMYFUNCTION("""COMPUTED_VALUE"""),91.79)</f>
        <v>91.79</v>
      </c>
      <c r="G11" s="2">
        <f>IFERROR(__xludf.DUMMYFUNCTION("""COMPUTED_VALUE"""),45307.66666666667)</f>
        <v>45307.66667</v>
      </c>
      <c r="H11" s="1">
        <f>IFERROR(__xludf.DUMMYFUNCTION("""COMPUTED_VALUE"""),88.36)</f>
        <v>88.36</v>
      </c>
      <c r="J11" s="2">
        <f>IFERROR(__xludf.DUMMYFUNCTION("""COMPUTED_VALUE"""),45307.66666666667)</f>
        <v>45307.66667</v>
      </c>
      <c r="K11" s="1">
        <f>IFERROR(__xludf.DUMMYFUNCTION("""COMPUTED_VALUE"""),88.42)</f>
        <v>88.42</v>
      </c>
      <c r="M11" s="2">
        <f>IFERROR(__xludf.DUMMYFUNCTION("""COMPUTED_VALUE"""),45307.66666666667)</f>
        <v>45307.66667</v>
      </c>
      <c r="N11" s="1">
        <f>IFERROR(__xludf.DUMMYFUNCTION("""COMPUTED_VALUE"""),1.4759222E7)</f>
        <v>14759222</v>
      </c>
    </row>
    <row r="12">
      <c r="A12" s="2">
        <f>IFERROR(__xludf.DUMMYFUNCTION("""COMPUTED_VALUE"""),45308.66666666667)</f>
        <v>45308.66667</v>
      </c>
      <c r="B12" s="1">
        <f>IFERROR(__xludf.DUMMYFUNCTION("""COMPUTED_VALUE"""),86.63)</f>
        <v>86.63</v>
      </c>
      <c r="D12" s="2">
        <f>IFERROR(__xludf.DUMMYFUNCTION("""COMPUTED_VALUE"""),45308.66666666667)</f>
        <v>45308.66667</v>
      </c>
      <c r="E12" s="1">
        <f>IFERROR(__xludf.DUMMYFUNCTION("""COMPUTED_VALUE"""),86.63)</f>
        <v>86.63</v>
      </c>
      <c r="G12" s="2">
        <f>IFERROR(__xludf.DUMMYFUNCTION("""COMPUTED_VALUE"""),45308.66666666667)</f>
        <v>45308.66667</v>
      </c>
      <c r="H12" s="1">
        <f>IFERROR(__xludf.DUMMYFUNCTION("""COMPUTED_VALUE"""),85.43)</f>
        <v>85.43</v>
      </c>
      <c r="J12" s="2">
        <f>IFERROR(__xludf.DUMMYFUNCTION("""COMPUTED_VALUE"""),45308.66666666667)</f>
        <v>45308.66667</v>
      </c>
      <c r="K12" s="1">
        <f>IFERROR(__xludf.DUMMYFUNCTION("""COMPUTED_VALUE"""),85.5)</f>
        <v>85.5</v>
      </c>
      <c r="M12" s="2">
        <f>IFERROR(__xludf.DUMMYFUNCTION("""COMPUTED_VALUE"""),45308.66666666667)</f>
        <v>45308.66667</v>
      </c>
      <c r="N12" s="1">
        <f>IFERROR(__xludf.DUMMYFUNCTION("""COMPUTED_VALUE"""),1.8294235E7)</f>
        <v>18294235</v>
      </c>
    </row>
    <row r="13">
      <c r="A13" s="2">
        <f>IFERROR(__xludf.DUMMYFUNCTION("""COMPUTED_VALUE"""),45309.66666666667)</f>
        <v>45309.66667</v>
      </c>
      <c r="B13" s="1">
        <f>IFERROR(__xludf.DUMMYFUNCTION("""COMPUTED_VALUE"""),85.73)</f>
        <v>85.73</v>
      </c>
      <c r="D13" s="2">
        <f>IFERROR(__xludf.DUMMYFUNCTION("""COMPUTED_VALUE"""),45309.66666666667)</f>
        <v>45309.66667</v>
      </c>
      <c r="E13" s="1">
        <f>IFERROR(__xludf.DUMMYFUNCTION("""COMPUTED_VALUE"""),85.76)</f>
        <v>85.76</v>
      </c>
      <c r="G13" s="2">
        <f>IFERROR(__xludf.DUMMYFUNCTION("""COMPUTED_VALUE"""),45309.66666666667)</f>
        <v>45309.66667</v>
      </c>
      <c r="H13" s="1">
        <f>IFERROR(__xludf.DUMMYFUNCTION("""COMPUTED_VALUE"""),84.77)</f>
        <v>84.77</v>
      </c>
      <c r="J13" s="2">
        <f>IFERROR(__xludf.DUMMYFUNCTION("""COMPUTED_VALUE"""),45309.66666666667)</f>
        <v>45309.66667</v>
      </c>
      <c r="K13" s="1">
        <f>IFERROR(__xludf.DUMMYFUNCTION("""COMPUTED_VALUE"""),85.24)</f>
        <v>85.24</v>
      </c>
      <c r="M13" s="2">
        <f>IFERROR(__xludf.DUMMYFUNCTION("""COMPUTED_VALUE"""),45309.66666666667)</f>
        <v>45309.66667</v>
      </c>
      <c r="N13" s="1">
        <f>IFERROR(__xludf.DUMMYFUNCTION("""COMPUTED_VALUE"""),1.2315121E7)</f>
        <v>12315121</v>
      </c>
    </row>
    <row r="14">
      <c r="A14" s="2">
        <f>IFERROR(__xludf.DUMMYFUNCTION("""COMPUTED_VALUE"""),45310.66666666667)</f>
        <v>45310.66667</v>
      </c>
      <c r="B14" s="1">
        <f>IFERROR(__xludf.DUMMYFUNCTION("""COMPUTED_VALUE"""),85.22)</f>
        <v>85.22</v>
      </c>
      <c r="D14" s="2">
        <f>IFERROR(__xludf.DUMMYFUNCTION("""COMPUTED_VALUE"""),45310.66666666667)</f>
        <v>45310.66667</v>
      </c>
      <c r="E14" s="1">
        <f>IFERROR(__xludf.DUMMYFUNCTION("""COMPUTED_VALUE"""),85.37)</f>
        <v>85.37</v>
      </c>
      <c r="G14" s="2">
        <f>IFERROR(__xludf.DUMMYFUNCTION("""COMPUTED_VALUE"""),45310.66666666667)</f>
        <v>45310.66667</v>
      </c>
      <c r="H14" s="1">
        <f>IFERROR(__xludf.DUMMYFUNCTION("""COMPUTED_VALUE"""),84.24)</f>
        <v>84.24</v>
      </c>
      <c r="J14" s="2">
        <f>IFERROR(__xludf.DUMMYFUNCTION("""COMPUTED_VALUE"""),45310.66666666667)</f>
        <v>45310.66667</v>
      </c>
      <c r="K14" s="1">
        <f>IFERROR(__xludf.DUMMYFUNCTION("""COMPUTED_VALUE"""),85.18)</f>
        <v>85.18</v>
      </c>
      <c r="M14" s="2">
        <f>IFERROR(__xludf.DUMMYFUNCTION("""COMPUTED_VALUE"""),45310.66666666667)</f>
        <v>45310.66667</v>
      </c>
      <c r="N14" s="1">
        <f>IFERROR(__xludf.DUMMYFUNCTION("""COMPUTED_VALUE"""),1.2544816E7)</f>
        <v>12544816</v>
      </c>
    </row>
    <row r="15">
      <c r="A15" s="2">
        <f>IFERROR(__xludf.DUMMYFUNCTION("""COMPUTED_VALUE"""),45313.66666666667)</f>
        <v>45313.66667</v>
      </c>
      <c r="B15" s="1">
        <f>IFERROR(__xludf.DUMMYFUNCTION("""COMPUTED_VALUE"""),84.57)</f>
        <v>84.57</v>
      </c>
      <c r="D15" s="2">
        <f>IFERROR(__xludf.DUMMYFUNCTION("""COMPUTED_VALUE"""),45313.66666666667)</f>
        <v>45313.66667</v>
      </c>
      <c r="E15" s="1">
        <f>IFERROR(__xludf.DUMMYFUNCTION("""COMPUTED_VALUE"""),86.17)</f>
        <v>86.17</v>
      </c>
      <c r="G15" s="2">
        <f>IFERROR(__xludf.DUMMYFUNCTION("""COMPUTED_VALUE"""),45313.66666666667)</f>
        <v>45313.66667</v>
      </c>
      <c r="H15" s="1">
        <f>IFERROR(__xludf.DUMMYFUNCTION("""COMPUTED_VALUE"""),84.12)</f>
        <v>84.12</v>
      </c>
      <c r="J15" s="2">
        <f>IFERROR(__xludf.DUMMYFUNCTION("""COMPUTED_VALUE"""),45313.66666666667)</f>
        <v>45313.66667</v>
      </c>
      <c r="K15" s="1">
        <f>IFERROR(__xludf.DUMMYFUNCTION("""COMPUTED_VALUE"""),85.93)</f>
        <v>85.93</v>
      </c>
      <c r="M15" s="2">
        <f>IFERROR(__xludf.DUMMYFUNCTION("""COMPUTED_VALUE"""),45313.66666666667)</f>
        <v>45313.66667</v>
      </c>
      <c r="N15" s="1">
        <f>IFERROR(__xludf.DUMMYFUNCTION("""COMPUTED_VALUE"""),1.305844E7)</f>
        <v>13058440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IFERROR(__xludf.DUMMYFUNCTION("""COMPUTED_VALUE"""),86.39)</f>
        <v>86.39</v>
      </c>
      <c r="D16" s="2">
        <f>IFERROR(__xludf.DUMMYFUNCTION("""COMPUTED_VALUE"""),45314.66666666667)</f>
        <v>45314.66667</v>
      </c>
      <c r="E16" s="1">
        <f>IFERROR(__xludf.DUMMYFUNCTION("""COMPUTED_VALUE"""),87.36)</f>
        <v>87.36</v>
      </c>
      <c r="G16" s="2">
        <f>IFERROR(__xludf.DUMMYFUNCTION("""COMPUTED_VALUE"""),45314.66666666667)</f>
        <v>45314.66667</v>
      </c>
      <c r="H16" s="1">
        <f>IFERROR(__xludf.DUMMYFUNCTION("""COMPUTED_VALUE"""),86.23)</f>
        <v>86.23</v>
      </c>
      <c r="J16" s="2">
        <f>IFERROR(__xludf.DUMMYFUNCTION("""COMPUTED_VALUE"""),45314.66666666667)</f>
        <v>45314.66667</v>
      </c>
      <c r="K16" s="1">
        <f>IFERROR(__xludf.DUMMYFUNCTION("""COMPUTED_VALUE"""),87.28)</f>
        <v>87.28</v>
      </c>
      <c r="M16" s="2">
        <f>IFERROR(__xludf.DUMMYFUNCTION("""COMPUTED_VALUE"""),45314.66666666667)</f>
        <v>45314.66667</v>
      </c>
      <c r="N16" s="1">
        <f>IFERROR(__xludf.DUMMYFUNCTION("""COMPUTED_VALUE"""),1.0113594E7)</f>
        <v>10113594</v>
      </c>
    </row>
    <row r="17">
      <c r="A17" s="2">
        <f>IFERROR(__xludf.DUMMYFUNCTION("""COMPUTED_VALUE"""),45315.66666666667)</f>
        <v>45315.66667</v>
      </c>
      <c r="B17" s="1">
        <f>IFERROR(__xludf.DUMMYFUNCTION("""COMPUTED_VALUE"""),88.27)</f>
        <v>88.27</v>
      </c>
      <c r="D17" s="2">
        <f>IFERROR(__xludf.DUMMYFUNCTION("""COMPUTED_VALUE"""),45315.66666666667)</f>
        <v>45315.66667</v>
      </c>
      <c r="E17" s="1">
        <f>IFERROR(__xludf.DUMMYFUNCTION("""COMPUTED_VALUE"""),90.05)</f>
        <v>90.05</v>
      </c>
      <c r="G17" s="2">
        <f>IFERROR(__xludf.DUMMYFUNCTION("""COMPUTED_VALUE"""),45315.66666666667)</f>
        <v>45315.66667</v>
      </c>
      <c r="H17" s="1">
        <f>IFERROR(__xludf.DUMMYFUNCTION("""COMPUTED_VALUE"""),85.34)</f>
        <v>85.34</v>
      </c>
      <c r="J17" s="2">
        <f>IFERROR(__xludf.DUMMYFUNCTION("""COMPUTED_VALUE"""),45315.66666666667)</f>
        <v>45315.66667</v>
      </c>
      <c r="K17" s="1">
        <f>IFERROR(__xludf.DUMMYFUNCTION("""COMPUTED_VALUE"""),85.37)</f>
        <v>85.37</v>
      </c>
      <c r="M17" s="2">
        <f>IFERROR(__xludf.DUMMYFUNCTION("""COMPUTED_VALUE"""),45315.66666666667)</f>
        <v>45315.66667</v>
      </c>
      <c r="N17" s="1">
        <f>IFERROR(__xludf.DUMMYFUNCTION("""COMPUTED_VALUE"""),1.7238845E7)</f>
        <v>17238845</v>
      </c>
    </row>
    <row r="18">
      <c r="A18" s="2">
        <f>IFERROR(__xludf.DUMMYFUNCTION("""COMPUTED_VALUE"""),45316.66666666667)</f>
        <v>45316.66667</v>
      </c>
      <c r="B18" s="1">
        <f>IFERROR(__xludf.DUMMYFUNCTION("""COMPUTED_VALUE"""),86.4)</f>
        <v>86.4</v>
      </c>
      <c r="D18" s="2">
        <f>IFERROR(__xludf.DUMMYFUNCTION("""COMPUTED_VALUE"""),45316.66666666667)</f>
        <v>45316.66667</v>
      </c>
      <c r="E18" s="1">
        <f>IFERROR(__xludf.DUMMYFUNCTION("""COMPUTED_VALUE"""),86.61)</f>
        <v>86.61</v>
      </c>
      <c r="G18" s="2">
        <f>IFERROR(__xludf.DUMMYFUNCTION("""COMPUTED_VALUE"""),45316.66666666667)</f>
        <v>45316.66667</v>
      </c>
      <c r="H18" s="1">
        <f>IFERROR(__xludf.DUMMYFUNCTION("""COMPUTED_VALUE"""),85.25)</f>
        <v>85.25</v>
      </c>
      <c r="J18" s="2">
        <f>IFERROR(__xludf.DUMMYFUNCTION("""COMPUTED_VALUE"""),45316.66666666667)</f>
        <v>45316.66667</v>
      </c>
      <c r="K18" s="1">
        <f>IFERROR(__xludf.DUMMYFUNCTION("""COMPUTED_VALUE"""),85.84)</f>
        <v>85.84</v>
      </c>
      <c r="M18" s="2">
        <f>IFERROR(__xludf.DUMMYFUNCTION("""COMPUTED_VALUE"""),45316.66666666667)</f>
        <v>45316.66667</v>
      </c>
      <c r="N18" s="1">
        <f>IFERROR(__xludf.DUMMYFUNCTION("""COMPUTED_VALUE"""),1.2354489E7)</f>
        <v>12354489</v>
      </c>
    </row>
    <row r="19">
      <c r="A19" s="2">
        <f>IFERROR(__xludf.DUMMYFUNCTION("""COMPUTED_VALUE"""),45317.66666666667)</f>
        <v>45317.66667</v>
      </c>
      <c r="B19" s="1">
        <f>IFERROR(__xludf.DUMMYFUNCTION("""COMPUTED_VALUE"""),85.96)</f>
        <v>85.96</v>
      </c>
      <c r="D19" s="2">
        <f>IFERROR(__xludf.DUMMYFUNCTION("""COMPUTED_VALUE"""),45317.66666666667)</f>
        <v>45317.66667</v>
      </c>
      <c r="E19" s="1">
        <f>IFERROR(__xludf.DUMMYFUNCTION("""COMPUTED_VALUE"""),86.35)</f>
        <v>86.35</v>
      </c>
      <c r="G19" s="2">
        <f>IFERROR(__xludf.DUMMYFUNCTION("""COMPUTED_VALUE"""),45317.66666666667)</f>
        <v>45317.66667</v>
      </c>
      <c r="H19" s="1">
        <f>IFERROR(__xludf.DUMMYFUNCTION("""COMPUTED_VALUE"""),85.14)</f>
        <v>85.14</v>
      </c>
      <c r="J19" s="2">
        <f>IFERROR(__xludf.DUMMYFUNCTION("""COMPUTED_VALUE"""),45317.66666666667)</f>
        <v>45317.66667</v>
      </c>
      <c r="K19" s="1">
        <f>IFERROR(__xludf.DUMMYFUNCTION("""COMPUTED_VALUE"""),85.22)</f>
        <v>85.22</v>
      </c>
      <c r="M19" s="2">
        <f>IFERROR(__xludf.DUMMYFUNCTION("""COMPUTED_VALUE"""),45317.66666666667)</f>
        <v>45317.66667</v>
      </c>
      <c r="N19" s="1">
        <f>IFERROR(__xludf.DUMMYFUNCTION("""COMPUTED_VALUE"""),1.0743224E7)</f>
        <v>10743224</v>
      </c>
    </row>
    <row r="20">
      <c r="A20" s="2">
        <f>IFERROR(__xludf.DUMMYFUNCTION("""COMPUTED_VALUE"""),45320.66666666667)</f>
        <v>45320.66667</v>
      </c>
      <c r="B20" s="1">
        <f>IFERROR(__xludf.DUMMYFUNCTION("""COMPUTED_VALUE"""),86.08)</f>
        <v>86.08</v>
      </c>
      <c r="D20" s="2">
        <f>IFERROR(__xludf.DUMMYFUNCTION("""COMPUTED_VALUE"""),45320.66666666667)</f>
        <v>45320.66667</v>
      </c>
      <c r="E20" s="1">
        <f>IFERROR(__xludf.DUMMYFUNCTION("""COMPUTED_VALUE"""),86.38)</f>
        <v>86.38</v>
      </c>
      <c r="G20" s="2">
        <f>IFERROR(__xludf.DUMMYFUNCTION("""COMPUTED_VALUE"""),45320.66666666667)</f>
        <v>45320.66667</v>
      </c>
      <c r="H20" s="1">
        <f>IFERROR(__xludf.DUMMYFUNCTION("""COMPUTED_VALUE"""),84.97)</f>
        <v>84.97</v>
      </c>
      <c r="J20" s="2">
        <f>IFERROR(__xludf.DUMMYFUNCTION("""COMPUTED_VALUE"""),45320.66666666667)</f>
        <v>45320.66667</v>
      </c>
      <c r="K20" s="1">
        <f>IFERROR(__xludf.DUMMYFUNCTION("""COMPUTED_VALUE"""),86.37)</f>
        <v>86.37</v>
      </c>
      <c r="M20" s="2">
        <f>IFERROR(__xludf.DUMMYFUNCTION("""COMPUTED_VALUE"""),45320.66666666667)</f>
        <v>45320.66667</v>
      </c>
      <c r="N20" s="1">
        <f>IFERROR(__xludf.DUMMYFUNCTION("""COMPUTED_VALUE"""),1.4477429E7)</f>
        <v>14477429</v>
      </c>
    </row>
    <row r="21">
      <c r="A21" s="2">
        <f>IFERROR(__xludf.DUMMYFUNCTION("""COMPUTED_VALUE"""),45321.66666666667)</f>
        <v>45321.66667</v>
      </c>
      <c r="B21" s="1">
        <f>IFERROR(__xludf.DUMMYFUNCTION("""COMPUTED_VALUE"""),86.5)</f>
        <v>86.5</v>
      </c>
      <c r="D21" s="2">
        <f>IFERROR(__xludf.DUMMYFUNCTION("""COMPUTED_VALUE"""),45321.66666666667)</f>
        <v>45321.66667</v>
      </c>
      <c r="E21" s="1">
        <f>IFERROR(__xludf.DUMMYFUNCTION("""COMPUTED_VALUE"""),86.86)</f>
        <v>86.86</v>
      </c>
      <c r="G21" s="2">
        <f>IFERROR(__xludf.DUMMYFUNCTION("""COMPUTED_VALUE"""),45321.66666666667)</f>
        <v>45321.66667</v>
      </c>
      <c r="H21" s="1">
        <f>IFERROR(__xludf.DUMMYFUNCTION("""COMPUTED_VALUE"""),85.3)</f>
        <v>85.3</v>
      </c>
      <c r="J21" s="2">
        <f>IFERROR(__xludf.DUMMYFUNCTION("""COMPUTED_VALUE"""),45321.66666666667)</f>
        <v>45321.66667</v>
      </c>
      <c r="K21" s="1">
        <f>IFERROR(__xludf.DUMMYFUNCTION("""COMPUTED_VALUE"""),85.92)</f>
        <v>85.92</v>
      </c>
      <c r="M21" s="2">
        <f>IFERROR(__xludf.DUMMYFUNCTION("""COMPUTED_VALUE"""),45321.66666666667)</f>
        <v>45321.66667</v>
      </c>
      <c r="N21" s="1">
        <f>IFERROR(__xludf.DUMMYFUNCTION("""COMPUTED_VALUE"""),9157507.0)</f>
        <v>9157507</v>
      </c>
    </row>
    <row r="22">
      <c r="A22" s="2">
        <f>IFERROR(__xludf.DUMMYFUNCTION("""COMPUTED_VALUE"""),45322.66666666667)</f>
        <v>45322.66667</v>
      </c>
      <c r="B22" s="1">
        <f>IFERROR(__xludf.DUMMYFUNCTION("""COMPUTED_VALUE"""),86.05)</f>
        <v>86.05</v>
      </c>
      <c r="D22" s="2">
        <f>IFERROR(__xludf.DUMMYFUNCTION("""COMPUTED_VALUE"""),45322.66666666667)</f>
        <v>45322.66667</v>
      </c>
      <c r="E22" s="1">
        <f>IFERROR(__xludf.DUMMYFUNCTION("""COMPUTED_VALUE"""),88.01)</f>
        <v>88.01</v>
      </c>
      <c r="G22" s="2">
        <f>IFERROR(__xludf.DUMMYFUNCTION("""COMPUTED_VALUE"""),45322.66666666667)</f>
        <v>45322.66667</v>
      </c>
      <c r="H22" s="1">
        <f>IFERROR(__xludf.DUMMYFUNCTION("""COMPUTED_VALUE"""),85.68)</f>
        <v>85.68</v>
      </c>
      <c r="J22" s="2">
        <f>IFERROR(__xludf.DUMMYFUNCTION("""COMPUTED_VALUE"""),45322.66666666667)</f>
        <v>45322.66667</v>
      </c>
      <c r="K22" s="1">
        <f>IFERROR(__xludf.DUMMYFUNCTION("""COMPUTED_VALUE"""),85.77)</f>
        <v>85.77</v>
      </c>
      <c r="M22" s="2">
        <f>IFERROR(__xludf.DUMMYFUNCTION("""COMPUTED_VALUE"""),45322.66666666667)</f>
        <v>45322.66667</v>
      </c>
      <c r="N22" s="1">
        <f>IFERROR(__xludf.DUMMYFUNCTION("""COMPUTED_VALUE"""),1.4638806E7)</f>
        <v>14638806</v>
      </c>
    </row>
    <row r="23">
      <c r="A23" s="2">
        <f>IFERROR(__xludf.DUMMYFUNCTION("""COMPUTED_VALUE"""),45323.66666666667)</f>
        <v>45323.66667</v>
      </c>
      <c r="B23" s="1">
        <f>IFERROR(__xludf.DUMMYFUNCTION("""COMPUTED_VALUE"""),86.17)</f>
        <v>86.17</v>
      </c>
      <c r="D23" s="2">
        <f>IFERROR(__xludf.DUMMYFUNCTION("""COMPUTED_VALUE"""),45323.66666666667)</f>
        <v>45323.66667</v>
      </c>
      <c r="E23" s="1">
        <f>IFERROR(__xludf.DUMMYFUNCTION("""COMPUTED_VALUE"""),88.85)</f>
        <v>88.85</v>
      </c>
      <c r="G23" s="2">
        <f>IFERROR(__xludf.DUMMYFUNCTION("""COMPUTED_VALUE"""),45323.66666666667)</f>
        <v>45323.66667</v>
      </c>
      <c r="H23" s="1">
        <f>IFERROR(__xludf.DUMMYFUNCTION("""COMPUTED_VALUE"""),86.17)</f>
        <v>86.17</v>
      </c>
      <c r="J23" s="2">
        <f>IFERROR(__xludf.DUMMYFUNCTION("""COMPUTED_VALUE"""),45323.66666666667)</f>
        <v>45323.66667</v>
      </c>
      <c r="K23" s="1">
        <f>IFERROR(__xludf.DUMMYFUNCTION("""COMPUTED_VALUE"""),88.74)</f>
        <v>88.74</v>
      </c>
      <c r="M23" s="2">
        <f>IFERROR(__xludf.DUMMYFUNCTION("""COMPUTED_VALUE"""),45323.66666666667)</f>
        <v>45323.66667</v>
      </c>
      <c r="N23" s="1">
        <f>IFERROR(__xludf.DUMMYFUNCTION("""COMPUTED_VALUE"""),1.5071652E7)</f>
        <v>15071652</v>
      </c>
    </row>
    <row r="24">
      <c r="A24" s="2">
        <f>IFERROR(__xludf.DUMMYFUNCTION("""COMPUTED_VALUE"""),45324.66666666667)</f>
        <v>45324.66667</v>
      </c>
      <c r="B24" s="1">
        <f>IFERROR(__xludf.DUMMYFUNCTION("""COMPUTED_VALUE"""),86.42)</f>
        <v>86.42</v>
      </c>
      <c r="D24" s="2">
        <f>IFERROR(__xludf.DUMMYFUNCTION("""COMPUTED_VALUE"""),45324.66666666667)</f>
        <v>45324.66667</v>
      </c>
      <c r="E24" s="1">
        <f>IFERROR(__xludf.DUMMYFUNCTION("""COMPUTED_VALUE"""),86.67)</f>
        <v>86.67</v>
      </c>
      <c r="G24" s="2">
        <f>IFERROR(__xludf.DUMMYFUNCTION("""COMPUTED_VALUE"""),45324.66666666667)</f>
        <v>45324.66667</v>
      </c>
      <c r="H24" s="1">
        <f>IFERROR(__xludf.DUMMYFUNCTION("""COMPUTED_VALUE"""),84.68)</f>
        <v>84.68</v>
      </c>
      <c r="J24" s="2">
        <f>IFERROR(__xludf.DUMMYFUNCTION("""COMPUTED_VALUE"""),45324.66666666667)</f>
        <v>45324.66667</v>
      </c>
      <c r="K24" s="1">
        <f>IFERROR(__xludf.DUMMYFUNCTION("""COMPUTED_VALUE"""),85.83)</f>
        <v>85.83</v>
      </c>
      <c r="M24" s="2">
        <f>IFERROR(__xludf.DUMMYFUNCTION("""COMPUTED_VALUE"""),45324.66666666667)</f>
        <v>45324.66667</v>
      </c>
      <c r="N24" s="1">
        <f>IFERROR(__xludf.DUMMYFUNCTION("""COMPUTED_VALUE"""),1.9482482E7)</f>
        <v>19482482</v>
      </c>
    </row>
    <row r="25">
      <c r="A25" s="2">
        <f>IFERROR(__xludf.DUMMYFUNCTION("""COMPUTED_VALUE"""),45327.66666666667)</f>
        <v>45327.66667</v>
      </c>
      <c r="B25" s="1">
        <f>IFERROR(__xludf.DUMMYFUNCTION("""COMPUTED_VALUE"""),85.38)</f>
        <v>85.38</v>
      </c>
      <c r="D25" s="2">
        <f>IFERROR(__xludf.DUMMYFUNCTION("""COMPUTED_VALUE"""),45327.66666666667)</f>
        <v>45327.66667</v>
      </c>
      <c r="E25" s="1">
        <f>IFERROR(__xludf.DUMMYFUNCTION("""COMPUTED_VALUE"""),85.38)</f>
        <v>85.38</v>
      </c>
      <c r="G25" s="2">
        <f>IFERROR(__xludf.DUMMYFUNCTION("""COMPUTED_VALUE"""),45327.66666666667)</f>
        <v>45327.66667</v>
      </c>
      <c r="H25" s="1">
        <f>IFERROR(__xludf.DUMMYFUNCTION("""COMPUTED_VALUE"""),83.4)</f>
        <v>83.4</v>
      </c>
      <c r="J25" s="2">
        <f>IFERROR(__xludf.DUMMYFUNCTION("""COMPUTED_VALUE"""),45327.66666666667)</f>
        <v>45327.66667</v>
      </c>
      <c r="K25" s="1">
        <f>IFERROR(__xludf.DUMMYFUNCTION("""COMPUTED_VALUE"""),83.5)</f>
        <v>83.5</v>
      </c>
      <c r="M25" s="2">
        <f>IFERROR(__xludf.DUMMYFUNCTION("""COMPUTED_VALUE"""),45327.66666666667)</f>
        <v>45327.66667</v>
      </c>
      <c r="N25" s="1">
        <f>IFERROR(__xludf.DUMMYFUNCTION("""COMPUTED_VALUE"""),1.3112691E7)</f>
        <v>13112691</v>
      </c>
    </row>
    <row r="26">
      <c r="A26" s="2">
        <f>IFERROR(__xludf.DUMMYFUNCTION("""COMPUTED_VALUE"""),45328.66666666667)</f>
        <v>45328.66667</v>
      </c>
      <c r="B26" s="1">
        <f>IFERROR(__xludf.DUMMYFUNCTION("""COMPUTED_VALUE"""),83.75)</f>
        <v>83.75</v>
      </c>
      <c r="D26" s="2">
        <f>IFERROR(__xludf.DUMMYFUNCTION("""COMPUTED_VALUE"""),45328.66666666667)</f>
        <v>45328.66667</v>
      </c>
      <c r="E26" s="1">
        <f>IFERROR(__xludf.DUMMYFUNCTION("""COMPUTED_VALUE"""),84.47)</f>
        <v>84.47</v>
      </c>
      <c r="G26" s="2">
        <f>IFERROR(__xludf.DUMMYFUNCTION("""COMPUTED_VALUE"""),45328.66666666667)</f>
        <v>45328.66667</v>
      </c>
      <c r="H26" s="1">
        <f>IFERROR(__xludf.DUMMYFUNCTION("""COMPUTED_VALUE"""),83.17)</f>
        <v>83.17</v>
      </c>
      <c r="J26" s="2">
        <f>IFERROR(__xludf.DUMMYFUNCTION("""COMPUTED_VALUE"""),45328.66666666667)</f>
        <v>45328.66667</v>
      </c>
      <c r="K26" s="1">
        <f>IFERROR(__xludf.DUMMYFUNCTION("""COMPUTED_VALUE"""),84.32)</f>
        <v>84.32</v>
      </c>
      <c r="M26" s="2">
        <f>IFERROR(__xludf.DUMMYFUNCTION("""COMPUTED_VALUE"""),45328.66666666667)</f>
        <v>45328.66667</v>
      </c>
      <c r="N26" s="1">
        <f>IFERROR(__xludf.DUMMYFUNCTION("""COMPUTED_VALUE"""),1.0531757E7)</f>
        <v>10531757</v>
      </c>
    </row>
    <row r="27">
      <c r="A27" s="2">
        <f>IFERROR(__xludf.DUMMYFUNCTION("""COMPUTED_VALUE"""),45329.66666666667)</f>
        <v>45329.66667</v>
      </c>
      <c r="B27" s="1">
        <f>IFERROR(__xludf.DUMMYFUNCTION("""COMPUTED_VALUE"""),84.51)</f>
        <v>84.51</v>
      </c>
      <c r="D27" s="2">
        <f>IFERROR(__xludf.DUMMYFUNCTION("""COMPUTED_VALUE"""),45329.66666666667)</f>
        <v>45329.66667</v>
      </c>
      <c r="E27" s="1">
        <f>IFERROR(__xludf.DUMMYFUNCTION("""COMPUTED_VALUE"""),84.51)</f>
        <v>84.51</v>
      </c>
      <c r="G27" s="2">
        <f>IFERROR(__xludf.DUMMYFUNCTION("""COMPUTED_VALUE"""),45329.66666666667)</f>
        <v>45329.66667</v>
      </c>
      <c r="H27" s="1">
        <f>IFERROR(__xludf.DUMMYFUNCTION("""COMPUTED_VALUE"""),83.5)</f>
        <v>83.5</v>
      </c>
      <c r="J27" s="2">
        <f>IFERROR(__xludf.DUMMYFUNCTION("""COMPUTED_VALUE"""),45329.66666666667)</f>
        <v>45329.66667</v>
      </c>
      <c r="K27" s="1">
        <f>IFERROR(__xludf.DUMMYFUNCTION("""COMPUTED_VALUE"""),84.17)</f>
        <v>84.17</v>
      </c>
      <c r="M27" s="2">
        <f>IFERROR(__xludf.DUMMYFUNCTION("""COMPUTED_VALUE"""),45329.66666666667)</f>
        <v>45329.66667</v>
      </c>
      <c r="N27" s="1">
        <f>IFERROR(__xludf.DUMMYFUNCTION("""COMPUTED_VALUE"""),9693147.0)</f>
        <v>9693147</v>
      </c>
    </row>
    <row r="28">
      <c r="A28" s="2">
        <f>IFERROR(__xludf.DUMMYFUNCTION("""COMPUTED_VALUE"""),45330.66666666667)</f>
        <v>45330.66667</v>
      </c>
      <c r="B28" s="1">
        <f>IFERROR(__xludf.DUMMYFUNCTION("""COMPUTED_VALUE"""),83.53)</f>
        <v>83.53</v>
      </c>
      <c r="D28" s="2">
        <f>IFERROR(__xludf.DUMMYFUNCTION("""COMPUTED_VALUE"""),45330.66666666667)</f>
        <v>45330.66667</v>
      </c>
      <c r="E28" s="1">
        <f>IFERROR(__xludf.DUMMYFUNCTION("""COMPUTED_VALUE"""),84.01)</f>
        <v>84.01</v>
      </c>
      <c r="G28" s="2">
        <f>IFERROR(__xludf.DUMMYFUNCTION("""COMPUTED_VALUE"""),45330.66666666667)</f>
        <v>45330.66667</v>
      </c>
      <c r="H28" s="1">
        <f>IFERROR(__xludf.DUMMYFUNCTION("""COMPUTED_VALUE"""),83.22)</f>
        <v>83.22</v>
      </c>
      <c r="J28" s="2">
        <f>IFERROR(__xludf.DUMMYFUNCTION("""COMPUTED_VALUE"""),45330.66666666667)</f>
        <v>45330.66667</v>
      </c>
      <c r="K28" s="1">
        <f>IFERROR(__xludf.DUMMYFUNCTION("""COMPUTED_VALUE"""),83.57)</f>
        <v>83.57</v>
      </c>
      <c r="M28" s="2">
        <f>IFERROR(__xludf.DUMMYFUNCTION("""COMPUTED_VALUE"""),45330.66666666667)</f>
        <v>45330.66667</v>
      </c>
      <c r="N28" s="1">
        <f>IFERROR(__xludf.DUMMYFUNCTION("""COMPUTED_VALUE"""),9403510.0)</f>
        <v>9403510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IFERROR(__xludf.DUMMYFUNCTION("""COMPUTED_VALUE"""),83.23)</f>
        <v>83.23</v>
      </c>
      <c r="D29" s="2">
        <f>IFERROR(__xludf.DUMMYFUNCTION("""COMPUTED_VALUE"""),45331.66666666667)</f>
        <v>45331.66667</v>
      </c>
      <c r="E29" s="1">
        <f>IFERROR(__xludf.DUMMYFUNCTION("""COMPUTED_VALUE"""),83.23)</f>
        <v>83.23</v>
      </c>
      <c r="G29" s="2">
        <f>IFERROR(__xludf.DUMMYFUNCTION("""COMPUTED_VALUE"""),45331.66666666667)</f>
        <v>45331.66667</v>
      </c>
      <c r="H29" s="1">
        <f>IFERROR(__xludf.DUMMYFUNCTION("""COMPUTED_VALUE"""),81.76)</f>
        <v>81.76</v>
      </c>
      <c r="J29" s="2">
        <f>IFERROR(__xludf.DUMMYFUNCTION("""COMPUTED_VALUE"""),45331.66666666667)</f>
        <v>45331.66667</v>
      </c>
      <c r="K29" s="1">
        <f>IFERROR(__xludf.DUMMYFUNCTION("""COMPUTED_VALUE"""),82.22)</f>
        <v>82.22</v>
      </c>
      <c r="M29" s="2">
        <f>IFERROR(__xludf.DUMMYFUNCTION("""COMPUTED_VALUE"""),45331.66666666667)</f>
        <v>45331.66667</v>
      </c>
      <c r="N29" s="1">
        <f>IFERROR(__xludf.DUMMYFUNCTION("""COMPUTED_VALUE"""),1.2279131E7)</f>
        <v>12279131</v>
      </c>
    </row>
    <row r="30">
      <c r="A30" s="2">
        <f>IFERROR(__xludf.DUMMYFUNCTION("""COMPUTED_VALUE"""),45334.66666666667)</f>
        <v>45334.66667</v>
      </c>
      <c r="B30" s="1">
        <f>IFERROR(__xludf.DUMMYFUNCTION("""COMPUTED_VALUE"""),82.07)</f>
        <v>82.07</v>
      </c>
      <c r="D30" s="2">
        <f>IFERROR(__xludf.DUMMYFUNCTION("""COMPUTED_VALUE"""),45334.66666666667)</f>
        <v>45334.66667</v>
      </c>
      <c r="E30" s="1">
        <f>IFERROR(__xludf.DUMMYFUNCTION("""COMPUTED_VALUE"""),84.17)</f>
        <v>84.17</v>
      </c>
      <c r="G30" s="2">
        <f>IFERROR(__xludf.DUMMYFUNCTION("""COMPUTED_VALUE"""),45334.66666666667)</f>
        <v>45334.66667</v>
      </c>
      <c r="H30" s="1">
        <f>IFERROR(__xludf.DUMMYFUNCTION("""COMPUTED_VALUE"""),81.83)</f>
        <v>81.83</v>
      </c>
      <c r="J30" s="2">
        <f>IFERROR(__xludf.DUMMYFUNCTION("""COMPUTED_VALUE"""),45334.66666666667)</f>
        <v>45334.66667</v>
      </c>
      <c r="K30" s="1">
        <f>IFERROR(__xludf.DUMMYFUNCTION("""COMPUTED_VALUE"""),83.85)</f>
        <v>83.85</v>
      </c>
      <c r="M30" s="2">
        <f>IFERROR(__xludf.DUMMYFUNCTION("""COMPUTED_VALUE"""),45334.66666666667)</f>
        <v>45334.66667</v>
      </c>
      <c r="N30" s="1">
        <f>IFERROR(__xludf.DUMMYFUNCTION("""COMPUTED_VALUE"""),1.1328487E7)</f>
        <v>11328487</v>
      </c>
    </row>
    <row r="31">
      <c r="A31" s="2">
        <f>IFERROR(__xludf.DUMMYFUNCTION("""COMPUTED_VALUE"""),45335.66666666667)</f>
        <v>45335.66667</v>
      </c>
      <c r="B31" s="1">
        <f>IFERROR(__xludf.DUMMYFUNCTION("""COMPUTED_VALUE"""),82.41)</f>
        <v>82.41</v>
      </c>
      <c r="D31" s="2">
        <f>IFERROR(__xludf.DUMMYFUNCTION("""COMPUTED_VALUE"""),45335.66666666667)</f>
        <v>45335.66667</v>
      </c>
      <c r="E31" s="1">
        <f>IFERROR(__xludf.DUMMYFUNCTION("""COMPUTED_VALUE"""),82.41)</f>
        <v>82.41</v>
      </c>
      <c r="G31" s="2">
        <f>IFERROR(__xludf.DUMMYFUNCTION("""COMPUTED_VALUE"""),45335.66666666667)</f>
        <v>45335.66667</v>
      </c>
      <c r="H31" s="1">
        <f>IFERROR(__xludf.DUMMYFUNCTION("""COMPUTED_VALUE"""),79.39)</f>
        <v>79.39</v>
      </c>
      <c r="J31" s="2">
        <f>IFERROR(__xludf.DUMMYFUNCTION("""COMPUTED_VALUE"""),45335.66666666667)</f>
        <v>45335.66667</v>
      </c>
      <c r="K31" s="1">
        <f>IFERROR(__xludf.DUMMYFUNCTION("""COMPUTED_VALUE"""),79.98)</f>
        <v>79.98</v>
      </c>
      <c r="M31" s="2">
        <f>IFERROR(__xludf.DUMMYFUNCTION("""COMPUTED_VALUE"""),45335.66666666667)</f>
        <v>45335.66667</v>
      </c>
      <c r="N31" s="1">
        <f>IFERROR(__xludf.DUMMYFUNCTION("""COMPUTED_VALUE"""),1.629518E7)</f>
        <v>16295180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IFERROR(__xludf.DUMMYFUNCTION("""COMPUTED_VALUE"""),79.94)</f>
        <v>79.94</v>
      </c>
      <c r="D32" s="2">
        <f>IFERROR(__xludf.DUMMYFUNCTION("""COMPUTED_VALUE"""),45336.66666666667)</f>
        <v>45336.66667</v>
      </c>
      <c r="E32" s="1">
        <f>IFERROR(__xludf.DUMMYFUNCTION("""COMPUTED_VALUE"""),80.15)</f>
        <v>80.15</v>
      </c>
      <c r="G32" s="2">
        <f>IFERROR(__xludf.DUMMYFUNCTION("""COMPUTED_VALUE"""),45336.66666666667)</f>
        <v>45336.66667</v>
      </c>
      <c r="H32" s="1">
        <f>IFERROR(__xludf.DUMMYFUNCTION("""COMPUTED_VALUE"""),79.04)</f>
        <v>79.04</v>
      </c>
      <c r="J32" s="2">
        <f>IFERROR(__xludf.DUMMYFUNCTION("""COMPUTED_VALUE"""),45336.66666666667)</f>
        <v>45336.66667</v>
      </c>
      <c r="K32" s="1">
        <f>IFERROR(__xludf.DUMMYFUNCTION("""COMPUTED_VALUE"""),80.13)</f>
        <v>80.13</v>
      </c>
      <c r="M32" s="2">
        <f>IFERROR(__xludf.DUMMYFUNCTION("""COMPUTED_VALUE"""),45336.66666666667)</f>
        <v>45336.66667</v>
      </c>
      <c r="N32" s="1">
        <f>IFERROR(__xludf.DUMMYFUNCTION("""COMPUTED_VALUE"""),1.2452418E7)</f>
        <v>12452418</v>
      </c>
    </row>
    <row r="33">
      <c r="A33" s="2">
        <f>IFERROR(__xludf.DUMMYFUNCTION("""COMPUTED_VALUE"""),45337.66666666667)</f>
        <v>45337.66667</v>
      </c>
      <c r="B33" s="1">
        <f>IFERROR(__xludf.DUMMYFUNCTION("""COMPUTED_VALUE"""),81.53)</f>
        <v>81.53</v>
      </c>
      <c r="D33" s="2">
        <f>IFERROR(__xludf.DUMMYFUNCTION("""COMPUTED_VALUE"""),45337.66666666667)</f>
        <v>45337.66667</v>
      </c>
      <c r="E33" s="1">
        <f>IFERROR(__xludf.DUMMYFUNCTION("""COMPUTED_VALUE"""),83.39)</f>
        <v>83.39</v>
      </c>
      <c r="G33" s="2">
        <f>IFERROR(__xludf.DUMMYFUNCTION("""COMPUTED_VALUE"""),45337.66666666667)</f>
        <v>45337.66667</v>
      </c>
      <c r="H33" s="1">
        <f>IFERROR(__xludf.DUMMYFUNCTION("""COMPUTED_VALUE"""),81.5)</f>
        <v>81.5</v>
      </c>
      <c r="J33" s="2">
        <f>IFERROR(__xludf.DUMMYFUNCTION("""COMPUTED_VALUE"""),45337.66666666667)</f>
        <v>45337.66667</v>
      </c>
      <c r="K33" s="1">
        <f>IFERROR(__xludf.DUMMYFUNCTION("""COMPUTED_VALUE"""),82.27)</f>
        <v>82.27</v>
      </c>
      <c r="M33" s="2">
        <f>IFERROR(__xludf.DUMMYFUNCTION("""COMPUTED_VALUE"""),45337.66666666667)</f>
        <v>45337.66667</v>
      </c>
      <c r="N33" s="1">
        <f>IFERROR(__xludf.DUMMYFUNCTION("""COMPUTED_VALUE"""),1.3925011E7)</f>
        <v>13925011</v>
      </c>
    </row>
    <row r="34">
      <c r="A34" s="2">
        <f>IFERROR(__xludf.DUMMYFUNCTION("""COMPUTED_VALUE"""),45338.66666666667)</f>
        <v>45338.66667</v>
      </c>
      <c r="B34" s="1">
        <f>IFERROR(__xludf.DUMMYFUNCTION("""COMPUTED_VALUE"""),82.21)</f>
        <v>82.21</v>
      </c>
      <c r="D34" s="2">
        <f>IFERROR(__xludf.DUMMYFUNCTION("""COMPUTED_VALUE"""),45338.66666666667)</f>
        <v>45338.66667</v>
      </c>
      <c r="E34" s="1">
        <f>IFERROR(__xludf.DUMMYFUNCTION("""COMPUTED_VALUE"""),83.62)</f>
        <v>83.62</v>
      </c>
      <c r="G34" s="2">
        <f>IFERROR(__xludf.DUMMYFUNCTION("""COMPUTED_VALUE"""),45338.66666666667)</f>
        <v>45338.66667</v>
      </c>
      <c r="H34" s="1">
        <f>IFERROR(__xludf.DUMMYFUNCTION("""COMPUTED_VALUE"""),81.71)</f>
        <v>81.71</v>
      </c>
      <c r="J34" s="2">
        <f>IFERROR(__xludf.DUMMYFUNCTION("""COMPUTED_VALUE"""),45338.66666666667)</f>
        <v>45338.66667</v>
      </c>
      <c r="K34" s="1">
        <f>IFERROR(__xludf.DUMMYFUNCTION("""COMPUTED_VALUE"""),83.04)</f>
        <v>83.04</v>
      </c>
      <c r="M34" s="2">
        <f>IFERROR(__xludf.DUMMYFUNCTION("""COMPUTED_VALUE"""),45338.66666666667)</f>
        <v>45338.66667</v>
      </c>
      <c r="N34" s="1">
        <f>IFERROR(__xludf.DUMMYFUNCTION("""COMPUTED_VALUE"""),1.1541642E7)</f>
        <v>11541642</v>
      </c>
    </row>
    <row r="35">
      <c r="A35" s="2">
        <f>IFERROR(__xludf.DUMMYFUNCTION("""COMPUTED_VALUE"""),45342.66666666667)</f>
        <v>45342.66667</v>
      </c>
      <c r="B35" s="1">
        <f>IFERROR(__xludf.DUMMYFUNCTION("""COMPUTED_VALUE"""),84.36)</f>
        <v>84.36</v>
      </c>
      <c r="D35" s="2">
        <f>IFERROR(__xludf.DUMMYFUNCTION("""COMPUTED_VALUE"""),45342.66666666667)</f>
        <v>45342.66667</v>
      </c>
      <c r="E35" s="1">
        <f>IFERROR(__xludf.DUMMYFUNCTION("""COMPUTED_VALUE"""),84.38)</f>
        <v>84.38</v>
      </c>
      <c r="G35" s="2">
        <f>IFERROR(__xludf.DUMMYFUNCTION("""COMPUTED_VALUE"""),45342.66666666667)</f>
        <v>45342.66667</v>
      </c>
      <c r="H35" s="1">
        <f>IFERROR(__xludf.DUMMYFUNCTION("""COMPUTED_VALUE"""),82.37)</f>
        <v>82.37</v>
      </c>
      <c r="J35" s="2">
        <f>IFERROR(__xludf.DUMMYFUNCTION("""COMPUTED_VALUE"""),45342.66666666667)</f>
        <v>45342.66667</v>
      </c>
      <c r="K35" s="1">
        <f>IFERROR(__xludf.DUMMYFUNCTION("""COMPUTED_VALUE"""),82.74)</f>
        <v>82.74</v>
      </c>
      <c r="M35" s="2">
        <f>IFERROR(__xludf.DUMMYFUNCTION("""COMPUTED_VALUE"""),45342.66666666667)</f>
        <v>45342.66667</v>
      </c>
      <c r="N35" s="1">
        <f>IFERROR(__xludf.DUMMYFUNCTION("""COMPUTED_VALUE"""),1.242885E7)</f>
        <v>12428850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IFERROR(__xludf.DUMMYFUNCTION("""COMPUTED_VALUE"""),82.7)</f>
        <v>82.7</v>
      </c>
      <c r="D36" s="2">
        <f>IFERROR(__xludf.DUMMYFUNCTION("""COMPUTED_VALUE"""),45343.66666666667)</f>
        <v>45343.66667</v>
      </c>
      <c r="E36" s="1">
        <f>IFERROR(__xludf.DUMMYFUNCTION("""COMPUTED_VALUE"""),83.13)</f>
        <v>83.13</v>
      </c>
      <c r="G36" s="2">
        <f>IFERROR(__xludf.DUMMYFUNCTION("""COMPUTED_VALUE"""),45343.66666666667)</f>
        <v>45343.66667</v>
      </c>
      <c r="H36" s="1">
        <f>IFERROR(__xludf.DUMMYFUNCTION("""COMPUTED_VALUE"""),81.48)</f>
        <v>81.48</v>
      </c>
      <c r="J36" s="2">
        <f>IFERROR(__xludf.DUMMYFUNCTION("""COMPUTED_VALUE"""),45343.66666666667)</f>
        <v>45343.66667</v>
      </c>
      <c r="K36" s="1">
        <f>IFERROR(__xludf.DUMMYFUNCTION("""COMPUTED_VALUE"""),83.07)</f>
        <v>83.07</v>
      </c>
      <c r="M36" s="2">
        <f>IFERROR(__xludf.DUMMYFUNCTION("""COMPUTED_VALUE"""),45343.66666666667)</f>
        <v>45343.66667</v>
      </c>
      <c r="N36" s="1">
        <f>IFERROR(__xludf.DUMMYFUNCTION("""COMPUTED_VALUE"""),1.5100597E7)</f>
        <v>15100597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IFERROR(__xludf.DUMMYFUNCTION("""COMPUTED_VALUE"""),82.8)</f>
        <v>82.8</v>
      </c>
      <c r="D37" s="2">
        <f>IFERROR(__xludf.DUMMYFUNCTION("""COMPUTED_VALUE"""),45344.66666666667)</f>
        <v>45344.66667</v>
      </c>
      <c r="E37" s="1">
        <f>IFERROR(__xludf.DUMMYFUNCTION("""COMPUTED_VALUE"""),82.8)</f>
        <v>82.8</v>
      </c>
      <c r="G37" s="2">
        <f>IFERROR(__xludf.DUMMYFUNCTION("""COMPUTED_VALUE"""),45344.66666666667)</f>
        <v>45344.66667</v>
      </c>
      <c r="H37" s="1">
        <f>IFERROR(__xludf.DUMMYFUNCTION("""COMPUTED_VALUE"""),77.47)</f>
        <v>77.47</v>
      </c>
      <c r="J37" s="2">
        <f>IFERROR(__xludf.DUMMYFUNCTION("""COMPUTED_VALUE"""),45344.66666666667)</f>
        <v>45344.66667</v>
      </c>
      <c r="K37" s="1">
        <f>IFERROR(__xludf.DUMMYFUNCTION("""COMPUTED_VALUE"""),77.78)</f>
        <v>77.78</v>
      </c>
      <c r="M37" s="2">
        <f>IFERROR(__xludf.DUMMYFUNCTION("""COMPUTED_VALUE"""),45344.66666666667)</f>
        <v>45344.66667</v>
      </c>
      <c r="N37" s="1">
        <f>IFERROR(__xludf.DUMMYFUNCTION("""COMPUTED_VALUE"""),3.3024483E7)</f>
        <v>33024483</v>
      </c>
    </row>
    <row r="38">
      <c r="A38" s="2">
        <f>IFERROR(__xludf.DUMMYFUNCTION("""COMPUTED_VALUE"""),45345.66666666667)</f>
        <v>45345.66667</v>
      </c>
      <c r="B38" s="1">
        <f>IFERROR(__xludf.DUMMYFUNCTION("""COMPUTED_VALUE"""),78.8)</f>
        <v>78.8</v>
      </c>
      <c r="D38" s="2">
        <f>IFERROR(__xludf.DUMMYFUNCTION("""COMPUTED_VALUE"""),45345.66666666667)</f>
        <v>45345.66667</v>
      </c>
      <c r="E38" s="1">
        <f>IFERROR(__xludf.DUMMYFUNCTION("""COMPUTED_VALUE"""),79.95)</f>
        <v>79.95</v>
      </c>
      <c r="G38" s="2">
        <f>IFERROR(__xludf.DUMMYFUNCTION("""COMPUTED_VALUE"""),45345.66666666667)</f>
        <v>45345.66667</v>
      </c>
      <c r="H38" s="1">
        <f>IFERROR(__xludf.DUMMYFUNCTION("""COMPUTED_VALUE"""),77.07)</f>
        <v>77.07</v>
      </c>
      <c r="J38" s="2">
        <f>IFERROR(__xludf.DUMMYFUNCTION("""COMPUTED_VALUE"""),45345.66666666667)</f>
        <v>45345.66667</v>
      </c>
      <c r="K38" s="1">
        <f>IFERROR(__xludf.DUMMYFUNCTION("""COMPUTED_VALUE"""),79.61)</f>
        <v>79.61</v>
      </c>
      <c r="M38" s="2">
        <f>IFERROR(__xludf.DUMMYFUNCTION("""COMPUTED_VALUE"""),45345.66666666667)</f>
        <v>45345.66667</v>
      </c>
      <c r="N38" s="1">
        <f>IFERROR(__xludf.DUMMYFUNCTION("""COMPUTED_VALUE"""),2.6544713E7)</f>
        <v>26544713</v>
      </c>
    </row>
    <row r="39">
      <c r="A39" s="2">
        <f>IFERROR(__xludf.DUMMYFUNCTION("""COMPUTED_VALUE"""),45348.66666666667)</f>
        <v>45348.66667</v>
      </c>
      <c r="B39" s="1">
        <f>IFERROR(__xludf.DUMMYFUNCTION("""COMPUTED_VALUE"""),78.54)</f>
        <v>78.54</v>
      </c>
      <c r="D39" s="2">
        <f>IFERROR(__xludf.DUMMYFUNCTION("""COMPUTED_VALUE"""),45348.66666666667)</f>
        <v>45348.66667</v>
      </c>
      <c r="E39" s="1">
        <f>IFERROR(__xludf.DUMMYFUNCTION("""COMPUTED_VALUE"""),78.54)</f>
        <v>78.54</v>
      </c>
      <c r="G39" s="2">
        <f>IFERROR(__xludf.DUMMYFUNCTION("""COMPUTED_VALUE"""),45348.66666666667)</f>
        <v>45348.66667</v>
      </c>
      <c r="H39" s="1">
        <f>IFERROR(__xludf.DUMMYFUNCTION("""COMPUTED_VALUE"""),76.56)</f>
        <v>76.56</v>
      </c>
      <c r="J39" s="2">
        <f>IFERROR(__xludf.DUMMYFUNCTION("""COMPUTED_VALUE"""),45348.66666666667)</f>
        <v>45348.66667</v>
      </c>
      <c r="K39" s="1">
        <f>IFERROR(__xludf.DUMMYFUNCTION("""COMPUTED_VALUE"""),77.22)</f>
        <v>77.22</v>
      </c>
      <c r="M39" s="2">
        <f>IFERROR(__xludf.DUMMYFUNCTION("""COMPUTED_VALUE"""),45348.66666666667)</f>
        <v>45348.66667</v>
      </c>
      <c r="N39" s="1">
        <f>IFERROR(__xludf.DUMMYFUNCTION("""COMPUTED_VALUE"""),2.6402035E7)</f>
        <v>26402035</v>
      </c>
    </row>
    <row r="40">
      <c r="A40" s="2">
        <f>IFERROR(__xludf.DUMMYFUNCTION("""COMPUTED_VALUE"""),45349.66666666667)</f>
        <v>45349.66667</v>
      </c>
      <c r="B40" s="1">
        <f>IFERROR(__xludf.DUMMYFUNCTION("""COMPUTED_VALUE"""),77.69)</f>
        <v>77.69</v>
      </c>
      <c r="D40" s="2">
        <f>IFERROR(__xludf.DUMMYFUNCTION("""COMPUTED_VALUE"""),45349.66666666667)</f>
        <v>45349.66667</v>
      </c>
      <c r="E40" s="1">
        <f>IFERROR(__xludf.DUMMYFUNCTION("""COMPUTED_VALUE"""),77.77)</f>
        <v>77.77</v>
      </c>
      <c r="G40" s="2">
        <f>IFERROR(__xludf.DUMMYFUNCTION("""COMPUTED_VALUE"""),45349.66666666667)</f>
        <v>45349.66667</v>
      </c>
      <c r="H40" s="1">
        <f>IFERROR(__xludf.DUMMYFUNCTION("""COMPUTED_VALUE"""),76.52)</f>
        <v>76.52</v>
      </c>
      <c r="J40" s="2">
        <f>IFERROR(__xludf.DUMMYFUNCTION("""COMPUTED_VALUE"""),45349.66666666667)</f>
        <v>45349.66667</v>
      </c>
      <c r="K40" s="1">
        <f>IFERROR(__xludf.DUMMYFUNCTION("""COMPUTED_VALUE"""),76.64)</f>
        <v>76.64</v>
      </c>
      <c r="M40" s="2">
        <f>IFERROR(__xludf.DUMMYFUNCTION("""COMPUTED_VALUE"""),45349.66666666667)</f>
        <v>45349.66667</v>
      </c>
      <c r="N40" s="1">
        <f>IFERROR(__xludf.DUMMYFUNCTION("""COMPUTED_VALUE"""),1.5557685E7)</f>
        <v>15557685</v>
      </c>
    </row>
    <row r="41">
      <c r="A41" s="2">
        <f>IFERROR(__xludf.DUMMYFUNCTION("""COMPUTED_VALUE"""),45350.66666666667)</f>
        <v>45350.66667</v>
      </c>
      <c r="B41" s="1">
        <f>IFERROR(__xludf.DUMMYFUNCTION("""COMPUTED_VALUE"""),76.57)</f>
        <v>76.57</v>
      </c>
      <c r="D41" s="2">
        <f>IFERROR(__xludf.DUMMYFUNCTION("""COMPUTED_VALUE"""),45350.66666666667)</f>
        <v>45350.66667</v>
      </c>
      <c r="E41" s="1">
        <f>IFERROR(__xludf.DUMMYFUNCTION("""COMPUTED_VALUE"""),76.83)</f>
        <v>76.83</v>
      </c>
      <c r="G41" s="2">
        <f>IFERROR(__xludf.DUMMYFUNCTION("""COMPUTED_VALUE"""),45350.66666666667)</f>
        <v>45350.66667</v>
      </c>
      <c r="H41" s="1">
        <f>IFERROR(__xludf.DUMMYFUNCTION("""COMPUTED_VALUE"""),75.79)</f>
        <v>75.79</v>
      </c>
      <c r="J41" s="2">
        <f>IFERROR(__xludf.DUMMYFUNCTION("""COMPUTED_VALUE"""),45350.66666666667)</f>
        <v>45350.66667</v>
      </c>
      <c r="K41" s="1">
        <f>IFERROR(__xludf.DUMMYFUNCTION("""COMPUTED_VALUE"""),76.29)</f>
        <v>76.29</v>
      </c>
      <c r="M41" s="2">
        <f>IFERROR(__xludf.DUMMYFUNCTION("""COMPUTED_VALUE"""),45350.66666666667)</f>
        <v>45350.66667</v>
      </c>
      <c r="N41" s="1">
        <f>IFERROR(__xludf.DUMMYFUNCTION("""COMPUTED_VALUE"""),1.4493024E7)</f>
        <v>14493024</v>
      </c>
    </row>
    <row r="42">
      <c r="A42" s="2">
        <f>IFERROR(__xludf.DUMMYFUNCTION("""COMPUTED_VALUE"""),45351.66666666667)</f>
        <v>45351.66667</v>
      </c>
      <c r="B42" s="1">
        <f>IFERROR(__xludf.DUMMYFUNCTION("""COMPUTED_VALUE"""),77.91)</f>
        <v>77.91</v>
      </c>
      <c r="D42" s="2">
        <f>IFERROR(__xludf.DUMMYFUNCTION("""COMPUTED_VALUE"""),45351.66666666667)</f>
        <v>45351.66667</v>
      </c>
      <c r="E42" s="1">
        <f>IFERROR(__xludf.DUMMYFUNCTION("""COMPUTED_VALUE"""),79.95)</f>
        <v>79.95</v>
      </c>
      <c r="G42" s="2">
        <f>IFERROR(__xludf.DUMMYFUNCTION("""COMPUTED_VALUE"""),45351.66666666667)</f>
        <v>45351.66667</v>
      </c>
      <c r="H42" s="1">
        <f>IFERROR(__xludf.DUMMYFUNCTION("""COMPUTED_VALUE"""),77.91)</f>
        <v>77.91</v>
      </c>
      <c r="J42" s="2">
        <f>IFERROR(__xludf.DUMMYFUNCTION("""COMPUTED_VALUE"""),45351.66666666667)</f>
        <v>45351.66667</v>
      </c>
      <c r="K42" s="1">
        <f>IFERROR(__xludf.DUMMYFUNCTION("""COMPUTED_VALUE"""),79.32)</f>
        <v>79.32</v>
      </c>
      <c r="M42" s="2">
        <f>IFERROR(__xludf.DUMMYFUNCTION("""COMPUTED_VALUE"""),45351.66666666667)</f>
        <v>45351.66667</v>
      </c>
      <c r="N42" s="1">
        <f>IFERROR(__xludf.DUMMYFUNCTION("""COMPUTED_VALUE"""),2.1124572E7)</f>
        <v>21124572</v>
      </c>
    </row>
    <row r="43">
      <c r="A43" s="2">
        <f>IFERROR(__xludf.DUMMYFUNCTION("""COMPUTED_VALUE"""),45352.66666666667)</f>
        <v>45352.66667</v>
      </c>
      <c r="B43" s="1">
        <f>IFERROR(__xludf.DUMMYFUNCTION("""COMPUTED_VALUE"""),79.97)</f>
        <v>79.97</v>
      </c>
      <c r="D43" s="2">
        <f>IFERROR(__xludf.DUMMYFUNCTION("""COMPUTED_VALUE"""),45352.66666666667)</f>
        <v>45352.66667</v>
      </c>
      <c r="E43" s="1">
        <f>IFERROR(__xludf.DUMMYFUNCTION("""COMPUTED_VALUE"""),82.17)</f>
        <v>82.17</v>
      </c>
      <c r="G43" s="2">
        <f>IFERROR(__xludf.DUMMYFUNCTION("""COMPUTED_VALUE"""),45352.66666666667)</f>
        <v>45352.66667</v>
      </c>
      <c r="H43" s="1">
        <f>IFERROR(__xludf.DUMMYFUNCTION("""COMPUTED_VALUE"""),78.74)</f>
        <v>78.74</v>
      </c>
      <c r="J43" s="2">
        <f>IFERROR(__xludf.DUMMYFUNCTION("""COMPUTED_VALUE"""),45352.66666666667)</f>
        <v>45352.66667</v>
      </c>
      <c r="K43" s="1">
        <f>IFERROR(__xludf.DUMMYFUNCTION("""COMPUTED_VALUE"""),81.46)</f>
        <v>81.46</v>
      </c>
      <c r="M43" s="2">
        <f>IFERROR(__xludf.DUMMYFUNCTION("""COMPUTED_VALUE"""),45352.66666666667)</f>
        <v>45352.66667</v>
      </c>
      <c r="N43" s="1">
        <f>IFERROR(__xludf.DUMMYFUNCTION("""COMPUTED_VALUE"""),1.9593774E7)</f>
        <v>19593774</v>
      </c>
    </row>
    <row r="44">
      <c r="A44" s="2">
        <f>IFERROR(__xludf.DUMMYFUNCTION("""COMPUTED_VALUE"""),45355.66666666667)</f>
        <v>45355.66667</v>
      </c>
      <c r="B44" s="1">
        <f>IFERROR(__xludf.DUMMYFUNCTION("""COMPUTED_VALUE"""),82.06)</f>
        <v>82.06</v>
      </c>
      <c r="D44" s="2">
        <f>IFERROR(__xludf.DUMMYFUNCTION("""COMPUTED_VALUE"""),45355.66666666667)</f>
        <v>45355.66667</v>
      </c>
      <c r="E44" s="1">
        <f>IFERROR(__xludf.DUMMYFUNCTION("""COMPUTED_VALUE"""),86.01)</f>
        <v>86.01</v>
      </c>
      <c r="G44" s="2">
        <f>IFERROR(__xludf.DUMMYFUNCTION("""COMPUTED_VALUE"""),45355.66666666667)</f>
        <v>45355.66667</v>
      </c>
      <c r="H44" s="1">
        <f>IFERROR(__xludf.DUMMYFUNCTION("""COMPUTED_VALUE"""),81.8)</f>
        <v>81.8</v>
      </c>
      <c r="J44" s="2">
        <f>IFERROR(__xludf.DUMMYFUNCTION("""COMPUTED_VALUE"""),45355.66666666667)</f>
        <v>45355.66667</v>
      </c>
      <c r="K44" s="1">
        <f>IFERROR(__xludf.DUMMYFUNCTION("""COMPUTED_VALUE"""),85.79)</f>
        <v>85.79</v>
      </c>
      <c r="M44" s="2">
        <f>IFERROR(__xludf.DUMMYFUNCTION("""COMPUTED_VALUE"""),45355.66666666667)</f>
        <v>45355.66667</v>
      </c>
      <c r="N44" s="1">
        <f>IFERROR(__xludf.DUMMYFUNCTION("""COMPUTED_VALUE"""),3.270113E7)</f>
        <v>32701130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IFERROR(__xludf.DUMMYFUNCTION("""COMPUTED_VALUE"""),87.36)</f>
        <v>87.36</v>
      </c>
      <c r="D45" s="2">
        <f>IFERROR(__xludf.DUMMYFUNCTION("""COMPUTED_VALUE"""),45356.66666666667)</f>
        <v>45356.66667</v>
      </c>
      <c r="E45" s="1">
        <f>IFERROR(__xludf.DUMMYFUNCTION("""COMPUTED_VALUE"""),87.89)</f>
        <v>87.89</v>
      </c>
      <c r="G45" s="2">
        <f>IFERROR(__xludf.DUMMYFUNCTION("""COMPUTED_VALUE"""),45356.66666666667)</f>
        <v>45356.66667</v>
      </c>
      <c r="H45" s="1">
        <f>IFERROR(__xludf.DUMMYFUNCTION("""COMPUTED_VALUE"""),85.62)</f>
        <v>85.62</v>
      </c>
      <c r="J45" s="2">
        <f>IFERROR(__xludf.DUMMYFUNCTION("""COMPUTED_VALUE"""),45356.66666666667)</f>
        <v>45356.66667</v>
      </c>
      <c r="K45" s="1">
        <f>IFERROR(__xludf.DUMMYFUNCTION("""COMPUTED_VALUE"""),85.89)</f>
        <v>85.89</v>
      </c>
      <c r="M45" s="2">
        <f>IFERROR(__xludf.DUMMYFUNCTION("""COMPUTED_VALUE"""),45356.66666666667)</f>
        <v>45356.66667</v>
      </c>
      <c r="N45" s="1">
        <f>IFERROR(__xludf.DUMMYFUNCTION("""COMPUTED_VALUE"""),2.1536063E7)</f>
        <v>21536063</v>
      </c>
    </row>
    <row r="46">
      <c r="A46" s="2">
        <f>IFERROR(__xludf.DUMMYFUNCTION("""COMPUTED_VALUE"""),45357.66666666667)</f>
        <v>45357.66667</v>
      </c>
      <c r="B46" s="1">
        <f>IFERROR(__xludf.DUMMYFUNCTION("""COMPUTED_VALUE"""),85.83)</f>
        <v>85.83</v>
      </c>
      <c r="D46" s="2">
        <f>IFERROR(__xludf.DUMMYFUNCTION("""COMPUTED_VALUE"""),45357.66666666667)</f>
        <v>45357.66667</v>
      </c>
      <c r="E46" s="1">
        <f>IFERROR(__xludf.DUMMYFUNCTION("""COMPUTED_VALUE"""),87.87)</f>
        <v>87.87</v>
      </c>
      <c r="G46" s="2">
        <f>IFERROR(__xludf.DUMMYFUNCTION("""COMPUTED_VALUE"""),45357.66666666667)</f>
        <v>45357.66667</v>
      </c>
      <c r="H46" s="1">
        <f>IFERROR(__xludf.DUMMYFUNCTION("""COMPUTED_VALUE"""),85.83)</f>
        <v>85.83</v>
      </c>
      <c r="J46" s="2">
        <f>IFERROR(__xludf.DUMMYFUNCTION("""COMPUTED_VALUE"""),45357.66666666667)</f>
        <v>45357.66667</v>
      </c>
      <c r="K46" s="1">
        <f>IFERROR(__xludf.DUMMYFUNCTION("""COMPUTED_VALUE"""),86.65)</f>
        <v>86.65</v>
      </c>
      <c r="M46" s="2">
        <f>IFERROR(__xludf.DUMMYFUNCTION("""COMPUTED_VALUE"""),45357.66666666667)</f>
        <v>45357.66667</v>
      </c>
      <c r="N46" s="1">
        <f>IFERROR(__xludf.DUMMYFUNCTION("""COMPUTED_VALUE"""),1.7190281E7)</f>
        <v>17190281</v>
      </c>
    </row>
    <row r="47">
      <c r="A47" s="2">
        <f>IFERROR(__xludf.DUMMYFUNCTION("""COMPUTED_VALUE"""),45358.66666666667)</f>
        <v>45358.66667</v>
      </c>
      <c r="B47" s="1">
        <f>IFERROR(__xludf.DUMMYFUNCTION("""COMPUTED_VALUE"""),86.94)</f>
        <v>86.94</v>
      </c>
      <c r="D47" s="2">
        <f>IFERROR(__xludf.DUMMYFUNCTION("""COMPUTED_VALUE"""),45358.66666666667)</f>
        <v>45358.66667</v>
      </c>
      <c r="E47" s="1">
        <f>IFERROR(__xludf.DUMMYFUNCTION("""COMPUTED_VALUE"""),88.1)</f>
        <v>88.1</v>
      </c>
      <c r="G47" s="2">
        <f>IFERROR(__xludf.DUMMYFUNCTION("""COMPUTED_VALUE"""),45358.66666666667)</f>
        <v>45358.66667</v>
      </c>
      <c r="H47" s="1">
        <f>IFERROR(__xludf.DUMMYFUNCTION("""COMPUTED_VALUE"""),86.75)</f>
        <v>86.75</v>
      </c>
      <c r="J47" s="2">
        <f>IFERROR(__xludf.DUMMYFUNCTION("""COMPUTED_VALUE"""),45358.66666666667)</f>
        <v>45358.66667</v>
      </c>
      <c r="K47" s="1">
        <f>IFERROR(__xludf.DUMMYFUNCTION("""COMPUTED_VALUE"""),87.34)</f>
        <v>87.34</v>
      </c>
      <c r="M47" s="2">
        <f>IFERROR(__xludf.DUMMYFUNCTION("""COMPUTED_VALUE"""),45358.66666666667)</f>
        <v>45358.66667</v>
      </c>
      <c r="N47" s="1">
        <f>IFERROR(__xludf.DUMMYFUNCTION("""COMPUTED_VALUE"""),1.3468474E7)</f>
        <v>13468474</v>
      </c>
    </row>
    <row r="48">
      <c r="A48" s="2">
        <f>IFERROR(__xludf.DUMMYFUNCTION("""COMPUTED_VALUE"""),45359.66666666667)</f>
        <v>45359.66667</v>
      </c>
      <c r="B48" s="1">
        <f>IFERROR(__xludf.DUMMYFUNCTION("""COMPUTED_VALUE"""),87.44)</f>
        <v>87.44</v>
      </c>
      <c r="D48" s="2">
        <f>IFERROR(__xludf.DUMMYFUNCTION("""COMPUTED_VALUE"""),45359.66666666667)</f>
        <v>45359.66667</v>
      </c>
      <c r="E48" s="1">
        <f>IFERROR(__xludf.DUMMYFUNCTION("""COMPUTED_VALUE"""),88.33)</f>
        <v>88.33</v>
      </c>
      <c r="G48" s="2">
        <f>IFERROR(__xludf.DUMMYFUNCTION("""COMPUTED_VALUE"""),45359.66666666667)</f>
        <v>45359.66667</v>
      </c>
      <c r="H48" s="1">
        <f>IFERROR(__xludf.DUMMYFUNCTION("""COMPUTED_VALUE"""),87.01)</f>
        <v>87.01</v>
      </c>
      <c r="J48" s="2">
        <f>IFERROR(__xludf.DUMMYFUNCTION("""COMPUTED_VALUE"""),45359.66666666667)</f>
        <v>45359.66667</v>
      </c>
      <c r="K48" s="1">
        <f>IFERROR(__xludf.DUMMYFUNCTION("""COMPUTED_VALUE"""),87.64)</f>
        <v>87.64</v>
      </c>
      <c r="M48" s="2">
        <f>IFERROR(__xludf.DUMMYFUNCTION("""COMPUTED_VALUE"""),45359.66666666667)</f>
        <v>45359.66667</v>
      </c>
      <c r="N48" s="1">
        <f>IFERROR(__xludf.DUMMYFUNCTION("""COMPUTED_VALUE"""),1.6796395E7)</f>
        <v>16796395</v>
      </c>
    </row>
    <row r="49">
      <c r="A49" s="2">
        <f>IFERROR(__xludf.DUMMYFUNCTION("""COMPUTED_VALUE"""),45362.66666666667)</f>
        <v>45362.66667</v>
      </c>
      <c r="B49" s="1">
        <f>IFERROR(__xludf.DUMMYFUNCTION("""COMPUTED_VALUE"""),88.06)</f>
        <v>88.06</v>
      </c>
      <c r="D49" s="2">
        <f>IFERROR(__xludf.DUMMYFUNCTION("""COMPUTED_VALUE"""),45362.66666666667)</f>
        <v>45362.66667</v>
      </c>
      <c r="E49" s="1">
        <f>IFERROR(__xludf.DUMMYFUNCTION("""COMPUTED_VALUE"""),91.18)</f>
        <v>91.18</v>
      </c>
      <c r="G49" s="2">
        <f>IFERROR(__xludf.DUMMYFUNCTION("""COMPUTED_VALUE"""),45362.66666666667)</f>
        <v>45362.66667</v>
      </c>
      <c r="H49" s="1">
        <f>IFERROR(__xludf.DUMMYFUNCTION("""COMPUTED_VALUE"""),87.59)</f>
        <v>87.59</v>
      </c>
      <c r="J49" s="2">
        <f>IFERROR(__xludf.DUMMYFUNCTION("""COMPUTED_VALUE"""),45362.66666666667)</f>
        <v>45362.66667</v>
      </c>
      <c r="K49" s="1">
        <f>IFERROR(__xludf.DUMMYFUNCTION("""COMPUTED_VALUE"""),90.59)</f>
        <v>90.59</v>
      </c>
      <c r="M49" s="2">
        <f>IFERROR(__xludf.DUMMYFUNCTION("""COMPUTED_VALUE"""),45362.66666666667)</f>
        <v>45362.66667</v>
      </c>
      <c r="N49" s="1">
        <f>IFERROR(__xludf.DUMMYFUNCTION("""COMPUTED_VALUE"""),2.3283984E7)</f>
        <v>23283984</v>
      </c>
    </row>
    <row r="50">
      <c r="A50" s="2">
        <f>IFERROR(__xludf.DUMMYFUNCTION("""COMPUTED_VALUE"""),45363.66666666667)</f>
        <v>45363.66667</v>
      </c>
      <c r="B50" s="1">
        <f>IFERROR(__xludf.DUMMYFUNCTION("""COMPUTED_VALUE"""),88.48)</f>
        <v>88.48</v>
      </c>
      <c r="D50" s="2">
        <f>IFERROR(__xludf.DUMMYFUNCTION("""COMPUTED_VALUE"""),45363.66666666667)</f>
        <v>45363.66667</v>
      </c>
      <c r="E50" s="1">
        <f>IFERROR(__xludf.DUMMYFUNCTION("""COMPUTED_VALUE"""),88.48)</f>
        <v>88.48</v>
      </c>
      <c r="G50" s="2">
        <f>IFERROR(__xludf.DUMMYFUNCTION("""COMPUTED_VALUE"""),45363.66666666667)</f>
        <v>45363.66667</v>
      </c>
      <c r="H50" s="1">
        <f>IFERROR(__xludf.DUMMYFUNCTION("""COMPUTED_VALUE"""),86.91)</f>
        <v>86.91</v>
      </c>
      <c r="J50" s="2">
        <f>IFERROR(__xludf.DUMMYFUNCTION("""COMPUTED_VALUE"""),45363.66666666667)</f>
        <v>45363.66667</v>
      </c>
      <c r="K50" s="1">
        <f>IFERROR(__xludf.DUMMYFUNCTION("""COMPUTED_VALUE"""),87.39)</f>
        <v>87.39</v>
      </c>
      <c r="M50" s="2">
        <f>IFERROR(__xludf.DUMMYFUNCTION("""COMPUTED_VALUE"""),45363.66666666667)</f>
        <v>45363.66667</v>
      </c>
      <c r="N50" s="1">
        <f>IFERROR(__xludf.DUMMYFUNCTION("""COMPUTED_VALUE"""),1.6785446E7)</f>
        <v>16785446</v>
      </c>
    </row>
    <row r="51">
      <c r="A51" s="2">
        <f>IFERROR(__xludf.DUMMYFUNCTION("""COMPUTED_VALUE"""),45364.66666666667)</f>
        <v>45364.66667</v>
      </c>
      <c r="B51" s="1">
        <f>IFERROR(__xludf.DUMMYFUNCTION("""COMPUTED_VALUE"""),87.47)</f>
        <v>87.47</v>
      </c>
      <c r="D51" s="2">
        <f>IFERROR(__xludf.DUMMYFUNCTION("""COMPUTED_VALUE"""),45364.66666666667)</f>
        <v>45364.66667</v>
      </c>
      <c r="E51" s="1">
        <f>IFERROR(__xludf.DUMMYFUNCTION("""COMPUTED_VALUE"""),89.46)</f>
        <v>89.46</v>
      </c>
      <c r="G51" s="2">
        <f>IFERROR(__xludf.DUMMYFUNCTION("""COMPUTED_VALUE"""),45364.66666666667)</f>
        <v>45364.66667</v>
      </c>
      <c r="H51" s="1">
        <f>IFERROR(__xludf.DUMMYFUNCTION("""COMPUTED_VALUE"""),87.47)</f>
        <v>87.47</v>
      </c>
      <c r="J51" s="2">
        <f>IFERROR(__xludf.DUMMYFUNCTION("""COMPUTED_VALUE"""),45364.66666666667)</f>
        <v>45364.66667</v>
      </c>
      <c r="K51" s="1">
        <f>IFERROR(__xludf.DUMMYFUNCTION("""COMPUTED_VALUE"""),88.95)</f>
        <v>88.95</v>
      </c>
      <c r="M51" s="2">
        <f>IFERROR(__xludf.DUMMYFUNCTION("""COMPUTED_VALUE"""),45364.66666666667)</f>
        <v>45364.66667</v>
      </c>
      <c r="N51" s="1">
        <f>IFERROR(__xludf.DUMMYFUNCTION("""COMPUTED_VALUE"""),1.8005738E7)</f>
        <v>18005738</v>
      </c>
    </row>
    <row r="52">
      <c r="A52" s="2">
        <f>IFERROR(__xludf.DUMMYFUNCTION("""COMPUTED_VALUE"""),45365.66666666667)</f>
        <v>45365.66667</v>
      </c>
      <c r="B52" s="1">
        <f>IFERROR(__xludf.DUMMYFUNCTION("""COMPUTED_VALUE"""),87.45)</f>
        <v>87.45</v>
      </c>
      <c r="D52" s="2">
        <f>IFERROR(__xludf.DUMMYFUNCTION("""COMPUTED_VALUE"""),45365.66666666667)</f>
        <v>45365.66667</v>
      </c>
      <c r="E52" s="1">
        <f>IFERROR(__xludf.DUMMYFUNCTION("""COMPUTED_VALUE"""),88.72)</f>
        <v>88.72</v>
      </c>
      <c r="G52" s="2">
        <f>IFERROR(__xludf.DUMMYFUNCTION("""COMPUTED_VALUE"""),45365.66666666667)</f>
        <v>45365.66667</v>
      </c>
      <c r="H52" s="1">
        <f>IFERROR(__xludf.DUMMYFUNCTION("""COMPUTED_VALUE"""),87.18)</f>
        <v>87.18</v>
      </c>
      <c r="J52" s="2">
        <f>IFERROR(__xludf.DUMMYFUNCTION("""COMPUTED_VALUE"""),45365.66666666667)</f>
        <v>45365.66667</v>
      </c>
      <c r="K52" s="1">
        <f>IFERROR(__xludf.DUMMYFUNCTION("""COMPUTED_VALUE"""),87.95)</f>
        <v>87.95</v>
      </c>
      <c r="M52" s="2">
        <f>IFERROR(__xludf.DUMMYFUNCTION("""COMPUTED_VALUE"""),45365.66666666667)</f>
        <v>45365.66667</v>
      </c>
      <c r="N52" s="1">
        <f>IFERROR(__xludf.DUMMYFUNCTION("""COMPUTED_VALUE"""),2.136089E7)</f>
        <v>21360890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IFERROR(__xludf.DUMMYFUNCTION("""COMPUTED_VALUE"""),86.67)</f>
        <v>86.67</v>
      </c>
      <c r="D53" s="2">
        <f>IFERROR(__xludf.DUMMYFUNCTION("""COMPUTED_VALUE"""),45366.66666666667)</f>
        <v>45366.66667</v>
      </c>
      <c r="E53" s="1">
        <f>IFERROR(__xludf.DUMMYFUNCTION("""COMPUTED_VALUE"""),87.87)</f>
        <v>87.87</v>
      </c>
      <c r="G53" s="2">
        <f>IFERROR(__xludf.DUMMYFUNCTION("""COMPUTED_VALUE"""),45366.66666666667)</f>
        <v>45366.66667</v>
      </c>
      <c r="H53" s="1">
        <f>IFERROR(__xludf.DUMMYFUNCTION("""COMPUTED_VALUE"""),86.63)</f>
        <v>86.63</v>
      </c>
      <c r="J53" s="2">
        <f>IFERROR(__xludf.DUMMYFUNCTION("""COMPUTED_VALUE"""),45366.66666666667)</f>
        <v>45366.66667</v>
      </c>
      <c r="K53" s="1">
        <f>IFERROR(__xludf.DUMMYFUNCTION("""COMPUTED_VALUE"""),87.23)</f>
        <v>87.23</v>
      </c>
      <c r="M53" s="2">
        <f>IFERROR(__xludf.DUMMYFUNCTION("""COMPUTED_VALUE"""),45366.66666666667)</f>
        <v>45366.66667</v>
      </c>
      <c r="N53" s="1">
        <f>IFERROR(__xludf.DUMMYFUNCTION("""COMPUTED_VALUE"""),5.7408917E7)</f>
        <v>57408917</v>
      </c>
    </row>
    <row r="54">
      <c r="A54" s="2">
        <f>IFERROR(__xludf.DUMMYFUNCTION("""COMPUTED_VALUE"""),45369.66666666667)</f>
        <v>45369.66667</v>
      </c>
      <c r="B54" s="1">
        <f>IFERROR(__xludf.DUMMYFUNCTION("""COMPUTED_VALUE"""),86.43)</f>
        <v>86.43</v>
      </c>
      <c r="D54" s="2">
        <f>IFERROR(__xludf.DUMMYFUNCTION("""COMPUTED_VALUE"""),45369.66666666667)</f>
        <v>45369.66667</v>
      </c>
      <c r="E54" s="1">
        <f>IFERROR(__xludf.DUMMYFUNCTION("""COMPUTED_VALUE"""),88.08)</f>
        <v>88.08</v>
      </c>
      <c r="G54" s="2">
        <f>IFERROR(__xludf.DUMMYFUNCTION("""COMPUTED_VALUE"""),45369.66666666667)</f>
        <v>45369.66667</v>
      </c>
      <c r="H54" s="1">
        <f>IFERROR(__xludf.DUMMYFUNCTION("""COMPUTED_VALUE"""),86.22)</f>
        <v>86.22</v>
      </c>
      <c r="J54" s="2">
        <f>IFERROR(__xludf.DUMMYFUNCTION("""COMPUTED_VALUE"""),45369.66666666667)</f>
        <v>45369.66667</v>
      </c>
      <c r="K54" s="1">
        <f>IFERROR(__xludf.DUMMYFUNCTION("""COMPUTED_VALUE"""),87.51)</f>
        <v>87.51</v>
      </c>
      <c r="M54" s="2">
        <f>IFERROR(__xludf.DUMMYFUNCTION("""COMPUTED_VALUE"""),45369.66666666667)</f>
        <v>45369.66667</v>
      </c>
      <c r="N54" s="1">
        <f>IFERROR(__xludf.DUMMYFUNCTION("""COMPUTED_VALUE"""),1.754331E7)</f>
        <v>17543310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IFERROR(__xludf.DUMMYFUNCTION("""COMPUTED_VALUE"""),87.43)</f>
        <v>87.43</v>
      </c>
      <c r="D55" s="2">
        <f>IFERROR(__xludf.DUMMYFUNCTION("""COMPUTED_VALUE"""),45370.66666666667)</f>
        <v>45370.66667</v>
      </c>
      <c r="E55" s="1">
        <f>IFERROR(__xludf.DUMMYFUNCTION("""COMPUTED_VALUE"""),87.43)</f>
        <v>87.43</v>
      </c>
      <c r="G55" s="2">
        <f>IFERROR(__xludf.DUMMYFUNCTION("""COMPUTED_VALUE"""),45370.66666666667)</f>
        <v>45370.66667</v>
      </c>
      <c r="H55" s="1">
        <f>IFERROR(__xludf.DUMMYFUNCTION("""COMPUTED_VALUE"""),84.69)</f>
        <v>84.69</v>
      </c>
      <c r="J55" s="2">
        <f>IFERROR(__xludf.DUMMYFUNCTION("""COMPUTED_VALUE"""),45370.66666666667)</f>
        <v>45370.66667</v>
      </c>
      <c r="K55" s="1">
        <f>IFERROR(__xludf.DUMMYFUNCTION("""COMPUTED_VALUE"""),85.18)</f>
        <v>85.18</v>
      </c>
      <c r="M55" s="2">
        <f>IFERROR(__xludf.DUMMYFUNCTION("""COMPUTED_VALUE"""),45370.66666666667)</f>
        <v>45370.66667</v>
      </c>
      <c r="N55" s="1">
        <f>IFERROR(__xludf.DUMMYFUNCTION("""COMPUTED_VALUE"""),1.6634733E7)</f>
        <v>16634733</v>
      </c>
    </row>
    <row r="56">
      <c r="A56" s="2">
        <f>IFERROR(__xludf.DUMMYFUNCTION("""COMPUTED_VALUE"""),45371.66666666667)</f>
        <v>45371.66667</v>
      </c>
      <c r="B56" s="1">
        <f>IFERROR(__xludf.DUMMYFUNCTION("""COMPUTED_VALUE"""),85.01)</f>
        <v>85.01</v>
      </c>
      <c r="D56" s="2">
        <f>IFERROR(__xludf.DUMMYFUNCTION("""COMPUTED_VALUE"""),45371.66666666667)</f>
        <v>45371.66667</v>
      </c>
      <c r="E56" s="1">
        <f>IFERROR(__xludf.DUMMYFUNCTION("""COMPUTED_VALUE"""),88.51)</f>
        <v>88.51</v>
      </c>
      <c r="G56" s="2">
        <f>IFERROR(__xludf.DUMMYFUNCTION("""COMPUTED_VALUE"""),45371.66666666667)</f>
        <v>45371.66667</v>
      </c>
      <c r="H56" s="1">
        <f>IFERROR(__xludf.DUMMYFUNCTION("""COMPUTED_VALUE"""),84.67)</f>
        <v>84.67</v>
      </c>
      <c r="J56" s="2">
        <f>IFERROR(__xludf.DUMMYFUNCTION("""COMPUTED_VALUE"""),45371.66666666667)</f>
        <v>45371.66667</v>
      </c>
      <c r="K56" s="1">
        <f>IFERROR(__xludf.DUMMYFUNCTION("""COMPUTED_VALUE"""),87.53)</f>
        <v>87.53</v>
      </c>
      <c r="M56" s="2">
        <f>IFERROR(__xludf.DUMMYFUNCTION("""COMPUTED_VALUE"""),45371.66666666667)</f>
        <v>45371.66667</v>
      </c>
      <c r="N56" s="1">
        <f>IFERROR(__xludf.DUMMYFUNCTION("""COMPUTED_VALUE"""),1.5196545E7)</f>
        <v>15196545</v>
      </c>
    </row>
    <row r="57">
      <c r="A57" s="2">
        <f>IFERROR(__xludf.DUMMYFUNCTION("""COMPUTED_VALUE"""),45372.66666666667)</f>
        <v>45372.66667</v>
      </c>
      <c r="B57" s="1">
        <f>IFERROR(__xludf.DUMMYFUNCTION("""COMPUTED_VALUE"""),88.94)</f>
        <v>88.94</v>
      </c>
      <c r="D57" s="2">
        <f>IFERROR(__xludf.DUMMYFUNCTION("""COMPUTED_VALUE"""),45372.66666666667)</f>
        <v>45372.66667</v>
      </c>
      <c r="E57" s="1">
        <f>IFERROR(__xludf.DUMMYFUNCTION("""COMPUTED_VALUE"""),90.17)</f>
        <v>90.17</v>
      </c>
      <c r="G57" s="2">
        <f>IFERROR(__xludf.DUMMYFUNCTION("""COMPUTED_VALUE"""),45372.66666666667)</f>
        <v>45372.66667</v>
      </c>
      <c r="H57" s="1">
        <f>IFERROR(__xludf.DUMMYFUNCTION("""COMPUTED_VALUE"""),87.5)</f>
        <v>87.5</v>
      </c>
      <c r="J57" s="2">
        <f>IFERROR(__xludf.DUMMYFUNCTION("""COMPUTED_VALUE"""),45372.66666666667)</f>
        <v>45372.66667</v>
      </c>
      <c r="K57" s="1">
        <f>IFERROR(__xludf.DUMMYFUNCTION("""COMPUTED_VALUE"""),87.71)</f>
        <v>87.71</v>
      </c>
      <c r="M57" s="2">
        <f>IFERROR(__xludf.DUMMYFUNCTION("""COMPUTED_VALUE"""),45372.66666666667)</f>
        <v>45372.66667</v>
      </c>
      <c r="N57" s="1">
        <f>IFERROR(__xludf.DUMMYFUNCTION("""COMPUTED_VALUE"""),1.6294369E7)</f>
        <v>16294369</v>
      </c>
    </row>
    <row r="58">
      <c r="A58" s="2">
        <f>IFERROR(__xludf.DUMMYFUNCTION("""COMPUTED_VALUE"""),45373.66666666667)</f>
        <v>45373.66667</v>
      </c>
      <c r="B58" s="1">
        <f>IFERROR(__xludf.DUMMYFUNCTION("""COMPUTED_VALUE"""),86.9)</f>
        <v>86.9</v>
      </c>
      <c r="D58" s="2">
        <f>IFERROR(__xludf.DUMMYFUNCTION("""COMPUTED_VALUE"""),45373.66666666667)</f>
        <v>45373.66667</v>
      </c>
      <c r="E58" s="1">
        <f>IFERROR(__xludf.DUMMYFUNCTION("""COMPUTED_VALUE"""),87.57)</f>
        <v>87.57</v>
      </c>
      <c r="G58" s="2">
        <f>IFERROR(__xludf.DUMMYFUNCTION("""COMPUTED_VALUE"""),45373.66666666667)</f>
        <v>45373.66667</v>
      </c>
      <c r="H58" s="1">
        <f>IFERROR(__xludf.DUMMYFUNCTION("""COMPUTED_VALUE"""),86.17)</f>
        <v>86.17</v>
      </c>
      <c r="J58" s="2">
        <f>IFERROR(__xludf.DUMMYFUNCTION("""COMPUTED_VALUE"""),45373.66666666667)</f>
        <v>45373.66667</v>
      </c>
      <c r="K58" s="1">
        <f>IFERROR(__xludf.DUMMYFUNCTION("""COMPUTED_VALUE"""),86.17)</f>
        <v>86.17</v>
      </c>
      <c r="M58" s="2">
        <f>IFERROR(__xludf.DUMMYFUNCTION("""COMPUTED_VALUE"""),45373.66666666667)</f>
        <v>45373.66667</v>
      </c>
      <c r="N58" s="1">
        <f>IFERROR(__xludf.DUMMYFUNCTION("""COMPUTED_VALUE"""),1.1663554E7)</f>
        <v>11663554</v>
      </c>
    </row>
    <row r="59">
      <c r="A59" s="2">
        <f>IFERROR(__xludf.DUMMYFUNCTION("""COMPUTED_VALUE"""),45376.66666666667)</f>
        <v>45376.66667</v>
      </c>
      <c r="B59" s="1">
        <f>IFERROR(__xludf.DUMMYFUNCTION("""COMPUTED_VALUE"""),86.84)</f>
        <v>86.84</v>
      </c>
      <c r="D59" s="2">
        <f>IFERROR(__xludf.DUMMYFUNCTION("""COMPUTED_VALUE"""),45376.66666666667)</f>
        <v>45376.66667</v>
      </c>
      <c r="E59" s="1">
        <f>IFERROR(__xludf.DUMMYFUNCTION("""COMPUTED_VALUE"""),88.53)</f>
        <v>88.53</v>
      </c>
      <c r="G59" s="2">
        <f>IFERROR(__xludf.DUMMYFUNCTION("""COMPUTED_VALUE"""),45376.66666666667)</f>
        <v>45376.66667</v>
      </c>
      <c r="H59" s="1">
        <f>IFERROR(__xludf.DUMMYFUNCTION("""COMPUTED_VALUE"""),86.74)</f>
        <v>86.74</v>
      </c>
      <c r="J59" s="2">
        <f>IFERROR(__xludf.DUMMYFUNCTION("""COMPUTED_VALUE"""),45376.66666666667)</f>
        <v>45376.66667</v>
      </c>
      <c r="K59" s="1">
        <f>IFERROR(__xludf.DUMMYFUNCTION("""COMPUTED_VALUE"""),86.8)</f>
        <v>86.8</v>
      </c>
      <c r="M59" s="2">
        <f>IFERROR(__xludf.DUMMYFUNCTION("""COMPUTED_VALUE"""),45376.66666666667)</f>
        <v>45376.66667</v>
      </c>
      <c r="N59" s="1">
        <f>IFERROR(__xludf.DUMMYFUNCTION("""COMPUTED_VALUE"""),1.203096E7)</f>
        <v>12030960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IFERROR(__xludf.DUMMYFUNCTION("""COMPUTED_VALUE"""),88.62)</f>
        <v>88.62</v>
      </c>
      <c r="D60" s="2">
        <f>IFERROR(__xludf.DUMMYFUNCTION("""COMPUTED_VALUE"""),45377.66666666667)</f>
        <v>45377.66667</v>
      </c>
      <c r="E60" s="1">
        <f>IFERROR(__xludf.DUMMYFUNCTION("""COMPUTED_VALUE"""),88.62)</f>
        <v>88.62</v>
      </c>
      <c r="G60" s="2">
        <f>IFERROR(__xludf.DUMMYFUNCTION("""COMPUTED_VALUE"""),45377.66666666667)</f>
        <v>45377.66667</v>
      </c>
      <c r="H60" s="1">
        <f>IFERROR(__xludf.DUMMYFUNCTION("""COMPUTED_VALUE"""),86.89)</f>
        <v>86.89</v>
      </c>
      <c r="J60" s="2">
        <f>IFERROR(__xludf.DUMMYFUNCTION("""COMPUTED_VALUE"""),45377.66666666667)</f>
        <v>45377.66667</v>
      </c>
      <c r="K60" s="1">
        <f>IFERROR(__xludf.DUMMYFUNCTION("""COMPUTED_VALUE"""),86.89)</f>
        <v>86.89</v>
      </c>
      <c r="M60" s="2">
        <f>IFERROR(__xludf.DUMMYFUNCTION("""COMPUTED_VALUE"""),45377.66666666667)</f>
        <v>45377.66667</v>
      </c>
      <c r="N60" s="1">
        <f>IFERROR(__xludf.DUMMYFUNCTION("""COMPUTED_VALUE"""),1.1725209E7)</f>
        <v>11725209</v>
      </c>
    </row>
    <row r="61">
      <c r="A61" s="2">
        <f>IFERROR(__xludf.DUMMYFUNCTION("""COMPUTED_VALUE"""),45378.66666666667)</f>
        <v>45378.66667</v>
      </c>
      <c r="B61" s="1">
        <f>IFERROR(__xludf.DUMMYFUNCTION("""COMPUTED_VALUE"""),87.66)</f>
        <v>87.66</v>
      </c>
      <c r="D61" s="2">
        <f>IFERROR(__xludf.DUMMYFUNCTION("""COMPUTED_VALUE"""),45378.66666666667)</f>
        <v>45378.66667</v>
      </c>
      <c r="E61" s="1">
        <f>IFERROR(__xludf.DUMMYFUNCTION("""COMPUTED_VALUE"""),90.51)</f>
        <v>90.51</v>
      </c>
      <c r="G61" s="2">
        <f>IFERROR(__xludf.DUMMYFUNCTION("""COMPUTED_VALUE"""),45378.66666666667)</f>
        <v>45378.66667</v>
      </c>
      <c r="H61" s="1">
        <f>IFERROR(__xludf.DUMMYFUNCTION("""COMPUTED_VALUE"""),87.39)</f>
        <v>87.39</v>
      </c>
      <c r="J61" s="2">
        <f>IFERROR(__xludf.DUMMYFUNCTION("""COMPUTED_VALUE"""),45378.66666666667)</f>
        <v>45378.66667</v>
      </c>
      <c r="K61" s="1">
        <f>IFERROR(__xludf.DUMMYFUNCTION("""COMPUTED_VALUE"""),90.48)</f>
        <v>90.48</v>
      </c>
      <c r="M61" s="2">
        <f>IFERROR(__xludf.DUMMYFUNCTION("""COMPUTED_VALUE"""),45378.66666666667)</f>
        <v>45378.66667</v>
      </c>
      <c r="N61" s="1">
        <f>IFERROR(__xludf.DUMMYFUNCTION("""COMPUTED_VALUE"""),1.2835569E7)</f>
        <v>12835569</v>
      </c>
    </row>
    <row r="62">
      <c r="A62" s="2">
        <f>IFERROR(__xludf.DUMMYFUNCTION("""COMPUTED_VALUE"""),45379.66666666667)</f>
        <v>45379.66667</v>
      </c>
      <c r="B62" s="1">
        <f>IFERROR(__xludf.DUMMYFUNCTION("""COMPUTED_VALUE"""),91.44)</f>
        <v>91.44</v>
      </c>
      <c r="D62" s="2">
        <f>IFERROR(__xludf.DUMMYFUNCTION("""COMPUTED_VALUE"""),45379.66666666667)</f>
        <v>45379.66667</v>
      </c>
      <c r="E62" s="1">
        <f>IFERROR(__xludf.DUMMYFUNCTION("""COMPUTED_VALUE"""),92.85)</f>
        <v>92.85</v>
      </c>
      <c r="G62" s="2">
        <f>IFERROR(__xludf.DUMMYFUNCTION("""COMPUTED_VALUE"""),45379.66666666667)</f>
        <v>45379.66667</v>
      </c>
      <c r="H62" s="1">
        <f>IFERROR(__xludf.DUMMYFUNCTION("""COMPUTED_VALUE"""),90.69)</f>
        <v>90.69</v>
      </c>
      <c r="J62" s="2">
        <f>IFERROR(__xludf.DUMMYFUNCTION("""COMPUTED_VALUE"""),45379.66666666667)</f>
        <v>45379.66667</v>
      </c>
      <c r="K62" s="1">
        <f>IFERROR(__xludf.DUMMYFUNCTION("""COMPUTED_VALUE"""),91.96)</f>
        <v>91.96</v>
      </c>
      <c r="M62" s="2">
        <f>IFERROR(__xludf.DUMMYFUNCTION("""COMPUTED_VALUE"""),45379.66666666667)</f>
        <v>45379.66667</v>
      </c>
      <c r="N62" s="1">
        <f>IFERROR(__xludf.DUMMYFUNCTION("""COMPUTED_VALUE"""),1.7329063E7)</f>
        <v>17329063</v>
      </c>
    </row>
    <row r="63">
      <c r="A63" s="2">
        <f>IFERROR(__xludf.DUMMYFUNCTION("""COMPUTED_VALUE"""),45383.66666666667)</f>
        <v>45383.66667</v>
      </c>
      <c r="B63" s="1">
        <f>IFERROR(__xludf.DUMMYFUNCTION("""COMPUTED_VALUE"""),94.54)</f>
        <v>94.54</v>
      </c>
      <c r="D63" s="2">
        <f>IFERROR(__xludf.DUMMYFUNCTION("""COMPUTED_VALUE"""),45383.66666666667)</f>
        <v>45383.66667</v>
      </c>
      <c r="E63" s="1">
        <f>IFERROR(__xludf.DUMMYFUNCTION("""COMPUTED_VALUE"""),94.8)</f>
        <v>94.8</v>
      </c>
      <c r="G63" s="2">
        <f>IFERROR(__xludf.DUMMYFUNCTION("""COMPUTED_VALUE"""),45383.66666666667)</f>
        <v>45383.66667</v>
      </c>
      <c r="H63" s="1">
        <f>IFERROR(__xludf.DUMMYFUNCTION("""COMPUTED_VALUE"""),92.28)</f>
        <v>92.28</v>
      </c>
      <c r="J63" s="2">
        <f>IFERROR(__xludf.DUMMYFUNCTION("""COMPUTED_VALUE"""),45383.66666666667)</f>
        <v>45383.66667</v>
      </c>
      <c r="K63" s="1">
        <f>IFERROR(__xludf.DUMMYFUNCTION("""COMPUTED_VALUE"""),93.07)</f>
        <v>93.07</v>
      </c>
      <c r="M63" s="2">
        <f>IFERROR(__xludf.DUMMYFUNCTION("""COMPUTED_VALUE"""),45383.66666666667)</f>
        <v>45383.66667</v>
      </c>
      <c r="N63" s="1">
        <f>IFERROR(__xludf.DUMMYFUNCTION("""COMPUTED_VALUE"""),1.4530441E7)</f>
        <v>14530441</v>
      </c>
    </row>
    <row r="64">
      <c r="A64" s="2">
        <f>IFERROR(__xludf.DUMMYFUNCTION("""COMPUTED_VALUE"""),45384.66666666667)</f>
        <v>45384.66667</v>
      </c>
      <c r="B64" s="1">
        <f>IFERROR(__xludf.DUMMYFUNCTION("""COMPUTED_VALUE"""),93.79)</f>
        <v>93.79</v>
      </c>
      <c r="D64" s="2">
        <f>IFERROR(__xludf.DUMMYFUNCTION("""COMPUTED_VALUE"""),45384.66666666667)</f>
        <v>45384.66667</v>
      </c>
      <c r="E64" s="1">
        <f>IFERROR(__xludf.DUMMYFUNCTION("""COMPUTED_VALUE"""),94.52)</f>
        <v>94.52</v>
      </c>
      <c r="G64" s="2">
        <f>IFERROR(__xludf.DUMMYFUNCTION("""COMPUTED_VALUE"""),45384.66666666667)</f>
        <v>45384.66667</v>
      </c>
      <c r="H64" s="1">
        <f>IFERROR(__xludf.DUMMYFUNCTION("""COMPUTED_VALUE"""),93.3)</f>
        <v>93.3</v>
      </c>
      <c r="J64" s="2">
        <f>IFERROR(__xludf.DUMMYFUNCTION("""COMPUTED_VALUE"""),45384.66666666667)</f>
        <v>45384.66667</v>
      </c>
      <c r="K64" s="1">
        <f>IFERROR(__xludf.DUMMYFUNCTION("""COMPUTED_VALUE"""),94.18)</f>
        <v>94.18</v>
      </c>
      <c r="M64" s="2">
        <f>IFERROR(__xludf.DUMMYFUNCTION("""COMPUTED_VALUE"""),45384.66666666667)</f>
        <v>45384.66667</v>
      </c>
      <c r="N64" s="1">
        <f>IFERROR(__xludf.DUMMYFUNCTION("""COMPUTED_VALUE"""),1.7904161E7)</f>
        <v>17904161</v>
      </c>
    </row>
    <row r="65">
      <c r="A65" s="2">
        <f>IFERROR(__xludf.DUMMYFUNCTION("""COMPUTED_VALUE"""),45385.66666666667)</f>
        <v>45385.66667</v>
      </c>
      <c r="B65" s="1">
        <f>IFERROR(__xludf.DUMMYFUNCTION("""COMPUTED_VALUE"""),94.04)</f>
        <v>94.04</v>
      </c>
      <c r="D65" s="2">
        <f>IFERROR(__xludf.DUMMYFUNCTION("""COMPUTED_VALUE"""),45385.66666666667)</f>
        <v>45385.66667</v>
      </c>
      <c r="E65" s="1">
        <f>IFERROR(__xludf.DUMMYFUNCTION("""COMPUTED_VALUE"""),95.64)</f>
        <v>95.64</v>
      </c>
      <c r="G65" s="2">
        <f>IFERROR(__xludf.DUMMYFUNCTION("""COMPUTED_VALUE"""),45385.66666666667)</f>
        <v>45385.66667</v>
      </c>
      <c r="H65" s="1">
        <f>IFERROR(__xludf.DUMMYFUNCTION("""COMPUTED_VALUE"""),93.93)</f>
        <v>93.93</v>
      </c>
      <c r="J65" s="2">
        <f>IFERROR(__xludf.DUMMYFUNCTION("""COMPUTED_VALUE"""),45385.66666666667)</f>
        <v>45385.66667</v>
      </c>
      <c r="K65" s="1">
        <f>IFERROR(__xludf.DUMMYFUNCTION("""COMPUTED_VALUE"""),95.22)</f>
        <v>95.22</v>
      </c>
      <c r="M65" s="2">
        <f>IFERROR(__xludf.DUMMYFUNCTION("""COMPUTED_VALUE"""),45385.66666666667)</f>
        <v>45385.66667</v>
      </c>
      <c r="N65" s="1">
        <f>IFERROR(__xludf.DUMMYFUNCTION("""COMPUTED_VALUE"""),1.8541959E7)</f>
        <v>18541959</v>
      </c>
    </row>
    <row r="66">
      <c r="A66" s="2">
        <f>IFERROR(__xludf.DUMMYFUNCTION("""COMPUTED_VALUE"""),45386.66666666667)</f>
        <v>45386.66667</v>
      </c>
      <c r="B66" s="1">
        <f>IFERROR(__xludf.DUMMYFUNCTION("""COMPUTED_VALUE"""),95.46)</f>
        <v>95.46</v>
      </c>
      <c r="D66" s="2">
        <f>IFERROR(__xludf.DUMMYFUNCTION("""COMPUTED_VALUE"""),45386.66666666667)</f>
        <v>45386.66667</v>
      </c>
      <c r="E66" s="1">
        <f>IFERROR(__xludf.DUMMYFUNCTION("""COMPUTED_VALUE"""),97.43)</f>
        <v>97.43</v>
      </c>
      <c r="G66" s="2">
        <f>IFERROR(__xludf.DUMMYFUNCTION("""COMPUTED_VALUE"""),45386.66666666667)</f>
        <v>45386.66667</v>
      </c>
      <c r="H66" s="1">
        <f>IFERROR(__xludf.DUMMYFUNCTION("""COMPUTED_VALUE"""),94.53)</f>
        <v>94.53</v>
      </c>
      <c r="J66" s="2">
        <f>IFERROR(__xludf.DUMMYFUNCTION("""COMPUTED_VALUE"""),45386.66666666667)</f>
        <v>45386.66667</v>
      </c>
      <c r="K66" s="1">
        <f>IFERROR(__xludf.DUMMYFUNCTION("""COMPUTED_VALUE"""),96.01)</f>
        <v>96.01</v>
      </c>
      <c r="M66" s="2">
        <f>IFERROR(__xludf.DUMMYFUNCTION("""COMPUTED_VALUE"""),45386.66666666667)</f>
        <v>45386.66667</v>
      </c>
      <c r="N66" s="1">
        <f>IFERROR(__xludf.DUMMYFUNCTION("""COMPUTED_VALUE"""),1.9493999E7)</f>
        <v>19493999</v>
      </c>
    </row>
    <row r="67">
      <c r="A67" s="2">
        <f>IFERROR(__xludf.DUMMYFUNCTION("""COMPUTED_VALUE"""),45387.66666666667)</f>
        <v>45387.66667</v>
      </c>
      <c r="B67" s="1">
        <f>IFERROR(__xludf.DUMMYFUNCTION("""COMPUTED_VALUE"""),96.21)</f>
        <v>96.21</v>
      </c>
      <c r="D67" s="2">
        <f>IFERROR(__xludf.DUMMYFUNCTION("""COMPUTED_VALUE"""),45387.66666666667)</f>
        <v>45387.66667</v>
      </c>
      <c r="E67" s="1">
        <f>IFERROR(__xludf.DUMMYFUNCTION("""COMPUTED_VALUE"""),100.82)</f>
        <v>100.82</v>
      </c>
      <c r="G67" s="2">
        <f>IFERROR(__xludf.DUMMYFUNCTION("""COMPUTED_VALUE"""),45387.66666666667)</f>
        <v>45387.66667</v>
      </c>
      <c r="H67" s="1">
        <f>IFERROR(__xludf.DUMMYFUNCTION("""COMPUTED_VALUE"""),95.92)</f>
        <v>95.92</v>
      </c>
      <c r="J67" s="2">
        <f>IFERROR(__xludf.DUMMYFUNCTION("""COMPUTED_VALUE"""),45387.66666666667)</f>
        <v>45387.66667</v>
      </c>
      <c r="K67" s="1">
        <f>IFERROR(__xludf.DUMMYFUNCTION("""COMPUTED_VALUE"""),100.36)</f>
        <v>100.36</v>
      </c>
      <c r="M67" s="2">
        <f>IFERROR(__xludf.DUMMYFUNCTION("""COMPUTED_VALUE"""),45387.66666666667)</f>
        <v>45387.66667</v>
      </c>
      <c r="N67" s="1">
        <f>IFERROR(__xludf.DUMMYFUNCTION("""COMPUTED_VALUE"""),2.479583E7)</f>
        <v>24795830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IFERROR(__xludf.DUMMYFUNCTION("""COMPUTED_VALUE"""),100.36)</f>
        <v>100.36</v>
      </c>
      <c r="D68" s="2">
        <f>IFERROR(__xludf.DUMMYFUNCTION("""COMPUTED_VALUE"""),45390.66666666667)</f>
        <v>45390.66667</v>
      </c>
      <c r="E68" s="1">
        <f>IFERROR(__xludf.DUMMYFUNCTION("""COMPUTED_VALUE"""),101.55)</f>
        <v>101.55</v>
      </c>
      <c r="G68" s="2">
        <f>IFERROR(__xludf.DUMMYFUNCTION("""COMPUTED_VALUE"""),45390.66666666667)</f>
        <v>45390.66667</v>
      </c>
      <c r="H68" s="1">
        <f>IFERROR(__xludf.DUMMYFUNCTION("""COMPUTED_VALUE"""),99.0)</f>
        <v>99</v>
      </c>
      <c r="J68" s="2">
        <f>IFERROR(__xludf.DUMMYFUNCTION("""COMPUTED_VALUE"""),45390.66666666667)</f>
        <v>45390.66667</v>
      </c>
      <c r="K68" s="1">
        <f>IFERROR(__xludf.DUMMYFUNCTION("""COMPUTED_VALUE"""),99.36)</f>
        <v>99.36</v>
      </c>
      <c r="M68" s="2">
        <f>IFERROR(__xludf.DUMMYFUNCTION("""COMPUTED_VALUE"""),45390.66666666667)</f>
        <v>45390.66667</v>
      </c>
      <c r="N68" s="1">
        <f>IFERROR(__xludf.DUMMYFUNCTION("""COMPUTED_VALUE"""),1.9501953E7)</f>
        <v>19501953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IFERROR(__xludf.DUMMYFUNCTION("""COMPUTED_VALUE"""),102.17)</f>
        <v>102.17</v>
      </c>
      <c r="D69" s="2">
        <f>IFERROR(__xludf.DUMMYFUNCTION("""COMPUTED_VALUE"""),45391.66666666667)</f>
        <v>45391.66667</v>
      </c>
      <c r="E69" s="1">
        <f>IFERROR(__xludf.DUMMYFUNCTION("""COMPUTED_VALUE"""),102.74)</f>
        <v>102.74</v>
      </c>
      <c r="G69" s="2">
        <f>IFERROR(__xludf.DUMMYFUNCTION("""COMPUTED_VALUE"""),45391.66666666667)</f>
        <v>45391.66667</v>
      </c>
      <c r="H69" s="1">
        <f>IFERROR(__xludf.DUMMYFUNCTION("""COMPUTED_VALUE"""),99.31)</f>
        <v>99.31</v>
      </c>
      <c r="J69" s="2">
        <f>IFERROR(__xludf.DUMMYFUNCTION("""COMPUTED_VALUE"""),45391.66666666667)</f>
        <v>45391.66667</v>
      </c>
      <c r="K69" s="1">
        <f>IFERROR(__xludf.DUMMYFUNCTION("""COMPUTED_VALUE"""),100.03)</f>
        <v>100.03</v>
      </c>
      <c r="M69" s="2">
        <f>IFERROR(__xludf.DUMMYFUNCTION("""COMPUTED_VALUE"""),45391.66666666667)</f>
        <v>45391.66667</v>
      </c>
      <c r="N69" s="1">
        <f>IFERROR(__xludf.DUMMYFUNCTION("""COMPUTED_VALUE"""),1.7962344E7)</f>
        <v>17962344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IFERROR(__xludf.DUMMYFUNCTION("""COMPUTED_VALUE"""),99.67)</f>
        <v>99.67</v>
      </c>
      <c r="D70" s="2">
        <f>IFERROR(__xludf.DUMMYFUNCTION("""COMPUTED_VALUE"""),45392.66666666667)</f>
        <v>45392.66667</v>
      </c>
      <c r="E70" s="1">
        <f>IFERROR(__xludf.DUMMYFUNCTION("""COMPUTED_VALUE"""),99.67)</f>
        <v>99.67</v>
      </c>
      <c r="G70" s="2">
        <f>IFERROR(__xludf.DUMMYFUNCTION("""COMPUTED_VALUE"""),45392.66666666667)</f>
        <v>45392.66667</v>
      </c>
      <c r="H70" s="1">
        <f>IFERROR(__xludf.DUMMYFUNCTION("""COMPUTED_VALUE"""),96.95)</f>
        <v>96.95</v>
      </c>
      <c r="J70" s="2">
        <f>IFERROR(__xludf.DUMMYFUNCTION("""COMPUTED_VALUE"""),45392.66666666667)</f>
        <v>45392.66667</v>
      </c>
      <c r="K70" s="1">
        <f>IFERROR(__xludf.DUMMYFUNCTION("""COMPUTED_VALUE"""),98.45)</f>
        <v>98.45</v>
      </c>
      <c r="M70" s="2">
        <f>IFERROR(__xludf.DUMMYFUNCTION("""COMPUTED_VALUE"""),45392.66666666667)</f>
        <v>45392.66667</v>
      </c>
      <c r="N70" s="1">
        <f>IFERROR(__xludf.DUMMYFUNCTION("""COMPUTED_VALUE"""),1.5646869E7)</f>
        <v>15646869</v>
      </c>
    </row>
    <row r="71">
      <c r="A71" s="2">
        <f>IFERROR(__xludf.DUMMYFUNCTION("""COMPUTED_VALUE"""),45393.66666666667)</f>
        <v>45393.66667</v>
      </c>
      <c r="B71" s="1">
        <f>IFERROR(__xludf.DUMMYFUNCTION("""COMPUTED_VALUE"""),99.24)</f>
        <v>99.24</v>
      </c>
      <c r="D71" s="2">
        <f>IFERROR(__xludf.DUMMYFUNCTION("""COMPUTED_VALUE"""),45393.66666666667)</f>
        <v>45393.66667</v>
      </c>
      <c r="E71" s="1">
        <f>IFERROR(__xludf.DUMMYFUNCTION("""COMPUTED_VALUE"""),99.5)</f>
        <v>99.5</v>
      </c>
      <c r="G71" s="2">
        <f>IFERROR(__xludf.DUMMYFUNCTION("""COMPUTED_VALUE"""),45393.66666666667)</f>
        <v>45393.66667</v>
      </c>
      <c r="H71" s="1">
        <f>IFERROR(__xludf.DUMMYFUNCTION("""COMPUTED_VALUE"""),97.1)</f>
        <v>97.1</v>
      </c>
      <c r="J71" s="2">
        <f>IFERROR(__xludf.DUMMYFUNCTION("""COMPUTED_VALUE"""),45393.66666666667)</f>
        <v>45393.66667</v>
      </c>
      <c r="K71" s="1">
        <f>IFERROR(__xludf.DUMMYFUNCTION("""COMPUTED_VALUE"""),99.25)</f>
        <v>99.25</v>
      </c>
      <c r="M71" s="2">
        <f>IFERROR(__xludf.DUMMYFUNCTION("""COMPUTED_VALUE"""),45393.66666666667)</f>
        <v>45393.66667</v>
      </c>
      <c r="N71" s="1">
        <f>IFERROR(__xludf.DUMMYFUNCTION("""COMPUTED_VALUE"""),1.5651457E7)</f>
        <v>15651457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IFERROR(__xludf.DUMMYFUNCTION("""COMPUTED_VALUE"""),102.11)</f>
        <v>102.11</v>
      </c>
      <c r="D72" s="2">
        <f>IFERROR(__xludf.DUMMYFUNCTION("""COMPUTED_VALUE"""),45394.66666666667)</f>
        <v>45394.66667</v>
      </c>
      <c r="E72" s="1">
        <f>IFERROR(__xludf.DUMMYFUNCTION("""COMPUTED_VALUE"""),104.02)</f>
        <v>104.02</v>
      </c>
      <c r="G72" s="2">
        <f>IFERROR(__xludf.DUMMYFUNCTION("""COMPUTED_VALUE"""),45394.66666666667)</f>
        <v>45394.66667</v>
      </c>
      <c r="H72" s="1">
        <f>IFERROR(__xludf.DUMMYFUNCTION("""COMPUTED_VALUE"""),97.09)</f>
        <v>97.09</v>
      </c>
      <c r="J72" s="2">
        <f>IFERROR(__xludf.DUMMYFUNCTION("""COMPUTED_VALUE"""),45394.66666666667)</f>
        <v>45394.66667</v>
      </c>
      <c r="K72" s="1">
        <f>IFERROR(__xludf.DUMMYFUNCTION("""COMPUTED_VALUE"""),97.92)</f>
        <v>97.92</v>
      </c>
      <c r="M72" s="2">
        <f>IFERROR(__xludf.DUMMYFUNCTION("""COMPUTED_VALUE"""),45394.66666666667)</f>
        <v>45394.66667</v>
      </c>
      <c r="N72" s="1">
        <f>IFERROR(__xludf.DUMMYFUNCTION("""COMPUTED_VALUE"""),3.0230628E7)</f>
        <v>30230628</v>
      </c>
    </row>
    <row r="73">
      <c r="A73" s="2">
        <f>IFERROR(__xludf.DUMMYFUNCTION("""COMPUTED_VALUE"""),45397.66666666667)</f>
        <v>45397.66667</v>
      </c>
      <c r="B73" s="1">
        <f>IFERROR(__xludf.DUMMYFUNCTION("""COMPUTED_VALUE"""),98.45)</f>
        <v>98.45</v>
      </c>
      <c r="D73" s="2">
        <f>IFERROR(__xludf.DUMMYFUNCTION("""COMPUTED_VALUE"""),45397.66666666667)</f>
        <v>45397.66667</v>
      </c>
      <c r="E73" s="1">
        <f>IFERROR(__xludf.DUMMYFUNCTION("""COMPUTED_VALUE"""),99.09)</f>
        <v>99.09</v>
      </c>
      <c r="G73" s="2">
        <f>IFERROR(__xludf.DUMMYFUNCTION("""COMPUTED_VALUE"""),45397.66666666667)</f>
        <v>45397.66667</v>
      </c>
      <c r="H73" s="1">
        <f>IFERROR(__xludf.DUMMYFUNCTION("""COMPUTED_VALUE"""),96.28)</f>
        <v>96.28</v>
      </c>
      <c r="J73" s="2">
        <f>IFERROR(__xludf.DUMMYFUNCTION("""COMPUTED_VALUE"""),45397.66666666667)</f>
        <v>45397.66667</v>
      </c>
      <c r="K73" s="1">
        <f>IFERROR(__xludf.DUMMYFUNCTION("""COMPUTED_VALUE"""),97.63)</f>
        <v>97.63</v>
      </c>
      <c r="M73" s="2">
        <f>IFERROR(__xludf.DUMMYFUNCTION("""COMPUTED_VALUE"""),45397.66666666667)</f>
        <v>45397.66667</v>
      </c>
      <c r="N73" s="1">
        <f>IFERROR(__xludf.DUMMYFUNCTION("""COMPUTED_VALUE"""),1.5973467E7)</f>
        <v>15973467</v>
      </c>
    </row>
    <row r="74">
      <c r="A74" s="2">
        <f>IFERROR(__xludf.DUMMYFUNCTION("""COMPUTED_VALUE"""),45398.66666666667)</f>
        <v>45398.66667</v>
      </c>
      <c r="B74" s="1">
        <f>IFERROR(__xludf.DUMMYFUNCTION("""COMPUTED_VALUE"""),97.49)</f>
        <v>97.49</v>
      </c>
      <c r="D74" s="2">
        <f>IFERROR(__xludf.DUMMYFUNCTION("""COMPUTED_VALUE"""),45398.66666666667)</f>
        <v>45398.66667</v>
      </c>
      <c r="E74" s="1">
        <f>IFERROR(__xludf.DUMMYFUNCTION("""COMPUTED_VALUE"""),97.58)</f>
        <v>97.58</v>
      </c>
      <c r="G74" s="2">
        <f>IFERROR(__xludf.DUMMYFUNCTION("""COMPUTED_VALUE"""),45398.66666666667)</f>
        <v>45398.66667</v>
      </c>
      <c r="H74" s="1">
        <f>IFERROR(__xludf.DUMMYFUNCTION("""COMPUTED_VALUE"""),95.29)</f>
        <v>95.29</v>
      </c>
      <c r="J74" s="2">
        <f>IFERROR(__xludf.DUMMYFUNCTION("""COMPUTED_VALUE"""),45398.66666666667)</f>
        <v>45398.66667</v>
      </c>
      <c r="K74" s="1">
        <f>IFERROR(__xludf.DUMMYFUNCTION("""COMPUTED_VALUE"""),96.7)</f>
        <v>96.7</v>
      </c>
      <c r="M74" s="2">
        <f>IFERROR(__xludf.DUMMYFUNCTION("""COMPUTED_VALUE"""),45398.66666666667)</f>
        <v>45398.66667</v>
      </c>
      <c r="N74" s="1">
        <f>IFERROR(__xludf.DUMMYFUNCTION("""COMPUTED_VALUE"""),1.5268368E7)</f>
        <v>15268368</v>
      </c>
    </row>
    <row r="75">
      <c r="A75" s="2">
        <f>IFERROR(__xludf.DUMMYFUNCTION("""COMPUTED_VALUE"""),45399.66666666667)</f>
        <v>45399.66667</v>
      </c>
      <c r="B75" s="1">
        <f>IFERROR(__xludf.DUMMYFUNCTION("""COMPUTED_VALUE"""),97.1)</f>
        <v>97.1</v>
      </c>
      <c r="D75" s="2">
        <f>IFERROR(__xludf.DUMMYFUNCTION("""COMPUTED_VALUE"""),45399.66666666667)</f>
        <v>45399.66667</v>
      </c>
      <c r="E75" s="1">
        <f>IFERROR(__xludf.DUMMYFUNCTION("""COMPUTED_VALUE"""),99.23)</f>
        <v>99.23</v>
      </c>
      <c r="G75" s="2">
        <f>IFERROR(__xludf.DUMMYFUNCTION("""COMPUTED_VALUE"""),45399.66666666667)</f>
        <v>45399.66667</v>
      </c>
      <c r="H75" s="1">
        <f>IFERROR(__xludf.DUMMYFUNCTION("""COMPUTED_VALUE"""),96.69)</f>
        <v>96.69</v>
      </c>
      <c r="J75" s="2">
        <f>IFERROR(__xludf.DUMMYFUNCTION("""COMPUTED_VALUE"""),45399.66666666667)</f>
        <v>45399.66667</v>
      </c>
      <c r="K75" s="1">
        <f>IFERROR(__xludf.DUMMYFUNCTION("""COMPUTED_VALUE"""),98.08)</f>
        <v>98.08</v>
      </c>
      <c r="M75" s="2">
        <f>IFERROR(__xludf.DUMMYFUNCTION("""COMPUTED_VALUE"""),45399.66666666667)</f>
        <v>45399.66667</v>
      </c>
      <c r="N75" s="1">
        <f>IFERROR(__xludf.DUMMYFUNCTION("""COMPUTED_VALUE"""),1.4653422E7)</f>
        <v>14653422</v>
      </c>
    </row>
    <row r="76">
      <c r="A76" s="2">
        <f>IFERROR(__xludf.DUMMYFUNCTION("""COMPUTED_VALUE"""),45400.66666666667)</f>
        <v>45400.66667</v>
      </c>
      <c r="B76" s="1">
        <f>IFERROR(__xludf.DUMMYFUNCTION("""COMPUTED_VALUE"""),99.18)</f>
        <v>99.18</v>
      </c>
      <c r="D76" s="2">
        <f>IFERROR(__xludf.DUMMYFUNCTION("""COMPUTED_VALUE"""),45400.66666666667)</f>
        <v>45400.66667</v>
      </c>
      <c r="E76" s="1">
        <f>IFERROR(__xludf.DUMMYFUNCTION("""COMPUTED_VALUE"""),99.47)</f>
        <v>99.47</v>
      </c>
      <c r="G76" s="2">
        <f>IFERROR(__xludf.DUMMYFUNCTION("""COMPUTED_VALUE"""),45400.66666666667)</f>
        <v>45400.66667</v>
      </c>
      <c r="H76" s="1">
        <f>IFERROR(__xludf.DUMMYFUNCTION("""COMPUTED_VALUE"""),97.28)</f>
        <v>97.28</v>
      </c>
      <c r="J76" s="2">
        <f>IFERROR(__xludf.DUMMYFUNCTION("""COMPUTED_VALUE"""),45400.66666666667)</f>
        <v>45400.66667</v>
      </c>
      <c r="K76" s="1">
        <f>IFERROR(__xludf.DUMMYFUNCTION("""COMPUTED_VALUE"""),97.83)</f>
        <v>97.83</v>
      </c>
      <c r="M76" s="2">
        <f>IFERROR(__xludf.DUMMYFUNCTION("""COMPUTED_VALUE"""),45400.66666666667)</f>
        <v>45400.66667</v>
      </c>
      <c r="N76" s="1">
        <f>IFERROR(__xludf.DUMMYFUNCTION("""COMPUTED_VALUE"""),8932444.0)</f>
        <v>8932444</v>
      </c>
    </row>
    <row r="77">
      <c r="A77" s="2">
        <f>IFERROR(__xludf.DUMMYFUNCTION("""COMPUTED_VALUE"""),45401.66666666667)</f>
        <v>45401.66667</v>
      </c>
      <c r="B77" s="1">
        <f>IFERROR(__xludf.DUMMYFUNCTION("""COMPUTED_VALUE"""),97.86)</f>
        <v>97.86</v>
      </c>
      <c r="D77" s="2">
        <f>IFERROR(__xludf.DUMMYFUNCTION("""COMPUTED_VALUE"""),45401.66666666667)</f>
        <v>45401.66667</v>
      </c>
      <c r="E77" s="1">
        <f>IFERROR(__xludf.DUMMYFUNCTION("""COMPUTED_VALUE"""),99.16)</f>
        <v>99.16</v>
      </c>
      <c r="G77" s="2">
        <f>IFERROR(__xludf.DUMMYFUNCTION("""COMPUTED_VALUE"""),45401.66666666667)</f>
        <v>45401.66667</v>
      </c>
      <c r="H77" s="1">
        <f>IFERROR(__xludf.DUMMYFUNCTION("""COMPUTED_VALUE"""),97.18)</f>
        <v>97.18</v>
      </c>
      <c r="J77" s="2">
        <f>IFERROR(__xludf.DUMMYFUNCTION("""COMPUTED_VALUE"""),45401.66666666667)</f>
        <v>45401.66667</v>
      </c>
      <c r="K77" s="1">
        <f>IFERROR(__xludf.DUMMYFUNCTION("""COMPUTED_VALUE"""),98.88)</f>
        <v>98.88</v>
      </c>
      <c r="M77" s="2">
        <f>IFERROR(__xludf.DUMMYFUNCTION("""COMPUTED_VALUE"""),45401.66666666667)</f>
        <v>45401.66667</v>
      </c>
      <c r="N77" s="1">
        <f>IFERROR(__xludf.DUMMYFUNCTION("""COMPUTED_VALUE"""),1.3923441E7)</f>
        <v>13923441</v>
      </c>
    </row>
    <row r="78">
      <c r="A78" s="2">
        <f>IFERROR(__xludf.DUMMYFUNCTION("""COMPUTED_VALUE"""),45404.66666666667)</f>
        <v>45404.66667</v>
      </c>
      <c r="B78" s="1">
        <f>IFERROR(__xludf.DUMMYFUNCTION("""COMPUTED_VALUE"""),96.19)</f>
        <v>96.19</v>
      </c>
      <c r="D78" s="2">
        <f>IFERROR(__xludf.DUMMYFUNCTION("""COMPUTED_VALUE"""),45404.66666666667)</f>
        <v>45404.66667</v>
      </c>
      <c r="E78" s="1">
        <f>IFERROR(__xludf.DUMMYFUNCTION("""COMPUTED_VALUE"""),96.49)</f>
        <v>96.49</v>
      </c>
      <c r="G78" s="2">
        <f>IFERROR(__xludf.DUMMYFUNCTION("""COMPUTED_VALUE"""),45404.66666666667)</f>
        <v>45404.66667</v>
      </c>
      <c r="H78" s="1">
        <f>IFERROR(__xludf.DUMMYFUNCTION("""COMPUTED_VALUE"""),94.23)</f>
        <v>94.23</v>
      </c>
      <c r="J78" s="2">
        <f>IFERROR(__xludf.DUMMYFUNCTION("""COMPUTED_VALUE"""),45404.66666666667)</f>
        <v>45404.66667</v>
      </c>
      <c r="K78" s="1">
        <f>IFERROR(__xludf.DUMMYFUNCTION("""COMPUTED_VALUE"""),94.46)</f>
        <v>94.46</v>
      </c>
      <c r="M78" s="2">
        <f>IFERROR(__xludf.DUMMYFUNCTION("""COMPUTED_VALUE"""),45404.66666666667)</f>
        <v>45404.66667</v>
      </c>
      <c r="N78" s="1">
        <f>IFERROR(__xludf.DUMMYFUNCTION("""COMPUTED_VALUE"""),1.9017695E7)</f>
        <v>19017695</v>
      </c>
    </row>
    <row r="79">
      <c r="A79" s="2">
        <f>IFERROR(__xludf.DUMMYFUNCTION("""COMPUTED_VALUE"""),45405.66666666667)</f>
        <v>45405.66667</v>
      </c>
      <c r="B79" s="1">
        <f>IFERROR(__xludf.DUMMYFUNCTION("""COMPUTED_VALUE"""),93.53)</f>
        <v>93.53</v>
      </c>
      <c r="D79" s="2">
        <f>IFERROR(__xludf.DUMMYFUNCTION("""COMPUTED_VALUE"""),45405.66666666667)</f>
        <v>45405.66667</v>
      </c>
      <c r="E79" s="1">
        <f>IFERROR(__xludf.DUMMYFUNCTION("""COMPUTED_VALUE"""),95.49)</f>
        <v>95.49</v>
      </c>
      <c r="G79" s="2">
        <f>IFERROR(__xludf.DUMMYFUNCTION("""COMPUTED_VALUE"""),45405.66666666667)</f>
        <v>45405.66667</v>
      </c>
      <c r="H79" s="1">
        <f>IFERROR(__xludf.DUMMYFUNCTION("""COMPUTED_VALUE"""),93.03)</f>
        <v>93.03</v>
      </c>
      <c r="J79" s="2">
        <f>IFERROR(__xludf.DUMMYFUNCTION("""COMPUTED_VALUE"""),45405.66666666667)</f>
        <v>45405.66667</v>
      </c>
      <c r="K79" s="1">
        <f>IFERROR(__xludf.DUMMYFUNCTION("""COMPUTED_VALUE"""),95.13)</f>
        <v>95.13</v>
      </c>
      <c r="M79" s="2">
        <f>IFERROR(__xludf.DUMMYFUNCTION("""COMPUTED_VALUE"""),45405.66666666667)</f>
        <v>45405.66667</v>
      </c>
      <c r="N79" s="1">
        <f>IFERROR(__xludf.DUMMYFUNCTION("""COMPUTED_VALUE"""),1.4572765E7)</f>
        <v>14572765</v>
      </c>
    </row>
    <row r="80">
      <c r="A80" s="2">
        <f>IFERROR(__xludf.DUMMYFUNCTION("""COMPUTED_VALUE"""),45406.66666666667)</f>
        <v>45406.66667</v>
      </c>
      <c r="B80" s="1">
        <f>IFERROR(__xludf.DUMMYFUNCTION("""COMPUTED_VALUE"""),94.64)</f>
        <v>94.64</v>
      </c>
      <c r="D80" s="2">
        <f>IFERROR(__xludf.DUMMYFUNCTION("""COMPUTED_VALUE"""),45406.66666666667)</f>
        <v>45406.66667</v>
      </c>
      <c r="E80" s="1">
        <f>IFERROR(__xludf.DUMMYFUNCTION("""COMPUTED_VALUE"""),96.98)</f>
        <v>96.98</v>
      </c>
      <c r="G80" s="2">
        <f>IFERROR(__xludf.DUMMYFUNCTION("""COMPUTED_VALUE"""),45406.66666666667)</f>
        <v>45406.66667</v>
      </c>
      <c r="H80" s="1">
        <f>IFERROR(__xludf.DUMMYFUNCTION("""COMPUTED_VALUE"""),94.04)</f>
        <v>94.04</v>
      </c>
      <c r="J80" s="2">
        <f>IFERROR(__xludf.DUMMYFUNCTION("""COMPUTED_VALUE"""),45406.66666666667)</f>
        <v>45406.66667</v>
      </c>
      <c r="K80" s="1">
        <f>IFERROR(__xludf.DUMMYFUNCTION("""COMPUTED_VALUE"""),96.67)</f>
        <v>96.67</v>
      </c>
      <c r="M80" s="2">
        <f>IFERROR(__xludf.DUMMYFUNCTION("""COMPUTED_VALUE"""),45406.66666666667)</f>
        <v>45406.66667</v>
      </c>
      <c r="N80" s="1">
        <f>IFERROR(__xludf.DUMMYFUNCTION("""COMPUTED_VALUE"""),1.4121038E7)</f>
        <v>14121038</v>
      </c>
    </row>
    <row r="81">
      <c r="A81" s="2">
        <f>IFERROR(__xludf.DUMMYFUNCTION("""COMPUTED_VALUE"""),45407.66666666667)</f>
        <v>45407.66667</v>
      </c>
      <c r="B81" s="1">
        <f>IFERROR(__xludf.DUMMYFUNCTION("""COMPUTED_VALUE"""),99.69)</f>
        <v>99.69</v>
      </c>
      <c r="D81" s="2">
        <f>IFERROR(__xludf.DUMMYFUNCTION("""COMPUTED_VALUE"""),45407.66666666667)</f>
        <v>45407.66667</v>
      </c>
      <c r="E81" s="1">
        <f>IFERROR(__xludf.DUMMYFUNCTION("""COMPUTED_VALUE"""),107.29)</f>
        <v>107.29</v>
      </c>
      <c r="G81" s="2">
        <f>IFERROR(__xludf.DUMMYFUNCTION("""COMPUTED_VALUE"""),45407.66666666667)</f>
        <v>45407.66667</v>
      </c>
      <c r="H81" s="1">
        <f>IFERROR(__xludf.DUMMYFUNCTION("""COMPUTED_VALUE"""),99.32)</f>
        <v>99.32</v>
      </c>
      <c r="J81" s="2">
        <f>IFERROR(__xludf.DUMMYFUNCTION("""COMPUTED_VALUE"""),45407.66666666667)</f>
        <v>45407.66667</v>
      </c>
      <c r="K81" s="1">
        <f>IFERROR(__xludf.DUMMYFUNCTION("""COMPUTED_VALUE"""),106.27)</f>
        <v>106.27</v>
      </c>
      <c r="M81" s="2">
        <f>IFERROR(__xludf.DUMMYFUNCTION("""COMPUTED_VALUE"""),45407.66666666667)</f>
        <v>45407.66667</v>
      </c>
      <c r="N81" s="1">
        <f>IFERROR(__xludf.DUMMYFUNCTION("""COMPUTED_VALUE"""),3.9228049E7)</f>
        <v>39228049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IFERROR(__xludf.DUMMYFUNCTION("""COMPUTED_VALUE"""),106.59)</f>
        <v>106.59</v>
      </c>
      <c r="D82" s="2">
        <f>IFERROR(__xludf.DUMMYFUNCTION("""COMPUTED_VALUE"""),45408.66666666667)</f>
        <v>45408.66667</v>
      </c>
      <c r="E82" s="1">
        <f>IFERROR(__xludf.DUMMYFUNCTION("""COMPUTED_VALUE"""),106.63)</f>
        <v>106.63</v>
      </c>
      <c r="G82" s="2">
        <f>IFERROR(__xludf.DUMMYFUNCTION("""COMPUTED_VALUE"""),45408.66666666667)</f>
        <v>45408.66667</v>
      </c>
      <c r="H82" s="1">
        <f>IFERROR(__xludf.DUMMYFUNCTION("""COMPUTED_VALUE"""),105.15)</f>
        <v>105.15</v>
      </c>
      <c r="J82" s="2">
        <f>IFERROR(__xludf.DUMMYFUNCTION("""COMPUTED_VALUE"""),45408.66666666667)</f>
        <v>45408.66667</v>
      </c>
      <c r="K82" s="1">
        <f>IFERROR(__xludf.DUMMYFUNCTION("""COMPUTED_VALUE"""),105.78)</f>
        <v>105.78</v>
      </c>
      <c r="M82" s="2">
        <f>IFERROR(__xludf.DUMMYFUNCTION("""COMPUTED_VALUE"""),45408.66666666667)</f>
        <v>45408.66667</v>
      </c>
      <c r="N82" s="1">
        <f>IFERROR(__xludf.DUMMYFUNCTION("""COMPUTED_VALUE"""),1.751533E7)</f>
        <v>17515330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IFERROR(__xludf.DUMMYFUNCTION("""COMPUTED_VALUE"""),105.85)</f>
        <v>105.85</v>
      </c>
      <c r="D83" s="2">
        <f>IFERROR(__xludf.DUMMYFUNCTION("""COMPUTED_VALUE"""),45411.66666666667)</f>
        <v>45411.66667</v>
      </c>
      <c r="E83" s="1">
        <f>IFERROR(__xludf.DUMMYFUNCTION("""COMPUTED_VALUE"""),106.7)</f>
        <v>106.7</v>
      </c>
      <c r="G83" s="2">
        <f>IFERROR(__xludf.DUMMYFUNCTION("""COMPUTED_VALUE"""),45411.66666666667)</f>
        <v>45411.66667</v>
      </c>
      <c r="H83" s="1">
        <f>IFERROR(__xludf.DUMMYFUNCTION("""COMPUTED_VALUE"""),103.61)</f>
        <v>103.61</v>
      </c>
      <c r="J83" s="2">
        <f>IFERROR(__xludf.DUMMYFUNCTION("""COMPUTED_VALUE"""),45411.66666666667)</f>
        <v>45411.66667</v>
      </c>
      <c r="K83" s="1">
        <f>IFERROR(__xludf.DUMMYFUNCTION("""COMPUTED_VALUE"""),105.53)</f>
        <v>105.53</v>
      </c>
      <c r="M83" s="2">
        <f>IFERROR(__xludf.DUMMYFUNCTION("""COMPUTED_VALUE"""),45411.66666666667)</f>
        <v>45411.66667</v>
      </c>
      <c r="N83" s="1">
        <f>IFERROR(__xludf.DUMMYFUNCTION("""COMPUTED_VALUE"""),1.6862687E7)</f>
        <v>16862687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IFERROR(__xludf.DUMMYFUNCTION("""COMPUTED_VALUE"""),104.2)</f>
        <v>104.2</v>
      </c>
      <c r="D84" s="2">
        <f>IFERROR(__xludf.DUMMYFUNCTION("""COMPUTED_VALUE"""),45412.66666666667)</f>
        <v>45412.66667</v>
      </c>
      <c r="E84" s="1">
        <f>IFERROR(__xludf.DUMMYFUNCTION("""COMPUTED_VALUE"""),104.2)</f>
        <v>104.2</v>
      </c>
      <c r="G84" s="2">
        <f>IFERROR(__xludf.DUMMYFUNCTION("""COMPUTED_VALUE"""),45412.66666666667)</f>
        <v>45412.66667</v>
      </c>
      <c r="H84" s="1">
        <f>IFERROR(__xludf.DUMMYFUNCTION("""COMPUTED_VALUE"""),100.75)</f>
        <v>100.75</v>
      </c>
      <c r="J84" s="2">
        <f>IFERROR(__xludf.DUMMYFUNCTION("""COMPUTED_VALUE"""),45412.66666666667)</f>
        <v>45412.66667</v>
      </c>
      <c r="K84" s="1">
        <f>IFERROR(__xludf.DUMMYFUNCTION("""COMPUTED_VALUE"""),100.98)</f>
        <v>100.98</v>
      </c>
      <c r="M84" s="2">
        <f>IFERROR(__xludf.DUMMYFUNCTION("""COMPUTED_VALUE"""),45412.66666666667)</f>
        <v>45412.66667</v>
      </c>
      <c r="N84" s="1">
        <f>IFERROR(__xludf.DUMMYFUNCTION("""COMPUTED_VALUE"""),1.6951404E7)</f>
        <v>16951404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IFERROR(__xludf.DUMMYFUNCTION("""COMPUTED_VALUE"""),101.2)</f>
        <v>101.2</v>
      </c>
      <c r="D85" s="2">
        <f>IFERROR(__xludf.DUMMYFUNCTION("""COMPUTED_VALUE"""),45413.66666666667)</f>
        <v>45413.66667</v>
      </c>
      <c r="E85" s="1">
        <f>IFERROR(__xludf.DUMMYFUNCTION("""COMPUTED_VALUE"""),104.01)</f>
        <v>104.01</v>
      </c>
      <c r="G85" s="2">
        <f>IFERROR(__xludf.DUMMYFUNCTION("""COMPUTED_VALUE"""),45413.66666666667)</f>
        <v>45413.66667</v>
      </c>
      <c r="H85" s="1">
        <f>IFERROR(__xludf.DUMMYFUNCTION("""COMPUTED_VALUE"""),100.84)</f>
        <v>100.84</v>
      </c>
      <c r="J85" s="2">
        <f>IFERROR(__xludf.DUMMYFUNCTION("""COMPUTED_VALUE"""),45413.66666666667)</f>
        <v>45413.66667</v>
      </c>
      <c r="K85" s="1">
        <f>IFERROR(__xludf.DUMMYFUNCTION("""COMPUTED_VALUE"""),101.26)</f>
        <v>101.26</v>
      </c>
      <c r="M85" s="2">
        <f>IFERROR(__xludf.DUMMYFUNCTION("""COMPUTED_VALUE"""),45413.66666666667)</f>
        <v>45413.66667</v>
      </c>
      <c r="N85" s="1">
        <f>IFERROR(__xludf.DUMMYFUNCTION("""COMPUTED_VALUE"""),1.4515626E7)</f>
        <v>14515626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IFERROR(__xludf.DUMMYFUNCTION("""COMPUTED_VALUE"""),100.71)</f>
        <v>100.71</v>
      </c>
      <c r="D86" s="2">
        <f>IFERROR(__xludf.DUMMYFUNCTION("""COMPUTED_VALUE"""),45414.66666666667)</f>
        <v>45414.66667</v>
      </c>
      <c r="E86" s="1">
        <f>IFERROR(__xludf.DUMMYFUNCTION("""COMPUTED_VALUE"""),102.58)</f>
        <v>102.58</v>
      </c>
      <c r="G86" s="2">
        <f>IFERROR(__xludf.DUMMYFUNCTION("""COMPUTED_VALUE"""),45414.66666666667)</f>
        <v>45414.66667</v>
      </c>
      <c r="H86" s="1">
        <f>IFERROR(__xludf.DUMMYFUNCTION("""COMPUTED_VALUE"""),100.01)</f>
        <v>100.01</v>
      </c>
      <c r="J86" s="2">
        <f>IFERROR(__xludf.DUMMYFUNCTION("""COMPUTED_VALUE"""),45414.66666666667)</f>
        <v>45414.66667</v>
      </c>
      <c r="K86" s="1">
        <f>IFERROR(__xludf.DUMMYFUNCTION("""COMPUTED_VALUE"""),101.97)</f>
        <v>101.97</v>
      </c>
      <c r="M86" s="2">
        <f>IFERROR(__xludf.DUMMYFUNCTION("""COMPUTED_VALUE"""),45414.66666666667)</f>
        <v>45414.66667</v>
      </c>
      <c r="N86" s="1">
        <f>IFERROR(__xludf.DUMMYFUNCTION("""COMPUTED_VALUE"""),9858415.0)</f>
        <v>9858415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IFERROR(__xludf.DUMMYFUNCTION("""COMPUTED_VALUE"""),102.37)</f>
        <v>102.37</v>
      </c>
      <c r="D87" s="2">
        <f>IFERROR(__xludf.DUMMYFUNCTION("""COMPUTED_VALUE"""),45415.66666666667)</f>
        <v>45415.66667</v>
      </c>
      <c r="E87" s="1">
        <f>IFERROR(__xludf.DUMMYFUNCTION("""COMPUTED_VALUE"""),102.83)</f>
        <v>102.83</v>
      </c>
      <c r="G87" s="2">
        <f>IFERROR(__xludf.DUMMYFUNCTION("""COMPUTED_VALUE"""),45415.66666666667)</f>
        <v>45415.66667</v>
      </c>
      <c r="H87" s="1">
        <f>IFERROR(__xludf.DUMMYFUNCTION("""COMPUTED_VALUE"""),100.81)</f>
        <v>100.81</v>
      </c>
      <c r="J87" s="2">
        <f>IFERROR(__xludf.DUMMYFUNCTION("""COMPUTED_VALUE"""),45415.66666666667)</f>
        <v>45415.66667</v>
      </c>
      <c r="K87" s="1">
        <f>IFERROR(__xludf.DUMMYFUNCTION("""COMPUTED_VALUE"""),101.32)</f>
        <v>101.32</v>
      </c>
      <c r="M87" s="2">
        <f>IFERROR(__xludf.DUMMYFUNCTION("""COMPUTED_VALUE"""),45415.66666666667)</f>
        <v>45415.66667</v>
      </c>
      <c r="N87" s="1">
        <f>IFERROR(__xludf.DUMMYFUNCTION("""COMPUTED_VALUE"""),9200109.0)</f>
        <v>9200109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IFERROR(__xludf.DUMMYFUNCTION("""COMPUTED_VALUE"""),102.0)</f>
        <v>102</v>
      </c>
      <c r="D88" s="2">
        <f>IFERROR(__xludf.DUMMYFUNCTION("""COMPUTED_VALUE"""),45418.66666666667)</f>
        <v>45418.66667</v>
      </c>
      <c r="E88" s="1">
        <f>IFERROR(__xludf.DUMMYFUNCTION("""COMPUTED_VALUE"""),104.27)</f>
        <v>104.27</v>
      </c>
      <c r="G88" s="2">
        <f>IFERROR(__xludf.DUMMYFUNCTION("""COMPUTED_VALUE"""),45418.66666666667)</f>
        <v>45418.66667</v>
      </c>
      <c r="H88" s="1">
        <f>IFERROR(__xludf.DUMMYFUNCTION("""COMPUTED_VALUE"""),102.0)</f>
        <v>102</v>
      </c>
      <c r="J88" s="2">
        <f>IFERROR(__xludf.DUMMYFUNCTION("""COMPUTED_VALUE"""),45418.66666666667)</f>
        <v>45418.66667</v>
      </c>
      <c r="K88" s="1">
        <f>IFERROR(__xludf.DUMMYFUNCTION("""COMPUTED_VALUE"""),103.28)</f>
        <v>103.28</v>
      </c>
      <c r="M88" s="2">
        <f>IFERROR(__xludf.DUMMYFUNCTION("""COMPUTED_VALUE"""),45418.66666666667)</f>
        <v>45418.66667</v>
      </c>
      <c r="N88" s="1">
        <f>IFERROR(__xludf.DUMMYFUNCTION("""COMPUTED_VALUE"""),9464348.0)</f>
        <v>9464348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IFERROR(__xludf.DUMMYFUNCTION("""COMPUTED_VALUE"""),103.02)</f>
        <v>103.02</v>
      </c>
      <c r="D89" s="2">
        <f>IFERROR(__xludf.DUMMYFUNCTION("""COMPUTED_VALUE"""),45419.66666666667)</f>
        <v>45419.66667</v>
      </c>
      <c r="E89" s="1">
        <f>IFERROR(__xludf.DUMMYFUNCTION("""COMPUTED_VALUE"""),103.69)</f>
        <v>103.69</v>
      </c>
      <c r="G89" s="2">
        <f>IFERROR(__xludf.DUMMYFUNCTION("""COMPUTED_VALUE"""),45419.66666666667)</f>
        <v>45419.66667</v>
      </c>
      <c r="H89" s="1">
        <f>IFERROR(__xludf.DUMMYFUNCTION("""COMPUTED_VALUE"""),102.58)</f>
        <v>102.58</v>
      </c>
      <c r="J89" s="2">
        <f>IFERROR(__xludf.DUMMYFUNCTION("""COMPUTED_VALUE"""),45419.66666666667)</f>
        <v>45419.66667</v>
      </c>
      <c r="K89" s="1">
        <f>IFERROR(__xludf.DUMMYFUNCTION("""COMPUTED_VALUE"""),103.21)</f>
        <v>103.21</v>
      </c>
      <c r="M89" s="2">
        <f>IFERROR(__xludf.DUMMYFUNCTION("""COMPUTED_VALUE"""),45419.66666666667)</f>
        <v>45419.66667</v>
      </c>
      <c r="N89" s="1">
        <f>IFERROR(__xludf.DUMMYFUNCTION("""COMPUTED_VALUE"""),9246972.0)</f>
        <v>9246972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IFERROR(__xludf.DUMMYFUNCTION("""COMPUTED_VALUE"""),102.86)</f>
        <v>102.86</v>
      </c>
      <c r="D90" s="2">
        <f>IFERROR(__xludf.DUMMYFUNCTION("""COMPUTED_VALUE"""),45420.66666666667)</f>
        <v>45420.66667</v>
      </c>
      <c r="E90" s="1">
        <f>IFERROR(__xludf.DUMMYFUNCTION("""COMPUTED_VALUE"""),103.93)</f>
        <v>103.93</v>
      </c>
      <c r="G90" s="2">
        <f>IFERROR(__xludf.DUMMYFUNCTION("""COMPUTED_VALUE"""),45420.66666666667)</f>
        <v>45420.66667</v>
      </c>
      <c r="H90" s="1">
        <f>IFERROR(__xludf.DUMMYFUNCTION("""COMPUTED_VALUE"""),102.14)</f>
        <v>102.14</v>
      </c>
      <c r="J90" s="2">
        <f>IFERROR(__xludf.DUMMYFUNCTION("""COMPUTED_VALUE"""),45420.66666666667)</f>
        <v>45420.66667</v>
      </c>
      <c r="K90" s="1">
        <f>IFERROR(__xludf.DUMMYFUNCTION("""COMPUTED_VALUE"""),103.2)</f>
        <v>103.2</v>
      </c>
      <c r="M90" s="2">
        <f>IFERROR(__xludf.DUMMYFUNCTION("""COMPUTED_VALUE"""),45420.66666666667)</f>
        <v>45420.66667</v>
      </c>
      <c r="N90" s="1">
        <f>IFERROR(__xludf.DUMMYFUNCTION("""COMPUTED_VALUE"""),9232579.0)</f>
        <v>9232579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IFERROR(__xludf.DUMMYFUNCTION("""COMPUTED_VALUE"""),103.45)</f>
        <v>103.45</v>
      </c>
      <c r="D91" s="2">
        <f>IFERROR(__xludf.DUMMYFUNCTION("""COMPUTED_VALUE"""),45421.66666666667)</f>
        <v>45421.66667</v>
      </c>
      <c r="E91" s="1">
        <f>IFERROR(__xludf.DUMMYFUNCTION("""COMPUTED_VALUE"""),106.45)</f>
        <v>106.45</v>
      </c>
      <c r="G91" s="2">
        <f>IFERROR(__xludf.DUMMYFUNCTION("""COMPUTED_VALUE"""),45421.66666666667)</f>
        <v>45421.66667</v>
      </c>
      <c r="H91" s="1">
        <f>IFERROR(__xludf.DUMMYFUNCTION("""COMPUTED_VALUE"""),103.45)</f>
        <v>103.45</v>
      </c>
      <c r="J91" s="2">
        <f>IFERROR(__xludf.DUMMYFUNCTION("""COMPUTED_VALUE"""),45421.66666666667)</f>
        <v>45421.66667</v>
      </c>
      <c r="K91" s="1">
        <f>IFERROR(__xludf.DUMMYFUNCTION("""COMPUTED_VALUE"""),106.19)</f>
        <v>106.19</v>
      </c>
      <c r="M91" s="2">
        <f>IFERROR(__xludf.DUMMYFUNCTION("""COMPUTED_VALUE"""),45421.66666666667)</f>
        <v>45421.66667</v>
      </c>
      <c r="N91" s="1">
        <f>IFERROR(__xludf.DUMMYFUNCTION("""COMPUTED_VALUE"""),1.1706304E7)</f>
        <v>11706304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IFERROR(__xludf.DUMMYFUNCTION("""COMPUTED_VALUE"""),107.97)</f>
        <v>107.97</v>
      </c>
      <c r="D92" s="2">
        <f>IFERROR(__xludf.DUMMYFUNCTION("""COMPUTED_VALUE"""),45422.66666666667)</f>
        <v>45422.66667</v>
      </c>
      <c r="E92" s="1">
        <f>IFERROR(__xludf.DUMMYFUNCTION("""COMPUTED_VALUE"""),108.57)</f>
        <v>108.57</v>
      </c>
      <c r="G92" s="2">
        <f>IFERROR(__xludf.DUMMYFUNCTION("""COMPUTED_VALUE"""),45422.66666666667)</f>
        <v>45422.66667</v>
      </c>
      <c r="H92" s="1">
        <f>IFERROR(__xludf.DUMMYFUNCTION("""COMPUTED_VALUE"""),105.95)</f>
        <v>105.95</v>
      </c>
      <c r="J92" s="2">
        <f>IFERROR(__xludf.DUMMYFUNCTION("""COMPUTED_VALUE"""),45422.66666666667)</f>
        <v>45422.66667</v>
      </c>
      <c r="K92" s="1">
        <f>IFERROR(__xludf.DUMMYFUNCTION("""COMPUTED_VALUE"""),105.97)</f>
        <v>105.97</v>
      </c>
      <c r="M92" s="2">
        <f>IFERROR(__xludf.DUMMYFUNCTION("""COMPUTED_VALUE"""),45422.66666666667)</f>
        <v>45422.66667</v>
      </c>
      <c r="N92" s="1">
        <f>IFERROR(__xludf.DUMMYFUNCTION("""COMPUTED_VALUE"""),1.0162948E7)</f>
        <v>10162948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IFERROR(__xludf.DUMMYFUNCTION("""COMPUTED_VALUE"""),105.74)</f>
        <v>105.74</v>
      </c>
      <c r="D93" s="2">
        <f>IFERROR(__xludf.DUMMYFUNCTION("""COMPUTED_VALUE"""),45425.66666666667)</f>
        <v>45425.66667</v>
      </c>
      <c r="E93" s="1">
        <f>IFERROR(__xludf.DUMMYFUNCTION("""COMPUTED_VALUE"""),106.79)</f>
        <v>106.79</v>
      </c>
      <c r="G93" s="2">
        <f>IFERROR(__xludf.DUMMYFUNCTION("""COMPUTED_VALUE"""),45425.66666666667)</f>
        <v>45425.66667</v>
      </c>
      <c r="H93" s="1">
        <f>IFERROR(__xludf.DUMMYFUNCTION("""COMPUTED_VALUE"""),104.56)</f>
        <v>104.56</v>
      </c>
      <c r="J93" s="2">
        <f>IFERROR(__xludf.DUMMYFUNCTION("""COMPUTED_VALUE"""),45425.66666666667)</f>
        <v>45425.66667</v>
      </c>
      <c r="K93" s="1">
        <f>IFERROR(__xludf.DUMMYFUNCTION("""COMPUTED_VALUE"""),105.77)</f>
        <v>105.77</v>
      </c>
      <c r="M93" s="2">
        <f>IFERROR(__xludf.DUMMYFUNCTION("""COMPUTED_VALUE"""),45425.66666666667)</f>
        <v>45425.66667</v>
      </c>
      <c r="N93" s="1">
        <f>IFERROR(__xludf.DUMMYFUNCTION("""COMPUTED_VALUE"""),7533356.0)</f>
        <v>7533356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IFERROR(__xludf.DUMMYFUNCTION("""COMPUTED_VALUE"""),105.86)</f>
        <v>105.86</v>
      </c>
      <c r="D94" s="2">
        <f>IFERROR(__xludf.DUMMYFUNCTION("""COMPUTED_VALUE"""),45426.66666666667)</f>
        <v>45426.66667</v>
      </c>
      <c r="E94" s="1">
        <f>IFERROR(__xludf.DUMMYFUNCTION("""COMPUTED_VALUE"""),107.06)</f>
        <v>107.06</v>
      </c>
      <c r="G94" s="2">
        <f>IFERROR(__xludf.DUMMYFUNCTION("""COMPUTED_VALUE"""),45426.66666666667)</f>
        <v>45426.66667</v>
      </c>
      <c r="H94" s="1">
        <f>IFERROR(__xludf.DUMMYFUNCTION("""COMPUTED_VALUE"""),105.86)</f>
        <v>105.86</v>
      </c>
      <c r="J94" s="2">
        <f>IFERROR(__xludf.DUMMYFUNCTION("""COMPUTED_VALUE"""),45426.66666666667)</f>
        <v>45426.66667</v>
      </c>
      <c r="K94" s="1">
        <f>IFERROR(__xludf.DUMMYFUNCTION("""COMPUTED_VALUE"""),106.22)</f>
        <v>106.22</v>
      </c>
      <c r="M94" s="2">
        <f>IFERROR(__xludf.DUMMYFUNCTION("""COMPUTED_VALUE"""),45426.66666666667)</f>
        <v>45426.66667</v>
      </c>
      <c r="N94" s="1">
        <f>IFERROR(__xludf.DUMMYFUNCTION("""COMPUTED_VALUE"""),8403926.0)</f>
        <v>8403926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IFERROR(__xludf.DUMMYFUNCTION("""COMPUTED_VALUE"""),106.34)</f>
        <v>106.34</v>
      </c>
      <c r="D95" s="2">
        <f>IFERROR(__xludf.DUMMYFUNCTION("""COMPUTED_VALUE"""),45427.66666666667)</f>
        <v>45427.66667</v>
      </c>
      <c r="E95" s="1">
        <f>IFERROR(__xludf.DUMMYFUNCTION("""COMPUTED_VALUE"""),108.35)</f>
        <v>108.35</v>
      </c>
      <c r="G95" s="2">
        <f>IFERROR(__xludf.DUMMYFUNCTION("""COMPUTED_VALUE"""),45427.66666666667)</f>
        <v>45427.66667</v>
      </c>
      <c r="H95" s="1">
        <f>IFERROR(__xludf.DUMMYFUNCTION("""COMPUTED_VALUE"""),105.43)</f>
        <v>105.43</v>
      </c>
      <c r="J95" s="2">
        <f>IFERROR(__xludf.DUMMYFUNCTION("""COMPUTED_VALUE"""),45427.66666666667)</f>
        <v>45427.66667</v>
      </c>
      <c r="K95" s="1">
        <f>IFERROR(__xludf.DUMMYFUNCTION("""COMPUTED_VALUE"""),107.86)</f>
        <v>107.86</v>
      </c>
      <c r="M95" s="2">
        <f>IFERROR(__xludf.DUMMYFUNCTION("""COMPUTED_VALUE"""),45427.66666666667)</f>
        <v>45427.66667</v>
      </c>
      <c r="N95" s="1">
        <f>IFERROR(__xludf.DUMMYFUNCTION("""COMPUTED_VALUE"""),9263823.0)</f>
        <v>9263823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IFERROR(__xludf.DUMMYFUNCTION("""COMPUTED_VALUE"""),107.78)</f>
        <v>107.78</v>
      </c>
      <c r="D96" s="2">
        <f>IFERROR(__xludf.DUMMYFUNCTION("""COMPUTED_VALUE"""),45428.66666666667)</f>
        <v>45428.66667</v>
      </c>
      <c r="E96" s="1">
        <f>IFERROR(__xludf.DUMMYFUNCTION("""COMPUTED_VALUE"""),107.93)</f>
        <v>107.93</v>
      </c>
      <c r="G96" s="2">
        <f>IFERROR(__xludf.DUMMYFUNCTION("""COMPUTED_VALUE"""),45428.66666666667)</f>
        <v>45428.66667</v>
      </c>
      <c r="H96" s="1">
        <f>IFERROR(__xludf.DUMMYFUNCTION("""COMPUTED_VALUE"""),105.97)</f>
        <v>105.97</v>
      </c>
      <c r="J96" s="2">
        <f>IFERROR(__xludf.DUMMYFUNCTION("""COMPUTED_VALUE"""),45428.66666666667)</f>
        <v>45428.66667</v>
      </c>
      <c r="K96" s="1">
        <f>IFERROR(__xludf.DUMMYFUNCTION("""COMPUTED_VALUE"""),107.02)</f>
        <v>107.02</v>
      </c>
      <c r="M96" s="2">
        <f>IFERROR(__xludf.DUMMYFUNCTION("""COMPUTED_VALUE"""),45428.66666666667)</f>
        <v>45428.66667</v>
      </c>
      <c r="N96" s="1">
        <f>IFERROR(__xludf.DUMMYFUNCTION("""COMPUTED_VALUE"""),9830586.0)</f>
        <v>9830586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IFERROR(__xludf.DUMMYFUNCTION("""COMPUTED_VALUE"""),107.54)</f>
        <v>107.54</v>
      </c>
      <c r="D97" s="2">
        <f>IFERROR(__xludf.DUMMYFUNCTION("""COMPUTED_VALUE"""),45429.66666666667)</f>
        <v>45429.66667</v>
      </c>
      <c r="E97" s="1">
        <f>IFERROR(__xludf.DUMMYFUNCTION("""COMPUTED_VALUE"""),109.9)</f>
        <v>109.9</v>
      </c>
      <c r="G97" s="2">
        <f>IFERROR(__xludf.DUMMYFUNCTION("""COMPUTED_VALUE"""),45429.66666666667)</f>
        <v>45429.66667</v>
      </c>
      <c r="H97" s="1">
        <f>IFERROR(__xludf.DUMMYFUNCTION("""COMPUTED_VALUE"""),107.54)</f>
        <v>107.54</v>
      </c>
      <c r="J97" s="2">
        <f>IFERROR(__xludf.DUMMYFUNCTION("""COMPUTED_VALUE"""),45429.66666666667)</f>
        <v>45429.66667</v>
      </c>
      <c r="K97" s="1">
        <f>IFERROR(__xludf.DUMMYFUNCTION("""COMPUTED_VALUE"""),109.52)</f>
        <v>109.52</v>
      </c>
      <c r="M97" s="2">
        <f>IFERROR(__xludf.DUMMYFUNCTION("""COMPUTED_VALUE"""),45429.66666666667)</f>
        <v>45429.66667</v>
      </c>
      <c r="N97" s="1">
        <f>IFERROR(__xludf.DUMMYFUNCTION("""COMPUTED_VALUE"""),1.2248594E7)</f>
        <v>12248594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IFERROR(__xludf.DUMMYFUNCTION("""COMPUTED_VALUE"""),109.57)</f>
        <v>109.57</v>
      </c>
      <c r="D98" s="2">
        <f>IFERROR(__xludf.DUMMYFUNCTION("""COMPUTED_VALUE"""),45432.66666666667)</f>
        <v>45432.66667</v>
      </c>
      <c r="E98" s="1">
        <f>IFERROR(__xludf.DUMMYFUNCTION("""COMPUTED_VALUE"""),111.42)</f>
        <v>111.42</v>
      </c>
      <c r="G98" s="2">
        <f>IFERROR(__xludf.DUMMYFUNCTION("""COMPUTED_VALUE"""),45432.66666666667)</f>
        <v>45432.66667</v>
      </c>
      <c r="H98" s="1">
        <f>IFERROR(__xludf.DUMMYFUNCTION("""COMPUTED_VALUE"""),109.09)</f>
        <v>109.09</v>
      </c>
      <c r="J98" s="2">
        <f>IFERROR(__xludf.DUMMYFUNCTION("""COMPUTED_VALUE"""),45432.66666666667)</f>
        <v>45432.66667</v>
      </c>
      <c r="K98" s="1">
        <f>IFERROR(__xludf.DUMMYFUNCTION("""COMPUTED_VALUE"""),111.2)</f>
        <v>111.2</v>
      </c>
      <c r="M98" s="2">
        <f>IFERROR(__xludf.DUMMYFUNCTION("""COMPUTED_VALUE"""),45432.66666666667)</f>
        <v>45432.66667</v>
      </c>
      <c r="N98" s="1">
        <f>IFERROR(__xludf.DUMMYFUNCTION("""COMPUTED_VALUE"""),1.0089186E7)</f>
        <v>10089186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IFERROR(__xludf.DUMMYFUNCTION("""COMPUTED_VALUE"""),111.22)</f>
        <v>111.22</v>
      </c>
      <c r="D99" s="2">
        <f>IFERROR(__xludf.DUMMYFUNCTION("""COMPUTED_VALUE"""),45433.66666666667)</f>
        <v>45433.66667</v>
      </c>
      <c r="E99" s="1">
        <f>IFERROR(__xludf.DUMMYFUNCTION("""COMPUTED_VALUE"""),111.22)</f>
        <v>111.22</v>
      </c>
      <c r="G99" s="2">
        <f>IFERROR(__xludf.DUMMYFUNCTION("""COMPUTED_VALUE"""),45433.66666666667)</f>
        <v>45433.66667</v>
      </c>
      <c r="H99" s="1">
        <f>IFERROR(__xludf.DUMMYFUNCTION("""COMPUTED_VALUE"""),109.54)</f>
        <v>109.54</v>
      </c>
      <c r="J99" s="2">
        <f>IFERROR(__xludf.DUMMYFUNCTION("""COMPUTED_VALUE"""),45433.66666666667)</f>
        <v>45433.66667</v>
      </c>
      <c r="K99" s="1">
        <f>IFERROR(__xludf.DUMMYFUNCTION("""COMPUTED_VALUE"""),110.17)</f>
        <v>110.17</v>
      </c>
      <c r="M99" s="2">
        <f>IFERROR(__xludf.DUMMYFUNCTION("""COMPUTED_VALUE"""),45433.66666666667)</f>
        <v>45433.66667</v>
      </c>
      <c r="N99" s="1">
        <f>IFERROR(__xludf.DUMMYFUNCTION("""COMPUTED_VALUE"""),8673560.0)</f>
        <v>8673560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IFERROR(__xludf.DUMMYFUNCTION("""COMPUTED_VALUE"""),109.91)</f>
        <v>109.91</v>
      </c>
      <c r="D100" s="2">
        <f>IFERROR(__xludf.DUMMYFUNCTION("""COMPUTED_VALUE"""),45434.66666666667)</f>
        <v>45434.66667</v>
      </c>
      <c r="E100" s="1">
        <f>IFERROR(__xludf.DUMMYFUNCTION("""COMPUTED_VALUE"""),109.91)</f>
        <v>109.91</v>
      </c>
      <c r="G100" s="2">
        <f>IFERROR(__xludf.DUMMYFUNCTION("""COMPUTED_VALUE"""),45434.66666666667)</f>
        <v>45434.66667</v>
      </c>
      <c r="H100" s="1">
        <f>IFERROR(__xludf.DUMMYFUNCTION("""COMPUTED_VALUE"""),105.33)</f>
        <v>105.33</v>
      </c>
      <c r="J100" s="2">
        <f>IFERROR(__xludf.DUMMYFUNCTION("""COMPUTED_VALUE"""),45434.66666666667)</f>
        <v>45434.66667</v>
      </c>
      <c r="K100" s="1">
        <f>IFERROR(__xludf.DUMMYFUNCTION("""COMPUTED_VALUE"""),106.33)</f>
        <v>106.33</v>
      </c>
      <c r="M100" s="2">
        <f>IFERROR(__xludf.DUMMYFUNCTION("""COMPUTED_VALUE"""),45434.66666666667)</f>
        <v>45434.66667</v>
      </c>
      <c r="N100" s="1">
        <f>IFERROR(__xludf.DUMMYFUNCTION("""COMPUTED_VALUE"""),1.1288075E7)</f>
        <v>11288075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IFERROR(__xludf.DUMMYFUNCTION("""COMPUTED_VALUE"""),105.35)</f>
        <v>105.35</v>
      </c>
      <c r="D101" s="2">
        <f>IFERROR(__xludf.DUMMYFUNCTION("""COMPUTED_VALUE"""),45435.66666666667)</f>
        <v>45435.66667</v>
      </c>
      <c r="E101" s="1">
        <f>IFERROR(__xludf.DUMMYFUNCTION("""COMPUTED_VALUE"""),105.37)</f>
        <v>105.37</v>
      </c>
      <c r="G101" s="2">
        <f>IFERROR(__xludf.DUMMYFUNCTION("""COMPUTED_VALUE"""),45435.66666666667)</f>
        <v>45435.66667</v>
      </c>
      <c r="H101" s="1">
        <f>IFERROR(__xludf.DUMMYFUNCTION("""COMPUTED_VALUE"""),103.2)</f>
        <v>103.2</v>
      </c>
      <c r="J101" s="2">
        <f>IFERROR(__xludf.DUMMYFUNCTION("""COMPUTED_VALUE"""),45435.66666666667)</f>
        <v>45435.66667</v>
      </c>
      <c r="K101" s="1">
        <f>IFERROR(__xludf.DUMMYFUNCTION("""COMPUTED_VALUE"""),103.38)</f>
        <v>103.38</v>
      </c>
      <c r="M101" s="2">
        <f>IFERROR(__xludf.DUMMYFUNCTION("""COMPUTED_VALUE"""),45435.66666666667)</f>
        <v>45435.66667</v>
      </c>
      <c r="N101" s="1">
        <f>IFERROR(__xludf.DUMMYFUNCTION("""COMPUTED_VALUE"""),1.2358946E7)</f>
        <v>12358946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IFERROR(__xludf.DUMMYFUNCTION("""COMPUTED_VALUE"""),103.68)</f>
        <v>103.68</v>
      </c>
      <c r="D102" s="2">
        <f>IFERROR(__xludf.DUMMYFUNCTION("""COMPUTED_VALUE"""),45436.66666666667)</f>
        <v>45436.66667</v>
      </c>
      <c r="E102" s="1">
        <f>IFERROR(__xludf.DUMMYFUNCTION("""COMPUTED_VALUE"""),105.47)</f>
        <v>105.47</v>
      </c>
      <c r="G102" s="2">
        <f>IFERROR(__xludf.DUMMYFUNCTION("""COMPUTED_VALUE"""),45436.66666666667)</f>
        <v>45436.66667</v>
      </c>
      <c r="H102" s="1">
        <f>IFERROR(__xludf.DUMMYFUNCTION("""COMPUTED_VALUE"""),103.68)</f>
        <v>103.68</v>
      </c>
      <c r="J102" s="2">
        <f>IFERROR(__xludf.DUMMYFUNCTION("""COMPUTED_VALUE"""),45436.66666666667)</f>
        <v>45436.66667</v>
      </c>
      <c r="K102" s="1">
        <f>IFERROR(__xludf.DUMMYFUNCTION("""COMPUTED_VALUE"""),105.13)</f>
        <v>105.13</v>
      </c>
      <c r="M102" s="2">
        <f>IFERROR(__xludf.DUMMYFUNCTION("""COMPUTED_VALUE"""),45436.66666666667)</f>
        <v>45436.66667</v>
      </c>
      <c r="N102" s="1">
        <f>IFERROR(__xludf.DUMMYFUNCTION("""COMPUTED_VALUE"""),7662628.0)</f>
        <v>7662628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IFERROR(__xludf.DUMMYFUNCTION("""COMPUTED_VALUE"""),106.46)</f>
        <v>106.46</v>
      </c>
      <c r="D103" s="2">
        <f>IFERROR(__xludf.DUMMYFUNCTION("""COMPUTED_VALUE"""),45440.66666666667)</f>
        <v>45440.66667</v>
      </c>
      <c r="E103" s="1">
        <f>IFERROR(__xludf.DUMMYFUNCTION("""COMPUTED_VALUE"""),107.03)</f>
        <v>107.03</v>
      </c>
      <c r="G103" s="2">
        <f>IFERROR(__xludf.DUMMYFUNCTION("""COMPUTED_VALUE"""),45440.66666666667)</f>
        <v>45440.66667</v>
      </c>
      <c r="H103" s="1">
        <f>IFERROR(__xludf.DUMMYFUNCTION("""COMPUTED_VALUE"""),105.61)</f>
        <v>105.61</v>
      </c>
      <c r="J103" s="2">
        <f>IFERROR(__xludf.DUMMYFUNCTION("""COMPUTED_VALUE"""),45440.66666666667)</f>
        <v>45440.66667</v>
      </c>
      <c r="K103" s="1">
        <f>IFERROR(__xludf.DUMMYFUNCTION("""COMPUTED_VALUE"""),106.46)</f>
        <v>106.46</v>
      </c>
      <c r="M103" s="2">
        <f>IFERROR(__xludf.DUMMYFUNCTION("""COMPUTED_VALUE"""),45440.66666666667)</f>
        <v>45440.66667</v>
      </c>
      <c r="N103" s="1">
        <f>IFERROR(__xludf.DUMMYFUNCTION("""COMPUTED_VALUE"""),8885763.0)</f>
        <v>8885763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IFERROR(__xludf.DUMMYFUNCTION("""COMPUTED_VALUE"""),106.36)</f>
        <v>106.36</v>
      </c>
      <c r="D104" s="2">
        <f>IFERROR(__xludf.DUMMYFUNCTION("""COMPUTED_VALUE"""),45441.66666666667)</f>
        <v>45441.66667</v>
      </c>
      <c r="E104" s="1">
        <f>IFERROR(__xludf.DUMMYFUNCTION("""COMPUTED_VALUE"""),106.36)</f>
        <v>106.36</v>
      </c>
      <c r="G104" s="2">
        <f>IFERROR(__xludf.DUMMYFUNCTION("""COMPUTED_VALUE"""),45441.66666666667)</f>
        <v>45441.66667</v>
      </c>
      <c r="H104" s="1">
        <f>IFERROR(__xludf.DUMMYFUNCTION("""COMPUTED_VALUE"""),104.18)</f>
        <v>104.18</v>
      </c>
      <c r="J104" s="2">
        <f>IFERROR(__xludf.DUMMYFUNCTION("""COMPUTED_VALUE"""),45441.66666666667)</f>
        <v>45441.66667</v>
      </c>
      <c r="K104" s="1">
        <f>IFERROR(__xludf.DUMMYFUNCTION("""COMPUTED_VALUE"""),104.36)</f>
        <v>104.36</v>
      </c>
      <c r="M104" s="2">
        <f>IFERROR(__xludf.DUMMYFUNCTION("""COMPUTED_VALUE"""),45441.66666666667)</f>
        <v>45441.66667</v>
      </c>
      <c r="N104" s="1">
        <f>IFERROR(__xludf.DUMMYFUNCTION("""COMPUTED_VALUE"""),9810911.0)</f>
        <v>9810911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IFERROR(__xludf.DUMMYFUNCTION("""COMPUTED_VALUE"""),104.33)</f>
        <v>104.33</v>
      </c>
      <c r="D105" s="2">
        <f>IFERROR(__xludf.DUMMYFUNCTION("""COMPUTED_VALUE"""),45442.66666666667)</f>
        <v>45442.66667</v>
      </c>
      <c r="E105" s="1">
        <f>IFERROR(__xludf.DUMMYFUNCTION("""COMPUTED_VALUE"""),106.13)</f>
        <v>106.13</v>
      </c>
      <c r="G105" s="2">
        <f>IFERROR(__xludf.DUMMYFUNCTION("""COMPUTED_VALUE"""),45442.66666666667)</f>
        <v>45442.66667</v>
      </c>
      <c r="H105" s="1">
        <f>IFERROR(__xludf.DUMMYFUNCTION("""COMPUTED_VALUE"""),104.02)</f>
        <v>104.02</v>
      </c>
      <c r="J105" s="2">
        <f>IFERROR(__xludf.DUMMYFUNCTION("""COMPUTED_VALUE"""),45442.66666666667)</f>
        <v>45442.66667</v>
      </c>
      <c r="K105" s="1">
        <f>IFERROR(__xludf.DUMMYFUNCTION("""COMPUTED_VALUE"""),105.14)</f>
        <v>105.14</v>
      </c>
      <c r="M105" s="2">
        <f>IFERROR(__xludf.DUMMYFUNCTION("""COMPUTED_VALUE"""),45442.66666666667)</f>
        <v>45442.66667</v>
      </c>
      <c r="N105" s="1">
        <f>IFERROR(__xludf.DUMMYFUNCTION("""COMPUTED_VALUE"""),8039387.0)</f>
        <v>8039387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IFERROR(__xludf.DUMMYFUNCTION("""COMPUTED_VALUE"""),105.19)</f>
        <v>105.19</v>
      </c>
      <c r="D106" s="2">
        <f>IFERROR(__xludf.DUMMYFUNCTION("""COMPUTED_VALUE"""),45443.66666666667)</f>
        <v>45443.66667</v>
      </c>
      <c r="E106" s="1">
        <f>IFERROR(__xludf.DUMMYFUNCTION("""COMPUTED_VALUE"""),105.72)</f>
        <v>105.72</v>
      </c>
      <c r="G106" s="2">
        <f>IFERROR(__xludf.DUMMYFUNCTION("""COMPUTED_VALUE"""),45443.66666666667)</f>
        <v>45443.66667</v>
      </c>
      <c r="H106" s="1">
        <f>IFERROR(__xludf.DUMMYFUNCTION("""COMPUTED_VALUE"""),103.45)</f>
        <v>103.45</v>
      </c>
      <c r="J106" s="2">
        <f>IFERROR(__xludf.DUMMYFUNCTION("""COMPUTED_VALUE"""),45443.66666666667)</f>
        <v>45443.66667</v>
      </c>
      <c r="K106" s="1">
        <f>IFERROR(__xludf.DUMMYFUNCTION("""COMPUTED_VALUE"""),104.95)</f>
        <v>104.95</v>
      </c>
      <c r="M106" s="2">
        <f>IFERROR(__xludf.DUMMYFUNCTION("""COMPUTED_VALUE"""),45443.66666666667)</f>
        <v>45443.66667</v>
      </c>
      <c r="N106" s="1">
        <f>IFERROR(__xludf.DUMMYFUNCTION("""COMPUTED_VALUE"""),1.6721814E7)</f>
        <v>16721814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IFERROR(__xludf.DUMMYFUNCTION("""COMPUTED_VALUE"""),105.13)</f>
        <v>105.13</v>
      </c>
      <c r="D107" s="2">
        <f>IFERROR(__xludf.DUMMYFUNCTION("""COMPUTED_VALUE"""),45446.66666666667)</f>
        <v>45446.66667</v>
      </c>
      <c r="E107" s="1">
        <f>IFERROR(__xludf.DUMMYFUNCTION("""COMPUTED_VALUE"""),105.36)</f>
        <v>105.36</v>
      </c>
      <c r="G107" s="2">
        <f>IFERROR(__xludf.DUMMYFUNCTION("""COMPUTED_VALUE"""),45446.66666666667)</f>
        <v>45446.66667</v>
      </c>
      <c r="H107" s="1">
        <f>IFERROR(__xludf.DUMMYFUNCTION("""COMPUTED_VALUE"""),104.5)</f>
        <v>104.5</v>
      </c>
      <c r="J107" s="2">
        <f>IFERROR(__xludf.DUMMYFUNCTION("""COMPUTED_VALUE"""),45446.66666666667)</f>
        <v>45446.66667</v>
      </c>
      <c r="K107" s="1">
        <f>IFERROR(__xludf.DUMMYFUNCTION("""COMPUTED_VALUE"""),105.04)</f>
        <v>105.04</v>
      </c>
      <c r="M107" s="2">
        <f>IFERROR(__xludf.DUMMYFUNCTION("""COMPUTED_VALUE"""),45446.66666666667)</f>
        <v>45446.66667</v>
      </c>
      <c r="N107" s="1">
        <f>IFERROR(__xludf.DUMMYFUNCTION("""COMPUTED_VALUE"""),9292929.0)</f>
        <v>9292929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IFERROR(__xludf.DUMMYFUNCTION("""COMPUTED_VALUE"""),104.32)</f>
        <v>104.32</v>
      </c>
      <c r="D108" s="2">
        <f>IFERROR(__xludf.DUMMYFUNCTION("""COMPUTED_VALUE"""),45447.66666666667)</f>
        <v>45447.66667</v>
      </c>
      <c r="E108" s="1">
        <f>IFERROR(__xludf.DUMMYFUNCTION("""COMPUTED_VALUE"""),104.32)</f>
        <v>104.32</v>
      </c>
      <c r="G108" s="2">
        <f>IFERROR(__xludf.DUMMYFUNCTION("""COMPUTED_VALUE"""),45447.66666666667)</f>
        <v>45447.66667</v>
      </c>
      <c r="H108" s="1">
        <f>IFERROR(__xludf.DUMMYFUNCTION("""COMPUTED_VALUE"""),100.51)</f>
        <v>100.51</v>
      </c>
      <c r="J108" s="2">
        <f>IFERROR(__xludf.DUMMYFUNCTION("""COMPUTED_VALUE"""),45447.66666666667)</f>
        <v>45447.66667</v>
      </c>
      <c r="K108" s="1">
        <f>IFERROR(__xludf.DUMMYFUNCTION("""COMPUTED_VALUE"""),101.81)</f>
        <v>101.81</v>
      </c>
      <c r="M108" s="2">
        <f>IFERROR(__xludf.DUMMYFUNCTION("""COMPUTED_VALUE"""),45447.66666666667)</f>
        <v>45447.66667</v>
      </c>
      <c r="N108" s="1">
        <f>IFERROR(__xludf.DUMMYFUNCTION("""COMPUTED_VALUE"""),1.1708853E7)</f>
        <v>11708853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IFERROR(__xludf.DUMMYFUNCTION("""COMPUTED_VALUE"""),101.88)</f>
        <v>101.88</v>
      </c>
      <c r="D109" s="2">
        <f>IFERROR(__xludf.DUMMYFUNCTION("""COMPUTED_VALUE"""),45448.66666666667)</f>
        <v>45448.66667</v>
      </c>
      <c r="E109" s="1">
        <f>IFERROR(__xludf.DUMMYFUNCTION("""COMPUTED_VALUE"""),103.07)</f>
        <v>103.07</v>
      </c>
      <c r="G109" s="2">
        <f>IFERROR(__xludf.DUMMYFUNCTION("""COMPUTED_VALUE"""),45448.66666666667)</f>
        <v>45448.66667</v>
      </c>
      <c r="H109" s="1">
        <f>IFERROR(__xludf.DUMMYFUNCTION("""COMPUTED_VALUE"""),101.3)</f>
        <v>101.3</v>
      </c>
      <c r="J109" s="2">
        <f>IFERROR(__xludf.DUMMYFUNCTION("""COMPUTED_VALUE"""),45448.66666666667)</f>
        <v>45448.66667</v>
      </c>
      <c r="K109" s="1">
        <f>IFERROR(__xludf.DUMMYFUNCTION("""COMPUTED_VALUE"""),102.98)</f>
        <v>102.98</v>
      </c>
      <c r="M109" s="2">
        <f>IFERROR(__xludf.DUMMYFUNCTION("""COMPUTED_VALUE"""),45448.66666666667)</f>
        <v>45448.66667</v>
      </c>
      <c r="N109" s="1">
        <f>IFERROR(__xludf.DUMMYFUNCTION("""COMPUTED_VALUE"""),7946723.0)</f>
        <v>7946723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IFERROR(__xludf.DUMMYFUNCTION("""COMPUTED_VALUE"""),103.11)</f>
        <v>103.11</v>
      </c>
      <c r="D110" s="2">
        <f>IFERROR(__xludf.DUMMYFUNCTION("""COMPUTED_VALUE"""),45449.66666666667)</f>
        <v>45449.66667</v>
      </c>
      <c r="E110" s="1">
        <f>IFERROR(__xludf.DUMMYFUNCTION("""COMPUTED_VALUE"""),106.58)</f>
        <v>106.58</v>
      </c>
      <c r="G110" s="2">
        <f>IFERROR(__xludf.DUMMYFUNCTION("""COMPUTED_VALUE"""),45449.66666666667)</f>
        <v>45449.66667</v>
      </c>
      <c r="H110" s="1">
        <f>IFERROR(__xludf.DUMMYFUNCTION("""COMPUTED_VALUE"""),102.28)</f>
        <v>102.28</v>
      </c>
      <c r="J110" s="2">
        <f>IFERROR(__xludf.DUMMYFUNCTION("""COMPUTED_VALUE"""),45449.66666666667)</f>
        <v>45449.66667</v>
      </c>
      <c r="K110" s="1">
        <f>IFERROR(__xludf.DUMMYFUNCTION("""COMPUTED_VALUE"""),106.5)</f>
        <v>106.5</v>
      </c>
      <c r="M110" s="2">
        <f>IFERROR(__xludf.DUMMYFUNCTION("""COMPUTED_VALUE"""),45449.66666666667)</f>
        <v>45449.66667</v>
      </c>
      <c r="N110" s="1">
        <f>IFERROR(__xludf.DUMMYFUNCTION("""COMPUTED_VALUE"""),1.1799715E7)</f>
        <v>11799715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IFERROR(__xludf.DUMMYFUNCTION("""COMPUTED_VALUE"""),102.29)</f>
        <v>102.29</v>
      </c>
      <c r="D111" s="2">
        <f>IFERROR(__xludf.DUMMYFUNCTION("""COMPUTED_VALUE"""),45450.66666666667)</f>
        <v>45450.66667</v>
      </c>
      <c r="E111" s="1">
        <f>IFERROR(__xludf.DUMMYFUNCTION("""COMPUTED_VALUE"""),102.92)</f>
        <v>102.92</v>
      </c>
      <c r="G111" s="2">
        <f>IFERROR(__xludf.DUMMYFUNCTION("""COMPUTED_VALUE"""),45450.66666666667)</f>
        <v>45450.66667</v>
      </c>
      <c r="H111" s="1">
        <f>IFERROR(__xludf.DUMMYFUNCTION("""COMPUTED_VALUE"""),100.33)</f>
        <v>100.33</v>
      </c>
      <c r="J111" s="2">
        <f>IFERROR(__xludf.DUMMYFUNCTION("""COMPUTED_VALUE"""),45450.66666666667)</f>
        <v>45450.66667</v>
      </c>
      <c r="K111" s="1">
        <f>IFERROR(__xludf.DUMMYFUNCTION("""COMPUTED_VALUE"""),100.76)</f>
        <v>100.76</v>
      </c>
      <c r="M111" s="2">
        <f>IFERROR(__xludf.DUMMYFUNCTION("""COMPUTED_VALUE"""),45450.66666666667)</f>
        <v>45450.66667</v>
      </c>
      <c r="N111" s="1">
        <f>IFERROR(__xludf.DUMMYFUNCTION("""COMPUTED_VALUE"""),1.2759974E7)</f>
        <v>12759974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IFERROR(__xludf.DUMMYFUNCTION("""COMPUTED_VALUE"""),100.72)</f>
        <v>100.72</v>
      </c>
      <c r="D112" s="2">
        <f>IFERROR(__xludf.DUMMYFUNCTION("""COMPUTED_VALUE"""),45453.66666666667)</f>
        <v>45453.66667</v>
      </c>
      <c r="E112" s="1">
        <f>IFERROR(__xludf.DUMMYFUNCTION("""COMPUTED_VALUE"""),102.29)</f>
        <v>102.29</v>
      </c>
      <c r="G112" s="2">
        <f>IFERROR(__xludf.DUMMYFUNCTION("""COMPUTED_VALUE"""),45453.66666666667)</f>
        <v>45453.66667</v>
      </c>
      <c r="H112" s="1">
        <f>IFERROR(__xludf.DUMMYFUNCTION("""COMPUTED_VALUE"""),100.13)</f>
        <v>100.13</v>
      </c>
      <c r="J112" s="2">
        <f>IFERROR(__xludf.DUMMYFUNCTION("""COMPUTED_VALUE"""),45453.66666666667)</f>
        <v>45453.66667</v>
      </c>
      <c r="K112" s="1">
        <f>IFERROR(__xludf.DUMMYFUNCTION("""COMPUTED_VALUE"""),102.27)</f>
        <v>102.27</v>
      </c>
      <c r="M112" s="2">
        <f>IFERROR(__xludf.DUMMYFUNCTION("""COMPUTED_VALUE"""),45453.66666666667)</f>
        <v>45453.66667</v>
      </c>
      <c r="N112" s="1">
        <f>IFERROR(__xludf.DUMMYFUNCTION("""COMPUTED_VALUE"""),8670575.0)</f>
        <v>8670575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IFERROR(__xludf.DUMMYFUNCTION("""COMPUTED_VALUE"""),101.19)</f>
        <v>101.19</v>
      </c>
      <c r="D113" s="2">
        <f>IFERROR(__xludf.DUMMYFUNCTION("""COMPUTED_VALUE"""),45454.66666666667)</f>
        <v>45454.66667</v>
      </c>
      <c r="E113" s="1">
        <f>IFERROR(__xludf.DUMMYFUNCTION("""COMPUTED_VALUE"""),101.19)</f>
        <v>101.19</v>
      </c>
      <c r="G113" s="2">
        <f>IFERROR(__xludf.DUMMYFUNCTION("""COMPUTED_VALUE"""),45454.66666666667)</f>
        <v>45454.66667</v>
      </c>
      <c r="H113" s="1">
        <f>IFERROR(__xludf.DUMMYFUNCTION("""COMPUTED_VALUE"""),99.74)</f>
        <v>99.74</v>
      </c>
      <c r="J113" s="2">
        <f>IFERROR(__xludf.DUMMYFUNCTION("""COMPUTED_VALUE"""),45454.66666666667)</f>
        <v>45454.66667</v>
      </c>
      <c r="K113" s="1">
        <f>IFERROR(__xludf.DUMMYFUNCTION("""COMPUTED_VALUE"""),100.85)</f>
        <v>100.85</v>
      </c>
      <c r="M113" s="2">
        <f>IFERROR(__xludf.DUMMYFUNCTION("""COMPUTED_VALUE"""),45454.66666666667)</f>
        <v>45454.66667</v>
      </c>
      <c r="N113" s="1">
        <f>IFERROR(__xludf.DUMMYFUNCTION("""COMPUTED_VALUE"""),9119639.0)</f>
        <v>9119639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IFERROR(__xludf.DUMMYFUNCTION("""COMPUTED_VALUE"""),103.11)</f>
        <v>103.11</v>
      </c>
      <c r="D114" s="2">
        <f>IFERROR(__xludf.DUMMYFUNCTION("""COMPUTED_VALUE"""),45455.66666666667)</f>
        <v>45455.66667</v>
      </c>
      <c r="E114" s="1">
        <f>IFERROR(__xludf.DUMMYFUNCTION("""COMPUTED_VALUE"""),104.04)</f>
        <v>104.04</v>
      </c>
      <c r="G114" s="2">
        <f>IFERROR(__xludf.DUMMYFUNCTION("""COMPUTED_VALUE"""),45455.66666666667)</f>
        <v>45455.66667</v>
      </c>
      <c r="H114" s="1">
        <f>IFERROR(__xludf.DUMMYFUNCTION("""COMPUTED_VALUE"""),101.67)</f>
        <v>101.67</v>
      </c>
      <c r="J114" s="2">
        <f>IFERROR(__xludf.DUMMYFUNCTION("""COMPUTED_VALUE"""),45455.66666666667)</f>
        <v>45455.66667</v>
      </c>
      <c r="K114" s="1">
        <f>IFERROR(__xludf.DUMMYFUNCTION("""COMPUTED_VALUE"""),102.03)</f>
        <v>102.03</v>
      </c>
      <c r="M114" s="2">
        <f>IFERROR(__xludf.DUMMYFUNCTION("""COMPUTED_VALUE"""),45455.66666666667)</f>
        <v>45455.66667</v>
      </c>
      <c r="N114" s="1">
        <f>IFERROR(__xludf.DUMMYFUNCTION("""COMPUTED_VALUE"""),8195071.0)</f>
        <v>8195071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IFERROR(__xludf.DUMMYFUNCTION("""COMPUTED_VALUE"""),101.44)</f>
        <v>101.44</v>
      </c>
      <c r="D115" s="2">
        <f>IFERROR(__xludf.DUMMYFUNCTION("""COMPUTED_VALUE"""),45456.66666666667)</f>
        <v>45456.66667</v>
      </c>
      <c r="E115" s="1">
        <f>IFERROR(__xludf.DUMMYFUNCTION("""COMPUTED_VALUE"""),102.37)</f>
        <v>102.37</v>
      </c>
      <c r="G115" s="2">
        <f>IFERROR(__xludf.DUMMYFUNCTION("""COMPUTED_VALUE"""),45456.66666666667)</f>
        <v>45456.66667</v>
      </c>
      <c r="H115" s="1">
        <f>IFERROR(__xludf.DUMMYFUNCTION("""COMPUTED_VALUE"""),99.79)</f>
        <v>99.79</v>
      </c>
      <c r="J115" s="2">
        <f>IFERROR(__xludf.DUMMYFUNCTION("""COMPUTED_VALUE"""),45456.66666666667)</f>
        <v>45456.66667</v>
      </c>
      <c r="K115" s="1">
        <f>IFERROR(__xludf.DUMMYFUNCTION("""COMPUTED_VALUE"""),100.65)</f>
        <v>100.65</v>
      </c>
      <c r="M115" s="2">
        <f>IFERROR(__xludf.DUMMYFUNCTION("""COMPUTED_VALUE"""),45456.66666666667)</f>
        <v>45456.66667</v>
      </c>
      <c r="N115" s="1">
        <f>IFERROR(__xludf.DUMMYFUNCTION("""COMPUTED_VALUE"""),7489822.0)</f>
        <v>7489822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IFERROR(__xludf.DUMMYFUNCTION("""COMPUTED_VALUE"""),101.71)</f>
        <v>101.71</v>
      </c>
      <c r="D116" s="2">
        <f>IFERROR(__xludf.DUMMYFUNCTION("""COMPUTED_VALUE"""),45457.66666666667)</f>
        <v>45457.66667</v>
      </c>
      <c r="E116" s="1">
        <f>IFERROR(__xludf.DUMMYFUNCTION("""COMPUTED_VALUE"""),102.0)</f>
        <v>102</v>
      </c>
      <c r="G116" s="2">
        <f>IFERROR(__xludf.DUMMYFUNCTION("""COMPUTED_VALUE"""),45457.66666666667)</f>
        <v>45457.66667</v>
      </c>
      <c r="H116" s="1">
        <f>IFERROR(__xludf.DUMMYFUNCTION("""COMPUTED_VALUE"""),100.65)</f>
        <v>100.65</v>
      </c>
      <c r="J116" s="2">
        <f>IFERROR(__xludf.DUMMYFUNCTION("""COMPUTED_VALUE"""),45457.66666666667)</f>
        <v>45457.66667</v>
      </c>
      <c r="K116" s="1">
        <f>IFERROR(__xludf.DUMMYFUNCTION("""COMPUTED_VALUE"""),101.49)</f>
        <v>101.49</v>
      </c>
      <c r="M116" s="2">
        <f>IFERROR(__xludf.DUMMYFUNCTION("""COMPUTED_VALUE"""),45457.66666666667)</f>
        <v>45457.66667</v>
      </c>
      <c r="N116" s="1">
        <f>IFERROR(__xludf.DUMMYFUNCTION("""COMPUTED_VALUE"""),7189849.0)</f>
        <v>7189849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IFERROR(__xludf.DUMMYFUNCTION("""COMPUTED_VALUE"""),101.59)</f>
        <v>101.59</v>
      </c>
      <c r="D117" s="2">
        <f>IFERROR(__xludf.DUMMYFUNCTION("""COMPUTED_VALUE"""),45460.66666666667)</f>
        <v>45460.66667</v>
      </c>
      <c r="E117" s="1">
        <f>IFERROR(__xludf.DUMMYFUNCTION("""COMPUTED_VALUE"""),101.89)</f>
        <v>101.89</v>
      </c>
      <c r="G117" s="2">
        <f>IFERROR(__xludf.DUMMYFUNCTION("""COMPUTED_VALUE"""),45460.66666666667)</f>
        <v>45460.66667</v>
      </c>
      <c r="H117" s="1">
        <f>IFERROR(__xludf.DUMMYFUNCTION("""COMPUTED_VALUE"""),100.67)</f>
        <v>100.67</v>
      </c>
      <c r="J117" s="2">
        <f>IFERROR(__xludf.DUMMYFUNCTION("""COMPUTED_VALUE"""),45460.66666666667)</f>
        <v>45460.66667</v>
      </c>
      <c r="K117" s="1">
        <f>IFERROR(__xludf.DUMMYFUNCTION("""COMPUTED_VALUE"""),101.39)</f>
        <v>101.39</v>
      </c>
      <c r="M117" s="2">
        <f>IFERROR(__xludf.DUMMYFUNCTION("""COMPUTED_VALUE"""),45460.66666666667)</f>
        <v>45460.66667</v>
      </c>
      <c r="N117" s="1">
        <f>IFERROR(__xludf.DUMMYFUNCTION("""COMPUTED_VALUE"""),7816111.0)</f>
        <v>7816111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IFERROR(__xludf.DUMMYFUNCTION("""COMPUTED_VALUE"""),101.53)</f>
        <v>101.53</v>
      </c>
      <c r="D118" s="2">
        <f>IFERROR(__xludf.DUMMYFUNCTION("""COMPUTED_VALUE"""),45461.66666666667)</f>
        <v>45461.66667</v>
      </c>
      <c r="E118" s="1">
        <f>IFERROR(__xludf.DUMMYFUNCTION("""COMPUTED_VALUE"""),103.66)</f>
        <v>103.66</v>
      </c>
      <c r="G118" s="2">
        <f>IFERROR(__xludf.DUMMYFUNCTION("""COMPUTED_VALUE"""),45461.66666666667)</f>
        <v>45461.66667</v>
      </c>
      <c r="H118" s="1">
        <f>IFERROR(__xludf.DUMMYFUNCTION("""COMPUTED_VALUE"""),101.36)</f>
        <v>101.36</v>
      </c>
      <c r="J118" s="2">
        <f>IFERROR(__xludf.DUMMYFUNCTION("""COMPUTED_VALUE"""),45461.66666666667)</f>
        <v>45461.66667</v>
      </c>
      <c r="K118" s="1">
        <f>IFERROR(__xludf.DUMMYFUNCTION("""COMPUTED_VALUE"""),103.16)</f>
        <v>103.16</v>
      </c>
      <c r="M118" s="2">
        <f>IFERROR(__xludf.DUMMYFUNCTION("""COMPUTED_VALUE"""),45461.66666666667)</f>
        <v>45461.66667</v>
      </c>
      <c r="N118" s="1">
        <f>IFERROR(__xludf.DUMMYFUNCTION("""COMPUTED_VALUE"""),9613394.0)</f>
        <v>9613394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IFERROR(__xludf.DUMMYFUNCTION("""COMPUTED_VALUE"""),103.54)</f>
        <v>103.54</v>
      </c>
      <c r="D119" s="2">
        <f>IFERROR(__xludf.DUMMYFUNCTION("""COMPUTED_VALUE"""),45463.66666666667)</f>
        <v>45463.66667</v>
      </c>
      <c r="E119" s="1">
        <f>IFERROR(__xludf.DUMMYFUNCTION("""COMPUTED_VALUE"""),106.46)</f>
        <v>106.46</v>
      </c>
      <c r="G119" s="2">
        <f>IFERROR(__xludf.DUMMYFUNCTION("""COMPUTED_VALUE"""),45463.66666666667)</f>
        <v>45463.66667</v>
      </c>
      <c r="H119" s="1">
        <f>IFERROR(__xludf.DUMMYFUNCTION("""COMPUTED_VALUE"""),103.53)</f>
        <v>103.53</v>
      </c>
      <c r="J119" s="2">
        <f>IFERROR(__xludf.DUMMYFUNCTION("""COMPUTED_VALUE"""),45463.66666666667)</f>
        <v>45463.66667</v>
      </c>
      <c r="K119" s="1">
        <f>IFERROR(__xludf.DUMMYFUNCTION("""COMPUTED_VALUE"""),105.85)</f>
        <v>105.85</v>
      </c>
      <c r="M119" s="2">
        <f>IFERROR(__xludf.DUMMYFUNCTION("""COMPUTED_VALUE"""),45463.66666666667)</f>
        <v>45463.66667</v>
      </c>
      <c r="N119" s="1">
        <f>IFERROR(__xludf.DUMMYFUNCTION("""COMPUTED_VALUE"""),1.1401119E7)</f>
        <v>11401119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IFERROR(__xludf.DUMMYFUNCTION("""COMPUTED_VALUE"""),106.13)</f>
        <v>106.13</v>
      </c>
      <c r="D120" s="2">
        <f>IFERROR(__xludf.DUMMYFUNCTION("""COMPUTED_VALUE"""),45464.66666666667)</f>
        <v>45464.66667</v>
      </c>
      <c r="E120" s="1">
        <f>IFERROR(__xludf.DUMMYFUNCTION("""COMPUTED_VALUE"""),106.38)</f>
        <v>106.38</v>
      </c>
      <c r="G120" s="2">
        <f>IFERROR(__xludf.DUMMYFUNCTION("""COMPUTED_VALUE"""),45464.66666666667)</f>
        <v>45464.66667</v>
      </c>
      <c r="H120" s="1">
        <f>IFERROR(__xludf.DUMMYFUNCTION("""COMPUTED_VALUE"""),104.71)</f>
        <v>104.71</v>
      </c>
      <c r="J120" s="2">
        <f>IFERROR(__xludf.DUMMYFUNCTION("""COMPUTED_VALUE"""),45464.66666666667)</f>
        <v>45464.66667</v>
      </c>
      <c r="K120" s="1">
        <f>IFERROR(__xludf.DUMMYFUNCTION("""COMPUTED_VALUE"""),105.01)</f>
        <v>105.01</v>
      </c>
      <c r="M120" s="2">
        <f>IFERROR(__xludf.DUMMYFUNCTION("""COMPUTED_VALUE"""),45464.66666666667)</f>
        <v>45464.66667</v>
      </c>
      <c r="N120" s="1">
        <f>IFERROR(__xludf.DUMMYFUNCTION("""COMPUTED_VALUE"""),2.375955E7)</f>
        <v>23759550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IFERROR(__xludf.DUMMYFUNCTION("""COMPUTED_VALUE"""),105.19)</f>
        <v>105.19</v>
      </c>
      <c r="D121" s="2">
        <f>IFERROR(__xludf.DUMMYFUNCTION("""COMPUTED_VALUE"""),45467.66666666667)</f>
        <v>45467.66667</v>
      </c>
      <c r="E121" s="1">
        <f>IFERROR(__xludf.DUMMYFUNCTION("""COMPUTED_VALUE"""),106.86)</f>
        <v>106.86</v>
      </c>
      <c r="G121" s="2">
        <f>IFERROR(__xludf.DUMMYFUNCTION("""COMPUTED_VALUE"""),45467.66666666667)</f>
        <v>45467.66667</v>
      </c>
      <c r="H121" s="1">
        <f>IFERROR(__xludf.DUMMYFUNCTION("""COMPUTED_VALUE"""),105.19)</f>
        <v>105.19</v>
      </c>
      <c r="J121" s="2">
        <f>IFERROR(__xludf.DUMMYFUNCTION("""COMPUTED_VALUE"""),45467.66666666667)</f>
        <v>45467.66667</v>
      </c>
      <c r="K121" s="1">
        <f>IFERROR(__xludf.DUMMYFUNCTION("""COMPUTED_VALUE"""),105.57)</f>
        <v>105.57</v>
      </c>
      <c r="M121" s="2">
        <f>IFERROR(__xludf.DUMMYFUNCTION("""COMPUTED_VALUE"""),45467.66666666667)</f>
        <v>45467.66667</v>
      </c>
      <c r="N121" s="1">
        <f>IFERROR(__xludf.DUMMYFUNCTION("""COMPUTED_VALUE"""),8722719.0)</f>
        <v>8722719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IFERROR(__xludf.DUMMYFUNCTION("""COMPUTED_VALUE"""),105.66)</f>
        <v>105.66</v>
      </c>
      <c r="D122" s="2">
        <f>IFERROR(__xludf.DUMMYFUNCTION("""COMPUTED_VALUE"""),45468.66666666667)</f>
        <v>45468.66667</v>
      </c>
      <c r="E122" s="1">
        <f>IFERROR(__xludf.DUMMYFUNCTION("""COMPUTED_VALUE"""),105.76)</f>
        <v>105.76</v>
      </c>
      <c r="G122" s="2">
        <f>IFERROR(__xludf.DUMMYFUNCTION("""COMPUTED_VALUE"""),45468.66666666667)</f>
        <v>45468.66667</v>
      </c>
      <c r="H122" s="1">
        <f>IFERROR(__xludf.DUMMYFUNCTION("""COMPUTED_VALUE"""),104.2)</f>
        <v>104.2</v>
      </c>
      <c r="J122" s="2">
        <f>IFERROR(__xludf.DUMMYFUNCTION("""COMPUTED_VALUE"""),45468.66666666667)</f>
        <v>45468.66667</v>
      </c>
      <c r="K122" s="1">
        <f>IFERROR(__xludf.DUMMYFUNCTION("""COMPUTED_VALUE"""),104.35)</f>
        <v>104.35</v>
      </c>
      <c r="M122" s="2">
        <f>IFERROR(__xludf.DUMMYFUNCTION("""COMPUTED_VALUE"""),45468.66666666667)</f>
        <v>45468.66667</v>
      </c>
      <c r="N122" s="1">
        <f>IFERROR(__xludf.DUMMYFUNCTION("""COMPUTED_VALUE"""),7946390.0)</f>
        <v>7946390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IFERROR(__xludf.DUMMYFUNCTION("""COMPUTED_VALUE"""),104.34)</f>
        <v>104.34</v>
      </c>
      <c r="D123" s="2">
        <f>IFERROR(__xludf.DUMMYFUNCTION("""COMPUTED_VALUE"""),45469.66666666667)</f>
        <v>45469.66667</v>
      </c>
      <c r="E123" s="1">
        <f>IFERROR(__xludf.DUMMYFUNCTION("""COMPUTED_VALUE"""),104.34)</f>
        <v>104.34</v>
      </c>
      <c r="G123" s="2">
        <f>IFERROR(__xludf.DUMMYFUNCTION("""COMPUTED_VALUE"""),45469.66666666667)</f>
        <v>45469.66667</v>
      </c>
      <c r="H123" s="1">
        <f>IFERROR(__xludf.DUMMYFUNCTION("""COMPUTED_VALUE"""),103.04)</f>
        <v>103.04</v>
      </c>
      <c r="J123" s="2">
        <f>IFERROR(__xludf.DUMMYFUNCTION("""COMPUTED_VALUE"""),45469.66666666667)</f>
        <v>45469.66667</v>
      </c>
      <c r="K123" s="1">
        <f>IFERROR(__xludf.DUMMYFUNCTION("""COMPUTED_VALUE"""),103.99)</f>
        <v>103.99</v>
      </c>
      <c r="M123" s="2">
        <f>IFERROR(__xludf.DUMMYFUNCTION("""COMPUTED_VALUE"""),45469.66666666667)</f>
        <v>45469.66667</v>
      </c>
      <c r="N123" s="1">
        <f>IFERROR(__xludf.DUMMYFUNCTION("""COMPUTED_VALUE"""),8108653.0)</f>
        <v>8108653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IFERROR(__xludf.DUMMYFUNCTION("""COMPUTED_VALUE"""),104.41)</f>
        <v>104.41</v>
      </c>
      <c r="D124" s="2">
        <f>IFERROR(__xludf.DUMMYFUNCTION("""COMPUTED_VALUE"""),45470.66666666667)</f>
        <v>45470.66667</v>
      </c>
      <c r="E124" s="1">
        <f>IFERROR(__xludf.DUMMYFUNCTION("""COMPUTED_VALUE"""),105.84)</f>
        <v>105.84</v>
      </c>
      <c r="G124" s="2">
        <f>IFERROR(__xludf.DUMMYFUNCTION("""COMPUTED_VALUE"""),45470.66666666667)</f>
        <v>45470.66667</v>
      </c>
      <c r="H124" s="1">
        <f>IFERROR(__xludf.DUMMYFUNCTION("""COMPUTED_VALUE"""),104.41)</f>
        <v>104.41</v>
      </c>
      <c r="J124" s="2">
        <f>IFERROR(__xludf.DUMMYFUNCTION("""COMPUTED_VALUE"""),45470.66666666667)</f>
        <v>45470.66667</v>
      </c>
      <c r="K124" s="1">
        <f>IFERROR(__xludf.DUMMYFUNCTION("""COMPUTED_VALUE"""),105.03)</f>
        <v>105.03</v>
      </c>
      <c r="M124" s="2">
        <f>IFERROR(__xludf.DUMMYFUNCTION("""COMPUTED_VALUE"""),45470.66666666667)</f>
        <v>45470.66667</v>
      </c>
      <c r="N124" s="1">
        <f>IFERROR(__xludf.DUMMYFUNCTION("""COMPUTED_VALUE"""),7258255.0)</f>
        <v>7258255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IFERROR(__xludf.DUMMYFUNCTION("""COMPUTED_VALUE"""),105.95)</f>
        <v>105.95</v>
      </c>
      <c r="D125" s="2">
        <f>IFERROR(__xludf.DUMMYFUNCTION("""COMPUTED_VALUE"""),45471.66666666667)</f>
        <v>45471.66667</v>
      </c>
      <c r="E125" s="1">
        <f>IFERROR(__xludf.DUMMYFUNCTION("""COMPUTED_VALUE"""),106.33)</f>
        <v>106.33</v>
      </c>
      <c r="G125" s="2">
        <f>IFERROR(__xludf.DUMMYFUNCTION("""COMPUTED_VALUE"""),45471.66666666667)</f>
        <v>45471.66667</v>
      </c>
      <c r="H125" s="1">
        <f>IFERROR(__xludf.DUMMYFUNCTION("""COMPUTED_VALUE"""),104.58)</f>
        <v>104.58</v>
      </c>
      <c r="J125" s="2">
        <f>IFERROR(__xludf.DUMMYFUNCTION("""COMPUTED_VALUE"""),45471.66666666667)</f>
        <v>45471.66667</v>
      </c>
      <c r="K125" s="1">
        <f>IFERROR(__xludf.DUMMYFUNCTION("""COMPUTED_VALUE"""),105.13)</f>
        <v>105.13</v>
      </c>
      <c r="M125" s="2">
        <f>IFERROR(__xludf.DUMMYFUNCTION("""COMPUTED_VALUE"""),45471.66666666667)</f>
        <v>45471.66667</v>
      </c>
      <c r="N125" s="1">
        <f>IFERROR(__xludf.DUMMYFUNCTION("""COMPUTED_VALUE"""),1.1953473E7)</f>
        <v>11953473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IFERROR(__xludf.DUMMYFUNCTION("""COMPUTED_VALUE"""),105.21)</f>
        <v>105.21</v>
      </c>
      <c r="D126" s="2">
        <f>IFERROR(__xludf.DUMMYFUNCTION("""COMPUTED_VALUE"""),45474.66666666667)</f>
        <v>45474.66667</v>
      </c>
      <c r="E126" s="1">
        <f>IFERROR(__xludf.DUMMYFUNCTION("""COMPUTED_VALUE"""),106.72)</f>
        <v>106.72</v>
      </c>
      <c r="G126" s="2">
        <f>IFERROR(__xludf.DUMMYFUNCTION("""COMPUTED_VALUE"""),45474.66666666667)</f>
        <v>45474.66667</v>
      </c>
      <c r="H126" s="1">
        <f>IFERROR(__xludf.DUMMYFUNCTION("""COMPUTED_VALUE"""),104.7)</f>
        <v>104.7</v>
      </c>
      <c r="J126" s="2">
        <f>IFERROR(__xludf.DUMMYFUNCTION("""COMPUTED_VALUE"""),45474.66666666667)</f>
        <v>45474.66667</v>
      </c>
      <c r="K126" s="1">
        <f>IFERROR(__xludf.DUMMYFUNCTION("""COMPUTED_VALUE"""),104.7)</f>
        <v>104.7</v>
      </c>
      <c r="M126" s="2">
        <f>IFERROR(__xludf.DUMMYFUNCTION("""COMPUTED_VALUE"""),45474.66666666667)</f>
        <v>45474.66667</v>
      </c>
      <c r="N126" s="1">
        <f>IFERROR(__xludf.DUMMYFUNCTION("""COMPUTED_VALUE"""),5718973.0)</f>
        <v>5718973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IFERROR(__xludf.DUMMYFUNCTION("""COMPUTED_VALUE"""),104.62)</f>
        <v>104.62</v>
      </c>
      <c r="D127" s="2">
        <f>IFERROR(__xludf.DUMMYFUNCTION("""COMPUTED_VALUE"""),45475.66666666667)</f>
        <v>45475.66667</v>
      </c>
      <c r="E127" s="1">
        <f>IFERROR(__xludf.DUMMYFUNCTION("""COMPUTED_VALUE"""),106.45)</f>
        <v>106.45</v>
      </c>
      <c r="G127" s="2">
        <f>IFERROR(__xludf.DUMMYFUNCTION("""COMPUTED_VALUE"""),45475.66666666667)</f>
        <v>45475.66667</v>
      </c>
      <c r="H127" s="1">
        <f>IFERROR(__xludf.DUMMYFUNCTION("""COMPUTED_VALUE"""),104.17)</f>
        <v>104.17</v>
      </c>
      <c r="J127" s="2">
        <f>IFERROR(__xludf.DUMMYFUNCTION("""COMPUTED_VALUE"""),45475.66666666667)</f>
        <v>45475.66667</v>
      </c>
      <c r="K127" s="1">
        <f>IFERROR(__xludf.DUMMYFUNCTION("""COMPUTED_VALUE"""),105.22)</f>
        <v>105.22</v>
      </c>
      <c r="M127" s="2">
        <f>IFERROR(__xludf.DUMMYFUNCTION("""COMPUTED_VALUE"""),45475.66666666667)</f>
        <v>45475.66667</v>
      </c>
      <c r="N127" s="1">
        <f>IFERROR(__xludf.DUMMYFUNCTION("""COMPUTED_VALUE"""),7796876.0)</f>
        <v>7796876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IFERROR(__xludf.DUMMYFUNCTION("""COMPUTED_VALUE"""),105.37)</f>
        <v>105.37</v>
      </c>
      <c r="D128" s="2">
        <f>IFERROR(__xludf.DUMMYFUNCTION("""COMPUTED_VALUE"""),45476.54166666667)</f>
        <v>45476.54167</v>
      </c>
      <c r="E128" s="1">
        <f>IFERROR(__xludf.DUMMYFUNCTION("""COMPUTED_VALUE"""),109.71)</f>
        <v>109.71</v>
      </c>
      <c r="G128" s="2">
        <f>IFERROR(__xludf.DUMMYFUNCTION("""COMPUTED_VALUE"""),45476.54166666667)</f>
        <v>45476.54167</v>
      </c>
      <c r="H128" s="1">
        <f>IFERROR(__xludf.DUMMYFUNCTION("""COMPUTED_VALUE"""),105.37)</f>
        <v>105.37</v>
      </c>
      <c r="J128" s="2">
        <f>IFERROR(__xludf.DUMMYFUNCTION("""COMPUTED_VALUE"""),45476.54166666667)</f>
        <v>45476.54167</v>
      </c>
      <c r="K128" s="1">
        <f>IFERROR(__xludf.DUMMYFUNCTION("""COMPUTED_VALUE"""),109.05)</f>
        <v>109.05</v>
      </c>
      <c r="M128" s="2">
        <f>IFERROR(__xludf.DUMMYFUNCTION("""COMPUTED_VALUE"""),45476.54166666667)</f>
        <v>45476.54167</v>
      </c>
      <c r="N128" s="1">
        <f>IFERROR(__xludf.DUMMYFUNCTION("""COMPUTED_VALUE"""),7091499.0)</f>
        <v>7091499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IFERROR(__xludf.DUMMYFUNCTION("""COMPUTED_VALUE"""),111.09)</f>
        <v>111.09</v>
      </c>
      <c r="D129" s="2">
        <f>IFERROR(__xludf.DUMMYFUNCTION("""COMPUTED_VALUE"""),45478.66666666667)</f>
        <v>45478.66667</v>
      </c>
      <c r="E129" s="1">
        <f>IFERROR(__xludf.DUMMYFUNCTION("""COMPUTED_VALUE"""),113.23)</f>
        <v>113.23</v>
      </c>
      <c r="G129" s="2">
        <f>IFERROR(__xludf.DUMMYFUNCTION("""COMPUTED_VALUE"""),45478.66666666667)</f>
        <v>45478.66667</v>
      </c>
      <c r="H129" s="1">
        <f>IFERROR(__xludf.DUMMYFUNCTION("""COMPUTED_VALUE"""),110.9)</f>
        <v>110.9</v>
      </c>
      <c r="J129" s="2">
        <f>IFERROR(__xludf.DUMMYFUNCTION("""COMPUTED_VALUE"""),45478.66666666667)</f>
        <v>45478.66667</v>
      </c>
      <c r="K129" s="1">
        <f>IFERROR(__xludf.DUMMYFUNCTION("""COMPUTED_VALUE"""),112.94)</f>
        <v>112.94</v>
      </c>
      <c r="M129" s="2">
        <f>IFERROR(__xludf.DUMMYFUNCTION("""COMPUTED_VALUE"""),45478.66666666667)</f>
        <v>45478.66667</v>
      </c>
      <c r="N129" s="1">
        <f>IFERROR(__xludf.DUMMYFUNCTION("""COMPUTED_VALUE"""),1.4354429E7)</f>
        <v>14354429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IFERROR(__xludf.DUMMYFUNCTION("""COMPUTED_VALUE"""),112.51)</f>
        <v>112.51</v>
      </c>
      <c r="D130" s="2">
        <f>IFERROR(__xludf.DUMMYFUNCTION("""COMPUTED_VALUE"""),45481.66666666667)</f>
        <v>45481.66667</v>
      </c>
      <c r="E130" s="1">
        <f>IFERROR(__xludf.DUMMYFUNCTION("""COMPUTED_VALUE"""),112.51)</f>
        <v>112.51</v>
      </c>
      <c r="G130" s="2">
        <f>IFERROR(__xludf.DUMMYFUNCTION("""COMPUTED_VALUE"""),45481.66666666667)</f>
        <v>45481.66667</v>
      </c>
      <c r="H130" s="1">
        <f>IFERROR(__xludf.DUMMYFUNCTION("""COMPUTED_VALUE"""),110.38)</f>
        <v>110.38</v>
      </c>
      <c r="J130" s="2">
        <f>IFERROR(__xludf.DUMMYFUNCTION("""COMPUTED_VALUE"""),45481.66666666667)</f>
        <v>45481.66667</v>
      </c>
      <c r="K130" s="1">
        <f>IFERROR(__xludf.DUMMYFUNCTION("""COMPUTED_VALUE"""),111.9)</f>
        <v>111.9</v>
      </c>
      <c r="M130" s="2">
        <f>IFERROR(__xludf.DUMMYFUNCTION("""COMPUTED_VALUE"""),45481.66666666667)</f>
        <v>45481.66667</v>
      </c>
      <c r="N130" s="1">
        <f>IFERROR(__xludf.DUMMYFUNCTION("""COMPUTED_VALUE"""),8795648.0)</f>
        <v>8795648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IFERROR(__xludf.DUMMYFUNCTION("""COMPUTED_VALUE"""),111.78)</f>
        <v>111.78</v>
      </c>
      <c r="D131" s="2">
        <f>IFERROR(__xludf.DUMMYFUNCTION("""COMPUTED_VALUE"""),45482.66666666667)</f>
        <v>45482.66667</v>
      </c>
      <c r="E131" s="1">
        <f>IFERROR(__xludf.DUMMYFUNCTION("""COMPUTED_VALUE"""),112.29)</f>
        <v>112.29</v>
      </c>
      <c r="G131" s="2">
        <f>IFERROR(__xludf.DUMMYFUNCTION("""COMPUTED_VALUE"""),45482.66666666667)</f>
        <v>45482.66667</v>
      </c>
      <c r="H131" s="1">
        <f>IFERROR(__xludf.DUMMYFUNCTION("""COMPUTED_VALUE"""),111.13)</f>
        <v>111.13</v>
      </c>
      <c r="J131" s="2">
        <f>IFERROR(__xludf.DUMMYFUNCTION("""COMPUTED_VALUE"""),45482.66666666667)</f>
        <v>45482.66667</v>
      </c>
      <c r="K131" s="1">
        <f>IFERROR(__xludf.DUMMYFUNCTION("""COMPUTED_VALUE"""),111.55)</f>
        <v>111.55</v>
      </c>
      <c r="M131" s="2">
        <f>IFERROR(__xludf.DUMMYFUNCTION("""COMPUTED_VALUE"""),45482.66666666667)</f>
        <v>45482.66667</v>
      </c>
      <c r="N131" s="1">
        <f>IFERROR(__xludf.DUMMYFUNCTION("""COMPUTED_VALUE"""),6118007.0)</f>
        <v>6118007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IFERROR(__xludf.DUMMYFUNCTION("""COMPUTED_VALUE"""),113.49)</f>
        <v>113.49</v>
      </c>
      <c r="D132" s="2">
        <f>IFERROR(__xludf.DUMMYFUNCTION("""COMPUTED_VALUE"""),45483.66666666667)</f>
        <v>45483.66667</v>
      </c>
      <c r="E132" s="1">
        <f>IFERROR(__xludf.DUMMYFUNCTION("""COMPUTED_VALUE"""),115.72)</f>
        <v>115.72</v>
      </c>
      <c r="G132" s="2">
        <f>IFERROR(__xludf.DUMMYFUNCTION("""COMPUTED_VALUE"""),45483.66666666667)</f>
        <v>45483.66667</v>
      </c>
      <c r="H132" s="1">
        <f>IFERROR(__xludf.DUMMYFUNCTION("""COMPUTED_VALUE"""),113.49)</f>
        <v>113.49</v>
      </c>
      <c r="J132" s="2">
        <f>IFERROR(__xludf.DUMMYFUNCTION("""COMPUTED_VALUE"""),45483.66666666667)</f>
        <v>45483.66667</v>
      </c>
      <c r="K132" s="1">
        <f>IFERROR(__xludf.DUMMYFUNCTION("""COMPUTED_VALUE"""),114.8)</f>
        <v>114.8</v>
      </c>
      <c r="M132" s="2">
        <f>IFERROR(__xludf.DUMMYFUNCTION("""COMPUTED_VALUE"""),45483.66666666667)</f>
        <v>45483.66667</v>
      </c>
      <c r="N132" s="1">
        <f>IFERROR(__xludf.DUMMYFUNCTION("""COMPUTED_VALUE"""),1.0122837E7)</f>
        <v>10122837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IFERROR(__xludf.DUMMYFUNCTION("""COMPUTED_VALUE"""),115.19)</f>
        <v>115.19</v>
      </c>
      <c r="D133" s="2">
        <f>IFERROR(__xludf.DUMMYFUNCTION("""COMPUTED_VALUE"""),45484.66666666667)</f>
        <v>45484.66667</v>
      </c>
      <c r="E133" s="1">
        <f>IFERROR(__xludf.DUMMYFUNCTION("""COMPUTED_VALUE"""),118.49)</f>
        <v>118.49</v>
      </c>
      <c r="G133" s="2">
        <f>IFERROR(__xludf.DUMMYFUNCTION("""COMPUTED_VALUE"""),45484.66666666667)</f>
        <v>45484.66667</v>
      </c>
      <c r="H133" s="1">
        <f>IFERROR(__xludf.DUMMYFUNCTION("""COMPUTED_VALUE"""),114.58)</f>
        <v>114.58</v>
      </c>
      <c r="J133" s="2">
        <f>IFERROR(__xludf.DUMMYFUNCTION("""COMPUTED_VALUE"""),45484.66666666667)</f>
        <v>45484.66667</v>
      </c>
      <c r="K133" s="1">
        <f>IFERROR(__xludf.DUMMYFUNCTION("""COMPUTED_VALUE"""),118.4)</f>
        <v>118.4</v>
      </c>
      <c r="M133" s="2">
        <f>IFERROR(__xludf.DUMMYFUNCTION("""COMPUTED_VALUE"""),45484.66666666667)</f>
        <v>45484.66667</v>
      </c>
      <c r="N133" s="1">
        <f>IFERROR(__xludf.DUMMYFUNCTION("""COMPUTED_VALUE"""),1.3407428E7)</f>
        <v>13407428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IFERROR(__xludf.DUMMYFUNCTION("""COMPUTED_VALUE"""),117.68)</f>
        <v>117.68</v>
      </c>
      <c r="D134" s="2">
        <f>IFERROR(__xludf.DUMMYFUNCTION("""COMPUTED_VALUE"""),45485.66666666667)</f>
        <v>45485.66667</v>
      </c>
      <c r="E134" s="1">
        <f>IFERROR(__xludf.DUMMYFUNCTION("""COMPUTED_VALUE"""),120.07)</f>
        <v>120.07</v>
      </c>
      <c r="G134" s="2">
        <f>IFERROR(__xludf.DUMMYFUNCTION("""COMPUTED_VALUE"""),45485.66666666667)</f>
        <v>45485.66667</v>
      </c>
      <c r="H134" s="1">
        <f>IFERROR(__xludf.DUMMYFUNCTION("""COMPUTED_VALUE"""),117.4)</f>
        <v>117.4</v>
      </c>
      <c r="J134" s="2">
        <f>IFERROR(__xludf.DUMMYFUNCTION("""COMPUTED_VALUE"""),45485.66666666667)</f>
        <v>45485.66667</v>
      </c>
      <c r="K134" s="1">
        <f>IFERROR(__xludf.DUMMYFUNCTION("""COMPUTED_VALUE"""),119.11)</f>
        <v>119.11</v>
      </c>
      <c r="M134" s="2">
        <f>IFERROR(__xludf.DUMMYFUNCTION("""COMPUTED_VALUE"""),45485.66666666667)</f>
        <v>45485.66667</v>
      </c>
      <c r="N134" s="1">
        <f>IFERROR(__xludf.DUMMYFUNCTION("""COMPUTED_VALUE"""),9125645.0)</f>
        <v>9125645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IFERROR(__xludf.DUMMYFUNCTION("""COMPUTED_VALUE"""),118.77)</f>
        <v>118.77</v>
      </c>
      <c r="D135" s="2">
        <f>IFERROR(__xludf.DUMMYFUNCTION("""COMPUTED_VALUE"""),45488.66666666667)</f>
        <v>45488.66667</v>
      </c>
      <c r="E135" s="1">
        <f>IFERROR(__xludf.DUMMYFUNCTION("""COMPUTED_VALUE"""),120.39)</f>
        <v>120.39</v>
      </c>
      <c r="G135" s="2">
        <f>IFERROR(__xludf.DUMMYFUNCTION("""COMPUTED_VALUE"""),45488.66666666667)</f>
        <v>45488.66667</v>
      </c>
      <c r="H135" s="1">
        <f>IFERROR(__xludf.DUMMYFUNCTION("""COMPUTED_VALUE"""),117.72)</f>
        <v>117.72</v>
      </c>
      <c r="J135" s="2">
        <f>IFERROR(__xludf.DUMMYFUNCTION("""COMPUTED_VALUE"""),45488.66666666667)</f>
        <v>45488.66667</v>
      </c>
      <c r="K135" s="1">
        <f>IFERROR(__xludf.DUMMYFUNCTION("""COMPUTED_VALUE"""),118.76)</f>
        <v>118.76</v>
      </c>
      <c r="M135" s="2">
        <f>IFERROR(__xludf.DUMMYFUNCTION("""COMPUTED_VALUE"""),45488.66666666667)</f>
        <v>45488.66667</v>
      </c>
      <c r="N135" s="1">
        <f>IFERROR(__xludf.DUMMYFUNCTION("""COMPUTED_VALUE"""),7422159.0)</f>
        <v>7422159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IFERROR(__xludf.DUMMYFUNCTION("""COMPUTED_VALUE"""),119.64)</f>
        <v>119.64</v>
      </c>
      <c r="D136" s="2">
        <f>IFERROR(__xludf.DUMMYFUNCTION("""COMPUTED_VALUE"""),45489.66666666667)</f>
        <v>45489.66667</v>
      </c>
      <c r="E136" s="1">
        <f>IFERROR(__xludf.DUMMYFUNCTION("""COMPUTED_VALUE"""),121.85)</f>
        <v>121.85</v>
      </c>
      <c r="G136" s="2">
        <f>IFERROR(__xludf.DUMMYFUNCTION("""COMPUTED_VALUE"""),45489.66666666667)</f>
        <v>45489.66667</v>
      </c>
      <c r="H136" s="1">
        <f>IFERROR(__xludf.DUMMYFUNCTION("""COMPUTED_VALUE"""),118.94)</f>
        <v>118.94</v>
      </c>
      <c r="J136" s="2">
        <f>IFERROR(__xludf.DUMMYFUNCTION("""COMPUTED_VALUE"""),45489.66666666667)</f>
        <v>45489.66667</v>
      </c>
      <c r="K136" s="1">
        <f>IFERROR(__xludf.DUMMYFUNCTION("""COMPUTED_VALUE"""),121.41)</f>
        <v>121.41</v>
      </c>
      <c r="M136" s="2">
        <f>IFERROR(__xludf.DUMMYFUNCTION("""COMPUTED_VALUE"""),45489.66666666667)</f>
        <v>45489.66667</v>
      </c>
      <c r="N136" s="1">
        <f>IFERROR(__xludf.DUMMYFUNCTION("""COMPUTED_VALUE"""),1.0313666E7)</f>
        <v>10313666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IFERROR(__xludf.DUMMYFUNCTION("""COMPUTED_VALUE"""),121.85)</f>
        <v>121.85</v>
      </c>
      <c r="D137" s="2">
        <f>IFERROR(__xludf.DUMMYFUNCTION("""COMPUTED_VALUE"""),45490.66666666667)</f>
        <v>45490.66667</v>
      </c>
      <c r="E137" s="1">
        <f>IFERROR(__xludf.DUMMYFUNCTION("""COMPUTED_VALUE"""),122.73)</f>
        <v>122.73</v>
      </c>
      <c r="G137" s="2">
        <f>IFERROR(__xludf.DUMMYFUNCTION("""COMPUTED_VALUE"""),45490.66666666667)</f>
        <v>45490.66667</v>
      </c>
      <c r="H137" s="1">
        <f>IFERROR(__xludf.DUMMYFUNCTION("""COMPUTED_VALUE"""),120.53)</f>
        <v>120.53</v>
      </c>
      <c r="J137" s="2">
        <f>IFERROR(__xludf.DUMMYFUNCTION("""COMPUTED_VALUE"""),45490.66666666667)</f>
        <v>45490.66667</v>
      </c>
      <c r="K137" s="1">
        <f>IFERROR(__xludf.DUMMYFUNCTION("""COMPUTED_VALUE"""),120.69)</f>
        <v>120.69</v>
      </c>
      <c r="M137" s="2">
        <f>IFERROR(__xludf.DUMMYFUNCTION("""COMPUTED_VALUE"""),45490.66666666667)</f>
        <v>45490.66667</v>
      </c>
      <c r="N137" s="1">
        <f>IFERROR(__xludf.DUMMYFUNCTION("""COMPUTED_VALUE"""),9885458.0)</f>
        <v>9885458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IFERROR(__xludf.DUMMYFUNCTION("""COMPUTED_VALUE"""),120.75)</f>
        <v>120.75</v>
      </c>
      <c r="D138" s="2">
        <f>IFERROR(__xludf.DUMMYFUNCTION("""COMPUTED_VALUE"""),45491.66666666667)</f>
        <v>45491.66667</v>
      </c>
      <c r="E138" s="1">
        <f>IFERROR(__xludf.DUMMYFUNCTION("""COMPUTED_VALUE"""),121.18)</f>
        <v>121.18</v>
      </c>
      <c r="G138" s="2">
        <f>IFERROR(__xludf.DUMMYFUNCTION("""COMPUTED_VALUE"""),45491.66666666667)</f>
        <v>45491.66667</v>
      </c>
      <c r="H138" s="1">
        <f>IFERROR(__xludf.DUMMYFUNCTION("""COMPUTED_VALUE"""),118.6)</f>
        <v>118.6</v>
      </c>
      <c r="J138" s="2">
        <f>IFERROR(__xludf.DUMMYFUNCTION("""COMPUTED_VALUE"""),45491.66666666667)</f>
        <v>45491.66667</v>
      </c>
      <c r="K138" s="1">
        <f>IFERROR(__xludf.DUMMYFUNCTION("""COMPUTED_VALUE"""),119.02)</f>
        <v>119.02</v>
      </c>
      <c r="M138" s="2">
        <f>IFERROR(__xludf.DUMMYFUNCTION("""COMPUTED_VALUE"""),45491.66666666667)</f>
        <v>45491.66667</v>
      </c>
      <c r="N138" s="1">
        <f>IFERROR(__xludf.DUMMYFUNCTION("""COMPUTED_VALUE"""),8793363.0)</f>
        <v>8793363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IFERROR(__xludf.DUMMYFUNCTION("""COMPUTED_VALUE"""),117.08)</f>
        <v>117.08</v>
      </c>
      <c r="D139" s="2">
        <f>IFERROR(__xludf.DUMMYFUNCTION("""COMPUTED_VALUE"""),45492.66666666667)</f>
        <v>45492.66667</v>
      </c>
      <c r="E139" s="1">
        <f>IFERROR(__xludf.DUMMYFUNCTION("""COMPUTED_VALUE"""),118.58)</f>
        <v>118.58</v>
      </c>
      <c r="G139" s="2">
        <f>IFERROR(__xludf.DUMMYFUNCTION("""COMPUTED_VALUE"""),45492.66666666667)</f>
        <v>45492.66667</v>
      </c>
      <c r="H139" s="1">
        <f>IFERROR(__xludf.DUMMYFUNCTION("""COMPUTED_VALUE"""),115.04)</f>
        <v>115.04</v>
      </c>
      <c r="J139" s="2">
        <f>IFERROR(__xludf.DUMMYFUNCTION("""COMPUTED_VALUE"""),45492.66666666667)</f>
        <v>45492.66667</v>
      </c>
      <c r="K139" s="1">
        <f>IFERROR(__xludf.DUMMYFUNCTION("""COMPUTED_VALUE"""),117.74)</f>
        <v>117.74</v>
      </c>
      <c r="M139" s="2">
        <f>IFERROR(__xludf.DUMMYFUNCTION("""COMPUTED_VALUE"""),45492.66666666667)</f>
        <v>45492.66667</v>
      </c>
      <c r="N139" s="1">
        <f>IFERROR(__xludf.DUMMYFUNCTION("""COMPUTED_VALUE"""),7375332.0)</f>
        <v>7375332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IFERROR(__xludf.DUMMYFUNCTION("""COMPUTED_VALUE"""),117.06)</f>
        <v>117.06</v>
      </c>
      <c r="D140" s="2">
        <f>IFERROR(__xludf.DUMMYFUNCTION("""COMPUTED_VALUE"""),45495.66666666667)</f>
        <v>45495.66667</v>
      </c>
      <c r="E140" s="1">
        <f>IFERROR(__xludf.DUMMYFUNCTION("""COMPUTED_VALUE"""),118.37)</f>
        <v>118.37</v>
      </c>
      <c r="G140" s="2">
        <f>IFERROR(__xludf.DUMMYFUNCTION("""COMPUTED_VALUE"""),45495.66666666667)</f>
        <v>45495.66667</v>
      </c>
      <c r="H140" s="1">
        <f>IFERROR(__xludf.DUMMYFUNCTION("""COMPUTED_VALUE"""),116.41)</f>
        <v>116.41</v>
      </c>
      <c r="J140" s="2">
        <f>IFERROR(__xludf.DUMMYFUNCTION("""COMPUTED_VALUE"""),45495.66666666667)</f>
        <v>45495.66667</v>
      </c>
      <c r="K140" s="1">
        <f>IFERROR(__xludf.DUMMYFUNCTION("""COMPUTED_VALUE"""),118.2)</f>
        <v>118.2</v>
      </c>
      <c r="M140" s="2">
        <f>IFERROR(__xludf.DUMMYFUNCTION("""COMPUTED_VALUE"""),45495.66666666667)</f>
        <v>45495.66667</v>
      </c>
      <c r="N140" s="1">
        <f>IFERROR(__xludf.DUMMYFUNCTION("""COMPUTED_VALUE"""),6312461.0)</f>
        <v>6312461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IFERROR(__xludf.DUMMYFUNCTION("""COMPUTED_VALUE"""),118.05)</f>
        <v>118.05</v>
      </c>
      <c r="D141" s="2">
        <f>IFERROR(__xludf.DUMMYFUNCTION("""COMPUTED_VALUE"""),45496.66666666667)</f>
        <v>45496.66667</v>
      </c>
      <c r="E141" s="1">
        <f>IFERROR(__xludf.DUMMYFUNCTION("""COMPUTED_VALUE"""),118.51)</f>
        <v>118.51</v>
      </c>
      <c r="G141" s="2">
        <f>IFERROR(__xludf.DUMMYFUNCTION("""COMPUTED_VALUE"""),45496.66666666667)</f>
        <v>45496.66667</v>
      </c>
      <c r="H141" s="1">
        <f>IFERROR(__xludf.DUMMYFUNCTION("""COMPUTED_VALUE"""),117.01)</f>
        <v>117.01</v>
      </c>
      <c r="J141" s="2">
        <f>IFERROR(__xludf.DUMMYFUNCTION("""COMPUTED_VALUE"""),45496.66666666667)</f>
        <v>45496.66667</v>
      </c>
      <c r="K141" s="1">
        <f>IFERROR(__xludf.DUMMYFUNCTION("""COMPUTED_VALUE"""),117.82)</f>
        <v>117.82</v>
      </c>
      <c r="M141" s="2">
        <f>IFERROR(__xludf.DUMMYFUNCTION("""COMPUTED_VALUE"""),45496.66666666667)</f>
        <v>45496.66667</v>
      </c>
      <c r="N141" s="1">
        <f>IFERROR(__xludf.DUMMYFUNCTION("""COMPUTED_VALUE"""),6744753.0)</f>
        <v>6744753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IFERROR(__xludf.DUMMYFUNCTION("""COMPUTED_VALUE"""),118.74)</f>
        <v>118.74</v>
      </c>
      <c r="D142" s="2">
        <f>IFERROR(__xludf.DUMMYFUNCTION("""COMPUTED_VALUE"""),45497.66666666667)</f>
        <v>45497.66667</v>
      </c>
      <c r="E142" s="1">
        <f>IFERROR(__xludf.DUMMYFUNCTION("""COMPUTED_VALUE"""),120.54)</f>
        <v>120.54</v>
      </c>
      <c r="G142" s="2">
        <f>IFERROR(__xludf.DUMMYFUNCTION("""COMPUTED_VALUE"""),45497.66666666667)</f>
        <v>45497.66667</v>
      </c>
      <c r="H142" s="1">
        <f>IFERROR(__xludf.DUMMYFUNCTION("""COMPUTED_VALUE"""),118.12)</f>
        <v>118.12</v>
      </c>
      <c r="J142" s="2">
        <f>IFERROR(__xludf.DUMMYFUNCTION("""COMPUTED_VALUE"""),45497.66666666667)</f>
        <v>45497.66667</v>
      </c>
      <c r="K142" s="1">
        <f>IFERROR(__xludf.DUMMYFUNCTION("""COMPUTED_VALUE"""),118.6)</f>
        <v>118.6</v>
      </c>
      <c r="M142" s="2">
        <f>IFERROR(__xludf.DUMMYFUNCTION("""COMPUTED_VALUE"""),45497.66666666667)</f>
        <v>45497.66667</v>
      </c>
      <c r="N142" s="1">
        <f>IFERROR(__xludf.DUMMYFUNCTION("""COMPUTED_VALUE"""),1.2691872E7)</f>
        <v>12691872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IFERROR(__xludf.DUMMYFUNCTION("""COMPUTED_VALUE"""),118.01)</f>
        <v>118.01</v>
      </c>
      <c r="D143" s="2">
        <f>IFERROR(__xludf.DUMMYFUNCTION("""COMPUTED_VALUE"""),45498.66666666667)</f>
        <v>45498.66667</v>
      </c>
      <c r="E143" s="1">
        <f>IFERROR(__xludf.DUMMYFUNCTION("""COMPUTED_VALUE"""),118.01)</f>
        <v>118.01</v>
      </c>
      <c r="G143" s="2">
        <f>IFERROR(__xludf.DUMMYFUNCTION("""COMPUTED_VALUE"""),45498.66666666667)</f>
        <v>45498.66667</v>
      </c>
      <c r="H143" s="1">
        <f>IFERROR(__xludf.DUMMYFUNCTION("""COMPUTED_VALUE"""),112.38)</f>
        <v>112.38</v>
      </c>
      <c r="J143" s="2">
        <f>IFERROR(__xludf.DUMMYFUNCTION("""COMPUTED_VALUE"""),45498.66666666667)</f>
        <v>45498.66667</v>
      </c>
      <c r="K143" s="1">
        <f>IFERROR(__xludf.DUMMYFUNCTION("""COMPUTED_VALUE"""),114.4)</f>
        <v>114.4</v>
      </c>
      <c r="M143" s="2">
        <f>IFERROR(__xludf.DUMMYFUNCTION("""COMPUTED_VALUE"""),45498.66666666667)</f>
        <v>45498.66667</v>
      </c>
      <c r="N143" s="1">
        <f>IFERROR(__xludf.DUMMYFUNCTION("""COMPUTED_VALUE"""),1.3689466E7)</f>
        <v>13689466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IFERROR(__xludf.DUMMYFUNCTION("""COMPUTED_VALUE"""),116.87)</f>
        <v>116.87</v>
      </c>
      <c r="D144" s="2">
        <f>IFERROR(__xludf.DUMMYFUNCTION("""COMPUTED_VALUE"""),45499.66666666667)</f>
        <v>45499.66667</v>
      </c>
      <c r="E144" s="1">
        <f>IFERROR(__xludf.DUMMYFUNCTION("""COMPUTED_VALUE"""),117.4)</f>
        <v>117.4</v>
      </c>
      <c r="G144" s="2">
        <f>IFERROR(__xludf.DUMMYFUNCTION("""COMPUTED_VALUE"""),45499.66666666667)</f>
        <v>45499.66667</v>
      </c>
      <c r="H144" s="1">
        <f>IFERROR(__xludf.DUMMYFUNCTION("""COMPUTED_VALUE"""),115.46)</f>
        <v>115.46</v>
      </c>
      <c r="J144" s="2">
        <f>IFERROR(__xludf.DUMMYFUNCTION("""COMPUTED_VALUE"""),45499.66666666667)</f>
        <v>45499.66667</v>
      </c>
      <c r="K144" s="1">
        <f>IFERROR(__xludf.DUMMYFUNCTION("""COMPUTED_VALUE"""),116.24)</f>
        <v>116.24</v>
      </c>
      <c r="M144" s="2">
        <f>IFERROR(__xludf.DUMMYFUNCTION("""COMPUTED_VALUE"""),45499.66666666667)</f>
        <v>45499.66667</v>
      </c>
      <c r="N144" s="1">
        <f>IFERROR(__xludf.DUMMYFUNCTION("""COMPUTED_VALUE"""),9637710.0)</f>
        <v>9637710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IFERROR(__xludf.DUMMYFUNCTION("""COMPUTED_VALUE"""),117.22)</f>
        <v>117.22</v>
      </c>
      <c r="D145" s="2">
        <f>IFERROR(__xludf.DUMMYFUNCTION("""COMPUTED_VALUE"""),45502.66666666667)</f>
        <v>45502.66667</v>
      </c>
      <c r="E145" s="1">
        <f>IFERROR(__xludf.DUMMYFUNCTION("""COMPUTED_VALUE"""),117.31)</f>
        <v>117.31</v>
      </c>
      <c r="G145" s="2">
        <f>IFERROR(__xludf.DUMMYFUNCTION("""COMPUTED_VALUE"""),45502.66666666667)</f>
        <v>45502.66667</v>
      </c>
      <c r="H145" s="1">
        <f>IFERROR(__xludf.DUMMYFUNCTION("""COMPUTED_VALUE"""),115.93)</f>
        <v>115.93</v>
      </c>
      <c r="J145" s="2">
        <f>IFERROR(__xludf.DUMMYFUNCTION("""COMPUTED_VALUE"""),45502.66666666667)</f>
        <v>45502.66667</v>
      </c>
      <c r="K145" s="1">
        <f>IFERROR(__xludf.DUMMYFUNCTION("""COMPUTED_VALUE"""),117.31)</f>
        <v>117.31</v>
      </c>
      <c r="M145" s="2">
        <f>IFERROR(__xludf.DUMMYFUNCTION("""COMPUTED_VALUE"""),45502.66666666667)</f>
        <v>45502.66667</v>
      </c>
      <c r="N145" s="1">
        <f>IFERROR(__xludf.DUMMYFUNCTION("""COMPUTED_VALUE"""),9304111.0)</f>
        <v>9304111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IFERROR(__xludf.DUMMYFUNCTION("""COMPUTED_VALUE"""),117.99)</f>
        <v>117.99</v>
      </c>
      <c r="D146" s="2">
        <f>IFERROR(__xludf.DUMMYFUNCTION("""COMPUTED_VALUE"""),45503.66666666667)</f>
        <v>45503.66667</v>
      </c>
      <c r="E146" s="1">
        <f>IFERROR(__xludf.DUMMYFUNCTION("""COMPUTED_VALUE"""),118.23)</f>
        <v>118.23</v>
      </c>
      <c r="G146" s="2">
        <f>IFERROR(__xludf.DUMMYFUNCTION("""COMPUTED_VALUE"""),45503.66666666667)</f>
        <v>45503.66667</v>
      </c>
      <c r="H146" s="1">
        <f>IFERROR(__xludf.DUMMYFUNCTION("""COMPUTED_VALUE"""),116.31)</f>
        <v>116.31</v>
      </c>
      <c r="J146" s="2">
        <f>IFERROR(__xludf.DUMMYFUNCTION("""COMPUTED_VALUE"""),45503.66666666667)</f>
        <v>45503.66667</v>
      </c>
      <c r="K146" s="1">
        <f>IFERROR(__xludf.DUMMYFUNCTION("""COMPUTED_VALUE"""),117.74)</f>
        <v>117.74</v>
      </c>
      <c r="M146" s="2">
        <f>IFERROR(__xludf.DUMMYFUNCTION("""COMPUTED_VALUE"""),45503.66666666667)</f>
        <v>45503.66667</v>
      </c>
      <c r="N146" s="1">
        <f>IFERROR(__xludf.DUMMYFUNCTION("""COMPUTED_VALUE"""),6557827.0)</f>
        <v>6557827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IFERROR(__xludf.DUMMYFUNCTION("""COMPUTED_VALUE"""),120.44)</f>
        <v>120.44</v>
      </c>
      <c r="D147" s="2">
        <f>IFERROR(__xludf.DUMMYFUNCTION("""COMPUTED_VALUE"""),45504.66666666667)</f>
        <v>45504.66667</v>
      </c>
      <c r="E147" s="1">
        <f>IFERROR(__xludf.DUMMYFUNCTION("""COMPUTED_VALUE"""),122.05)</f>
        <v>122.05</v>
      </c>
      <c r="G147" s="2">
        <f>IFERROR(__xludf.DUMMYFUNCTION("""COMPUTED_VALUE"""),45504.66666666667)</f>
        <v>45504.66667</v>
      </c>
      <c r="H147" s="1">
        <f>IFERROR(__xludf.DUMMYFUNCTION("""COMPUTED_VALUE"""),119.76)</f>
        <v>119.76</v>
      </c>
      <c r="J147" s="2">
        <f>IFERROR(__xludf.DUMMYFUNCTION("""COMPUTED_VALUE"""),45504.66666666667)</f>
        <v>45504.66667</v>
      </c>
      <c r="K147" s="1">
        <f>IFERROR(__xludf.DUMMYFUNCTION("""COMPUTED_VALUE"""),121.42)</f>
        <v>121.42</v>
      </c>
      <c r="M147" s="2">
        <f>IFERROR(__xludf.DUMMYFUNCTION("""COMPUTED_VALUE"""),45504.66666666667)</f>
        <v>45504.66667</v>
      </c>
      <c r="N147" s="1">
        <f>IFERROR(__xludf.DUMMYFUNCTION("""COMPUTED_VALUE"""),1.3269269E7)</f>
        <v>13269269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IFERROR(__xludf.DUMMYFUNCTION("""COMPUTED_VALUE"""),121.46)</f>
        <v>121.46</v>
      </c>
      <c r="D148" s="2">
        <f>IFERROR(__xludf.DUMMYFUNCTION("""COMPUTED_VALUE"""),45505.66666666667)</f>
        <v>45505.66667</v>
      </c>
      <c r="E148" s="1">
        <f>IFERROR(__xludf.DUMMYFUNCTION("""COMPUTED_VALUE"""),123.78)</f>
        <v>123.78</v>
      </c>
      <c r="G148" s="2">
        <f>IFERROR(__xludf.DUMMYFUNCTION("""COMPUTED_VALUE"""),45505.66666666667)</f>
        <v>45505.66667</v>
      </c>
      <c r="H148" s="1">
        <f>IFERROR(__xludf.DUMMYFUNCTION("""COMPUTED_VALUE"""),120.48)</f>
        <v>120.48</v>
      </c>
      <c r="J148" s="2">
        <f>IFERROR(__xludf.DUMMYFUNCTION("""COMPUTED_VALUE"""),45505.66666666667)</f>
        <v>45505.66667</v>
      </c>
      <c r="K148" s="1">
        <f>IFERROR(__xludf.DUMMYFUNCTION("""COMPUTED_VALUE"""),122.01)</f>
        <v>122.01</v>
      </c>
      <c r="M148" s="2">
        <f>IFERROR(__xludf.DUMMYFUNCTION("""COMPUTED_VALUE"""),45505.66666666667)</f>
        <v>45505.66667</v>
      </c>
      <c r="N148" s="1">
        <f>IFERROR(__xludf.DUMMYFUNCTION("""COMPUTED_VALUE"""),1.1319597E7)</f>
        <v>11319597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IFERROR(__xludf.DUMMYFUNCTION("""COMPUTED_VALUE"""),123.37)</f>
        <v>123.37</v>
      </c>
      <c r="D149" s="2">
        <f>IFERROR(__xludf.DUMMYFUNCTION("""COMPUTED_VALUE"""),45506.66666666667)</f>
        <v>45506.66667</v>
      </c>
      <c r="E149" s="1">
        <f>IFERROR(__xludf.DUMMYFUNCTION("""COMPUTED_VALUE"""),124.91)</f>
        <v>124.91</v>
      </c>
      <c r="G149" s="2">
        <f>IFERROR(__xludf.DUMMYFUNCTION("""COMPUTED_VALUE"""),45506.66666666667)</f>
        <v>45506.66667</v>
      </c>
      <c r="H149" s="1">
        <f>IFERROR(__xludf.DUMMYFUNCTION("""COMPUTED_VALUE"""),117.68)</f>
        <v>117.68</v>
      </c>
      <c r="J149" s="2">
        <f>IFERROR(__xludf.DUMMYFUNCTION("""COMPUTED_VALUE"""),45506.66666666667)</f>
        <v>45506.66667</v>
      </c>
      <c r="K149" s="1">
        <f>IFERROR(__xludf.DUMMYFUNCTION("""COMPUTED_VALUE"""),119.6)</f>
        <v>119.6</v>
      </c>
      <c r="M149" s="2">
        <f>IFERROR(__xludf.DUMMYFUNCTION("""COMPUTED_VALUE"""),45506.66666666667)</f>
        <v>45506.66667</v>
      </c>
      <c r="N149" s="1">
        <f>IFERROR(__xludf.DUMMYFUNCTION("""COMPUTED_VALUE"""),1.3601213E7)</f>
        <v>13601213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IFERROR(__xludf.DUMMYFUNCTION("""COMPUTED_VALUE"""),113.46)</f>
        <v>113.46</v>
      </c>
      <c r="D150" s="2">
        <f>IFERROR(__xludf.DUMMYFUNCTION("""COMPUTED_VALUE"""),45509.66666666667)</f>
        <v>45509.66667</v>
      </c>
      <c r="E150" s="1">
        <f>IFERROR(__xludf.DUMMYFUNCTION("""COMPUTED_VALUE"""),116.8)</f>
        <v>116.8</v>
      </c>
      <c r="G150" s="2">
        <f>IFERROR(__xludf.DUMMYFUNCTION("""COMPUTED_VALUE"""),45509.66666666667)</f>
        <v>45509.66667</v>
      </c>
      <c r="H150" s="1">
        <f>IFERROR(__xludf.DUMMYFUNCTION("""COMPUTED_VALUE"""),111.12)</f>
        <v>111.12</v>
      </c>
      <c r="J150" s="2">
        <f>IFERROR(__xludf.DUMMYFUNCTION("""COMPUTED_VALUE"""),45509.66666666667)</f>
        <v>45509.66667</v>
      </c>
      <c r="K150" s="1">
        <f>IFERROR(__xludf.DUMMYFUNCTION("""COMPUTED_VALUE"""),115.88)</f>
        <v>115.88</v>
      </c>
      <c r="M150" s="2">
        <f>IFERROR(__xludf.DUMMYFUNCTION("""COMPUTED_VALUE"""),45509.66666666667)</f>
        <v>45509.66667</v>
      </c>
      <c r="N150" s="1">
        <f>IFERROR(__xludf.DUMMYFUNCTION("""COMPUTED_VALUE"""),1.3523292E7)</f>
        <v>13523292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IFERROR(__xludf.DUMMYFUNCTION("""COMPUTED_VALUE"""),115.48)</f>
        <v>115.48</v>
      </c>
      <c r="D151" s="2">
        <f>IFERROR(__xludf.DUMMYFUNCTION("""COMPUTED_VALUE"""),45510.66666666667)</f>
        <v>45510.66667</v>
      </c>
      <c r="E151" s="1">
        <f>IFERROR(__xludf.DUMMYFUNCTION("""COMPUTED_VALUE"""),119.12)</f>
        <v>119.12</v>
      </c>
      <c r="G151" s="2">
        <f>IFERROR(__xludf.DUMMYFUNCTION("""COMPUTED_VALUE"""),45510.66666666667)</f>
        <v>45510.66667</v>
      </c>
      <c r="H151" s="1">
        <f>IFERROR(__xludf.DUMMYFUNCTION("""COMPUTED_VALUE"""),115.17)</f>
        <v>115.17</v>
      </c>
      <c r="J151" s="2">
        <f>IFERROR(__xludf.DUMMYFUNCTION("""COMPUTED_VALUE"""),45510.66666666667)</f>
        <v>45510.66667</v>
      </c>
      <c r="K151" s="1">
        <f>IFERROR(__xludf.DUMMYFUNCTION("""COMPUTED_VALUE"""),117.71)</f>
        <v>117.71</v>
      </c>
      <c r="M151" s="2">
        <f>IFERROR(__xludf.DUMMYFUNCTION("""COMPUTED_VALUE"""),45510.66666666667)</f>
        <v>45510.66667</v>
      </c>
      <c r="N151" s="1">
        <f>IFERROR(__xludf.DUMMYFUNCTION("""COMPUTED_VALUE"""),1.057139E7)</f>
        <v>10571390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IFERROR(__xludf.DUMMYFUNCTION("""COMPUTED_VALUE"""),119.08)</f>
        <v>119.08</v>
      </c>
      <c r="D152" s="2">
        <f>IFERROR(__xludf.DUMMYFUNCTION("""COMPUTED_VALUE"""),45511.66666666667)</f>
        <v>45511.66667</v>
      </c>
      <c r="E152" s="1">
        <f>IFERROR(__xludf.DUMMYFUNCTION("""COMPUTED_VALUE"""),119.21)</f>
        <v>119.21</v>
      </c>
      <c r="G152" s="2">
        <f>IFERROR(__xludf.DUMMYFUNCTION("""COMPUTED_VALUE"""),45511.66666666667)</f>
        <v>45511.66667</v>
      </c>
      <c r="H152" s="1">
        <f>IFERROR(__xludf.DUMMYFUNCTION("""COMPUTED_VALUE"""),114.69)</f>
        <v>114.69</v>
      </c>
      <c r="J152" s="2">
        <f>IFERROR(__xludf.DUMMYFUNCTION("""COMPUTED_VALUE"""),45511.66666666667)</f>
        <v>45511.66667</v>
      </c>
      <c r="K152" s="1">
        <f>IFERROR(__xludf.DUMMYFUNCTION("""COMPUTED_VALUE"""),115.33)</f>
        <v>115.33</v>
      </c>
      <c r="M152" s="2">
        <f>IFERROR(__xludf.DUMMYFUNCTION("""COMPUTED_VALUE"""),45511.66666666667)</f>
        <v>45511.66667</v>
      </c>
      <c r="N152" s="1">
        <f>IFERROR(__xludf.DUMMYFUNCTION("""COMPUTED_VALUE"""),7476703.0)</f>
        <v>7476703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IFERROR(__xludf.DUMMYFUNCTION("""COMPUTED_VALUE"""),116.11)</f>
        <v>116.11</v>
      </c>
      <c r="D153" s="2">
        <f>IFERROR(__xludf.DUMMYFUNCTION("""COMPUTED_VALUE"""),45512.66666666667)</f>
        <v>45512.66667</v>
      </c>
      <c r="E153" s="1">
        <f>IFERROR(__xludf.DUMMYFUNCTION("""COMPUTED_VALUE"""),119.61)</f>
        <v>119.61</v>
      </c>
      <c r="G153" s="2">
        <f>IFERROR(__xludf.DUMMYFUNCTION("""COMPUTED_VALUE"""),45512.66666666667)</f>
        <v>45512.66667</v>
      </c>
      <c r="H153" s="1">
        <f>IFERROR(__xludf.DUMMYFUNCTION("""COMPUTED_VALUE"""),115.38)</f>
        <v>115.38</v>
      </c>
      <c r="J153" s="2">
        <f>IFERROR(__xludf.DUMMYFUNCTION("""COMPUTED_VALUE"""),45512.66666666667)</f>
        <v>45512.66667</v>
      </c>
      <c r="K153" s="1">
        <f>IFERROR(__xludf.DUMMYFUNCTION("""COMPUTED_VALUE"""),119.0)</f>
        <v>119</v>
      </c>
      <c r="M153" s="2">
        <f>IFERROR(__xludf.DUMMYFUNCTION("""COMPUTED_VALUE"""),45512.66666666667)</f>
        <v>45512.66667</v>
      </c>
      <c r="N153" s="1">
        <f>IFERROR(__xludf.DUMMYFUNCTION("""COMPUTED_VALUE"""),9852883.0)</f>
        <v>9852883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IFERROR(__xludf.DUMMYFUNCTION("""COMPUTED_VALUE"""),119.77)</f>
        <v>119.77</v>
      </c>
      <c r="D154" s="2">
        <f>IFERROR(__xludf.DUMMYFUNCTION("""COMPUTED_VALUE"""),45513.66666666667)</f>
        <v>45513.66667</v>
      </c>
      <c r="E154" s="1">
        <f>IFERROR(__xludf.DUMMYFUNCTION("""COMPUTED_VALUE"""),120.14)</f>
        <v>120.14</v>
      </c>
      <c r="G154" s="2">
        <f>IFERROR(__xludf.DUMMYFUNCTION("""COMPUTED_VALUE"""),45513.66666666667)</f>
        <v>45513.66667</v>
      </c>
      <c r="H154" s="1">
        <f>IFERROR(__xludf.DUMMYFUNCTION("""COMPUTED_VALUE"""),117.25)</f>
        <v>117.25</v>
      </c>
      <c r="J154" s="2">
        <f>IFERROR(__xludf.DUMMYFUNCTION("""COMPUTED_VALUE"""),45513.66666666667)</f>
        <v>45513.66667</v>
      </c>
      <c r="K154" s="1">
        <f>IFERROR(__xludf.DUMMYFUNCTION("""COMPUTED_VALUE"""),119.21)</f>
        <v>119.21</v>
      </c>
      <c r="M154" s="2">
        <f>IFERROR(__xludf.DUMMYFUNCTION("""COMPUTED_VALUE"""),45513.66666666667)</f>
        <v>45513.66667</v>
      </c>
      <c r="N154" s="1">
        <f>IFERROR(__xludf.DUMMYFUNCTION("""COMPUTED_VALUE"""),5448009.0)</f>
        <v>5448009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IFERROR(__xludf.DUMMYFUNCTION("""COMPUTED_VALUE"""),119.82)</f>
        <v>119.82</v>
      </c>
      <c r="D155" s="2">
        <f>IFERROR(__xludf.DUMMYFUNCTION("""COMPUTED_VALUE"""),45516.66666666667)</f>
        <v>45516.66667</v>
      </c>
      <c r="E155" s="1">
        <f>IFERROR(__xludf.DUMMYFUNCTION("""COMPUTED_VALUE"""),122.34)</f>
        <v>122.34</v>
      </c>
      <c r="G155" s="2">
        <f>IFERROR(__xludf.DUMMYFUNCTION("""COMPUTED_VALUE"""),45516.66666666667)</f>
        <v>45516.66667</v>
      </c>
      <c r="H155" s="1">
        <f>IFERROR(__xludf.DUMMYFUNCTION("""COMPUTED_VALUE"""),119.61)</f>
        <v>119.61</v>
      </c>
      <c r="J155" s="2">
        <f>IFERROR(__xludf.DUMMYFUNCTION("""COMPUTED_VALUE"""),45516.66666666667)</f>
        <v>45516.66667</v>
      </c>
      <c r="K155" s="1">
        <f>IFERROR(__xludf.DUMMYFUNCTION("""COMPUTED_VALUE"""),121.46)</f>
        <v>121.46</v>
      </c>
      <c r="M155" s="2">
        <f>IFERROR(__xludf.DUMMYFUNCTION("""COMPUTED_VALUE"""),45516.66666666667)</f>
        <v>45516.66667</v>
      </c>
      <c r="N155" s="1">
        <f>IFERROR(__xludf.DUMMYFUNCTION("""COMPUTED_VALUE"""),8071648.0)</f>
        <v>8071648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IFERROR(__xludf.DUMMYFUNCTION("""COMPUTED_VALUE"""),121.19)</f>
        <v>121.19</v>
      </c>
      <c r="D156" s="2">
        <f>IFERROR(__xludf.DUMMYFUNCTION("""COMPUTED_VALUE"""),45517.66666666667)</f>
        <v>45517.66667</v>
      </c>
      <c r="E156" s="1">
        <f>IFERROR(__xludf.DUMMYFUNCTION("""COMPUTED_VALUE"""),123.45)</f>
        <v>123.45</v>
      </c>
      <c r="G156" s="2">
        <f>IFERROR(__xludf.DUMMYFUNCTION("""COMPUTED_VALUE"""),45517.66666666667)</f>
        <v>45517.66667</v>
      </c>
      <c r="H156" s="1">
        <f>IFERROR(__xludf.DUMMYFUNCTION("""COMPUTED_VALUE"""),120.78)</f>
        <v>120.78</v>
      </c>
      <c r="J156" s="2">
        <f>IFERROR(__xludf.DUMMYFUNCTION("""COMPUTED_VALUE"""),45517.66666666667)</f>
        <v>45517.66667</v>
      </c>
      <c r="K156" s="1">
        <f>IFERROR(__xludf.DUMMYFUNCTION("""COMPUTED_VALUE"""),122.62)</f>
        <v>122.62</v>
      </c>
      <c r="M156" s="2">
        <f>IFERROR(__xludf.DUMMYFUNCTION("""COMPUTED_VALUE"""),45517.66666666667)</f>
        <v>45517.66667</v>
      </c>
      <c r="N156" s="1">
        <f>IFERROR(__xludf.DUMMYFUNCTION("""COMPUTED_VALUE"""),8574477.0)</f>
        <v>8574477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IFERROR(__xludf.DUMMYFUNCTION("""COMPUTED_VALUE"""),122.12)</f>
        <v>122.12</v>
      </c>
      <c r="D157" s="2">
        <f>IFERROR(__xludf.DUMMYFUNCTION("""COMPUTED_VALUE"""),45518.66666666667)</f>
        <v>45518.66667</v>
      </c>
      <c r="E157" s="1">
        <f>IFERROR(__xludf.DUMMYFUNCTION("""COMPUTED_VALUE"""),123.21)</f>
        <v>123.21</v>
      </c>
      <c r="G157" s="2">
        <f>IFERROR(__xludf.DUMMYFUNCTION("""COMPUTED_VALUE"""),45518.66666666667)</f>
        <v>45518.66667</v>
      </c>
      <c r="H157" s="1">
        <f>IFERROR(__xludf.DUMMYFUNCTION("""COMPUTED_VALUE"""),120.9)</f>
        <v>120.9</v>
      </c>
      <c r="J157" s="2">
        <f>IFERROR(__xludf.DUMMYFUNCTION("""COMPUTED_VALUE"""),45518.66666666667)</f>
        <v>45518.66667</v>
      </c>
      <c r="K157" s="1">
        <f>IFERROR(__xludf.DUMMYFUNCTION("""COMPUTED_VALUE"""),122.73)</f>
        <v>122.73</v>
      </c>
      <c r="M157" s="2">
        <f>IFERROR(__xludf.DUMMYFUNCTION("""COMPUTED_VALUE"""),45518.66666666667)</f>
        <v>45518.66667</v>
      </c>
      <c r="N157" s="1">
        <f>IFERROR(__xludf.DUMMYFUNCTION("""COMPUTED_VALUE"""),8776989.0)</f>
        <v>8776989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IFERROR(__xludf.DUMMYFUNCTION("""COMPUTED_VALUE"""),123.09)</f>
        <v>123.09</v>
      </c>
      <c r="D158" s="2">
        <f>IFERROR(__xludf.DUMMYFUNCTION("""COMPUTED_VALUE"""),45519.66666666667)</f>
        <v>45519.66667</v>
      </c>
      <c r="E158" s="1">
        <f>IFERROR(__xludf.DUMMYFUNCTION("""COMPUTED_VALUE"""),123.31)</f>
        <v>123.31</v>
      </c>
      <c r="G158" s="2">
        <f>IFERROR(__xludf.DUMMYFUNCTION("""COMPUTED_VALUE"""),45519.66666666667)</f>
        <v>45519.66667</v>
      </c>
      <c r="H158" s="1">
        <f>IFERROR(__xludf.DUMMYFUNCTION("""COMPUTED_VALUE"""),120.83)</f>
        <v>120.83</v>
      </c>
      <c r="J158" s="2">
        <f>IFERROR(__xludf.DUMMYFUNCTION("""COMPUTED_VALUE"""),45519.66666666667)</f>
        <v>45519.66667</v>
      </c>
      <c r="K158" s="1">
        <f>IFERROR(__xludf.DUMMYFUNCTION("""COMPUTED_VALUE"""),122.83)</f>
        <v>122.83</v>
      </c>
      <c r="M158" s="2">
        <f>IFERROR(__xludf.DUMMYFUNCTION("""COMPUTED_VALUE"""),45519.66666666667)</f>
        <v>45519.66667</v>
      </c>
      <c r="N158" s="1">
        <f>IFERROR(__xludf.DUMMYFUNCTION("""COMPUTED_VALUE"""),7193976.0)</f>
        <v>7193976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IFERROR(__xludf.DUMMYFUNCTION("""COMPUTED_VALUE"""),123.23)</f>
        <v>123.23</v>
      </c>
      <c r="D159" s="2">
        <f>IFERROR(__xludf.DUMMYFUNCTION("""COMPUTED_VALUE"""),45520.66666666667)</f>
        <v>45520.66667</v>
      </c>
      <c r="E159" s="1">
        <f>IFERROR(__xludf.DUMMYFUNCTION("""COMPUTED_VALUE"""),125.8)</f>
        <v>125.8</v>
      </c>
      <c r="G159" s="2">
        <f>IFERROR(__xludf.DUMMYFUNCTION("""COMPUTED_VALUE"""),45520.66666666667)</f>
        <v>45520.66667</v>
      </c>
      <c r="H159" s="1">
        <f>IFERROR(__xludf.DUMMYFUNCTION("""COMPUTED_VALUE"""),123.01)</f>
        <v>123.01</v>
      </c>
      <c r="J159" s="2">
        <f>IFERROR(__xludf.DUMMYFUNCTION("""COMPUTED_VALUE"""),45520.66666666667)</f>
        <v>45520.66667</v>
      </c>
      <c r="K159" s="1">
        <f>IFERROR(__xludf.DUMMYFUNCTION("""COMPUTED_VALUE"""),125.55)</f>
        <v>125.55</v>
      </c>
      <c r="M159" s="2">
        <f>IFERROR(__xludf.DUMMYFUNCTION("""COMPUTED_VALUE"""),45520.66666666667)</f>
        <v>45520.66667</v>
      </c>
      <c r="N159" s="1">
        <f>IFERROR(__xludf.DUMMYFUNCTION("""COMPUTED_VALUE"""),1.0965168E7)</f>
        <v>10965168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IFERROR(__xludf.DUMMYFUNCTION("""COMPUTED_VALUE"""),125.2)</f>
        <v>125.2</v>
      </c>
      <c r="D160" s="2">
        <f>IFERROR(__xludf.DUMMYFUNCTION("""COMPUTED_VALUE"""),45523.66666666667)</f>
        <v>45523.66667</v>
      </c>
      <c r="E160" s="1">
        <f>IFERROR(__xludf.DUMMYFUNCTION("""COMPUTED_VALUE"""),127.83)</f>
        <v>127.83</v>
      </c>
      <c r="G160" s="2">
        <f>IFERROR(__xludf.DUMMYFUNCTION("""COMPUTED_VALUE"""),45523.66666666667)</f>
        <v>45523.66667</v>
      </c>
      <c r="H160" s="1">
        <f>IFERROR(__xludf.DUMMYFUNCTION("""COMPUTED_VALUE"""),124.79)</f>
        <v>124.79</v>
      </c>
      <c r="J160" s="2">
        <f>IFERROR(__xludf.DUMMYFUNCTION("""COMPUTED_VALUE"""),45523.66666666667)</f>
        <v>45523.66667</v>
      </c>
      <c r="K160" s="1">
        <f>IFERROR(__xludf.DUMMYFUNCTION("""COMPUTED_VALUE"""),127.52)</f>
        <v>127.52</v>
      </c>
      <c r="M160" s="2">
        <f>IFERROR(__xludf.DUMMYFUNCTION("""COMPUTED_VALUE"""),45523.66666666667)</f>
        <v>45523.66667</v>
      </c>
      <c r="N160" s="1">
        <f>IFERROR(__xludf.DUMMYFUNCTION("""COMPUTED_VALUE"""),7865344.0)</f>
        <v>7865344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IFERROR(__xludf.DUMMYFUNCTION("""COMPUTED_VALUE"""),127.94)</f>
        <v>127.94</v>
      </c>
      <c r="D161" s="2">
        <f>IFERROR(__xludf.DUMMYFUNCTION("""COMPUTED_VALUE"""),45524.66666666667)</f>
        <v>45524.66667</v>
      </c>
      <c r="E161" s="1">
        <f>IFERROR(__xludf.DUMMYFUNCTION("""COMPUTED_VALUE"""),129.79)</f>
        <v>129.79</v>
      </c>
      <c r="G161" s="2">
        <f>IFERROR(__xludf.DUMMYFUNCTION("""COMPUTED_VALUE"""),45524.66666666667)</f>
        <v>45524.66667</v>
      </c>
      <c r="H161" s="1">
        <f>IFERROR(__xludf.DUMMYFUNCTION("""COMPUTED_VALUE"""),127.58)</f>
        <v>127.58</v>
      </c>
      <c r="J161" s="2">
        <f>IFERROR(__xludf.DUMMYFUNCTION("""COMPUTED_VALUE"""),45524.66666666667)</f>
        <v>45524.66667</v>
      </c>
      <c r="K161" s="1">
        <f>IFERROR(__xludf.DUMMYFUNCTION("""COMPUTED_VALUE"""),128.44)</f>
        <v>128.44</v>
      </c>
      <c r="M161" s="2">
        <f>IFERROR(__xludf.DUMMYFUNCTION("""COMPUTED_VALUE"""),45524.66666666667)</f>
        <v>45524.66667</v>
      </c>
      <c r="N161" s="1">
        <f>IFERROR(__xludf.DUMMYFUNCTION("""COMPUTED_VALUE"""),7906119.0)</f>
        <v>7906119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IFERROR(__xludf.DUMMYFUNCTION("""COMPUTED_VALUE"""),128.72)</f>
        <v>128.72</v>
      </c>
      <c r="D162" s="2">
        <f>IFERROR(__xludf.DUMMYFUNCTION("""COMPUTED_VALUE"""),45525.66666666667)</f>
        <v>45525.66667</v>
      </c>
      <c r="E162" s="1">
        <f>IFERROR(__xludf.DUMMYFUNCTION("""COMPUTED_VALUE"""),129.99)</f>
        <v>129.99</v>
      </c>
      <c r="G162" s="2">
        <f>IFERROR(__xludf.DUMMYFUNCTION("""COMPUTED_VALUE"""),45525.66666666667)</f>
        <v>45525.66667</v>
      </c>
      <c r="H162" s="1">
        <f>IFERROR(__xludf.DUMMYFUNCTION("""COMPUTED_VALUE"""),127.5)</f>
        <v>127.5</v>
      </c>
      <c r="J162" s="2">
        <f>IFERROR(__xludf.DUMMYFUNCTION("""COMPUTED_VALUE"""),45525.66666666667)</f>
        <v>45525.66667</v>
      </c>
      <c r="K162" s="1">
        <f>IFERROR(__xludf.DUMMYFUNCTION("""COMPUTED_VALUE"""),129.6)</f>
        <v>129.6</v>
      </c>
      <c r="M162" s="2">
        <f>IFERROR(__xludf.DUMMYFUNCTION("""COMPUTED_VALUE"""),45525.66666666667)</f>
        <v>45525.66667</v>
      </c>
      <c r="N162" s="1">
        <f>IFERROR(__xludf.DUMMYFUNCTION("""COMPUTED_VALUE"""),7287890.0)</f>
        <v>7287890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IFERROR(__xludf.DUMMYFUNCTION("""COMPUTED_VALUE"""),127.52)</f>
        <v>127.52</v>
      </c>
      <c r="D163" s="2">
        <f>IFERROR(__xludf.DUMMYFUNCTION("""COMPUTED_VALUE"""),45526.66666666667)</f>
        <v>45526.66667</v>
      </c>
      <c r="E163" s="1">
        <f>IFERROR(__xludf.DUMMYFUNCTION("""COMPUTED_VALUE"""),128.13)</f>
        <v>128.13</v>
      </c>
      <c r="G163" s="2">
        <f>IFERROR(__xludf.DUMMYFUNCTION("""COMPUTED_VALUE"""),45526.66666666667)</f>
        <v>45526.66667</v>
      </c>
      <c r="H163" s="1">
        <f>IFERROR(__xludf.DUMMYFUNCTION("""COMPUTED_VALUE"""),126.31)</f>
        <v>126.31</v>
      </c>
      <c r="J163" s="2">
        <f>IFERROR(__xludf.DUMMYFUNCTION("""COMPUTED_VALUE"""),45526.66666666667)</f>
        <v>45526.66667</v>
      </c>
      <c r="K163" s="1">
        <f>IFERROR(__xludf.DUMMYFUNCTION("""COMPUTED_VALUE"""),127.52)</f>
        <v>127.52</v>
      </c>
      <c r="M163" s="2">
        <f>IFERROR(__xludf.DUMMYFUNCTION("""COMPUTED_VALUE"""),45526.66666666667)</f>
        <v>45526.66667</v>
      </c>
      <c r="N163" s="1">
        <f>IFERROR(__xludf.DUMMYFUNCTION("""COMPUTED_VALUE"""),8016817.0)</f>
        <v>8016817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IFERROR(__xludf.DUMMYFUNCTION("""COMPUTED_VALUE"""),128.51)</f>
        <v>128.51</v>
      </c>
      <c r="D164" s="2">
        <f>IFERROR(__xludf.DUMMYFUNCTION("""COMPUTED_VALUE"""),45527.66666666667)</f>
        <v>45527.66667</v>
      </c>
      <c r="E164" s="1">
        <f>IFERROR(__xludf.DUMMYFUNCTION("""COMPUTED_VALUE"""),129.84)</f>
        <v>129.84</v>
      </c>
      <c r="G164" s="2">
        <f>IFERROR(__xludf.DUMMYFUNCTION("""COMPUTED_VALUE"""),45527.66666666667)</f>
        <v>45527.66667</v>
      </c>
      <c r="H164" s="1">
        <f>IFERROR(__xludf.DUMMYFUNCTION("""COMPUTED_VALUE"""),128.03)</f>
        <v>128.03</v>
      </c>
      <c r="J164" s="2">
        <f>IFERROR(__xludf.DUMMYFUNCTION("""COMPUTED_VALUE"""),45527.66666666667)</f>
        <v>45527.66667</v>
      </c>
      <c r="K164" s="1">
        <f>IFERROR(__xludf.DUMMYFUNCTION("""COMPUTED_VALUE"""),129.15)</f>
        <v>129.15</v>
      </c>
      <c r="M164" s="2">
        <f>IFERROR(__xludf.DUMMYFUNCTION("""COMPUTED_VALUE"""),45527.66666666667)</f>
        <v>45527.66667</v>
      </c>
      <c r="N164" s="1">
        <f>IFERROR(__xludf.DUMMYFUNCTION("""COMPUTED_VALUE"""),6197201.0)</f>
        <v>6197201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IFERROR(__xludf.DUMMYFUNCTION("""COMPUTED_VALUE"""),129.39)</f>
        <v>129.39</v>
      </c>
      <c r="D165" s="2">
        <f>IFERROR(__xludf.DUMMYFUNCTION("""COMPUTED_VALUE"""),45530.66666666667)</f>
        <v>45530.66667</v>
      </c>
      <c r="E165" s="1">
        <f>IFERROR(__xludf.DUMMYFUNCTION("""COMPUTED_VALUE"""),130.35)</f>
        <v>130.35</v>
      </c>
      <c r="G165" s="2">
        <f>IFERROR(__xludf.DUMMYFUNCTION("""COMPUTED_VALUE"""),45530.66666666667)</f>
        <v>45530.66667</v>
      </c>
      <c r="H165" s="1">
        <f>IFERROR(__xludf.DUMMYFUNCTION("""COMPUTED_VALUE"""),129.24)</f>
        <v>129.24</v>
      </c>
      <c r="J165" s="2">
        <f>IFERROR(__xludf.DUMMYFUNCTION("""COMPUTED_VALUE"""),45530.66666666667)</f>
        <v>45530.66667</v>
      </c>
      <c r="K165" s="1">
        <f>IFERROR(__xludf.DUMMYFUNCTION("""COMPUTED_VALUE"""),129.66)</f>
        <v>129.66</v>
      </c>
      <c r="M165" s="2">
        <f>IFERROR(__xludf.DUMMYFUNCTION("""COMPUTED_VALUE"""),45530.66666666667)</f>
        <v>45530.66667</v>
      </c>
      <c r="N165" s="1">
        <f>IFERROR(__xludf.DUMMYFUNCTION("""COMPUTED_VALUE"""),6229131.0)</f>
        <v>6229131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IFERROR(__xludf.DUMMYFUNCTION("""COMPUTED_VALUE"""),128.37)</f>
        <v>128.37</v>
      </c>
      <c r="D166" s="2">
        <f>IFERROR(__xludf.DUMMYFUNCTION("""COMPUTED_VALUE"""),45531.66666666667)</f>
        <v>45531.66667</v>
      </c>
      <c r="E166" s="1">
        <f>IFERROR(__xludf.DUMMYFUNCTION("""COMPUTED_VALUE"""),130.18)</f>
        <v>130.18</v>
      </c>
      <c r="G166" s="2">
        <f>IFERROR(__xludf.DUMMYFUNCTION("""COMPUTED_VALUE"""),45531.66666666667)</f>
        <v>45531.66667</v>
      </c>
      <c r="H166" s="1">
        <f>IFERROR(__xludf.DUMMYFUNCTION("""COMPUTED_VALUE"""),127.9)</f>
        <v>127.9</v>
      </c>
      <c r="J166" s="2">
        <f>IFERROR(__xludf.DUMMYFUNCTION("""COMPUTED_VALUE"""),45531.66666666667)</f>
        <v>45531.66667</v>
      </c>
      <c r="K166" s="1">
        <f>IFERROR(__xludf.DUMMYFUNCTION("""COMPUTED_VALUE"""),130.08)</f>
        <v>130.08</v>
      </c>
      <c r="M166" s="2">
        <f>IFERROR(__xludf.DUMMYFUNCTION("""COMPUTED_VALUE"""),45531.66666666667)</f>
        <v>45531.66667</v>
      </c>
      <c r="N166" s="1">
        <f>IFERROR(__xludf.DUMMYFUNCTION("""COMPUTED_VALUE"""),6340578.0)</f>
        <v>6340578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IFERROR(__xludf.DUMMYFUNCTION("""COMPUTED_VALUE"""),127.87)</f>
        <v>127.87</v>
      </c>
      <c r="D167" s="2">
        <f>IFERROR(__xludf.DUMMYFUNCTION("""COMPUTED_VALUE"""),45532.66666666667)</f>
        <v>45532.66667</v>
      </c>
      <c r="E167" s="1">
        <f>IFERROR(__xludf.DUMMYFUNCTION("""COMPUTED_VALUE"""),128.28)</f>
        <v>128.28</v>
      </c>
      <c r="G167" s="2">
        <f>IFERROR(__xludf.DUMMYFUNCTION("""COMPUTED_VALUE"""),45532.66666666667)</f>
        <v>45532.66667</v>
      </c>
      <c r="H167" s="1">
        <f>IFERROR(__xludf.DUMMYFUNCTION("""COMPUTED_VALUE"""),126.89)</f>
        <v>126.89</v>
      </c>
      <c r="J167" s="2">
        <f>IFERROR(__xludf.DUMMYFUNCTION("""COMPUTED_VALUE"""),45532.66666666667)</f>
        <v>45532.66667</v>
      </c>
      <c r="K167" s="1">
        <f>IFERROR(__xludf.DUMMYFUNCTION("""COMPUTED_VALUE"""),127.86)</f>
        <v>127.86</v>
      </c>
      <c r="M167" s="2">
        <f>IFERROR(__xludf.DUMMYFUNCTION("""COMPUTED_VALUE"""),45532.66666666667)</f>
        <v>45532.66667</v>
      </c>
      <c r="N167" s="1">
        <f>IFERROR(__xludf.DUMMYFUNCTION("""COMPUTED_VALUE"""),6987026.0)</f>
        <v>6987026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IFERROR(__xludf.DUMMYFUNCTION("""COMPUTED_VALUE"""),128.13)</f>
        <v>128.13</v>
      </c>
      <c r="D168" s="2">
        <f>IFERROR(__xludf.DUMMYFUNCTION("""COMPUTED_VALUE"""),45533.66666666667)</f>
        <v>45533.66667</v>
      </c>
      <c r="E168" s="1">
        <f>IFERROR(__xludf.DUMMYFUNCTION("""COMPUTED_VALUE"""),131.36)</f>
        <v>131.36</v>
      </c>
      <c r="G168" s="2">
        <f>IFERROR(__xludf.DUMMYFUNCTION("""COMPUTED_VALUE"""),45533.66666666667)</f>
        <v>45533.66667</v>
      </c>
      <c r="H168" s="1">
        <f>IFERROR(__xludf.DUMMYFUNCTION("""COMPUTED_VALUE"""),128.13)</f>
        <v>128.13</v>
      </c>
      <c r="J168" s="2">
        <f>IFERROR(__xludf.DUMMYFUNCTION("""COMPUTED_VALUE"""),45533.66666666667)</f>
        <v>45533.66667</v>
      </c>
      <c r="K168" s="1">
        <f>IFERROR(__xludf.DUMMYFUNCTION("""COMPUTED_VALUE"""),130.79)</f>
        <v>130.79</v>
      </c>
      <c r="M168" s="2">
        <f>IFERROR(__xludf.DUMMYFUNCTION("""COMPUTED_VALUE"""),45533.66666666667)</f>
        <v>45533.66667</v>
      </c>
      <c r="N168" s="1">
        <f>IFERROR(__xludf.DUMMYFUNCTION("""COMPUTED_VALUE"""),7757328.0)</f>
        <v>7757328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IFERROR(__xludf.DUMMYFUNCTION("""COMPUTED_VALUE"""),130.02)</f>
        <v>130.02</v>
      </c>
      <c r="D169" s="2">
        <f>IFERROR(__xludf.DUMMYFUNCTION("""COMPUTED_VALUE"""),45534.66666666667)</f>
        <v>45534.66667</v>
      </c>
      <c r="E169" s="1">
        <f>IFERROR(__xludf.DUMMYFUNCTION("""COMPUTED_VALUE"""),131.69)</f>
        <v>131.69</v>
      </c>
      <c r="G169" s="2">
        <f>IFERROR(__xludf.DUMMYFUNCTION("""COMPUTED_VALUE"""),45534.66666666667)</f>
        <v>45534.66667</v>
      </c>
      <c r="H169" s="1">
        <f>IFERROR(__xludf.DUMMYFUNCTION("""COMPUTED_VALUE"""),129.57)</f>
        <v>129.57</v>
      </c>
      <c r="J169" s="2">
        <f>IFERROR(__xludf.DUMMYFUNCTION("""COMPUTED_VALUE"""),45534.66666666667)</f>
        <v>45534.66667</v>
      </c>
      <c r="K169" s="1">
        <f>IFERROR(__xludf.DUMMYFUNCTION("""COMPUTED_VALUE"""),130.49)</f>
        <v>130.49</v>
      </c>
      <c r="M169" s="2">
        <f>IFERROR(__xludf.DUMMYFUNCTION("""COMPUTED_VALUE"""),45534.66666666667)</f>
        <v>45534.66667</v>
      </c>
      <c r="N169" s="1">
        <f>IFERROR(__xludf.DUMMYFUNCTION("""COMPUTED_VALUE"""),9889161.0)</f>
        <v>9889161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IFERROR(__xludf.DUMMYFUNCTION("""COMPUTED_VALUE"""),130.04)</f>
        <v>130.04</v>
      </c>
      <c r="D170" s="2">
        <f>IFERROR(__xludf.DUMMYFUNCTION("""COMPUTED_VALUE"""),45538.66666666667)</f>
        <v>45538.66667</v>
      </c>
      <c r="E170" s="1">
        <f>IFERROR(__xludf.DUMMYFUNCTION("""COMPUTED_VALUE"""),130.04)</f>
        <v>130.04</v>
      </c>
      <c r="G170" s="2">
        <f>IFERROR(__xludf.DUMMYFUNCTION("""COMPUTED_VALUE"""),45538.66666666667)</f>
        <v>45538.66667</v>
      </c>
      <c r="H170" s="1">
        <f>IFERROR(__xludf.DUMMYFUNCTION("""COMPUTED_VALUE"""),125.42)</f>
        <v>125.42</v>
      </c>
      <c r="J170" s="2">
        <f>IFERROR(__xludf.DUMMYFUNCTION("""COMPUTED_VALUE"""),45538.66666666667)</f>
        <v>45538.66667</v>
      </c>
      <c r="K170" s="1">
        <f>IFERROR(__xludf.DUMMYFUNCTION("""COMPUTED_VALUE"""),127.38)</f>
        <v>127.38</v>
      </c>
      <c r="M170" s="2">
        <f>IFERROR(__xludf.DUMMYFUNCTION("""COMPUTED_VALUE"""),45538.66666666667)</f>
        <v>45538.66667</v>
      </c>
      <c r="N170" s="1">
        <f>IFERROR(__xludf.DUMMYFUNCTION("""COMPUTED_VALUE"""),9609344.0)</f>
        <v>9609344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IFERROR(__xludf.DUMMYFUNCTION("""COMPUTED_VALUE"""),126.64)</f>
        <v>126.64</v>
      </c>
      <c r="D171" s="2">
        <f>IFERROR(__xludf.DUMMYFUNCTION("""COMPUTED_VALUE"""),45539.66666666667)</f>
        <v>45539.66667</v>
      </c>
      <c r="E171" s="1">
        <f>IFERROR(__xludf.DUMMYFUNCTION("""COMPUTED_VALUE"""),127.12)</f>
        <v>127.12</v>
      </c>
      <c r="G171" s="2">
        <f>IFERROR(__xludf.DUMMYFUNCTION("""COMPUTED_VALUE"""),45539.66666666667)</f>
        <v>45539.66667</v>
      </c>
      <c r="H171" s="1">
        <f>IFERROR(__xludf.DUMMYFUNCTION("""COMPUTED_VALUE"""),125.02)</f>
        <v>125.02</v>
      </c>
      <c r="J171" s="2">
        <f>IFERROR(__xludf.DUMMYFUNCTION("""COMPUTED_VALUE"""),45539.66666666667)</f>
        <v>45539.66667</v>
      </c>
      <c r="K171" s="1">
        <f>IFERROR(__xludf.DUMMYFUNCTION("""COMPUTED_VALUE"""),126.17)</f>
        <v>126.17</v>
      </c>
      <c r="M171" s="2">
        <f>IFERROR(__xludf.DUMMYFUNCTION("""COMPUTED_VALUE"""),45539.66666666667)</f>
        <v>45539.66667</v>
      </c>
      <c r="N171" s="1">
        <f>IFERROR(__xludf.DUMMYFUNCTION("""COMPUTED_VALUE"""),9026333.0)</f>
        <v>9026333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IFERROR(__xludf.DUMMYFUNCTION("""COMPUTED_VALUE"""),127.64)</f>
        <v>127.64</v>
      </c>
      <c r="D172" s="2">
        <f>IFERROR(__xludf.DUMMYFUNCTION("""COMPUTED_VALUE"""),45540.66666666667)</f>
        <v>45540.66667</v>
      </c>
      <c r="E172" s="1">
        <f>IFERROR(__xludf.DUMMYFUNCTION("""COMPUTED_VALUE"""),128.87)</f>
        <v>128.87</v>
      </c>
      <c r="G172" s="2">
        <f>IFERROR(__xludf.DUMMYFUNCTION("""COMPUTED_VALUE"""),45540.66666666667)</f>
        <v>45540.66667</v>
      </c>
      <c r="H172" s="1">
        <f>IFERROR(__xludf.DUMMYFUNCTION("""COMPUTED_VALUE"""),126.75)</f>
        <v>126.75</v>
      </c>
      <c r="J172" s="2">
        <f>IFERROR(__xludf.DUMMYFUNCTION("""COMPUTED_VALUE"""),45540.66666666667)</f>
        <v>45540.66667</v>
      </c>
      <c r="K172" s="1">
        <f>IFERROR(__xludf.DUMMYFUNCTION("""COMPUTED_VALUE"""),127.06)</f>
        <v>127.06</v>
      </c>
      <c r="M172" s="2">
        <f>IFERROR(__xludf.DUMMYFUNCTION("""COMPUTED_VALUE"""),45540.66666666667)</f>
        <v>45540.66667</v>
      </c>
      <c r="N172" s="1">
        <f>IFERROR(__xludf.DUMMYFUNCTION("""COMPUTED_VALUE"""),7305872.0)</f>
        <v>7305872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IFERROR(__xludf.DUMMYFUNCTION("""COMPUTED_VALUE"""),127.28)</f>
        <v>127.28</v>
      </c>
      <c r="D173" s="2">
        <f>IFERROR(__xludf.DUMMYFUNCTION("""COMPUTED_VALUE"""),45541.66666666667)</f>
        <v>45541.66667</v>
      </c>
      <c r="E173" s="1">
        <f>IFERROR(__xludf.DUMMYFUNCTION("""COMPUTED_VALUE"""),128.1)</f>
        <v>128.1</v>
      </c>
      <c r="G173" s="2">
        <f>IFERROR(__xludf.DUMMYFUNCTION("""COMPUTED_VALUE"""),45541.66666666667)</f>
        <v>45541.66667</v>
      </c>
      <c r="H173" s="1">
        <f>IFERROR(__xludf.DUMMYFUNCTION("""COMPUTED_VALUE"""),123.34)</f>
        <v>123.34</v>
      </c>
      <c r="J173" s="2">
        <f>IFERROR(__xludf.DUMMYFUNCTION("""COMPUTED_VALUE"""),45541.66666666667)</f>
        <v>45541.66667</v>
      </c>
      <c r="K173" s="1">
        <f>IFERROR(__xludf.DUMMYFUNCTION("""COMPUTED_VALUE"""),123.59)</f>
        <v>123.59</v>
      </c>
      <c r="M173" s="2">
        <f>IFERROR(__xludf.DUMMYFUNCTION("""COMPUTED_VALUE"""),45541.66666666667)</f>
        <v>45541.66667</v>
      </c>
      <c r="N173" s="1">
        <f>IFERROR(__xludf.DUMMYFUNCTION("""COMPUTED_VALUE"""),7875292.0)</f>
        <v>7875292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IFERROR(__xludf.DUMMYFUNCTION("""COMPUTED_VALUE"""),124.26)</f>
        <v>124.26</v>
      </c>
      <c r="D174" s="2">
        <f>IFERROR(__xludf.DUMMYFUNCTION("""COMPUTED_VALUE"""),45544.66666666667)</f>
        <v>45544.66667</v>
      </c>
      <c r="E174" s="1">
        <f>IFERROR(__xludf.DUMMYFUNCTION("""COMPUTED_VALUE"""),125.63)</f>
        <v>125.63</v>
      </c>
      <c r="G174" s="2">
        <f>IFERROR(__xludf.DUMMYFUNCTION("""COMPUTED_VALUE"""),45544.66666666667)</f>
        <v>45544.66667</v>
      </c>
      <c r="H174" s="1">
        <f>IFERROR(__xludf.DUMMYFUNCTION("""COMPUTED_VALUE"""),124.21)</f>
        <v>124.21</v>
      </c>
      <c r="J174" s="2">
        <f>IFERROR(__xludf.DUMMYFUNCTION("""COMPUTED_VALUE"""),45544.66666666667)</f>
        <v>45544.66667</v>
      </c>
      <c r="K174" s="1">
        <f>IFERROR(__xludf.DUMMYFUNCTION("""COMPUTED_VALUE"""),124.55)</f>
        <v>124.55</v>
      </c>
      <c r="M174" s="2">
        <f>IFERROR(__xludf.DUMMYFUNCTION("""COMPUTED_VALUE"""),45544.66666666667)</f>
        <v>45544.66667</v>
      </c>
      <c r="N174" s="1">
        <f>IFERROR(__xludf.DUMMYFUNCTION("""COMPUTED_VALUE"""),5805436.0)</f>
        <v>5805436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IFERROR(__xludf.DUMMYFUNCTION("""COMPUTED_VALUE"""),124.78)</f>
        <v>124.78</v>
      </c>
      <c r="D175" s="2">
        <f>IFERROR(__xludf.DUMMYFUNCTION("""COMPUTED_VALUE"""),45545.66666666667)</f>
        <v>45545.66667</v>
      </c>
      <c r="E175" s="1">
        <f>IFERROR(__xludf.DUMMYFUNCTION("""COMPUTED_VALUE"""),124.92)</f>
        <v>124.92</v>
      </c>
      <c r="G175" s="2">
        <f>IFERROR(__xludf.DUMMYFUNCTION("""COMPUTED_VALUE"""),45545.66666666667)</f>
        <v>45545.66667</v>
      </c>
      <c r="H175" s="1">
        <f>IFERROR(__xludf.DUMMYFUNCTION("""COMPUTED_VALUE"""),122.78)</f>
        <v>122.78</v>
      </c>
      <c r="J175" s="2">
        <f>IFERROR(__xludf.DUMMYFUNCTION("""COMPUTED_VALUE"""),45545.66666666667)</f>
        <v>45545.66667</v>
      </c>
      <c r="K175" s="1">
        <f>IFERROR(__xludf.DUMMYFUNCTION("""COMPUTED_VALUE"""),124.83)</f>
        <v>124.83</v>
      </c>
      <c r="M175" s="2">
        <f>IFERROR(__xludf.DUMMYFUNCTION("""COMPUTED_VALUE"""),45545.66666666667)</f>
        <v>45545.66667</v>
      </c>
      <c r="N175" s="1">
        <f>IFERROR(__xludf.DUMMYFUNCTION("""COMPUTED_VALUE"""),1.0115305E7)</f>
        <v>10115305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IFERROR(__xludf.DUMMYFUNCTION("""COMPUTED_VALUE"""),123.83)</f>
        <v>123.83</v>
      </c>
      <c r="D176" s="2">
        <f>IFERROR(__xludf.DUMMYFUNCTION("""COMPUTED_VALUE"""),45546.66666666667)</f>
        <v>45546.66667</v>
      </c>
      <c r="E176" s="1">
        <f>IFERROR(__xludf.DUMMYFUNCTION("""COMPUTED_VALUE"""),123.92)</f>
        <v>123.92</v>
      </c>
      <c r="G176" s="2">
        <f>IFERROR(__xludf.DUMMYFUNCTION("""COMPUTED_VALUE"""),45546.66666666667)</f>
        <v>45546.66667</v>
      </c>
      <c r="H176" s="1">
        <f>IFERROR(__xludf.DUMMYFUNCTION("""COMPUTED_VALUE"""),121.83)</f>
        <v>121.83</v>
      </c>
      <c r="J176" s="2">
        <f>IFERROR(__xludf.DUMMYFUNCTION("""COMPUTED_VALUE"""),45546.66666666667)</f>
        <v>45546.66667</v>
      </c>
      <c r="K176" s="1">
        <f>IFERROR(__xludf.DUMMYFUNCTION("""COMPUTED_VALUE"""),123.83)</f>
        <v>123.83</v>
      </c>
      <c r="M176" s="2">
        <f>IFERROR(__xludf.DUMMYFUNCTION("""COMPUTED_VALUE"""),45546.66666666667)</f>
        <v>45546.66667</v>
      </c>
      <c r="N176" s="1">
        <f>IFERROR(__xludf.DUMMYFUNCTION("""COMPUTED_VALUE"""),8376141.0)</f>
        <v>8376141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IFERROR(__xludf.DUMMYFUNCTION("""COMPUTED_VALUE"""),125.52)</f>
        <v>125.52</v>
      </c>
      <c r="D177" s="2">
        <f>IFERROR(__xludf.DUMMYFUNCTION("""COMPUTED_VALUE"""),45547.66666666667)</f>
        <v>45547.66667</v>
      </c>
      <c r="E177" s="1">
        <f>IFERROR(__xludf.DUMMYFUNCTION("""COMPUTED_VALUE"""),129.4)</f>
        <v>129.4</v>
      </c>
      <c r="G177" s="2">
        <f>IFERROR(__xludf.DUMMYFUNCTION("""COMPUTED_VALUE"""),45547.66666666667)</f>
        <v>45547.66667</v>
      </c>
      <c r="H177" s="1">
        <f>IFERROR(__xludf.DUMMYFUNCTION("""COMPUTED_VALUE"""),125.26)</f>
        <v>125.26</v>
      </c>
      <c r="J177" s="2">
        <f>IFERROR(__xludf.DUMMYFUNCTION("""COMPUTED_VALUE"""),45547.66666666667)</f>
        <v>45547.66667</v>
      </c>
      <c r="K177" s="1">
        <f>IFERROR(__xludf.DUMMYFUNCTION("""COMPUTED_VALUE"""),128.5)</f>
        <v>128.5</v>
      </c>
      <c r="M177" s="2">
        <f>IFERROR(__xludf.DUMMYFUNCTION("""COMPUTED_VALUE"""),45547.66666666667)</f>
        <v>45547.66667</v>
      </c>
      <c r="N177" s="1">
        <f>IFERROR(__xludf.DUMMYFUNCTION("""COMPUTED_VALUE"""),1.3988153E7)</f>
        <v>13988153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IFERROR(__xludf.DUMMYFUNCTION("""COMPUTED_VALUE"""),129.91)</f>
        <v>129.91</v>
      </c>
      <c r="D178" s="2">
        <f>IFERROR(__xludf.DUMMYFUNCTION("""COMPUTED_VALUE"""),45548.66666666667)</f>
        <v>45548.66667</v>
      </c>
      <c r="E178" s="1">
        <f>IFERROR(__xludf.DUMMYFUNCTION("""COMPUTED_VALUE"""),131.76)</f>
        <v>131.76</v>
      </c>
      <c r="G178" s="2">
        <f>IFERROR(__xludf.DUMMYFUNCTION("""COMPUTED_VALUE"""),45548.66666666667)</f>
        <v>45548.66667</v>
      </c>
      <c r="H178" s="1">
        <f>IFERROR(__xludf.DUMMYFUNCTION("""COMPUTED_VALUE"""),129.91)</f>
        <v>129.91</v>
      </c>
      <c r="J178" s="2">
        <f>IFERROR(__xludf.DUMMYFUNCTION("""COMPUTED_VALUE"""),45548.66666666667)</f>
        <v>45548.66667</v>
      </c>
      <c r="K178" s="1">
        <f>IFERROR(__xludf.DUMMYFUNCTION("""COMPUTED_VALUE"""),130.68)</f>
        <v>130.68</v>
      </c>
      <c r="M178" s="2">
        <f>IFERROR(__xludf.DUMMYFUNCTION("""COMPUTED_VALUE"""),45548.66666666667)</f>
        <v>45548.66667</v>
      </c>
      <c r="N178" s="1">
        <f>IFERROR(__xludf.DUMMYFUNCTION("""COMPUTED_VALUE"""),1.0982003E7)</f>
        <v>10982003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IFERROR(__xludf.DUMMYFUNCTION("""COMPUTED_VALUE"""),130.24)</f>
        <v>130.24</v>
      </c>
      <c r="D179" s="2">
        <f>IFERROR(__xludf.DUMMYFUNCTION("""COMPUTED_VALUE"""),45551.66666666667)</f>
        <v>45551.66667</v>
      </c>
      <c r="E179" s="1">
        <f>IFERROR(__xludf.DUMMYFUNCTION("""COMPUTED_VALUE"""),130.66)</f>
        <v>130.66</v>
      </c>
      <c r="G179" s="2">
        <f>IFERROR(__xludf.DUMMYFUNCTION("""COMPUTED_VALUE"""),45551.66666666667)</f>
        <v>45551.66667</v>
      </c>
      <c r="H179" s="1">
        <f>IFERROR(__xludf.DUMMYFUNCTION("""COMPUTED_VALUE"""),128.87)</f>
        <v>128.87</v>
      </c>
      <c r="J179" s="2">
        <f>IFERROR(__xludf.DUMMYFUNCTION("""COMPUTED_VALUE"""),45551.66666666667)</f>
        <v>45551.66667</v>
      </c>
      <c r="K179" s="1">
        <f>IFERROR(__xludf.DUMMYFUNCTION("""COMPUTED_VALUE"""),129.26)</f>
        <v>129.26</v>
      </c>
      <c r="M179" s="2">
        <f>IFERROR(__xludf.DUMMYFUNCTION("""COMPUTED_VALUE"""),45551.66666666667)</f>
        <v>45551.66667</v>
      </c>
      <c r="N179" s="1">
        <f>IFERROR(__xludf.DUMMYFUNCTION("""COMPUTED_VALUE"""),8241419.0)</f>
        <v>8241419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IFERROR(__xludf.DUMMYFUNCTION("""COMPUTED_VALUE"""),128.49)</f>
        <v>128.49</v>
      </c>
      <c r="D180" s="2">
        <f>IFERROR(__xludf.DUMMYFUNCTION("""COMPUTED_VALUE"""),45552.66666666667)</f>
        <v>45552.66667</v>
      </c>
      <c r="E180" s="1">
        <f>IFERROR(__xludf.DUMMYFUNCTION("""COMPUTED_VALUE"""),129.77)</f>
        <v>129.77</v>
      </c>
      <c r="G180" s="2">
        <f>IFERROR(__xludf.DUMMYFUNCTION("""COMPUTED_VALUE"""),45552.66666666667)</f>
        <v>45552.66667</v>
      </c>
      <c r="H180" s="1">
        <f>IFERROR(__xludf.DUMMYFUNCTION("""COMPUTED_VALUE"""),127.3)</f>
        <v>127.3</v>
      </c>
      <c r="J180" s="2">
        <f>IFERROR(__xludf.DUMMYFUNCTION("""COMPUTED_VALUE"""),45552.66666666667)</f>
        <v>45552.66667</v>
      </c>
      <c r="K180" s="1">
        <f>IFERROR(__xludf.DUMMYFUNCTION("""COMPUTED_VALUE"""),128.66)</f>
        <v>128.66</v>
      </c>
      <c r="M180" s="2">
        <f>IFERROR(__xludf.DUMMYFUNCTION("""COMPUTED_VALUE"""),45552.66666666667)</f>
        <v>45552.66667</v>
      </c>
      <c r="N180" s="1">
        <f>IFERROR(__xludf.DUMMYFUNCTION("""COMPUTED_VALUE"""),8541740.0)</f>
        <v>8541740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IFERROR(__xludf.DUMMYFUNCTION("""COMPUTED_VALUE"""),128.73)</f>
        <v>128.73</v>
      </c>
      <c r="D181" s="2">
        <f>IFERROR(__xludf.DUMMYFUNCTION("""COMPUTED_VALUE"""),45553.66666666667)</f>
        <v>45553.66667</v>
      </c>
      <c r="E181" s="1">
        <f>IFERROR(__xludf.DUMMYFUNCTION("""COMPUTED_VALUE"""),132.98)</f>
        <v>132.98</v>
      </c>
      <c r="G181" s="2">
        <f>IFERROR(__xludf.DUMMYFUNCTION("""COMPUTED_VALUE"""),45553.66666666667)</f>
        <v>45553.66667</v>
      </c>
      <c r="H181" s="1">
        <f>IFERROR(__xludf.DUMMYFUNCTION("""COMPUTED_VALUE"""),127.83)</f>
        <v>127.83</v>
      </c>
      <c r="J181" s="2">
        <f>IFERROR(__xludf.DUMMYFUNCTION("""COMPUTED_VALUE"""),45553.66666666667)</f>
        <v>45553.66667</v>
      </c>
      <c r="K181" s="1">
        <f>IFERROR(__xludf.DUMMYFUNCTION("""COMPUTED_VALUE"""),128.21)</f>
        <v>128.21</v>
      </c>
      <c r="M181" s="2">
        <f>IFERROR(__xludf.DUMMYFUNCTION("""COMPUTED_VALUE"""),45553.66666666667)</f>
        <v>45553.66667</v>
      </c>
      <c r="N181" s="1">
        <f>IFERROR(__xludf.DUMMYFUNCTION("""COMPUTED_VALUE"""),1.112542E7)</f>
        <v>11125420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IFERROR(__xludf.DUMMYFUNCTION("""COMPUTED_VALUE"""),129.01)</f>
        <v>129.01</v>
      </c>
      <c r="D182" s="2">
        <f>IFERROR(__xludf.DUMMYFUNCTION("""COMPUTED_VALUE"""),45554.66666666667)</f>
        <v>45554.66667</v>
      </c>
      <c r="E182" s="1">
        <f>IFERROR(__xludf.DUMMYFUNCTION("""COMPUTED_VALUE"""),131.17)</f>
        <v>131.17</v>
      </c>
      <c r="G182" s="2">
        <f>IFERROR(__xludf.DUMMYFUNCTION("""COMPUTED_VALUE"""),45554.66666666667)</f>
        <v>45554.66667</v>
      </c>
      <c r="H182" s="1">
        <f>IFERROR(__xludf.DUMMYFUNCTION("""COMPUTED_VALUE"""),127.61)</f>
        <v>127.61</v>
      </c>
      <c r="J182" s="2">
        <f>IFERROR(__xludf.DUMMYFUNCTION("""COMPUTED_VALUE"""),45554.66666666667)</f>
        <v>45554.66667</v>
      </c>
      <c r="K182" s="1">
        <f>IFERROR(__xludf.DUMMYFUNCTION("""COMPUTED_VALUE"""),129.38)</f>
        <v>129.38</v>
      </c>
      <c r="M182" s="2">
        <f>IFERROR(__xludf.DUMMYFUNCTION("""COMPUTED_VALUE"""),45554.66666666667)</f>
        <v>45554.66667</v>
      </c>
      <c r="N182" s="1">
        <f>IFERROR(__xludf.DUMMYFUNCTION("""COMPUTED_VALUE"""),1.2503907E7)</f>
        <v>12503907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IFERROR(__xludf.DUMMYFUNCTION("""COMPUTED_VALUE"""),131.3)</f>
        <v>131.3</v>
      </c>
      <c r="D183" s="2">
        <f>IFERROR(__xludf.DUMMYFUNCTION("""COMPUTED_VALUE"""),45555.66666666667)</f>
        <v>45555.66667</v>
      </c>
      <c r="E183" s="1">
        <f>IFERROR(__xludf.DUMMYFUNCTION("""COMPUTED_VALUE"""),132.18)</f>
        <v>132.18</v>
      </c>
      <c r="G183" s="2">
        <f>IFERROR(__xludf.DUMMYFUNCTION("""COMPUTED_VALUE"""),45555.66666666667)</f>
        <v>45555.66667</v>
      </c>
      <c r="H183" s="1">
        <f>IFERROR(__xludf.DUMMYFUNCTION("""COMPUTED_VALUE"""),130.43)</f>
        <v>130.43</v>
      </c>
      <c r="J183" s="2">
        <f>IFERROR(__xludf.DUMMYFUNCTION("""COMPUTED_VALUE"""),45555.66666666667)</f>
        <v>45555.66667</v>
      </c>
      <c r="K183" s="1">
        <f>IFERROR(__xludf.DUMMYFUNCTION("""COMPUTED_VALUE"""),131.72)</f>
        <v>131.72</v>
      </c>
      <c r="M183" s="2">
        <f>IFERROR(__xludf.DUMMYFUNCTION("""COMPUTED_VALUE"""),45555.66666666667)</f>
        <v>45555.66667</v>
      </c>
      <c r="N183" s="1">
        <f>IFERROR(__xludf.DUMMYFUNCTION("""COMPUTED_VALUE"""),2.2886595E7)</f>
        <v>22886595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IFERROR(__xludf.DUMMYFUNCTION("""COMPUTED_VALUE"""),132.22)</f>
        <v>132.22</v>
      </c>
      <c r="D184" s="2">
        <f>IFERROR(__xludf.DUMMYFUNCTION("""COMPUTED_VALUE"""),45558.66666666667)</f>
        <v>45558.66667</v>
      </c>
      <c r="E184" s="1">
        <f>IFERROR(__xludf.DUMMYFUNCTION("""COMPUTED_VALUE"""),134.68)</f>
        <v>134.68</v>
      </c>
      <c r="G184" s="2">
        <f>IFERROR(__xludf.DUMMYFUNCTION("""COMPUTED_VALUE"""),45558.66666666667)</f>
        <v>45558.66667</v>
      </c>
      <c r="H184" s="1">
        <f>IFERROR(__xludf.DUMMYFUNCTION("""COMPUTED_VALUE"""),132.04)</f>
        <v>132.04</v>
      </c>
      <c r="J184" s="2">
        <f>IFERROR(__xludf.DUMMYFUNCTION("""COMPUTED_VALUE"""),45558.66666666667)</f>
        <v>45558.66667</v>
      </c>
      <c r="K184" s="1">
        <f>IFERROR(__xludf.DUMMYFUNCTION("""COMPUTED_VALUE"""),132.04)</f>
        <v>132.04</v>
      </c>
      <c r="M184" s="2">
        <f>IFERROR(__xludf.DUMMYFUNCTION("""COMPUTED_VALUE"""),45558.66666666667)</f>
        <v>45558.66667</v>
      </c>
      <c r="N184" s="1">
        <f>IFERROR(__xludf.DUMMYFUNCTION("""COMPUTED_VALUE"""),1.1585877E7)</f>
        <v>11585877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IFERROR(__xludf.DUMMYFUNCTION("""COMPUTED_VALUE"""),132.51)</f>
        <v>132.51</v>
      </c>
      <c r="D185" s="2">
        <f>IFERROR(__xludf.DUMMYFUNCTION("""COMPUTED_VALUE"""),45559.66666666667)</f>
        <v>45559.66667</v>
      </c>
      <c r="E185" s="1">
        <f>IFERROR(__xludf.DUMMYFUNCTION("""COMPUTED_VALUE"""),135.56)</f>
        <v>135.56</v>
      </c>
      <c r="G185" s="2">
        <f>IFERROR(__xludf.DUMMYFUNCTION("""COMPUTED_VALUE"""),45559.66666666667)</f>
        <v>45559.66667</v>
      </c>
      <c r="H185" s="1">
        <f>IFERROR(__xludf.DUMMYFUNCTION("""COMPUTED_VALUE"""),131.57)</f>
        <v>131.57</v>
      </c>
      <c r="J185" s="2">
        <f>IFERROR(__xludf.DUMMYFUNCTION("""COMPUTED_VALUE"""),45559.66666666667)</f>
        <v>45559.66667</v>
      </c>
      <c r="K185" s="1">
        <f>IFERROR(__xludf.DUMMYFUNCTION("""COMPUTED_VALUE"""),134.97)</f>
        <v>134.97</v>
      </c>
      <c r="M185" s="2">
        <f>IFERROR(__xludf.DUMMYFUNCTION("""COMPUTED_VALUE"""),45559.66666666667)</f>
        <v>45559.66667</v>
      </c>
      <c r="N185" s="1">
        <f>IFERROR(__xludf.DUMMYFUNCTION("""COMPUTED_VALUE"""),1.1927836E7)</f>
        <v>11927836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IFERROR(__xludf.DUMMYFUNCTION("""COMPUTED_VALUE"""),134.93)</f>
        <v>134.93</v>
      </c>
      <c r="D186" s="2">
        <f>IFERROR(__xludf.DUMMYFUNCTION("""COMPUTED_VALUE"""),45560.66666666667)</f>
        <v>45560.66667</v>
      </c>
      <c r="E186" s="1">
        <f>IFERROR(__xludf.DUMMYFUNCTION("""COMPUTED_VALUE"""),136.0)</f>
        <v>136</v>
      </c>
      <c r="G186" s="2">
        <f>IFERROR(__xludf.DUMMYFUNCTION("""COMPUTED_VALUE"""),45560.66666666667)</f>
        <v>45560.66667</v>
      </c>
      <c r="H186" s="1">
        <f>IFERROR(__xludf.DUMMYFUNCTION("""COMPUTED_VALUE"""),133.59)</f>
        <v>133.59</v>
      </c>
      <c r="J186" s="2">
        <f>IFERROR(__xludf.DUMMYFUNCTION("""COMPUTED_VALUE"""),45560.66666666667)</f>
        <v>45560.66667</v>
      </c>
      <c r="K186" s="1">
        <f>IFERROR(__xludf.DUMMYFUNCTION("""COMPUTED_VALUE"""),133.84)</f>
        <v>133.84</v>
      </c>
      <c r="M186" s="2">
        <f>IFERROR(__xludf.DUMMYFUNCTION("""COMPUTED_VALUE"""),45560.66666666667)</f>
        <v>45560.66667</v>
      </c>
      <c r="N186" s="1">
        <f>IFERROR(__xludf.DUMMYFUNCTION("""COMPUTED_VALUE"""),1.1471814E7)</f>
        <v>11471814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IFERROR(__xludf.DUMMYFUNCTION("""COMPUTED_VALUE"""),133.98)</f>
        <v>133.98</v>
      </c>
      <c r="D187" s="2">
        <f>IFERROR(__xludf.DUMMYFUNCTION("""COMPUTED_VALUE"""),45561.66666666667)</f>
        <v>45561.66667</v>
      </c>
      <c r="E187" s="1">
        <f>IFERROR(__xludf.DUMMYFUNCTION("""COMPUTED_VALUE"""),135.63)</f>
        <v>135.63</v>
      </c>
      <c r="G187" s="2">
        <f>IFERROR(__xludf.DUMMYFUNCTION("""COMPUTED_VALUE"""),45561.66666666667)</f>
        <v>45561.66667</v>
      </c>
      <c r="H187" s="1">
        <f>IFERROR(__xludf.DUMMYFUNCTION("""COMPUTED_VALUE"""),133.1)</f>
        <v>133.1</v>
      </c>
      <c r="J187" s="2">
        <f>IFERROR(__xludf.DUMMYFUNCTION("""COMPUTED_VALUE"""),45561.66666666667)</f>
        <v>45561.66667</v>
      </c>
      <c r="K187" s="1">
        <f>IFERROR(__xludf.DUMMYFUNCTION("""COMPUTED_VALUE"""),134.51)</f>
        <v>134.51</v>
      </c>
      <c r="M187" s="2">
        <f>IFERROR(__xludf.DUMMYFUNCTION("""COMPUTED_VALUE"""),45561.66666666667)</f>
        <v>45561.66667</v>
      </c>
      <c r="N187" s="1">
        <f>IFERROR(__xludf.DUMMYFUNCTION("""COMPUTED_VALUE"""),1.3027461E7)</f>
        <v>13027461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IFERROR(__xludf.DUMMYFUNCTION("""COMPUTED_VALUE"""),134.24)</f>
        <v>134.24</v>
      </c>
      <c r="D188" s="2">
        <f>IFERROR(__xludf.DUMMYFUNCTION("""COMPUTED_VALUE"""),45562.66666666667)</f>
        <v>45562.66667</v>
      </c>
      <c r="E188" s="1">
        <f>IFERROR(__xludf.DUMMYFUNCTION("""COMPUTED_VALUE"""),134.24)</f>
        <v>134.24</v>
      </c>
      <c r="G188" s="2">
        <f>IFERROR(__xludf.DUMMYFUNCTION("""COMPUTED_VALUE"""),45562.66666666667)</f>
        <v>45562.66667</v>
      </c>
      <c r="H188" s="1">
        <f>IFERROR(__xludf.DUMMYFUNCTION("""COMPUTED_VALUE"""),130.15)</f>
        <v>130.15</v>
      </c>
      <c r="J188" s="2">
        <f>IFERROR(__xludf.DUMMYFUNCTION("""COMPUTED_VALUE"""),45562.66666666667)</f>
        <v>45562.66667</v>
      </c>
      <c r="K188" s="1">
        <f>IFERROR(__xludf.DUMMYFUNCTION("""COMPUTED_VALUE"""),130.27)</f>
        <v>130.27</v>
      </c>
      <c r="M188" s="2">
        <f>IFERROR(__xludf.DUMMYFUNCTION("""COMPUTED_VALUE"""),45562.66666666667)</f>
        <v>45562.66667</v>
      </c>
      <c r="N188" s="1">
        <f>IFERROR(__xludf.DUMMYFUNCTION("""COMPUTED_VALUE"""),1.2546705E7)</f>
        <v>12546705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IFERROR(__xludf.DUMMYFUNCTION("""COMPUTED_VALUE"""),129.83)</f>
        <v>129.83</v>
      </c>
      <c r="D189" s="2">
        <f>IFERROR(__xludf.DUMMYFUNCTION("""COMPUTED_VALUE"""),45565.66666666667)</f>
        <v>45565.66667</v>
      </c>
      <c r="E189" s="1">
        <f>IFERROR(__xludf.DUMMYFUNCTION("""COMPUTED_VALUE"""),129.83)</f>
        <v>129.83</v>
      </c>
      <c r="G189" s="2">
        <f>IFERROR(__xludf.DUMMYFUNCTION("""COMPUTED_VALUE"""),45565.66666666667)</f>
        <v>45565.66667</v>
      </c>
      <c r="H189" s="1">
        <f>IFERROR(__xludf.DUMMYFUNCTION("""COMPUTED_VALUE"""),127.65)</f>
        <v>127.65</v>
      </c>
      <c r="J189" s="2">
        <f>IFERROR(__xludf.DUMMYFUNCTION("""COMPUTED_VALUE"""),45565.66666666667)</f>
        <v>45565.66667</v>
      </c>
      <c r="K189" s="1">
        <f>IFERROR(__xludf.DUMMYFUNCTION("""COMPUTED_VALUE"""),128.7)</f>
        <v>128.7</v>
      </c>
      <c r="M189" s="2">
        <f>IFERROR(__xludf.DUMMYFUNCTION("""COMPUTED_VALUE"""),45565.66666666667)</f>
        <v>45565.66667</v>
      </c>
      <c r="N189" s="1">
        <f>IFERROR(__xludf.DUMMYFUNCTION("""COMPUTED_VALUE"""),1.5907424E7)</f>
        <v>15907424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IFERROR(__xludf.DUMMYFUNCTION("""COMPUTED_VALUE"""),129.94)</f>
        <v>129.94</v>
      </c>
      <c r="D190" s="2">
        <f>IFERROR(__xludf.DUMMYFUNCTION("""COMPUTED_VALUE"""),45566.66666666667)</f>
        <v>45566.66667</v>
      </c>
      <c r="E190" s="1">
        <f>IFERROR(__xludf.DUMMYFUNCTION("""COMPUTED_VALUE"""),132.34)</f>
        <v>132.34</v>
      </c>
      <c r="G190" s="2">
        <f>IFERROR(__xludf.DUMMYFUNCTION("""COMPUTED_VALUE"""),45566.66666666667)</f>
        <v>45566.66667</v>
      </c>
      <c r="H190" s="1">
        <f>IFERROR(__xludf.DUMMYFUNCTION("""COMPUTED_VALUE"""),129.69)</f>
        <v>129.69</v>
      </c>
      <c r="J190" s="2">
        <f>IFERROR(__xludf.DUMMYFUNCTION("""COMPUTED_VALUE"""),45566.66666666667)</f>
        <v>45566.66667</v>
      </c>
      <c r="K190" s="1">
        <f>IFERROR(__xludf.DUMMYFUNCTION("""COMPUTED_VALUE"""),130.44)</f>
        <v>130.44</v>
      </c>
      <c r="M190" s="2">
        <f>IFERROR(__xludf.DUMMYFUNCTION("""COMPUTED_VALUE"""),45566.66666666667)</f>
        <v>45566.66667</v>
      </c>
      <c r="N190" s="1">
        <f>IFERROR(__xludf.DUMMYFUNCTION("""COMPUTED_VALUE"""),1.2844423E7)</f>
        <v>12844423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IFERROR(__xludf.DUMMYFUNCTION("""COMPUTED_VALUE"""),130.21)</f>
        <v>130.21</v>
      </c>
      <c r="D191" s="2">
        <f>IFERROR(__xludf.DUMMYFUNCTION("""COMPUTED_VALUE"""),45567.66666666667)</f>
        <v>45567.66667</v>
      </c>
      <c r="E191" s="1">
        <f>IFERROR(__xludf.DUMMYFUNCTION("""COMPUTED_VALUE"""),131.7)</f>
        <v>131.7</v>
      </c>
      <c r="G191" s="2">
        <f>IFERROR(__xludf.DUMMYFUNCTION("""COMPUTED_VALUE"""),45567.66666666667)</f>
        <v>45567.66667</v>
      </c>
      <c r="H191" s="1">
        <f>IFERROR(__xludf.DUMMYFUNCTION("""COMPUTED_VALUE"""),129.62)</f>
        <v>129.62</v>
      </c>
      <c r="J191" s="2">
        <f>IFERROR(__xludf.DUMMYFUNCTION("""COMPUTED_VALUE"""),45567.66666666667)</f>
        <v>45567.66667</v>
      </c>
      <c r="K191" s="1">
        <f>IFERROR(__xludf.DUMMYFUNCTION("""COMPUTED_VALUE"""),130.07)</f>
        <v>130.07</v>
      </c>
      <c r="M191" s="2">
        <f>IFERROR(__xludf.DUMMYFUNCTION("""COMPUTED_VALUE"""),45567.66666666667)</f>
        <v>45567.66667</v>
      </c>
      <c r="N191" s="1">
        <f>IFERROR(__xludf.DUMMYFUNCTION("""COMPUTED_VALUE"""),8635305.0)</f>
        <v>8635305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IFERROR(__xludf.DUMMYFUNCTION("""COMPUTED_VALUE"""),128.72)</f>
        <v>128.72</v>
      </c>
      <c r="D192" s="2">
        <f>IFERROR(__xludf.DUMMYFUNCTION("""COMPUTED_VALUE"""),45568.66666666667)</f>
        <v>45568.66667</v>
      </c>
      <c r="E192" s="1">
        <f>IFERROR(__xludf.DUMMYFUNCTION("""COMPUTED_VALUE"""),128.88)</f>
        <v>128.88</v>
      </c>
      <c r="G192" s="2">
        <f>IFERROR(__xludf.DUMMYFUNCTION("""COMPUTED_VALUE"""),45568.66666666667)</f>
        <v>45568.66667</v>
      </c>
      <c r="H192" s="1">
        <f>IFERROR(__xludf.DUMMYFUNCTION("""COMPUTED_VALUE"""),127.19)</f>
        <v>127.19</v>
      </c>
      <c r="J192" s="2">
        <f>IFERROR(__xludf.DUMMYFUNCTION("""COMPUTED_VALUE"""),45568.66666666667)</f>
        <v>45568.66667</v>
      </c>
      <c r="K192" s="1">
        <f>IFERROR(__xludf.DUMMYFUNCTION("""COMPUTED_VALUE"""),127.98)</f>
        <v>127.98</v>
      </c>
      <c r="M192" s="2">
        <f>IFERROR(__xludf.DUMMYFUNCTION("""COMPUTED_VALUE"""),45568.66666666667)</f>
        <v>45568.66667</v>
      </c>
      <c r="N192" s="1">
        <f>IFERROR(__xludf.DUMMYFUNCTION("""COMPUTED_VALUE"""),8208188.0)</f>
        <v>8208188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IFERROR(__xludf.DUMMYFUNCTION("""COMPUTED_VALUE"""),127.59)</f>
        <v>127.59</v>
      </c>
      <c r="D193" s="2">
        <f>IFERROR(__xludf.DUMMYFUNCTION("""COMPUTED_VALUE"""),45569.66666666667)</f>
        <v>45569.66667</v>
      </c>
      <c r="E193" s="1">
        <f>IFERROR(__xludf.DUMMYFUNCTION("""COMPUTED_VALUE"""),129.35)</f>
        <v>129.35</v>
      </c>
      <c r="G193" s="2">
        <f>IFERROR(__xludf.DUMMYFUNCTION("""COMPUTED_VALUE"""),45569.66666666667)</f>
        <v>45569.66667</v>
      </c>
      <c r="H193" s="1">
        <f>IFERROR(__xludf.DUMMYFUNCTION("""COMPUTED_VALUE"""),126.89)</f>
        <v>126.89</v>
      </c>
      <c r="J193" s="2">
        <f>IFERROR(__xludf.DUMMYFUNCTION("""COMPUTED_VALUE"""),45569.66666666667)</f>
        <v>45569.66667</v>
      </c>
      <c r="K193" s="1">
        <f>IFERROR(__xludf.DUMMYFUNCTION("""COMPUTED_VALUE"""),128.13)</f>
        <v>128.13</v>
      </c>
      <c r="M193" s="2">
        <f>IFERROR(__xludf.DUMMYFUNCTION("""COMPUTED_VALUE"""),45569.66666666667)</f>
        <v>45569.66667</v>
      </c>
      <c r="N193" s="1">
        <f>IFERROR(__xludf.DUMMYFUNCTION("""COMPUTED_VALUE"""),9070909.0)</f>
        <v>9070909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IFERROR(__xludf.DUMMYFUNCTION("""COMPUTED_VALUE"""),127.27)</f>
        <v>127.27</v>
      </c>
      <c r="D194" s="2">
        <f>IFERROR(__xludf.DUMMYFUNCTION("""COMPUTED_VALUE"""),45572.66666666667)</f>
        <v>45572.66667</v>
      </c>
      <c r="E194" s="1">
        <f>IFERROR(__xludf.DUMMYFUNCTION("""COMPUTED_VALUE"""),127.33)</f>
        <v>127.33</v>
      </c>
      <c r="G194" s="2">
        <f>IFERROR(__xludf.DUMMYFUNCTION("""COMPUTED_VALUE"""),45572.66666666667)</f>
        <v>45572.66667</v>
      </c>
      <c r="H194" s="1">
        <f>IFERROR(__xludf.DUMMYFUNCTION("""COMPUTED_VALUE"""),126.03)</f>
        <v>126.03</v>
      </c>
      <c r="J194" s="2">
        <f>IFERROR(__xludf.DUMMYFUNCTION("""COMPUTED_VALUE"""),45572.66666666667)</f>
        <v>45572.66667</v>
      </c>
      <c r="K194" s="1">
        <f>IFERROR(__xludf.DUMMYFUNCTION("""COMPUTED_VALUE"""),127.08)</f>
        <v>127.08</v>
      </c>
      <c r="M194" s="2">
        <f>IFERROR(__xludf.DUMMYFUNCTION("""COMPUTED_VALUE"""),45572.66666666667)</f>
        <v>45572.66667</v>
      </c>
      <c r="N194" s="1">
        <f>IFERROR(__xludf.DUMMYFUNCTION("""COMPUTED_VALUE"""),7558523.0)</f>
        <v>7558523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IFERROR(__xludf.DUMMYFUNCTION("""COMPUTED_VALUE"""),125.59)</f>
        <v>125.59</v>
      </c>
      <c r="D195" s="2">
        <f>IFERROR(__xludf.DUMMYFUNCTION("""COMPUTED_VALUE"""),45573.66666666667)</f>
        <v>45573.66667</v>
      </c>
      <c r="E195" s="1">
        <f>IFERROR(__xludf.DUMMYFUNCTION("""COMPUTED_VALUE"""),126.68)</f>
        <v>126.68</v>
      </c>
      <c r="G195" s="2">
        <f>IFERROR(__xludf.DUMMYFUNCTION("""COMPUTED_VALUE"""),45573.66666666667)</f>
        <v>45573.66667</v>
      </c>
      <c r="H195" s="1">
        <f>IFERROR(__xludf.DUMMYFUNCTION("""COMPUTED_VALUE"""),125.16)</f>
        <v>125.16</v>
      </c>
      <c r="J195" s="2">
        <f>IFERROR(__xludf.DUMMYFUNCTION("""COMPUTED_VALUE"""),45573.66666666667)</f>
        <v>45573.66667</v>
      </c>
      <c r="K195" s="1">
        <f>IFERROR(__xludf.DUMMYFUNCTION("""COMPUTED_VALUE"""),126.54)</f>
        <v>126.54</v>
      </c>
      <c r="M195" s="2">
        <f>IFERROR(__xludf.DUMMYFUNCTION("""COMPUTED_VALUE"""),45573.66666666667)</f>
        <v>45573.66667</v>
      </c>
      <c r="N195" s="1">
        <f>IFERROR(__xludf.DUMMYFUNCTION("""COMPUTED_VALUE"""),9753434.0)</f>
        <v>9753434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IFERROR(__xludf.DUMMYFUNCTION("""COMPUTED_VALUE"""),126.39)</f>
        <v>126.39</v>
      </c>
      <c r="D196" s="2">
        <f>IFERROR(__xludf.DUMMYFUNCTION("""COMPUTED_VALUE"""),45574.66666666667)</f>
        <v>45574.66667</v>
      </c>
      <c r="E196" s="1">
        <f>IFERROR(__xludf.DUMMYFUNCTION("""COMPUTED_VALUE"""),126.75)</f>
        <v>126.75</v>
      </c>
      <c r="G196" s="2">
        <f>IFERROR(__xludf.DUMMYFUNCTION("""COMPUTED_VALUE"""),45574.66666666667)</f>
        <v>45574.66667</v>
      </c>
      <c r="H196" s="1">
        <f>IFERROR(__xludf.DUMMYFUNCTION("""COMPUTED_VALUE"""),124.52)</f>
        <v>124.52</v>
      </c>
      <c r="J196" s="2">
        <f>IFERROR(__xludf.DUMMYFUNCTION("""COMPUTED_VALUE"""),45574.66666666667)</f>
        <v>45574.66667</v>
      </c>
      <c r="K196" s="1">
        <f>IFERROR(__xludf.DUMMYFUNCTION("""COMPUTED_VALUE"""),126.65)</f>
        <v>126.65</v>
      </c>
      <c r="M196" s="2">
        <f>IFERROR(__xludf.DUMMYFUNCTION("""COMPUTED_VALUE"""),45574.66666666667)</f>
        <v>45574.66667</v>
      </c>
      <c r="N196" s="1">
        <f>IFERROR(__xludf.DUMMYFUNCTION("""COMPUTED_VALUE"""),7336072.0)</f>
        <v>7336072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IFERROR(__xludf.DUMMYFUNCTION("""COMPUTED_VALUE"""),126.88)</f>
        <v>126.88</v>
      </c>
      <c r="D197" s="2">
        <f>IFERROR(__xludf.DUMMYFUNCTION("""COMPUTED_VALUE"""),45575.66666666667)</f>
        <v>45575.66667</v>
      </c>
      <c r="E197" s="1">
        <f>IFERROR(__xludf.DUMMYFUNCTION("""COMPUTED_VALUE"""),128.88)</f>
        <v>128.88</v>
      </c>
      <c r="G197" s="2">
        <f>IFERROR(__xludf.DUMMYFUNCTION("""COMPUTED_VALUE"""),45575.66666666667)</f>
        <v>45575.66667</v>
      </c>
      <c r="H197" s="1">
        <f>IFERROR(__xludf.DUMMYFUNCTION("""COMPUTED_VALUE"""),126.54)</f>
        <v>126.54</v>
      </c>
      <c r="J197" s="2">
        <f>IFERROR(__xludf.DUMMYFUNCTION("""COMPUTED_VALUE"""),45575.66666666667)</f>
        <v>45575.66667</v>
      </c>
      <c r="K197" s="1">
        <f>IFERROR(__xludf.DUMMYFUNCTION("""COMPUTED_VALUE"""),128.65)</f>
        <v>128.65</v>
      </c>
      <c r="M197" s="2">
        <f>IFERROR(__xludf.DUMMYFUNCTION("""COMPUTED_VALUE"""),45575.66666666667)</f>
        <v>45575.66667</v>
      </c>
      <c r="N197" s="1">
        <f>IFERROR(__xludf.DUMMYFUNCTION("""COMPUTED_VALUE"""),9794114.0)</f>
        <v>9794114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IFERROR(__xludf.DUMMYFUNCTION("""COMPUTED_VALUE"""),129.7)</f>
        <v>129.7</v>
      </c>
      <c r="D198" s="2">
        <f>IFERROR(__xludf.DUMMYFUNCTION("""COMPUTED_VALUE"""),45576.66666666667)</f>
        <v>45576.66667</v>
      </c>
      <c r="E198" s="1">
        <f>IFERROR(__xludf.DUMMYFUNCTION("""COMPUTED_VALUE"""),131.41)</f>
        <v>131.41</v>
      </c>
      <c r="G198" s="2">
        <f>IFERROR(__xludf.DUMMYFUNCTION("""COMPUTED_VALUE"""),45576.66666666667)</f>
        <v>45576.66667</v>
      </c>
      <c r="H198" s="1">
        <f>IFERROR(__xludf.DUMMYFUNCTION("""COMPUTED_VALUE"""),129.7)</f>
        <v>129.7</v>
      </c>
      <c r="J198" s="2">
        <f>IFERROR(__xludf.DUMMYFUNCTION("""COMPUTED_VALUE"""),45576.66666666667)</f>
        <v>45576.66667</v>
      </c>
      <c r="K198" s="1">
        <f>IFERROR(__xludf.DUMMYFUNCTION("""COMPUTED_VALUE"""),130.77)</f>
        <v>130.77</v>
      </c>
      <c r="M198" s="2">
        <f>IFERROR(__xludf.DUMMYFUNCTION("""COMPUTED_VALUE"""),45576.66666666667)</f>
        <v>45576.66667</v>
      </c>
      <c r="N198" s="1">
        <f>IFERROR(__xludf.DUMMYFUNCTION("""COMPUTED_VALUE"""),1.1104573E7)</f>
        <v>11104573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IFERROR(__xludf.DUMMYFUNCTION("""COMPUTED_VALUE"""),129.91)</f>
        <v>129.91</v>
      </c>
      <c r="D199" s="2">
        <f>IFERROR(__xludf.DUMMYFUNCTION("""COMPUTED_VALUE"""),45579.66666666667)</f>
        <v>45579.66667</v>
      </c>
      <c r="E199" s="1">
        <f>IFERROR(__xludf.DUMMYFUNCTION("""COMPUTED_VALUE"""),131.91)</f>
        <v>131.91</v>
      </c>
      <c r="G199" s="2">
        <f>IFERROR(__xludf.DUMMYFUNCTION("""COMPUTED_VALUE"""),45579.66666666667)</f>
        <v>45579.66667</v>
      </c>
      <c r="H199" s="1">
        <f>IFERROR(__xludf.DUMMYFUNCTION("""COMPUTED_VALUE"""),129.63)</f>
        <v>129.63</v>
      </c>
      <c r="J199" s="2">
        <f>IFERROR(__xludf.DUMMYFUNCTION("""COMPUTED_VALUE"""),45579.66666666667)</f>
        <v>45579.66667</v>
      </c>
      <c r="K199" s="1">
        <f>IFERROR(__xludf.DUMMYFUNCTION("""COMPUTED_VALUE"""),131.85)</f>
        <v>131.85</v>
      </c>
      <c r="M199" s="2">
        <f>IFERROR(__xludf.DUMMYFUNCTION("""COMPUTED_VALUE"""),45579.66666666667)</f>
        <v>45579.66667</v>
      </c>
      <c r="N199" s="1">
        <f>IFERROR(__xludf.DUMMYFUNCTION("""COMPUTED_VALUE"""),6630823.0)</f>
        <v>6630823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IFERROR(__xludf.DUMMYFUNCTION("""COMPUTED_VALUE"""),131.83)</f>
        <v>131.83</v>
      </c>
      <c r="D200" s="2">
        <f>IFERROR(__xludf.DUMMYFUNCTION("""COMPUTED_VALUE"""),45580.66666666667)</f>
        <v>45580.66667</v>
      </c>
      <c r="E200" s="1">
        <f>IFERROR(__xludf.DUMMYFUNCTION("""COMPUTED_VALUE"""),134.17)</f>
        <v>134.17</v>
      </c>
      <c r="G200" s="2">
        <f>IFERROR(__xludf.DUMMYFUNCTION("""COMPUTED_VALUE"""),45580.66666666667)</f>
        <v>45580.66667</v>
      </c>
      <c r="H200" s="1">
        <f>IFERROR(__xludf.DUMMYFUNCTION("""COMPUTED_VALUE"""),131.53)</f>
        <v>131.53</v>
      </c>
      <c r="J200" s="2">
        <f>IFERROR(__xludf.DUMMYFUNCTION("""COMPUTED_VALUE"""),45580.66666666667)</f>
        <v>45580.66667</v>
      </c>
      <c r="K200" s="1">
        <f>IFERROR(__xludf.DUMMYFUNCTION("""COMPUTED_VALUE"""),133.93)</f>
        <v>133.93</v>
      </c>
      <c r="M200" s="2">
        <f>IFERROR(__xludf.DUMMYFUNCTION("""COMPUTED_VALUE"""),45580.66666666667)</f>
        <v>45580.66667</v>
      </c>
      <c r="N200" s="1">
        <f>IFERROR(__xludf.DUMMYFUNCTION("""COMPUTED_VALUE"""),9098090.0)</f>
        <v>9098090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IFERROR(__xludf.DUMMYFUNCTION("""COMPUTED_VALUE"""),134.27)</f>
        <v>134.27</v>
      </c>
      <c r="D201" s="2">
        <f>IFERROR(__xludf.DUMMYFUNCTION("""COMPUTED_VALUE"""),45581.66666666667)</f>
        <v>45581.66667</v>
      </c>
      <c r="E201" s="1">
        <f>IFERROR(__xludf.DUMMYFUNCTION("""COMPUTED_VALUE"""),137.42)</f>
        <v>137.42</v>
      </c>
      <c r="G201" s="2">
        <f>IFERROR(__xludf.DUMMYFUNCTION("""COMPUTED_VALUE"""),45581.66666666667)</f>
        <v>45581.66667</v>
      </c>
      <c r="H201" s="1">
        <f>IFERROR(__xludf.DUMMYFUNCTION("""COMPUTED_VALUE"""),134.27)</f>
        <v>134.27</v>
      </c>
      <c r="J201" s="2">
        <f>IFERROR(__xludf.DUMMYFUNCTION("""COMPUTED_VALUE"""),45581.66666666667)</f>
        <v>45581.66667</v>
      </c>
      <c r="K201" s="1">
        <f>IFERROR(__xludf.DUMMYFUNCTION("""COMPUTED_VALUE"""),135.44)</f>
        <v>135.44</v>
      </c>
      <c r="M201" s="2">
        <f>IFERROR(__xludf.DUMMYFUNCTION("""COMPUTED_VALUE"""),45581.66666666667)</f>
        <v>45581.66667</v>
      </c>
      <c r="N201" s="1">
        <f>IFERROR(__xludf.DUMMYFUNCTION("""COMPUTED_VALUE"""),1.1133317E7)</f>
        <v>11133317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IFERROR(__xludf.DUMMYFUNCTION("""COMPUTED_VALUE"""),136.57)</f>
        <v>136.57</v>
      </c>
      <c r="D202" s="2">
        <f>IFERROR(__xludf.DUMMYFUNCTION("""COMPUTED_VALUE"""),45582.66666666667)</f>
        <v>45582.66667</v>
      </c>
      <c r="E202" s="1">
        <f>IFERROR(__xludf.DUMMYFUNCTION("""COMPUTED_VALUE"""),137.77)</f>
        <v>137.77</v>
      </c>
      <c r="G202" s="2">
        <f>IFERROR(__xludf.DUMMYFUNCTION("""COMPUTED_VALUE"""),45582.66666666667)</f>
        <v>45582.66667</v>
      </c>
      <c r="H202" s="1">
        <f>IFERROR(__xludf.DUMMYFUNCTION("""COMPUTED_VALUE"""),135.98)</f>
        <v>135.98</v>
      </c>
      <c r="J202" s="2">
        <f>IFERROR(__xludf.DUMMYFUNCTION("""COMPUTED_VALUE"""),45582.66666666667)</f>
        <v>45582.66667</v>
      </c>
      <c r="K202" s="1">
        <f>IFERROR(__xludf.DUMMYFUNCTION("""COMPUTED_VALUE"""),136.82)</f>
        <v>136.82</v>
      </c>
      <c r="M202" s="2">
        <f>IFERROR(__xludf.DUMMYFUNCTION("""COMPUTED_VALUE"""),45582.66666666667)</f>
        <v>45582.66667</v>
      </c>
      <c r="N202" s="1">
        <f>IFERROR(__xludf.DUMMYFUNCTION("""COMPUTED_VALUE"""),8975708.0)</f>
        <v>8975708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IFERROR(__xludf.DUMMYFUNCTION("""COMPUTED_VALUE"""),137.0)</f>
        <v>137</v>
      </c>
      <c r="D203" s="2">
        <f>IFERROR(__xludf.DUMMYFUNCTION("""COMPUTED_VALUE"""),45583.66666666667)</f>
        <v>45583.66667</v>
      </c>
      <c r="E203" s="1">
        <f>IFERROR(__xludf.DUMMYFUNCTION("""COMPUTED_VALUE"""),140.66)</f>
        <v>140.66</v>
      </c>
      <c r="G203" s="2">
        <f>IFERROR(__xludf.DUMMYFUNCTION("""COMPUTED_VALUE"""),45583.66666666667)</f>
        <v>45583.66667</v>
      </c>
      <c r="H203" s="1">
        <f>IFERROR(__xludf.DUMMYFUNCTION("""COMPUTED_VALUE"""),136.92)</f>
        <v>136.92</v>
      </c>
      <c r="J203" s="2">
        <f>IFERROR(__xludf.DUMMYFUNCTION("""COMPUTED_VALUE"""),45583.66666666667)</f>
        <v>45583.66667</v>
      </c>
      <c r="K203" s="1">
        <f>IFERROR(__xludf.DUMMYFUNCTION("""COMPUTED_VALUE"""),139.79)</f>
        <v>139.79</v>
      </c>
      <c r="M203" s="2">
        <f>IFERROR(__xludf.DUMMYFUNCTION("""COMPUTED_VALUE"""),45583.66666666667)</f>
        <v>45583.66667</v>
      </c>
      <c r="N203" s="1">
        <f>IFERROR(__xludf.DUMMYFUNCTION("""COMPUTED_VALUE"""),1.1193016E7)</f>
        <v>11193016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IFERROR(__xludf.DUMMYFUNCTION("""COMPUTED_VALUE"""),142.01)</f>
        <v>142.01</v>
      </c>
      <c r="D204" s="2">
        <f>IFERROR(__xludf.DUMMYFUNCTION("""COMPUTED_VALUE"""),45586.66666666667)</f>
        <v>45586.66667</v>
      </c>
      <c r="E204" s="1">
        <f>IFERROR(__xludf.DUMMYFUNCTION("""COMPUTED_VALUE"""),142.45)</f>
        <v>142.45</v>
      </c>
      <c r="G204" s="2">
        <f>IFERROR(__xludf.DUMMYFUNCTION("""COMPUTED_VALUE"""),45586.66666666667)</f>
        <v>45586.66667</v>
      </c>
      <c r="H204" s="1">
        <f>IFERROR(__xludf.DUMMYFUNCTION("""COMPUTED_VALUE"""),139.37)</f>
        <v>139.37</v>
      </c>
      <c r="J204" s="2">
        <f>IFERROR(__xludf.DUMMYFUNCTION("""COMPUTED_VALUE"""),45586.66666666667)</f>
        <v>45586.66667</v>
      </c>
      <c r="K204" s="1">
        <f>IFERROR(__xludf.DUMMYFUNCTION("""COMPUTED_VALUE"""),139.87)</f>
        <v>139.87</v>
      </c>
      <c r="M204" s="2">
        <f>IFERROR(__xludf.DUMMYFUNCTION("""COMPUTED_VALUE"""),45586.66666666667)</f>
        <v>45586.66667</v>
      </c>
      <c r="N204" s="1">
        <f>IFERROR(__xludf.DUMMYFUNCTION("""COMPUTED_VALUE"""),1.120524E7)</f>
        <v>11205240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IFERROR(__xludf.DUMMYFUNCTION("""COMPUTED_VALUE"""),140.06)</f>
        <v>140.06</v>
      </c>
      <c r="D205" s="2">
        <f>IFERROR(__xludf.DUMMYFUNCTION("""COMPUTED_VALUE"""),45587.66666666667)</f>
        <v>45587.66667</v>
      </c>
      <c r="E205" s="1">
        <f>IFERROR(__xludf.DUMMYFUNCTION("""COMPUTED_VALUE"""),142.57)</f>
        <v>142.57</v>
      </c>
      <c r="G205" s="2">
        <f>IFERROR(__xludf.DUMMYFUNCTION("""COMPUTED_VALUE"""),45587.66666666667)</f>
        <v>45587.66667</v>
      </c>
      <c r="H205" s="1">
        <f>IFERROR(__xludf.DUMMYFUNCTION("""COMPUTED_VALUE"""),140.06)</f>
        <v>140.06</v>
      </c>
      <c r="J205" s="2">
        <f>IFERROR(__xludf.DUMMYFUNCTION("""COMPUTED_VALUE"""),45587.66666666667)</f>
        <v>45587.66667</v>
      </c>
      <c r="K205" s="1">
        <f>IFERROR(__xludf.DUMMYFUNCTION("""COMPUTED_VALUE"""),142.55)</f>
        <v>142.55</v>
      </c>
      <c r="M205" s="2">
        <f>IFERROR(__xludf.DUMMYFUNCTION("""COMPUTED_VALUE"""),45587.66666666667)</f>
        <v>45587.66667</v>
      </c>
      <c r="N205" s="1">
        <f>IFERROR(__xludf.DUMMYFUNCTION("""COMPUTED_VALUE"""),9928716.0)</f>
        <v>9928716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IFERROR(__xludf.DUMMYFUNCTION("""COMPUTED_VALUE"""),141.81)</f>
        <v>141.81</v>
      </c>
      <c r="D206" s="2">
        <f>IFERROR(__xludf.DUMMYFUNCTION("""COMPUTED_VALUE"""),45588.66666666667)</f>
        <v>45588.66667</v>
      </c>
      <c r="E206" s="1">
        <f>IFERROR(__xludf.DUMMYFUNCTION("""COMPUTED_VALUE"""),141.9)</f>
        <v>141.9</v>
      </c>
      <c r="G206" s="2">
        <f>IFERROR(__xludf.DUMMYFUNCTION("""COMPUTED_VALUE"""),45588.66666666667)</f>
        <v>45588.66667</v>
      </c>
      <c r="H206" s="1">
        <f>IFERROR(__xludf.DUMMYFUNCTION("""COMPUTED_VALUE"""),139.62)</f>
        <v>139.62</v>
      </c>
      <c r="J206" s="2">
        <f>IFERROR(__xludf.DUMMYFUNCTION("""COMPUTED_VALUE"""),45588.66666666667)</f>
        <v>45588.66667</v>
      </c>
      <c r="K206" s="1">
        <f>IFERROR(__xludf.DUMMYFUNCTION("""COMPUTED_VALUE"""),139.86)</f>
        <v>139.86</v>
      </c>
      <c r="M206" s="2">
        <f>IFERROR(__xludf.DUMMYFUNCTION("""COMPUTED_VALUE"""),45588.66666666667)</f>
        <v>45588.66667</v>
      </c>
      <c r="N206" s="1">
        <f>IFERROR(__xludf.DUMMYFUNCTION("""COMPUTED_VALUE"""),1.2638704E7)</f>
        <v>12638704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IFERROR(__xludf.DUMMYFUNCTION("""COMPUTED_VALUE"""),140.04)</f>
        <v>140.04</v>
      </c>
      <c r="D207" s="2">
        <f>IFERROR(__xludf.DUMMYFUNCTION("""COMPUTED_VALUE"""),45589.66666666667)</f>
        <v>45589.66667</v>
      </c>
      <c r="E207" s="1">
        <f>IFERROR(__xludf.DUMMYFUNCTION("""COMPUTED_VALUE"""),140.04)</f>
        <v>140.04</v>
      </c>
      <c r="G207" s="2">
        <f>IFERROR(__xludf.DUMMYFUNCTION("""COMPUTED_VALUE"""),45589.66666666667)</f>
        <v>45589.66667</v>
      </c>
      <c r="H207" s="1">
        <f>IFERROR(__xludf.DUMMYFUNCTION("""COMPUTED_VALUE"""),123.18)</f>
        <v>123.18</v>
      </c>
      <c r="J207" s="2">
        <f>IFERROR(__xludf.DUMMYFUNCTION("""COMPUTED_VALUE"""),45589.66666666667)</f>
        <v>45589.66667</v>
      </c>
      <c r="K207" s="1">
        <f>IFERROR(__xludf.DUMMYFUNCTION("""COMPUTED_VALUE"""),123.93)</f>
        <v>123.93</v>
      </c>
      <c r="M207" s="2">
        <f>IFERROR(__xludf.DUMMYFUNCTION("""COMPUTED_VALUE"""),45589.66666666667)</f>
        <v>45589.66667</v>
      </c>
      <c r="N207" s="1">
        <f>IFERROR(__xludf.DUMMYFUNCTION("""COMPUTED_VALUE"""),3.9419268E7)</f>
        <v>39419268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IFERROR(__xludf.DUMMYFUNCTION("""COMPUTED_VALUE"""),121.03)</f>
        <v>121.03</v>
      </c>
      <c r="D208" s="2">
        <f>IFERROR(__xludf.DUMMYFUNCTION("""COMPUTED_VALUE"""),45590.66666666667)</f>
        <v>45590.66667</v>
      </c>
      <c r="E208" s="1">
        <f>IFERROR(__xludf.DUMMYFUNCTION("""COMPUTED_VALUE"""),123.13)</f>
        <v>123.13</v>
      </c>
      <c r="G208" s="2">
        <f>IFERROR(__xludf.DUMMYFUNCTION("""COMPUTED_VALUE"""),45590.66666666667)</f>
        <v>45590.66667</v>
      </c>
      <c r="H208" s="1">
        <f>IFERROR(__xludf.DUMMYFUNCTION("""COMPUTED_VALUE"""),118.96)</f>
        <v>118.96</v>
      </c>
      <c r="J208" s="2">
        <f>IFERROR(__xludf.DUMMYFUNCTION("""COMPUTED_VALUE"""),45590.66666666667)</f>
        <v>45590.66667</v>
      </c>
      <c r="K208" s="1">
        <f>IFERROR(__xludf.DUMMYFUNCTION("""COMPUTED_VALUE"""),122.04)</f>
        <v>122.04</v>
      </c>
      <c r="M208" s="2">
        <f>IFERROR(__xludf.DUMMYFUNCTION("""COMPUTED_VALUE"""),45590.66666666667)</f>
        <v>45590.66667</v>
      </c>
      <c r="N208" s="1">
        <f>IFERROR(__xludf.DUMMYFUNCTION("""COMPUTED_VALUE"""),3.0146338E7)</f>
        <v>30146338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IFERROR(__xludf.DUMMYFUNCTION("""COMPUTED_VALUE"""),121.73)</f>
        <v>121.73</v>
      </c>
      <c r="D209" s="2">
        <f>IFERROR(__xludf.DUMMYFUNCTION("""COMPUTED_VALUE"""),45593.66666666667)</f>
        <v>45593.66667</v>
      </c>
      <c r="E209" s="1">
        <f>IFERROR(__xludf.DUMMYFUNCTION("""COMPUTED_VALUE"""),122.65)</f>
        <v>122.65</v>
      </c>
      <c r="G209" s="2">
        <f>IFERROR(__xludf.DUMMYFUNCTION("""COMPUTED_VALUE"""),45593.66666666667)</f>
        <v>45593.66667</v>
      </c>
      <c r="H209" s="1">
        <f>IFERROR(__xludf.DUMMYFUNCTION("""COMPUTED_VALUE"""),121.03)</f>
        <v>121.03</v>
      </c>
      <c r="J209" s="2">
        <f>IFERROR(__xludf.DUMMYFUNCTION("""COMPUTED_VALUE"""),45593.66666666667)</f>
        <v>45593.66667</v>
      </c>
      <c r="K209" s="1">
        <f>IFERROR(__xludf.DUMMYFUNCTION("""COMPUTED_VALUE"""),121.55)</f>
        <v>121.55</v>
      </c>
      <c r="M209" s="2">
        <f>IFERROR(__xludf.DUMMYFUNCTION("""COMPUTED_VALUE"""),45593.66666666667)</f>
        <v>45593.66667</v>
      </c>
      <c r="N209" s="1">
        <f>IFERROR(__xludf.DUMMYFUNCTION("""COMPUTED_VALUE"""),1.7580621E7)</f>
        <v>17580621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IFERROR(__xludf.DUMMYFUNCTION("""COMPUTED_VALUE"""),122.63)</f>
        <v>122.63</v>
      </c>
      <c r="D210" s="2">
        <f>IFERROR(__xludf.DUMMYFUNCTION("""COMPUTED_VALUE"""),45594.66666666667)</f>
        <v>45594.66667</v>
      </c>
      <c r="E210" s="1">
        <f>IFERROR(__xludf.DUMMYFUNCTION("""COMPUTED_VALUE"""),123.33)</f>
        <v>123.33</v>
      </c>
      <c r="G210" s="2">
        <f>IFERROR(__xludf.DUMMYFUNCTION("""COMPUTED_VALUE"""),45594.66666666667)</f>
        <v>45594.66667</v>
      </c>
      <c r="H210" s="1">
        <f>IFERROR(__xludf.DUMMYFUNCTION("""COMPUTED_VALUE"""),120.69)</f>
        <v>120.69</v>
      </c>
      <c r="J210" s="2">
        <f>IFERROR(__xludf.DUMMYFUNCTION("""COMPUTED_VALUE"""),45594.66666666667)</f>
        <v>45594.66667</v>
      </c>
      <c r="K210" s="1">
        <f>IFERROR(__xludf.DUMMYFUNCTION("""COMPUTED_VALUE"""),121.04)</f>
        <v>121.04</v>
      </c>
      <c r="M210" s="2">
        <f>IFERROR(__xludf.DUMMYFUNCTION("""COMPUTED_VALUE"""),45594.66666666667)</f>
        <v>45594.66667</v>
      </c>
      <c r="N210" s="1">
        <f>IFERROR(__xludf.DUMMYFUNCTION("""COMPUTED_VALUE"""),1.7746566E7)</f>
        <v>17746566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IFERROR(__xludf.DUMMYFUNCTION("""COMPUTED_VALUE"""),120.57)</f>
        <v>120.57</v>
      </c>
      <c r="D211" s="2">
        <f>IFERROR(__xludf.DUMMYFUNCTION("""COMPUTED_VALUE"""),45595.66666666667)</f>
        <v>45595.66667</v>
      </c>
      <c r="E211" s="1">
        <f>IFERROR(__xludf.DUMMYFUNCTION("""COMPUTED_VALUE"""),120.57)</f>
        <v>120.57</v>
      </c>
      <c r="G211" s="2">
        <f>IFERROR(__xludf.DUMMYFUNCTION("""COMPUTED_VALUE"""),45595.66666666667)</f>
        <v>45595.66667</v>
      </c>
      <c r="H211" s="1">
        <f>IFERROR(__xludf.DUMMYFUNCTION("""COMPUTED_VALUE"""),118.12)</f>
        <v>118.12</v>
      </c>
      <c r="J211" s="2">
        <f>IFERROR(__xludf.DUMMYFUNCTION("""COMPUTED_VALUE"""),45595.66666666667)</f>
        <v>45595.66667</v>
      </c>
      <c r="K211" s="1">
        <f>IFERROR(__xludf.DUMMYFUNCTION("""COMPUTED_VALUE"""),118.9)</f>
        <v>118.9</v>
      </c>
      <c r="M211" s="2">
        <f>IFERROR(__xludf.DUMMYFUNCTION("""COMPUTED_VALUE"""),45595.66666666667)</f>
        <v>45595.66667</v>
      </c>
      <c r="N211" s="1">
        <f>IFERROR(__xludf.DUMMYFUNCTION("""COMPUTED_VALUE"""),1.4652013E7)</f>
        <v>14652013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IFERROR(__xludf.DUMMYFUNCTION("""COMPUTED_VALUE"""),117.4)</f>
        <v>117.4</v>
      </c>
      <c r="D212" s="2">
        <f>IFERROR(__xludf.DUMMYFUNCTION("""COMPUTED_VALUE"""),45596.66666666667)</f>
        <v>45596.66667</v>
      </c>
      <c r="E212" s="1">
        <f>IFERROR(__xludf.DUMMYFUNCTION("""COMPUTED_VALUE"""),117.53)</f>
        <v>117.53</v>
      </c>
      <c r="G212" s="2">
        <f>IFERROR(__xludf.DUMMYFUNCTION("""COMPUTED_VALUE"""),45596.66666666667)</f>
        <v>45596.66667</v>
      </c>
      <c r="H212" s="1">
        <f>IFERROR(__xludf.DUMMYFUNCTION("""COMPUTED_VALUE"""),114.53)</f>
        <v>114.53</v>
      </c>
      <c r="J212" s="2">
        <f>IFERROR(__xludf.DUMMYFUNCTION("""COMPUTED_VALUE"""),45596.66666666667)</f>
        <v>45596.66667</v>
      </c>
      <c r="K212" s="1">
        <f>IFERROR(__xludf.DUMMYFUNCTION("""COMPUTED_VALUE"""),115.12)</f>
        <v>115.12</v>
      </c>
      <c r="M212" s="2">
        <f>IFERROR(__xludf.DUMMYFUNCTION("""COMPUTED_VALUE"""),45596.66666666667)</f>
        <v>45596.66667</v>
      </c>
      <c r="N212" s="1">
        <f>IFERROR(__xludf.DUMMYFUNCTION("""COMPUTED_VALUE"""),1.6791041E7)</f>
        <v>16791041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IFERROR(__xludf.DUMMYFUNCTION("""COMPUTED_VALUE"""),115.43)</f>
        <v>115.43</v>
      </c>
      <c r="D213" s="2">
        <f>IFERROR(__xludf.DUMMYFUNCTION("""COMPUTED_VALUE"""),45597.66666666667)</f>
        <v>45597.66667</v>
      </c>
      <c r="E213" s="1">
        <f>IFERROR(__xludf.DUMMYFUNCTION("""COMPUTED_VALUE"""),116.59)</f>
        <v>116.59</v>
      </c>
      <c r="G213" s="2">
        <f>IFERROR(__xludf.DUMMYFUNCTION("""COMPUTED_VALUE"""),45597.66666666667)</f>
        <v>45597.66667</v>
      </c>
      <c r="H213" s="1">
        <f>IFERROR(__xludf.DUMMYFUNCTION("""COMPUTED_VALUE"""),114.17)</f>
        <v>114.17</v>
      </c>
      <c r="J213" s="2">
        <f>IFERROR(__xludf.DUMMYFUNCTION("""COMPUTED_VALUE"""),45597.66666666667)</f>
        <v>45597.66667</v>
      </c>
      <c r="K213" s="1">
        <f>IFERROR(__xludf.DUMMYFUNCTION("""COMPUTED_VALUE"""),114.44)</f>
        <v>114.44</v>
      </c>
      <c r="M213" s="2">
        <f>IFERROR(__xludf.DUMMYFUNCTION("""COMPUTED_VALUE"""),45597.66666666667)</f>
        <v>45597.66667</v>
      </c>
      <c r="N213" s="1">
        <f>IFERROR(__xludf.DUMMYFUNCTION("""COMPUTED_VALUE"""),1.3165263E7)</f>
        <v>13165263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IFERROR(__xludf.DUMMYFUNCTION("""COMPUTED_VALUE"""),114.51)</f>
        <v>114.51</v>
      </c>
      <c r="D214" s="2">
        <f>IFERROR(__xludf.DUMMYFUNCTION("""COMPUTED_VALUE"""),45600.66666666667)</f>
        <v>45600.66667</v>
      </c>
      <c r="E214" s="1">
        <f>IFERROR(__xludf.DUMMYFUNCTION("""COMPUTED_VALUE"""),115.58)</f>
        <v>115.58</v>
      </c>
      <c r="G214" s="2">
        <f>IFERROR(__xludf.DUMMYFUNCTION("""COMPUTED_VALUE"""),45600.66666666667)</f>
        <v>45600.66667</v>
      </c>
      <c r="H214" s="1">
        <f>IFERROR(__xludf.DUMMYFUNCTION("""COMPUTED_VALUE"""),113.93)</f>
        <v>113.93</v>
      </c>
      <c r="J214" s="2">
        <f>IFERROR(__xludf.DUMMYFUNCTION("""COMPUTED_VALUE"""),45600.66666666667)</f>
        <v>45600.66667</v>
      </c>
      <c r="K214" s="1">
        <f>IFERROR(__xludf.DUMMYFUNCTION("""COMPUTED_VALUE"""),115.28)</f>
        <v>115.28</v>
      </c>
      <c r="M214" s="2">
        <f>IFERROR(__xludf.DUMMYFUNCTION("""COMPUTED_VALUE"""),45600.66666666667)</f>
        <v>45600.66667</v>
      </c>
      <c r="N214" s="1">
        <f>IFERROR(__xludf.DUMMYFUNCTION("""COMPUTED_VALUE"""),1.0564952E7)</f>
        <v>10564952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IFERROR(__xludf.DUMMYFUNCTION("""COMPUTED_VALUE"""),115.56)</f>
        <v>115.56</v>
      </c>
      <c r="D215" s="2">
        <f>IFERROR(__xludf.DUMMYFUNCTION("""COMPUTED_VALUE"""),45601.66666666667)</f>
        <v>45601.66667</v>
      </c>
      <c r="E215" s="1">
        <f>IFERROR(__xludf.DUMMYFUNCTION("""COMPUTED_VALUE"""),116.16)</f>
        <v>116.16</v>
      </c>
      <c r="G215" s="2">
        <f>IFERROR(__xludf.DUMMYFUNCTION("""COMPUTED_VALUE"""),45601.66666666667)</f>
        <v>45601.66667</v>
      </c>
      <c r="H215" s="1">
        <f>IFERROR(__xludf.DUMMYFUNCTION("""COMPUTED_VALUE"""),115.34)</f>
        <v>115.34</v>
      </c>
      <c r="J215" s="2">
        <f>IFERROR(__xludf.DUMMYFUNCTION("""COMPUTED_VALUE"""),45601.66666666667)</f>
        <v>45601.66667</v>
      </c>
      <c r="K215" s="1">
        <f>IFERROR(__xludf.DUMMYFUNCTION("""COMPUTED_VALUE"""),116.01)</f>
        <v>116.01</v>
      </c>
      <c r="M215" s="2">
        <f>IFERROR(__xludf.DUMMYFUNCTION("""COMPUTED_VALUE"""),45601.66666666667)</f>
        <v>45601.66667</v>
      </c>
      <c r="N215" s="1">
        <f>IFERROR(__xludf.DUMMYFUNCTION("""COMPUTED_VALUE"""),8646115.0)</f>
        <v>8646115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IFERROR(__xludf.DUMMYFUNCTION("""COMPUTED_VALUE"""),115.14)</f>
        <v>115.14</v>
      </c>
      <c r="D216" s="2">
        <f>IFERROR(__xludf.DUMMYFUNCTION("""COMPUTED_VALUE"""),45602.66666666667)</f>
        <v>45602.66667</v>
      </c>
      <c r="E216" s="1">
        <f>IFERROR(__xludf.DUMMYFUNCTION("""COMPUTED_VALUE"""),115.14)</f>
        <v>115.14</v>
      </c>
      <c r="G216" s="2">
        <f>IFERROR(__xludf.DUMMYFUNCTION("""COMPUTED_VALUE"""),45602.66666666667)</f>
        <v>45602.66667</v>
      </c>
      <c r="H216" s="1">
        <f>IFERROR(__xludf.DUMMYFUNCTION("""COMPUTED_VALUE"""),109.98)</f>
        <v>109.98</v>
      </c>
      <c r="J216" s="2">
        <f>IFERROR(__xludf.DUMMYFUNCTION("""COMPUTED_VALUE"""),45602.66666666667)</f>
        <v>45602.66667</v>
      </c>
      <c r="K216" s="1">
        <f>IFERROR(__xludf.DUMMYFUNCTION("""COMPUTED_VALUE"""),112.35)</f>
        <v>112.35</v>
      </c>
      <c r="M216" s="2">
        <f>IFERROR(__xludf.DUMMYFUNCTION("""COMPUTED_VALUE"""),45602.66666666667)</f>
        <v>45602.66667</v>
      </c>
      <c r="N216" s="1">
        <f>IFERROR(__xludf.DUMMYFUNCTION("""COMPUTED_VALUE"""),2.1717479E7)</f>
        <v>21717479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IFERROR(__xludf.DUMMYFUNCTION("""COMPUTED_VALUE"""),114.2)</f>
        <v>114.2</v>
      </c>
      <c r="D217" s="2">
        <f>IFERROR(__xludf.DUMMYFUNCTION("""COMPUTED_VALUE"""),45603.66666666667)</f>
        <v>45603.66667</v>
      </c>
      <c r="E217" s="1">
        <f>IFERROR(__xludf.DUMMYFUNCTION("""COMPUTED_VALUE"""),115.2)</f>
        <v>115.2</v>
      </c>
      <c r="G217" s="2">
        <f>IFERROR(__xludf.DUMMYFUNCTION("""COMPUTED_VALUE"""),45603.66666666667)</f>
        <v>45603.66667</v>
      </c>
      <c r="H217" s="1">
        <f>IFERROR(__xludf.DUMMYFUNCTION("""COMPUTED_VALUE"""),113.01)</f>
        <v>113.01</v>
      </c>
      <c r="J217" s="2">
        <f>IFERROR(__xludf.DUMMYFUNCTION("""COMPUTED_VALUE"""),45603.66666666667)</f>
        <v>45603.66667</v>
      </c>
      <c r="K217" s="1">
        <f>IFERROR(__xludf.DUMMYFUNCTION("""COMPUTED_VALUE"""),114.61)</f>
        <v>114.61</v>
      </c>
      <c r="M217" s="2">
        <f>IFERROR(__xludf.DUMMYFUNCTION("""COMPUTED_VALUE"""),45603.66666666667)</f>
        <v>45603.66667</v>
      </c>
      <c r="N217" s="1">
        <f>IFERROR(__xludf.DUMMYFUNCTION("""COMPUTED_VALUE"""),1.5292875E7)</f>
        <v>15292875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IFERROR(__xludf.DUMMYFUNCTION("""COMPUTED_VALUE"""),114.29)</f>
        <v>114.29</v>
      </c>
      <c r="D218" s="2">
        <f>IFERROR(__xludf.DUMMYFUNCTION("""COMPUTED_VALUE"""),45604.66666666667)</f>
        <v>45604.66667</v>
      </c>
      <c r="E218" s="1">
        <f>IFERROR(__xludf.DUMMYFUNCTION("""COMPUTED_VALUE"""),114.8)</f>
        <v>114.8</v>
      </c>
      <c r="G218" s="2">
        <f>IFERROR(__xludf.DUMMYFUNCTION("""COMPUTED_VALUE"""),45604.66666666667)</f>
        <v>45604.66667</v>
      </c>
      <c r="H218" s="1">
        <f>IFERROR(__xludf.DUMMYFUNCTION("""COMPUTED_VALUE"""),113.34)</f>
        <v>113.34</v>
      </c>
      <c r="J218" s="2">
        <f>IFERROR(__xludf.DUMMYFUNCTION("""COMPUTED_VALUE"""),45604.66666666667)</f>
        <v>45604.66667</v>
      </c>
      <c r="K218" s="1">
        <f>IFERROR(__xludf.DUMMYFUNCTION("""COMPUTED_VALUE"""),114.72)</f>
        <v>114.72</v>
      </c>
      <c r="M218" s="2">
        <f>IFERROR(__xludf.DUMMYFUNCTION("""COMPUTED_VALUE"""),45604.66666666667)</f>
        <v>45604.66667</v>
      </c>
      <c r="N218" s="1">
        <f>IFERROR(__xludf.DUMMYFUNCTION("""COMPUTED_VALUE"""),1.2625857E7)</f>
        <v>12625857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IFERROR(__xludf.DUMMYFUNCTION("""COMPUTED_VALUE"""),109.75)</f>
        <v>109.75</v>
      </c>
      <c r="D219" s="2">
        <f>IFERROR(__xludf.DUMMYFUNCTION("""COMPUTED_VALUE"""),45607.66666666667)</f>
        <v>45607.66667</v>
      </c>
      <c r="E219" s="1">
        <f>IFERROR(__xludf.DUMMYFUNCTION("""COMPUTED_VALUE"""),110.26)</f>
        <v>110.26</v>
      </c>
      <c r="G219" s="2">
        <f>IFERROR(__xludf.DUMMYFUNCTION("""COMPUTED_VALUE"""),45607.66666666667)</f>
        <v>45607.66667</v>
      </c>
      <c r="H219" s="1">
        <f>IFERROR(__xludf.DUMMYFUNCTION("""COMPUTED_VALUE"""),106.57)</f>
        <v>106.57</v>
      </c>
      <c r="J219" s="2">
        <f>IFERROR(__xludf.DUMMYFUNCTION("""COMPUTED_VALUE"""),45607.66666666667)</f>
        <v>45607.66667</v>
      </c>
      <c r="K219" s="1">
        <f>IFERROR(__xludf.DUMMYFUNCTION("""COMPUTED_VALUE"""),107.6)</f>
        <v>107.6</v>
      </c>
      <c r="M219" s="2">
        <f>IFERROR(__xludf.DUMMYFUNCTION("""COMPUTED_VALUE"""),45607.66666666667)</f>
        <v>45607.66667</v>
      </c>
      <c r="N219" s="1">
        <f>IFERROR(__xludf.DUMMYFUNCTION("""COMPUTED_VALUE"""),2.0082738E7)</f>
        <v>20082738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IFERROR(__xludf.DUMMYFUNCTION("""COMPUTED_VALUE"""),106.88)</f>
        <v>106.88</v>
      </c>
      <c r="D220" s="2">
        <f>IFERROR(__xludf.DUMMYFUNCTION("""COMPUTED_VALUE"""),45608.66666666667)</f>
        <v>45608.66667</v>
      </c>
      <c r="E220" s="1">
        <f>IFERROR(__xludf.DUMMYFUNCTION("""COMPUTED_VALUE"""),106.88)</f>
        <v>106.88</v>
      </c>
      <c r="G220" s="2">
        <f>IFERROR(__xludf.DUMMYFUNCTION("""COMPUTED_VALUE"""),45608.66666666667)</f>
        <v>45608.66667</v>
      </c>
      <c r="H220" s="1">
        <f>IFERROR(__xludf.DUMMYFUNCTION("""COMPUTED_VALUE"""),104.44)</f>
        <v>104.44</v>
      </c>
      <c r="J220" s="2">
        <f>IFERROR(__xludf.DUMMYFUNCTION("""COMPUTED_VALUE"""),45608.66666666667)</f>
        <v>45608.66667</v>
      </c>
      <c r="K220" s="1">
        <f>IFERROR(__xludf.DUMMYFUNCTION("""COMPUTED_VALUE"""),105.71)</f>
        <v>105.71</v>
      </c>
      <c r="M220" s="2">
        <f>IFERROR(__xludf.DUMMYFUNCTION("""COMPUTED_VALUE"""),45608.66666666667)</f>
        <v>45608.66667</v>
      </c>
      <c r="N220" s="1">
        <f>IFERROR(__xludf.DUMMYFUNCTION("""COMPUTED_VALUE"""),1.8621578E7)</f>
        <v>18621578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IFERROR(__xludf.DUMMYFUNCTION("""COMPUTED_VALUE"""),105.77)</f>
        <v>105.77</v>
      </c>
      <c r="D221" s="2">
        <f>IFERROR(__xludf.DUMMYFUNCTION("""COMPUTED_VALUE"""),45609.66666666667)</f>
        <v>45609.66667</v>
      </c>
      <c r="E221" s="1">
        <f>IFERROR(__xludf.DUMMYFUNCTION("""COMPUTED_VALUE"""),106.5)</f>
        <v>106.5</v>
      </c>
      <c r="G221" s="2">
        <f>IFERROR(__xludf.DUMMYFUNCTION("""COMPUTED_VALUE"""),45609.66666666667)</f>
        <v>45609.66667</v>
      </c>
      <c r="H221" s="1">
        <f>IFERROR(__xludf.DUMMYFUNCTION("""COMPUTED_VALUE"""),104.35)</f>
        <v>104.35</v>
      </c>
      <c r="J221" s="2">
        <f>IFERROR(__xludf.DUMMYFUNCTION("""COMPUTED_VALUE"""),45609.66666666667)</f>
        <v>45609.66667</v>
      </c>
      <c r="K221" s="1">
        <f>IFERROR(__xludf.DUMMYFUNCTION("""COMPUTED_VALUE"""),104.6)</f>
        <v>104.6</v>
      </c>
      <c r="M221" s="2">
        <f>IFERROR(__xludf.DUMMYFUNCTION("""COMPUTED_VALUE"""),45609.66666666667)</f>
        <v>45609.66667</v>
      </c>
      <c r="N221" s="1">
        <f>IFERROR(__xludf.DUMMYFUNCTION("""COMPUTED_VALUE"""),1.8673676E7)</f>
        <v>18673676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IFERROR(__xludf.DUMMYFUNCTION("""COMPUTED_VALUE"""),102.96)</f>
        <v>102.96</v>
      </c>
      <c r="D222" s="2">
        <f>IFERROR(__xludf.DUMMYFUNCTION("""COMPUTED_VALUE"""),45610.66666666667)</f>
        <v>45610.66667</v>
      </c>
      <c r="E222" s="1">
        <f>IFERROR(__xludf.DUMMYFUNCTION("""COMPUTED_VALUE"""),104.44)</f>
        <v>104.44</v>
      </c>
      <c r="G222" s="2">
        <f>IFERROR(__xludf.DUMMYFUNCTION("""COMPUTED_VALUE"""),45610.66666666667)</f>
        <v>45610.66667</v>
      </c>
      <c r="H222" s="1">
        <f>IFERROR(__xludf.DUMMYFUNCTION("""COMPUTED_VALUE"""),102.92)</f>
        <v>102.92</v>
      </c>
      <c r="J222" s="2">
        <f>IFERROR(__xludf.DUMMYFUNCTION("""COMPUTED_VALUE"""),45610.66666666667)</f>
        <v>45610.66667</v>
      </c>
      <c r="K222" s="1">
        <f>IFERROR(__xludf.DUMMYFUNCTION("""COMPUTED_VALUE"""),103.54)</f>
        <v>103.54</v>
      </c>
      <c r="M222" s="2">
        <f>IFERROR(__xludf.DUMMYFUNCTION("""COMPUTED_VALUE"""),45610.66666666667)</f>
        <v>45610.66667</v>
      </c>
      <c r="N222" s="1">
        <f>IFERROR(__xludf.DUMMYFUNCTION("""COMPUTED_VALUE"""),1.994222E7)</f>
        <v>19942220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IFERROR(__xludf.DUMMYFUNCTION("""COMPUTED_VALUE"""),104.23)</f>
        <v>104.23</v>
      </c>
      <c r="D223" s="2">
        <f>IFERROR(__xludf.DUMMYFUNCTION("""COMPUTED_VALUE"""),45611.66666666667)</f>
        <v>45611.66667</v>
      </c>
      <c r="E223" s="1">
        <f>IFERROR(__xludf.DUMMYFUNCTION("""COMPUTED_VALUE"""),105.01)</f>
        <v>105.01</v>
      </c>
      <c r="G223" s="2">
        <f>IFERROR(__xludf.DUMMYFUNCTION("""COMPUTED_VALUE"""),45611.66666666667)</f>
        <v>45611.66667</v>
      </c>
      <c r="H223" s="1">
        <f>IFERROR(__xludf.DUMMYFUNCTION("""COMPUTED_VALUE"""),103.32)</f>
        <v>103.32</v>
      </c>
      <c r="J223" s="2">
        <f>IFERROR(__xludf.DUMMYFUNCTION("""COMPUTED_VALUE"""),45611.66666666667)</f>
        <v>45611.66667</v>
      </c>
      <c r="K223" s="1">
        <f>IFERROR(__xludf.DUMMYFUNCTION("""COMPUTED_VALUE"""),103.95)</f>
        <v>103.95</v>
      </c>
      <c r="M223" s="2">
        <f>IFERROR(__xludf.DUMMYFUNCTION("""COMPUTED_VALUE"""),45611.66666666667)</f>
        <v>45611.66667</v>
      </c>
      <c r="N223" s="1">
        <f>IFERROR(__xludf.DUMMYFUNCTION("""COMPUTED_VALUE"""),1.3658426E7)</f>
        <v>13658426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IFERROR(__xludf.DUMMYFUNCTION("""COMPUTED_VALUE"""),105.72)</f>
        <v>105.72</v>
      </c>
      <c r="D224" s="2">
        <f>IFERROR(__xludf.DUMMYFUNCTION("""COMPUTED_VALUE"""),45614.66666666667)</f>
        <v>45614.66667</v>
      </c>
      <c r="E224" s="1">
        <f>IFERROR(__xludf.DUMMYFUNCTION("""COMPUTED_VALUE"""),107.94)</f>
        <v>107.94</v>
      </c>
      <c r="G224" s="2">
        <f>IFERROR(__xludf.DUMMYFUNCTION("""COMPUTED_VALUE"""),45614.66666666667)</f>
        <v>45614.66667</v>
      </c>
      <c r="H224" s="1">
        <f>IFERROR(__xludf.DUMMYFUNCTION("""COMPUTED_VALUE"""),105.72)</f>
        <v>105.72</v>
      </c>
      <c r="J224" s="2">
        <f>IFERROR(__xludf.DUMMYFUNCTION("""COMPUTED_VALUE"""),45614.66666666667)</f>
        <v>45614.66667</v>
      </c>
      <c r="K224" s="1">
        <f>IFERROR(__xludf.DUMMYFUNCTION("""COMPUTED_VALUE"""),107.79)</f>
        <v>107.79</v>
      </c>
      <c r="M224" s="2">
        <f>IFERROR(__xludf.DUMMYFUNCTION("""COMPUTED_VALUE"""),45614.66666666667)</f>
        <v>45614.66667</v>
      </c>
      <c r="N224" s="1">
        <f>IFERROR(__xludf.DUMMYFUNCTION("""COMPUTED_VALUE"""),1.3073167E7)</f>
        <v>13073167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IFERROR(__xludf.DUMMYFUNCTION("""COMPUTED_VALUE"""),109.14)</f>
        <v>109.14</v>
      </c>
      <c r="D225" s="2">
        <f>IFERROR(__xludf.DUMMYFUNCTION("""COMPUTED_VALUE"""),45615.66666666667)</f>
        <v>45615.66667</v>
      </c>
      <c r="E225" s="1">
        <f>IFERROR(__xludf.DUMMYFUNCTION("""COMPUTED_VALUE"""),109.67)</f>
        <v>109.67</v>
      </c>
      <c r="G225" s="2">
        <f>IFERROR(__xludf.DUMMYFUNCTION("""COMPUTED_VALUE"""),45615.66666666667)</f>
        <v>45615.66667</v>
      </c>
      <c r="H225" s="1">
        <f>IFERROR(__xludf.DUMMYFUNCTION("""COMPUTED_VALUE"""),107.9)</f>
        <v>107.9</v>
      </c>
      <c r="J225" s="2">
        <f>IFERROR(__xludf.DUMMYFUNCTION("""COMPUTED_VALUE"""),45615.66666666667)</f>
        <v>45615.66667</v>
      </c>
      <c r="K225" s="1">
        <f>IFERROR(__xludf.DUMMYFUNCTION("""COMPUTED_VALUE"""),109.66)</f>
        <v>109.66</v>
      </c>
      <c r="M225" s="2">
        <f>IFERROR(__xludf.DUMMYFUNCTION("""COMPUTED_VALUE"""),45615.66666666667)</f>
        <v>45615.66667</v>
      </c>
      <c r="N225" s="1">
        <f>IFERROR(__xludf.DUMMYFUNCTION("""COMPUTED_VALUE"""),1.4711814E7)</f>
        <v>14711814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IFERROR(__xludf.DUMMYFUNCTION("""COMPUTED_VALUE"""),108.75)</f>
        <v>108.75</v>
      </c>
      <c r="D226" s="2">
        <f>IFERROR(__xludf.DUMMYFUNCTION("""COMPUTED_VALUE"""),45616.66666666667)</f>
        <v>45616.66667</v>
      </c>
      <c r="E226" s="1">
        <f>IFERROR(__xludf.DUMMYFUNCTION("""COMPUTED_VALUE"""),109.19)</f>
        <v>109.19</v>
      </c>
      <c r="G226" s="2">
        <f>IFERROR(__xludf.DUMMYFUNCTION("""COMPUTED_VALUE"""),45616.66666666667)</f>
        <v>45616.66667</v>
      </c>
      <c r="H226" s="1">
        <f>IFERROR(__xludf.DUMMYFUNCTION("""COMPUTED_VALUE"""),107.88)</f>
        <v>107.88</v>
      </c>
      <c r="J226" s="2">
        <f>IFERROR(__xludf.DUMMYFUNCTION("""COMPUTED_VALUE"""),45616.66666666667)</f>
        <v>45616.66667</v>
      </c>
      <c r="K226" s="1">
        <f>IFERROR(__xludf.DUMMYFUNCTION("""COMPUTED_VALUE"""),109.04)</f>
        <v>109.04</v>
      </c>
      <c r="M226" s="2">
        <f>IFERROR(__xludf.DUMMYFUNCTION("""COMPUTED_VALUE"""),45616.66666666667)</f>
        <v>45616.66667</v>
      </c>
      <c r="N226" s="1">
        <f>IFERROR(__xludf.DUMMYFUNCTION("""COMPUTED_VALUE"""),1.3674443E7)</f>
        <v>13674443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IFERROR(__xludf.DUMMYFUNCTION("""COMPUTED_VALUE"""),109.56)</f>
        <v>109.56</v>
      </c>
      <c r="D227" s="2">
        <f>IFERROR(__xludf.DUMMYFUNCTION("""COMPUTED_VALUE"""),45617.66666666667)</f>
        <v>45617.66667</v>
      </c>
      <c r="E227" s="1">
        <f>IFERROR(__xludf.DUMMYFUNCTION("""COMPUTED_VALUE"""),110.4)</f>
        <v>110.4</v>
      </c>
      <c r="G227" s="2">
        <f>IFERROR(__xludf.DUMMYFUNCTION("""COMPUTED_VALUE"""),45617.66666666667)</f>
        <v>45617.66667</v>
      </c>
      <c r="H227" s="1">
        <f>IFERROR(__xludf.DUMMYFUNCTION("""COMPUTED_VALUE"""),108.68)</f>
        <v>108.68</v>
      </c>
      <c r="J227" s="2">
        <f>IFERROR(__xludf.DUMMYFUNCTION("""COMPUTED_VALUE"""),45617.66666666667)</f>
        <v>45617.66667</v>
      </c>
      <c r="K227" s="1">
        <f>IFERROR(__xludf.DUMMYFUNCTION("""COMPUTED_VALUE"""),109.98)</f>
        <v>109.98</v>
      </c>
      <c r="M227" s="2">
        <f>IFERROR(__xludf.DUMMYFUNCTION("""COMPUTED_VALUE"""),45617.66666666667)</f>
        <v>45617.66667</v>
      </c>
      <c r="N227" s="1">
        <f>IFERROR(__xludf.DUMMYFUNCTION("""COMPUTED_VALUE"""),1.5241454E7)</f>
        <v>15241454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IFERROR(__xludf.DUMMYFUNCTION("""COMPUTED_VALUE"""),110.36)</f>
        <v>110.36</v>
      </c>
      <c r="D228" s="2">
        <f>IFERROR(__xludf.DUMMYFUNCTION("""COMPUTED_VALUE"""),45618.66666666667)</f>
        <v>45618.66667</v>
      </c>
      <c r="E228" s="1">
        <f>IFERROR(__xludf.DUMMYFUNCTION("""COMPUTED_VALUE"""),111.37)</f>
        <v>111.37</v>
      </c>
      <c r="G228" s="2">
        <f>IFERROR(__xludf.DUMMYFUNCTION("""COMPUTED_VALUE"""),45618.66666666667)</f>
        <v>45618.66667</v>
      </c>
      <c r="H228" s="1">
        <f>IFERROR(__xludf.DUMMYFUNCTION("""COMPUTED_VALUE"""),109.86)</f>
        <v>109.86</v>
      </c>
      <c r="J228" s="2">
        <f>IFERROR(__xludf.DUMMYFUNCTION("""COMPUTED_VALUE"""),45618.66666666667)</f>
        <v>45618.66667</v>
      </c>
      <c r="K228" s="1">
        <f>IFERROR(__xludf.DUMMYFUNCTION("""COMPUTED_VALUE"""),110.59)</f>
        <v>110.59</v>
      </c>
      <c r="M228" s="2">
        <f>IFERROR(__xludf.DUMMYFUNCTION("""COMPUTED_VALUE"""),45618.66666666667)</f>
        <v>45618.66667</v>
      </c>
      <c r="N228" s="1">
        <f>IFERROR(__xludf.DUMMYFUNCTION("""COMPUTED_VALUE"""),1.2870472E7)</f>
        <v>12870472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IFERROR(__xludf.DUMMYFUNCTION("""COMPUTED_VALUE"""),107.0)</f>
        <v>107</v>
      </c>
      <c r="D229" s="2">
        <f>IFERROR(__xludf.DUMMYFUNCTION("""COMPUTED_VALUE"""),45621.66666666667)</f>
        <v>45621.66667</v>
      </c>
      <c r="E229" s="1">
        <f>IFERROR(__xludf.DUMMYFUNCTION("""COMPUTED_VALUE"""),108.16)</f>
        <v>108.16</v>
      </c>
      <c r="G229" s="2">
        <f>IFERROR(__xludf.DUMMYFUNCTION("""COMPUTED_VALUE"""),45621.66666666667)</f>
        <v>45621.66667</v>
      </c>
      <c r="H229" s="1">
        <f>IFERROR(__xludf.DUMMYFUNCTION("""COMPUTED_VALUE"""),106.67)</f>
        <v>106.67</v>
      </c>
      <c r="J229" s="2">
        <f>IFERROR(__xludf.DUMMYFUNCTION("""COMPUTED_VALUE"""),45621.66666666667)</f>
        <v>45621.66667</v>
      </c>
      <c r="K229" s="1">
        <f>IFERROR(__xludf.DUMMYFUNCTION("""COMPUTED_VALUE"""),108.03)</f>
        <v>108.03</v>
      </c>
      <c r="M229" s="2">
        <f>IFERROR(__xludf.DUMMYFUNCTION("""COMPUTED_VALUE"""),45621.66666666667)</f>
        <v>45621.66667</v>
      </c>
      <c r="N229" s="1">
        <f>IFERROR(__xludf.DUMMYFUNCTION("""COMPUTED_VALUE"""),2.3363046E7)</f>
        <v>23363046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IFERROR(__xludf.DUMMYFUNCTION("""COMPUTED_VALUE"""),107.81)</f>
        <v>107.81</v>
      </c>
      <c r="D230" s="2">
        <f>IFERROR(__xludf.DUMMYFUNCTION("""COMPUTED_VALUE"""),45622.66666666667)</f>
        <v>45622.66667</v>
      </c>
      <c r="E230" s="1">
        <f>IFERROR(__xludf.DUMMYFUNCTION("""COMPUTED_VALUE"""),108.18)</f>
        <v>108.18</v>
      </c>
      <c r="G230" s="2">
        <f>IFERROR(__xludf.DUMMYFUNCTION("""COMPUTED_VALUE"""),45622.66666666667)</f>
        <v>45622.66667</v>
      </c>
      <c r="H230" s="1">
        <f>IFERROR(__xludf.DUMMYFUNCTION("""COMPUTED_VALUE"""),107.04)</f>
        <v>107.04</v>
      </c>
      <c r="J230" s="2">
        <f>IFERROR(__xludf.DUMMYFUNCTION("""COMPUTED_VALUE"""),45622.66666666667)</f>
        <v>45622.66667</v>
      </c>
      <c r="K230" s="1">
        <f>IFERROR(__xludf.DUMMYFUNCTION("""COMPUTED_VALUE"""),107.87)</f>
        <v>107.87</v>
      </c>
      <c r="M230" s="2">
        <f>IFERROR(__xludf.DUMMYFUNCTION("""COMPUTED_VALUE"""),45622.66666666667)</f>
        <v>45622.66667</v>
      </c>
      <c r="N230" s="1">
        <f>IFERROR(__xludf.DUMMYFUNCTION("""COMPUTED_VALUE"""),1.2116201E7)</f>
        <v>12116201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IFERROR(__xludf.DUMMYFUNCTION("""COMPUTED_VALUE"""),108.14)</f>
        <v>108.14</v>
      </c>
      <c r="D231" s="2">
        <f>IFERROR(__xludf.DUMMYFUNCTION("""COMPUTED_VALUE"""),45623.66666666667)</f>
        <v>45623.66667</v>
      </c>
      <c r="E231" s="1">
        <f>IFERROR(__xludf.DUMMYFUNCTION("""COMPUTED_VALUE"""),108.68)</f>
        <v>108.68</v>
      </c>
      <c r="G231" s="2">
        <f>IFERROR(__xludf.DUMMYFUNCTION("""COMPUTED_VALUE"""),45623.66666666667)</f>
        <v>45623.66667</v>
      </c>
      <c r="H231" s="1">
        <f>IFERROR(__xludf.DUMMYFUNCTION("""COMPUTED_VALUE"""),106.75)</f>
        <v>106.75</v>
      </c>
      <c r="J231" s="2">
        <f>IFERROR(__xludf.DUMMYFUNCTION("""COMPUTED_VALUE"""),45623.66666666667)</f>
        <v>45623.66667</v>
      </c>
      <c r="K231" s="1">
        <f>IFERROR(__xludf.DUMMYFUNCTION("""COMPUTED_VALUE"""),107.09)</f>
        <v>107.09</v>
      </c>
      <c r="M231" s="2">
        <f>IFERROR(__xludf.DUMMYFUNCTION("""COMPUTED_VALUE"""),45623.66666666667)</f>
        <v>45623.66667</v>
      </c>
      <c r="N231" s="1">
        <f>IFERROR(__xludf.DUMMYFUNCTION("""COMPUTED_VALUE"""),2.0765422E7)</f>
        <v>20765422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IFERROR(__xludf.DUMMYFUNCTION("""COMPUTED_VALUE"""),107.68)</f>
        <v>107.68</v>
      </c>
      <c r="D232" s="2">
        <f>IFERROR(__xludf.DUMMYFUNCTION("""COMPUTED_VALUE"""),45625.54166666667)</f>
        <v>45625.54167</v>
      </c>
      <c r="E232" s="1">
        <f>IFERROR(__xludf.DUMMYFUNCTION("""COMPUTED_VALUE"""),108.03)</f>
        <v>108.03</v>
      </c>
      <c r="G232" s="2">
        <f>IFERROR(__xludf.DUMMYFUNCTION("""COMPUTED_VALUE"""),45625.54166666667)</f>
        <v>45625.54167</v>
      </c>
      <c r="H232" s="1">
        <f>IFERROR(__xludf.DUMMYFUNCTION("""COMPUTED_VALUE"""),107.07)</f>
        <v>107.07</v>
      </c>
      <c r="J232" s="2">
        <f>IFERROR(__xludf.DUMMYFUNCTION("""COMPUTED_VALUE"""),45625.54166666667)</f>
        <v>45625.54167</v>
      </c>
      <c r="K232" s="1">
        <f>IFERROR(__xludf.DUMMYFUNCTION("""COMPUTED_VALUE"""),107.07)</f>
        <v>107.07</v>
      </c>
      <c r="M232" s="2">
        <f>IFERROR(__xludf.DUMMYFUNCTION("""COMPUTED_VALUE"""),45625.54166666667)</f>
        <v>45625.54167</v>
      </c>
      <c r="N232" s="1">
        <f>IFERROR(__xludf.DUMMYFUNCTION("""COMPUTED_VALUE"""),1.4470057E7)</f>
        <v>14470057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IFERROR(__xludf.DUMMYFUNCTION("""COMPUTED_VALUE"""),106.29)</f>
        <v>106.29</v>
      </c>
      <c r="D233" s="2">
        <f>IFERROR(__xludf.DUMMYFUNCTION("""COMPUTED_VALUE"""),45628.66666666667)</f>
        <v>45628.66667</v>
      </c>
      <c r="E233" s="1">
        <f>IFERROR(__xludf.DUMMYFUNCTION("""COMPUTED_VALUE"""),106.47)</f>
        <v>106.47</v>
      </c>
      <c r="G233" s="2">
        <f>IFERROR(__xludf.DUMMYFUNCTION("""COMPUTED_VALUE"""),45628.66666666667)</f>
        <v>45628.66667</v>
      </c>
      <c r="H233" s="1">
        <f>IFERROR(__xludf.DUMMYFUNCTION("""COMPUTED_VALUE"""),104.46)</f>
        <v>104.46</v>
      </c>
      <c r="J233" s="2">
        <f>IFERROR(__xludf.DUMMYFUNCTION("""COMPUTED_VALUE"""),45628.66666666667)</f>
        <v>45628.66667</v>
      </c>
      <c r="K233" s="1">
        <f>IFERROR(__xludf.DUMMYFUNCTION("""COMPUTED_VALUE"""),105.12)</f>
        <v>105.12</v>
      </c>
      <c r="M233" s="2">
        <f>IFERROR(__xludf.DUMMYFUNCTION("""COMPUTED_VALUE"""),45628.66666666667)</f>
        <v>45628.66667</v>
      </c>
      <c r="N233" s="1">
        <f>IFERROR(__xludf.DUMMYFUNCTION("""COMPUTED_VALUE"""),1.6028558E7)</f>
        <v>16028558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IFERROR(__xludf.DUMMYFUNCTION("""COMPUTED_VALUE"""),106.13)</f>
        <v>106.13</v>
      </c>
      <c r="D234" s="2">
        <f>IFERROR(__xludf.DUMMYFUNCTION("""COMPUTED_VALUE"""),45629.66666666667)</f>
        <v>45629.66667</v>
      </c>
      <c r="E234" s="1">
        <f>IFERROR(__xludf.DUMMYFUNCTION("""COMPUTED_VALUE"""),108.71)</f>
        <v>108.71</v>
      </c>
      <c r="G234" s="2">
        <f>IFERROR(__xludf.DUMMYFUNCTION("""COMPUTED_VALUE"""),45629.66666666667)</f>
        <v>45629.66667</v>
      </c>
      <c r="H234" s="1">
        <f>IFERROR(__xludf.DUMMYFUNCTION("""COMPUTED_VALUE"""),106.13)</f>
        <v>106.13</v>
      </c>
      <c r="J234" s="2">
        <f>IFERROR(__xludf.DUMMYFUNCTION("""COMPUTED_VALUE"""),45629.66666666667)</f>
        <v>45629.66667</v>
      </c>
      <c r="K234" s="1">
        <f>IFERROR(__xludf.DUMMYFUNCTION("""COMPUTED_VALUE"""),107.11)</f>
        <v>107.11</v>
      </c>
      <c r="M234" s="2">
        <f>IFERROR(__xludf.DUMMYFUNCTION("""COMPUTED_VALUE"""),45629.66666666667)</f>
        <v>45629.66667</v>
      </c>
      <c r="N234" s="1">
        <f>IFERROR(__xludf.DUMMYFUNCTION("""COMPUTED_VALUE"""),1.3609352E7)</f>
        <v>13609352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IFERROR(__xludf.DUMMYFUNCTION("""COMPUTED_VALUE"""),107.27)</f>
        <v>107.27</v>
      </c>
      <c r="D235" s="2">
        <f>IFERROR(__xludf.DUMMYFUNCTION("""COMPUTED_VALUE"""),45630.66666666667)</f>
        <v>45630.66667</v>
      </c>
      <c r="E235" s="1">
        <f>IFERROR(__xludf.DUMMYFUNCTION("""COMPUTED_VALUE"""),107.55)</f>
        <v>107.55</v>
      </c>
      <c r="G235" s="2">
        <f>IFERROR(__xludf.DUMMYFUNCTION("""COMPUTED_VALUE"""),45630.66666666667)</f>
        <v>45630.66667</v>
      </c>
      <c r="H235" s="1">
        <f>IFERROR(__xludf.DUMMYFUNCTION("""COMPUTED_VALUE"""),105.98)</f>
        <v>105.98</v>
      </c>
      <c r="J235" s="2">
        <f>IFERROR(__xludf.DUMMYFUNCTION("""COMPUTED_VALUE"""),45630.66666666667)</f>
        <v>45630.66667</v>
      </c>
      <c r="K235" s="1">
        <f>IFERROR(__xludf.DUMMYFUNCTION("""COMPUTED_VALUE"""),106.88)</f>
        <v>106.88</v>
      </c>
      <c r="M235" s="2">
        <f>IFERROR(__xludf.DUMMYFUNCTION("""COMPUTED_VALUE"""),45630.66666666667)</f>
        <v>45630.66667</v>
      </c>
      <c r="N235" s="1">
        <f>IFERROR(__xludf.DUMMYFUNCTION("""COMPUTED_VALUE"""),1.3750495E7)</f>
        <v>13750495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IFERROR(__xludf.DUMMYFUNCTION("""COMPUTED_VALUE"""),106.8)</f>
        <v>106.8</v>
      </c>
      <c r="D236" s="2">
        <f>IFERROR(__xludf.DUMMYFUNCTION("""COMPUTED_VALUE"""),45631.66666666667)</f>
        <v>45631.66667</v>
      </c>
      <c r="E236" s="1">
        <f>IFERROR(__xludf.DUMMYFUNCTION("""COMPUTED_VALUE"""),107.04)</f>
        <v>107.04</v>
      </c>
      <c r="G236" s="2">
        <f>IFERROR(__xludf.DUMMYFUNCTION("""COMPUTED_VALUE"""),45631.66666666667)</f>
        <v>45631.66667</v>
      </c>
      <c r="H236" s="1">
        <f>IFERROR(__xludf.DUMMYFUNCTION("""COMPUTED_VALUE"""),104.01)</f>
        <v>104.01</v>
      </c>
      <c r="J236" s="2">
        <f>IFERROR(__xludf.DUMMYFUNCTION("""COMPUTED_VALUE"""),45631.66666666667)</f>
        <v>45631.66667</v>
      </c>
      <c r="K236" s="1">
        <f>IFERROR(__xludf.DUMMYFUNCTION("""COMPUTED_VALUE"""),105.96)</f>
        <v>105.96</v>
      </c>
      <c r="M236" s="2">
        <f>IFERROR(__xludf.DUMMYFUNCTION("""COMPUTED_VALUE"""),45631.66666666667)</f>
        <v>45631.66667</v>
      </c>
      <c r="N236" s="1">
        <f>IFERROR(__xludf.DUMMYFUNCTION("""COMPUTED_VALUE"""),1.6526189E7)</f>
        <v>16526189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IFERROR(__xludf.DUMMYFUNCTION("""COMPUTED_VALUE"""),105.51)</f>
        <v>105.51</v>
      </c>
      <c r="D237" s="2">
        <f>IFERROR(__xludf.DUMMYFUNCTION("""COMPUTED_VALUE"""),45632.66666666667)</f>
        <v>45632.66667</v>
      </c>
      <c r="E237" s="1">
        <f>IFERROR(__xludf.DUMMYFUNCTION("""COMPUTED_VALUE"""),106.69)</f>
        <v>106.69</v>
      </c>
      <c r="G237" s="2">
        <f>IFERROR(__xludf.DUMMYFUNCTION("""COMPUTED_VALUE"""),45632.66666666667)</f>
        <v>45632.66667</v>
      </c>
      <c r="H237" s="1">
        <f>IFERROR(__xludf.DUMMYFUNCTION("""COMPUTED_VALUE"""),104.95)</f>
        <v>104.95</v>
      </c>
      <c r="J237" s="2">
        <f>IFERROR(__xludf.DUMMYFUNCTION("""COMPUTED_VALUE"""),45632.66666666667)</f>
        <v>45632.66667</v>
      </c>
      <c r="K237" s="1">
        <f>IFERROR(__xludf.DUMMYFUNCTION("""COMPUTED_VALUE"""),105.36)</f>
        <v>105.36</v>
      </c>
      <c r="M237" s="2">
        <f>IFERROR(__xludf.DUMMYFUNCTION("""COMPUTED_VALUE"""),45632.66666666667)</f>
        <v>45632.66667</v>
      </c>
      <c r="N237" s="1">
        <f>IFERROR(__xludf.DUMMYFUNCTION("""COMPUTED_VALUE"""),1.0374464E7)</f>
        <v>10374464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IFERROR(__xludf.DUMMYFUNCTION("""COMPUTED_VALUE"""),106.48)</f>
        <v>106.48</v>
      </c>
      <c r="D238" s="2">
        <f>IFERROR(__xludf.DUMMYFUNCTION("""COMPUTED_VALUE"""),45635.66666666667)</f>
        <v>45635.66667</v>
      </c>
      <c r="E238" s="1">
        <f>IFERROR(__xludf.DUMMYFUNCTION("""COMPUTED_VALUE"""),109.09)</f>
        <v>109.09</v>
      </c>
      <c r="G238" s="2">
        <f>IFERROR(__xludf.DUMMYFUNCTION("""COMPUTED_VALUE"""),45635.66666666667)</f>
        <v>45635.66667</v>
      </c>
      <c r="H238" s="1">
        <f>IFERROR(__xludf.DUMMYFUNCTION("""COMPUTED_VALUE"""),106.48)</f>
        <v>106.48</v>
      </c>
      <c r="J238" s="2">
        <f>IFERROR(__xludf.DUMMYFUNCTION("""COMPUTED_VALUE"""),45635.66666666667)</f>
        <v>45635.66667</v>
      </c>
      <c r="K238" s="1">
        <f>IFERROR(__xludf.DUMMYFUNCTION("""COMPUTED_VALUE"""),107.29)</f>
        <v>107.29</v>
      </c>
      <c r="M238" s="2">
        <f>IFERROR(__xludf.DUMMYFUNCTION("""COMPUTED_VALUE"""),45635.66666666667)</f>
        <v>45635.66667</v>
      </c>
      <c r="N238" s="1">
        <f>IFERROR(__xludf.DUMMYFUNCTION("""COMPUTED_VALUE"""),1.3767757E7)</f>
        <v>13767757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IFERROR(__xludf.DUMMYFUNCTION("""COMPUTED_VALUE"""),107.46)</f>
        <v>107.46</v>
      </c>
      <c r="D239" s="2">
        <f>IFERROR(__xludf.DUMMYFUNCTION("""COMPUTED_VALUE"""),45636.66666666667)</f>
        <v>45636.66667</v>
      </c>
      <c r="E239" s="1">
        <f>IFERROR(__xludf.DUMMYFUNCTION("""COMPUTED_VALUE"""),108.32)</f>
        <v>108.32</v>
      </c>
      <c r="G239" s="2">
        <f>IFERROR(__xludf.DUMMYFUNCTION("""COMPUTED_VALUE"""),45636.66666666667)</f>
        <v>45636.66667</v>
      </c>
      <c r="H239" s="1">
        <f>IFERROR(__xludf.DUMMYFUNCTION("""COMPUTED_VALUE"""),106.94)</f>
        <v>106.94</v>
      </c>
      <c r="J239" s="2">
        <f>IFERROR(__xludf.DUMMYFUNCTION("""COMPUTED_VALUE"""),45636.66666666667)</f>
        <v>45636.66667</v>
      </c>
      <c r="K239" s="1">
        <f>IFERROR(__xludf.DUMMYFUNCTION("""COMPUTED_VALUE"""),107.01)</f>
        <v>107.01</v>
      </c>
      <c r="M239" s="2">
        <f>IFERROR(__xludf.DUMMYFUNCTION("""COMPUTED_VALUE"""),45636.66666666667)</f>
        <v>45636.66667</v>
      </c>
      <c r="N239" s="1">
        <f>IFERROR(__xludf.DUMMYFUNCTION("""COMPUTED_VALUE"""),1.0061989E7)</f>
        <v>10061989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IFERROR(__xludf.DUMMYFUNCTION("""COMPUTED_VALUE"""),107.75)</f>
        <v>107.75</v>
      </c>
      <c r="D240" s="2">
        <f>IFERROR(__xludf.DUMMYFUNCTION("""COMPUTED_VALUE"""),45637.66666666667)</f>
        <v>45637.66667</v>
      </c>
      <c r="E240" s="1">
        <f>IFERROR(__xludf.DUMMYFUNCTION("""COMPUTED_VALUE"""),110.19)</f>
        <v>110.19</v>
      </c>
      <c r="G240" s="2">
        <f>IFERROR(__xludf.DUMMYFUNCTION("""COMPUTED_VALUE"""),45637.66666666667)</f>
        <v>45637.66667</v>
      </c>
      <c r="H240" s="1">
        <f>IFERROR(__xludf.DUMMYFUNCTION("""COMPUTED_VALUE"""),107.34)</f>
        <v>107.34</v>
      </c>
      <c r="J240" s="2">
        <f>IFERROR(__xludf.DUMMYFUNCTION("""COMPUTED_VALUE"""),45637.66666666667)</f>
        <v>45637.66667</v>
      </c>
      <c r="K240" s="1">
        <f>IFERROR(__xludf.DUMMYFUNCTION("""COMPUTED_VALUE"""),109.93)</f>
        <v>109.93</v>
      </c>
      <c r="M240" s="2">
        <f>IFERROR(__xludf.DUMMYFUNCTION("""COMPUTED_VALUE"""),45637.66666666667)</f>
        <v>45637.66667</v>
      </c>
      <c r="N240" s="1">
        <f>IFERROR(__xludf.DUMMYFUNCTION("""COMPUTED_VALUE"""),1.2212019E7)</f>
        <v>12212019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IFERROR(__xludf.DUMMYFUNCTION("""COMPUTED_VALUE"""),109.4)</f>
        <v>109.4</v>
      </c>
      <c r="D241" s="2">
        <f>IFERROR(__xludf.DUMMYFUNCTION("""COMPUTED_VALUE"""),45638.66666666667)</f>
        <v>45638.66667</v>
      </c>
      <c r="E241" s="1">
        <f>IFERROR(__xludf.DUMMYFUNCTION("""COMPUTED_VALUE"""),109.4)</f>
        <v>109.4</v>
      </c>
      <c r="G241" s="2">
        <f>IFERROR(__xludf.DUMMYFUNCTION("""COMPUTED_VALUE"""),45638.66666666667)</f>
        <v>45638.66667</v>
      </c>
      <c r="H241" s="1">
        <f>IFERROR(__xludf.DUMMYFUNCTION("""COMPUTED_VALUE"""),107.31)</f>
        <v>107.31</v>
      </c>
      <c r="J241" s="2">
        <f>IFERROR(__xludf.DUMMYFUNCTION("""COMPUTED_VALUE"""),45638.66666666667)</f>
        <v>45638.66667</v>
      </c>
      <c r="K241" s="1">
        <f>IFERROR(__xludf.DUMMYFUNCTION("""COMPUTED_VALUE"""),107.34)</f>
        <v>107.34</v>
      </c>
      <c r="M241" s="2">
        <f>IFERROR(__xludf.DUMMYFUNCTION("""COMPUTED_VALUE"""),45638.66666666667)</f>
        <v>45638.66667</v>
      </c>
      <c r="N241" s="1">
        <f>IFERROR(__xludf.DUMMYFUNCTION("""COMPUTED_VALUE"""),1.3935384E7)</f>
        <v>13935384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IFERROR(__xludf.DUMMYFUNCTION("""COMPUTED_VALUE"""),106.02)</f>
        <v>106.02</v>
      </c>
      <c r="D242" s="2">
        <f>IFERROR(__xludf.DUMMYFUNCTION("""COMPUTED_VALUE"""),45639.66666666667)</f>
        <v>45639.66667</v>
      </c>
      <c r="E242" s="1">
        <f>IFERROR(__xludf.DUMMYFUNCTION("""COMPUTED_VALUE"""),106.14)</f>
        <v>106.14</v>
      </c>
      <c r="G242" s="2">
        <f>IFERROR(__xludf.DUMMYFUNCTION("""COMPUTED_VALUE"""),45639.66666666667)</f>
        <v>45639.66667</v>
      </c>
      <c r="H242" s="1">
        <f>IFERROR(__xludf.DUMMYFUNCTION("""COMPUTED_VALUE"""),104.0)</f>
        <v>104</v>
      </c>
      <c r="J242" s="2">
        <f>IFERROR(__xludf.DUMMYFUNCTION("""COMPUTED_VALUE"""),45639.66666666667)</f>
        <v>45639.66667</v>
      </c>
      <c r="K242" s="1">
        <f>IFERROR(__xludf.DUMMYFUNCTION("""COMPUTED_VALUE"""),104.05)</f>
        <v>104.05</v>
      </c>
      <c r="M242" s="2">
        <f>IFERROR(__xludf.DUMMYFUNCTION("""COMPUTED_VALUE"""),45639.66666666667)</f>
        <v>45639.66667</v>
      </c>
      <c r="N242" s="1">
        <f>IFERROR(__xludf.DUMMYFUNCTION("""COMPUTED_VALUE"""),1.4538284E7)</f>
        <v>14538284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IFERROR(__xludf.DUMMYFUNCTION("""COMPUTED_VALUE"""),104.01)</f>
        <v>104.01</v>
      </c>
      <c r="D243" s="2">
        <f>IFERROR(__xludf.DUMMYFUNCTION("""COMPUTED_VALUE"""),45642.66666666667)</f>
        <v>45642.66667</v>
      </c>
      <c r="E243" s="1">
        <f>IFERROR(__xludf.DUMMYFUNCTION("""COMPUTED_VALUE"""),104.01)</f>
        <v>104.01</v>
      </c>
      <c r="G243" s="2">
        <f>IFERROR(__xludf.DUMMYFUNCTION("""COMPUTED_VALUE"""),45642.66666666667)</f>
        <v>45642.66667</v>
      </c>
      <c r="H243" s="1">
        <f>IFERROR(__xludf.DUMMYFUNCTION("""COMPUTED_VALUE"""),102.8)</f>
        <v>102.8</v>
      </c>
      <c r="J243" s="2">
        <f>IFERROR(__xludf.DUMMYFUNCTION("""COMPUTED_VALUE"""),45642.66666666667)</f>
        <v>45642.66667</v>
      </c>
      <c r="K243" s="1">
        <f>IFERROR(__xludf.DUMMYFUNCTION("""COMPUTED_VALUE"""),103.41)</f>
        <v>103.41</v>
      </c>
      <c r="M243" s="2">
        <f>IFERROR(__xludf.DUMMYFUNCTION("""COMPUTED_VALUE"""),45642.66666666667)</f>
        <v>45642.66667</v>
      </c>
      <c r="N243" s="1">
        <f>IFERROR(__xludf.DUMMYFUNCTION("""COMPUTED_VALUE"""),1.3594009E7)</f>
        <v>13594009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IFERROR(__xludf.DUMMYFUNCTION("""COMPUTED_VALUE"""),101.73)</f>
        <v>101.73</v>
      </c>
      <c r="D244" s="2">
        <f>IFERROR(__xludf.DUMMYFUNCTION("""COMPUTED_VALUE"""),45643.66666666667)</f>
        <v>45643.66667</v>
      </c>
      <c r="E244" s="1">
        <f>IFERROR(__xludf.DUMMYFUNCTION("""COMPUTED_VALUE"""),102.89)</f>
        <v>102.89</v>
      </c>
      <c r="G244" s="2">
        <f>IFERROR(__xludf.DUMMYFUNCTION("""COMPUTED_VALUE"""),45643.66666666667)</f>
        <v>45643.66667</v>
      </c>
      <c r="H244" s="1">
        <f>IFERROR(__xludf.DUMMYFUNCTION("""COMPUTED_VALUE"""),101.53)</f>
        <v>101.53</v>
      </c>
      <c r="J244" s="2">
        <f>IFERROR(__xludf.DUMMYFUNCTION("""COMPUTED_VALUE"""),45643.66666666667)</f>
        <v>45643.66667</v>
      </c>
      <c r="K244" s="1">
        <f>IFERROR(__xludf.DUMMYFUNCTION("""COMPUTED_VALUE"""),102.47)</f>
        <v>102.47</v>
      </c>
      <c r="M244" s="2">
        <f>IFERROR(__xludf.DUMMYFUNCTION("""COMPUTED_VALUE"""),45643.66666666667)</f>
        <v>45643.66667</v>
      </c>
      <c r="N244" s="1">
        <f>IFERROR(__xludf.DUMMYFUNCTION("""COMPUTED_VALUE"""),1.5634056E7)</f>
        <v>15634056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IFERROR(__xludf.DUMMYFUNCTION("""COMPUTED_VALUE"""),101.68)</f>
        <v>101.68</v>
      </c>
      <c r="D245" s="2">
        <f>IFERROR(__xludf.DUMMYFUNCTION("""COMPUTED_VALUE"""),45644.66666666667)</f>
        <v>45644.66667</v>
      </c>
      <c r="E245" s="1">
        <f>IFERROR(__xludf.DUMMYFUNCTION("""COMPUTED_VALUE"""),101.83)</f>
        <v>101.83</v>
      </c>
      <c r="G245" s="2">
        <f>IFERROR(__xludf.DUMMYFUNCTION("""COMPUTED_VALUE"""),45644.66666666667)</f>
        <v>45644.66667</v>
      </c>
      <c r="H245" s="1">
        <f>IFERROR(__xludf.DUMMYFUNCTION("""COMPUTED_VALUE"""),96.97)</f>
        <v>96.97</v>
      </c>
      <c r="J245" s="2">
        <f>IFERROR(__xludf.DUMMYFUNCTION("""COMPUTED_VALUE"""),45644.66666666667)</f>
        <v>45644.66667</v>
      </c>
      <c r="K245" s="1">
        <f>IFERROR(__xludf.DUMMYFUNCTION("""COMPUTED_VALUE"""),97.05)</f>
        <v>97.05</v>
      </c>
      <c r="M245" s="2">
        <f>IFERROR(__xludf.DUMMYFUNCTION("""COMPUTED_VALUE"""),45644.66666666667)</f>
        <v>45644.66667</v>
      </c>
      <c r="N245" s="1">
        <f>IFERROR(__xludf.DUMMYFUNCTION("""COMPUTED_VALUE"""),1.9494023E7)</f>
        <v>19494023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IFERROR(__xludf.DUMMYFUNCTION("""COMPUTED_VALUE"""),97.28)</f>
        <v>97.28</v>
      </c>
      <c r="D246" s="2">
        <f>IFERROR(__xludf.DUMMYFUNCTION("""COMPUTED_VALUE"""),45645.66666666667)</f>
        <v>45645.66667</v>
      </c>
      <c r="E246" s="1">
        <f>IFERROR(__xludf.DUMMYFUNCTION("""COMPUTED_VALUE"""),97.99)</f>
        <v>97.99</v>
      </c>
      <c r="G246" s="2">
        <f>IFERROR(__xludf.DUMMYFUNCTION("""COMPUTED_VALUE"""),45645.66666666667)</f>
        <v>45645.66667</v>
      </c>
      <c r="H246" s="1">
        <f>IFERROR(__xludf.DUMMYFUNCTION("""COMPUTED_VALUE"""),95.6)</f>
        <v>95.6</v>
      </c>
      <c r="J246" s="2">
        <f>IFERROR(__xludf.DUMMYFUNCTION("""COMPUTED_VALUE"""),45645.66666666667)</f>
        <v>45645.66667</v>
      </c>
      <c r="K246" s="1">
        <f>IFERROR(__xludf.DUMMYFUNCTION("""COMPUTED_VALUE"""),95.85)</f>
        <v>95.85</v>
      </c>
      <c r="M246" s="2">
        <f>IFERROR(__xludf.DUMMYFUNCTION("""COMPUTED_VALUE"""),45645.66666666667)</f>
        <v>45645.66667</v>
      </c>
      <c r="N246" s="1">
        <f>IFERROR(__xludf.DUMMYFUNCTION("""COMPUTED_VALUE"""),1.5681922E7)</f>
        <v>15681922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IFERROR(__xludf.DUMMYFUNCTION("""COMPUTED_VALUE"""),96.27)</f>
        <v>96.27</v>
      </c>
      <c r="D247" s="2">
        <f>IFERROR(__xludf.DUMMYFUNCTION("""COMPUTED_VALUE"""),45646.66666666667)</f>
        <v>45646.66667</v>
      </c>
      <c r="E247" s="1">
        <f>IFERROR(__xludf.DUMMYFUNCTION("""COMPUTED_VALUE"""),98.86)</f>
        <v>98.86</v>
      </c>
      <c r="G247" s="2">
        <f>IFERROR(__xludf.DUMMYFUNCTION("""COMPUTED_VALUE"""),45646.66666666667)</f>
        <v>45646.66667</v>
      </c>
      <c r="H247" s="1">
        <f>IFERROR(__xludf.DUMMYFUNCTION("""COMPUTED_VALUE"""),96.27)</f>
        <v>96.27</v>
      </c>
      <c r="J247" s="2">
        <f>IFERROR(__xludf.DUMMYFUNCTION("""COMPUTED_VALUE"""),45646.66666666667)</f>
        <v>45646.66667</v>
      </c>
      <c r="K247" s="1">
        <f>IFERROR(__xludf.DUMMYFUNCTION("""COMPUTED_VALUE"""),98.51)</f>
        <v>98.51</v>
      </c>
      <c r="M247" s="2">
        <f>IFERROR(__xludf.DUMMYFUNCTION("""COMPUTED_VALUE"""),45646.66666666667)</f>
        <v>45646.66667</v>
      </c>
      <c r="N247" s="1">
        <f>IFERROR(__xludf.DUMMYFUNCTION("""COMPUTED_VALUE"""),3.1092574E7)</f>
        <v>31092574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IFERROR(__xludf.DUMMYFUNCTION("""COMPUTED_VALUE"""),97.56)</f>
        <v>97.56</v>
      </c>
      <c r="D248" s="2">
        <f>IFERROR(__xludf.DUMMYFUNCTION("""COMPUTED_VALUE"""),45649.66666666667)</f>
        <v>45649.66667</v>
      </c>
      <c r="E248" s="1">
        <f>IFERROR(__xludf.DUMMYFUNCTION("""COMPUTED_VALUE"""),98.27)</f>
        <v>98.27</v>
      </c>
      <c r="G248" s="2">
        <f>IFERROR(__xludf.DUMMYFUNCTION("""COMPUTED_VALUE"""),45649.66666666667)</f>
        <v>45649.66667</v>
      </c>
      <c r="H248" s="1">
        <f>IFERROR(__xludf.DUMMYFUNCTION("""COMPUTED_VALUE"""),96.43)</f>
        <v>96.43</v>
      </c>
      <c r="J248" s="2">
        <f>IFERROR(__xludf.DUMMYFUNCTION("""COMPUTED_VALUE"""),45649.66666666667)</f>
        <v>45649.66667</v>
      </c>
      <c r="K248" s="1">
        <f>IFERROR(__xludf.DUMMYFUNCTION("""COMPUTED_VALUE"""),98.06)</f>
        <v>98.06</v>
      </c>
      <c r="M248" s="2">
        <f>IFERROR(__xludf.DUMMYFUNCTION("""COMPUTED_VALUE"""),45649.66666666667)</f>
        <v>45649.66667</v>
      </c>
      <c r="N248" s="1">
        <f>IFERROR(__xludf.DUMMYFUNCTION("""COMPUTED_VALUE"""),1.0596521E7)</f>
        <v>10596521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IFERROR(__xludf.DUMMYFUNCTION("""COMPUTED_VALUE"""),98.33)</f>
        <v>98.33</v>
      </c>
      <c r="D249" s="2">
        <f>IFERROR(__xludf.DUMMYFUNCTION("""COMPUTED_VALUE"""),45650.54166666667)</f>
        <v>45650.54167</v>
      </c>
      <c r="E249" s="1">
        <f>IFERROR(__xludf.DUMMYFUNCTION("""COMPUTED_VALUE"""),98.44)</f>
        <v>98.44</v>
      </c>
      <c r="G249" s="2">
        <f>IFERROR(__xludf.DUMMYFUNCTION("""COMPUTED_VALUE"""),45650.54166666667)</f>
        <v>45650.54167</v>
      </c>
      <c r="H249" s="1">
        <f>IFERROR(__xludf.DUMMYFUNCTION("""COMPUTED_VALUE"""),97.39)</f>
        <v>97.39</v>
      </c>
      <c r="J249" s="2">
        <f>IFERROR(__xludf.DUMMYFUNCTION("""COMPUTED_VALUE"""),45650.54166666667)</f>
        <v>45650.54167</v>
      </c>
      <c r="K249" s="1">
        <f>IFERROR(__xludf.DUMMYFUNCTION("""COMPUTED_VALUE"""),98.38)</f>
        <v>98.38</v>
      </c>
      <c r="M249" s="2">
        <f>IFERROR(__xludf.DUMMYFUNCTION("""COMPUTED_VALUE"""),45650.54166666667)</f>
        <v>45650.54167</v>
      </c>
      <c r="N249" s="1">
        <f>IFERROR(__xludf.DUMMYFUNCTION("""COMPUTED_VALUE"""),4430462.0)</f>
        <v>4430462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IFERROR(__xludf.DUMMYFUNCTION("""COMPUTED_VALUE"""),98.39)</f>
        <v>98.39</v>
      </c>
      <c r="D250" s="2">
        <f>IFERROR(__xludf.DUMMYFUNCTION("""COMPUTED_VALUE"""),45652.66666666667)</f>
        <v>45652.66667</v>
      </c>
      <c r="E250" s="1">
        <f>IFERROR(__xludf.DUMMYFUNCTION("""COMPUTED_VALUE"""),99.05)</f>
        <v>99.05</v>
      </c>
      <c r="G250" s="2">
        <f>IFERROR(__xludf.DUMMYFUNCTION("""COMPUTED_VALUE"""),45652.66666666667)</f>
        <v>45652.66667</v>
      </c>
      <c r="H250" s="1">
        <f>IFERROR(__xludf.DUMMYFUNCTION("""COMPUTED_VALUE"""),97.92)</f>
        <v>97.92</v>
      </c>
      <c r="J250" s="2">
        <f>IFERROR(__xludf.DUMMYFUNCTION("""COMPUTED_VALUE"""),45652.66666666667)</f>
        <v>45652.66667</v>
      </c>
      <c r="K250" s="1">
        <f>IFERROR(__xludf.DUMMYFUNCTION("""COMPUTED_VALUE"""),98.09)</f>
        <v>98.09</v>
      </c>
      <c r="M250" s="2">
        <f>IFERROR(__xludf.DUMMYFUNCTION("""COMPUTED_VALUE"""),45652.66666666667)</f>
        <v>45652.66667</v>
      </c>
      <c r="N250" s="1">
        <f>IFERROR(__xludf.DUMMYFUNCTION("""COMPUTED_VALUE"""),7072471.0)</f>
        <v>7072471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IFERROR(__xludf.DUMMYFUNCTION("""COMPUTED_VALUE"""),96.53)</f>
        <v>96.53</v>
      </c>
      <c r="D251" s="2">
        <f>IFERROR(__xludf.DUMMYFUNCTION("""COMPUTED_VALUE"""),45653.66666666667)</f>
        <v>45653.66667</v>
      </c>
      <c r="E251" s="1">
        <f>IFERROR(__xludf.DUMMYFUNCTION("""COMPUTED_VALUE"""),98.0)</f>
        <v>98</v>
      </c>
      <c r="G251" s="2">
        <f>IFERROR(__xludf.DUMMYFUNCTION("""COMPUTED_VALUE"""),45653.66666666667)</f>
        <v>45653.66667</v>
      </c>
      <c r="H251" s="1">
        <f>IFERROR(__xludf.DUMMYFUNCTION("""COMPUTED_VALUE"""),96.42)</f>
        <v>96.42</v>
      </c>
      <c r="J251" s="2">
        <f>IFERROR(__xludf.DUMMYFUNCTION("""COMPUTED_VALUE"""),45653.66666666667)</f>
        <v>45653.66667</v>
      </c>
      <c r="K251" s="1">
        <f>IFERROR(__xludf.DUMMYFUNCTION("""COMPUTED_VALUE"""),97.3)</f>
        <v>97.3</v>
      </c>
      <c r="M251" s="2">
        <f>IFERROR(__xludf.DUMMYFUNCTION("""COMPUTED_VALUE"""),45653.66666666667)</f>
        <v>45653.66667</v>
      </c>
      <c r="N251" s="1">
        <f>IFERROR(__xludf.DUMMYFUNCTION("""COMPUTED_VALUE"""),7399677.0)</f>
        <v>7399677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IFERROR(__xludf.DUMMYFUNCTION("""COMPUTED_VALUE"""),97.19)</f>
        <v>97.19</v>
      </c>
      <c r="D252" s="2">
        <f>IFERROR(__xludf.DUMMYFUNCTION("""COMPUTED_VALUE"""),45656.66666666667)</f>
        <v>45656.66667</v>
      </c>
      <c r="E252" s="1">
        <f>IFERROR(__xludf.DUMMYFUNCTION("""COMPUTED_VALUE"""),97.19)</f>
        <v>97.19</v>
      </c>
      <c r="G252" s="2">
        <f>IFERROR(__xludf.DUMMYFUNCTION("""COMPUTED_VALUE"""),45656.66666666667)</f>
        <v>45656.66667</v>
      </c>
      <c r="H252" s="1">
        <f>IFERROR(__xludf.DUMMYFUNCTION("""COMPUTED_VALUE"""),94.85)</f>
        <v>94.85</v>
      </c>
      <c r="J252" s="2">
        <f>IFERROR(__xludf.DUMMYFUNCTION("""COMPUTED_VALUE"""),45656.66666666667)</f>
        <v>45656.66667</v>
      </c>
      <c r="K252" s="1">
        <f>IFERROR(__xludf.DUMMYFUNCTION("""COMPUTED_VALUE"""),95.26)</f>
        <v>95.26</v>
      </c>
      <c r="M252" s="2">
        <f>IFERROR(__xludf.DUMMYFUNCTION("""COMPUTED_VALUE"""),45656.66666666667)</f>
        <v>45656.66667</v>
      </c>
      <c r="N252" s="1">
        <f>IFERROR(__xludf.DUMMYFUNCTION("""COMPUTED_VALUE"""),9230784.0)</f>
        <v>9230784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IFERROR(__xludf.DUMMYFUNCTION("""COMPUTED_VALUE"""),95.19)</f>
        <v>95.19</v>
      </c>
      <c r="D253" s="2">
        <f>IFERROR(__xludf.DUMMYFUNCTION("""COMPUTED_VALUE"""),45657.66666666667)</f>
        <v>45657.66667</v>
      </c>
      <c r="E253" s="1">
        <f>IFERROR(__xludf.DUMMYFUNCTION("""COMPUTED_VALUE"""),96.18)</f>
        <v>96.18</v>
      </c>
      <c r="G253" s="2">
        <f>IFERROR(__xludf.DUMMYFUNCTION("""COMPUTED_VALUE"""),45657.66666666667)</f>
        <v>45657.66667</v>
      </c>
      <c r="H253" s="1">
        <f>IFERROR(__xludf.DUMMYFUNCTION("""COMPUTED_VALUE"""),95.06)</f>
        <v>95.06</v>
      </c>
      <c r="J253" s="2">
        <f>IFERROR(__xludf.DUMMYFUNCTION("""COMPUTED_VALUE"""),45657.66666666667)</f>
        <v>45657.66667</v>
      </c>
      <c r="K253" s="1">
        <f>IFERROR(__xludf.DUMMYFUNCTION("""COMPUTED_VALUE"""),95.86)</f>
        <v>95.86</v>
      </c>
      <c r="M253" s="2">
        <f>IFERROR(__xludf.DUMMYFUNCTION("""COMPUTED_VALUE"""),45657.66666666667)</f>
        <v>45657.66667</v>
      </c>
      <c r="N253" s="1">
        <f>IFERROR(__xludf.DUMMYFUNCTION("""COMPUTED_VALUE"""),1.1109251E7)</f>
        <v>11109251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IFERROR(__xludf.DUMMYFUNCTION("""COMPUTED_VALUE"""),96.32)</f>
        <v>96.32</v>
      </c>
      <c r="D254" s="2">
        <f>IFERROR(__xludf.DUMMYFUNCTION("""COMPUTED_VALUE"""),45659.66666666667)</f>
        <v>45659.66667</v>
      </c>
      <c r="E254" s="1">
        <f>IFERROR(__xludf.DUMMYFUNCTION("""COMPUTED_VALUE"""),99.94)</f>
        <v>99.94</v>
      </c>
      <c r="G254" s="2">
        <f>IFERROR(__xludf.DUMMYFUNCTION("""COMPUTED_VALUE"""),45659.66666666667)</f>
        <v>45659.66667</v>
      </c>
      <c r="H254" s="1">
        <f>IFERROR(__xludf.DUMMYFUNCTION("""COMPUTED_VALUE"""),96.32)</f>
        <v>96.32</v>
      </c>
      <c r="J254" s="2">
        <f>IFERROR(__xludf.DUMMYFUNCTION("""COMPUTED_VALUE"""),45659.66666666667)</f>
        <v>45659.66667</v>
      </c>
      <c r="K254" s="1">
        <f>IFERROR(__xludf.DUMMYFUNCTION("""COMPUTED_VALUE"""),99.05)</f>
        <v>99.05</v>
      </c>
      <c r="M254" s="2">
        <f>IFERROR(__xludf.DUMMYFUNCTION("""COMPUTED_VALUE"""),45659.66666666667)</f>
        <v>45659.66667</v>
      </c>
      <c r="N254" s="1">
        <f>IFERROR(__xludf.DUMMYFUNCTION("""COMPUTED_VALUE"""),1.1132469E7)</f>
        <v>11132469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IFERROR(__xludf.DUMMYFUNCTION("""COMPUTED_VALUE"""),98.95)</f>
        <v>98.95</v>
      </c>
      <c r="D255" s="2">
        <f>IFERROR(__xludf.DUMMYFUNCTION("""COMPUTED_VALUE"""),45660.66666666667)</f>
        <v>45660.66667</v>
      </c>
      <c r="E255" s="1">
        <f>IFERROR(__xludf.DUMMYFUNCTION("""COMPUTED_VALUE"""),99.13)</f>
        <v>99.13</v>
      </c>
      <c r="G255" s="2">
        <f>IFERROR(__xludf.DUMMYFUNCTION("""COMPUTED_VALUE"""),45660.66666666667)</f>
        <v>45660.66667</v>
      </c>
      <c r="H255" s="1">
        <f>IFERROR(__xludf.DUMMYFUNCTION("""COMPUTED_VALUE"""),98.1)</f>
        <v>98.1</v>
      </c>
      <c r="J255" s="2">
        <f>IFERROR(__xludf.DUMMYFUNCTION("""COMPUTED_VALUE"""),45660.66666666667)</f>
        <v>45660.66667</v>
      </c>
      <c r="K255" s="1">
        <f>IFERROR(__xludf.DUMMYFUNCTION("""COMPUTED_VALUE"""),98.21)</f>
        <v>98.21</v>
      </c>
      <c r="M255" s="2">
        <f>IFERROR(__xludf.DUMMYFUNCTION("""COMPUTED_VALUE"""),45660.66666666667)</f>
        <v>45660.66667</v>
      </c>
      <c r="N255" s="1">
        <f>IFERROR(__xludf.DUMMYFUNCTION("""COMPUTED_VALUE"""),8314341.0)</f>
        <v>8314341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IFERROR(__xludf.DUMMYFUNCTION("""COMPUTED_VALUE"""),98.38)</f>
        <v>98.38</v>
      </c>
      <c r="D256" s="2">
        <f>IFERROR(__xludf.DUMMYFUNCTION("""COMPUTED_VALUE"""),45663.66666666667)</f>
        <v>45663.66667</v>
      </c>
      <c r="E256" s="1">
        <f>IFERROR(__xludf.DUMMYFUNCTION("""COMPUTED_VALUE"""),98.79)</f>
        <v>98.79</v>
      </c>
      <c r="G256" s="2">
        <f>IFERROR(__xludf.DUMMYFUNCTION("""COMPUTED_VALUE"""),45663.66666666667)</f>
        <v>45663.66667</v>
      </c>
      <c r="H256" s="1">
        <f>IFERROR(__xludf.DUMMYFUNCTION("""COMPUTED_VALUE"""),97.07)</f>
        <v>97.07</v>
      </c>
      <c r="J256" s="2">
        <f>IFERROR(__xludf.DUMMYFUNCTION("""COMPUTED_VALUE"""),45663.66666666667)</f>
        <v>45663.66667</v>
      </c>
      <c r="K256" s="1">
        <f>IFERROR(__xludf.DUMMYFUNCTION("""COMPUTED_VALUE"""),97.26)</f>
        <v>97.26</v>
      </c>
      <c r="M256" s="2">
        <f>IFERROR(__xludf.DUMMYFUNCTION("""COMPUTED_VALUE"""),45663.66666666667)</f>
        <v>45663.66667</v>
      </c>
      <c r="N256" s="1">
        <f>IFERROR(__xludf.DUMMYFUNCTION("""COMPUTED_VALUE"""),1.0206823E7)</f>
        <v>10206823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IFERROR(__xludf.DUMMYFUNCTION("""COMPUTED_VALUE"""),99.12)</f>
        <v>99.12</v>
      </c>
      <c r="D257" s="2">
        <f>IFERROR(__xludf.DUMMYFUNCTION("""COMPUTED_VALUE"""),45664.66666666667)</f>
        <v>45664.66667</v>
      </c>
      <c r="E257" s="1">
        <f>IFERROR(__xludf.DUMMYFUNCTION("""COMPUTED_VALUE"""),100.55)</f>
        <v>100.55</v>
      </c>
      <c r="G257" s="2">
        <f>IFERROR(__xludf.DUMMYFUNCTION("""COMPUTED_VALUE"""),45664.66666666667)</f>
        <v>45664.66667</v>
      </c>
      <c r="H257" s="1">
        <f>IFERROR(__xludf.DUMMYFUNCTION("""COMPUTED_VALUE"""),97.96)</f>
        <v>97.96</v>
      </c>
      <c r="J257" s="2">
        <f>IFERROR(__xludf.DUMMYFUNCTION("""COMPUTED_VALUE"""),45664.66666666667)</f>
        <v>45664.66667</v>
      </c>
      <c r="K257" s="1">
        <f>IFERROR(__xludf.DUMMYFUNCTION("""COMPUTED_VALUE"""),98.65)</f>
        <v>98.65</v>
      </c>
      <c r="M257" s="2">
        <f>IFERROR(__xludf.DUMMYFUNCTION("""COMPUTED_VALUE"""),45664.66666666667)</f>
        <v>45664.66667</v>
      </c>
      <c r="N257" s="1">
        <f>IFERROR(__xludf.DUMMYFUNCTION("""COMPUTED_VALUE"""),1.013606E7)</f>
        <v>10136060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IFERROR(__xludf.DUMMYFUNCTION("""COMPUTED_VALUE"""),98.68)</f>
        <v>98.68</v>
      </c>
      <c r="D258" s="2">
        <f>IFERROR(__xludf.DUMMYFUNCTION("""COMPUTED_VALUE"""),45665.66666666667)</f>
        <v>45665.66667</v>
      </c>
      <c r="E258" s="1">
        <f>IFERROR(__xludf.DUMMYFUNCTION("""COMPUTED_VALUE"""),101.19)</f>
        <v>101.19</v>
      </c>
      <c r="G258" s="2">
        <f>IFERROR(__xludf.DUMMYFUNCTION("""COMPUTED_VALUE"""),45665.66666666667)</f>
        <v>45665.66667</v>
      </c>
      <c r="H258" s="1">
        <f>IFERROR(__xludf.DUMMYFUNCTION("""COMPUTED_VALUE"""),98.68)</f>
        <v>98.68</v>
      </c>
      <c r="J258" s="2">
        <f>IFERROR(__xludf.DUMMYFUNCTION("""COMPUTED_VALUE"""),45665.66666666667)</f>
        <v>45665.66667</v>
      </c>
      <c r="K258" s="1">
        <f>IFERROR(__xludf.DUMMYFUNCTION("""COMPUTED_VALUE"""),101.15)</f>
        <v>101.15</v>
      </c>
      <c r="M258" s="2">
        <f>IFERROR(__xludf.DUMMYFUNCTION("""COMPUTED_VALUE"""),45665.66666666667)</f>
        <v>45665.66667</v>
      </c>
      <c r="N258" s="1">
        <f>IFERROR(__xludf.DUMMYFUNCTION("""COMPUTED_VALUE"""),1.1084555E7)</f>
        <v>11084555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IFERROR(__xludf.DUMMYFUNCTION("""COMPUTED_VALUE"""),102.42)</f>
        <v>102.42</v>
      </c>
      <c r="D259" s="2">
        <f>IFERROR(__xludf.DUMMYFUNCTION("""COMPUTED_VALUE"""),45667.66666666667)</f>
        <v>45667.66667</v>
      </c>
      <c r="E259" s="1">
        <f>IFERROR(__xludf.DUMMYFUNCTION("""COMPUTED_VALUE"""),104.05)</f>
        <v>104.05</v>
      </c>
      <c r="G259" s="2">
        <f>IFERROR(__xludf.DUMMYFUNCTION("""COMPUTED_VALUE"""),45667.66666666667)</f>
        <v>45667.66667</v>
      </c>
      <c r="H259" s="1">
        <f>IFERROR(__xludf.DUMMYFUNCTION("""COMPUTED_VALUE"""),100.84)</f>
        <v>100.84</v>
      </c>
      <c r="J259" s="2">
        <f>IFERROR(__xludf.DUMMYFUNCTION("""COMPUTED_VALUE"""),45667.66666666667)</f>
        <v>45667.66667</v>
      </c>
      <c r="K259" s="1">
        <f>IFERROR(__xludf.DUMMYFUNCTION("""COMPUTED_VALUE"""),101.47)</f>
        <v>101.47</v>
      </c>
      <c r="M259" s="2">
        <f>IFERROR(__xludf.DUMMYFUNCTION("""COMPUTED_VALUE"""),45667.66666666667)</f>
        <v>45667.66667</v>
      </c>
      <c r="N259" s="1">
        <f>IFERROR(__xludf.DUMMYFUNCTION("""COMPUTED_VALUE"""),1.3347555E7)</f>
        <v>13347555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IFERROR(__xludf.DUMMYFUNCTION("""COMPUTED_VALUE"""),101.07)</f>
        <v>101.07</v>
      </c>
      <c r="D260" s="2">
        <f>IFERROR(__xludf.DUMMYFUNCTION("""COMPUTED_VALUE"""),45670.66666666667)</f>
        <v>45670.66667</v>
      </c>
      <c r="E260" s="1">
        <f>IFERROR(__xludf.DUMMYFUNCTION("""COMPUTED_VALUE"""),101.33)</f>
        <v>101.33</v>
      </c>
      <c r="G260" s="2">
        <f>IFERROR(__xludf.DUMMYFUNCTION("""COMPUTED_VALUE"""),45670.66666666667)</f>
        <v>45670.66667</v>
      </c>
      <c r="H260" s="1">
        <f>IFERROR(__xludf.DUMMYFUNCTION("""COMPUTED_VALUE"""),99.71)</f>
        <v>99.71</v>
      </c>
      <c r="J260" s="2">
        <f>IFERROR(__xludf.DUMMYFUNCTION("""COMPUTED_VALUE"""),45670.66666666667)</f>
        <v>45670.66667</v>
      </c>
      <c r="K260" s="1">
        <f>IFERROR(__xludf.DUMMYFUNCTION("""COMPUTED_VALUE"""),101.17)</f>
        <v>101.17</v>
      </c>
      <c r="M260" s="2">
        <f>IFERROR(__xludf.DUMMYFUNCTION("""COMPUTED_VALUE"""),45670.66666666667)</f>
        <v>45670.66667</v>
      </c>
      <c r="N260" s="1">
        <f>IFERROR(__xludf.DUMMYFUNCTION("""COMPUTED_VALUE"""),1.1205341E7)</f>
        <v>11205341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IFERROR(__xludf.DUMMYFUNCTION("""COMPUTED_VALUE"""),101.74)</f>
        <v>101.74</v>
      </c>
      <c r="D261" s="2">
        <f>IFERROR(__xludf.DUMMYFUNCTION("""COMPUTED_VALUE"""),45671.66666666667)</f>
        <v>45671.66667</v>
      </c>
      <c r="E261" s="1">
        <f>IFERROR(__xludf.DUMMYFUNCTION("""COMPUTED_VALUE"""),103.88)</f>
        <v>103.88</v>
      </c>
      <c r="G261" s="2">
        <f>IFERROR(__xludf.DUMMYFUNCTION("""COMPUTED_VALUE"""),45671.66666666667)</f>
        <v>45671.66667</v>
      </c>
      <c r="H261" s="1">
        <f>IFERROR(__xludf.DUMMYFUNCTION("""COMPUTED_VALUE"""),101.5)</f>
        <v>101.5</v>
      </c>
      <c r="J261" s="2">
        <f>IFERROR(__xludf.DUMMYFUNCTION("""COMPUTED_VALUE"""),45671.66666666667)</f>
        <v>45671.66667</v>
      </c>
      <c r="K261" s="1">
        <f>IFERROR(__xludf.DUMMYFUNCTION("""COMPUTED_VALUE"""),103.74)</f>
        <v>103.74</v>
      </c>
      <c r="M261" s="2">
        <f>IFERROR(__xludf.DUMMYFUNCTION("""COMPUTED_VALUE"""),45671.66666666667)</f>
        <v>45671.66667</v>
      </c>
      <c r="N261" s="1">
        <f>IFERROR(__xludf.DUMMYFUNCTION("""COMPUTED_VALUE"""),1.5481081E7)</f>
        <v>15481081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IFERROR(__xludf.DUMMYFUNCTION("""COMPUTED_VALUE"""),103.79)</f>
        <v>103.79</v>
      </c>
      <c r="D262" s="2">
        <f>IFERROR(__xludf.DUMMYFUNCTION("""COMPUTED_VALUE"""),45672.66666666667)</f>
        <v>45672.66667</v>
      </c>
      <c r="E262" s="1">
        <f>IFERROR(__xludf.DUMMYFUNCTION("""COMPUTED_VALUE"""),106.69)</f>
        <v>106.69</v>
      </c>
      <c r="G262" s="2">
        <f>IFERROR(__xludf.DUMMYFUNCTION("""COMPUTED_VALUE"""),45672.66666666667)</f>
        <v>45672.66667</v>
      </c>
      <c r="H262" s="1">
        <f>IFERROR(__xludf.DUMMYFUNCTION("""COMPUTED_VALUE"""),103.79)</f>
        <v>103.79</v>
      </c>
      <c r="J262" s="2">
        <f>IFERROR(__xludf.DUMMYFUNCTION("""COMPUTED_VALUE"""),45672.66666666667)</f>
        <v>45672.66667</v>
      </c>
      <c r="K262" s="1">
        <f>IFERROR(__xludf.DUMMYFUNCTION("""COMPUTED_VALUE"""),106.56)</f>
        <v>106.56</v>
      </c>
      <c r="M262" s="2">
        <f>IFERROR(__xludf.DUMMYFUNCTION("""COMPUTED_VALUE"""),45672.66666666667)</f>
        <v>45672.66667</v>
      </c>
      <c r="N262" s="1">
        <f>IFERROR(__xludf.DUMMYFUNCTION("""COMPUTED_VALUE"""),1.5530701E7)</f>
        <v>15530701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IFERROR(__xludf.DUMMYFUNCTION("""COMPUTED_VALUE"""),107.65)</f>
        <v>107.65</v>
      </c>
      <c r="D263" s="2">
        <f>IFERROR(__xludf.DUMMYFUNCTION("""COMPUTED_VALUE"""),45673.66666666667)</f>
        <v>45673.66667</v>
      </c>
      <c r="E263" s="1">
        <f>IFERROR(__xludf.DUMMYFUNCTION("""COMPUTED_VALUE"""),108.46)</f>
        <v>108.46</v>
      </c>
      <c r="G263" s="2">
        <f>IFERROR(__xludf.DUMMYFUNCTION("""COMPUTED_VALUE"""),45673.66666666667)</f>
        <v>45673.66667</v>
      </c>
      <c r="H263" s="1">
        <f>IFERROR(__xludf.DUMMYFUNCTION("""COMPUTED_VALUE"""),106.78)</f>
        <v>106.78</v>
      </c>
      <c r="J263" s="2">
        <f>IFERROR(__xludf.DUMMYFUNCTION("""COMPUTED_VALUE"""),45673.66666666667)</f>
        <v>45673.66667</v>
      </c>
      <c r="K263" s="1">
        <f>IFERROR(__xludf.DUMMYFUNCTION("""COMPUTED_VALUE"""),107.08)</f>
        <v>107.08</v>
      </c>
      <c r="M263" s="2">
        <f>IFERROR(__xludf.DUMMYFUNCTION("""COMPUTED_VALUE"""),45673.66666666667)</f>
        <v>45673.66667</v>
      </c>
      <c r="N263" s="1">
        <f>IFERROR(__xludf.DUMMYFUNCTION("""COMPUTED_VALUE"""),1.2530075E7)</f>
        <v>12530075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IFERROR(__xludf.DUMMYFUNCTION("""COMPUTED_VALUE"""),106.62)</f>
        <v>106.62</v>
      </c>
      <c r="D264" s="2">
        <f>IFERROR(__xludf.DUMMYFUNCTION("""COMPUTED_VALUE"""),45674.66666666667)</f>
        <v>45674.66667</v>
      </c>
      <c r="E264" s="1">
        <f>IFERROR(__xludf.DUMMYFUNCTION("""COMPUTED_VALUE"""),107.87)</f>
        <v>107.87</v>
      </c>
      <c r="G264" s="2">
        <f>IFERROR(__xludf.DUMMYFUNCTION("""COMPUTED_VALUE"""),45674.66666666667)</f>
        <v>45674.66667</v>
      </c>
      <c r="H264" s="1">
        <f>IFERROR(__xludf.DUMMYFUNCTION("""COMPUTED_VALUE"""),105.83)</f>
        <v>105.83</v>
      </c>
      <c r="J264" s="2">
        <f>IFERROR(__xludf.DUMMYFUNCTION("""COMPUTED_VALUE"""),45674.66666666667)</f>
        <v>45674.66667</v>
      </c>
      <c r="K264" s="1">
        <f>IFERROR(__xludf.DUMMYFUNCTION("""COMPUTED_VALUE"""),107.36)</f>
        <v>107.36</v>
      </c>
      <c r="M264" s="2">
        <f>IFERROR(__xludf.DUMMYFUNCTION("""COMPUTED_VALUE"""),45674.66666666667)</f>
        <v>45674.66667</v>
      </c>
      <c r="N264" s="1">
        <f>IFERROR(__xludf.DUMMYFUNCTION("""COMPUTED_VALUE"""),1.0149788E7)</f>
        <v>10149788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IFERROR(__xludf.DUMMYFUNCTION("""COMPUTED_VALUE"""),108.24)</f>
        <v>108.24</v>
      </c>
      <c r="D265" s="2">
        <f>IFERROR(__xludf.DUMMYFUNCTION("""COMPUTED_VALUE"""),45678.66666666667)</f>
        <v>45678.66667</v>
      </c>
      <c r="E265" s="1">
        <f>IFERROR(__xludf.DUMMYFUNCTION("""COMPUTED_VALUE"""),110.05)</f>
        <v>110.05</v>
      </c>
      <c r="G265" s="2">
        <f>IFERROR(__xludf.DUMMYFUNCTION("""COMPUTED_VALUE"""),45678.66666666667)</f>
        <v>45678.66667</v>
      </c>
      <c r="H265" s="1">
        <f>IFERROR(__xludf.DUMMYFUNCTION("""COMPUTED_VALUE"""),108.24)</f>
        <v>108.24</v>
      </c>
      <c r="J265" s="2">
        <f>IFERROR(__xludf.DUMMYFUNCTION("""COMPUTED_VALUE"""),45678.66666666667)</f>
        <v>45678.66667</v>
      </c>
      <c r="K265" s="1">
        <f>IFERROR(__xludf.DUMMYFUNCTION("""COMPUTED_VALUE"""),109.25)</f>
        <v>109.25</v>
      </c>
      <c r="M265" s="2">
        <f>IFERROR(__xludf.DUMMYFUNCTION("""COMPUTED_VALUE"""),45678.66666666667)</f>
        <v>45678.66667</v>
      </c>
      <c r="N265" s="1">
        <f>IFERROR(__xludf.DUMMYFUNCTION("""COMPUTED_VALUE"""),1.0508884E7)</f>
        <v>10508884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IFERROR(__xludf.DUMMYFUNCTION("""COMPUTED_VALUE"""),109.74)</f>
        <v>109.74</v>
      </c>
      <c r="D266" s="2">
        <f>IFERROR(__xludf.DUMMYFUNCTION("""COMPUTED_VALUE"""),45679.66666666667)</f>
        <v>45679.66667</v>
      </c>
      <c r="E266" s="1">
        <f>IFERROR(__xludf.DUMMYFUNCTION("""COMPUTED_VALUE"""),110.17)</f>
        <v>110.17</v>
      </c>
      <c r="G266" s="2">
        <f>IFERROR(__xludf.DUMMYFUNCTION("""COMPUTED_VALUE"""),45679.66666666667)</f>
        <v>45679.66667</v>
      </c>
      <c r="H266" s="1">
        <f>IFERROR(__xludf.DUMMYFUNCTION("""COMPUTED_VALUE"""),107.73)</f>
        <v>107.73</v>
      </c>
      <c r="J266" s="2">
        <f>IFERROR(__xludf.DUMMYFUNCTION("""COMPUTED_VALUE"""),45679.66666666667)</f>
        <v>45679.66667</v>
      </c>
      <c r="K266" s="1">
        <f>IFERROR(__xludf.DUMMYFUNCTION("""COMPUTED_VALUE"""),107.83)</f>
        <v>107.83</v>
      </c>
      <c r="M266" s="2">
        <f>IFERROR(__xludf.DUMMYFUNCTION("""COMPUTED_VALUE"""),45679.66666666667)</f>
        <v>45679.66667</v>
      </c>
      <c r="N266" s="1">
        <f>IFERROR(__xludf.DUMMYFUNCTION("""COMPUTED_VALUE"""),8945173.0)</f>
        <v>8945173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IFERROR(__xludf.DUMMYFUNCTION("""COMPUTED_VALUE"""),107.57)</f>
        <v>107.57</v>
      </c>
      <c r="D267" s="2">
        <f>IFERROR(__xludf.DUMMYFUNCTION("""COMPUTED_VALUE"""),45680.66666666667)</f>
        <v>45680.66667</v>
      </c>
      <c r="E267" s="1">
        <f>IFERROR(__xludf.DUMMYFUNCTION("""COMPUTED_VALUE"""),108.38)</f>
        <v>108.38</v>
      </c>
      <c r="G267" s="2">
        <f>IFERROR(__xludf.DUMMYFUNCTION("""COMPUTED_VALUE"""),45680.66666666667)</f>
        <v>45680.66667</v>
      </c>
      <c r="H267" s="1">
        <f>IFERROR(__xludf.DUMMYFUNCTION("""COMPUTED_VALUE"""),106.22)</f>
        <v>106.22</v>
      </c>
      <c r="J267" s="2">
        <f>IFERROR(__xludf.DUMMYFUNCTION("""COMPUTED_VALUE"""),45680.66666666667)</f>
        <v>45680.66667</v>
      </c>
      <c r="K267" s="1">
        <f>IFERROR(__xludf.DUMMYFUNCTION("""COMPUTED_VALUE"""),108.36)</f>
        <v>108.36</v>
      </c>
      <c r="M267" s="2">
        <f>IFERROR(__xludf.DUMMYFUNCTION("""COMPUTED_VALUE"""),45680.66666666667)</f>
        <v>45680.66667</v>
      </c>
      <c r="N267" s="1">
        <f>IFERROR(__xludf.DUMMYFUNCTION("""COMPUTED_VALUE"""),8377177.0)</f>
        <v>8377177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IFERROR(__xludf.DUMMYFUNCTION("""COMPUTED_VALUE"""),109.99)</f>
        <v>109.99</v>
      </c>
      <c r="D268" s="2">
        <f>IFERROR(__xludf.DUMMYFUNCTION("""COMPUTED_VALUE"""),45681.66666666667)</f>
        <v>45681.66667</v>
      </c>
      <c r="E268" s="1">
        <f>IFERROR(__xludf.DUMMYFUNCTION("""COMPUTED_VALUE"""),110.54)</f>
        <v>110.54</v>
      </c>
      <c r="G268" s="2">
        <f>IFERROR(__xludf.DUMMYFUNCTION("""COMPUTED_VALUE"""),45681.66666666667)</f>
        <v>45681.66667</v>
      </c>
      <c r="H268" s="1">
        <f>IFERROR(__xludf.DUMMYFUNCTION("""COMPUTED_VALUE"""),108.56)</f>
        <v>108.56</v>
      </c>
      <c r="J268" s="2">
        <f>IFERROR(__xludf.DUMMYFUNCTION("""COMPUTED_VALUE"""),45681.66666666667)</f>
        <v>45681.66667</v>
      </c>
      <c r="K268" s="1">
        <f>IFERROR(__xludf.DUMMYFUNCTION("""COMPUTED_VALUE"""),108.74)</f>
        <v>108.74</v>
      </c>
      <c r="M268" s="2">
        <f>IFERROR(__xludf.DUMMYFUNCTION("""COMPUTED_VALUE"""),45681.66666666667)</f>
        <v>45681.66667</v>
      </c>
      <c r="N268" s="1">
        <f>IFERROR(__xludf.DUMMYFUNCTION("""COMPUTED_VALUE"""),7420725.0)</f>
        <v>7420725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IFERROR(__xludf.DUMMYFUNCTION("""COMPUTED_VALUE"""),107.98)</f>
        <v>107.98</v>
      </c>
      <c r="D269" s="2">
        <f>IFERROR(__xludf.DUMMYFUNCTION("""COMPUTED_VALUE"""),45684.66666666667)</f>
        <v>45684.66667</v>
      </c>
      <c r="E269" s="1">
        <f>IFERROR(__xludf.DUMMYFUNCTION("""COMPUTED_VALUE"""),107.98)</f>
        <v>107.98</v>
      </c>
      <c r="G269" s="2">
        <f>IFERROR(__xludf.DUMMYFUNCTION("""COMPUTED_VALUE"""),45684.66666666667)</f>
        <v>45684.66667</v>
      </c>
      <c r="H269" s="1">
        <f>IFERROR(__xludf.DUMMYFUNCTION("""COMPUTED_VALUE"""),106.02)</f>
        <v>106.02</v>
      </c>
      <c r="J269" s="2">
        <f>IFERROR(__xludf.DUMMYFUNCTION("""COMPUTED_VALUE"""),45684.66666666667)</f>
        <v>45684.66667</v>
      </c>
      <c r="K269" s="1">
        <f>IFERROR(__xludf.DUMMYFUNCTION("""COMPUTED_VALUE"""),107.65)</f>
        <v>107.65</v>
      </c>
      <c r="M269" s="2">
        <f>IFERROR(__xludf.DUMMYFUNCTION("""COMPUTED_VALUE"""),45684.66666666667)</f>
        <v>45684.66667</v>
      </c>
      <c r="N269" s="1">
        <f>IFERROR(__xludf.DUMMYFUNCTION("""COMPUTED_VALUE"""),8185853.0)</f>
        <v>8185853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IFERROR(__xludf.DUMMYFUNCTION("""COMPUTED_VALUE"""),107.6)</f>
        <v>107.6</v>
      </c>
      <c r="D270" s="2">
        <f>IFERROR(__xludf.DUMMYFUNCTION("""COMPUTED_VALUE"""),45685.66666666667)</f>
        <v>45685.66667</v>
      </c>
      <c r="E270" s="1">
        <f>IFERROR(__xludf.DUMMYFUNCTION("""COMPUTED_VALUE"""),107.81)</f>
        <v>107.81</v>
      </c>
      <c r="G270" s="2">
        <f>IFERROR(__xludf.DUMMYFUNCTION("""COMPUTED_VALUE"""),45685.66666666667)</f>
        <v>45685.66667</v>
      </c>
      <c r="H270" s="1">
        <f>IFERROR(__xludf.DUMMYFUNCTION("""COMPUTED_VALUE"""),106.33)</f>
        <v>106.33</v>
      </c>
      <c r="J270" s="2">
        <f>IFERROR(__xludf.DUMMYFUNCTION("""COMPUTED_VALUE"""),45685.66666666667)</f>
        <v>45685.66667</v>
      </c>
      <c r="K270" s="1">
        <f>IFERROR(__xludf.DUMMYFUNCTION("""COMPUTED_VALUE"""),107.41)</f>
        <v>107.41</v>
      </c>
      <c r="M270" s="2">
        <f>IFERROR(__xludf.DUMMYFUNCTION("""COMPUTED_VALUE"""),45685.66666666667)</f>
        <v>45685.66667</v>
      </c>
      <c r="N270" s="1">
        <f>IFERROR(__xludf.DUMMYFUNCTION("""COMPUTED_VALUE"""),8237617.0)</f>
        <v>8237617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IFERROR(__xludf.DUMMYFUNCTION("""COMPUTED_VALUE"""),107.38)</f>
        <v>107.38</v>
      </c>
      <c r="D271" s="2">
        <f>IFERROR(__xludf.DUMMYFUNCTION("""COMPUTED_VALUE"""),45686.66666666667)</f>
        <v>45686.66667</v>
      </c>
      <c r="E271" s="1">
        <f>IFERROR(__xludf.DUMMYFUNCTION("""COMPUTED_VALUE"""),108.75)</f>
        <v>108.75</v>
      </c>
      <c r="G271" s="2">
        <f>IFERROR(__xludf.DUMMYFUNCTION("""COMPUTED_VALUE"""),45686.66666666667)</f>
        <v>45686.66667</v>
      </c>
      <c r="H271" s="1">
        <f>IFERROR(__xludf.DUMMYFUNCTION("""COMPUTED_VALUE"""),106.52)</f>
        <v>106.52</v>
      </c>
      <c r="J271" s="2">
        <f>IFERROR(__xludf.DUMMYFUNCTION("""COMPUTED_VALUE"""),45686.66666666667)</f>
        <v>45686.66667</v>
      </c>
      <c r="K271" s="1">
        <f>IFERROR(__xludf.DUMMYFUNCTION("""COMPUTED_VALUE"""),107.9)</f>
        <v>107.9</v>
      </c>
      <c r="M271" s="2">
        <f>IFERROR(__xludf.DUMMYFUNCTION("""COMPUTED_VALUE"""),45686.66666666667)</f>
        <v>45686.66667</v>
      </c>
      <c r="N271" s="1">
        <f>IFERROR(__xludf.DUMMYFUNCTION("""COMPUTED_VALUE"""),1.154722E7)</f>
        <v>11547220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IFERROR(__xludf.DUMMYFUNCTION("""COMPUTED_VALUE"""),110.11)</f>
        <v>110.11</v>
      </c>
      <c r="D272" s="2">
        <f>IFERROR(__xludf.DUMMYFUNCTION("""COMPUTED_VALUE"""),45687.66666666667)</f>
        <v>45687.66667</v>
      </c>
      <c r="E272" s="1">
        <f>IFERROR(__xludf.DUMMYFUNCTION("""COMPUTED_VALUE"""),112.7)</f>
        <v>112.7</v>
      </c>
      <c r="G272" s="2">
        <f>IFERROR(__xludf.DUMMYFUNCTION("""COMPUTED_VALUE"""),45687.66666666667)</f>
        <v>45687.66667</v>
      </c>
      <c r="H272" s="1">
        <f>IFERROR(__xludf.DUMMYFUNCTION("""COMPUTED_VALUE"""),109.77)</f>
        <v>109.77</v>
      </c>
      <c r="J272" s="2">
        <f>IFERROR(__xludf.DUMMYFUNCTION("""COMPUTED_VALUE"""),45687.66666666667)</f>
        <v>45687.66667</v>
      </c>
      <c r="K272" s="1">
        <f>IFERROR(__xludf.DUMMYFUNCTION("""COMPUTED_VALUE"""),111.96)</f>
        <v>111.96</v>
      </c>
      <c r="M272" s="2">
        <f>IFERROR(__xludf.DUMMYFUNCTION("""COMPUTED_VALUE"""),45687.66666666667)</f>
        <v>45687.66667</v>
      </c>
      <c r="N272" s="1">
        <f>IFERROR(__xludf.DUMMYFUNCTION("""COMPUTED_VALUE"""),1.3293768E7)</f>
        <v>13293768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IFERROR(__xludf.DUMMYFUNCTION("""COMPUTED_VALUE"""),112.96)</f>
        <v>112.96</v>
      </c>
      <c r="D273" s="2">
        <f>IFERROR(__xludf.DUMMYFUNCTION("""COMPUTED_VALUE"""),45688.66666666667)</f>
        <v>45688.66667</v>
      </c>
      <c r="E273" s="1">
        <f>IFERROR(__xludf.DUMMYFUNCTION("""COMPUTED_VALUE"""),113.14)</f>
        <v>113.14</v>
      </c>
      <c r="G273" s="2">
        <f>IFERROR(__xludf.DUMMYFUNCTION("""COMPUTED_VALUE"""),45688.66666666667)</f>
        <v>45688.66667</v>
      </c>
      <c r="H273" s="1">
        <f>IFERROR(__xludf.DUMMYFUNCTION("""COMPUTED_VALUE"""),110.66)</f>
        <v>110.66</v>
      </c>
      <c r="J273" s="2">
        <f>IFERROR(__xludf.DUMMYFUNCTION("""COMPUTED_VALUE"""),45688.66666666667)</f>
        <v>45688.66667</v>
      </c>
      <c r="K273" s="1">
        <f>IFERROR(__xludf.DUMMYFUNCTION("""COMPUTED_VALUE"""),111.33)</f>
        <v>111.33</v>
      </c>
      <c r="M273" s="2">
        <f>IFERROR(__xludf.DUMMYFUNCTION("""COMPUTED_VALUE"""),45688.66666666667)</f>
        <v>45688.66667</v>
      </c>
      <c r="N273" s="1">
        <f>IFERROR(__xludf.DUMMYFUNCTION("""COMPUTED_VALUE"""),1.4546435E7)</f>
        <v>14546435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IFERROR(__xludf.DUMMYFUNCTION("""COMPUTED_VALUE"""),112.0)</f>
        <v>112</v>
      </c>
      <c r="D274" s="2">
        <f>IFERROR(__xludf.DUMMYFUNCTION("""COMPUTED_VALUE"""),45691.66666666667)</f>
        <v>45691.66667</v>
      </c>
      <c r="E274" s="1">
        <f>IFERROR(__xludf.DUMMYFUNCTION("""COMPUTED_VALUE"""),113.83)</f>
        <v>113.83</v>
      </c>
      <c r="G274" s="2">
        <f>IFERROR(__xludf.DUMMYFUNCTION("""COMPUTED_VALUE"""),45691.66666666667)</f>
        <v>45691.66667</v>
      </c>
      <c r="H274" s="1">
        <f>IFERROR(__xludf.DUMMYFUNCTION("""COMPUTED_VALUE"""),111.45)</f>
        <v>111.45</v>
      </c>
      <c r="J274" s="2">
        <f>IFERROR(__xludf.DUMMYFUNCTION("""COMPUTED_VALUE"""),45691.66666666667)</f>
        <v>45691.66667</v>
      </c>
      <c r="K274" s="1">
        <f>IFERROR(__xludf.DUMMYFUNCTION("""COMPUTED_VALUE"""),112.82)</f>
        <v>112.82</v>
      </c>
      <c r="M274" s="2">
        <f>IFERROR(__xludf.DUMMYFUNCTION("""COMPUTED_VALUE"""),45691.66666666667)</f>
        <v>45691.66667</v>
      </c>
      <c r="N274" s="1">
        <f>IFERROR(__xludf.DUMMYFUNCTION("""COMPUTED_VALUE"""),1.4514871E7)</f>
        <v>14514871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IFERROR(__xludf.DUMMYFUNCTION("""COMPUTED_VALUE"""),112.8)</f>
        <v>112.8</v>
      </c>
      <c r="D275" s="2">
        <f>IFERROR(__xludf.DUMMYFUNCTION("""COMPUTED_VALUE"""),45692.66666666667)</f>
        <v>45692.66667</v>
      </c>
      <c r="E275" s="1">
        <f>IFERROR(__xludf.DUMMYFUNCTION("""COMPUTED_VALUE"""),113.58)</f>
        <v>113.58</v>
      </c>
      <c r="G275" s="2">
        <f>IFERROR(__xludf.DUMMYFUNCTION("""COMPUTED_VALUE"""),45692.66666666667)</f>
        <v>45692.66667</v>
      </c>
      <c r="H275" s="1">
        <f>IFERROR(__xludf.DUMMYFUNCTION("""COMPUTED_VALUE"""),112.39)</f>
        <v>112.39</v>
      </c>
      <c r="J275" s="2">
        <f>IFERROR(__xludf.DUMMYFUNCTION("""COMPUTED_VALUE"""),45692.66666666667)</f>
        <v>45692.66667</v>
      </c>
      <c r="K275" s="1">
        <f>IFERROR(__xludf.DUMMYFUNCTION("""COMPUTED_VALUE"""),113.12)</f>
        <v>113.12</v>
      </c>
      <c r="M275" s="2">
        <f>IFERROR(__xludf.DUMMYFUNCTION("""COMPUTED_VALUE"""),45692.66666666667)</f>
        <v>45692.66667</v>
      </c>
      <c r="N275" s="1">
        <f>IFERROR(__xludf.DUMMYFUNCTION("""COMPUTED_VALUE"""),1.048269E7)</f>
        <v>10482690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IFERROR(__xludf.DUMMYFUNCTION("""COMPUTED_VALUE"""),113.5)</f>
        <v>113.5</v>
      </c>
      <c r="D276" s="2">
        <f>IFERROR(__xludf.DUMMYFUNCTION("""COMPUTED_VALUE"""),45693.66666666667)</f>
        <v>45693.66667</v>
      </c>
      <c r="E276" s="1">
        <f>IFERROR(__xludf.DUMMYFUNCTION("""COMPUTED_VALUE"""),118.15)</f>
        <v>118.15</v>
      </c>
      <c r="G276" s="2">
        <f>IFERROR(__xludf.DUMMYFUNCTION("""COMPUTED_VALUE"""),45693.66666666667)</f>
        <v>45693.66667</v>
      </c>
      <c r="H276" s="1">
        <f>IFERROR(__xludf.DUMMYFUNCTION("""COMPUTED_VALUE"""),113.5)</f>
        <v>113.5</v>
      </c>
      <c r="J276" s="2">
        <f>IFERROR(__xludf.DUMMYFUNCTION("""COMPUTED_VALUE"""),45693.66666666667)</f>
        <v>45693.66667</v>
      </c>
      <c r="K276" s="1">
        <f>IFERROR(__xludf.DUMMYFUNCTION("""COMPUTED_VALUE"""),117.06)</f>
        <v>117.06</v>
      </c>
      <c r="M276" s="2">
        <f>IFERROR(__xludf.DUMMYFUNCTION("""COMPUTED_VALUE"""),45693.66666666667)</f>
        <v>45693.66667</v>
      </c>
      <c r="N276" s="1">
        <f>IFERROR(__xludf.DUMMYFUNCTION("""COMPUTED_VALUE"""),1.7411955E7)</f>
        <v>17411955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IFERROR(__xludf.DUMMYFUNCTION("""COMPUTED_VALUE"""),116.82)</f>
        <v>116.82</v>
      </c>
      <c r="D277" s="2">
        <f>IFERROR(__xludf.DUMMYFUNCTION("""COMPUTED_VALUE"""),45694.66666666667)</f>
        <v>45694.66667</v>
      </c>
      <c r="E277" s="1">
        <f>IFERROR(__xludf.DUMMYFUNCTION("""COMPUTED_VALUE"""),116.99)</f>
        <v>116.99</v>
      </c>
      <c r="G277" s="2">
        <f>IFERROR(__xludf.DUMMYFUNCTION("""COMPUTED_VALUE"""),45694.66666666667)</f>
        <v>45694.66667</v>
      </c>
      <c r="H277" s="1">
        <f>IFERROR(__xludf.DUMMYFUNCTION("""COMPUTED_VALUE"""),114.75)</f>
        <v>114.75</v>
      </c>
      <c r="J277" s="2">
        <f>IFERROR(__xludf.DUMMYFUNCTION("""COMPUTED_VALUE"""),45694.66666666667)</f>
        <v>45694.66667</v>
      </c>
      <c r="K277" s="1">
        <f>IFERROR(__xludf.DUMMYFUNCTION("""COMPUTED_VALUE"""),116.6)</f>
        <v>116.6</v>
      </c>
      <c r="M277" s="2">
        <f>IFERROR(__xludf.DUMMYFUNCTION("""COMPUTED_VALUE"""),45694.66666666667)</f>
        <v>45694.66667</v>
      </c>
      <c r="N277" s="1">
        <f>IFERROR(__xludf.DUMMYFUNCTION("""COMPUTED_VALUE"""),1.345363E7)</f>
        <v>13453630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IFERROR(__xludf.DUMMYFUNCTION("""COMPUTED_VALUE"""),116.85)</f>
        <v>116.85</v>
      </c>
      <c r="D278" s="2">
        <f>IFERROR(__xludf.DUMMYFUNCTION("""COMPUTED_VALUE"""),45695.66666666667)</f>
        <v>45695.66667</v>
      </c>
      <c r="E278" s="1">
        <f>IFERROR(__xludf.DUMMYFUNCTION("""COMPUTED_VALUE"""),118.78)</f>
        <v>118.78</v>
      </c>
      <c r="G278" s="2">
        <f>IFERROR(__xludf.DUMMYFUNCTION("""COMPUTED_VALUE"""),45695.66666666667)</f>
        <v>45695.66667</v>
      </c>
      <c r="H278" s="1">
        <f>IFERROR(__xludf.DUMMYFUNCTION("""COMPUTED_VALUE"""),116.4)</f>
        <v>116.4</v>
      </c>
      <c r="J278" s="2">
        <f>IFERROR(__xludf.DUMMYFUNCTION("""COMPUTED_VALUE"""),45695.66666666667)</f>
        <v>45695.66667</v>
      </c>
      <c r="K278" s="1">
        <f>IFERROR(__xludf.DUMMYFUNCTION("""COMPUTED_VALUE"""),116.43)</f>
        <v>116.43</v>
      </c>
      <c r="M278" s="2">
        <f>IFERROR(__xludf.DUMMYFUNCTION("""COMPUTED_VALUE"""),45695.66666666667)</f>
        <v>45695.66667</v>
      </c>
      <c r="N278" s="1">
        <f>IFERROR(__xludf.DUMMYFUNCTION("""COMPUTED_VALUE"""),9650077.0)</f>
        <v>9650077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IFERROR(__xludf.DUMMYFUNCTION("""COMPUTED_VALUE"""),117.79)</f>
        <v>117.79</v>
      </c>
      <c r="D279" s="2">
        <f>IFERROR(__xludf.DUMMYFUNCTION("""COMPUTED_VALUE"""),45698.66666666667)</f>
        <v>45698.66667</v>
      </c>
      <c r="E279" s="1">
        <f>IFERROR(__xludf.DUMMYFUNCTION("""COMPUTED_VALUE"""),121.36)</f>
        <v>121.36</v>
      </c>
      <c r="G279" s="2">
        <f>IFERROR(__xludf.DUMMYFUNCTION("""COMPUTED_VALUE"""),45698.66666666667)</f>
        <v>45698.66667</v>
      </c>
      <c r="H279" s="1">
        <f>IFERROR(__xludf.DUMMYFUNCTION("""COMPUTED_VALUE"""),117.79)</f>
        <v>117.79</v>
      </c>
      <c r="J279" s="2">
        <f>IFERROR(__xludf.DUMMYFUNCTION("""COMPUTED_VALUE"""),45698.66666666667)</f>
        <v>45698.66667</v>
      </c>
      <c r="K279" s="1">
        <f>IFERROR(__xludf.DUMMYFUNCTION("""COMPUTED_VALUE"""),121.06)</f>
        <v>121.06</v>
      </c>
      <c r="M279" s="2">
        <f>IFERROR(__xludf.DUMMYFUNCTION("""COMPUTED_VALUE"""),45698.66666666667)</f>
        <v>45698.66667</v>
      </c>
      <c r="N279" s="1">
        <f>IFERROR(__xludf.DUMMYFUNCTION("""COMPUTED_VALUE"""),1.4406167E7)</f>
        <v>14406167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IFERROR(__xludf.DUMMYFUNCTION("""COMPUTED_VALUE"""),120.16)</f>
        <v>120.16</v>
      </c>
      <c r="D280" s="2">
        <f>IFERROR(__xludf.DUMMYFUNCTION("""COMPUTED_VALUE"""),45699.66666666667)</f>
        <v>45699.66667</v>
      </c>
      <c r="E280" s="1">
        <f>IFERROR(__xludf.DUMMYFUNCTION("""COMPUTED_VALUE"""),120.62)</f>
        <v>120.62</v>
      </c>
      <c r="G280" s="2">
        <f>IFERROR(__xludf.DUMMYFUNCTION("""COMPUTED_VALUE"""),45699.66666666667)</f>
        <v>45699.66667</v>
      </c>
      <c r="H280" s="1">
        <f>IFERROR(__xludf.DUMMYFUNCTION("""COMPUTED_VALUE"""),118.92)</f>
        <v>118.92</v>
      </c>
      <c r="J280" s="2">
        <f>IFERROR(__xludf.DUMMYFUNCTION("""COMPUTED_VALUE"""),45699.66666666667)</f>
        <v>45699.66667</v>
      </c>
      <c r="K280" s="1">
        <f>IFERROR(__xludf.DUMMYFUNCTION("""COMPUTED_VALUE"""),118.97)</f>
        <v>118.97</v>
      </c>
      <c r="M280" s="2">
        <f>IFERROR(__xludf.DUMMYFUNCTION("""COMPUTED_VALUE"""),45699.66666666667)</f>
        <v>45699.66667</v>
      </c>
      <c r="N280" s="1">
        <f>IFERROR(__xludf.DUMMYFUNCTION("""COMPUTED_VALUE"""),1.4304818E7)</f>
        <v>14304818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IFERROR(__xludf.DUMMYFUNCTION("""COMPUTED_VALUE"""),118.23)</f>
        <v>118.23</v>
      </c>
      <c r="D281" s="2">
        <f>IFERROR(__xludf.DUMMYFUNCTION("""COMPUTED_VALUE"""),45700.66666666667)</f>
        <v>45700.66667</v>
      </c>
      <c r="E281" s="1">
        <f>IFERROR(__xludf.DUMMYFUNCTION("""COMPUTED_VALUE"""),122.18)</f>
        <v>122.18</v>
      </c>
      <c r="G281" s="2">
        <f>IFERROR(__xludf.DUMMYFUNCTION("""COMPUTED_VALUE"""),45700.66666666667)</f>
        <v>45700.66667</v>
      </c>
      <c r="H281" s="1">
        <f>IFERROR(__xludf.DUMMYFUNCTION("""COMPUTED_VALUE"""),117.82)</f>
        <v>117.82</v>
      </c>
      <c r="J281" s="2">
        <f>IFERROR(__xludf.DUMMYFUNCTION("""COMPUTED_VALUE"""),45700.66666666667)</f>
        <v>45700.66667</v>
      </c>
      <c r="K281" s="1">
        <f>IFERROR(__xludf.DUMMYFUNCTION("""COMPUTED_VALUE"""),121.41)</f>
        <v>121.41</v>
      </c>
      <c r="M281" s="2">
        <f>IFERROR(__xludf.DUMMYFUNCTION("""COMPUTED_VALUE"""),45700.66666666667)</f>
        <v>45700.66667</v>
      </c>
      <c r="N281" s="1">
        <f>IFERROR(__xludf.DUMMYFUNCTION("""COMPUTED_VALUE"""),1.4835291E7)</f>
        <v>14835291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IFERROR(__xludf.DUMMYFUNCTION("""COMPUTED_VALUE"""),121.6)</f>
        <v>121.6</v>
      </c>
      <c r="D282" s="2">
        <f>IFERROR(__xludf.DUMMYFUNCTION("""COMPUTED_VALUE"""),45701.66666666667)</f>
        <v>45701.66667</v>
      </c>
      <c r="E282" s="1">
        <f>IFERROR(__xludf.DUMMYFUNCTION("""COMPUTED_VALUE"""),124.41)</f>
        <v>124.41</v>
      </c>
      <c r="G282" s="2">
        <f>IFERROR(__xludf.DUMMYFUNCTION("""COMPUTED_VALUE"""),45701.66666666667)</f>
        <v>45701.66667</v>
      </c>
      <c r="H282" s="1">
        <f>IFERROR(__xludf.DUMMYFUNCTION("""COMPUTED_VALUE"""),120.58)</f>
        <v>120.58</v>
      </c>
      <c r="J282" s="2">
        <f>IFERROR(__xludf.DUMMYFUNCTION("""COMPUTED_VALUE"""),45701.66666666667)</f>
        <v>45701.66667</v>
      </c>
      <c r="K282" s="1">
        <f>IFERROR(__xludf.DUMMYFUNCTION("""COMPUTED_VALUE"""),123.8)</f>
        <v>123.8</v>
      </c>
      <c r="M282" s="2">
        <f>IFERROR(__xludf.DUMMYFUNCTION("""COMPUTED_VALUE"""),45701.66666666667)</f>
        <v>45701.66667</v>
      </c>
      <c r="N282" s="1">
        <f>IFERROR(__xludf.DUMMYFUNCTION("""COMPUTED_VALUE"""),1.3738817E7)</f>
        <v>13738817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IFERROR(__xludf.DUMMYFUNCTION("""COMPUTED_VALUE"""),124.19)</f>
        <v>124.19</v>
      </c>
      <c r="D283" s="2">
        <f>IFERROR(__xludf.DUMMYFUNCTION("""COMPUTED_VALUE"""),45702.66666666667)</f>
        <v>45702.66667</v>
      </c>
      <c r="E283" s="1">
        <f>IFERROR(__xludf.DUMMYFUNCTION("""COMPUTED_VALUE"""),124.42)</f>
        <v>124.42</v>
      </c>
      <c r="G283" s="2">
        <f>IFERROR(__xludf.DUMMYFUNCTION("""COMPUTED_VALUE"""),45702.66666666667)</f>
        <v>45702.66667</v>
      </c>
      <c r="H283" s="1">
        <f>IFERROR(__xludf.DUMMYFUNCTION("""COMPUTED_VALUE"""),120.2)</f>
        <v>120.2</v>
      </c>
      <c r="J283" s="2">
        <f>IFERROR(__xludf.DUMMYFUNCTION("""COMPUTED_VALUE"""),45702.66666666667)</f>
        <v>45702.66667</v>
      </c>
      <c r="K283" s="1">
        <f>IFERROR(__xludf.DUMMYFUNCTION("""COMPUTED_VALUE"""),120.23)</f>
        <v>120.23</v>
      </c>
      <c r="M283" s="2">
        <f>IFERROR(__xludf.DUMMYFUNCTION("""COMPUTED_VALUE"""),45702.66666666667)</f>
        <v>45702.66667</v>
      </c>
      <c r="N283" s="1">
        <f>IFERROR(__xludf.DUMMYFUNCTION("""COMPUTED_VALUE"""),1.2682846E7)</f>
        <v>12682846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IFERROR(__xludf.DUMMYFUNCTION("""COMPUTED_VALUE"""),121.22)</f>
        <v>121.22</v>
      </c>
      <c r="D284" s="2">
        <f>IFERROR(__xludf.DUMMYFUNCTION("""COMPUTED_VALUE"""),45706.66666666667)</f>
        <v>45706.66667</v>
      </c>
      <c r="E284" s="1">
        <f>IFERROR(__xludf.DUMMYFUNCTION("""COMPUTED_VALUE"""),122.4)</f>
        <v>122.4</v>
      </c>
      <c r="G284" s="2">
        <f>IFERROR(__xludf.DUMMYFUNCTION("""COMPUTED_VALUE"""),45706.66666666667)</f>
        <v>45706.66667</v>
      </c>
      <c r="H284" s="1">
        <f>IFERROR(__xludf.DUMMYFUNCTION("""COMPUTED_VALUE"""),120.35)</f>
        <v>120.35</v>
      </c>
      <c r="J284" s="2">
        <f>IFERROR(__xludf.DUMMYFUNCTION("""COMPUTED_VALUE"""),45706.66666666667)</f>
        <v>45706.66667</v>
      </c>
      <c r="K284" s="1">
        <f>IFERROR(__xludf.DUMMYFUNCTION("""COMPUTED_VALUE"""),122.21)</f>
        <v>122.21</v>
      </c>
      <c r="M284" s="2">
        <f>IFERROR(__xludf.DUMMYFUNCTION("""COMPUTED_VALUE"""),45706.66666666667)</f>
        <v>45706.66667</v>
      </c>
      <c r="N284" s="1">
        <f>IFERROR(__xludf.DUMMYFUNCTION("""COMPUTED_VALUE"""),1.1698459E7)</f>
        <v>11698459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IFERROR(__xludf.DUMMYFUNCTION("""COMPUTED_VALUE"""),118.91)</f>
        <v>118.91</v>
      </c>
      <c r="D285" s="2">
        <f>IFERROR(__xludf.DUMMYFUNCTION("""COMPUTED_VALUE"""),45707.66666666667)</f>
        <v>45707.66667</v>
      </c>
      <c r="E285" s="1">
        <f>IFERROR(__xludf.DUMMYFUNCTION("""COMPUTED_VALUE"""),121.63)</f>
        <v>121.63</v>
      </c>
      <c r="G285" s="2">
        <f>IFERROR(__xludf.DUMMYFUNCTION("""COMPUTED_VALUE"""),45707.66666666667)</f>
        <v>45707.66667</v>
      </c>
      <c r="H285" s="1">
        <f>IFERROR(__xludf.DUMMYFUNCTION("""COMPUTED_VALUE"""),118.91)</f>
        <v>118.91</v>
      </c>
      <c r="J285" s="2">
        <f>IFERROR(__xludf.DUMMYFUNCTION("""COMPUTED_VALUE"""),45707.66666666667)</f>
        <v>45707.66667</v>
      </c>
      <c r="K285" s="1">
        <f>IFERROR(__xludf.DUMMYFUNCTION("""COMPUTED_VALUE"""),121.28)</f>
        <v>121.28</v>
      </c>
      <c r="M285" s="2">
        <f>IFERROR(__xludf.DUMMYFUNCTION("""COMPUTED_VALUE"""),45707.66666666667)</f>
        <v>45707.66667</v>
      </c>
      <c r="N285" s="1">
        <f>IFERROR(__xludf.DUMMYFUNCTION("""COMPUTED_VALUE"""),1.4515432E7)</f>
        <v>14515432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IFERROR(__xludf.DUMMYFUNCTION("""COMPUTED_VALUE"""),121.33)</f>
        <v>121.33</v>
      </c>
      <c r="D286" s="2">
        <f>IFERROR(__xludf.DUMMYFUNCTION("""COMPUTED_VALUE"""),45708.66666666667)</f>
        <v>45708.66667</v>
      </c>
      <c r="E286" s="1">
        <f>IFERROR(__xludf.DUMMYFUNCTION("""COMPUTED_VALUE"""),124.11)</f>
        <v>124.11</v>
      </c>
      <c r="G286" s="2">
        <f>IFERROR(__xludf.DUMMYFUNCTION("""COMPUTED_VALUE"""),45708.66666666667)</f>
        <v>45708.66667</v>
      </c>
      <c r="H286" s="1">
        <f>IFERROR(__xludf.DUMMYFUNCTION("""COMPUTED_VALUE"""),121.33)</f>
        <v>121.33</v>
      </c>
      <c r="J286" s="2">
        <f>IFERROR(__xludf.DUMMYFUNCTION("""COMPUTED_VALUE"""),45708.66666666667)</f>
        <v>45708.66667</v>
      </c>
      <c r="K286" s="1">
        <f>IFERROR(__xludf.DUMMYFUNCTION("""COMPUTED_VALUE"""),123.46)</f>
        <v>123.46</v>
      </c>
      <c r="M286" s="2">
        <f>IFERROR(__xludf.DUMMYFUNCTION("""COMPUTED_VALUE"""),45708.66666666667)</f>
        <v>45708.66667</v>
      </c>
      <c r="N286" s="1">
        <f>IFERROR(__xludf.DUMMYFUNCTION("""COMPUTED_VALUE"""),1.7677496E7)</f>
        <v>17677496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IFERROR(__xludf.DUMMYFUNCTION("""COMPUTED_VALUE"""),122.94)</f>
        <v>122.94</v>
      </c>
      <c r="D287" s="2">
        <f>IFERROR(__xludf.DUMMYFUNCTION("""COMPUTED_VALUE"""),45709.66666666667)</f>
        <v>45709.66667</v>
      </c>
      <c r="E287" s="1">
        <f>IFERROR(__xludf.DUMMYFUNCTION("""COMPUTED_VALUE"""),123.09)</f>
        <v>123.09</v>
      </c>
      <c r="G287" s="2">
        <f>IFERROR(__xludf.DUMMYFUNCTION("""COMPUTED_VALUE"""),45709.66666666667)</f>
        <v>45709.66667</v>
      </c>
      <c r="H287" s="1">
        <f>IFERROR(__xludf.DUMMYFUNCTION("""COMPUTED_VALUE"""),117.48)</f>
        <v>117.48</v>
      </c>
      <c r="J287" s="2">
        <f>IFERROR(__xludf.DUMMYFUNCTION("""COMPUTED_VALUE"""),45709.66666666667)</f>
        <v>45709.66667</v>
      </c>
      <c r="K287" s="1">
        <f>IFERROR(__xludf.DUMMYFUNCTION("""COMPUTED_VALUE"""),117.86)</f>
        <v>117.86</v>
      </c>
      <c r="M287" s="2">
        <f>IFERROR(__xludf.DUMMYFUNCTION("""COMPUTED_VALUE"""),45709.66666666667)</f>
        <v>45709.66667</v>
      </c>
      <c r="N287" s="1">
        <f>IFERROR(__xludf.DUMMYFUNCTION("""COMPUTED_VALUE"""),2.0460557E7)</f>
        <v>20460557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IFERROR(__xludf.DUMMYFUNCTION("""COMPUTED_VALUE"""),118.14)</f>
        <v>118.14</v>
      </c>
      <c r="D288" s="2">
        <f>IFERROR(__xludf.DUMMYFUNCTION("""COMPUTED_VALUE"""),45712.66666666667)</f>
        <v>45712.66667</v>
      </c>
      <c r="E288" s="1">
        <f>IFERROR(__xludf.DUMMYFUNCTION("""COMPUTED_VALUE"""),118.31)</f>
        <v>118.31</v>
      </c>
      <c r="G288" s="2">
        <f>IFERROR(__xludf.DUMMYFUNCTION("""COMPUTED_VALUE"""),45712.66666666667)</f>
        <v>45712.66667</v>
      </c>
      <c r="H288" s="1">
        <f>IFERROR(__xludf.DUMMYFUNCTION("""COMPUTED_VALUE"""),114.35)</f>
        <v>114.35</v>
      </c>
      <c r="J288" s="2">
        <f>IFERROR(__xludf.DUMMYFUNCTION("""COMPUTED_VALUE"""),45712.66666666667)</f>
        <v>45712.66667</v>
      </c>
      <c r="K288" s="1">
        <f>IFERROR(__xludf.DUMMYFUNCTION("""COMPUTED_VALUE"""),115.98)</f>
        <v>115.98</v>
      </c>
      <c r="M288" s="2">
        <f>IFERROR(__xludf.DUMMYFUNCTION("""COMPUTED_VALUE"""),45712.66666666667)</f>
        <v>45712.66667</v>
      </c>
      <c r="N288" s="1">
        <f>IFERROR(__xludf.DUMMYFUNCTION("""COMPUTED_VALUE"""),2.4708992E7)</f>
        <v>24708992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IFERROR(__xludf.DUMMYFUNCTION("""COMPUTED_VALUE"""),115.29)</f>
        <v>115.29</v>
      </c>
      <c r="D289" s="2">
        <f>IFERROR(__xludf.DUMMYFUNCTION("""COMPUTED_VALUE"""),45713.66666666667)</f>
        <v>45713.66667</v>
      </c>
      <c r="E289" s="1">
        <f>IFERROR(__xludf.DUMMYFUNCTION("""COMPUTED_VALUE"""),115.29)</f>
        <v>115.29</v>
      </c>
      <c r="G289" s="2">
        <f>IFERROR(__xludf.DUMMYFUNCTION("""COMPUTED_VALUE"""),45713.66666666667)</f>
        <v>45713.66667</v>
      </c>
      <c r="H289" s="1">
        <f>IFERROR(__xludf.DUMMYFUNCTION("""COMPUTED_VALUE"""),111.34)</f>
        <v>111.34</v>
      </c>
      <c r="J289" s="2">
        <f>IFERROR(__xludf.DUMMYFUNCTION("""COMPUTED_VALUE"""),45713.66666666667)</f>
        <v>45713.66667</v>
      </c>
      <c r="K289" s="1">
        <f>IFERROR(__xludf.DUMMYFUNCTION("""COMPUTED_VALUE"""),113.25)</f>
        <v>113.25</v>
      </c>
      <c r="M289" s="2">
        <f>IFERROR(__xludf.DUMMYFUNCTION("""COMPUTED_VALUE"""),45713.66666666667)</f>
        <v>45713.66667</v>
      </c>
      <c r="N289" s="1">
        <f>IFERROR(__xludf.DUMMYFUNCTION("""COMPUTED_VALUE"""),1.5815494E7)</f>
        <v>15815494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IFERROR(__xludf.DUMMYFUNCTION("""COMPUTED_VALUE"""),112.68)</f>
        <v>112.68</v>
      </c>
      <c r="D290" s="2">
        <f>IFERROR(__xludf.DUMMYFUNCTION("""COMPUTED_VALUE"""),45714.66666666667)</f>
        <v>45714.66667</v>
      </c>
      <c r="E290" s="1">
        <f>IFERROR(__xludf.DUMMYFUNCTION("""COMPUTED_VALUE"""),115.28)</f>
        <v>115.28</v>
      </c>
      <c r="G290" s="2">
        <f>IFERROR(__xludf.DUMMYFUNCTION("""COMPUTED_VALUE"""),45714.66666666667)</f>
        <v>45714.66667</v>
      </c>
      <c r="H290" s="1">
        <f>IFERROR(__xludf.DUMMYFUNCTION("""COMPUTED_VALUE"""),112.06)</f>
        <v>112.06</v>
      </c>
      <c r="J290" s="2">
        <f>IFERROR(__xludf.DUMMYFUNCTION("""COMPUTED_VALUE"""),45714.66666666667)</f>
        <v>45714.66667</v>
      </c>
      <c r="K290" s="1">
        <f>IFERROR(__xludf.DUMMYFUNCTION("""COMPUTED_VALUE"""),114.53)</f>
        <v>114.53</v>
      </c>
      <c r="M290" s="2">
        <f>IFERROR(__xludf.DUMMYFUNCTION("""COMPUTED_VALUE"""),45714.66666666667)</f>
        <v>45714.66667</v>
      </c>
      <c r="N290" s="1">
        <f>IFERROR(__xludf.DUMMYFUNCTION("""COMPUTED_VALUE"""),9784689.0)</f>
        <v>9784689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IFERROR(__xludf.DUMMYFUNCTION("""COMPUTED_VALUE"""),112.85)</f>
        <v>112.85</v>
      </c>
      <c r="D291" s="2">
        <f>IFERROR(__xludf.DUMMYFUNCTION("""COMPUTED_VALUE"""),45715.66666666667)</f>
        <v>45715.66667</v>
      </c>
      <c r="E291" s="1">
        <f>IFERROR(__xludf.DUMMYFUNCTION("""COMPUTED_VALUE"""),113.04)</f>
        <v>113.04</v>
      </c>
      <c r="G291" s="2">
        <f>IFERROR(__xludf.DUMMYFUNCTION("""COMPUTED_VALUE"""),45715.66666666667)</f>
        <v>45715.66667</v>
      </c>
      <c r="H291" s="1">
        <f>IFERROR(__xludf.DUMMYFUNCTION("""COMPUTED_VALUE"""),110.05)</f>
        <v>110.05</v>
      </c>
      <c r="J291" s="2">
        <f>IFERROR(__xludf.DUMMYFUNCTION("""COMPUTED_VALUE"""),45715.66666666667)</f>
        <v>45715.66667</v>
      </c>
      <c r="K291" s="1">
        <f>IFERROR(__xludf.DUMMYFUNCTION("""COMPUTED_VALUE"""),110.21)</f>
        <v>110.21</v>
      </c>
      <c r="M291" s="2">
        <f>IFERROR(__xludf.DUMMYFUNCTION("""COMPUTED_VALUE"""),45715.66666666667)</f>
        <v>45715.66667</v>
      </c>
      <c r="N291" s="1">
        <f>IFERROR(__xludf.DUMMYFUNCTION("""COMPUTED_VALUE"""),1.2452243E7)</f>
        <v>12452243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IFERROR(__xludf.DUMMYFUNCTION("""COMPUTED_VALUE"""),109.79)</f>
        <v>109.79</v>
      </c>
      <c r="D292" s="2">
        <f>IFERROR(__xludf.DUMMYFUNCTION("""COMPUTED_VALUE"""),45716.66666666667)</f>
        <v>45716.66667</v>
      </c>
      <c r="E292" s="1">
        <f>IFERROR(__xludf.DUMMYFUNCTION("""COMPUTED_VALUE"""),111.82)</f>
        <v>111.82</v>
      </c>
      <c r="G292" s="2">
        <f>IFERROR(__xludf.DUMMYFUNCTION("""COMPUTED_VALUE"""),45716.66666666667)</f>
        <v>45716.66667</v>
      </c>
      <c r="H292" s="1">
        <f>IFERROR(__xludf.DUMMYFUNCTION("""COMPUTED_VALUE"""),107.93)</f>
        <v>107.93</v>
      </c>
      <c r="J292" s="2">
        <f>IFERROR(__xludf.DUMMYFUNCTION("""COMPUTED_VALUE"""),45716.66666666667)</f>
        <v>45716.66667</v>
      </c>
      <c r="K292" s="1">
        <f>IFERROR(__xludf.DUMMYFUNCTION("""COMPUTED_VALUE"""),111.79)</f>
        <v>111.79</v>
      </c>
      <c r="M292" s="2">
        <f>IFERROR(__xludf.DUMMYFUNCTION("""COMPUTED_VALUE"""),45716.66666666667)</f>
        <v>45716.66667</v>
      </c>
      <c r="N292" s="1">
        <f>IFERROR(__xludf.DUMMYFUNCTION("""COMPUTED_VALUE"""),1.7829838E7)</f>
        <v>17829838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IFERROR(__xludf.DUMMYFUNCTION("""COMPUTED_VALUE"""),114.18)</f>
        <v>114.18</v>
      </c>
      <c r="D293" s="2">
        <f>IFERROR(__xludf.DUMMYFUNCTION("""COMPUTED_VALUE"""),45719.66666666667)</f>
        <v>45719.66667</v>
      </c>
      <c r="E293" s="1">
        <f>IFERROR(__xludf.DUMMYFUNCTION("""COMPUTED_VALUE"""),114.86)</f>
        <v>114.86</v>
      </c>
      <c r="G293" s="2">
        <f>IFERROR(__xludf.DUMMYFUNCTION("""COMPUTED_VALUE"""),45719.66666666667)</f>
        <v>45719.66667</v>
      </c>
      <c r="H293" s="1">
        <f>IFERROR(__xludf.DUMMYFUNCTION("""COMPUTED_VALUE"""),110.48)</f>
        <v>110.48</v>
      </c>
      <c r="J293" s="2">
        <f>IFERROR(__xludf.DUMMYFUNCTION("""COMPUTED_VALUE"""),45719.66666666667)</f>
        <v>45719.66667</v>
      </c>
      <c r="K293" s="1">
        <f>IFERROR(__xludf.DUMMYFUNCTION("""COMPUTED_VALUE"""),111.03)</f>
        <v>111.03</v>
      </c>
      <c r="M293" s="2">
        <f>IFERROR(__xludf.DUMMYFUNCTION("""COMPUTED_VALUE"""),45719.66666666667)</f>
        <v>45719.66667</v>
      </c>
      <c r="N293" s="1">
        <f>IFERROR(__xludf.DUMMYFUNCTION("""COMPUTED_VALUE"""),1.563763E7)</f>
        <v>15637630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IFERROR(__xludf.DUMMYFUNCTION("""COMPUTED_VALUE"""),112.33)</f>
        <v>112.33</v>
      </c>
      <c r="D294" s="2">
        <f>IFERROR(__xludf.DUMMYFUNCTION("""COMPUTED_VALUE"""),45720.66666666667)</f>
        <v>45720.66667</v>
      </c>
      <c r="E294" s="1">
        <f>IFERROR(__xludf.DUMMYFUNCTION("""COMPUTED_VALUE"""),113.24)</f>
        <v>113.24</v>
      </c>
      <c r="G294" s="2">
        <f>IFERROR(__xludf.DUMMYFUNCTION("""COMPUTED_VALUE"""),45720.66666666667)</f>
        <v>45720.66667</v>
      </c>
      <c r="H294" s="1">
        <f>IFERROR(__xludf.DUMMYFUNCTION("""COMPUTED_VALUE"""),110.39)</f>
        <v>110.39</v>
      </c>
      <c r="J294" s="2">
        <f>IFERROR(__xludf.DUMMYFUNCTION("""COMPUTED_VALUE"""),45720.66666666667)</f>
        <v>45720.66667</v>
      </c>
      <c r="K294" s="1">
        <f>IFERROR(__xludf.DUMMYFUNCTION("""COMPUTED_VALUE"""),111.89)</f>
        <v>111.89</v>
      </c>
      <c r="M294" s="2">
        <f>IFERROR(__xludf.DUMMYFUNCTION("""COMPUTED_VALUE"""),45720.66666666667)</f>
        <v>45720.66667</v>
      </c>
      <c r="N294" s="1">
        <f>IFERROR(__xludf.DUMMYFUNCTION("""COMPUTED_VALUE"""),1.3812457E7)</f>
        <v>13812457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IFERROR(__xludf.DUMMYFUNCTION("""COMPUTED_VALUE"""),112.38)</f>
        <v>112.38</v>
      </c>
      <c r="D295" s="2">
        <f>IFERROR(__xludf.DUMMYFUNCTION("""COMPUTED_VALUE"""),45721.66666666667)</f>
        <v>45721.66667</v>
      </c>
      <c r="E295" s="1">
        <f>IFERROR(__xludf.DUMMYFUNCTION("""COMPUTED_VALUE"""),115.35)</f>
        <v>115.35</v>
      </c>
      <c r="G295" s="2">
        <f>IFERROR(__xludf.DUMMYFUNCTION("""COMPUTED_VALUE"""),45721.66666666667)</f>
        <v>45721.66667</v>
      </c>
      <c r="H295" s="1">
        <f>IFERROR(__xludf.DUMMYFUNCTION("""COMPUTED_VALUE"""),111.86)</f>
        <v>111.86</v>
      </c>
      <c r="J295" s="2">
        <f>IFERROR(__xludf.DUMMYFUNCTION("""COMPUTED_VALUE"""),45721.66666666667)</f>
        <v>45721.66667</v>
      </c>
      <c r="K295" s="1">
        <f>IFERROR(__xludf.DUMMYFUNCTION("""COMPUTED_VALUE"""),115.21)</f>
        <v>115.21</v>
      </c>
      <c r="M295" s="2">
        <f>IFERROR(__xludf.DUMMYFUNCTION("""COMPUTED_VALUE"""),45721.66666666667)</f>
        <v>45721.66667</v>
      </c>
      <c r="N295" s="1">
        <f>IFERROR(__xludf.DUMMYFUNCTION("""COMPUTED_VALUE"""),1.208813E7)</f>
        <v>12088130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IFERROR(__xludf.DUMMYFUNCTION("""COMPUTED_VALUE"""),115.04)</f>
        <v>115.04</v>
      </c>
      <c r="D296" s="2">
        <f>IFERROR(__xludf.DUMMYFUNCTION("""COMPUTED_VALUE"""),45722.66666666667)</f>
        <v>45722.66667</v>
      </c>
      <c r="E296" s="1">
        <f>IFERROR(__xludf.DUMMYFUNCTION("""COMPUTED_VALUE"""),116.22)</f>
        <v>116.22</v>
      </c>
      <c r="G296" s="2">
        <f>IFERROR(__xludf.DUMMYFUNCTION("""COMPUTED_VALUE"""),45722.66666666667)</f>
        <v>45722.66667</v>
      </c>
      <c r="H296" s="1">
        <f>IFERROR(__xludf.DUMMYFUNCTION("""COMPUTED_VALUE"""),114.2)</f>
        <v>114.2</v>
      </c>
      <c r="J296" s="2">
        <f>IFERROR(__xludf.DUMMYFUNCTION("""COMPUTED_VALUE"""),45722.66666666667)</f>
        <v>45722.66667</v>
      </c>
      <c r="K296" s="1">
        <f>IFERROR(__xludf.DUMMYFUNCTION("""COMPUTED_VALUE"""),115.01)</f>
        <v>115.01</v>
      </c>
      <c r="M296" s="2">
        <f>IFERROR(__xludf.DUMMYFUNCTION("""COMPUTED_VALUE"""),45722.66666666667)</f>
        <v>45722.66667</v>
      </c>
      <c r="N296" s="1">
        <f>IFERROR(__xludf.DUMMYFUNCTION("""COMPUTED_VALUE"""),1.2088881E7)</f>
        <v>12088881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IFERROR(__xludf.DUMMYFUNCTION("""COMPUTED_VALUE"""),115.49)</f>
        <v>115.49</v>
      </c>
      <c r="D297" s="2">
        <f>IFERROR(__xludf.DUMMYFUNCTION("""COMPUTED_VALUE"""),45723.66666666667)</f>
        <v>45723.66667</v>
      </c>
      <c r="E297" s="1">
        <f>IFERROR(__xludf.DUMMYFUNCTION("""COMPUTED_VALUE"""),118.48)</f>
        <v>118.48</v>
      </c>
      <c r="G297" s="2">
        <f>IFERROR(__xludf.DUMMYFUNCTION("""COMPUTED_VALUE"""),45723.66666666667)</f>
        <v>45723.66667</v>
      </c>
      <c r="H297" s="1">
        <f>IFERROR(__xludf.DUMMYFUNCTION("""COMPUTED_VALUE"""),114.64)</f>
        <v>114.64</v>
      </c>
      <c r="J297" s="2">
        <f>IFERROR(__xludf.DUMMYFUNCTION("""COMPUTED_VALUE"""),45723.66666666667)</f>
        <v>45723.66667</v>
      </c>
      <c r="K297" s="1">
        <f>IFERROR(__xludf.DUMMYFUNCTION("""COMPUTED_VALUE"""),115.73)</f>
        <v>115.73</v>
      </c>
      <c r="M297" s="2">
        <f>IFERROR(__xludf.DUMMYFUNCTION("""COMPUTED_VALUE"""),45723.66666666667)</f>
        <v>45723.66667</v>
      </c>
      <c r="N297" s="1">
        <f>IFERROR(__xludf.DUMMYFUNCTION("""COMPUTED_VALUE"""),1.2005046E7)</f>
        <v>12005046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IFERROR(__xludf.DUMMYFUNCTION("""COMPUTED_VALUE"""),115.04)</f>
        <v>115.04</v>
      </c>
      <c r="D298" s="2">
        <f>IFERROR(__xludf.DUMMYFUNCTION("""COMPUTED_VALUE"""),45726.66666666667)</f>
        <v>45726.66667</v>
      </c>
      <c r="E298" s="1">
        <f>IFERROR(__xludf.DUMMYFUNCTION("""COMPUTED_VALUE"""),115.75)</f>
        <v>115.75</v>
      </c>
      <c r="G298" s="2">
        <f>IFERROR(__xludf.DUMMYFUNCTION("""COMPUTED_VALUE"""),45726.66666666667)</f>
        <v>45726.66667</v>
      </c>
      <c r="H298" s="1">
        <f>IFERROR(__xludf.DUMMYFUNCTION("""COMPUTED_VALUE"""),111.46)</f>
        <v>111.46</v>
      </c>
      <c r="J298" s="2">
        <f>IFERROR(__xludf.DUMMYFUNCTION("""COMPUTED_VALUE"""),45726.66666666667)</f>
        <v>45726.66667</v>
      </c>
      <c r="K298" s="1">
        <f>IFERROR(__xludf.DUMMYFUNCTION("""COMPUTED_VALUE"""),112.28)</f>
        <v>112.28</v>
      </c>
      <c r="M298" s="2">
        <f>IFERROR(__xludf.DUMMYFUNCTION("""COMPUTED_VALUE"""),45726.66666666667)</f>
        <v>45726.66667</v>
      </c>
      <c r="N298" s="1">
        <f>IFERROR(__xludf.DUMMYFUNCTION("""COMPUTED_VALUE"""),1.2423645E7)</f>
        <v>12423645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IFERROR(__xludf.DUMMYFUNCTION("""COMPUTED_VALUE"""),112.8)</f>
        <v>112.8</v>
      </c>
      <c r="D299" s="2">
        <f>IFERROR(__xludf.DUMMYFUNCTION("""COMPUTED_VALUE"""),45727.66666666667)</f>
        <v>45727.66667</v>
      </c>
      <c r="E299" s="1">
        <f>IFERROR(__xludf.DUMMYFUNCTION("""COMPUTED_VALUE"""),116.4)</f>
        <v>116.4</v>
      </c>
      <c r="G299" s="2">
        <f>IFERROR(__xludf.DUMMYFUNCTION("""COMPUTED_VALUE"""),45727.66666666667)</f>
        <v>45727.66667</v>
      </c>
      <c r="H299" s="1">
        <f>IFERROR(__xludf.DUMMYFUNCTION("""COMPUTED_VALUE"""),112.8)</f>
        <v>112.8</v>
      </c>
      <c r="J299" s="2">
        <f>IFERROR(__xludf.DUMMYFUNCTION("""COMPUTED_VALUE"""),45727.66666666667)</f>
        <v>45727.66667</v>
      </c>
      <c r="K299" s="1">
        <f>IFERROR(__xludf.DUMMYFUNCTION("""COMPUTED_VALUE"""),115.31)</f>
        <v>115.31</v>
      </c>
      <c r="M299" s="2">
        <f>IFERROR(__xludf.DUMMYFUNCTION("""COMPUTED_VALUE"""),45727.66666666667)</f>
        <v>45727.66667</v>
      </c>
      <c r="N299" s="1">
        <f>IFERROR(__xludf.DUMMYFUNCTION("""COMPUTED_VALUE"""),1.2911006E7)</f>
        <v>12911006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IFERROR(__xludf.DUMMYFUNCTION("""COMPUTED_VALUE"""),114.57)</f>
        <v>114.57</v>
      </c>
      <c r="D300" s="2">
        <f>IFERROR(__xludf.DUMMYFUNCTION("""COMPUTED_VALUE"""),45728.66666666667)</f>
        <v>45728.66667</v>
      </c>
      <c r="E300" s="1">
        <f>IFERROR(__xludf.DUMMYFUNCTION("""COMPUTED_VALUE"""),116.06)</f>
        <v>116.06</v>
      </c>
      <c r="G300" s="2">
        <f>IFERROR(__xludf.DUMMYFUNCTION("""COMPUTED_VALUE"""),45728.66666666667)</f>
        <v>45728.66667</v>
      </c>
      <c r="H300" s="1">
        <f>IFERROR(__xludf.DUMMYFUNCTION("""COMPUTED_VALUE"""),113.49)</f>
        <v>113.49</v>
      </c>
      <c r="J300" s="2">
        <f>IFERROR(__xludf.DUMMYFUNCTION("""COMPUTED_VALUE"""),45728.66666666667)</f>
        <v>45728.66667</v>
      </c>
      <c r="K300" s="1">
        <f>IFERROR(__xludf.DUMMYFUNCTION("""COMPUTED_VALUE"""),115.34)</f>
        <v>115.34</v>
      </c>
      <c r="M300" s="2">
        <f>IFERROR(__xludf.DUMMYFUNCTION("""COMPUTED_VALUE"""),45728.66666666667)</f>
        <v>45728.66667</v>
      </c>
      <c r="N300" s="1">
        <f>IFERROR(__xludf.DUMMYFUNCTION("""COMPUTED_VALUE"""),9453332.0)</f>
        <v>9453332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IFERROR(__xludf.DUMMYFUNCTION("""COMPUTED_VALUE"""),116.13)</f>
        <v>116.13</v>
      </c>
      <c r="D301" s="2">
        <f>IFERROR(__xludf.DUMMYFUNCTION("""COMPUTED_VALUE"""),45729.66666666667)</f>
        <v>45729.66667</v>
      </c>
      <c r="E301" s="1">
        <f>IFERROR(__xludf.DUMMYFUNCTION("""COMPUTED_VALUE"""),120.93)</f>
        <v>120.93</v>
      </c>
      <c r="G301" s="2">
        <f>IFERROR(__xludf.DUMMYFUNCTION("""COMPUTED_VALUE"""),45729.66666666667)</f>
        <v>45729.66667</v>
      </c>
      <c r="H301" s="1">
        <f>IFERROR(__xludf.DUMMYFUNCTION("""COMPUTED_VALUE"""),115.9)</f>
        <v>115.9</v>
      </c>
      <c r="J301" s="2">
        <f>IFERROR(__xludf.DUMMYFUNCTION("""COMPUTED_VALUE"""),45729.66666666667)</f>
        <v>45729.66667</v>
      </c>
      <c r="K301" s="1">
        <f>IFERROR(__xludf.DUMMYFUNCTION("""COMPUTED_VALUE"""),119.52)</f>
        <v>119.52</v>
      </c>
      <c r="M301" s="2">
        <f>IFERROR(__xludf.DUMMYFUNCTION("""COMPUTED_VALUE"""),45729.66666666667)</f>
        <v>45729.66667</v>
      </c>
      <c r="N301" s="1">
        <f>IFERROR(__xludf.DUMMYFUNCTION("""COMPUTED_VALUE"""),1.4985888E7)</f>
        <v>14985888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IFERROR(__xludf.DUMMYFUNCTION("""COMPUTED_VALUE"""),119.48)</f>
        <v>119.48</v>
      </c>
      <c r="D302" s="2">
        <f>IFERROR(__xludf.DUMMYFUNCTION("""COMPUTED_VALUE"""),45730.66666666667)</f>
        <v>45730.66667</v>
      </c>
      <c r="E302" s="1">
        <f>IFERROR(__xludf.DUMMYFUNCTION("""COMPUTED_VALUE"""),121.61)</f>
        <v>121.61</v>
      </c>
      <c r="G302" s="2">
        <f>IFERROR(__xludf.DUMMYFUNCTION("""COMPUTED_VALUE"""),45730.66666666667)</f>
        <v>45730.66667</v>
      </c>
      <c r="H302" s="1">
        <f>IFERROR(__xludf.DUMMYFUNCTION("""COMPUTED_VALUE"""),119.48)</f>
        <v>119.48</v>
      </c>
      <c r="J302" s="2">
        <f>IFERROR(__xludf.DUMMYFUNCTION("""COMPUTED_VALUE"""),45730.66666666667)</f>
        <v>45730.66667</v>
      </c>
      <c r="K302" s="1">
        <f>IFERROR(__xludf.DUMMYFUNCTION("""COMPUTED_VALUE"""),120.49)</f>
        <v>120.49</v>
      </c>
      <c r="M302" s="2">
        <f>IFERROR(__xludf.DUMMYFUNCTION("""COMPUTED_VALUE"""),45730.66666666667)</f>
        <v>45730.66667</v>
      </c>
      <c r="N302" s="1">
        <f>IFERROR(__xludf.DUMMYFUNCTION("""COMPUTED_VALUE"""),1.3792156E7)</f>
        <v>13792156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IFERROR(__xludf.DUMMYFUNCTION("""COMPUTED_VALUE"""),120.99)</f>
        <v>120.99</v>
      </c>
      <c r="D303" s="2">
        <f>IFERROR(__xludf.DUMMYFUNCTION("""COMPUTED_VALUE"""),45733.66666666667)</f>
        <v>45733.66667</v>
      </c>
      <c r="E303" s="1">
        <f>IFERROR(__xludf.DUMMYFUNCTION("""COMPUTED_VALUE"""),124.3)</f>
        <v>124.3</v>
      </c>
      <c r="G303" s="2">
        <f>IFERROR(__xludf.DUMMYFUNCTION("""COMPUTED_VALUE"""),45733.66666666667)</f>
        <v>45733.66667</v>
      </c>
      <c r="H303" s="1">
        <f>IFERROR(__xludf.DUMMYFUNCTION("""COMPUTED_VALUE"""),120.99)</f>
        <v>120.99</v>
      </c>
      <c r="J303" s="2">
        <f>IFERROR(__xludf.DUMMYFUNCTION("""COMPUTED_VALUE"""),45733.66666666667)</f>
        <v>45733.66667</v>
      </c>
      <c r="K303" s="1">
        <f>IFERROR(__xludf.DUMMYFUNCTION("""COMPUTED_VALUE"""),123.38)</f>
        <v>123.38</v>
      </c>
      <c r="M303" s="2">
        <f>IFERROR(__xludf.DUMMYFUNCTION("""COMPUTED_VALUE"""),45733.66666666667)</f>
        <v>45733.66667</v>
      </c>
      <c r="N303" s="1">
        <f>IFERROR(__xludf.DUMMYFUNCTION("""COMPUTED_VALUE"""),1.4534218E7)</f>
        <v>14534218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IFERROR(__xludf.DUMMYFUNCTION("""COMPUTED_VALUE"""),123.62)</f>
        <v>123.62</v>
      </c>
      <c r="D304" s="2">
        <f>IFERROR(__xludf.DUMMYFUNCTION("""COMPUTED_VALUE"""),45734.66666666667)</f>
        <v>45734.66667</v>
      </c>
      <c r="E304" s="1">
        <f>IFERROR(__xludf.DUMMYFUNCTION("""COMPUTED_VALUE"""),126.91)</f>
        <v>126.91</v>
      </c>
      <c r="G304" s="2">
        <f>IFERROR(__xludf.DUMMYFUNCTION("""COMPUTED_VALUE"""),45734.66666666667)</f>
        <v>45734.66667</v>
      </c>
      <c r="H304" s="1">
        <f>IFERROR(__xludf.DUMMYFUNCTION("""COMPUTED_VALUE"""),123.62)</f>
        <v>123.62</v>
      </c>
      <c r="J304" s="2">
        <f>IFERROR(__xludf.DUMMYFUNCTION("""COMPUTED_VALUE"""),45734.66666666667)</f>
        <v>45734.66667</v>
      </c>
      <c r="K304" s="1">
        <f>IFERROR(__xludf.DUMMYFUNCTION("""COMPUTED_VALUE"""),124.66)</f>
        <v>124.66</v>
      </c>
      <c r="M304" s="2">
        <f>IFERROR(__xludf.DUMMYFUNCTION("""COMPUTED_VALUE"""),45734.66666666667)</f>
        <v>45734.66667</v>
      </c>
      <c r="N304" s="1">
        <f>IFERROR(__xludf.DUMMYFUNCTION("""COMPUTED_VALUE"""),1.5837368E7)</f>
        <v>15837368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IFERROR(__xludf.DUMMYFUNCTION("""COMPUTED_VALUE"""),124.75)</f>
        <v>124.75</v>
      </c>
      <c r="D305" s="2">
        <f>IFERROR(__xludf.DUMMYFUNCTION("""COMPUTED_VALUE"""),45735.66666666667)</f>
        <v>45735.66667</v>
      </c>
      <c r="E305" s="1">
        <f>IFERROR(__xludf.DUMMYFUNCTION("""COMPUTED_VALUE"""),126.66)</f>
        <v>126.66</v>
      </c>
      <c r="G305" s="2">
        <f>IFERROR(__xludf.DUMMYFUNCTION("""COMPUTED_VALUE"""),45735.66666666667)</f>
        <v>45735.66667</v>
      </c>
      <c r="H305" s="1">
        <f>IFERROR(__xludf.DUMMYFUNCTION("""COMPUTED_VALUE"""),124.61)</f>
        <v>124.61</v>
      </c>
      <c r="J305" s="2">
        <f>IFERROR(__xludf.DUMMYFUNCTION("""COMPUTED_VALUE"""),45735.66666666667)</f>
        <v>45735.66667</v>
      </c>
      <c r="K305" s="1">
        <f>IFERROR(__xludf.DUMMYFUNCTION("""COMPUTED_VALUE"""),125.89)</f>
        <v>125.89</v>
      </c>
      <c r="M305" s="2">
        <f>IFERROR(__xludf.DUMMYFUNCTION("""COMPUTED_VALUE"""),45735.66666666667)</f>
        <v>45735.66667</v>
      </c>
      <c r="N305" s="1">
        <f>IFERROR(__xludf.DUMMYFUNCTION("""COMPUTED_VALUE"""),1.3769719E7)</f>
        <v>13769719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IFERROR(__xludf.DUMMYFUNCTION("""COMPUTED_VALUE"""),125.1)</f>
        <v>125.1</v>
      </c>
      <c r="D306" s="2">
        <f>IFERROR(__xludf.DUMMYFUNCTION("""COMPUTED_VALUE"""),45736.66666666667)</f>
        <v>45736.66667</v>
      </c>
      <c r="E306" s="1">
        <f>IFERROR(__xludf.DUMMYFUNCTION("""COMPUTED_VALUE"""),126.92)</f>
        <v>126.92</v>
      </c>
      <c r="G306" s="2">
        <f>IFERROR(__xludf.DUMMYFUNCTION("""COMPUTED_VALUE"""),45736.66666666667)</f>
        <v>45736.66667</v>
      </c>
      <c r="H306" s="1">
        <f>IFERROR(__xludf.DUMMYFUNCTION("""COMPUTED_VALUE"""),124.55)</f>
        <v>124.55</v>
      </c>
      <c r="J306" s="2">
        <f>IFERROR(__xludf.DUMMYFUNCTION("""COMPUTED_VALUE"""),45736.66666666667)</f>
        <v>45736.66667</v>
      </c>
      <c r="K306" s="1">
        <f>IFERROR(__xludf.DUMMYFUNCTION("""COMPUTED_VALUE"""),126.19)</f>
        <v>126.19</v>
      </c>
      <c r="M306" s="2">
        <f>IFERROR(__xludf.DUMMYFUNCTION("""COMPUTED_VALUE"""),45736.66666666667)</f>
        <v>45736.66667</v>
      </c>
      <c r="N306" s="1">
        <f>IFERROR(__xludf.DUMMYFUNCTION("""COMPUTED_VALUE"""),1.2648375E7)</f>
        <v>12648375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IFERROR(__xludf.DUMMYFUNCTION("""COMPUTED_VALUE"""),125.55)</f>
        <v>125.55</v>
      </c>
      <c r="D307" s="2">
        <f>IFERROR(__xludf.DUMMYFUNCTION("""COMPUTED_VALUE"""),45737.66666666667)</f>
        <v>45737.66667</v>
      </c>
      <c r="E307" s="1">
        <f>IFERROR(__xludf.DUMMYFUNCTION("""COMPUTED_VALUE"""),125.55)</f>
        <v>125.55</v>
      </c>
      <c r="G307" s="2">
        <f>IFERROR(__xludf.DUMMYFUNCTION("""COMPUTED_VALUE"""),45737.66666666667)</f>
        <v>45737.66667</v>
      </c>
      <c r="H307" s="1">
        <f>IFERROR(__xludf.DUMMYFUNCTION("""COMPUTED_VALUE"""),122.88)</f>
        <v>122.88</v>
      </c>
      <c r="J307" s="2">
        <f>IFERROR(__xludf.DUMMYFUNCTION("""COMPUTED_VALUE"""),45737.66666666667)</f>
        <v>45737.66667</v>
      </c>
      <c r="K307" s="1">
        <f>IFERROR(__xludf.DUMMYFUNCTION("""COMPUTED_VALUE"""),124.96)</f>
        <v>124.96</v>
      </c>
      <c r="M307" s="2">
        <f>IFERROR(__xludf.DUMMYFUNCTION("""COMPUTED_VALUE"""),45737.66666666667)</f>
        <v>45737.66667</v>
      </c>
      <c r="N307" s="1">
        <f>IFERROR(__xludf.DUMMYFUNCTION("""COMPUTED_VALUE"""),3.1978417E7)</f>
        <v>31978417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IFERROR(__xludf.DUMMYFUNCTION("""COMPUTED_VALUE"""),124.73)</f>
        <v>124.73</v>
      </c>
      <c r="D308" s="2">
        <f>IFERROR(__xludf.DUMMYFUNCTION("""COMPUTED_VALUE"""),45740.66666666667)</f>
        <v>45740.66667</v>
      </c>
      <c r="E308" s="1">
        <f>IFERROR(__xludf.DUMMYFUNCTION("""COMPUTED_VALUE"""),125.43)</f>
        <v>125.43</v>
      </c>
      <c r="G308" s="2">
        <f>IFERROR(__xludf.DUMMYFUNCTION("""COMPUTED_VALUE"""),45740.66666666667)</f>
        <v>45740.66667</v>
      </c>
      <c r="H308" s="1">
        <f>IFERROR(__xludf.DUMMYFUNCTION("""COMPUTED_VALUE"""),123.43)</f>
        <v>123.43</v>
      </c>
      <c r="J308" s="2">
        <f>IFERROR(__xludf.DUMMYFUNCTION("""COMPUTED_VALUE"""),45740.66666666667)</f>
        <v>45740.66667</v>
      </c>
      <c r="K308" s="1">
        <f>IFERROR(__xludf.DUMMYFUNCTION("""COMPUTED_VALUE"""),123.6)</f>
        <v>123.6</v>
      </c>
      <c r="M308" s="2">
        <f>IFERROR(__xludf.DUMMYFUNCTION("""COMPUTED_VALUE"""),45740.66666666667)</f>
        <v>45740.66667</v>
      </c>
      <c r="N308" s="1">
        <f>IFERROR(__xludf.DUMMYFUNCTION("""COMPUTED_VALUE"""),1.2726056E7)</f>
        <v>12726056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IFERROR(__xludf.DUMMYFUNCTION("""COMPUTED_VALUE"""),125.06)</f>
        <v>125.06</v>
      </c>
      <c r="D309" s="2">
        <f>IFERROR(__xludf.DUMMYFUNCTION("""COMPUTED_VALUE"""),45741.66666666667)</f>
        <v>45741.66667</v>
      </c>
      <c r="E309" s="1">
        <f>IFERROR(__xludf.DUMMYFUNCTION("""COMPUTED_VALUE"""),127.36)</f>
        <v>127.36</v>
      </c>
      <c r="G309" s="2">
        <f>IFERROR(__xludf.DUMMYFUNCTION("""COMPUTED_VALUE"""),45741.66666666667)</f>
        <v>45741.66667</v>
      </c>
      <c r="H309" s="1">
        <f>IFERROR(__xludf.DUMMYFUNCTION("""COMPUTED_VALUE"""),125.06)</f>
        <v>125.06</v>
      </c>
      <c r="J309" s="2">
        <f>IFERROR(__xludf.DUMMYFUNCTION("""COMPUTED_VALUE"""),45741.66666666667)</f>
        <v>45741.66667</v>
      </c>
      <c r="K309" s="1">
        <f>IFERROR(__xludf.DUMMYFUNCTION("""COMPUTED_VALUE"""),125.74)</f>
        <v>125.74</v>
      </c>
      <c r="M309" s="2">
        <f>IFERROR(__xludf.DUMMYFUNCTION("""COMPUTED_VALUE"""),45741.66666666667)</f>
        <v>45741.66667</v>
      </c>
      <c r="N309" s="1">
        <f>IFERROR(__xludf.DUMMYFUNCTION("""COMPUTED_VALUE"""),1.0292796E7)</f>
        <v>10292796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IFERROR(__xludf.DUMMYFUNCTION("""COMPUTED_VALUE"""),126.39)</f>
        <v>126.39</v>
      </c>
      <c r="D310" s="2">
        <f>IFERROR(__xludf.DUMMYFUNCTION("""COMPUTED_VALUE"""),45742.66666666667)</f>
        <v>45742.66667</v>
      </c>
      <c r="E310" s="1">
        <f>IFERROR(__xludf.DUMMYFUNCTION("""COMPUTED_VALUE"""),126.64)</f>
        <v>126.64</v>
      </c>
      <c r="G310" s="2">
        <f>IFERROR(__xludf.DUMMYFUNCTION("""COMPUTED_VALUE"""),45742.66666666667)</f>
        <v>45742.66667</v>
      </c>
      <c r="H310" s="1">
        <f>IFERROR(__xludf.DUMMYFUNCTION("""COMPUTED_VALUE"""),124.82)</f>
        <v>124.82</v>
      </c>
      <c r="J310" s="2">
        <f>IFERROR(__xludf.DUMMYFUNCTION("""COMPUTED_VALUE"""),45742.66666666667)</f>
        <v>45742.66667</v>
      </c>
      <c r="K310" s="1">
        <f>IFERROR(__xludf.DUMMYFUNCTION("""COMPUTED_VALUE"""),125.32)</f>
        <v>125.32</v>
      </c>
      <c r="M310" s="2">
        <f>IFERROR(__xludf.DUMMYFUNCTION("""COMPUTED_VALUE"""),45742.66666666667)</f>
        <v>45742.66667</v>
      </c>
      <c r="N310" s="1">
        <f>IFERROR(__xludf.DUMMYFUNCTION("""COMPUTED_VALUE"""),8248903.0)</f>
        <v>8248903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IFERROR(__xludf.DUMMYFUNCTION("""COMPUTED_VALUE"""),126.36)</f>
        <v>126.36</v>
      </c>
      <c r="D311" s="2">
        <f>IFERROR(__xludf.DUMMYFUNCTION("""COMPUTED_VALUE"""),45743.66666666667)</f>
        <v>45743.66667</v>
      </c>
      <c r="E311" s="1">
        <f>IFERROR(__xludf.DUMMYFUNCTION("""COMPUTED_VALUE"""),128.16)</f>
        <v>128.16</v>
      </c>
      <c r="G311" s="2">
        <f>IFERROR(__xludf.DUMMYFUNCTION("""COMPUTED_VALUE"""),45743.66666666667)</f>
        <v>45743.66667</v>
      </c>
      <c r="H311" s="1">
        <f>IFERROR(__xludf.DUMMYFUNCTION("""COMPUTED_VALUE"""),125.97)</f>
        <v>125.97</v>
      </c>
      <c r="J311" s="2">
        <f>IFERROR(__xludf.DUMMYFUNCTION("""COMPUTED_VALUE"""),45743.66666666667)</f>
        <v>45743.66667</v>
      </c>
      <c r="K311" s="1">
        <f>IFERROR(__xludf.DUMMYFUNCTION("""COMPUTED_VALUE"""),127.73)</f>
        <v>127.73</v>
      </c>
      <c r="M311" s="2">
        <f>IFERROR(__xludf.DUMMYFUNCTION("""COMPUTED_VALUE"""),45743.66666666667)</f>
        <v>45743.66667</v>
      </c>
      <c r="N311" s="1">
        <f>IFERROR(__xludf.DUMMYFUNCTION("""COMPUTED_VALUE"""),1.2936419E7)</f>
        <v>12936419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IFERROR(__xludf.DUMMYFUNCTION("""COMPUTED_VALUE"""),130.07)</f>
        <v>130.07</v>
      </c>
      <c r="D312" s="2">
        <f>IFERROR(__xludf.DUMMYFUNCTION("""COMPUTED_VALUE"""),45744.66666666667)</f>
        <v>45744.66667</v>
      </c>
      <c r="E312" s="1">
        <f>IFERROR(__xludf.DUMMYFUNCTION("""COMPUTED_VALUE"""),131.36)</f>
        <v>131.36</v>
      </c>
      <c r="G312" s="2">
        <f>IFERROR(__xludf.DUMMYFUNCTION("""COMPUTED_VALUE"""),45744.66666666667)</f>
        <v>45744.66667</v>
      </c>
      <c r="H312" s="1">
        <f>IFERROR(__xludf.DUMMYFUNCTION("""COMPUTED_VALUE"""),127.34)</f>
        <v>127.34</v>
      </c>
      <c r="J312" s="2">
        <f>IFERROR(__xludf.DUMMYFUNCTION("""COMPUTED_VALUE"""),45744.66666666667)</f>
        <v>45744.66667</v>
      </c>
      <c r="K312" s="1">
        <f>IFERROR(__xludf.DUMMYFUNCTION("""COMPUTED_VALUE"""),127.8)</f>
        <v>127.8</v>
      </c>
      <c r="M312" s="2">
        <f>IFERROR(__xludf.DUMMYFUNCTION("""COMPUTED_VALUE"""),45744.66666666667)</f>
        <v>45744.66667</v>
      </c>
      <c r="N312" s="1">
        <f>IFERROR(__xludf.DUMMYFUNCTION("""COMPUTED_VALUE"""),1.5685222E7)</f>
        <v>15685222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IFERROR(__xludf.DUMMYFUNCTION("""COMPUTED_VALUE"""),128.88)</f>
        <v>128.88</v>
      </c>
      <c r="D313" s="2">
        <f>IFERROR(__xludf.DUMMYFUNCTION("""COMPUTED_VALUE"""),45747.66666666667)</f>
        <v>45747.66667</v>
      </c>
      <c r="E313" s="1">
        <f>IFERROR(__xludf.DUMMYFUNCTION("""COMPUTED_VALUE"""),128.99)</f>
        <v>128.99</v>
      </c>
      <c r="G313" s="2">
        <f>IFERROR(__xludf.DUMMYFUNCTION("""COMPUTED_VALUE"""),45747.66666666667)</f>
        <v>45747.66667</v>
      </c>
      <c r="H313" s="1">
        <f>IFERROR(__xludf.DUMMYFUNCTION("""COMPUTED_VALUE"""),125.76)</f>
        <v>125.76</v>
      </c>
      <c r="J313" s="2">
        <f>IFERROR(__xludf.DUMMYFUNCTION("""COMPUTED_VALUE"""),45747.66666666667)</f>
        <v>45747.66667</v>
      </c>
      <c r="K313" s="1">
        <f>IFERROR(__xludf.DUMMYFUNCTION("""COMPUTED_VALUE"""),128.39)</f>
        <v>128.39</v>
      </c>
      <c r="M313" s="2">
        <f>IFERROR(__xludf.DUMMYFUNCTION("""COMPUTED_VALUE"""),45747.66666666667)</f>
        <v>45747.66667</v>
      </c>
      <c r="N313" s="1">
        <f>IFERROR(__xludf.DUMMYFUNCTION("""COMPUTED_VALUE"""),1.6523536E7)</f>
        <v>16523536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IFERROR(__xludf.DUMMYFUNCTION("""COMPUTED_VALUE"""),129.15)</f>
        <v>129.15</v>
      </c>
      <c r="D314" s="2">
        <f>IFERROR(__xludf.DUMMYFUNCTION("""COMPUTED_VALUE"""),45748.66666666667)</f>
        <v>45748.66667</v>
      </c>
      <c r="E314" s="1">
        <f>IFERROR(__xludf.DUMMYFUNCTION("""COMPUTED_VALUE"""),130.31)</f>
        <v>130.31</v>
      </c>
      <c r="G314" s="2">
        <f>IFERROR(__xludf.DUMMYFUNCTION("""COMPUTED_VALUE"""),45748.66666666667)</f>
        <v>45748.66667</v>
      </c>
      <c r="H314" s="1">
        <f>IFERROR(__xludf.DUMMYFUNCTION("""COMPUTED_VALUE"""),127.66)</f>
        <v>127.66</v>
      </c>
      <c r="J314" s="2">
        <f>IFERROR(__xludf.DUMMYFUNCTION("""COMPUTED_VALUE"""),45748.66666666667)</f>
        <v>45748.66667</v>
      </c>
      <c r="K314" s="1">
        <f>IFERROR(__xludf.DUMMYFUNCTION("""COMPUTED_VALUE"""),128.73)</f>
        <v>128.73</v>
      </c>
      <c r="M314" s="2">
        <f>IFERROR(__xludf.DUMMYFUNCTION("""COMPUTED_VALUE"""),45748.66666666667)</f>
        <v>45748.66667</v>
      </c>
      <c r="N314" s="1">
        <f>IFERROR(__xludf.DUMMYFUNCTION("""COMPUTED_VALUE"""),1.3768454E7)</f>
        <v>13768454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IFERROR(__xludf.DUMMYFUNCTION("""COMPUTED_VALUE"""),129.28)</f>
        <v>129.28</v>
      </c>
      <c r="D315" s="2">
        <f>IFERROR(__xludf.DUMMYFUNCTION("""COMPUTED_VALUE"""),45749.66666666667)</f>
        <v>45749.66667</v>
      </c>
      <c r="E315" s="1">
        <f>IFERROR(__xludf.DUMMYFUNCTION("""COMPUTED_VALUE"""),129.72)</f>
        <v>129.72</v>
      </c>
      <c r="G315" s="2">
        <f>IFERROR(__xludf.DUMMYFUNCTION("""COMPUTED_VALUE"""),45749.66666666667)</f>
        <v>45749.66667</v>
      </c>
      <c r="H315" s="1">
        <f>IFERROR(__xludf.DUMMYFUNCTION("""COMPUTED_VALUE"""),127.13)</f>
        <v>127.13</v>
      </c>
      <c r="J315" s="2">
        <f>IFERROR(__xludf.DUMMYFUNCTION("""COMPUTED_VALUE"""),45749.66666666667)</f>
        <v>45749.66667</v>
      </c>
      <c r="K315" s="1">
        <f>IFERROR(__xludf.DUMMYFUNCTION("""COMPUTED_VALUE"""),129.63)</f>
        <v>129.63</v>
      </c>
      <c r="M315" s="2">
        <f>IFERROR(__xludf.DUMMYFUNCTION("""COMPUTED_VALUE"""),45749.66666666667)</f>
        <v>45749.66667</v>
      </c>
      <c r="N315" s="1">
        <f>IFERROR(__xludf.DUMMYFUNCTION("""COMPUTED_VALUE"""),1.2088187E7)</f>
        <v>12088187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IFERROR(__xludf.DUMMYFUNCTION("""COMPUTED_VALUE"""),125.21)</f>
        <v>125.21</v>
      </c>
      <c r="D316" s="2">
        <f>IFERROR(__xludf.DUMMYFUNCTION("""COMPUTED_VALUE"""),45750.66666666667)</f>
        <v>45750.66667</v>
      </c>
      <c r="E316" s="1">
        <f>IFERROR(__xludf.DUMMYFUNCTION("""COMPUTED_VALUE"""),131.01)</f>
        <v>131.01</v>
      </c>
      <c r="G316" s="2">
        <f>IFERROR(__xludf.DUMMYFUNCTION("""COMPUTED_VALUE"""),45750.66666666667)</f>
        <v>45750.66667</v>
      </c>
      <c r="H316" s="1">
        <f>IFERROR(__xludf.DUMMYFUNCTION("""COMPUTED_VALUE"""),123.75)</f>
        <v>123.75</v>
      </c>
      <c r="J316" s="2">
        <f>IFERROR(__xludf.DUMMYFUNCTION("""COMPUTED_VALUE"""),45750.66666666667)</f>
        <v>45750.66667</v>
      </c>
      <c r="K316" s="1">
        <f>IFERROR(__xludf.DUMMYFUNCTION("""COMPUTED_VALUE"""),128.77)</f>
        <v>128.77</v>
      </c>
      <c r="M316" s="2">
        <f>IFERROR(__xludf.DUMMYFUNCTION("""COMPUTED_VALUE"""),45750.66666666667)</f>
        <v>45750.66667</v>
      </c>
      <c r="N316" s="1">
        <f>IFERROR(__xludf.DUMMYFUNCTION("""COMPUTED_VALUE"""),2.1044561E7)</f>
        <v>21044561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IFERROR(__xludf.DUMMYFUNCTION("""COMPUTED_VALUE"""),127.68)</f>
        <v>127.68</v>
      </c>
      <c r="D317" s="2">
        <f>IFERROR(__xludf.DUMMYFUNCTION("""COMPUTED_VALUE"""),45751.66666666667)</f>
        <v>45751.66667</v>
      </c>
      <c r="E317" s="1">
        <f>IFERROR(__xludf.DUMMYFUNCTION("""COMPUTED_VALUE"""),127.68)</f>
        <v>127.68</v>
      </c>
      <c r="G317" s="2">
        <f>IFERROR(__xludf.DUMMYFUNCTION("""COMPUTED_VALUE"""),45751.66666666667)</f>
        <v>45751.66667</v>
      </c>
      <c r="H317" s="1">
        <f>IFERROR(__xludf.DUMMYFUNCTION("""COMPUTED_VALUE"""),116.62)</f>
        <v>116.62</v>
      </c>
      <c r="J317" s="2">
        <f>IFERROR(__xludf.DUMMYFUNCTION("""COMPUTED_VALUE"""),45751.66666666667)</f>
        <v>45751.66667</v>
      </c>
      <c r="K317" s="1">
        <f>IFERROR(__xludf.DUMMYFUNCTION("""COMPUTED_VALUE"""),117.83)</f>
        <v>117.83</v>
      </c>
      <c r="M317" s="2">
        <f>IFERROR(__xludf.DUMMYFUNCTION("""COMPUTED_VALUE"""),45751.66666666667)</f>
        <v>45751.66667</v>
      </c>
      <c r="N317" s="1">
        <f>IFERROR(__xludf.DUMMYFUNCTION("""COMPUTED_VALUE"""),2.6433505E7)</f>
        <v>26433505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IFERROR(__xludf.DUMMYFUNCTION("""COMPUTED_VALUE"""),117.34)</f>
        <v>117.34</v>
      </c>
      <c r="D318" s="2">
        <f>IFERROR(__xludf.DUMMYFUNCTION("""COMPUTED_VALUE"""),45754.66666666667)</f>
        <v>45754.66667</v>
      </c>
      <c r="E318" s="1">
        <f>IFERROR(__xludf.DUMMYFUNCTION("""COMPUTED_VALUE"""),124.3)</f>
        <v>124.3</v>
      </c>
      <c r="G318" s="2">
        <f>IFERROR(__xludf.DUMMYFUNCTION("""COMPUTED_VALUE"""),45754.66666666667)</f>
        <v>45754.66667</v>
      </c>
      <c r="H318" s="1">
        <f>IFERROR(__xludf.DUMMYFUNCTION("""COMPUTED_VALUE"""),114.12)</f>
        <v>114.12</v>
      </c>
      <c r="J318" s="2">
        <f>IFERROR(__xludf.DUMMYFUNCTION("""COMPUTED_VALUE"""),45754.66666666667)</f>
        <v>45754.66667</v>
      </c>
      <c r="K318" s="1">
        <f>IFERROR(__xludf.DUMMYFUNCTION("""COMPUTED_VALUE"""),119.06)</f>
        <v>119.06</v>
      </c>
      <c r="M318" s="2">
        <f>IFERROR(__xludf.DUMMYFUNCTION("""COMPUTED_VALUE"""),45754.66666666667)</f>
        <v>45754.66667</v>
      </c>
      <c r="N318" s="1">
        <f>IFERROR(__xludf.DUMMYFUNCTION("""COMPUTED_VALUE"""),2.6291679E7)</f>
        <v>26291679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IFERROR(__xludf.DUMMYFUNCTION("""COMPUTED_VALUE"""),123.32)</f>
        <v>123.32</v>
      </c>
      <c r="D319" s="2">
        <f>IFERROR(__xludf.DUMMYFUNCTION("""COMPUTED_VALUE"""),45755.66666666667)</f>
        <v>45755.66667</v>
      </c>
      <c r="E319" s="1">
        <f>IFERROR(__xludf.DUMMYFUNCTION("""COMPUTED_VALUE"""),124.33)</f>
        <v>124.33</v>
      </c>
      <c r="G319" s="2">
        <f>IFERROR(__xludf.DUMMYFUNCTION("""COMPUTED_VALUE"""),45755.66666666667)</f>
        <v>45755.66667</v>
      </c>
      <c r="H319" s="1">
        <f>IFERROR(__xludf.DUMMYFUNCTION("""COMPUTED_VALUE"""),117.61)</f>
        <v>117.61</v>
      </c>
      <c r="J319" s="2">
        <f>IFERROR(__xludf.DUMMYFUNCTION("""COMPUTED_VALUE"""),45755.66666666667)</f>
        <v>45755.66667</v>
      </c>
      <c r="K319" s="1">
        <f>IFERROR(__xludf.DUMMYFUNCTION("""COMPUTED_VALUE"""),118.95)</f>
        <v>118.95</v>
      </c>
      <c r="M319" s="2">
        <f>IFERROR(__xludf.DUMMYFUNCTION("""COMPUTED_VALUE"""),45755.66666666667)</f>
        <v>45755.66667</v>
      </c>
      <c r="N319" s="1">
        <f>IFERROR(__xludf.DUMMYFUNCTION("""COMPUTED_VALUE"""),1.9541848E7)</f>
        <v>19541848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IFERROR(__xludf.DUMMYFUNCTION("""COMPUTED_VALUE"""),123.63)</f>
        <v>123.63</v>
      </c>
      <c r="D320" s="2">
        <f>IFERROR(__xludf.DUMMYFUNCTION("""COMPUTED_VALUE"""),45756.66666666667)</f>
        <v>45756.66667</v>
      </c>
      <c r="E320" s="1">
        <f>IFERROR(__xludf.DUMMYFUNCTION("""COMPUTED_VALUE"""),129.85)</f>
        <v>129.85</v>
      </c>
      <c r="G320" s="2">
        <f>IFERROR(__xludf.DUMMYFUNCTION("""COMPUTED_VALUE"""),45756.66666666667)</f>
        <v>45756.66667</v>
      </c>
      <c r="H320" s="1">
        <f>IFERROR(__xludf.DUMMYFUNCTION("""COMPUTED_VALUE"""),121.86)</f>
        <v>121.86</v>
      </c>
      <c r="J320" s="2">
        <f>IFERROR(__xludf.DUMMYFUNCTION("""COMPUTED_VALUE"""),45756.66666666667)</f>
        <v>45756.66667</v>
      </c>
      <c r="K320" s="1">
        <f>IFERROR(__xludf.DUMMYFUNCTION("""COMPUTED_VALUE"""),128.87)</f>
        <v>128.87</v>
      </c>
      <c r="M320" s="2">
        <f>IFERROR(__xludf.DUMMYFUNCTION("""COMPUTED_VALUE"""),45756.66666666667)</f>
        <v>45756.66667</v>
      </c>
      <c r="N320" s="1">
        <f>IFERROR(__xludf.DUMMYFUNCTION("""COMPUTED_VALUE"""),3.2247091E7)</f>
        <v>32247091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IFERROR(__xludf.DUMMYFUNCTION("""COMPUTED_VALUE"""),129.69)</f>
        <v>129.69</v>
      </c>
      <c r="D321" s="2">
        <f>IFERROR(__xludf.DUMMYFUNCTION("""COMPUTED_VALUE"""),45757.66666666667)</f>
        <v>45757.66667</v>
      </c>
      <c r="E321" s="1">
        <f>IFERROR(__xludf.DUMMYFUNCTION("""COMPUTED_VALUE"""),136.66)</f>
        <v>136.66</v>
      </c>
      <c r="G321" s="2">
        <f>IFERROR(__xludf.DUMMYFUNCTION("""COMPUTED_VALUE"""),45757.66666666667)</f>
        <v>45757.66667</v>
      </c>
      <c r="H321" s="1">
        <f>IFERROR(__xludf.DUMMYFUNCTION("""COMPUTED_VALUE"""),129.69)</f>
        <v>129.69</v>
      </c>
      <c r="J321" s="2">
        <f>IFERROR(__xludf.DUMMYFUNCTION("""COMPUTED_VALUE"""),45757.66666666667)</f>
        <v>45757.66667</v>
      </c>
      <c r="K321" s="1">
        <f>IFERROR(__xludf.DUMMYFUNCTION("""COMPUTED_VALUE"""),135.09)</f>
        <v>135.09</v>
      </c>
      <c r="M321" s="2">
        <f>IFERROR(__xludf.DUMMYFUNCTION("""COMPUTED_VALUE"""),45757.66666666667)</f>
        <v>45757.66667</v>
      </c>
      <c r="N321" s="1">
        <f>IFERROR(__xludf.DUMMYFUNCTION("""COMPUTED_VALUE"""),2.7887185E7)</f>
        <v>27887185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IFERROR(__xludf.DUMMYFUNCTION("""COMPUTED_VALUE"""),141.87)</f>
        <v>141.87</v>
      </c>
      <c r="D322" s="2">
        <f>IFERROR(__xludf.DUMMYFUNCTION("""COMPUTED_VALUE"""),45758.66666666667)</f>
        <v>45758.66667</v>
      </c>
      <c r="E322" s="1">
        <f>IFERROR(__xludf.DUMMYFUNCTION("""COMPUTED_VALUE"""),147.73)</f>
        <v>147.73</v>
      </c>
      <c r="G322" s="2">
        <f>IFERROR(__xludf.DUMMYFUNCTION("""COMPUTED_VALUE"""),45758.66666666667)</f>
        <v>45758.66667</v>
      </c>
      <c r="H322" s="1">
        <f>IFERROR(__xludf.DUMMYFUNCTION("""COMPUTED_VALUE"""),141.87)</f>
        <v>141.87</v>
      </c>
      <c r="J322" s="2">
        <f>IFERROR(__xludf.DUMMYFUNCTION("""COMPUTED_VALUE"""),45758.66666666667)</f>
        <v>45758.66667</v>
      </c>
      <c r="K322" s="1">
        <f>IFERROR(__xludf.DUMMYFUNCTION("""COMPUTED_VALUE"""),145.86)</f>
        <v>145.86</v>
      </c>
      <c r="M322" s="2">
        <f>IFERROR(__xludf.DUMMYFUNCTION("""COMPUTED_VALUE"""),45758.66666666667)</f>
        <v>45758.66667</v>
      </c>
      <c r="N322" s="1">
        <f>IFERROR(__xludf.DUMMYFUNCTION("""COMPUTED_VALUE"""),3.9755129E7)</f>
        <v>39755129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IFERROR(__xludf.DUMMYFUNCTION("""COMPUTED_VALUE"""),144.85)</f>
        <v>144.85</v>
      </c>
      <c r="D323" s="2">
        <f>IFERROR(__xludf.DUMMYFUNCTION("""COMPUTED_VALUE"""),45761.66666666667)</f>
        <v>45761.66667</v>
      </c>
      <c r="E323" s="1">
        <f>IFERROR(__xludf.DUMMYFUNCTION("""COMPUTED_VALUE"""),146.37)</f>
        <v>146.37</v>
      </c>
      <c r="G323" s="2">
        <f>IFERROR(__xludf.DUMMYFUNCTION("""COMPUTED_VALUE"""),45761.66666666667)</f>
        <v>45761.66667</v>
      </c>
      <c r="H323" s="1">
        <f>IFERROR(__xludf.DUMMYFUNCTION("""COMPUTED_VALUE"""),141.43)</f>
        <v>141.43</v>
      </c>
      <c r="J323" s="2">
        <f>IFERROR(__xludf.DUMMYFUNCTION("""COMPUTED_VALUE"""),45761.66666666667)</f>
        <v>45761.66667</v>
      </c>
      <c r="K323" s="1">
        <f>IFERROR(__xludf.DUMMYFUNCTION("""COMPUTED_VALUE"""),145.62)</f>
        <v>145.62</v>
      </c>
      <c r="M323" s="2">
        <f>IFERROR(__xludf.DUMMYFUNCTION("""COMPUTED_VALUE"""),45761.66666666667)</f>
        <v>45761.66667</v>
      </c>
      <c r="N323" s="1">
        <f>IFERROR(__xludf.DUMMYFUNCTION("""COMPUTED_VALUE"""),1.9527599E7)</f>
        <v>19527599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IFERROR(__xludf.DUMMYFUNCTION("""COMPUTED_VALUE"""),146.87)</f>
        <v>146.87</v>
      </c>
      <c r="D324" s="2">
        <f>IFERROR(__xludf.DUMMYFUNCTION("""COMPUTED_VALUE"""),45762.66666666667)</f>
        <v>45762.66667</v>
      </c>
      <c r="E324" s="1">
        <f>IFERROR(__xludf.DUMMYFUNCTION("""COMPUTED_VALUE"""),147.35)</f>
        <v>147.35</v>
      </c>
      <c r="G324" s="2">
        <f>IFERROR(__xludf.DUMMYFUNCTION("""COMPUTED_VALUE"""),45762.66666666667)</f>
        <v>45762.66667</v>
      </c>
      <c r="H324" s="1">
        <f>IFERROR(__xludf.DUMMYFUNCTION("""COMPUTED_VALUE"""),144.59)</f>
        <v>144.59</v>
      </c>
      <c r="J324" s="2">
        <f>IFERROR(__xludf.DUMMYFUNCTION("""COMPUTED_VALUE"""),45762.66666666667)</f>
        <v>45762.66667</v>
      </c>
      <c r="K324" s="1">
        <f>IFERROR(__xludf.DUMMYFUNCTION("""COMPUTED_VALUE"""),146.42)</f>
        <v>146.42</v>
      </c>
      <c r="M324" s="2">
        <f>IFERROR(__xludf.DUMMYFUNCTION("""COMPUTED_VALUE"""),45762.66666666667)</f>
        <v>45762.66667</v>
      </c>
      <c r="N324" s="1">
        <f>IFERROR(__xludf.DUMMYFUNCTION("""COMPUTED_VALUE"""),1.5948244E7)</f>
        <v>15948244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IFERROR(__xludf.DUMMYFUNCTION("""COMPUTED_VALUE"""),150.47)</f>
        <v>150.47</v>
      </c>
      <c r="D325" s="2">
        <f>IFERROR(__xludf.DUMMYFUNCTION("""COMPUTED_VALUE"""),45763.66666666667)</f>
        <v>45763.66667</v>
      </c>
      <c r="E325" s="1">
        <f>IFERROR(__xludf.DUMMYFUNCTION("""COMPUTED_VALUE"""),153.3)</f>
        <v>153.3</v>
      </c>
      <c r="G325" s="2">
        <f>IFERROR(__xludf.DUMMYFUNCTION("""COMPUTED_VALUE"""),45763.66666666667)</f>
        <v>45763.66667</v>
      </c>
      <c r="H325" s="1">
        <f>IFERROR(__xludf.DUMMYFUNCTION("""COMPUTED_VALUE"""),148.98)</f>
        <v>148.98</v>
      </c>
      <c r="J325" s="2">
        <f>IFERROR(__xludf.DUMMYFUNCTION("""COMPUTED_VALUE"""),45763.66666666667)</f>
        <v>45763.66667</v>
      </c>
      <c r="K325" s="1">
        <f>IFERROR(__xludf.DUMMYFUNCTION("""COMPUTED_VALUE"""),150.23)</f>
        <v>150.23</v>
      </c>
      <c r="M325" s="2">
        <f>IFERROR(__xludf.DUMMYFUNCTION("""COMPUTED_VALUE"""),45763.66666666667)</f>
        <v>45763.66667</v>
      </c>
      <c r="N325" s="1">
        <f>IFERROR(__xludf.DUMMYFUNCTION("""COMPUTED_VALUE"""),2.3529679E7)</f>
        <v>23529679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IFERROR(__xludf.DUMMYFUNCTION("""COMPUTED_VALUE"""),148.44)</f>
        <v>148.44</v>
      </c>
      <c r="D326" s="2">
        <f>IFERROR(__xludf.DUMMYFUNCTION("""COMPUTED_VALUE"""),45764.66666666667)</f>
        <v>45764.66667</v>
      </c>
      <c r="E326" s="1">
        <f>IFERROR(__xludf.DUMMYFUNCTION("""COMPUTED_VALUE"""),149.59)</f>
        <v>149.59</v>
      </c>
      <c r="G326" s="2">
        <f>IFERROR(__xludf.DUMMYFUNCTION("""COMPUTED_VALUE"""),45764.66666666667)</f>
        <v>45764.66667</v>
      </c>
      <c r="H326" s="1">
        <f>IFERROR(__xludf.DUMMYFUNCTION("""COMPUTED_VALUE"""),146.41)</f>
        <v>146.41</v>
      </c>
      <c r="J326" s="2">
        <f>IFERROR(__xludf.DUMMYFUNCTION("""COMPUTED_VALUE"""),45764.66666666667)</f>
        <v>45764.66667</v>
      </c>
      <c r="K326" s="1">
        <f>IFERROR(__xludf.DUMMYFUNCTION("""COMPUTED_VALUE"""),146.91)</f>
        <v>146.91</v>
      </c>
      <c r="M326" s="2">
        <f>IFERROR(__xludf.DUMMYFUNCTION("""COMPUTED_VALUE"""),45764.66666666667)</f>
        <v>45764.66667</v>
      </c>
      <c r="N326" s="1">
        <f>IFERROR(__xludf.DUMMYFUNCTION("""COMPUTED_VALUE"""),2.040944E7)</f>
        <v>20409440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IFERROR(__xludf.DUMMYFUNCTION("""COMPUTED_VALUE"""),152.17)</f>
        <v>152.17</v>
      </c>
      <c r="D327" s="2">
        <f>IFERROR(__xludf.DUMMYFUNCTION("""COMPUTED_VALUE"""),45768.66666666667)</f>
        <v>45768.66667</v>
      </c>
      <c r="E327" s="1">
        <f>IFERROR(__xludf.DUMMYFUNCTION("""COMPUTED_VALUE"""),152.38)</f>
        <v>152.38</v>
      </c>
      <c r="G327" s="2">
        <f>IFERROR(__xludf.DUMMYFUNCTION("""COMPUTED_VALUE"""),45768.66666666667)</f>
        <v>45768.66667</v>
      </c>
      <c r="H327" s="1">
        <f>IFERROR(__xludf.DUMMYFUNCTION("""COMPUTED_VALUE"""),145.92)</f>
        <v>145.92</v>
      </c>
      <c r="J327" s="2">
        <f>IFERROR(__xludf.DUMMYFUNCTION("""COMPUTED_VALUE"""),45768.66666666667)</f>
        <v>45768.66667</v>
      </c>
      <c r="K327" s="1">
        <f>IFERROR(__xludf.DUMMYFUNCTION("""COMPUTED_VALUE"""),147.87)</f>
        <v>147.87</v>
      </c>
      <c r="M327" s="2">
        <f>IFERROR(__xludf.DUMMYFUNCTION("""COMPUTED_VALUE"""),45768.66666666667)</f>
        <v>45768.66667</v>
      </c>
      <c r="N327" s="1">
        <f>IFERROR(__xludf.DUMMYFUNCTION("""COMPUTED_VALUE"""),2.1814616E7)</f>
        <v>21814616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IFERROR(__xludf.DUMMYFUNCTION("""COMPUTED_VALUE"""),148.9)</f>
        <v>148.9</v>
      </c>
      <c r="D328" s="2">
        <f>IFERROR(__xludf.DUMMYFUNCTION("""COMPUTED_VALUE"""),45769.66666666667)</f>
        <v>45769.66667</v>
      </c>
      <c r="E328" s="1">
        <f>IFERROR(__xludf.DUMMYFUNCTION("""COMPUTED_VALUE"""),149.45)</f>
        <v>149.45</v>
      </c>
      <c r="G328" s="2">
        <f>IFERROR(__xludf.DUMMYFUNCTION("""COMPUTED_VALUE"""),45769.66666666667)</f>
        <v>45769.66667</v>
      </c>
      <c r="H328" s="1">
        <f>IFERROR(__xludf.DUMMYFUNCTION("""COMPUTED_VALUE"""),144.88)</f>
        <v>144.88</v>
      </c>
      <c r="J328" s="2">
        <f>IFERROR(__xludf.DUMMYFUNCTION("""COMPUTED_VALUE"""),45769.66666666667)</f>
        <v>45769.66667</v>
      </c>
      <c r="K328" s="1">
        <f>IFERROR(__xludf.DUMMYFUNCTION("""COMPUTED_VALUE"""),145.51)</f>
        <v>145.51</v>
      </c>
      <c r="M328" s="2">
        <f>IFERROR(__xludf.DUMMYFUNCTION("""COMPUTED_VALUE"""),45769.66666666667)</f>
        <v>45769.66667</v>
      </c>
      <c r="N328" s="1">
        <f>IFERROR(__xludf.DUMMYFUNCTION("""COMPUTED_VALUE"""),2.4664607E7)</f>
        <v>24664607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IFERROR(__xludf.DUMMYFUNCTION("""COMPUTED_VALUE"""),139.9)</f>
        <v>139.9</v>
      </c>
      <c r="D329" s="2">
        <f>IFERROR(__xludf.DUMMYFUNCTION("""COMPUTED_VALUE"""),45770.66666666667)</f>
        <v>45770.66667</v>
      </c>
      <c r="E329" s="1">
        <f>IFERROR(__xludf.DUMMYFUNCTION("""COMPUTED_VALUE"""),141.79)</f>
        <v>141.79</v>
      </c>
      <c r="G329" s="2">
        <f>IFERROR(__xludf.DUMMYFUNCTION("""COMPUTED_VALUE"""),45770.66666666667)</f>
        <v>45770.66667</v>
      </c>
      <c r="H329" s="1">
        <f>IFERROR(__xludf.DUMMYFUNCTION("""COMPUTED_VALUE"""),137.72)</f>
        <v>137.72</v>
      </c>
      <c r="J329" s="2">
        <f>IFERROR(__xludf.DUMMYFUNCTION("""COMPUTED_VALUE"""),45770.66666666667)</f>
        <v>45770.66667</v>
      </c>
      <c r="K329" s="1">
        <f>IFERROR(__xludf.DUMMYFUNCTION("""COMPUTED_VALUE"""),141.2)</f>
        <v>141.2</v>
      </c>
      <c r="M329" s="2">
        <f>IFERROR(__xludf.DUMMYFUNCTION("""COMPUTED_VALUE"""),45770.66666666667)</f>
        <v>45770.66667</v>
      </c>
      <c r="N329" s="1">
        <f>IFERROR(__xludf.DUMMYFUNCTION("""COMPUTED_VALUE"""),2.8910588E7)</f>
        <v>28910588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IFERROR(__xludf.DUMMYFUNCTION("""COMPUTED_VALUE"""),144.25)</f>
        <v>144.25</v>
      </c>
      <c r="D330" s="2">
        <f>IFERROR(__xludf.DUMMYFUNCTION("""COMPUTED_VALUE"""),45771.66666666667)</f>
        <v>45771.66667</v>
      </c>
      <c r="E330" s="1">
        <f>IFERROR(__xludf.DUMMYFUNCTION("""COMPUTED_VALUE"""),146.13)</f>
        <v>146.13</v>
      </c>
      <c r="G330" s="2">
        <f>IFERROR(__xludf.DUMMYFUNCTION("""COMPUTED_VALUE"""),45771.66666666667)</f>
        <v>45771.66667</v>
      </c>
      <c r="H330" s="1">
        <f>IFERROR(__xludf.DUMMYFUNCTION("""COMPUTED_VALUE"""),142.61)</f>
        <v>142.61</v>
      </c>
      <c r="J330" s="2">
        <f>IFERROR(__xludf.DUMMYFUNCTION("""COMPUTED_VALUE"""),45771.66666666667)</f>
        <v>45771.66667</v>
      </c>
      <c r="K330" s="1">
        <f>IFERROR(__xludf.DUMMYFUNCTION("""COMPUTED_VALUE"""),146.08)</f>
        <v>146.08</v>
      </c>
      <c r="M330" s="2">
        <f>IFERROR(__xludf.DUMMYFUNCTION("""COMPUTED_VALUE"""),45771.66666666667)</f>
        <v>45771.66667</v>
      </c>
      <c r="N330" s="1">
        <f>IFERROR(__xludf.DUMMYFUNCTION("""COMPUTED_VALUE"""),1.8699111E7)</f>
        <v>18699111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IFERROR(__xludf.DUMMYFUNCTION("""COMPUTED_VALUE"""),142.21)</f>
        <v>142.21</v>
      </c>
      <c r="D331" s="2">
        <f>IFERROR(__xludf.DUMMYFUNCTION("""COMPUTED_VALUE"""),45772.66666666667)</f>
        <v>45772.66667</v>
      </c>
      <c r="E331" s="1">
        <f>IFERROR(__xludf.DUMMYFUNCTION("""COMPUTED_VALUE"""),142.71)</f>
        <v>142.71</v>
      </c>
      <c r="G331" s="2">
        <f>IFERROR(__xludf.DUMMYFUNCTION("""COMPUTED_VALUE"""),45772.66666666667)</f>
        <v>45772.66667</v>
      </c>
      <c r="H331" s="1">
        <f>IFERROR(__xludf.DUMMYFUNCTION("""COMPUTED_VALUE"""),140.79)</f>
        <v>140.79</v>
      </c>
      <c r="J331" s="2">
        <f>IFERROR(__xludf.DUMMYFUNCTION("""COMPUTED_VALUE"""),45772.66666666667)</f>
        <v>45772.66667</v>
      </c>
      <c r="K331" s="1">
        <f>IFERROR(__xludf.DUMMYFUNCTION("""COMPUTED_VALUE"""),141.79)</f>
        <v>141.79</v>
      </c>
      <c r="M331" s="2">
        <f>IFERROR(__xludf.DUMMYFUNCTION("""COMPUTED_VALUE"""),45772.66666666667)</f>
        <v>45772.66667</v>
      </c>
      <c r="N331" s="1">
        <f>IFERROR(__xludf.DUMMYFUNCTION("""COMPUTED_VALUE"""),1.538714E7)</f>
        <v>15387140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IFERROR(__xludf.DUMMYFUNCTION("""COMPUTED_VALUE"""),141.85)</f>
        <v>141.85</v>
      </c>
      <c r="D332" s="2">
        <f>IFERROR(__xludf.DUMMYFUNCTION("""COMPUTED_VALUE"""),45775.66666666667)</f>
        <v>45775.66667</v>
      </c>
      <c r="E332" s="1">
        <f>IFERROR(__xludf.DUMMYFUNCTION("""COMPUTED_VALUE"""),143.38)</f>
        <v>143.38</v>
      </c>
      <c r="G332" s="2">
        <f>IFERROR(__xludf.DUMMYFUNCTION("""COMPUTED_VALUE"""),45775.66666666667)</f>
        <v>45775.66667</v>
      </c>
      <c r="H332" s="1">
        <f>IFERROR(__xludf.DUMMYFUNCTION("""COMPUTED_VALUE"""),140.19)</f>
        <v>140.19</v>
      </c>
      <c r="J332" s="2">
        <f>IFERROR(__xludf.DUMMYFUNCTION("""COMPUTED_VALUE"""),45775.66666666667)</f>
        <v>45775.66667</v>
      </c>
      <c r="K332" s="1">
        <f>IFERROR(__xludf.DUMMYFUNCTION("""COMPUTED_VALUE"""),143.33)</f>
        <v>143.33</v>
      </c>
      <c r="M332" s="2">
        <f>IFERROR(__xludf.DUMMYFUNCTION("""COMPUTED_VALUE"""),45775.66666666667)</f>
        <v>45775.66667</v>
      </c>
      <c r="N332" s="1">
        <f>IFERROR(__xludf.DUMMYFUNCTION("""COMPUTED_VALUE"""),1.2373217E7)</f>
        <v>12373217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IFERROR(__xludf.DUMMYFUNCTION("""COMPUTED_VALUE"""),142.48)</f>
        <v>142.48</v>
      </c>
      <c r="D333" s="2">
        <f>IFERROR(__xludf.DUMMYFUNCTION("""COMPUTED_VALUE"""),45776.66666666667)</f>
        <v>45776.66667</v>
      </c>
      <c r="E333" s="1">
        <f>IFERROR(__xludf.DUMMYFUNCTION("""COMPUTED_VALUE"""),142.92)</f>
        <v>142.92</v>
      </c>
      <c r="G333" s="2">
        <f>IFERROR(__xludf.DUMMYFUNCTION("""COMPUTED_VALUE"""),45776.66666666667)</f>
        <v>45776.66667</v>
      </c>
      <c r="H333" s="1">
        <f>IFERROR(__xludf.DUMMYFUNCTION("""COMPUTED_VALUE"""),140.65)</f>
        <v>140.65</v>
      </c>
      <c r="J333" s="2">
        <f>IFERROR(__xludf.DUMMYFUNCTION("""COMPUTED_VALUE"""),45776.66666666667)</f>
        <v>45776.66667</v>
      </c>
      <c r="K333" s="1">
        <f>IFERROR(__xludf.DUMMYFUNCTION("""COMPUTED_VALUE"""),140.92)</f>
        <v>140.92</v>
      </c>
      <c r="M333" s="2">
        <f>IFERROR(__xludf.DUMMYFUNCTION("""COMPUTED_VALUE"""),45776.66666666667)</f>
        <v>45776.66667</v>
      </c>
      <c r="N333" s="1">
        <f>IFERROR(__xludf.DUMMYFUNCTION("""COMPUTED_VALUE"""),1.2544926E7)</f>
        <v>12544926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IFERROR(__xludf.DUMMYFUNCTION("""COMPUTED_VALUE"""),140.13)</f>
        <v>140.13</v>
      </c>
      <c r="D334" s="2">
        <f>IFERROR(__xludf.DUMMYFUNCTION("""COMPUTED_VALUE"""),45777.66666666667)</f>
        <v>45777.66667</v>
      </c>
      <c r="E334" s="1">
        <f>IFERROR(__xludf.DUMMYFUNCTION("""COMPUTED_VALUE"""),141.66)</f>
        <v>141.66</v>
      </c>
      <c r="G334" s="2">
        <f>IFERROR(__xludf.DUMMYFUNCTION("""COMPUTED_VALUE"""),45777.66666666667)</f>
        <v>45777.66667</v>
      </c>
      <c r="H334" s="1">
        <f>IFERROR(__xludf.DUMMYFUNCTION("""COMPUTED_VALUE"""),139.75)</f>
        <v>139.75</v>
      </c>
      <c r="J334" s="2">
        <f>IFERROR(__xludf.DUMMYFUNCTION("""COMPUTED_VALUE"""),45777.66666666667)</f>
        <v>45777.66667</v>
      </c>
      <c r="K334" s="1">
        <f>IFERROR(__xludf.DUMMYFUNCTION("""COMPUTED_VALUE"""),141.65)</f>
        <v>141.65</v>
      </c>
      <c r="M334" s="2">
        <f>IFERROR(__xludf.DUMMYFUNCTION("""COMPUTED_VALUE"""),45777.66666666667)</f>
        <v>45777.66667</v>
      </c>
      <c r="N334" s="1">
        <f>IFERROR(__xludf.DUMMYFUNCTION("""COMPUTED_VALUE"""),1.4810487E7)</f>
        <v>14810487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IFERROR(__xludf.DUMMYFUNCTION("""COMPUTED_VALUE"""),138.12)</f>
        <v>138.12</v>
      </c>
      <c r="D335" s="2">
        <f>IFERROR(__xludf.DUMMYFUNCTION("""COMPUTED_VALUE"""),45778.66666666667)</f>
        <v>45778.66667</v>
      </c>
      <c r="E335" s="1">
        <f>IFERROR(__xludf.DUMMYFUNCTION("""COMPUTED_VALUE"""),138.12)</f>
        <v>138.12</v>
      </c>
      <c r="G335" s="2">
        <f>IFERROR(__xludf.DUMMYFUNCTION("""COMPUTED_VALUE"""),45778.66666666667)</f>
        <v>45778.66667</v>
      </c>
      <c r="H335" s="1">
        <f>IFERROR(__xludf.DUMMYFUNCTION("""COMPUTED_VALUE"""),136.09)</f>
        <v>136.09</v>
      </c>
      <c r="J335" s="2">
        <f>IFERROR(__xludf.DUMMYFUNCTION("""COMPUTED_VALUE"""),45778.66666666667)</f>
        <v>45778.66667</v>
      </c>
      <c r="K335" s="1">
        <f>IFERROR(__xludf.DUMMYFUNCTION("""COMPUTED_VALUE"""),137.47)</f>
        <v>137.47</v>
      </c>
      <c r="M335" s="2">
        <f>IFERROR(__xludf.DUMMYFUNCTION("""COMPUTED_VALUE"""),45778.66666666667)</f>
        <v>45778.66667</v>
      </c>
      <c r="N335" s="1">
        <f>IFERROR(__xludf.DUMMYFUNCTION("""COMPUTED_VALUE"""),1.4974177E7)</f>
        <v>14974177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IFERROR(__xludf.DUMMYFUNCTION("""COMPUTED_VALUE"""),139.61)</f>
        <v>139.61</v>
      </c>
      <c r="D336" s="2">
        <f>IFERROR(__xludf.DUMMYFUNCTION("""COMPUTED_VALUE"""),45779.66666666667)</f>
        <v>45779.66667</v>
      </c>
      <c r="E336" s="1">
        <f>IFERROR(__xludf.DUMMYFUNCTION("""COMPUTED_VALUE"""),140.01)</f>
        <v>140.01</v>
      </c>
      <c r="G336" s="2">
        <f>IFERROR(__xludf.DUMMYFUNCTION("""COMPUTED_VALUE"""),45779.66666666667)</f>
        <v>45779.66667</v>
      </c>
      <c r="H336" s="1">
        <f>IFERROR(__xludf.DUMMYFUNCTION("""COMPUTED_VALUE"""),136.5)</f>
        <v>136.5</v>
      </c>
      <c r="J336" s="2">
        <f>IFERROR(__xludf.DUMMYFUNCTION("""COMPUTED_VALUE"""),45779.66666666667)</f>
        <v>45779.66667</v>
      </c>
      <c r="K336" s="1">
        <f>IFERROR(__xludf.DUMMYFUNCTION("""COMPUTED_VALUE"""),137.62)</f>
        <v>137.62</v>
      </c>
      <c r="M336" s="2">
        <f>IFERROR(__xludf.DUMMYFUNCTION("""COMPUTED_VALUE"""),45779.66666666667)</f>
        <v>45779.66667</v>
      </c>
      <c r="N336" s="1">
        <f>IFERROR(__xludf.DUMMYFUNCTION("""COMPUTED_VALUE"""),1.1482461E7)</f>
        <v>11482461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IFERROR(__xludf.DUMMYFUNCTION("""COMPUTED_VALUE"""),139.28)</f>
        <v>139.28</v>
      </c>
      <c r="D337" s="2">
        <f>IFERROR(__xludf.DUMMYFUNCTION("""COMPUTED_VALUE"""),45782.66666666667)</f>
        <v>45782.66667</v>
      </c>
      <c r="E337" s="1">
        <f>IFERROR(__xludf.DUMMYFUNCTION("""COMPUTED_VALUE"""),142.2)</f>
        <v>142.2</v>
      </c>
      <c r="G337" s="2">
        <f>IFERROR(__xludf.DUMMYFUNCTION("""COMPUTED_VALUE"""),45782.66666666667)</f>
        <v>45782.66667</v>
      </c>
      <c r="H337" s="1">
        <f>IFERROR(__xludf.DUMMYFUNCTION("""COMPUTED_VALUE"""),139.28)</f>
        <v>139.28</v>
      </c>
      <c r="J337" s="2">
        <f>IFERROR(__xludf.DUMMYFUNCTION("""COMPUTED_VALUE"""),45782.66666666667)</f>
        <v>45782.66667</v>
      </c>
      <c r="K337" s="1">
        <f>IFERROR(__xludf.DUMMYFUNCTION("""COMPUTED_VALUE"""),141.93)</f>
        <v>141.93</v>
      </c>
      <c r="M337" s="2">
        <f>IFERROR(__xludf.DUMMYFUNCTION("""COMPUTED_VALUE"""),45782.66666666667)</f>
        <v>45782.66667</v>
      </c>
      <c r="N337" s="1">
        <f>IFERROR(__xludf.DUMMYFUNCTION("""COMPUTED_VALUE"""),1.4622179E7)</f>
        <v>14622179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IFERROR(__xludf.DUMMYFUNCTION("""COMPUTED_VALUE"""),141.93)</f>
        <v>141.93</v>
      </c>
      <c r="D338" s="2">
        <f>IFERROR(__xludf.DUMMYFUNCTION("""COMPUTED_VALUE"""),45783.66666666667)</f>
        <v>45783.66667</v>
      </c>
      <c r="E338" s="1">
        <f>IFERROR(__xludf.DUMMYFUNCTION("""COMPUTED_VALUE"""),146.83)</f>
        <v>146.83</v>
      </c>
      <c r="G338" s="2">
        <f>IFERROR(__xludf.DUMMYFUNCTION("""COMPUTED_VALUE"""),45783.66666666667)</f>
        <v>45783.66667</v>
      </c>
      <c r="H338" s="1">
        <f>IFERROR(__xludf.DUMMYFUNCTION("""COMPUTED_VALUE"""),141.93)</f>
        <v>141.93</v>
      </c>
      <c r="J338" s="2">
        <f>IFERROR(__xludf.DUMMYFUNCTION("""COMPUTED_VALUE"""),45783.66666666667)</f>
        <v>45783.66667</v>
      </c>
      <c r="K338" s="1">
        <f>IFERROR(__xludf.DUMMYFUNCTION("""COMPUTED_VALUE"""),146.59)</f>
        <v>146.59</v>
      </c>
      <c r="M338" s="2">
        <f>IFERROR(__xludf.DUMMYFUNCTION("""COMPUTED_VALUE"""),45783.66666666667)</f>
        <v>45783.66667</v>
      </c>
      <c r="N338" s="1">
        <f>IFERROR(__xludf.DUMMYFUNCTION("""COMPUTED_VALUE"""),1.6881835E7)</f>
        <v>16881835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IFERROR(__xludf.DUMMYFUNCTION("""COMPUTED_VALUE"""),143.36)</f>
        <v>143.36</v>
      </c>
      <c r="D339" s="2">
        <f>IFERROR(__xludf.DUMMYFUNCTION("""COMPUTED_VALUE"""),45784.66666666667)</f>
        <v>45784.66667</v>
      </c>
      <c r="E339" s="1">
        <f>IFERROR(__xludf.DUMMYFUNCTION("""COMPUTED_VALUE"""),145.64)</f>
        <v>145.64</v>
      </c>
      <c r="G339" s="2">
        <f>IFERROR(__xludf.DUMMYFUNCTION("""COMPUTED_VALUE"""),45784.66666666667)</f>
        <v>45784.66667</v>
      </c>
      <c r="H339" s="1">
        <f>IFERROR(__xludf.DUMMYFUNCTION("""COMPUTED_VALUE"""),143.25)</f>
        <v>143.25</v>
      </c>
      <c r="J339" s="2">
        <f>IFERROR(__xludf.DUMMYFUNCTION("""COMPUTED_VALUE"""),45784.66666666667)</f>
        <v>45784.66667</v>
      </c>
      <c r="K339" s="1">
        <f>IFERROR(__xludf.DUMMYFUNCTION("""COMPUTED_VALUE"""),145.02)</f>
        <v>145.02</v>
      </c>
      <c r="M339" s="2">
        <f>IFERROR(__xludf.DUMMYFUNCTION("""COMPUTED_VALUE"""),45784.66666666667)</f>
        <v>45784.66667</v>
      </c>
      <c r="N339" s="1">
        <f>IFERROR(__xludf.DUMMYFUNCTION("""COMPUTED_VALUE"""),1.4103603E7)</f>
        <v>14103603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IFERROR(__xludf.DUMMYFUNCTION("""COMPUTED_VALUE"""),144.63)</f>
        <v>144.63</v>
      </c>
      <c r="D340" s="2">
        <f>IFERROR(__xludf.DUMMYFUNCTION("""COMPUTED_VALUE"""),45785.66666666667)</f>
        <v>45785.66667</v>
      </c>
      <c r="E340" s="1">
        <f>IFERROR(__xludf.DUMMYFUNCTION("""COMPUTED_VALUE"""),145.0)</f>
        <v>145</v>
      </c>
      <c r="G340" s="2">
        <f>IFERROR(__xludf.DUMMYFUNCTION("""COMPUTED_VALUE"""),45785.66666666667)</f>
        <v>45785.66667</v>
      </c>
      <c r="H340" s="1">
        <f>IFERROR(__xludf.DUMMYFUNCTION("""COMPUTED_VALUE"""),141.12)</f>
        <v>141.12</v>
      </c>
      <c r="J340" s="2">
        <f>IFERROR(__xludf.DUMMYFUNCTION("""COMPUTED_VALUE"""),45785.66666666667)</f>
        <v>45785.66667</v>
      </c>
      <c r="K340" s="1">
        <f>IFERROR(__xludf.DUMMYFUNCTION("""COMPUTED_VALUE"""),141.31)</f>
        <v>141.31</v>
      </c>
      <c r="M340" s="2">
        <f>IFERROR(__xludf.DUMMYFUNCTION("""COMPUTED_VALUE"""),45785.66666666667)</f>
        <v>45785.66667</v>
      </c>
      <c r="N340" s="1">
        <f>IFERROR(__xludf.DUMMYFUNCTION("""COMPUTED_VALUE"""),1.4087008E7)</f>
        <v>14087008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IFERROR(__xludf.DUMMYFUNCTION("""COMPUTED_VALUE"""),143.11)</f>
        <v>143.11</v>
      </c>
      <c r="D341" s="2">
        <f>IFERROR(__xludf.DUMMYFUNCTION("""COMPUTED_VALUE"""),45786.66666666667)</f>
        <v>45786.66667</v>
      </c>
      <c r="E341" s="1">
        <f>IFERROR(__xludf.DUMMYFUNCTION("""COMPUTED_VALUE"""),146.2)</f>
        <v>146.2</v>
      </c>
      <c r="G341" s="2">
        <f>IFERROR(__xludf.DUMMYFUNCTION("""COMPUTED_VALUE"""),45786.66666666667)</f>
        <v>45786.66667</v>
      </c>
      <c r="H341" s="1">
        <f>IFERROR(__xludf.DUMMYFUNCTION("""COMPUTED_VALUE"""),142.99)</f>
        <v>142.99</v>
      </c>
      <c r="J341" s="2">
        <f>IFERROR(__xludf.DUMMYFUNCTION("""COMPUTED_VALUE"""),45786.66666666667)</f>
        <v>45786.66667</v>
      </c>
      <c r="K341" s="1">
        <f>IFERROR(__xludf.DUMMYFUNCTION("""COMPUTED_VALUE"""),145.94)</f>
        <v>145.94</v>
      </c>
      <c r="M341" s="2">
        <f>IFERROR(__xludf.DUMMYFUNCTION("""COMPUTED_VALUE"""),45786.66666666667)</f>
        <v>45786.66667</v>
      </c>
      <c r="N341" s="1">
        <f>IFERROR(__xludf.DUMMYFUNCTION("""COMPUTED_VALUE"""),1.252752E7)</f>
        <v>12527520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IFERROR(__xludf.DUMMYFUNCTION("""COMPUTED_VALUE"""),137.01)</f>
        <v>137.01</v>
      </c>
      <c r="D342" s="2">
        <f>IFERROR(__xludf.DUMMYFUNCTION("""COMPUTED_VALUE"""),45789.66666666667)</f>
        <v>45789.66667</v>
      </c>
      <c r="E342" s="1">
        <f>IFERROR(__xludf.DUMMYFUNCTION("""COMPUTED_VALUE"""),138.28)</f>
        <v>138.28</v>
      </c>
      <c r="G342" s="2">
        <f>IFERROR(__xludf.DUMMYFUNCTION("""COMPUTED_VALUE"""),45789.66666666667)</f>
        <v>45789.66667</v>
      </c>
      <c r="H342" s="1">
        <f>IFERROR(__xludf.DUMMYFUNCTION("""COMPUTED_VALUE"""),134.9)</f>
        <v>134.9</v>
      </c>
      <c r="J342" s="2">
        <f>IFERROR(__xludf.DUMMYFUNCTION("""COMPUTED_VALUE"""),45789.66666666667)</f>
        <v>45789.66667</v>
      </c>
      <c r="K342" s="1">
        <f>IFERROR(__xludf.DUMMYFUNCTION("""COMPUTED_VALUE"""),135.68)</f>
        <v>135.68</v>
      </c>
      <c r="M342" s="2">
        <f>IFERROR(__xludf.DUMMYFUNCTION("""COMPUTED_VALUE"""),45789.66666666667)</f>
        <v>45789.66667</v>
      </c>
      <c r="N342" s="1">
        <f>IFERROR(__xludf.DUMMYFUNCTION("""COMPUTED_VALUE"""),2.5764945E7)</f>
        <v>25764945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IFERROR(__xludf.DUMMYFUNCTION("""COMPUTED_VALUE"""),135.43)</f>
        <v>135.43</v>
      </c>
      <c r="D343" s="2">
        <f>IFERROR(__xludf.DUMMYFUNCTION("""COMPUTED_VALUE"""),45790.66666666667)</f>
        <v>45790.66667</v>
      </c>
      <c r="E343" s="1">
        <f>IFERROR(__xludf.DUMMYFUNCTION("""COMPUTED_VALUE"""),135.54)</f>
        <v>135.54</v>
      </c>
      <c r="G343" s="2">
        <f>IFERROR(__xludf.DUMMYFUNCTION("""COMPUTED_VALUE"""),45790.66666666667)</f>
        <v>45790.66667</v>
      </c>
      <c r="H343" s="1">
        <f>IFERROR(__xludf.DUMMYFUNCTION("""COMPUTED_VALUE"""),133.76)</f>
        <v>133.76</v>
      </c>
      <c r="J343" s="2">
        <f>IFERROR(__xludf.DUMMYFUNCTION("""COMPUTED_VALUE"""),45790.66666666667)</f>
        <v>45790.66667</v>
      </c>
      <c r="K343" s="1">
        <f>IFERROR(__xludf.DUMMYFUNCTION("""COMPUTED_VALUE"""),134.95)</f>
        <v>134.95</v>
      </c>
      <c r="M343" s="2">
        <f>IFERROR(__xludf.DUMMYFUNCTION("""COMPUTED_VALUE"""),45790.66666666667)</f>
        <v>45790.66667</v>
      </c>
      <c r="N343" s="1">
        <f>IFERROR(__xludf.DUMMYFUNCTION("""COMPUTED_VALUE"""),2.0002413E7)</f>
        <v>20002413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IFERROR(__xludf.DUMMYFUNCTION("""COMPUTED_VALUE"""),132.96)</f>
        <v>132.96</v>
      </c>
      <c r="D344" s="2">
        <f>IFERROR(__xludf.DUMMYFUNCTION("""COMPUTED_VALUE"""),45791.66666666667)</f>
        <v>45791.66667</v>
      </c>
      <c r="E344" s="1">
        <f>IFERROR(__xludf.DUMMYFUNCTION("""COMPUTED_VALUE"""),132.96)</f>
        <v>132.96</v>
      </c>
      <c r="G344" s="2">
        <f>IFERROR(__xludf.DUMMYFUNCTION("""COMPUTED_VALUE"""),45791.66666666667)</f>
        <v>45791.66667</v>
      </c>
      <c r="H344" s="1">
        <f>IFERROR(__xludf.DUMMYFUNCTION("""COMPUTED_VALUE"""),129.58)</f>
        <v>129.58</v>
      </c>
      <c r="J344" s="2">
        <f>IFERROR(__xludf.DUMMYFUNCTION("""COMPUTED_VALUE"""),45791.66666666667)</f>
        <v>45791.66667</v>
      </c>
      <c r="K344" s="1">
        <f>IFERROR(__xludf.DUMMYFUNCTION("""COMPUTED_VALUE"""),131.14)</f>
        <v>131.14</v>
      </c>
      <c r="M344" s="2">
        <f>IFERROR(__xludf.DUMMYFUNCTION("""COMPUTED_VALUE"""),45791.66666666667)</f>
        <v>45791.66667</v>
      </c>
      <c r="N344" s="1">
        <f>IFERROR(__xludf.DUMMYFUNCTION("""COMPUTED_VALUE"""),2.2421001E7)</f>
        <v>22421001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IFERROR(__xludf.DUMMYFUNCTION("""COMPUTED_VALUE"""),131.82)</f>
        <v>131.82</v>
      </c>
      <c r="D345" s="2">
        <f>IFERROR(__xludf.DUMMYFUNCTION("""COMPUTED_VALUE"""),45792.66666666667)</f>
        <v>45792.66667</v>
      </c>
      <c r="E345" s="1">
        <f>IFERROR(__xludf.DUMMYFUNCTION("""COMPUTED_VALUE"""),134.11)</f>
        <v>134.11</v>
      </c>
      <c r="G345" s="2">
        <f>IFERROR(__xludf.DUMMYFUNCTION("""COMPUTED_VALUE"""),45792.66666666667)</f>
        <v>45792.66667</v>
      </c>
      <c r="H345" s="1">
        <f>IFERROR(__xludf.DUMMYFUNCTION("""COMPUTED_VALUE"""),130.55)</f>
        <v>130.55</v>
      </c>
      <c r="J345" s="2">
        <f>IFERROR(__xludf.DUMMYFUNCTION("""COMPUTED_VALUE"""),45792.66666666667)</f>
        <v>45792.66667</v>
      </c>
      <c r="K345" s="1">
        <f>IFERROR(__xludf.DUMMYFUNCTION("""COMPUTED_VALUE"""),134.03)</f>
        <v>134.03</v>
      </c>
      <c r="M345" s="2">
        <f>IFERROR(__xludf.DUMMYFUNCTION("""COMPUTED_VALUE"""),45792.66666666667)</f>
        <v>45792.66667</v>
      </c>
      <c r="N345" s="1">
        <f>IFERROR(__xludf.DUMMYFUNCTION("""COMPUTED_VALUE"""),1.9319399E7)</f>
        <v>19319399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IFERROR(__xludf.DUMMYFUNCTION("""COMPUTED_VALUE"""),134.03)</f>
        <v>134.03</v>
      </c>
      <c r="D346" s="2">
        <f>IFERROR(__xludf.DUMMYFUNCTION("""COMPUTED_VALUE"""),45793.66666666667)</f>
        <v>45793.66667</v>
      </c>
      <c r="E346" s="1">
        <f>IFERROR(__xludf.DUMMYFUNCTION("""COMPUTED_VALUE"""),134.89)</f>
        <v>134.89</v>
      </c>
      <c r="G346" s="2">
        <f>IFERROR(__xludf.DUMMYFUNCTION("""COMPUTED_VALUE"""),45793.66666666667)</f>
        <v>45793.66667</v>
      </c>
      <c r="H346" s="1">
        <f>IFERROR(__xludf.DUMMYFUNCTION("""COMPUTED_VALUE"""),131.0)</f>
        <v>131</v>
      </c>
      <c r="J346" s="2">
        <f>IFERROR(__xludf.DUMMYFUNCTION("""COMPUTED_VALUE"""),45793.66666666667)</f>
        <v>45793.66667</v>
      </c>
      <c r="K346" s="1">
        <f>IFERROR(__xludf.DUMMYFUNCTION("""COMPUTED_VALUE"""),134.88)</f>
        <v>134.88</v>
      </c>
      <c r="M346" s="2">
        <f>IFERROR(__xludf.DUMMYFUNCTION("""COMPUTED_VALUE"""),45793.66666666667)</f>
        <v>45793.66667</v>
      </c>
      <c r="N346" s="1">
        <f>IFERROR(__xludf.DUMMYFUNCTION("""COMPUTED_VALUE"""),1.4905345E7)</f>
        <v>14905345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IFERROR(__xludf.DUMMYFUNCTION("""COMPUTED_VALUE"""),137.01)</f>
        <v>137.01</v>
      </c>
      <c r="D347" s="2">
        <f>IFERROR(__xludf.DUMMYFUNCTION("""COMPUTED_VALUE"""),45796.66666666667)</f>
        <v>45796.66667</v>
      </c>
      <c r="E347" s="1">
        <f>IFERROR(__xludf.DUMMYFUNCTION("""COMPUTED_VALUE"""),137.58)</f>
        <v>137.58</v>
      </c>
      <c r="G347" s="2">
        <f>IFERROR(__xludf.DUMMYFUNCTION("""COMPUTED_VALUE"""),45796.66666666667)</f>
        <v>45796.66667</v>
      </c>
      <c r="H347" s="1">
        <f>IFERROR(__xludf.DUMMYFUNCTION("""COMPUTED_VALUE"""),134.85)</f>
        <v>134.85</v>
      </c>
      <c r="J347" s="2">
        <f>IFERROR(__xludf.DUMMYFUNCTION("""COMPUTED_VALUE"""),45796.66666666667)</f>
        <v>45796.66667</v>
      </c>
      <c r="K347" s="1">
        <f>IFERROR(__xludf.DUMMYFUNCTION("""COMPUTED_VALUE"""),137.54)</f>
        <v>137.54</v>
      </c>
      <c r="M347" s="2">
        <f>IFERROR(__xludf.DUMMYFUNCTION("""COMPUTED_VALUE"""),45796.66666666667)</f>
        <v>45796.66667</v>
      </c>
      <c r="N347" s="1">
        <f>IFERROR(__xludf.DUMMYFUNCTION("""COMPUTED_VALUE"""),1.4876335E7)</f>
        <v>14876335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IFERROR(__xludf.DUMMYFUNCTION("""COMPUTED_VALUE"""),137.54)</f>
        <v>137.54</v>
      </c>
      <c r="D348" s="2">
        <f>IFERROR(__xludf.DUMMYFUNCTION("""COMPUTED_VALUE"""),45797.66666666667)</f>
        <v>45797.66667</v>
      </c>
      <c r="E348" s="1">
        <f>IFERROR(__xludf.DUMMYFUNCTION("""COMPUTED_VALUE"""),141.39)</f>
        <v>141.39</v>
      </c>
      <c r="G348" s="2">
        <f>IFERROR(__xludf.DUMMYFUNCTION("""COMPUTED_VALUE"""),45797.66666666667)</f>
        <v>45797.66667</v>
      </c>
      <c r="H348" s="1">
        <f>IFERROR(__xludf.DUMMYFUNCTION("""COMPUTED_VALUE"""),137.54)</f>
        <v>137.54</v>
      </c>
      <c r="J348" s="2">
        <f>IFERROR(__xludf.DUMMYFUNCTION("""COMPUTED_VALUE"""),45797.66666666667)</f>
        <v>45797.66667</v>
      </c>
      <c r="K348" s="1">
        <f>IFERROR(__xludf.DUMMYFUNCTION("""COMPUTED_VALUE"""),141.26)</f>
        <v>141.26</v>
      </c>
      <c r="M348" s="2">
        <f>IFERROR(__xludf.DUMMYFUNCTION("""COMPUTED_VALUE"""),45797.66666666667)</f>
        <v>45797.66667</v>
      </c>
      <c r="N348" s="1">
        <f>IFERROR(__xludf.DUMMYFUNCTION("""COMPUTED_VALUE"""),1.3138979E7)</f>
        <v>13138979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IFERROR(__xludf.DUMMYFUNCTION("""COMPUTED_VALUE"""),142.04)</f>
        <v>142.04</v>
      </c>
      <c r="D349" s="2">
        <f>IFERROR(__xludf.DUMMYFUNCTION("""COMPUTED_VALUE"""),45798.66666666667)</f>
        <v>45798.66667</v>
      </c>
      <c r="E349" s="1">
        <f>IFERROR(__xludf.DUMMYFUNCTION("""COMPUTED_VALUE"""),143.23)</f>
        <v>143.23</v>
      </c>
      <c r="G349" s="2">
        <f>IFERROR(__xludf.DUMMYFUNCTION("""COMPUTED_VALUE"""),45798.66666666667)</f>
        <v>45798.66667</v>
      </c>
      <c r="H349" s="1">
        <f>IFERROR(__xludf.DUMMYFUNCTION("""COMPUTED_VALUE"""),140.92)</f>
        <v>140.92</v>
      </c>
      <c r="J349" s="2">
        <f>IFERROR(__xludf.DUMMYFUNCTION("""COMPUTED_VALUE"""),45798.66666666667)</f>
        <v>45798.66667</v>
      </c>
      <c r="K349" s="1">
        <f>IFERROR(__xludf.DUMMYFUNCTION("""COMPUTED_VALUE"""),141.99)</f>
        <v>141.99</v>
      </c>
      <c r="M349" s="2">
        <f>IFERROR(__xludf.DUMMYFUNCTION("""COMPUTED_VALUE"""),45798.66666666667)</f>
        <v>45798.66667</v>
      </c>
      <c r="N349" s="1">
        <f>IFERROR(__xludf.DUMMYFUNCTION("""COMPUTED_VALUE"""),1.5299091E7)</f>
        <v>15299091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IFERROR(__xludf.DUMMYFUNCTION("""COMPUTED_VALUE"""),141.55)</f>
        <v>141.55</v>
      </c>
      <c r="D350" s="2">
        <f>IFERROR(__xludf.DUMMYFUNCTION("""COMPUTED_VALUE"""),45799.66666666667)</f>
        <v>45799.66667</v>
      </c>
      <c r="E350" s="1">
        <f>IFERROR(__xludf.DUMMYFUNCTION("""COMPUTED_VALUE"""),142.29)</f>
        <v>142.29</v>
      </c>
      <c r="G350" s="2">
        <f>IFERROR(__xludf.DUMMYFUNCTION("""COMPUTED_VALUE"""),45799.66666666667)</f>
        <v>45799.66667</v>
      </c>
      <c r="H350" s="1">
        <f>IFERROR(__xludf.DUMMYFUNCTION("""COMPUTED_VALUE"""),140.18)</f>
        <v>140.18</v>
      </c>
      <c r="J350" s="2">
        <f>IFERROR(__xludf.DUMMYFUNCTION("""COMPUTED_VALUE"""),45799.66666666667)</f>
        <v>45799.66667</v>
      </c>
      <c r="K350" s="1">
        <f>IFERROR(__xludf.DUMMYFUNCTION("""COMPUTED_VALUE"""),141.47)</f>
        <v>141.47</v>
      </c>
      <c r="M350" s="2">
        <f>IFERROR(__xludf.DUMMYFUNCTION("""COMPUTED_VALUE"""),45799.66666666667)</f>
        <v>45799.66667</v>
      </c>
      <c r="N350" s="1">
        <f>IFERROR(__xludf.DUMMYFUNCTION("""COMPUTED_VALUE"""),1.0595202E7)</f>
        <v>10595202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IFERROR(__xludf.DUMMYFUNCTION("""COMPUTED_VALUE"""),142.79)</f>
        <v>142.79</v>
      </c>
      <c r="D351" s="2">
        <f>IFERROR(__xludf.DUMMYFUNCTION("""COMPUTED_VALUE"""),45800.66666666667)</f>
        <v>45800.66667</v>
      </c>
      <c r="E351" s="1">
        <f>IFERROR(__xludf.DUMMYFUNCTION("""COMPUTED_VALUE"""),144.81)</f>
        <v>144.81</v>
      </c>
      <c r="G351" s="2">
        <f>IFERROR(__xludf.DUMMYFUNCTION("""COMPUTED_VALUE"""),45800.66666666667)</f>
        <v>45800.66667</v>
      </c>
      <c r="H351" s="1">
        <f>IFERROR(__xludf.DUMMYFUNCTION("""COMPUTED_VALUE"""),142.79)</f>
        <v>142.79</v>
      </c>
      <c r="J351" s="2">
        <f>IFERROR(__xludf.DUMMYFUNCTION("""COMPUTED_VALUE"""),45800.66666666667)</f>
        <v>45800.66667</v>
      </c>
      <c r="K351" s="1">
        <f>IFERROR(__xludf.DUMMYFUNCTION("""COMPUTED_VALUE"""),144.44)</f>
        <v>144.44</v>
      </c>
      <c r="M351" s="2">
        <f>IFERROR(__xludf.DUMMYFUNCTION("""COMPUTED_VALUE"""),45800.66666666667)</f>
        <v>45800.66667</v>
      </c>
      <c r="N351" s="1">
        <f>IFERROR(__xludf.DUMMYFUNCTION("""COMPUTED_VALUE"""),1.2975141E7)</f>
        <v>12975141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IFERROR(__xludf.DUMMYFUNCTION("""COMPUTED_VALUE"""),143.33)</f>
        <v>143.33</v>
      </c>
      <c r="D352" s="2">
        <f>IFERROR(__xludf.DUMMYFUNCTION("""COMPUTED_VALUE"""),45804.66666666667)</f>
        <v>45804.66667</v>
      </c>
      <c r="E352" s="1">
        <f>IFERROR(__xludf.DUMMYFUNCTION("""COMPUTED_VALUE"""),143.33)</f>
        <v>143.33</v>
      </c>
      <c r="G352" s="2">
        <f>IFERROR(__xludf.DUMMYFUNCTION("""COMPUTED_VALUE"""),45804.66666666667)</f>
        <v>45804.66667</v>
      </c>
      <c r="H352" s="1">
        <f>IFERROR(__xludf.DUMMYFUNCTION("""COMPUTED_VALUE"""),141.3)</f>
        <v>141.3</v>
      </c>
      <c r="J352" s="2">
        <f>IFERROR(__xludf.DUMMYFUNCTION("""COMPUTED_VALUE"""),45804.66666666667)</f>
        <v>45804.66667</v>
      </c>
      <c r="K352" s="1">
        <f>IFERROR(__xludf.DUMMYFUNCTION("""COMPUTED_VALUE"""),141.92)</f>
        <v>141.92</v>
      </c>
      <c r="M352" s="2">
        <f>IFERROR(__xludf.DUMMYFUNCTION("""COMPUTED_VALUE"""),45804.66666666667)</f>
        <v>45804.66667</v>
      </c>
      <c r="N352" s="1">
        <f>IFERROR(__xludf.DUMMYFUNCTION("""COMPUTED_VALUE"""),1.3804233E7)</f>
        <v>13804233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IFERROR(__xludf.DUMMYFUNCTION("""COMPUTED_VALUE"""),142.93)</f>
        <v>142.93</v>
      </c>
      <c r="D353" s="2">
        <f>IFERROR(__xludf.DUMMYFUNCTION("""COMPUTED_VALUE"""),45805.66666666667)</f>
        <v>45805.66667</v>
      </c>
      <c r="E353" s="1">
        <f>IFERROR(__xludf.DUMMYFUNCTION("""COMPUTED_VALUE"""),143.38)</f>
        <v>143.38</v>
      </c>
      <c r="G353" s="2">
        <f>IFERROR(__xludf.DUMMYFUNCTION("""COMPUTED_VALUE"""),45805.66666666667)</f>
        <v>45805.66667</v>
      </c>
      <c r="H353" s="1">
        <f>IFERROR(__xludf.DUMMYFUNCTION("""COMPUTED_VALUE"""),141.73)</f>
        <v>141.73</v>
      </c>
      <c r="J353" s="2">
        <f>IFERROR(__xludf.DUMMYFUNCTION("""COMPUTED_VALUE"""),45805.66666666667)</f>
        <v>45805.66667</v>
      </c>
      <c r="K353" s="1">
        <f>IFERROR(__xludf.DUMMYFUNCTION("""COMPUTED_VALUE"""),142.79)</f>
        <v>142.79</v>
      </c>
      <c r="M353" s="2">
        <f>IFERROR(__xludf.DUMMYFUNCTION("""COMPUTED_VALUE"""),45805.66666666667)</f>
        <v>45805.66667</v>
      </c>
      <c r="N353" s="1">
        <f>IFERROR(__xludf.DUMMYFUNCTION("""COMPUTED_VALUE"""),9972734.0)</f>
        <v>9972734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IFERROR(__xludf.DUMMYFUNCTION("""COMPUTED_VALUE"""),143.17)</f>
        <v>143.17</v>
      </c>
      <c r="D354" s="2">
        <f>IFERROR(__xludf.DUMMYFUNCTION("""COMPUTED_VALUE"""),45806.66666666667)</f>
        <v>45806.66667</v>
      </c>
      <c r="E354" s="1">
        <f>IFERROR(__xludf.DUMMYFUNCTION("""COMPUTED_VALUE"""),143.5)</f>
        <v>143.5</v>
      </c>
      <c r="G354" s="2">
        <f>IFERROR(__xludf.DUMMYFUNCTION("""COMPUTED_VALUE"""),45806.66666666667)</f>
        <v>45806.66667</v>
      </c>
      <c r="H354" s="1">
        <f>IFERROR(__xludf.DUMMYFUNCTION("""COMPUTED_VALUE"""),141.52)</f>
        <v>141.52</v>
      </c>
      <c r="J354" s="2">
        <f>IFERROR(__xludf.DUMMYFUNCTION("""COMPUTED_VALUE"""),45806.66666666667)</f>
        <v>45806.66667</v>
      </c>
      <c r="K354" s="1">
        <f>IFERROR(__xludf.DUMMYFUNCTION("""COMPUTED_VALUE"""),142.3)</f>
        <v>142.3</v>
      </c>
      <c r="M354" s="2">
        <f>IFERROR(__xludf.DUMMYFUNCTION("""COMPUTED_VALUE"""),45806.66666666667)</f>
        <v>45806.66667</v>
      </c>
      <c r="N354" s="1">
        <f>IFERROR(__xludf.DUMMYFUNCTION("""COMPUTED_VALUE"""),1.1892848E7)</f>
        <v>11892848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IFERROR(__xludf.DUMMYFUNCTION("""COMPUTED_VALUE"""),140.92)</f>
        <v>140.92</v>
      </c>
      <c r="D355" s="2">
        <f>IFERROR(__xludf.DUMMYFUNCTION("""COMPUTED_VALUE"""),45807.66666666667)</f>
        <v>45807.66667</v>
      </c>
      <c r="E355" s="1">
        <f>IFERROR(__xludf.DUMMYFUNCTION("""COMPUTED_VALUE"""),142.36)</f>
        <v>142.36</v>
      </c>
      <c r="G355" s="2">
        <f>IFERROR(__xludf.DUMMYFUNCTION("""COMPUTED_VALUE"""),45807.66666666667)</f>
        <v>45807.66667</v>
      </c>
      <c r="H355" s="1">
        <f>IFERROR(__xludf.DUMMYFUNCTION("""COMPUTED_VALUE"""),139.92)</f>
        <v>139.92</v>
      </c>
      <c r="J355" s="2">
        <f>IFERROR(__xludf.DUMMYFUNCTION("""COMPUTED_VALUE"""),45807.66666666667)</f>
        <v>45807.66667</v>
      </c>
      <c r="K355" s="1">
        <f>IFERROR(__xludf.DUMMYFUNCTION("""COMPUTED_VALUE"""),142.36)</f>
        <v>142.36</v>
      </c>
      <c r="M355" s="2">
        <f>IFERROR(__xludf.DUMMYFUNCTION("""COMPUTED_VALUE"""),45807.66666666667)</f>
        <v>45807.66667</v>
      </c>
      <c r="N355" s="1">
        <f>IFERROR(__xludf.DUMMYFUNCTION("""COMPUTED_VALUE"""),2.4020024E7)</f>
        <v>24020024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IFERROR(__xludf.DUMMYFUNCTION("""COMPUTED_VALUE"""),144.7)</f>
        <v>144.7</v>
      </c>
      <c r="D356" s="2">
        <f>IFERROR(__xludf.DUMMYFUNCTION("""COMPUTED_VALUE"""),45810.66666666667)</f>
        <v>45810.66667</v>
      </c>
      <c r="E356" s="1">
        <f>IFERROR(__xludf.DUMMYFUNCTION("""COMPUTED_VALUE"""),151.51)</f>
        <v>151.51</v>
      </c>
      <c r="G356" s="2">
        <f>IFERROR(__xludf.DUMMYFUNCTION("""COMPUTED_VALUE"""),45810.66666666667)</f>
        <v>45810.66667</v>
      </c>
      <c r="H356" s="1">
        <f>IFERROR(__xludf.DUMMYFUNCTION("""COMPUTED_VALUE"""),144.7)</f>
        <v>144.7</v>
      </c>
      <c r="J356" s="2">
        <f>IFERROR(__xludf.DUMMYFUNCTION("""COMPUTED_VALUE"""),45810.66666666667)</f>
        <v>45810.66667</v>
      </c>
      <c r="K356" s="1">
        <f>IFERROR(__xludf.DUMMYFUNCTION("""COMPUTED_VALUE"""),150.8)</f>
        <v>150.8</v>
      </c>
      <c r="M356" s="2">
        <f>IFERROR(__xludf.DUMMYFUNCTION("""COMPUTED_VALUE"""),45810.66666666667)</f>
        <v>45810.66667</v>
      </c>
      <c r="N356" s="1">
        <f>IFERROR(__xludf.DUMMYFUNCTION("""COMPUTED_VALUE"""),1.9692572E7)</f>
        <v>19692572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IFERROR(__xludf.DUMMYFUNCTION("""COMPUTED_VALUE"""),148.75)</f>
        <v>148.75</v>
      </c>
      <c r="D357" s="2">
        <f>IFERROR(__xludf.DUMMYFUNCTION("""COMPUTED_VALUE"""),45811.66666666667)</f>
        <v>45811.66667</v>
      </c>
      <c r="E357" s="1">
        <f>IFERROR(__xludf.DUMMYFUNCTION("""COMPUTED_VALUE"""),149.92)</f>
        <v>149.92</v>
      </c>
      <c r="G357" s="2">
        <f>IFERROR(__xludf.DUMMYFUNCTION("""COMPUTED_VALUE"""),45811.66666666667)</f>
        <v>45811.66667</v>
      </c>
      <c r="H357" s="1">
        <f>IFERROR(__xludf.DUMMYFUNCTION("""COMPUTED_VALUE"""),147.0)</f>
        <v>147</v>
      </c>
      <c r="J357" s="2">
        <f>IFERROR(__xludf.DUMMYFUNCTION("""COMPUTED_VALUE"""),45811.66666666667)</f>
        <v>45811.66667</v>
      </c>
      <c r="K357" s="1">
        <f>IFERROR(__xludf.DUMMYFUNCTION("""COMPUTED_VALUE"""),149.58)</f>
        <v>149.58</v>
      </c>
      <c r="M357" s="2">
        <f>IFERROR(__xludf.DUMMYFUNCTION("""COMPUTED_VALUE"""),45811.66666666667)</f>
        <v>45811.66667</v>
      </c>
      <c r="N357" s="1">
        <f>IFERROR(__xludf.DUMMYFUNCTION("""COMPUTED_VALUE"""),1.3028462E7)</f>
        <v>13028462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IFERROR(__xludf.DUMMYFUNCTION("""COMPUTED_VALUE"""),150.22)</f>
        <v>150.22</v>
      </c>
      <c r="D358" s="2">
        <f>IFERROR(__xludf.DUMMYFUNCTION("""COMPUTED_VALUE"""),45812.66666666667)</f>
        <v>45812.66667</v>
      </c>
      <c r="E358" s="1">
        <f>IFERROR(__xludf.DUMMYFUNCTION("""COMPUTED_VALUE"""),150.47)</f>
        <v>150.47</v>
      </c>
      <c r="G358" s="2">
        <f>IFERROR(__xludf.DUMMYFUNCTION("""COMPUTED_VALUE"""),45812.66666666667)</f>
        <v>45812.66667</v>
      </c>
      <c r="H358" s="1">
        <f>IFERROR(__xludf.DUMMYFUNCTION("""COMPUTED_VALUE"""),148.77)</f>
        <v>148.77</v>
      </c>
      <c r="J358" s="2">
        <f>IFERROR(__xludf.DUMMYFUNCTION("""COMPUTED_VALUE"""),45812.66666666667)</f>
        <v>45812.66667</v>
      </c>
      <c r="K358" s="1">
        <f>IFERROR(__xludf.DUMMYFUNCTION("""COMPUTED_VALUE"""),149.11)</f>
        <v>149.11</v>
      </c>
      <c r="M358" s="2">
        <f>IFERROR(__xludf.DUMMYFUNCTION("""COMPUTED_VALUE"""),45812.66666666667)</f>
        <v>45812.66667</v>
      </c>
      <c r="N358" s="1">
        <f>IFERROR(__xludf.DUMMYFUNCTION("""COMPUTED_VALUE"""),1.0720081E7)</f>
        <v>10720081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IFERROR(__xludf.DUMMYFUNCTION("""COMPUTED_VALUE"""),151.15)</f>
        <v>151.15</v>
      </c>
      <c r="D359" s="2">
        <f>IFERROR(__xludf.DUMMYFUNCTION("""COMPUTED_VALUE"""),45813.66666666667)</f>
        <v>45813.66667</v>
      </c>
      <c r="E359" s="1">
        <f>IFERROR(__xludf.DUMMYFUNCTION("""COMPUTED_VALUE"""),152.91)</f>
        <v>152.91</v>
      </c>
      <c r="G359" s="2">
        <f>IFERROR(__xludf.DUMMYFUNCTION("""COMPUTED_VALUE"""),45813.66666666667)</f>
        <v>45813.66667</v>
      </c>
      <c r="H359" s="1">
        <f>IFERROR(__xludf.DUMMYFUNCTION("""COMPUTED_VALUE"""),147.64)</f>
        <v>147.64</v>
      </c>
      <c r="J359" s="2">
        <f>IFERROR(__xludf.DUMMYFUNCTION("""COMPUTED_VALUE"""),45813.66666666667)</f>
        <v>45813.66667</v>
      </c>
      <c r="K359" s="1">
        <f>IFERROR(__xludf.DUMMYFUNCTION("""COMPUTED_VALUE"""),148.37)</f>
        <v>148.37</v>
      </c>
      <c r="M359" s="2">
        <f>IFERROR(__xludf.DUMMYFUNCTION("""COMPUTED_VALUE"""),45813.66666666667)</f>
        <v>45813.66667</v>
      </c>
      <c r="N359" s="1">
        <f>IFERROR(__xludf.DUMMYFUNCTION("""COMPUTED_VALUE"""),1.7365061E7)</f>
        <v>17365061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IFERROR(__xludf.DUMMYFUNCTION("""COMPUTED_VALUE"""),147.96)</f>
        <v>147.96</v>
      </c>
      <c r="D360" s="2">
        <f>IFERROR(__xludf.DUMMYFUNCTION("""COMPUTED_VALUE"""),45814.66666666667)</f>
        <v>45814.66667</v>
      </c>
      <c r="E360" s="1">
        <f>IFERROR(__xludf.DUMMYFUNCTION("""COMPUTED_VALUE"""),147.96)</f>
        <v>147.96</v>
      </c>
      <c r="G360" s="2">
        <f>IFERROR(__xludf.DUMMYFUNCTION("""COMPUTED_VALUE"""),45814.66666666667)</f>
        <v>45814.66667</v>
      </c>
      <c r="H360" s="1">
        <f>IFERROR(__xludf.DUMMYFUNCTION("""COMPUTED_VALUE"""),142.66)</f>
        <v>142.66</v>
      </c>
      <c r="J360" s="2">
        <f>IFERROR(__xludf.DUMMYFUNCTION("""COMPUTED_VALUE"""),45814.66666666667)</f>
        <v>45814.66667</v>
      </c>
      <c r="K360" s="1">
        <f>IFERROR(__xludf.DUMMYFUNCTION("""COMPUTED_VALUE"""),142.94)</f>
        <v>142.94</v>
      </c>
      <c r="M360" s="2">
        <f>IFERROR(__xludf.DUMMYFUNCTION("""COMPUTED_VALUE"""),45814.66666666667)</f>
        <v>45814.66667</v>
      </c>
      <c r="N360" s="1">
        <f>IFERROR(__xludf.DUMMYFUNCTION("""COMPUTED_VALUE"""),1.7011999E7)</f>
        <v>17011999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IFERROR(__xludf.DUMMYFUNCTION("""COMPUTED_VALUE"""),142.81)</f>
        <v>142.81</v>
      </c>
      <c r="D361" s="2">
        <f>IFERROR(__xludf.DUMMYFUNCTION("""COMPUTED_VALUE"""),45817.66666666667)</f>
        <v>45817.66667</v>
      </c>
      <c r="E361" s="1">
        <f>IFERROR(__xludf.DUMMYFUNCTION("""COMPUTED_VALUE"""),145.71)</f>
        <v>145.71</v>
      </c>
      <c r="G361" s="2">
        <f>IFERROR(__xludf.DUMMYFUNCTION("""COMPUTED_VALUE"""),45817.66666666667)</f>
        <v>45817.66667</v>
      </c>
      <c r="H361" s="1">
        <f>IFERROR(__xludf.DUMMYFUNCTION("""COMPUTED_VALUE"""),142.24)</f>
        <v>142.24</v>
      </c>
      <c r="J361" s="2">
        <f>IFERROR(__xludf.DUMMYFUNCTION("""COMPUTED_VALUE"""),45817.66666666667)</f>
        <v>45817.66667</v>
      </c>
      <c r="K361" s="1">
        <f>IFERROR(__xludf.DUMMYFUNCTION("""COMPUTED_VALUE"""),144.96)</f>
        <v>144.96</v>
      </c>
      <c r="M361" s="2">
        <f>IFERROR(__xludf.DUMMYFUNCTION("""COMPUTED_VALUE"""),45817.66666666667)</f>
        <v>45817.66667</v>
      </c>
      <c r="N361" s="1">
        <f>IFERROR(__xludf.DUMMYFUNCTION("""COMPUTED_VALUE"""),1.0493759E7)</f>
        <v>10493759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IFERROR(__xludf.DUMMYFUNCTION("""COMPUTED_VALUE"""),145.6)</f>
        <v>145.6</v>
      </c>
      <c r="D362" s="2">
        <f>IFERROR(__xludf.DUMMYFUNCTION("""COMPUTED_VALUE"""),45818.66666666667)</f>
        <v>45818.66667</v>
      </c>
      <c r="E362" s="1">
        <f>IFERROR(__xludf.DUMMYFUNCTION("""COMPUTED_VALUE"""),146.08)</f>
        <v>146.08</v>
      </c>
      <c r="G362" s="2">
        <f>IFERROR(__xludf.DUMMYFUNCTION("""COMPUTED_VALUE"""),45818.66666666667)</f>
        <v>45818.66667</v>
      </c>
      <c r="H362" s="1">
        <f>IFERROR(__xludf.DUMMYFUNCTION("""COMPUTED_VALUE"""),141.86)</f>
        <v>141.86</v>
      </c>
      <c r="J362" s="2">
        <f>IFERROR(__xludf.DUMMYFUNCTION("""COMPUTED_VALUE"""),45818.66666666667)</f>
        <v>45818.66667</v>
      </c>
      <c r="K362" s="1">
        <f>IFERROR(__xludf.DUMMYFUNCTION("""COMPUTED_VALUE"""),142.49)</f>
        <v>142.49</v>
      </c>
      <c r="M362" s="2">
        <f>IFERROR(__xludf.DUMMYFUNCTION("""COMPUTED_VALUE"""),45818.66666666667)</f>
        <v>45818.66667</v>
      </c>
      <c r="N362" s="1">
        <f>IFERROR(__xludf.DUMMYFUNCTION("""COMPUTED_VALUE"""),1.3482282E7)</f>
        <v>13482282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IFERROR(__xludf.DUMMYFUNCTION("""COMPUTED_VALUE"""),142.67)</f>
        <v>142.67</v>
      </c>
      <c r="D363" s="2">
        <f>IFERROR(__xludf.DUMMYFUNCTION("""COMPUTED_VALUE"""),45819.66666666667)</f>
        <v>45819.66667</v>
      </c>
      <c r="E363" s="1">
        <f>IFERROR(__xludf.DUMMYFUNCTION("""COMPUTED_VALUE"""),144.46)</f>
        <v>144.46</v>
      </c>
      <c r="G363" s="2">
        <f>IFERROR(__xludf.DUMMYFUNCTION("""COMPUTED_VALUE"""),45819.66666666667)</f>
        <v>45819.66667</v>
      </c>
      <c r="H363" s="1">
        <f>IFERROR(__xludf.DUMMYFUNCTION("""COMPUTED_VALUE"""),142.05)</f>
        <v>142.05</v>
      </c>
      <c r="J363" s="2">
        <f>IFERROR(__xludf.DUMMYFUNCTION("""COMPUTED_VALUE"""),45819.66666666667)</f>
        <v>45819.66667</v>
      </c>
      <c r="K363" s="1">
        <f>IFERROR(__xludf.DUMMYFUNCTION("""COMPUTED_VALUE"""),144.44)</f>
        <v>144.44</v>
      </c>
      <c r="M363" s="2">
        <f>IFERROR(__xludf.DUMMYFUNCTION("""COMPUTED_VALUE"""),45819.66666666667)</f>
        <v>45819.66667</v>
      </c>
      <c r="N363" s="1">
        <f>IFERROR(__xludf.DUMMYFUNCTION("""COMPUTED_VALUE"""),1.4705553E7)</f>
        <v>14705553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IFERROR(__xludf.DUMMYFUNCTION("""COMPUTED_VALUE"""),146.16)</f>
        <v>146.16</v>
      </c>
      <c r="D364" s="2">
        <f>IFERROR(__xludf.DUMMYFUNCTION("""COMPUTED_VALUE"""),45820.66666666667)</f>
        <v>45820.66667</v>
      </c>
      <c r="E364" s="1">
        <f>IFERROR(__xludf.DUMMYFUNCTION("""COMPUTED_VALUE"""),151.63)</f>
        <v>151.63</v>
      </c>
      <c r="G364" s="2">
        <f>IFERROR(__xludf.DUMMYFUNCTION("""COMPUTED_VALUE"""),45820.66666666667)</f>
        <v>45820.66667</v>
      </c>
      <c r="H364" s="1">
        <f>IFERROR(__xludf.DUMMYFUNCTION("""COMPUTED_VALUE"""),146.16)</f>
        <v>146.16</v>
      </c>
      <c r="J364" s="2">
        <f>IFERROR(__xludf.DUMMYFUNCTION("""COMPUTED_VALUE"""),45820.66666666667)</f>
        <v>45820.66667</v>
      </c>
      <c r="K364" s="1">
        <f>IFERROR(__xludf.DUMMYFUNCTION("""COMPUTED_VALUE"""),151.56)</f>
        <v>151.56</v>
      </c>
      <c r="M364" s="2">
        <f>IFERROR(__xludf.DUMMYFUNCTION("""COMPUTED_VALUE"""),45820.66666666667)</f>
        <v>45820.66667</v>
      </c>
      <c r="N364" s="1">
        <f>IFERROR(__xludf.DUMMYFUNCTION("""COMPUTED_VALUE"""),1.7913505E7)</f>
        <v>17913505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IFERROR(__xludf.DUMMYFUNCTION("""COMPUTED_VALUE"""),153.19)</f>
        <v>153.19</v>
      </c>
      <c r="D365" s="2">
        <f>IFERROR(__xludf.DUMMYFUNCTION("""COMPUTED_VALUE"""),45821.66666666667)</f>
        <v>45821.66667</v>
      </c>
      <c r="E365" s="1">
        <f>IFERROR(__xludf.DUMMYFUNCTION("""COMPUTED_VALUE"""),157.34)</f>
        <v>157.34</v>
      </c>
      <c r="G365" s="2">
        <f>IFERROR(__xludf.DUMMYFUNCTION("""COMPUTED_VALUE"""),45821.66666666667)</f>
        <v>45821.66667</v>
      </c>
      <c r="H365" s="1">
        <f>IFERROR(__xludf.DUMMYFUNCTION("""COMPUTED_VALUE"""),153.19)</f>
        <v>153.19</v>
      </c>
      <c r="J365" s="2">
        <f>IFERROR(__xludf.DUMMYFUNCTION("""COMPUTED_VALUE"""),45821.66666666667)</f>
        <v>45821.66667</v>
      </c>
      <c r="K365" s="1">
        <f>IFERROR(__xludf.DUMMYFUNCTION("""COMPUTED_VALUE"""),156.81)</f>
        <v>156.81</v>
      </c>
      <c r="M365" s="2">
        <f>IFERROR(__xludf.DUMMYFUNCTION("""COMPUTED_VALUE"""),45821.66666666667)</f>
        <v>45821.66667</v>
      </c>
      <c r="N365" s="1">
        <f>IFERROR(__xludf.DUMMYFUNCTION("""COMPUTED_VALUE"""),2.6587466E7)</f>
        <v>26587466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IFERROR(__xludf.DUMMYFUNCTION("""COMPUTED_VALUE"""),154.67)</f>
        <v>154.67</v>
      </c>
      <c r="D366" s="2">
        <f>IFERROR(__xludf.DUMMYFUNCTION("""COMPUTED_VALUE"""),45824.66666666667)</f>
        <v>45824.66667</v>
      </c>
      <c r="E366" s="1">
        <f>IFERROR(__xludf.DUMMYFUNCTION("""COMPUTED_VALUE"""),157.6)</f>
        <v>157.6</v>
      </c>
      <c r="G366" s="2">
        <f>IFERROR(__xludf.DUMMYFUNCTION("""COMPUTED_VALUE"""),45824.66666666667)</f>
        <v>45824.66667</v>
      </c>
      <c r="H366" s="1">
        <f>IFERROR(__xludf.DUMMYFUNCTION("""COMPUTED_VALUE"""),154.05)</f>
        <v>154.05</v>
      </c>
      <c r="J366" s="2">
        <f>IFERROR(__xludf.DUMMYFUNCTION("""COMPUTED_VALUE"""),45824.66666666667)</f>
        <v>45824.66667</v>
      </c>
      <c r="K366" s="1">
        <f>IFERROR(__xludf.DUMMYFUNCTION("""COMPUTED_VALUE"""),156.15)</f>
        <v>156.15</v>
      </c>
      <c r="M366" s="2">
        <f>IFERROR(__xludf.DUMMYFUNCTION("""COMPUTED_VALUE"""),45824.66666666667)</f>
        <v>45824.66667</v>
      </c>
      <c r="N366" s="1">
        <f>IFERROR(__xludf.DUMMYFUNCTION("""COMPUTED_VALUE"""),1.9224844E7)</f>
        <v>19224844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IFERROR(__xludf.DUMMYFUNCTION("""COMPUTED_VALUE"""),156.04)</f>
        <v>156.04</v>
      </c>
      <c r="D367" s="2">
        <f>IFERROR(__xludf.DUMMYFUNCTION("""COMPUTED_VALUE"""),45825.66666666667)</f>
        <v>45825.66667</v>
      </c>
      <c r="E367" s="1">
        <f>IFERROR(__xludf.DUMMYFUNCTION("""COMPUTED_VALUE"""),156.87)</f>
        <v>156.87</v>
      </c>
      <c r="G367" s="2">
        <f>IFERROR(__xludf.DUMMYFUNCTION("""COMPUTED_VALUE"""),45825.66666666667)</f>
        <v>45825.66667</v>
      </c>
      <c r="H367" s="1">
        <f>IFERROR(__xludf.DUMMYFUNCTION("""COMPUTED_VALUE"""),154.86)</f>
        <v>154.86</v>
      </c>
      <c r="J367" s="2">
        <f>IFERROR(__xludf.DUMMYFUNCTION("""COMPUTED_VALUE"""),45825.66666666667)</f>
        <v>45825.66667</v>
      </c>
      <c r="K367" s="1">
        <f>IFERROR(__xludf.DUMMYFUNCTION("""COMPUTED_VALUE"""),155.97)</f>
        <v>155.97</v>
      </c>
      <c r="M367" s="2">
        <f>IFERROR(__xludf.DUMMYFUNCTION("""COMPUTED_VALUE"""),45825.66666666667)</f>
        <v>45825.66667</v>
      </c>
      <c r="N367" s="1">
        <f>IFERROR(__xludf.DUMMYFUNCTION("""COMPUTED_VALUE"""),1.480641E7)</f>
        <v>14806410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IFERROR(__xludf.DUMMYFUNCTION("""COMPUTED_VALUE"""),155.03)</f>
        <v>155.03</v>
      </c>
      <c r="D368" s="2">
        <f>IFERROR(__xludf.DUMMYFUNCTION("""COMPUTED_VALUE"""),45826.66666666667)</f>
        <v>45826.66667</v>
      </c>
      <c r="E368" s="1">
        <f>IFERROR(__xludf.DUMMYFUNCTION("""COMPUTED_VALUE"""),156.68)</f>
        <v>156.68</v>
      </c>
      <c r="G368" s="2">
        <f>IFERROR(__xludf.DUMMYFUNCTION("""COMPUTED_VALUE"""),45826.66666666667)</f>
        <v>45826.66667</v>
      </c>
      <c r="H368" s="1">
        <f>IFERROR(__xludf.DUMMYFUNCTION("""COMPUTED_VALUE"""),154.03)</f>
        <v>154.03</v>
      </c>
      <c r="J368" s="2">
        <f>IFERROR(__xludf.DUMMYFUNCTION("""COMPUTED_VALUE"""),45826.66666666667)</f>
        <v>45826.66667</v>
      </c>
      <c r="K368" s="1">
        <f>IFERROR(__xludf.DUMMYFUNCTION("""COMPUTED_VALUE"""),155.29)</f>
        <v>155.29</v>
      </c>
      <c r="M368" s="2">
        <f>IFERROR(__xludf.DUMMYFUNCTION("""COMPUTED_VALUE"""),45826.66666666667)</f>
        <v>45826.66667</v>
      </c>
      <c r="N368" s="1">
        <f>IFERROR(__xludf.DUMMYFUNCTION("""COMPUTED_VALUE"""),1.4642951E7)</f>
        <v>14642951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IFERROR(__xludf.DUMMYFUNCTION("""COMPUTED_VALUE"""),154.7)</f>
        <v>154.7</v>
      </c>
      <c r="D369" s="2">
        <f>IFERROR(__xludf.DUMMYFUNCTION("""COMPUTED_VALUE"""),45828.66666666667)</f>
        <v>45828.66667</v>
      </c>
      <c r="E369" s="1">
        <f>IFERROR(__xludf.DUMMYFUNCTION("""COMPUTED_VALUE"""),157.46)</f>
        <v>157.46</v>
      </c>
      <c r="G369" s="2">
        <f>IFERROR(__xludf.DUMMYFUNCTION("""COMPUTED_VALUE"""),45828.66666666667)</f>
        <v>45828.66667</v>
      </c>
      <c r="H369" s="1">
        <f>IFERROR(__xludf.DUMMYFUNCTION("""COMPUTED_VALUE"""),154.69)</f>
        <v>154.69</v>
      </c>
      <c r="J369" s="2">
        <f>IFERROR(__xludf.DUMMYFUNCTION("""COMPUTED_VALUE"""),45828.66666666667)</f>
        <v>45828.66667</v>
      </c>
      <c r="K369" s="1">
        <f>IFERROR(__xludf.DUMMYFUNCTION("""COMPUTED_VALUE"""),155.17)</f>
        <v>155.17</v>
      </c>
      <c r="M369" s="2">
        <f>IFERROR(__xludf.DUMMYFUNCTION("""COMPUTED_VALUE"""),45828.66666666667)</f>
        <v>45828.66667</v>
      </c>
      <c r="N369" s="1">
        <f>IFERROR(__xludf.DUMMYFUNCTION("""COMPUTED_VALUE"""),2.9383877E7)</f>
        <v>29383877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IFERROR(__xludf.DUMMYFUNCTION("""COMPUTED_VALUE"""),155.19)</f>
        <v>155.19</v>
      </c>
      <c r="D370" s="2">
        <f>IFERROR(__xludf.DUMMYFUNCTION("""COMPUTED_VALUE"""),45831.66666666667)</f>
        <v>45831.66667</v>
      </c>
      <c r="E370" s="1">
        <f>IFERROR(__xludf.DUMMYFUNCTION("""COMPUTED_VALUE"""),160.36)</f>
        <v>160.36</v>
      </c>
      <c r="G370" s="2">
        <f>IFERROR(__xludf.DUMMYFUNCTION("""COMPUTED_VALUE"""),45831.66666666667)</f>
        <v>45831.66667</v>
      </c>
      <c r="H370" s="1">
        <f>IFERROR(__xludf.DUMMYFUNCTION("""COMPUTED_VALUE"""),155.19)</f>
        <v>155.19</v>
      </c>
      <c r="J370" s="2">
        <f>IFERROR(__xludf.DUMMYFUNCTION("""COMPUTED_VALUE"""),45831.66666666667)</f>
        <v>45831.66667</v>
      </c>
      <c r="K370" s="1">
        <f>IFERROR(__xludf.DUMMYFUNCTION("""COMPUTED_VALUE"""),157.96)</f>
        <v>157.96</v>
      </c>
      <c r="M370" s="2">
        <f>IFERROR(__xludf.DUMMYFUNCTION("""COMPUTED_VALUE"""),45831.66666666667)</f>
        <v>45831.66667</v>
      </c>
      <c r="N370" s="1">
        <f>IFERROR(__xludf.DUMMYFUNCTION("""COMPUTED_VALUE"""),1.5148718E7)</f>
        <v>15148718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IFERROR(__xludf.DUMMYFUNCTION("""COMPUTED_VALUE"""),154.51)</f>
        <v>154.51</v>
      </c>
      <c r="D371" s="2">
        <f>IFERROR(__xludf.DUMMYFUNCTION("""COMPUTED_VALUE"""),45832.66666666667)</f>
        <v>45832.66667</v>
      </c>
      <c r="E371" s="1">
        <f>IFERROR(__xludf.DUMMYFUNCTION("""COMPUTED_VALUE"""),155.12)</f>
        <v>155.12</v>
      </c>
      <c r="G371" s="2">
        <f>IFERROR(__xludf.DUMMYFUNCTION("""COMPUTED_VALUE"""),45832.66666666667)</f>
        <v>45832.66667</v>
      </c>
      <c r="H371" s="1">
        <f>IFERROR(__xludf.DUMMYFUNCTION("""COMPUTED_VALUE"""),150.96)</f>
        <v>150.96</v>
      </c>
      <c r="J371" s="2">
        <f>IFERROR(__xludf.DUMMYFUNCTION("""COMPUTED_VALUE"""),45832.66666666667)</f>
        <v>45832.66667</v>
      </c>
      <c r="K371" s="1">
        <f>IFERROR(__xludf.DUMMYFUNCTION("""COMPUTED_VALUE"""),153.71)</f>
        <v>153.71</v>
      </c>
      <c r="M371" s="2">
        <f>IFERROR(__xludf.DUMMYFUNCTION("""COMPUTED_VALUE"""),45832.66666666667)</f>
        <v>45832.66667</v>
      </c>
      <c r="N371" s="1">
        <f>IFERROR(__xludf.DUMMYFUNCTION("""COMPUTED_VALUE"""),1.8812192E7)</f>
        <v>18812192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IFERROR(__xludf.DUMMYFUNCTION("""COMPUTED_VALUE"""),152.64)</f>
        <v>152.64</v>
      </c>
      <c r="D372" s="2">
        <f>IFERROR(__xludf.DUMMYFUNCTION("""COMPUTED_VALUE"""),45833.66666666667)</f>
        <v>45833.66667</v>
      </c>
      <c r="E372" s="1">
        <f>IFERROR(__xludf.DUMMYFUNCTION("""COMPUTED_VALUE"""),154.71)</f>
        <v>154.71</v>
      </c>
      <c r="G372" s="2">
        <f>IFERROR(__xludf.DUMMYFUNCTION("""COMPUTED_VALUE"""),45833.66666666667)</f>
        <v>45833.66667</v>
      </c>
      <c r="H372" s="1">
        <f>IFERROR(__xludf.DUMMYFUNCTION("""COMPUTED_VALUE"""),152.64)</f>
        <v>152.64</v>
      </c>
      <c r="J372" s="2">
        <f>IFERROR(__xludf.DUMMYFUNCTION("""COMPUTED_VALUE"""),45833.66666666667)</f>
        <v>45833.66667</v>
      </c>
      <c r="K372" s="1">
        <f>IFERROR(__xludf.DUMMYFUNCTION("""COMPUTED_VALUE"""),153.54)</f>
        <v>153.54</v>
      </c>
      <c r="M372" s="2">
        <f>IFERROR(__xludf.DUMMYFUNCTION("""COMPUTED_VALUE"""),45833.66666666667)</f>
        <v>45833.66667</v>
      </c>
      <c r="N372" s="1">
        <f>IFERROR(__xludf.DUMMYFUNCTION("""COMPUTED_VALUE"""),1.0907295E7)</f>
        <v>10907295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IFERROR(__xludf.DUMMYFUNCTION("""COMPUTED_VALUE"""),153.53)</f>
        <v>153.53</v>
      </c>
      <c r="D373" s="2">
        <f>IFERROR(__xludf.DUMMYFUNCTION("""COMPUTED_VALUE"""),45834.66666666667)</f>
        <v>45834.66667</v>
      </c>
      <c r="E373" s="1">
        <f>IFERROR(__xludf.DUMMYFUNCTION("""COMPUTED_VALUE"""),155.88)</f>
        <v>155.88</v>
      </c>
      <c r="G373" s="2">
        <f>IFERROR(__xludf.DUMMYFUNCTION("""COMPUTED_VALUE"""),45834.66666666667)</f>
        <v>45834.66667</v>
      </c>
      <c r="H373" s="1">
        <f>IFERROR(__xludf.DUMMYFUNCTION("""COMPUTED_VALUE"""),153.45)</f>
        <v>153.45</v>
      </c>
      <c r="J373" s="2">
        <f>IFERROR(__xludf.DUMMYFUNCTION("""COMPUTED_VALUE"""),45834.66666666667)</f>
        <v>45834.66667</v>
      </c>
      <c r="K373" s="1">
        <f>IFERROR(__xludf.DUMMYFUNCTION("""COMPUTED_VALUE"""),155.83)</f>
        <v>155.83</v>
      </c>
      <c r="M373" s="2">
        <f>IFERROR(__xludf.DUMMYFUNCTION("""COMPUTED_VALUE"""),45834.66666666667)</f>
        <v>45834.66667</v>
      </c>
      <c r="N373" s="1">
        <f>IFERROR(__xludf.DUMMYFUNCTION("""COMPUTED_VALUE"""),1.2734872E7)</f>
        <v>12734872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IFERROR(__xludf.DUMMYFUNCTION("""COMPUTED_VALUE"""),150.58)</f>
        <v>150.58</v>
      </c>
      <c r="D374" s="2">
        <f>IFERROR(__xludf.DUMMYFUNCTION("""COMPUTED_VALUE"""),45835.66666666667)</f>
        <v>45835.66667</v>
      </c>
      <c r="E374" s="1">
        <f>IFERROR(__xludf.DUMMYFUNCTION("""COMPUTED_VALUE"""),151.08)</f>
        <v>151.08</v>
      </c>
      <c r="G374" s="2">
        <f>IFERROR(__xludf.DUMMYFUNCTION("""COMPUTED_VALUE"""),45835.66666666667)</f>
        <v>45835.66667</v>
      </c>
      <c r="H374" s="1">
        <f>IFERROR(__xludf.DUMMYFUNCTION("""COMPUTED_VALUE"""),148.44)</f>
        <v>148.44</v>
      </c>
      <c r="J374" s="2">
        <f>IFERROR(__xludf.DUMMYFUNCTION("""COMPUTED_VALUE"""),45835.66666666667)</f>
        <v>45835.66667</v>
      </c>
      <c r="K374" s="1">
        <f>IFERROR(__xludf.DUMMYFUNCTION("""COMPUTED_VALUE"""),149.34)</f>
        <v>149.34</v>
      </c>
      <c r="M374" s="2">
        <f>IFERROR(__xludf.DUMMYFUNCTION("""COMPUTED_VALUE"""),45835.66666666667)</f>
        <v>45835.66667</v>
      </c>
      <c r="N374" s="1">
        <f>IFERROR(__xludf.DUMMYFUNCTION("""COMPUTED_VALUE"""),5.4634459E7)</f>
        <v>54634459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IFERROR(__xludf.DUMMYFUNCTION("""COMPUTED_VALUE"""),149.91)</f>
        <v>149.91</v>
      </c>
      <c r="D375" s="2">
        <f>IFERROR(__xludf.DUMMYFUNCTION("""COMPUTED_VALUE"""),45838.66666666667)</f>
        <v>45838.66667</v>
      </c>
      <c r="E375" s="1">
        <f>IFERROR(__xludf.DUMMYFUNCTION("""COMPUTED_VALUE"""),153.55)</f>
        <v>153.55</v>
      </c>
      <c r="G375" s="2">
        <f>IFERROR(__xludf.DUMMYFUNCTION("""COMPUTED_VALUE"""),45838.66666666667)</f>
        <v>45838.66667</v>
      </c>
      <c r="H375" s="1">
        <f>IFERROR(__xludf.DUMMYFUNCTION("""COMPUTED_VALUE"""),149.63)</f>
        <v>149.63</v>
      </c>
      <c r="J375" s="2">
        <f>IFERROR(__xludf.DUMMYFUNCTION("""COMPUTED_VALUE"""),45838.66666666667)</f>
        <v>45838.66667</v>
      </c>
      <c r="K375" s="1">
        <f>IFERROR(__xludf.DUMMYFUNCTION("""COMPUTED_VALUE"""),153.41)</f>
        <v>153.41</v>
      </c>
      <c r="M375" s="2">
        <f>IFERROR(__xludf.DUMMYFUNCTION("""COMPUTED_VALUE"""),45838.66666666667)</f>
        <v>45838.66667</v>
      </c>
      <c r="N375" s="1">
        <f>IFERROR(__xludf.DUMMYFUNCTION("""COMPUTED_VALUE"""),1.3419277E7)</f>
        <v>13419277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IFERROR(__xludf.DUMMYFUNCTION("""COMPUTED_VALUE"""),155.95)</f>
        <v>155.95</v>
      </c>
      <c r="D376" s="2">
        <f>IFERROR(__xludf.DUMMYFUNCTION("""COMPUTED_VALUE"""),45839.66666666667)</f>
        <v>45839.66667</v>
      </c>
      <c r="E376" s="1">
        <f>IFERROR(__xludf.DUMMYFUNCTION("""COMPUTED_VALUE"""),156.6)</f>
        <v>156.6</v>
      </c>
      <c r="G376" s="2">
        <f>IFERROR(__xludf.DUMMYFUNCTION("""COMPUTED_VALUE"""),45839.66666666667)</f>
        <v>45839.66667</v>
      </c>
      <c r="H376" s="1">
        <f>IFERROR(__xludf.DUMMYFUNCTION("""COMPUTED_VALUE"""),153.7)</f>
        <v>153.7</v>
      </c>
      <c r="J376" s="2">
        <f>IFERROR(__xludf.DUMMYFUNCTION("""COMPUTED_VALUE"""),45839.66666666667)</f>
        <v>45839.66667</v>
      </c>
      <c r="K376" s="1">
        <f>IFERROR(__xludf.DUMMYFUNCTION("""COMPUTED_VALUE"""),154.56)</f>
        <v>154.56</v>
      </c>
      <c r="M376" s="2">
        <f>IFERROR(__xludf.DUMMYFUNCTION("""COMPUTED_VALUE"""),45839.66666666667)</f>
        <v>45839.66667</v>
      </c>
      <c r="N376" s="1">
        <f>IFERROR(__xludf.DUMMYFUNCTION("""COMPUTED_VALUE"""),1.4094533E7)</f>
        <v>14094533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IFERROR(__xludf.DUMMYFUNCTION("""COMPUTED_VALUE"""),155.28)</f>
        <v>155.28</v>
      </c>
      <c r="D377" s="2">
        <f>IFERROR(__xludf.DUMMYFUNCTION("""COMPUTED_VALUE"""),45840.66666666667)</f>
        <v>45840.66667</v>
      </c>
      <c r="E377" s="1">
        <f>IFERROR(__xludf.DUMMYFUNCTION("""COMPUTED_VALUE"""),157.77)</f>
        <v>157.77</v>
      </c>
      <c r="G377" s="2">
        <f>IFERROR(__xludf.DUMMYFUNCTION("""COMPUTED_VALUE"""),45840.66666666667)</f>
        <v>45840.66667</v>
      </c>
      <c r="H377" s="1">
        <f>IFERROR(__xludf.DUMMYFUNCTION("""COMPUTED_VALUE"""),154.99)</f>
        <v>154.99</v>
      </c>
      <c r="J377" s="2">
        <f>IFERROR(__xludf.DUMMYFUNCTION("""COMPUTED_VALUE"""),45840.66666666667)</f>
        <v>45840.66667</v>
      </c>
      <c r="K377" s="1">
        <f>IFERROR(__xludf.DUMMYFUNCTION("""COMPUTED_VALUE"""),157.51)</f>
        <v>157.51</v>
      </c>
      <c r="M377" s="2">
        <f>IFERROR(__xludf.DUMMYFUNCTION("""COMPUTED_VALUE"""),45840.66666666667)</f>
        <v>45840.66667</v>
      </c>
      <c r="N377" s="1">
        <f>IFERROR(__xludf.DUMMYFUNCTION("""COMPUTED_VALUE"""),1.2716396E7)</f>
        <v>12716396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IFERROR(__xludf.DUMMYFUNCTION("""COMPUTED_VALUE"""),155.73)</f>
        <v>155.73</v>
      </c>
      <c r="D378" s="2">
        <f>IFERROR(__xludf.DUMMYFUNCTION("""COMPUTED_VALUE"""),45841.54166666667)</f>
        <v>45841.54167</v>
      </c>
      <c r="E378" s="1">
        <f>IFERROR(__xludf.DUMMYFUNCTION("""COMPUTED_VALUE"""),157.77)</f>
        <v>157.77</v>
      </c>
      <c r="G378" s="2">
        <f>IFERROR(__xludf.DUMMYFUNCTION("""COMPUTED_VALUE"""),45841.54166666667)</f>
        <v>45841.54167</v>
      </c>
      <c r="H378" s="1">
        <f>IFERROR(__xludf.DUMMYFUNCTION("""COMPUTED_VALUE"""),155.53)</f>
        <v>155.53</v>
      </c>
      <c r="J378" s="2">
        <f>IFERROR(__xludf.DUMMYFUNCTION("""COMPUTED_VALUE"""),45841.54166666667)</f>
        <v>45841.54167</v>
      </c>
      <c r="K378" s="1">
        <f>IFERROR(__xludf.DUMMYFUNCTION("""COMPUTED_VALUE"""),157.32)</f>
        <v>157.32</v>
      </c>
      <c r="M378" s="2">
        <f>IFERROR(__xludf.DUMMYFUNCTION("""COMPUTED_VALUE"""),45841.54166666667)</f>
        <v>45841.54167</v>
      </c>
      <c r="N378" s="1">
        <f>IFERROR(__xludf.DUMMYFUNCTION("""COMPUTED_VALUE"""),7553123.0)</f>
        <v>7553123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IFERROR(__xludf.DUMMYFUNCTION("""COMPUTED_VALUE"""),154.22)</f>
        <v>154.22</v>
      </c>
      <c r="D379" s="2">
        <f>IFERROR(__xludf.DUMMYFUNCTION("""COMPUTED_VALUE"""),45845.66666666667)</f>
        <v>45845.66667</v>
      </c>
      <c r="E379" s="1">
        <f>IFERROR(__xludf.DUMMYFUNCTION("""COMPUTED_VALUE"""),157.48)</f>
        <v>157.48</v>
      </c>
      <c r="G379" s="2">
        <f>IFERROR(__xludf.DUMMYFUNCTION("""COMPUTED_VALUE"""),45845.66666666667)</f>
        <v>45845.66667</v>
      </c>
      <c r="H379" s="1">
        <f>IFERROR(__xludf.DUMMYFUNCTION("""COMPUTED_VALUE"""),152.14)</f>
        <v>152.14</v>
      </c>
      <c r="J379" s="2">
        <f>IFERROR(__xludf.DUMMYFUNCTION("""COMPUTED_VALUE"""),45845.66666666667)</f>
        <v>45845.66667</v>
      </c>
      <c r="K379" s="1">
        <f>IFERROR(__xludf.DUMMYFUNCTION("""COMPUTED_VALUE"""),157.4)</f>
        <v>157.4</v>
      </c>
      <c r="M379" s="2">
        <f>IFERROR(__xludf.DUMMYFUNCTION("""COMPUTED_VALUE"""),45845.66666666667)</f>
        <v>45845.66667</v>
      </c>
      <c r="N379" s="1">
        <f>IFERROR(__xludf.DUMMYFUNCTION("""COMPUTED_VALUE"""),1.4412703E7)</f>
        <v>14412703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IFERROR(__xludf.DUMMYFUNCTION("""COMPUTED_VALUE"""),156.58)</f>
        <v>156.58</v>
      </c>
      <c r="D380" s="2">
        <f>IFERROR(__xludf.DUMMYFUNCTION("""COMPUTED_VALUE"""),45846.66666666667)</f>
        <v>45846.66667</v>
      </c>
      <c r="E380" s="1">
        <f>IFERROR(__xludf.DUMMYFUNCTION("""COMPUTED_VALUE"""),156.58)</f>
        <v>156.58</v>
      </c>
      <c r="G380" s="2">
        <f>IFERROR(__xludf.DUMMYFUNCTION("""COMPUTED_VALUE"""),45846.66666666667)</f>
        <v>45846.66667</v>
      </c>
      <c r="H380" s="1">
        <f>IFERROR(__xludf.DUMMYFUNCTION("""COMPUTED_VALUE"""),148.45)</f>
        <v>148.45</v>
      </c>
      <c r="J380" s="2">
        <f>IFERROR(__xludf.DUMMYFUNCTION("""COMPUTED_VALUE"""),45846.66666666667)</f>
        <v>45846.66667</v>
      </c>
      <c r="K380" s="1">
        <f>IFERROR(__xludf.DUMMYFUNCTION("""COMPUTED_VALUE"""),150.17)</f>
        <v>150.17</v>
      </c>
      <c r="M380" s="2">
        <f>IFERROR(__xludf.DUMMYFUNCTION("""COMPUTED_VALUE"""),45846.66666666667)</f>
        <v>45846.66667</v>
      </c>
      <c r="N380" s="1">
        <f>IFERROR(__xludf.DUMMYFUNCTION("""COMPUTED_VALUE"""),1.9777868E7)</f>
        <v>19777868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IFERROR(__xludf.DUMMYFUNCTION("""COMPUTED_VALUE"""),150.89)</f>
        <v>150.89</v>
      </c>
      <c r="D381" s="2">
        <f>IFERROR(__xludf.DUMMYFUNCTION("""COMPUTED_VALUE"""),45847.66666666667)</f>
        <v>45847.66667</v>
      </c>
      <c r="E381" s="1">
        <f>IFERROR(__xludf.DUMMYFUNCTION("""COMPUTED_VALUE"""),153.68)</f>
        <v>153.68</v>
      </c>
      <c r="G381" s="2">
        <f>IFERROR(__xludf.DUMMYFUNCTION("""COMPUTED_VALUE"""),45847.66666666667)</f>
        <v>45847.66667</v>
      </c>
      <c r="H381" s="1">
        <f>IFERROR(__xludf.DUMMYFUNCTION("""COMPUTED_VALUE"""),149.59)</f>
        <v>149.59</v>
      </c>
      <c r="J381" s="2">
        <f>IFERROR(__xludf.DUMMYFUNCTION("""COMPUTED_VALUE"""),45847.66666666667)</f>
        <v>45847.66667</v>
      </c>
      <c r="K381" s="1">
        <f>IFERROR(__xludf.DUMMYFUNCTION("""COMPUTED_VALUE"""),153.11)</f>
        <v>153.11</v>
      </c>
      <c r="M381" s="2">
        <f>IFERROR(__xludf.DUMMYFUNCTION("""COMPUTED_VALUE"""),45847.66666666667)</f>
        <v>45847.66667</v>
      </c>
      <c r="N381" s="1">
        <f>IFERROR(__xludf.DUMMYFUNCTION("""COMPUTED_VALUE"""),1.2484684E7)</f>
        <v>12484684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IFERROR(__xludf.DUMMYFUNCTION("""COMPUTED_VALUE"""),153.65)</f>
        <v>153.65</v>
      </c>
      <c r="D382" s="2">
        <f>IFERROR(__xludf.DUMMYFUNCTION("""COMPUTED_VALUE"""),45848.66666666667)</f>
        <v>45848.66667</v>
      </c>
      <c r="E382" s="1">
        <f>IFERROR(__xludf.DUMMYFUNCTION("""COMPUTED_VALUE"""),154.9)</f>
        <v>154.9</v>
      </c>
      <c r="G382" s="2">
        <f>IFERROR(__xludf.DUMMYFUNCTION("""COMPUTED_VALUE"""),45848.66666666667)</f>
        <v>45848.66667</v>
      </c>
      <c r="H382" s="1">
        <f>IFERROR(__xludf.DUMMYFUNCTION("""COMPUTED_VALUE"""),152.03)</f>
        <v>152.03</v>
      </c>
      <c r="J382" s="2">
        <f>IFERROR(__xludf.DUMMYFUNCTION("""COMPUTED_VALUE"""),45848.66666666667)</f>
        <v>45848.66667</v>
      </c>
      <c r="K382" s="1">
        <f>IFERROR(__xludf.DUMMYFUNCTION("""COMPUTED_VALUE"""),154.87)</f>
        <v>154.87</v>
      </c>
      <c r="M382" s="2">
        <f>IFERROR(__xludf.DUMMYFUNCTION("""COMPUTED_VALUE"""),45848.66666666667)</f>
        <v>45848.66667</v>
      </c>
      <c r="N382" s="1">
        <f>IFERROR(__xludf.DUMMYFUNCTION("""COMPUTED_VALUE"""),1.096575E7)</f>
        <v>10965750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IFERROR(__xludf.DUMMYFUNCTION("""COMPUTED_VALUE"""),154.99)</f>
        <v>154.99</v>
      </c>
      <c r="D383" s="2">
        <f>IFERROR(__xludf.DUMMYFUNCTION("""COMPUTED_VALUE"""),45849.66666666667)</f>
        <v>45849.66667</v>
      </c>
      <c r="E383" s="1">
        <f>IFERROR(__xludf.DUMMYFUNCTION("""COMPUTED_VALUE"""),156.31)</f>
        <v>156.31</v>
      </c>
      <c r="G383" s="2">
        <f>IFERROR(__xludf.DUMMYFUNCTION("""COMPUTED_VALUE"""),45849.66666666667)</f>
        <v>45849.66667</v>
      </c>
      <c r="H383" s="1">
        <f>IFERROR(__xludf.DUMMYFUNCTION("""COMPUTED_VALUE"""),154.19)</f>
        <v>154.19</v>
      </c>
      <c r="J383" s="2">
        <f>IFERROR(__xludf.DUMMYFUNCTION("""COMPUTED_VALUE"""),45849.66666666667)</f>
        <v>45849.66667</v>
      </c>
      <c r="K383" s="1">
        <f>IFERROR(__xludf.DUMMYFUNCTION("""COMPUTED_VALUE"""),155.91)</f>
        <v>155.91</v>
      </c>
      <c r="M383" s="2">
        <f>IFERROR(__xludf.DUMMYFUNCTION("""COMPUTED_VALUE"""),45849.66666666667)</f>
        <v>45849.66667</v>
      </c>
      <c r="N383" s="1">
        <f>IFERROR(__xludf.DUMMYFUNCTION("""COMPUTED_VALUE"""),1.2498782E7)</f>
        <v>12498782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IFERROR(__xludf.DUMMYFUNCTION("""COMPUTED_VALUE"""),156.06)</f>
        <v>156.06</v>
      </c>
      <c r="D384" s="2">
        <f>IFERROR(__xludf.DUMMYFUNCTION("""COMPUTED_VALUE"""),45852.66666666667)</f>
        <v>45852.66667</v>
      </c>
      <c r="E384" s="1">
        <f>IFERROR(__xludf.DUMMYFUNCTION("""COMPUTED_VALUE"""),158.62)</f>
        <v>158.62</v>
      </c>
      <c r="G384" s="2">
        <f>IFERROR(__xludf.DUMMYFUNCTION("""COMPUTED_VALUE"""),45852.66666666667)</f>
        <v>45852.66667</v>
      </c>
      <c r="H384" s="1">
        <f>IFERROR(__xludf.DUMMYFUNCTION("""COMPUTED_VALUE"""),155.91)</f>
        <v>155.91</v>
      </c>
      <c r="J384" s="2">
        <f>IFERROR(__xludf.DUMMYFUNCTION("""COMPUTED_VALUE"""),45852.66666666667)</f>
        <v>45852.66667</v>
      </c>
      <c r="K384" s="1">
        <f>IFERROR(__xludf.DUMMYFUNCTION("""COMPUTED_VALUE"""),157.71)</f>
        <v>157.71</v>
      </c>
      <c r="M384" s="2">
        <f>IFERROR(__xludf.DUMMYFUNCTION("""COMPUTED_VALUE"""),45852.66666666667)</f>
        <v>45852.66667</v>
      </c>
      <c r="N384" s="1">
        <f>IFERROR(__xludf.DUMMYFUNCTION("""COMPUTED_VALUE"""),1.2885268E7)</f>
        <v>12885268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IFERROR(__xludf.DUMMYFUNCTION("""COMPUTED_VALUE"""),158.34)</f>
        <v>158.34</v>
      </c>
      <c r="D385" s="2">
        <f>IFERROR(__xludf.DUMMYFUNCTION("""COMPUTED_VALUE"""),45853.66666666667)</f>
        <v>45853.66667</v>
      </c>
      <c r="E385" s="1">
        <f>IFERROR(__xludf.DUMMYFUNCTION("""COMPUTED_VALUE"""),158.34)</f>
        <v>158.34</v>
      </c>
      <c r="G385" s="2">
        <f>IFERROR(__xludf.DUMMYFUNCTION("""COMPUTED_VALUE"""),45853.66666666667)</f>
        <v>45853.66667</v>
      </c>
      <c r="H385" s="1">
        <f>IFERROR(__xludf.DUMMYFUNCTION("""COMPUTED_VALUE"""),146.85)</f>
        <v>146.85</v>
      </c>
      <c r="J385" s="2">
        <f>IFERROR(__xludf.DUMMYFUNCTION("""COMPUTED_VALUE"""),45853.66666666667)</f>
        <v>45853.66667</v>
      </c>
      <c r="K385" s="1">
        <f>IFERROR(__xludf.DUMMYFUNCTION("""COMPUTED_VALUE"""),150.98)</f>
        <v>150.98</v>
      </c>
      <c r="M385" s="2">
        <f>IFERROR(__xludf.DUMMYFUNCTION("""COMPUTED_VALUE"""),45853.66666666667)</f>
        <v>45853.66667</v>
      </c>
      <c r="N385" s="1">
        <f>IFERROR(__xludf.DUMMYFUNCTION("""COMPUTED_VALUE"""),3.298655E7)</f>
        <v>32986550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IFERROR(__xludf.DUMMYFUNCTION("""COMPUTED_VALUE"""),152.08)</f>
        <v>152.08</v>
      </c>
      <c r="D386" s="2">
        <f>IFERROR(__xludf.DUMMYFUNCTION("""COMPUTED_VALUE"""),45854.66666666667)</f>
        <v>45854.66667</v>
      </c>
      <c r="E386" s="1">
        <f>IFERROR(__xludf.DUMMYFUNCTION("""COMPUTED_VALUE"""),153.88)</f>
        <v>153.88</v>
      </c>
      <c r="G386" s="2">
        <f>IFERROR(__xludf.DUMMYFUNCTION("""COMPUTED_VALUE"""),45854.66666666667)</f>
        <v>45854.66667</v>
      </c>
      <c r="H386" s="1">
        <f>IFERROR(__xludf.DUMMYFUNCTION("""COMPUTED_VALUE"""),149.81)</f>
        <v>149.81</v>
      </c>
      <c r="J386" s="2">
        <f>IFERROR(__xludf.DUMMYFUNCTION("""COMPUTED_VALUE"""),45854.66666666667)</f>
        <v>45854.66667</v>
      </c>
      <c r="K386" s="1">
        <f>IFERROR(__xludf.DUMMYFUNCTION("""COMPUTED_VALUE"""),152.69)</f>
        <v>152.69</v>
      </c>
      <c r="M386" s="2">
        <f>IFERROR(__xludf.DUMMYFUNCTION("""COMPUTED_VALUE"""),45854.66666666667)</f>
        <v>45854.66667</v>
      </c>
      <c r="N386" s="1">
        <f>IFERROR(__xludf.DUMMYFUNCTION("""COMPUTED_VALUE"""),1.9737309E7)</f>
        <v>19737309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IFERROR(__xludf.DUMMYFUNCTION("""COMPUTED_VALUE"""),150.48)</f>
        <v>150.48</v>
      </c>
      <c r="D387" s="2">
        <f>IFERROR(__xludf.DUMMYFUNCTION("""COMPUTED_VALUE"""),45855.66666666667)</f>
        <v>45855.66667</v>
      </c>
      <c r="E387" s="1">
        <f>IFERROR(__xludf.DUMMYFUNCTION("""COMPUTED_VALUE"""),151.78)</f>
        <v>151.78</v>
      </c>
      <c r="G387" s="2">
        <f>IFERROR(__xludf.DUMMYFUNCTION("""COMPUTED_VALUE"""),45855.66666666667)</f>
        <v>45855.66667</v>
      </c>
      <c r="H387" s="1">
        <f>IFERROR(__xludf.DUMMYFUNCTION("""COMPUTED_VALUE"""),148.78)</f>
        <v>148.78</v>
      </c>
      <c r="J387" s="2">
        <f>IFERROR(__xludf.DUMMYFUNCTION("""COMPUTED_VALUE"""),45855.66666666667)</f>
        <v>45855.66667</v>
      </c>
      <c r="K387" s="1">
        <f>IFERROR(__xludf.DUMMYFUNCTION("""COMPUTED_VALUE"""),151.56)</f>
        <v>151.56</v>
      </c>
      <c r="M387" s="2">
        <f>IFERROR(__xludf.DUMMYFUNCTION("""COMPUTED_VALUE"""),45855.66666666667)</f>
        <v>45855.66667</v>
      </c>
      <c r="N387" s="1">
        <f>IFERROR(__xludf.DUMMYFUNCTION("""COMPUTED_VALUE"""),1.6472993E7)</f>
        <v>16472993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IFERROR(__xludf.DUMMYFUNCTION("""COMPUTED_VALUE"""),152.5)</f>
        <v>152.5</v>
      </c>
      <c r="D388" s="2">
        <f>IFERROR(__xludf.DUMMYFUNCTION("""COMPUTED_VALUE"""),45856.66666666667)</f>
        <v>45856.66667</v>
      </c>
      <c r="E388" s="1">
        <f>IFERROR(__xludf.DUMMYFUNCTION("""COMPUTED_VALUE"""),153.32)</f>
        <v>153.32</v>
      </c>
      <c r="G388" s="2">
        <f>IFERROR(__xludf.DUMMYFUNCTION("""COMPUTED_VALUE"""),45856.66666666667)</f>
        <v>45856.66667</v>
      </c>
      <c r="H388" s="1">
        <f>IFERROR(__xludf.DUMMYFUNCTION("""COMPUTED_VALUE"""),151.91)</f>
        <v>151.91</v>
      </c>
      <c r="J388" s="2">
        <f>IFERROR(__xludf.DUMMYFUNCTION("""COMPUTED_VALUE"""),45856.66666666667)</f>
        <v>45856.66667</v>
      </c>
      <c r="K388" s="1">
        <f>IFERROR(__xludf.DUMMYFUNCTION("""COMPUTED_VALUE"""),152.29)</f>
        <v>152.29</v>
      </c>
      <c r="M388" s="2">
        <f>IFERROR(__xludf.DUMMYFUNCTION("""COMPUTED_VALUE"""),45856.66666666667)</f>
        <v>45856.66667</v>
      </c>
      <c r="N388" s="1">
        <f>IFERROR(__xludf.DUMMYFUNCTION("""COMPUTED_VALUE"""),1.6554078E7)</f>
        <v>16554078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IFERROR(__xludf.DUMMYFUNCTION("""COMPUTED_VALUE"""),152.53)</f>
        <v>152.53</v>
      </c>
      <c r="D389" s="2">
        <f>IFERROR(__xludf.DUMMYFUNCTION("""COMPUTED_VALUE"""),45859.66666666667)</f>
        <v>45859.66667</v>
      </c>
      <c r="E389" s="1">
        <f>IFERROR(__xludf.DUMMYFUNCTION("""COMPUTED_VALUE"""),159.2)</f>
        <v>159.2</v>
      </c>
      <c r="G389" s="2">
        <f>IFERROR(__xludf.DUMMYFUNCTION("""COMPUTED_VALUE"""),45859.66666666667)</f>
        <v>45859.66667</v>
      </c>
      <c r="H389" s="1">
        <f>IFERROR(__xludf.DUMMYFUNCTION("""COMPUTED_VALUE"""),152.53)</f>
        <v>152.53</v>
      </c>
      <c r="J389" s="2">
        <f>IFERROR(__xludf.DUMMYFUNCTION("""COMPUTED_VALUE"""),45859.66666666667)</f>
        <v>45859.66667</v>
      </c>
      <c r="K389" s="1">
        <f>IFERROR(__xludf.DUMMYFUNCTION("""COMPUTED_VALUE"""),157.57)</f>
        <v>157.57</v>
      </c>
      <c r="M389" s="2">
        <f>IFERROR(__xludf.DUMMYFUNCTION("""COMPUTED_VALUE"""),45859.66666666667)</f>
        <v>45859.66667</v>
      </c>
      <c r="N389" s="1">
        <f>IFERROR(__xludf.DUMMYFUNCTION("""COMPUTED_VALUE"""),1.4556225E7)</f>
        <v>14556225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IFERROR(__xludf.DUMMYFUNCTION("""COMPUTED_VALUE"""),157.67)</f>
        <v>157.67</v>
      </c>
      <c r="D390" s="2">
        <f>IFERROR(__xludf.DUMMYFUNCTION("""COMPUTED_VALUE"""),45860.66666666667)</f>
        <v>45860.66667</v>
      </c>
      <c r="E390" s="1">
        <f>IFERROR(__xludf.DUMMYFUNCTION("""COMPUTED_VALUE"""),162.06)</f>
        <v>162.06</v>
      </c>
      <c r="G390" s="2">
        <f>IFERROR(__xludf.DUMMYFUNCTION("""COMPUTED_VALUE"""),45860.66666666667)</f>
        <v>45860.66667</v>
      </c>
      <c r="H390" s="1">
        <f>IFERROR(__xludf.DUMMYFUNCTION("""COMPUTED_VALUE"""),157.67)</f>
        <v>157.67</v>
      </c>
      <c r="J390" s="2">
        <f>IFERROR(__xludf.DUMMYFUNCTION("""COMPUTED_VALUE"""),45860.66666666667)</f>
        <v>45860.66667</v>
      </c>
      <c r="K390" s="1">
        <f>IFERROR(__xludf.DUMMYFUNCTION("""COMPUTED_VALUE"""),161.8)</f>
        <v>161.8</v>
      </c>
      <c r="M390" s="2">
        <f>IFERROR(__xludf.DUMMYFUNCTION("""COMPUTED_VALUE"""),45860.66666666667)</f>
        <v>45860.66667</v>
      </c>
      <c r="N390" s="1">
        <f>IFERROR(__xludf.DUMMYFUNCTION("""COMPUTED_VALUE"""),1.3214396E7)</f>
        <v>13214396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IFERROR(__xludf.DUMMYFUNCTION("""COMPUTED_VALUE"""),160.73)</f>
        <v>160.73</v>
      </c>
      <c r="D391" s="2">
        <f>IFERROR(__xludf.DUMMYFUNCTION("""COMPUTED_VALUE"""),45861.66666666667)</f>
        <v>45861.66667</v>
      </c>
      <c r="E391" s="1">
        <f>IFERROR(__xludf.DUMMYFUNCTION("""COMPUTED_VALUE"""),162.88)</f>
        <v>162.88</v>
      </c>
      <c r="G391" s="2">
        <f>IFERROR(__xludf.DUMMYFUNCTION("""COMPUTED_VALUE"""),45861.66666666667)</f>
        <v>45861.66667</v>
      </c>
      <c r="H391" s="1">
        <f>IFERROR(__xludf.DUMMYFUNCTION("""COMPUTED_VALUE"""),159.44)</f>
        <v>159.44</v>
      </c>
      <c r="J391" s="2">
        <f>IFERROR(__xludf.DUMMYFUNCTION("""COMPUTED_VALUE"""),45861.66666666667)</f>
        <v>45861.66667</v>
      </c>
      <c r="K391" s="1">
        <f>IFERROR(__xludf.DUMMYFUNCTION("""COMPUTED_VALUE"""),160.63)</f>
        <v>160.63</v>
      </c>
      <c r="M391" s="2">
        <f>IFERROR(__xludf.DUMMYFUNCTION("""COMPUTED_VALUE"""),45861.66666666667)</f>
        <v>45861.66667</v>
      </c>
      <c r="N391" s="1">
        <f>IFERROR(__xludf.DUMMYFUNCTION("""COMPUTED_VALUE"""),1.630414E7)</f>
        <v>16304140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IFERROR(__xludf.DUMMYFUNCTION("""COMPUTED_VALUE"""),158.35)</f>
        <v>158.35</v>
      </c>
      <c r="D392" s="2">
        <f>IFERROR(__xludf.DUMMYFUNCTION("""COMPUTED_VALUE"""),45862.66666666667)</f>
        <v>45862.66667</v>
      </c>
      <c r="E392" s="1">
        <f>IFERROR(__xludf.DUMMYFUNCTION("""COMPUTED_VALUE"""),160.99)</f>
        <v>160.99</v>
      </c>
      <c r="G392" s="2">
        <f>IFERROR(__xludf.DUMMYFUNCTION("""COMPUTED_VALUE"""),45862.66666666667)</f>
        <v>45862.66667</v>
      </c>
      <c r="H392" s="1">
        <f>IFERROR(__xludf.DUMMYFUNCTION("""COMPUTED_VALUE"""),156.46)</f>
        <v>156.46</v>
      </c>
      <c r="J392" s="2">
        <f>IFERROR(__xludf.DUMMYFUNCTION("""COMPUTED_VALUE"""),45862.66666666667)</f>
        <v>45862.66667</v>
      </c>
      <c r="K392" s="1">
        <f>IFERROR(__xludf.DUMMYFUNCTION("""COMPUTED_VALUE"""),160.23)</f>
        <v>160.23</v>
      </c>
      <c r="M392" s="2">
        <f>IFERROR(__xludf.DUMMYFUNCTION("""COMPUTED_VALUE"""),45862.66666666667)</f>
        <v>45862.66667</v>
      </c>
      <c r="N392" s="1">
        <f>IFERROR(__xludf.DUMMYFUNCTION("""COMPUTED_VALUE"""),1.5795194E7)</f>
        <v>15795194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IFERROR(__xludf.DUMMYFUNCTION("""COMPUTED_VALUE"""),159.03)</f>
        <v>159.03</v>
      </c>
      <c r="D393" s="2">
        <f>IFERROR(__xludf.DUMMYFUNCTION("""COMPUTED_VALUE"""),45863.66666666667)</f>
        <v>45863.66667</v>
      </c>
      <c r="E393" s="1">
        <f>IFERROR(__xludf.DUMMYFUNCTION("""COMPUTED_VALUE"""),168.57)</f>
        <v>168.57</v>
      </c>
      <c r="G393" s="2">
        <f>IFERROR(__xludf.DUMMYFUNCTION("""COMPUTED_VALUE"""),45863.66666666667)</f>
        <v>45863.66667</v>
      </c>
      <c r="H393" s="1">
        <f>IFERROR(__xludf.DUMMYFUNCTION("""COMPUTED_VALUE"""),159.03)</f>
        <v>159.03</v>
      </c>
      <c r="J393" s="2">
        <f>IFERROR(__xludf.DUMMYFUNCTION("""COMPUTED_VALUE"""),45863.66666666667)</f>
        <v>45863.66667</v>
      </c>
      <c r="K393" s="1">
        <f>IFERROR(__xludf.DUMMYFUNCTION("""COMPUTED_VALUE"""),167.46)</f>
        <v>167.46</v>
      </c>
      <c r="M393" s="2">
        <f>IFERROR(__xludf.DUMMYFUNCTION("""COMPUTED_VALUE"""),45863.66666666667)</f>
        <v>45863.66667</v>
      </c>
      <c r="N393" s="1">
        <f>IFERROR(__xludf.DUMMYFUNCTION("""COMPUTED_VALUE"""),3.4488851E7)</f>
        <v>34488851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IFERROR(__xludf.DUMMYFUNCTION("""COMPUTED_VALUE"""),165.14)</f>
        <v>165.14</v>
      </c>
      <c r="D394" s="2">
        <f>IFERROR(__xludf.DUMMYFUNCTION("""COMPUTED_VALUE"""),45866.66666666667)</f>
        <v>45866.66667</v>
      </c>
      <c r="E394" s="1">
        <f>IFERROR(__xludf.DUMMYFUNCTION("""COMPUTED_VALUE"""),165.44)</f>
        <v>165.44</v>
      </c>
      <c r="G394" s="2">
        <f>IFERROR(__xludf.DUMMYFUNCTION("""COMPUTED_VALUE"""),45866.66666666667)</f>
        <v>45866.66667</v>
      </c>
      <c r="H394" s="1">
        <f>IFERROR(__xludf.DUMMYFUNCTION("""COMPUTED_VALUE"""),160.65)</f>
        <v>160.65</v>
      </c>
      <c r="J394" s="2">
        <f>IFERROR(__xludf.DUMMYFUNCTION("""COMPUTED_VALUE"""),45866.66666666667)</f>
        <v>45866.66667</v>
      </c>
      <c r="K394" s="1">
        <f>IFERROR(__xludf.DUMMYFUNCTION("""COMPUTED_VALUE"""),162.98)</f>
        <v>162.98</v>
      </c>
      <c r="M394" s="2">
        <f>IFERROR(__xludf.DUMMYFUNCTION("""COMPUTED_VALUE"""),45866.66666666667)</f>
        <v>45866.66667</v>
      </c>
      <c r="N394" s="1">
        <f>IFERROR(__xludf.DUMMYFUNCTION("""COMPUTED_VALUE"""),1.4630621E7)</f>
        <v>14630621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IFERROR(__xludf.DUMMYFUNCTION("""COMPUTED_VALUE"""),163.21)</f>
        <v>163.21</v>
      </c>
      <c r="D395" s="2">
        <f>IFERROR(__xludf.DUMMYFUNCTION("""COMPUTED_VALUE"""),45867.66666666667)</f>
        <v>45867.66667</v>
      </c>
      <c r="E395" s="1">
        <f>IFERROR(__xludf.DUMMYFUNCTION("""COMPUTED_VALUE"""),164.13)</f>
        <v>164.13</v>
      </c>
      <c r="G395" s="2">
        <f>IFERROR(__xludf.DUMMYFUNCTION("""COMPUTED_VALUE"""),45867.66666666667)</f>
        <v>45867.66667</v>
      </c>
      <c r="H395" s="1">
        <f>IFERROR(__xludf.DUMMYFUNCTION("""COMPUTED_VALUE"""),162.26)</f>
        <v>162.26</v>
      </c>
      <c r="J395" s="2">
        <f>IFERROR(__xludf.DUMMYFUNCTION("""COMPUTED_VALUE"""),45867.66666666667)</f>
        <v>45867.66667</v>
      </c>
      <c r="K395" s="1">
        <f>IFERROR(__xludf.DUMMYFUNCTION("""COMPUTED_VALUE"""),163.99)</f>
        <v>163.99</v>
      </c>
      <c r="M395" s="2">
        <f>IFERROR(__xludf.DUMMYFUNCTION("""COMPUTED_VALUE"""),45867.66666666667)</f>
        <v>45867.66667</v>
      </c>
      <c r="N395" s="1">
        <f>IFERROR(__xludf.DUMMYFUNCTION("""COMPUTED_VALUE"""),1.0217605E7)</f>
        <v>10217605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IFERROR(__xludf.DUMMYFUNCTION("""COMPUTED_VALUE"""),161.89)</f>
        <v>161.89</v>
      </c>
      <c r="D396" s="2">
        <f>IFERROR(__xludf.DUMMYFUNCTION("""COMPUTED_VALUE"""),45868.66666666667)</f>
        <v>45868.66667</v>
      </c>
      <c r="E396" s="1">
        <f>IFERROR(__xludf.DUMMYFUNCTION("""COMPUTED_VALUE"""),162.24)</f>
        <v>162.24</v>
      </c>
      <c r="G396" s="2">
        <f>IFERROR(__xludf.DUMMYFUNCTION("""COMPUTED_VALUE"""),45868.66666666667)</f>
        <v>45868.66667</v>
      </c>
      <c r="H396" s="1">
        <f>IFERROR(__xludf.DUMMYFUNCTION("""COMPUTED_VALUE"""),158.3)</f>
        <v>158.3</v>
      </c>
      <c r="J396" s="2">
        <f>IFERROR(__xludf.DUMMYFUNCTION("""COMPUTED_VALUE"""),45868.66666666667)</f>
        <v>45868.66667</v>
      </c>
      <c r="K396" s="1">
        <f>IFERROR(__xludf.DUMMYFUNCTION("""COMPUTED_VALUE"""),159.19)</f>
        <v>159.19</v>
      </c>
      <c r="M396" s="2">
        <f>IFERROR(__xludf.DUMMYFUNCTION("""COMPUTED_VALUE"""),45868.66666666667)</f>
        <v>45868.66667</v>
      </c>
      <c r="N396" s="1">
        <f>IFERROR(__xludf.DUMMYFUNCTION("""COMPUTED_VALUE"""),1.4512252E7)</f>
        <v>14512252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IFERROR(__xludf.DUMMYFUNCTION("""COMPUTED_VALUE"""),158.24)</f>
        <v>158.24</v>
      </c>
      <c r="D397" s="2">
        <f>IFERROR(__xludf.DUMMYFUNCTION("""COMPUTED_VALUE"""),45869.66666666667)</f>
        <v>45869.66667</v>
      </c>
      <c r="E397" s="1">
        <f>IFERROR(__xludf.DUMMYFUNCTION("""COMPUTED_VALUE"""),160.18)</f>
        <v>160.18</v>
      </c>
      <c r="G397" s="2">
        <f>IFERROR(__xludf.DUMMYFUNCTION("""COMPUTED_VALUE"""),45869.66666666667)</f>
        <v>45869.66667</v>
      </c>
      <c r="H397" s="1">
        <f>IFERROR(__xludf.DUMMYFUNCTION("""COMPUTED_VALUE"""),157.31)</f>
        <v>157.31</v>
      </c>
      <c r="J397" s="2">
        <f>IFERROR(__xludf.DUMMYFUNCTION("""COMPUTED_VALUE"""),45869.66666666667)</f>
        <v>45869.66667</v>
      </c>
      <c r="K397" s="1">
        <f>IFERROR(__xludf.DUMMYFUNCTION("""COMPUTED_VALUE"""),157.93)</f>
        <v>157.93</v>
      </c>
      <c r="M397" s="2">
        <f>IFERROR(__xludf.DUMMYFUNCTION("""COMPUTED_VALUE"""),45869.66666666667)</f>
        <v>45869.66667</v>
      </c>
      <c r="N397" s="1">
        <f>IFERROR(__xludf.DUMMYFUNCTION("""COMPUTED_VALUE"""),1.4585116E7)</f>
        <v>14585116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IFERROR(__xludf.DUMMYFUNCTION("""COMPUTED_VALUE"""),159.13)</f>
        <v>159.13</v>
      </c>
      <c r="D398" s="2">
        <f>IFERROR(__xludf.DUMMYFUNCTION("""COMPUTED_VALUE"""),45870.66666666667)</f>
        <v>45870.66667</v>
      </c>
      <c r="E398" s="1">
        <f>IFERROR(__xludf.DUMMYFUNCTION("""COMPUTED_VALUE"""),162.33)</f>
        <v>162.33</v>
      </c>
      <c r="G398" s="2">
        <f>IFERROR(__xludf.DUMMYFUNCTION("""COMPUTED_VALUE"""),45870.66666666667)</f>
        <v>45870.66667</v>
      </c>
      <c r="H398" s="1">
        <f>IFERROR(__xludf.DUMMYFUNCTION("""COMPUTED_VALUE"""),159.0)</f>
        <v>159</v>
      </c>
      <c r="J398" s="2">
        <f>IFERROR(__xludf.DUMMYFUNCTION("""COMPUTED_VALUE"""),45870.66666666667)</f>
        <v>45870.66667</v>
      </c>
      <c r="K398" s="1">
        <f>IFERROR(__xludf.DUMMYFUNCTION("""COMPUTED_VALUE"""),160.64)</f>
        <v>160.64</v>
      </c>
      <c r="M398" s="2">
        <f>IFERROR(__xludf.DUMMYFUNCTION("""COMPUTED_VALUE"""),45870.66666666667)</f>
        <v>45870.66667</v>
      </c>
      <c r="N398" s="1">
        <f>IFERROR(__xludf.DUMMYFUNCTION("""COMPUTED_VALUE"""),1.6407679E7)</f>
        <v>16407679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IFERROR(__xludf.DUMMYFUNCTION("""COMPUTED_VALUE"""),161.95)</f>
        <v>161.95</v>
      </c>
      <c r="D399" s="2">
        <f>IFERROR(__xludf.DUMMYFUNCTION("""COMPUTED_VALUE"""),45873.66666666667)</f>
        <v>45873.66667</v>
      </c>
      <c r="E399" s="1">
        <f>IFERROR(__xludf.DUMMYFUNCTION("""COMPUTED_VALUE"""),169.15)</f>
        <v>169.15</v>
      </c>
      <c r="G399" s="2">
        <f>IFERROR(__xludf.DUMMYFUNCTION("""COMPUTED_VALUE"""),45873.66666666667)</f>
        <v>45873.66667</v>
      </c>
      <c r="H399" s="1">
        <f>IFERROR(__xludf.DUMMYFUNCTION("""COMPUTED_VALUE"""),161.95)</f>
        <v>161.95</v>
      </c>
      <c r="J399" s="2">
        <f>IFERROR(__xludf.DUMMYFUNCTION("""COMPUTED_VALUE"""),45873.66666666667)</f>
        <v>45873.66667</v>
      </c>
      <c r="K399" s="1">
        <f>IFERROR(__xludf.DUMMYFUNCTION("""COMPUTED_VALUE"""),169.09)</f>
        <v>169.09</v>
      </c>
      <c r="M399" s="2">
        <f>IFERROR(__xludf.DUMMYFUNCTION("""COMPUTED_VALUE"""),45873.66666666667)</f>
        <v>45873.66667</v>
      </c>
      <c r="N399" s="1">
        <f>IFERROR(__xludf.DUMMYFUNCTION("""COMPUTED_VALUE"""),1.3975485E7)</f>
        <v>13975485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IFERROR(__xludf.DUMMYFUNCTION("""COMPUTED_VALUE"""),168.81)</f>
        <v>168.81</v>
      </c>
      <c r="D400" s="2">
        <f>IFERROR(__xludf.DUMMYFUNCTION("""COMPUTED_VALUE"""),45874.66666666667)</f>
        <v>45874.66667</v>
      </c>
      <c r="E400" s="1">
        <f>IFERROR(__xludf.DUMMYFUNCTION("""COMPUTED_VALUE"""),175.64)</f>
        <v>175.64</v>
      </c>
      <c r="G400" s="2">
        <f>IFERROR(__xludf.DUMMYFUNCTION("""COMPUTED_VALUE"""),45874.66666666667)</f>
        <v>45874.66667</v>
      </c>
      <c r="H400" s="1">
        <f>IFERROR(__xludf.DUMMYFUNCTION("""COMPUTED_VALUE"""),168.81)</f>
        <v>168.81</v>
      </c>
      <c r="J400" s="2">
        <f>IFERROR(__xludf.DUMMYFUNCTION("""COMPUTED_VALUE"""),45874.66666666667)</f>
        <v>45874.66667</v>
      </c>
      <c r="K400" s="1">
        <f>IFERROR(__xludf.DUMMYFUNCTION("""COMPUTED_VALUE"""),174.97)</f>
        <v>174.97</v>
      </c>
      <c r="M400" s="2">
        <f>IFERROR(__xludf.DUMMYFUNCTION("""COMPUTED_VALUE"""),45874.66666666667)</f>
        <v>45874.66667</v>
      </c>
      <c r="N400" s="1">
        <f>IFERROR(__xludf.DUMMYFUNCTION("""COMPUTED_VALUE"""),1.6415968E7)</f>
        <v>16415968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IFERROR(__xludf.DUMMYFUNCTION("""COMPUTED_VALUE"""),174.95)</f>
        <v>174.95</v>
      </c>
      <c r="D401" s="2">
        <f>IFERROR(__xludf.DUMMYFUNCTION("""COMPUTED_VALUE"""),45875.66666666667)</f>
        <v>45875.66667</v>
      </c>
      <c r="E401" s="1">
        <f>IFERROR(__xludf.DUMMYFUNCTION("""COMPUTED_VALUE"""),178.11)</f>
        <v>178.11</v>
      </c>
      <c r="G401" s="2">
        <f>IFERROR(__xludf.DUMMYFUNCTION("""COMPUTED_VALUE"""),45875.66666666667)</f>
        <v>45875.66667</v>
      </c>
      <c r="H401" s="1">
        <f>IFERROR(__xludf.DUMMYFUNCTION("""COMPUTED_VALUE"""),174.95)</f>
        <v>174.95</v>
      </c>
      <c r="J401" s="2">
        <f>IFERROR(__xludf.DUMMYFUNCTION("""COMPUTED_VALUE"""),45875.66666666667)</f>
        <v>45875.66667</v>
      </c>
      <c r="K401" s="1">
        <f>IFERROR(__xludf.DUMMYFUNCTION("""COMPUTED_VALUE"""),177.54)</f>
        <v>177.54</v>
      </c>
      <c r="M401" s="2">
        <f>IFERROR(__xludf.DUMMYFUNCTION("""COMPUTED_VALUE"""),45875.66666666667)</f>
        <v>45875.66667</v>
      </c>
      <c r="N401" s="1">
        <f>IFERROR(__xludf.DUMMYFUNCTION("""COMPUTED_VALUE"""),1.3864489E7)</f>
        <v>13864489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IFERROR(__xludf.DUMMYFUNCTION("""COMPUTED_VALUE"""),178.96)</f>
        <v>178.96</v>
      </c>
      <c r="D402" s="2">
        <f>IFERROR(__xludf.DUMMYFUNCTION("""COMPUTED_VALUE"""),45876.66666666667)</f>
        <v>45876.66667</v>
      </c>
      <c r="E402" s="1">
        <f>IFERROR(__xludf.DUMMYFUNCTION("""COMPUTED_VALUE"""),180.75)</f>
        <v>180.75</v>
      </c>
      <c r="G402" s="2">
        <f>IFERROR(__xludf.DUMMYFUNCTION("""COMPUTED_VALUE"""),45876.66666666667)</f>
        <v>45876.66667</v>
      </c>
      <c r="H402" s="1">
        <f>IFERROR(__xludf.DUMMYFUNCTION("""COMPUTED_VALUE"""),178.22)</f>
        <v>178.22</v>
      </c>
      <c r="J402" s="2">
        <f>IFERROR(__xludf.DUMMYFUNCTION("""COMPUTED_VALUE"""),45876.66666666667)</f>
        <v>45876.66667</v>
      </c>
      <c r="K402" s="1">
        <f>IFERROR(__xludf.DUMMYFUNCTION("""COMPUTED_VALUE"""),179.84)</f>
        <v>179.84</v>
      </c>
      <c r="M402" s="2">
        <f>IFERROR(__xludf.DUMMYFUNCTION("""COMPUTED_VALUE"""),45876.66666666667)</f>
        <v>45876.66667</v>
      </c>
      <c r="N402" s="1">
        <f>IFERROR(__xludf.DUMMYFUNCTION("""COMPUTED_VALUE"""),1.3383417E7)</f>
        <v>13383417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IFERROR(__xludf.DUMMYFUNCTION("""COMPUTED_VALUE"""),181.51)</f>
        <v>181.51</v>
      </c>
      <c r="D403" s="2">
        <f>IFERROR(__xludf.DUMMYFUNCTION("""COMPUTED_VALUE"""),45877.66666666667)</f>
        <v>45877.66667</v>
      </c>
      <c r="E403" s="1">
        <f>IFERROR(__xludf.DUMMYFUNCTION("""COMPUTED_VALUE"""),182.48)</f>
        <v>182.48</v>
      </c>
      <c r="G403" s="2">
        <f>IFERROR(__xludf.DUMMYFUNCTION("""COMPUTED_VALUE"""),45877.66666666667)</f>
        <v>45877.66667</v>
      </c>
      <c r="H403" s="1">
        <f>IFERROR(__xludf.DUMMYFUNCTION("""COMPUTED_VALUE"""),178.54)</f>
        <v>178.54</v>
      </c>
      <c r="J403" s="2">
        <f>IFERROR(__xludf.DUMMYFUNCTION("""COMPUTED_VALUE"""),45877.66666666667)</f>
        <v>45877.66667</v>
      </c>
      <c r="K403" s="1">
        <f>IFERROR(__xludf.DUMMYFUNCTION("""COMPUTED_VALUE"""),179.64)</f>
        <v>179.64</v>
      </c>
      <c r="M403" s="2">
        <f>IFERROR(__xludf.DUMMYFUNCTION("""COMPUTED_VALUE"""),45877.66666666667)</f>
        <v>45877.66667</v>
      </c>
      <c r="N403" s="1">
        <f>IFERROR(__xludf.DUMMYFUNCTION("""COMPUTED_VALUE"""),1.2431131E7)</f>
        <v>12431131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IFERROR(__xludf.DUMMYFUNCTION("""COMPUTED_VALUE"""),179.32)</f>
        <v>179.32</v>
      </c>
      <c r="D404" s="2">
        <f>IFERROR(__xludf.DUMMYFUNCTION("""COMPUTED_VALUE"""),45880.66666666667)</f>
        <v>45880.66667</v>
      </c>
      <c r="E404" s="1">
        <f>IFERROR(__xludf.DUMMYFUNCTION("""COMPUTED_VALUE"""),180.39)</f>
        <v>180.39</v>
      </c>
      <c r="G404" s="2">
        <f>IFERROR(__xludf.DUMMYFUNCTION("""COMPUTED_VALUE"""),45880.66666666667)</f>
        <v>45880.66667</v>
      </c>
      <c r="H404" s="1">
        <f>IFERROR(__xludf.DUMMYFUNCTION("""COMPUTED_VALUE"""),175.25)</f>
        <v>175.25</v>
      </c>
      <c r="J404" s="2">
        <f>IFERROR(__xludf.DUMMYFUNCTION("""COMPUTED_VALUE"""),45880.66666666667)</f>
        <v>45880.66667</v>
      </c>
      <c r="K404" s="1">
        <f>IFERROR(__xludf.DUMMYFUNCTION("""COMPUTED_VALUE"""),179.19)</f>
        <v>179.19</v>
      </c>
      <c r="M404" s="2">
        <f>IFERROR(__xludf.DUMMYFUNCTION("""COMPUTED_VALUE"""),45880.66666666667)</f>
        <v>45880.66667</v>
      </c>
      <c r="N404" s="1">
        <f>IFERROR(__xludf.DUMMYFUNCTION("""COMPUTED_VALUE"""),1.059141E7)</f>
        <v>10591410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IFERROR(__xludf.DUMMYFUNCTION("""COMPUTED_VALUE"""),179.47)</f>
        <v>179.47</v>
      </c>
      <c r="D405" s="2">
        <f>IFERROR(__xludf.DUMMYFUNCTION("""COMPUTED_VALUE"""),45881.66666666667)</f>
        <v>45881.66667</v>
      </c>
      <c r="E405" s="1">
        <f>IFERROR(__xludf.DUMMYFUNCTION("""COMPUTED_VALUE"""),180.39)</f>
        <v>180.39</v>
      </c>
      <c r="G405" s="2">
        <f>IFERROR(__xludf.DUMMYFUNCTION("""COMPUTED_VALUE"""),45881.66666666667)</f>
        <v>45881.66667</v>
      </c>
      <c r="H405" s="1">
        <f>IFERROR(__xludf.DUMMYFUNCTION("""COMPUTED_VALUE"""),177.72)</f>
        <v>177.72</v>
      </c>
      <c r="J405" s="2">
        <f>IFERROR(__xludf.DUMMYFUNCTION("""COMPUTED_VALUE"""),45881.66666666667)</f>
        <v>45881.66667</v>
      </c>
      <c r="K405" s="1">
        <f>IFERROR(__xludf.DUMMYFUNCTION("""COMPUTED_VALUE"""),179.79)</f>
        <v>179.79</v>
      </c>
      <c r="M405" s="2">
        <f>IFERROR(__xludf.DUMMYFUNCTION("""COMPUTED_VALUE"""),45881.66666666667)</f>
        <v>45881.66667</v>
      </c>
      <c r="N405" s="1">
        <f>IFERROR(__xludf.DUMMYFUNCTION("""COMPUTED_VALUE"""),8229393.0)</f>
        <v>8229393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IFERROR(__xludf.DUMMYFUNCTION("""COMPUTED_VALUE"""),181.07)</f>
        <v>181.07</v>
      </c>
      <c r="D406" s="2">
        <f>IFERROR(__xludf.DUMMYFUNCTION("""COMPUTED_VALUE"""),45882.66666666667)</f>
        <v>45882.66667</v>
      </c>
      <c r="E406" s="1">
        <f>IFERROR(__xludf.DUMMYFUNCTION("""COMPUTED_VALUE"""),181.37)</f>
        <v>181.37</v>
      </c>
      <c r="G406" s="2">
        <f>IFERROR(__xludf.DUMMYFUNCTION("""COMPUTED_VALUE"""),45882.66666666667)</f>
        <v>45882.66667</v>
      </c>
      <c r="H406" s="1">
        <f>IFERROR(__xludf.DUMMYFUNCTION("""COMPUTED_VALUE"""),177.66)</f>
        <v>177.66</v>
      </c>
      <c r="J406" s="2">
        <f>IFERROR(__xludf.DUMMYFUNCTION("""COMPUTED_VALUE"""),45882.66666666667)</f>
        <v>45882.66667</v>
      </c>
      <c r="K406" s="1">
        <f>IFERROR(__xludf.DUMMYFUNCTION("""COMPUTED_VALUE"""),178.12)</f>
        <v>178.12</v>
      </c>
      <c r="M406" s="2">
        <f>IFERROR(__xludf.DUMMYFUNCTION("""COMPUTED_VALUE"""),45882.66666666667)</f>
        <v>45882.66667</v>
      </c>
      <c r="N406" s="1">
        <f>IFERROR(__xludf.DUMMYFUNCTION("""COMPUTED_VALUE"""),1.3400342E7)</f>
        <v>13400342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IFERROR(__xludf.DUMMYFUNCTION("""COMPUTED_VALUE"""),177.79)</f>
        <v>177.79</v>
      </c>
      <c r="D407" s="2">
        <f>IFERROR(__xludf.DUMMYFUNCTION("""COMPUTED_VALUE"""),45883.66666666667)</f>
        <v>45883.66667</v>
      </c>
      <c r="E407" s="1">
        <f>IFERROR(__xludf.DUMMYFUNCTION("""COMPUTED_VALUE"""),178.6)</f>
        <v>178.6</v>
      </c>
      <c r="G407" s="2">
        <f>IFERROR(__xludf.DUMMYFUNCTION("""COMPUTED_VALUE"""),45883.66666666667)</f>
        <v>45883.66667</v>
      </c>
      <c r="H407" s="1">
        <f>IFERROR(__xludf.DUMMYFUNCTION("""COMPUTED_VALUE"""),176.07)</f>
        <v>176.07</v>
      </c>
      <c r="J407" s="2">
        <f>IFERROR(__xludf.DUMMYFUNCTION("""COMPUTED_VALUE"""),45883.66666666667)</f>
        <v>45883.66667</v>
      </c>
      <c r="K407" s="1">
        <f>IFERROR(__xludf.DUMMYFUNCTION("""COMPUTED_VALUE"""),176.96)</f>
        <v>176.96</v>
      </c>
      <c r="M407" s="2">
        <f>IFERROR(__xludf.DUMMYFUNCTION("""COMPUTED_VALUE"""),45883.66666666667)</f>
        <v>45883.66667</v>
      </c>
      <c r="N407" s="1">
        <f>IFERROR(__xludf.DUMMYFUNCTION("""COMPUTED_VALUE"""),8071438.0)</f>
        <v>8071438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IFERROR(__xludf.DUMMYFUNCTION("""COMPUTED_VALUE"""),176.85)</f>
        <v>176.85</v>
      </c>
      <c r="D408" s="2">
        <f>IFERROR(__xludf.DUMMYFUNCTION("""COMPUTED_VALUE"""),45884.66666666667)</f>
        <v>45884.66667</v>
      </c>
      <c r="E408" s="1">
        <f>IFERROR(__xludf.DUMMYFUNCTION("""COMPUTED_VALUE"""),179.09)</f>
        <v>179.09</v>
      </c>
      <c r="G408" s="2">
        <f>IFERROR(__xludf.DUMMYFUNCTION("""COMPUTED_VALUE"""),45884.66666666667)</f>
        <v>45884.66667</v>
      </c>
      <c r="H408" s="1">
        <f>IFERROR(__xludf.DUMMYFUNCTION("""COMPUTED_VALUE"""),175.28)</f>
        <v>175.28</v>
      </c>
      <c r="J408" s="2">
        <f>IFERROR(__xludf.DUMMYFUNCTION("""COMPUTED_VALUE"""),45884.66666666667)</f>
        <v>45884.66667</v>
      </c>
      <c r="K408" s="1">
        <f>IFERROR(__xludf.DUMMYFUNCTION("""COMPUTED_VALUE"""),178.4)</f>
        <v>178.4</v>
      </c>
      <c r="M408" s="2">
        <f>IFERROR(__xludf.DUMMYFUNCTION("""COMPUTED_VALUE"""),45884.66666666667)</f>
        <v>45884.66667</v>
      </c>
      <c r="N408" s="1">
        <f>IFERROR(__xludf.DUMMYFUNCTION("""COMPUTED_VALUE"""),1.1202642E7)</f>
        <v>11202642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IFERROR(__xludf.DUMMYFUNCTION("""COMPUTED_VALUE"""),178.83)</f>
        <v>178.83</v>
      </c>
      <c r="D409" s="2">
        <f>IFERROR(__xludf.DUMMYFUNCTION("""COMPUTED_VALUE"""),45887.66666666667)</f>
        <v>45887.66667</v>
      </c>
      <c r="E409" s="1">
        <f>IFERROR(__xludf.DUMMYFUNCTION("""COMPUTED_VALUE"""),179.18)</f>
        <v>179.18</v>
      </c>
      <c r="G409" s="2">
        <f>IFERROR(__xludf.DUMMYFUNCTION("""COMPUTED_VALUE"""),45887.66666666667)</f>
        <v>45887.66667</v>
      </c>
      <c r="H409" s="1">
        <f>IFERROR(__xludf.DUMMYFUNCTION("""COMPUTED_VALUE"""),176.93)</f>
        <v>176.93</v>
      </c>
      <c r="J409" s="2">
        <f>IFERROR(__xludf.DUMMYFUNCTION("""COMPUTED_VALUE"""),45887.66666666667)</f>
        <v>45887.66667</v>
      </c>
      <c r="K409" s="1">
        <f>IFERROR(__xludf.DUMMYFUNCTION("""COMPUTED_VALUE"""),177.4)</f>
        <v>177.4</v>
      </c>
      <c r="M409" s="2">
        <f>IFERROR(__xludf.DUMMYFUNCTION("""COMPUTED_VALUE"""),45887.66666666667)</f>
        <v>45887.66667</v>
      </c>
      <c r="N409" s="1">
        <f>IFERROR(__xludf.DUMMYFUNCTION("""COMPUTED_VALUE"""),9217481.0)</f>
        <v>9217481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IFERROR(__xludf.DUMMYFUNCTION("""COMPUTED_VALUE"""),176.99)</f>
        <v>176.99</v>
      </c>
      <c r="D410" s="2">
        <f>IFERROR(__xludf.DUMMYFUNCTION("""COMPUTED_VALUE"""),45888.66666666667)</f>
        <v>45888.66667</v>
      </c>
      <c r="E410" s="1">
        <f>IFERROR(__xludf.DUMMYFUNCTION("""COMPUTED_VALUE"""),177.08)</f>
        <v>177.08</v>
      </c>
      <c r="G410" s="2">
        <f>IFERROR(__xludf.DUMMYFUNCTION("""COMPUTED_VALUE"""),45888.66666666667)</f>
        <v>45888.66667</v>
      </c>
      <c r="H410" s="1">
        <f>IFERROR(__xludf.DUMMYFUNCTION("""COMPUTED_VALUE"""),172.68)</f>
        <v>172.68</v>
      </c>
      <c r="J410" s="2">
        <f>IFERROR(__xludf.DUMMYFUNCTION("""COMPUTED_VALUE"""),45888.66666666667)</f>
        <v>45888.66667</v>
      </c>
      <c r="K410" s="1">
        <f>IFERROR(__xludf.DUMMYFUNCTION("""COMPUTED_VALUE"""),172.95)</f>
        <v>172.95</v>
      </c>
      <c r="M410" s="2">
        <f>IFERROR(__xludf.DUMMYFUNCTION("""COMPUTED_VALUE"""),45888.66666666667)</f>
        <v>45888.66667</v>
      </c>
      <c r="N410" s="1">
        <f>IFERROR(__xludf.DUMMYFUNCTION("""COMPUTED_VALUE"""),1.0880514E7)</f>
        <v>10880514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IFERROR(__xludf.DUMMYFUNCTION("""COMPUTED_VALUE"""),174.11)</f>
        <v>174.11</v>
      </c>
      <c r="D411" s="2">
        <f>IFERROR(__xludf.DUMMYFUNCTION("""COMPUTED_VALUE"""),45889.66666666667)</f>
        <v>45889.66667</v>
      </c>
      <c r="E411" s="1">
        <f>IFERROR(__xludf.DUMMYFUNCTION("""COMPUTED_VALUE"""),177.34)</f>
        <v>177.34</v>
      </c>
      <c r="G411" s="2">
        <f>IFERROR(__xludf.DUMMYFUNCTION("""COMPUTED_VALUE"""),45889.66666666667)</f>
        <v>45889.66667</v>
      </c>
      <c r="H411" s="1">
        <f>IFERROR(__xludf.DUMMYFUNCTION("""COMPUTED_VALUE"""),173.77)</f>
        <v>173.77</v>
      </c>
      <c r="J411" s="2">
        <f>IFERROR(__xludf.DUMMYFUNCTION("""COMPUTED_VALUE"""),45889.66666666667)</f>
        <v>45889.66667</v>
      </c>
      <c r="K411" s="1">
        <f>IFERROR(__xludf.DUMMYFUNCTION("""COMPUTED_VALUE"""),177.22)</f>
        <v>177.22</v>
      </c>
      <c r="M411" s="2">
        <f>IFERROR(__xludf.DUMMYFUNCTION("""COMPUTED_VALUE"""),45889.66666666667)</f>
        <v>45889.66667</v>
      </c>
      <c r="N411" s="1">
        <f>IFERROR(__xludf.DUMMYFUNCTION("""COMPUTED_VALUE"""),1.0493638E7)</f>
        <v>10493638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IFERROR(__xludf.DUMMYFUNCTION("""COMPUTED_VALUE"""),177.51)</f>
        <v>177.51</v>
      </c>
      <c r="D412" s="2">
        <f>IFERROR(__xludf.DUMMYFUNCTION("""COMPUTED_VALUE"""),45890.66666666667)</f>
        <v>45890.66667</v>
      </c>
      <c r="E412" s="1">
        <f>IFERROR(__xludf.DUMMYFUNCTION("""COMPUTED_VALUE"""),182.0)</f>
        <v>182</v>
      </c>
      <c r="G412" s="2">
        <f>IFERROR(__xludf.DUMMYFUNCTION("""COMPUTED_VALUE"""),45890.66666666667)</f>
        <v>45890.66667</v>
      </c>
      <c r="H412" s="1">
        <f>IFERROR(__xludf.DUMMYFUNCTION("""COMPUTED_VALUE"""),177.27)</f>
        <v>177.27</v>
      </c>
      <c r="J412" s="2">
        <f>IFERROR(__xludf.DUMMYFUNCTION("""COMPUTED_VALUE"""),45890.66666666667)</f>
        <v>45890.66667</v>
      </c>
      <c r="K412" s="1">
        <f>IFERROR(__xludf.DUMMYFUNCTION("""COMPUTED_VALUE"""),180.45)</f>
        <v>180.45</v>
      </c>
      <c r="M412" s="2">
        <f>IFERROR(__xludf.DUMMYFUNCTION("""COMPUTED_VALUE"""),45890.66666666667)</f>
        <v>45890.66667</v>
      </c>
      <c r="N412" s="1">
        <f>IFERROR(__xludf.DUMMYFUNCTION("""COMPUTED_VALUE"""),1.124219E7)</f>
        <v>11242190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IFERROR(__xludf.DUMMYFUNCTION("""COMPUTED_VALUE"""),177.78)</f>
        <v>177.78</v>
      </c>
      <c r="D413" s="2">
        <f>IFERROR(__xludf.DUMMYFUNCTION("""COMPUTED_VALUE"""),45891.66666666667)</f>
        <v>45891.66667</v>
      </c>
      <c r="E413" s="1">
        <f>IFERROR(__xludf.DUMMYFUNCTION("""COMPUTED_VALUE"""),182.56)</f>
        <v>182.56</v>
      </c>
      <c r="G413" s="2">
        <f>IFERROR(__xludf.DUMMYFUNCTION("""COMPUTED_VALUE"""),45891.66666666667)</f>
        <v>45891.66667</v>
      </c>
      <c r="H413" s="1">
        <f>IFERROR(__xludf.DUMMYFUNCTION("""COMPUTED_VALUE"""),176.8)</f>
        <v>176.8</v>
      </c>
      <c r="J413" s="2">
        <f>IFERROR(__xludf.DUMMYFUNCTION("""COMPUTED_VALUE"""),45891.66666666667)</f>
        <v>45891.66667</v>
      </c>
      <c r="K413" s="1">
        <f>IFERROR(__xludf.DUMMYFUNCTION("""COMPUTED_VALUE"""),181.79)</f>
        <v>181.79</v>
      </c>
      <c r="M413" s="2">
        <f>IFERROR(__xludf.DUMMYFUNCTION("""COMPUTED_VALUE"""),45891.66666666667)</f>
        <v>45891.66667</v>
      </c>
      <c r="N413" s="1">
        <f>IFERROR(__xludf.DUMMYFUNCTION("""COMPUTED_VALUE"""),1.0348024E7)</f>
        <v>10348024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IFERROR(__xludf.DUMMYFUNCTION("""COMPUTED_VALUE"""),182.54)</f>
        <v>182.54</v>
      </c>
      <c r="D414" s="2">
        <f>IFERROR(__xludf.DUMMYFUNCTION("""COMPUTED_VALUE"""),45894.66666666667)</f>
        <v>45894.66667</v>
      </c>
      <c r="E414" s="1">
        <f>IFERROR(__xludf.DUMMYFUNCTION("""COMPUTED_VALUE"""),183.72)</f>
        <v>183.72</v>
      </c>
      <c r="G414" s="2">
        <f>IFERROR(__xludf.DUMMYFUNCTION("""COMPUTED_VALUE"""),45894.66666666667)</f>
        <v>45894.66667</v>
      </c>
      <c r="H414" s="1">
        <f>IFERROR(__xludf.DUMMYFUNCTION("""COMPUTED_VALUE"""),181.33)</f>
        <v>181.33</v>
      </c>
      <c r="J414" s="2">
        <f>IFERROR(__xludf.DUMMYFUNCTION("""COMPUTED_VALUE"""),45894.66666666667)</f>
        <v>45894.66667</v>
      </c>
      <c r="K414" s="1">
        <f>IFERROR(__xludf.DUMMYFUNCTION("""COMPUTED_VALUE"""),181.96)</f>
        <v>181.96</v>
      </c>
      <c r="M414" s="2">
        <f>IFERROR(__xludf.DUMMYFUNCTION("""COMPUTED_VALUE"""),45894.66666666667)</f>
        <v>45894.66667</v>
      </c>
      <c r="N414" s="1">
        <f>IFERROR(__xludf.DUMMYFUNCTION("""COMPUTED_VALUE"""),1.2963509E7)</f>
        <v>12963509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IFERROR(__xludf.DUMMYFUNCTION("""COMPUTED_VALUE"""),181.65)</f>
        <v>181.65</v>
      </c>
      <c r="D415" s="2">
        <f>IFERROR(__xludf.DUMMYFUNCTION("""COMPUTED_VALUE"""),45895.66666666667)</f>
        <v>45895.66667</v>
      </c>
      <c r="E415" s="1">
        <f>IFERROR(__xludf.DUMMYFUNCTION("""COMPUTED_VALUE"""),185.8)</f>
        <v>185.8</v>
      </c>
      <c r="G415" s="2">
        <f>IFERROR(__xludf.DUMMYFUNCTION("""COMPUTED_VALUE"""),45895.66666666667)</f>
        <v>45895.66667</v>
      </c>
      <c r="H415" s="1">
        <f>IFERROR(__xludf.DUMMYFUNCTION("""COMPUTED_VALUE"""),181.65)</f>
        <v>181.65</v>
      </c>
      <c r="J415" s="2">
        <f>IFERROR(__xludf.DUMMYFUNCTION("""COMPUTED_VALUE"""),45895.66666666667)</f>
        <v>45895.66667</v>
      </c>
      <c r="K415" s="1">
        <f>IFERROR(__xludf.DUMMYFUNCTION("""COMPUTED_VALUE"""),185.33)</f>
        <v>185.33</v>
      </c>
      <c r="M415" s="2">
        <f>IFERROR(__xludf.DUMMYFUNCTION("""COMPUTED_VALUE"""),45895.66666666667)</f>
        <v>45895.66667</v>
      </c>
      <c r="N415" s="1">
        <f>IFERROR(__xludf.DUMMYFUNCTION("""COMPUTED_VALUE"""),1.3367084E7)</f>
        <v>13367084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IFERROR(__xludf.DUMMYFUNCTION("""COMPUTED_VALUE"""),184.34)</f>
        <v>184.34</v>
      </c>
      <c r="D416" s="2">
        <f>IFERROR(__xludf.DUMMYFUNCTION("""COMPUTED_VALUE"""),45896.66666666667)</f>
        <v>45896.66667</v>
      </c>
      <c r="E416" s="1">
        <f>IFERROR(__xludf.DUMMYFUNCTION("""COMPUTED_VALUE"""),185.5)</f>
        <v>185.5</v>
      </c>
      <c r="G416" s="2">
        <f>IFERROR(__xludf.DUMMYFUNCTION("""COMPUTED_VALUE"""),45896.66666666667)</f>
        <v>45896.66667</v>
      </c>
      <c r="H416" s="1">
        <f>IFERROR(__xludf.DUMMYFUNCTION("""COMPUTED_VALUE"""),182.84)</f>
        <v>182.84</v>
      </c>
      <c r="J416" s="2">
        <f>IFERROR(__xludf.DUMMYFUNCTION("""COMPUTED_VALUE"""),45896.66666666667)</f>
        <v>45896.66667</v>
      </c>
      <c r="K416" s="1">
        <f>IFERROR(__xludf.DUMMYFUNCTION("""COMPUTED_VALUE"""),185.13)</f>
        <v>185.13</v>
      </c>
      <c r="M416" s="2">
        <f>IFERROR(__xludf.DUMMYFUNCTION("""COMPUTED_VALUE"""),45896.66666666667)</f>
        <v>45896.66667</v>
      </c>
      <c r="N416" s="1">
        <f>IFERROR(__xludf.DUMMYFUNCTION("""COMPUTED_VALUE"""),1.2087465E7)</f>
        <v>12087465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IFERROR(__xludf.DUMMYFUNCTION("""COMPUTED_VALUE"""),184.74)</f>
        <v>184.74</v>
      </c>
      <c r="D417" s="2">
        <f>IFERROR(__xludf.DUMMYFUNCTION("""COMPUTED_VALUE"""),45897.66666666667)</f>
        <v>45897.66667</v>
      </c>
      <c r="E417" s="1">
        <f>IFERROR(__xludf.DUMMYFUNCTION("""COMPUTED_VALUE"""),186.86)</f>
        <v>186.86</v>
      </c>
      <c r="G417" s="2">
        <f>IFERROR(__xludf.DUMMYFUNCTION("""COMPUTED_VALUE"""),45897.66666666667)</f>
        <v>45897.66667</v>
      </c>
      <c r="H417" s="1">
        <f>IFERROR(__xludf.DUMMYFUNCTION("""COMPUTED_VALUE"""),184.18)</f>
        <v>184.18</v>
      </c>
      <c r="J417" s="2">
        <f>IFERROR(__xludf.DUMMYFUNCTION("""COMPUTED_VALUE"""),45897.66666666667)</f>
        <v>45897.66667</v>
      </c>
      <c r="K417" s="1">
        <f>IFERROR(__xludf.DUMMYFUNCTION("""COMPUTED_VALUE"""),185.96)</f>
        <v>185.96</v>
      </c>
      <c r="M417" s="2">
        <f>IFERROR(__xludf.DUMMYFUNCTION("""COMPUTED_VALUE"""),45897.66666666667)</f>
        <v>45897.66667</v>
      </c>
      <c r="N417" s="1">
        <f>IFERROR(__xludf.DUMMYFUNCTION("""COMPUTED_VALUE"""),1.0432482E7)</f>
        <v>10432482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IFERROR(__xludf.DUMMYFUNCTION("""COMPUTED_VALUE"""),185.84)</f>
        <v>185.84</v>
      </c>
      <c r="D418" s="2">
        <f>IFERROR(__xludf.DUMMYFUNCTION("""COMPUTED_VALUE"""),45898.66666666667)</f>
        <v>45898.66667</v>
      </c>
      <c r="E418" s="1">
        <f>IFERROR(__xludf.DUMMYFUNCTION("""COMPUTED_VALUE"""),190.19)</f>
        <v>190.19</v>
      </c>
      <c r="G418" s="2">
        <f>IFERROR(__xludf.DUMMYFUNCTION("""COMPUTED_VALUE"""),45898.66666666667)</f>
        <v>45898.66667</v>
      </c>
      <c r="H418" s="1">
        <f>IFERROR(__xludf.DUMMYFUNCTION("""COMPUTED_VALUE"""),185.76)</f>
        <v>185.76</v>
      </c>
      <c r="J418" s="2">
        <f>IFERROR(__xludf.DUMMYFUNCTION("""COMPUTED_VALUE"""),45898.66666666667)</f>
        <v>45898.66667</v>
      </c>
      <c r="K418" s="1">
        <f>IFERROR(__xludf.DUMMYFUNCTION("""COMPUTED_VALUE"""),189.87)</f>
        <v>189.87</v>
      </c>
      <c r="M418" s="2">
        <f>IFERROR(__xludf.DUMMYFUNCTION("""COMPUTED_VALUE"""),45898.66666666667)</f>
        <v>45898.66667</v>
      </c>
      <c r="N418" s="1">
        <f>IFERROR(__xludf.DUMMYFUNCTION("""COMPUTED_VALUE"""),1.2600322E7)</f>
        <v>12600322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IFERROR(__xludf.DUMMYFUNCTION("""COMPUTED_VALUE"""),191.78)</f>
        <v>191.78</v>
      </c>
      <c r="D419" s="2">
        <f>IFERROR(__xludf.DUMMYFUNCTION("""COMPUTED_VALUE"""),45902.66666666667)</f>
        <v>45902.66667</v>
      </c>
      <c r="E419" s="1">
        <f>IFERROR(__xludf.DUMMYFUNCTION("""COMPUTED_VALUE"""),195.52)</f>
        <v>195.52</v>
      </c>
      <c r="G419" s="2">
        <f>IFERROR(__xludf.DUMMYFUNCTION("""COMPUTED_VALUE"""),45902.66666666667)</f>
        <v>45902.66667</v>
      </c>
      <c r="H419" s="1">
        <f>IFERROR(__xludf.DUMMYFUNCTION("""COMPUTED_VALUE"""),188.48)</f>
        <v>188.48</v>
      </c>
      <c r="J419" s="2">
        <f>IFERROR(__xludf.DUMMYFUNCTION("""COMPUTED_VALUE"""),45902.66666666667)</f>
        <v>45902.66667</v>
      </c>
      <c r="K419" s="1">
        <f>IFERROR(__xludf.DUMMYFUNCTION("""COMPUTED_VALUE"""),193.83)</f>
        <v>193.83</v>
      </c>
      <c r="M419" s="2">
        <f>IFERROR(__xludf.DUMMYFUNCTION("""COMPUTED_VALUE"""),45902.66666666667)</f>
        <v>45902.66667</v>
      </c>
      <c r="N419" s="1">
        <f>IFERROR(__xludf.DUMMYFUNCTION("""COMPUTED_VALUE"""),2.1884907E7)</f>
        <v>21884907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IFERROR(__xludf.DUMMYFUNCTION("""COMPUTED_VALUE"""),195.7)</f>
        <v>195.7</v>
      </c>
      <c r="D420" s="2">
        <f>IFERROR(__xludf.DUMMYFUNCTION("""COMPUTED_VALUE"""),45903.66666666667)</f>
        <v>45903.66667</v>
      </c>
      <c r="E420" s="1">
        <f>IFERROR(__xludf.DUMMYFUNCTION("""COMPUTED_VALUE"""),196.56)</f>
        <v>196.56</v>
      </c>
      <c r="G420" s="2">
        <f>IFERROR(__xludf.DUMMYFUNCTION("""COMPUTED_VALUE"""),45903.66666666667)</f>
        <v>45903.66667</v>
      </c>
      <c r="H420" s="1">
        <f>IFERROR(__xludf.DUMMYFUNCTION("""COMPUTED_VALUE"""),192.87)</f>
        <v>192.87</v>
      </c>
      <c r="J420" s="2">
        <f>IFERROR(__xludf.DUMMYFUNCTION("""COMPUTED_VALUE"""),45903.66666666667)</f>
        <v>45903.66667</v>
      </c>
      <c r="K420" s="1">
        <f>IFERROR(__xludf.DUMMYFUNCTION("""COMPUTED_VALUE"""),193.65)</f>
        <v>193.65</v>
      </c>
      <c r="M420" s="2">
        <f>IFERROR(__xludf.DUMMYFUNCTION("""COMPUTED_VALUE"""),45903.66666666667)</f>
        <v>45903.66667</v>
      </c>
      <c r="N420" s="1">
        <f>IFERROR(__xludf.DUMMYFUNCTION("""COMPUTED_VALUE"""),1.3173996E7)</f>
        <v>13173996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IFERROR(__xludf.DUMMYFUNCTION("""COMPUTED_VALUE"""),189.79)</f>
        <v>189.79</v>
      </c>
      <c r="D421" s="2">
        <f>IFERROR(__xludf.DUMMYFUNCTION("""COMPUTED_VALUE"""),45904.66666666667)</f>
        <v>45904.66667</v>
      </c>
      <c r="E421" s="1">
        <f>IFERROR(__xludf.DUMMYFUNCTION("""COMPUTED_VALUE"""),192.5)</f>
        <v>192.5</v>
      </c>
      <c r="G421" s="2">
        <f>IFERROR(__xludf.DUMMYFUNCTION("""COMPUTED_VALUE"""),45904.66666666667)</f>
        <v>45904.66667</v>
      </c>
      <c r="H421" s="1">
        <f>IFERROR(__xludf.DUMMYFUNCTION("""COMPUTED_VALUE"""),188.4)</f>
        <v>188.4</v>
      </c>
      <c r="J421" s="2">
        <f>IFERROR(__xludf.DUMMYFUNCTION("""COMPUTED_VALUE"""),45904.66666666667)</f>
        <v>45904.66667</v>
      </c>
      <c r="K421" s="1">
        <f>IFERROR(__xludf.DUMMYFUNCTION("""COMPUTED_VALUE"""),191.7)</f>
        <v>191.7</v>
      </c>
      <c r="M421" s="2">
        <f>IFERROR(__xludf.DUMMYFUNCTION("""COMPUTED_VALUE"""),45904.66666666667)</f>
        <v>45904.66667</v>
      </c>
      <c r="N421" s="1">
        <f>IFERROR(__xludf.DUMMYFUNCTION("""COMPUTED_VALUE"""),1.2664439E7)</f>
        <v>12664439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IFERROR(__xludf.DUMMYFUNCTION("""COMPUTED_VALUE"""),193.25)</f>
        <v>193.25</v>
      </c>
      <c r="D422" s="2">
        <f>IFERROR(__xludf.DUMMYFUNCTION("""COMPUTED_VALUE"""),45905.66666666667)</f>
        <v>45905.66667</v>
      </c>
      <c r="E422" s="1">
        <f>IFERROR(__xludf.DUMMYFUNCTION("""COMPUTED_VALUE"""),198.12)</f>
        <v>198.12</v>
      </c>
      <c r="G422" s="2">
        <f>IFERROR(__xludf.DUMMYFUNCTION("""COMPUTED_VALUE"""),45905.66666666667)</f>
        <v>45905.66667</v>
      </c>
      <c r="H422" s="1">
        <f>IFERROR(__xludf.DUMMYFUNCTION("""COMPUTED_VALUE"""),193.25)</f>
        <v>193.25</v>
      </c>
      <c r="J422" s="2">
        <f>IFERROR(__xludf.DUMMYFUNCTION("""COMPUTED_VALUE"""),45905.66666666667)</f>
        <v>45905.66667</v>
      </c>
      <c r="K422" s="1">
        <f>IFERROR(__xludf.DUMMYFUNCTION("""COMPUTED_VALUE"""),195.7)</f>
        <v>195.7</v>
      </c>
      <c r="M422" s="2">
        <f>IFERROR(__xludf.DUMMYFUNCTION("""COMPUTED_VALUE"""),45905.66666666667)</f>
        <v>45905.66667</v>
      </c>
      <c r="N422" s="1">
        <f>IFERROR(__xludf.DUMMYFUNCTION("""COMPUTED_VALUE"""),1.2829734E7)</f>
        <v>12829734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IFERROR(__xludf.DUMMYFUNCTION("""COMPUTED_VALUE"""),197.98)</f>
        <v>197.98</v>
      </c>
      <c r="D423" s="2">
        <f>IFERROR(__xludf.DUMMYFUNCTION("""COMPUTED_VALUE"""),45908.66666666667)</f>
        <v>45908.66667</v>
      </c>
      <c r="E423" s="1">
        <f>IFERROR(__xludf.DUMMYFUNCTION("""COMPUTED_VALUE"""),198.62)</f>
        <v>198.62</v>
      </c>
      <c r="G423" s="2">
        <f>IFERROR(__xludf.DUMMYFUNCTION("""COMPUTED_VALUE"""),45908.66666666667)</f>
        <v>45908.66667</v>
      </c>
      <c r="H423" s="1">
        <f>IFERROR(__xludf.DUMMYFUNCTION("""COMPUTED_VALUE"""),194.59)</f>
        <v>194.59</v>
      </c>
      <c r="J423" s="2">
        <f>IFERROR(__xludf.DUMMYFUNCTION("""COMPUTED_VALUE"""),45908.66666666667)</f>
        <v>45908.66667</v>
      </c>
      <c r="K423" s="1">
        <f>IFERROR(__xludf.DUMMYFUNCTION("""COMPUTED_VALUE"""),196.77)</f>
        <v>196.77</v>
      </c>
      <c r="M423" s="2">
        <f>IFERROR(__xludf.DUMMYFUNCTION("""COMPUTED_VALUE"""),45908.66666666667)</f>
        <v>45908.66667</v>
      </c>
      <c r="N423" s="1">
        <f>IFERROR(__xludf.DUMMYFUNCTION("""COMPUTED_VALUE"""),1.5663981E7)</f>
        <v>15663981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IFERROR(__xludf.DUMMYFUNCTION("""COMPUTED_VALUE"""),197.58)</f>
        <v>197.58</v>
      </c>
      <c r="D424" s="2">
        <f>IFERROR(__xludf.DUMMYFUNCTION("""COMPUTED_VALUE"""),45909.66666666667)</f>
        <v>45909.66667</v>
      </c>
      <c r="E424" s="1">
        <f>IFERROR(__xludf.DUMMYFUNCTION("""COMPUTED_VALUE"""),198.79)</f>
        <v>198.79</v>
      </c>
      <c r="G424" s="2">
        <f>IFERROR(__xludf.DUMMYFUNCTION("""COMPUTED_VALUE"""),45909.66666666667)</f>
        <v>45909.66667</v>
      </c>
      <c r="H424" s="1">
        <f>IFERROR(__xludf.DUMMYFUNCTION("""COMPUTED_VALUE"""),195.62)</f>
        <v>195.62</v>
      </c>
      <c r="J424" s="2">
        <f>IFERROR(__xludf.DUMMYFUNCTION("""COMPUTED_VALUE"""),45909.66666666667)</f>
        <v>45909.66667</v>
      </c>
      <c r="K424" s="1">
        <f>IFERROR(__xludf.DUMMYFUNCTION("""COMPUTED_VALUE"""),196.74)</f>
        <v>196.74</v>
      </c>
      <c r="M424" s="2">
        <f>IFERROR(__xludf.DUMMYFUNCTION("""COMPUTED_VALUE"""),45909.66666666667)</f>
        <v>45909.66667</v>
      </c>
      <c r="N424" s="1">
        <f>IFERROR(__xludf.DUMMYFUNCTION("""COMPUTED_VALUE"""),1.4037595E7)</f>
        <v>14037595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IFERROR(__xludf.DUMMYFUNCTION("""COMPUTED_VALUE"""),199.78)</f>
        <v>199.78</v>
      </c>
      <c r="D425" s="2">
        <f>IFERROR(__xludf.DUMMYFUNCTION("""COMPUTED_VALUE"""),45910.66666666667)</f>
        <v>45910.66667</v>
      </c>
      <c r="E425" s="1">
        <f>IFERROR(__xludf.DUMMYFUNCTION("""COMPUTED_VALUE"""),204.14)</f>
        <v>204.14</v>
      </c>
      <c r="G425" s="2">
        <f>IFERROR(__xludf.DUMMYFUNCTION("""COMPUTED_VALUE"""),45910.66666666667)</f>
        <v>45910.66667</v>
      </c>
      <c r="H425" s="1">
        <f>IFERROR(__xludf.DUMMYFUNCTION("""COMPUTED_VALUE"""),199.64)</f>
        <v>199.64</v>
      </c>
      <c r="J425" s="2">
        <f>IFERROR(__xludf.DUMMYFUNCTION("""COMPUTED_VALUE"""),45910.66666666667)</f>
        <v>45910.66667</v>
      </c>
      <c r="K425" s="1">
        <f>IFERROR(__xludf.DUMMYFUNCTION("""COMPUTED_VALUE"""),203.16)</f>
        <v>203.16</v>
      </c>
      <c r="M425" s="2">
        <f>IFERROR(__xludf.DUMMYFUNCTION("""COMPUTED_VALUE"""),45910.66666666667)</f>
        <v>45910.66667</v>
      </c>
      <c r="N425" s="1">
        <f>IFERROR(__xludf.DUMMYFUNCTION("""COMPUTED_VALUE"""),1.6601709E7)</f>
        <v>16601709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IFERROR(__xludf.DUMMYFUNCTION("""COMPUTED_VALUE"""),201.81)</f>
        <v>201.81</v>
      </c>
      <c r="D426" s="2">
        <f>IFERROR(__xludf.DUMMYFUNCTION("""COMPUTED_VALUE"""),45911.66666666667)</f>
        <v>45911.66667</v>
      </c>
      <c r="E426" s="1">
        <f>IFERROR(__xludf.DUMMYFUNCTION("""COMPUTED_VALUE"""),206.45)</f>
        <v>206.45</v>
      </c>
      <c r="G426" s="2">
        <f>IFERROR(__xludf.DUMMYFUNCTION("""COMPUTED_VALUE"""),45911.66666666667)</f>
        <v>45911.66667</v>
      </c>
      <c r="H426" s="1">
        <f>IFERROR(__xludf.DUMMYFUNCTION("""COMPUTED_VALUE"""),200.83)</f>
        <v>200.83</v>
      </c>
      <c r="J426" s="2">
        <f>IFERROR(__xludf.DUMMYFUNCTION("""COMPUTED_VALUE"""),45911.66666666667)</f>
        <v>45911.66667</v>
      </c>
      <c r="K426" s="1">
        <f>IFERROR(__xludf.DUMMYFUNCTION("""COMPUTED_VALUE"""),206.29)</f>
        <v>206.29</v>
      </c>
      <c r="M426" s="2">
        <f>IFERROR(__xludf.DUMMYFUNCTION("""COMPUTED_VALUE"""),45911.66666666667)</f>
        <v>45911.66667</v>
      </c>
      <c r="N426" s="1">
        <f>IFERROR(__xludf.DUMMYFUNCTION("""COMPUTED_VALUE"""),1.3052429E7)</f>
        <v>13052429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IFERROR(__xludf.DUMMYFUNCTION("""COMPUTED_VALUE"""),206.52)</f>
        <v>206.52</v>
      </c>
      <c r="D427" s="2">
        <f>IFERROR(__xludf.DUMMYFUNCTION("""COMPUTED_VALUE"""),45912.66666666667)</f>
        <v>45912.66667</v>
      </c>
      <c r="E427" s="1">
        <f>IFERROR(__xludf.DUMMYFUNCTION("""COMPUTED_VALUE"""),207.44)</f>
        <v>207.44</v>
      </c>
      <c r="G427" s="2">
        <f>IFERROR(__xludf.DUMMYFUNCTION("""COMPUTED_VALUE"""),45912.66666666667)</f>
        <v>45912.66667</v>
      </c>
      <c r="H427" s="1">
        <f>IFERROR(__xludf.DUMMYFUNCTION("""COMPUTED_VALUE"""),204.55)</f>
        <v>204.55</v>
      </c>
      <c r="J427" s="2">
        <f>IFERROR(__xludf.DUMMYFUNCTION("""COMPUTED_VALUE"""),45912.66666666667)</f>
        <v>45912.66667</v>
      </c>
      <c r="K427" s="1">
        <f>IFERROR(__xludf.DUMMYFUNCTION("""COMPUTED_VALUE"""),206.11)</f>
        <v>206.11</v>
      </c>
      <c r="M427" s="2">
        <f>IFERROR(__xludf.DUMMYFUNCTION("""COMPUTED_VALUE"""),45912.66666666667)</f>
        <v>45912.66667</v>
      </c>
      <c r="N427" s="1">
        <f>IFERROR(__xludf.DUMMYFUNCTION("""COMPUTED_VALUE"""),1.1405733E7)</f>
        <v>11405733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IFERROR(__xludf.DUMMYFUNCTION("""COMPUTED_VALUE"""),204.5)</f>
        <v>204.5</v>
      </c>
      <c r="D428" s="2">
        <f>IFERROR(__xludf.DUMMYFUNCTION("""COMPUTED_VALUE"""),45915.66666666667)</f>
        <v>45915.66667</v>
      </c>
      <c r="E428" s="1">
        <f>IFERROR(__xludf.DUMMYFUNCTION("""COMPUTED_VALUE"""),207.98)</f>
        <v>207.98</v>
      </c>
      <c r="G428" s="2">
        <f>IFERROR(__xludf.DUMMYFUNCTION("""COMPUTED_VALUE"""),45915.66666666667)</f>
        <v>45915.66667</v>
      </c>
      <c r="H428" s="1">
        <f>IFERROR(__xludf.DUMMYFUNCTION("""COMPUTED_VALUE"""),203.29)</f>
        <v>203.29</v>
      </c>
      <c r="J428" s="2">
        <f>IFERROR(__xludf.DUMMYFUNCTION("""COMPUTED_VALUE"""),45915.66666666667)</f>
        <v>45915.66667</v>
      </c>
      <c r="K428" s="1">
        <f>IFERROR(__xludf.DUMMYFUNCTION("""COMPUTED_VALUE"""),207.49)</f>
        <v>207.49</v>
      </c>
      <c r="M428" s="2">
        <f>IFERROR(__xludf.DUMMYFUNCTION("""COMPUTED_VALUE"""),45915.66666666667)</f>
        <v>45915.66667</v>
      </c>
      <c r="N428" s="1">
        <f>IFERROR(__xludf.DUMMYFUNCTION("""COMPUTED_VALUE"""),1.5861633E7)</f>
        <v>15861633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IFERROR(__xludf.DUMMYFUNCTION("""COMPUTED_VALUE"""),207.5)</f>
        <v>207.5</v>
      </c>
      <c r="D429" s="2">
        <f>IFERROR(__xludf.DUMMYFUNCTION("""COMPUTED_VALUE"""),45916.66666666667)</f>
        <v>45916.66667</v>
      </c>
      <c r="E429" s="1">
        <f>IFERROR(__xludf.DUMMYFUNCTION("""COMPUTED_VALUE"""),207.5)</f>
        <v>207.5</v>
      </c>
      <c r="G429" s="2">
        <f>IFERROR(__xludf.DUMMYFUNCTION("""COMPUTED_VALUE"""),45916.66666666667)</f>
        <v>45916.66667</v>
      </c>
      <c r="H429" s="1">
        <f>IFERROR(__xludf.DUMMYFUNCTION("""COMPUTED_VALUE"""),203.62)</f>
        <v>203.62</v>
      </c>
      <c r="J429" s="2">
        <f>IFERROR(__xludf.DUMMYFUNCTION("""COMPUTED_VALUE"""),45916.66666666667)</f>
        <v>45916.66667</v>
      </c>
      <c r="K429" s="1">
        <f>IFERROR(__xludf.DUMMYFUNCTION("""COMPUTED_VALUE"""),205.35)</f>
        <v>205.35</v>
      </c>
      <c r="M429" s="2">
        <f>IFERROR(__xludf.DUMMYFUNCTION("""COMPUTED_VALUE"""),45916.66666666667)</f>
        <v>45916.66667</v>
      </c>
      <c r="N429" s="1">
        <f>IFERROR(__xludf.DUMMYFUNCTION("""COMPUTED_VALUE"""),1.6202677E7)</f>
        <v>16202677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IFERROR(__xludf.DUMMYFUNCTION("""COMPUTED_VALUE"""),203.86)</f>
        <v>203.86</v>
      </c>
      <c r="D430" s="2">
        <f>IFERROR(__xludf.DUMMYFUNCTION("""COMPUTED_VALUE"""),45917.66666666667)</f>
        <v>45917.66667</v>
      </c>
      <c r="E430" s="1">
        <f>IFERROR(__xludf.DUMMYFUNCTION("""COMPUTED_VALUE"""),206.51)</f>
        <v>206.51</v>
      </c>
      <c r="G430" s="2">
        <f>IFERROR(__xludf.DUMMYFUNCTION("""COMPUTED_VALUE"""),45917.66666666667)</f>
        <v>45917.66667</v>
      </c>
      <c r="H430" s="1">
        <f>IFERROR(__xludf.DUMMYFUNCTION("""COMPUTED_VALUE"""),201.83)</f>
        <v>201.83</v>
      </c>
      <c r="J430" s="2">
        <f>IFERROR(__xludf.DUMMYFUNCTION("""COMPUTED_VALUE"""),45917.66666666667)</f>
        <v>45917.66667</v>
      </c>
      <c r="K430" s="1">
        <f>IFERROR(__xludf.DUMMYFUNCTION("""COMPUTED_VALUE"""),203.76)</f>
        <v>203.76</v>
      </c>
      <c r="M430" s="2">
        <f>IFERROR(__xludf.DUMMYFUNCTION("""COMPUTED_VALUE"""),45917.66666666667)</f>
        <v>45917.66667</v>
      </c>
      <c r="N430" s="1">
        <f>IFERROR(__xludf.DUMMYFUNCTION("""COMPUTED_VALUE"""),1.4788458E7)</f>
        <v>14788458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IFERROR(__xludf.DUMMYFUNCTION("""COMPUTED_VALUE"""),201.78)</f>
        <v>201.78</v>
      </c>
      <c r="D431" s="2">
        <f>IFERROR(__xludf.DUMMYFUNCTION("""COMPUTED_VALUE"""),45918.66666666667)</f>
        <v>45918.66667</v>
      </c>
      <c r="E431" s="1">
        <f>IFERROR(__xludf.DUMMYFUNCTION("""COMPUTED_VALUE"""),203.46)</f>
        <v>203.46</v>
      </c>
      <c r="G431" s="2">
        <f>IFERROR(__xludf.DUMMYFUNCTION("""COMPUTED_VALUE"""),45918.66666666667)</f>
        <v>45918.66667</v>
      </c>
      <c r="H431" s="1">
        <f>IFERROR(__xludf.DUMMYFUNCTION("""COMPUTED_VALUE"""),199.89)</f>
        <v>199.89</v>
      </c>
      <c r="J431" s="2">
        <f>IFERROR(__xludf.DUMMYFUNCTION("""COMPUTED_VALUE"""),45918.66666666667)</f>
        <v>45918.66667</v>
      </c>
      <c r="K431" s="1">
        <f>IFERROR(__xludf.DUMMYFUNCTION("""COMPUTED_VALUE"""),203.15)</f>
        <v>203.15</v>
      </c>
      <c r="M431" s="2">
        <f>IFERROR(__xludf.DUMMYFUNCTION("""COMPUTED_VALUE"""),45918.66666666667)</f>
        <v>45918.66667</v>
      </c>
      <c r="N431" s="1">
        <f>IFERROR(__xludf.DUMMYFUNCTION("""COMPUTED_VALUE"""),1.3437736E7)</f>
        <v>13437736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IFERROR(__xludf.DUMMYFUNCTION("""COMPUTED_VALUE"""),203.63)</f>
        <v>203.63</v>
      </c>
      <c r="D432" s="2">
        <f>IFERROR(__xludf.DUMMYFUNCTION("""COMPUTED_VALUE"""),45919.66666666667)</f>
        <v>45919.66667</v>
      </c>
      <c r="E432" s="1">
        <f>IFERROR(__xludf.DUMMYFUNCTION("""COMPUTED_VALUE"""),212.31)</f>
        <v>212.31</v>
      </c>
      <c r="G432" s="2">
        <f>IFERROR(__xludf.DUMMYFUNCTION("""COMPUTED_VALUE"""),45919.66666666667)</f>
        <v>45919.66667</v>
      </c>
      <c r="H432" s="1">
        <f>IFERROR(__xludf.DUMMYFUNCTION("""COMPUTED_VALUE"""),203.27)</f>
        <v>203.27</v>
      </c>
      <c r="J432" s="2">
        <f>IFERROR(__xludf.DUMMYFUNCTION("""COMPUTED_VALUE"""),45919.66666666667)</f>
        <v>45919.66667</v>
      </c>
      <c r="K432" s="1">
        <f>IFERROR(__xludf.DUMMYFUNCTION("""COMPUTED_VALUE"""),211.78)</f>
        <v>211.78</v>
      </c>
      <c r="M432" s="2">
        <f>IFERROR(__xludf.DUMMYFUNCTION("""COMPUTED_VALUE"""),45919.66666666667)</f>
        <v>45919.66667</v>
      </c>
      <c r="N432" s="1">
        <f>IFERROR(__xludf.DUMMYFUNCTION("""COMPUTED_VALUE"""),5.2094012E7)</f>
        <v>52094012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IFERROR(__xludf.DUMMYFUNCTION("""COMPUTED_VALUE"""),215.21)</f>
        <v>215.21</v>
      </c>
      <c r="D433" s="2">
        <f>IFERROR(__xludf.DUMMYFUNCTION("""COMPUTED_VALUE"""),45922.66666666667)</f>
        <v>45922.66667</v>
      </c>
      <c r="E433" s="1">
        <f>IFERROR(__xludf.DUMMYFUNCTION("""COMPUTED_VALUE"""),216.73)</f>
        <v>216.73</v>
      </c>
      <c r="G433" s="2">
        <f>IFERROR(__xludf.DUMMYFUNCTION("""COMPUTED_VALUE"""),45922.66666666667)</f>
        <v>45922.66667</v>
      </c>
      <c r="H433" s="1">
        <f>IFERROR(__xludf.DUMMYFUNCTION("""COMPUTED_VALUE"""),211.56)</f>
        <v>211.56</v>
      </c>
      <c r="J433" s="2">
        <f>IFERROR(__xludf.DUMMYFUNCTION("""COMPUTED_VALUE"""),45922.66666666667)</f>
        <v>45922.66667</v>
      </c>
      <c r="K433" s="1">
        <f>IFERROR(__xludf.DUMMYFUNCTION("""COMPUTED_VALUE"""),216.38)</f>
        <v>216.38</v>
      </c>
      <c r="M433" s="2">
        <f>IFERROR(__xludf.DUMMYFUNCTION("""COMPUTED_VALUE"""),45922.66666666667)</f>
        <v>45922.66667</v>
      </c>
      <c r="N433" s="1">
        <f>IFERROR(__xludf.DUMMYFUNCTION("""COMPUTED_VALUE"""),1.8692306E7)</f>
        <v>18692306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IFERROR(__xludf.DUMMYFUNCTION("""COMPUTED_VALUE"""),217.63)</f>
        <v>217.63</v>
      </c>
      <c r="D434" s="2">
        <f>IFERROR(__xludf.DUMMYFUNCTION("""COMPUTED_VALUE"""),45923.66666666667)</f>
        <v>45923.66667</v>
      </c>
      <c r="E434" s="1">
        <f>IFERROR(__xludf.DUMMYFUNCTION("""COMPUTED_VALUE"""),222.07)</f>
        <v>222.07</v>
      </c>
      <c r="G434" s="2">
        <f>IFERROR(__xludf.DUMMYFUNCTION("""COMPUTED_VALUE"""),45923.66666666667)</f>
        <v>45923.66667</v>
      </c>
      <c r="H434" s="1">
        <f>IFERROR(__xludf.DUMMYFUNCTION("""COMPUTED_VALUE"""),217.16)</f>
        <v>217.16</v>
      </c>
      <c r="J434" s="2">
        <f>IFERROR(__xludf.DUMMYFUNCTION("""COMPUTED_VALUE"""),45923.66666666667)</f>
        <v>45923.66667</v>
      </c>
      <c r="K434" s="1">
        <f>IFERROR(__xludf.DUMMYFUNCTION("""COMPUTED_VALUE"""),218.14)</f>
        <v>218.14</v>
      </c>
      <c r="M434" s="2">
        <f>IFERROR(__xludf.DUMMYFUNCTION("""COMPUTED_VALUE"""),45923.66666666667)</f>
        <v>45923.66667</v>
      </c>
      <c r="N434" s="1">
        <f>IFERROR(__xludf.DUMMYFUNCTION("""COMPUTED_VALUE"""),2.2784236E7)</f>
        <v>22784236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IFERROR(__xludf.DUMMYFUNCTION("""COMPUTED_VALUE"""),217.91)</f>
        <v>217.91</v>
      </c>
      <c r="D435" s="2">
        <f>IFERROR(__xludf.DUMMYFUNCTION("""COMPUTED_VALUE"""),45924.66666666667)</f>
        <v>45924.66667</v>
      </c>
      <c r="E435" s="1">
        <f>IFERROR(__xludf.DUMMYFUNCTION("""COMPUTED_VALUE"""),218.33)</f>
        <v>218.33</v>
      </c>
      <c r="G435" s="2">
        <f>IFERROR(__xludf.DUMMYFUNCTION("""COMPUTED_VALUE"""),45924.66666666667)</f>
        <v>45924.66667</v>
      </c>
      <c r="H435" s="1">
        <f>IFERROR(__xludf.DUMMYFUNCTION("""COMPUTED_VALUE"""),213.75)</f>
        <v>213.75</v>
      </c>
      <c r="J435" s="2">
        <f>IFERROR(__xludf.DUMMYFUNCTION("""COMPUTED_VALUE"""),45924.66666666667)</f>
        <v>45924.66667</v>
      </c>
      <c r="K435" s="1">
        <f>IFERROR(__xludf.DUMMYFUNCTION("""COMPUTED_VALUE"""),213.82)</f>
        <v>213.82</v>
      </c>
      <c r="M435" s="2">
        <f>IFERROR(__xludf.DUMMYFUNCTION("""COMPUTED_VALUE"""),45924.66666666667)</f>
        <v>45924.66667</v>
      </c>
      <c r="N435" s="1">
        <f>IFERROR(__xludf.DUMMYFUNCTION("""COMPUTED_VALUE"""),1.264244E7)</f>
        <v>12642440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IFERROR(__xludf.DUMMYFUNCTION("""COMPUTED_VALUE"""),213.86)</f>
        <v>213.86</v>
      </c>
      <c r="D436" s="2">
        <f>IFERROR(__xludf.DUMMYFUNCTION("""COMPUTED_VALUE"""),45925.66666666667)</f>
        <v>45925.66667</v>
      </c>
      <c r="E436" s="1">
        <f>IFERROR(__xludf.DUMMYFUNCTION("""COMPUTED_VALUE"""),214.8)</f>
        <v>214.8</v>
      </c>
      <c r="G436" s="2">
        <f>IFERROR(__xludf.DUMMYFUNCTION("""COMPUTED_VALUE"""),45925.66666666667)</f>
        <v>45925.66667</v>
      </c>
      <c r="H436" s="1">
        <f>IFERROR(__xludf.DUMMYFUNCTION("""COMPUTED_VALUE"""),210.7)</f>
        <v>210.7</v>
      </c>
      <c r="J436" s="2">
        <f>IFERROR(__xludf.DUMMYFUNCTION("""COMPUTED_VALUE"""),45925.66666666667)</f>
        <v>45925.66667</v>
      </c>
      <c r="K436" s="1">
        <f>IFERROR(__xludf.DUMMYFUNCTION("""COMPUTED_VALUE"""),214.01)</f>
        <v>214.01</v>
      </c>
      <c r="M436" s="2">
        <f>IFERROR(__xludf.DUMMYFUNCTION("""COMPUTED_VALUE"""),45925.66666666667)</f>
        <v>45925.66667</v>
      </c>
      <c r="N436" s="1">
        <f>IFERROR(__xludf.DUMMYFUNCTION("""COMPUTED_VALUE"""),1.4770165E7)</f>
        <v>14770165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IFERROR(__xludf.DUMMYFUNCTION("""COMPUTED_VALUE"""),214.33)</f>
        <v>214.33</v>
      </c>
      <c r="D437" s="2">
        <f>IFERROR(__xludf.DUMMYFUNCTION("""COMPUTED_VALUE"""),45926.66666666667)</f>
        <v>45926.66667</v>
      </c>
      <c r="E437" s="1">
        <f>IFERROR(__xludf.DUMMYFUNCTION("""COMPUTED_VALUE"""),219.35)</f>
        <v>219.35</v>
      </c>
      <c r="G437" s="2">
        <f>IFERROR(__xludf.DUMMYFUNCTION("""COMPUTED_VALUE"""),45926.66666666667)</f>
        <v>45926.66667</v>
      </c>
      <c r="H437" s="1">
        <f>IFERROR(__xludf.DUMMYFUNCTION("""COMPUTED_VALUE"""),214.33)</f>
        <v>214.33</v>
      </c>
      <c r="J437" s="2">
        <f>IFERROR(__xludf.DUMMYFUNCTION("""COMPUTED_VALUE"""),45926.66666666667)</f>
        <v>45926.66667</v>
      </c>
      <c r="K437" s="1">
        <f>IFERROR(__xludf.DUMMYFUNCTION("""COMPUTED_VALUE"""),218.91)</f>
        <v>218.91</v>
      </c>
      <c r="M437" s="2">
        <f>IFERROR(__xludf.DUMMYFUNCTION("""COMPUTED_VALUE"""),45926.66666666667)</f>
        <v>45926.66667</v>
      </c>
      <c r="N437" s="1">
        <f>IFERROR(__xludf.DUMMYFUNCTION("""COMPUTED_VALUE"""),1.2959726E7)</f>
        <v>12959726</v>
      </c>
    </row>
  </sheetData>
  <drawing r:id="rId1"/>
</worksheet>
</file>