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IFERROR(__xludf.DUMMYFUNCTION("GOOGLEFINANCE(""DJUSPR"",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IFERROR(__xludf.DUMMYFUNCTION("GOOGLEFINANCE(""DJUSPR"",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IFERROR(__xludf.DUMMYFUNCTION("GOOGLEFINANCE(""DJUSPR"",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IFERROR(__xludf.DUMMYFUNCTION("GOOGLEFINANCE(""DJUSPR"",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IFERROR(__xludf.DUMMYFUNCTION("GOOGLEFINANCE(""DJUSPR"",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IFERROR(__xludf.DUMMYFUNCTION("""COMPUTED_VALUE"""),819.37)</f>
        <v>819.37</v>
      </c>
      <c r="D2" s="2">
        <f>IFERROR(__xludf.DUMMYFUNCTION("""COMPUTED_VALUE"""),45293.66666666667)</f>
        <v>45293.66667</v>
      </c>
      <c r="E2" s="1">
        <f>IFERROR(__xludf.DUMMYFUNCTION("""COMPUTED_VALUE"""),840.48)</f>
        <v>840.48</v>
      </c>
      <c r="G2" s="2">
        <f>IFERROR(__xludf.DUMMYFUNCTION("""COMPUTED_VALUE"""),45293.66666666667)</f>
        <v>45293.66667</v>
      </c>
      <c r="H2" s="1">
        <f>IFERROR(__xludf.DUMMYFUNCTION("""COMPUTED_VALUE"""),819.07)</f>
        <v>819.07</v>
      </c>
      <c r="J2" s="2">
        <f>IFERROR(__xludf.DUMMYFUNCTION("""COMPUTED_VALUE"""),45293.66666666667)</f>
        <v>45293.66667</v>
      </c>
      <c r="K2" s="1">
        <f>IFERROR(__xludf.DUMMYFUNCTION("""COMPUTED_VALUE"""),838.26)</f>
        <v>838.26</v>
      </c>
      <c r="M2" s="2">
        <f>IFERROR(__xludf.DUMMYFUNCTION("""COMPUTED_VALUE"""),45293.66666666667)</f>
        <v>45293.66667</v>
      </c>
      <c r="N2" s="1">
        <f>IFERROR(__xludf.DUMMYFUNCTION("""COMPUTED_VALUE"""),1.30664651E8)</f>
        <v>130664651</v>
      </c>
    </row>
    <row r="3">
      <c r="A3" s="2">
        <f>IFERROR(__xludf.DUMMYFUNCTION("""COMPUTED_VALUE"""),45294.66666666667)</f>
        <v>45294.66667</v>
      </c>
      <c r="B3" s="1">
        <f>IFERROR(__xludf.DUMMYFUNCTION("""COMPUTED_VALUE"""),840.13)</f>
        <v>840.13</v>
      </c>
      <c r="D3" s="2">
        <f>IFERROR(__xludf.DUMMYFUNCTION("""COMPUTED_VALUE"""),45294.66666666667)</f>
        <v>45294.66667</v>
      </c>
      <c r="E3" s="1">
        <f>IFERROR(__xludf.DUMMYFUNCTION("""COMPUTED_VALUE"""),855.46)</f>
        <v>855.46</v>
      </c>
      <c r="G3" s="2">
        <f>IFERROR(__xludf.DUMMYFUNCTION("""COMPUTED_VALUE"""),45294.66666666667)</f>
        <v>45294.66667</v>
      </c>
      <c r="H3" s="1">
        <f>IFERROR(__xludf.DUMMYFUNCTION("""COMPUTED_VALUE"""),840.13)</f>
        <v>840.13</v>
      </c>
      <c r="J3" s="2">
        <f>IFERROR(__xludf.DUMMYFUNCTION("""COMPUTED_VALUE"""),45294.66666666667)</f>
        <v>45294.66667</v>
      </c>
      <c r="K3" s="1">
        <f>IFERROR(__xludf.DUMMYFUNCTION("""COMPUTED_VALUE"""),850.62)</f>
        <v>850.62</v>
      </c>
      <c r="M3" s="2">
        <f>IFERROR(__xludf.DUMMYFUNCTION("""COMPUTED_VALUE"""),45294.66666666667)</f>
        <v>45294.66667</v>
      </c>
      <c r="N3" s="1">
        <f>IFERROR(__xludf.DUMMYFUNCTION("""COMPUTED_VALUE"""),1.11965196E8)</f>
        <v>111965196</v>
      </c>
    </row>
    <row r="4">
      <c r="A4" s="2">
        <f>IFERROR(__xludf.DUMMYFUNCTION("""COMPUTED_VALUE"""),45295.66666666667)</f>
        <v>45295.66667</v>
      </c>
      <c r="B4" s="1">
        <f>IFERROR(__xludf.DUMMYFUNCTION("""COMPUTED_VALUE"""),853.2)</f>
        <v>853.2</v>
      </c>
      <c r="D4" s="2">
        <f>IFERROR(__xludf.DUMMYFUNCTION("""COMPUTED_VALUE"""),45295.66666666667)</f>
        <v>45295.66667</v>
      </c>
      <c r="E4" s="1">
        <f>IFERROR(__xludf.DUMMYFUNCTION("""COMPUTED_VALUE"""),860.53)</f>
        <v>860.53</v>
      </c>
      <c r="G4" s="2">
        <f>IFERROR(__xludf.DUMMYFUNCTION("""COMPUTED_VALUE"""),45295.66666666667)</f>
        <v>45295.66667</v>
      </c>
      <c r="H4" s="1">
        <f>IFERROR(__xludf.DUMMYFUNCTION("""COMPUTED_VALUE"""),849.01)</f>
        <v>849.01</v>
      </c>
      <c r="J4" s="2">
        <f>IFERROR(__xludf.DUMMYFUNCTION("""COMPUTED_VALUE"""),45295.66666666667)</f>
        <v>45295.66667</v>
      </c>
      <c r="K4" s="1">
        <f>IFERROR(__xludf.DUMMYFUNCTION("""COMPUTED_VALUE"""),850.04)</f>
        <v>850.04</v>
      </c>
      <c r="M4" s="2">
        <f>IFERROR(__xludf.DUMMYFUNCTION("""COMPUTED_VALUE"""),45295.66666666667)</f>
        <v>45295.66667</v>
      </c>
      <c r="N4" s="1">
        <f>IFERROR(__xludf.DUMMYFUNCTION("""COMPUTED_VALUE"""),1.16013323E8)</f>
        <v>116013323</v>
      </c>
    </row>
    <row r="5">
      <c r="A5" s="2">
        <f>IFERROR(__xludf.DUMMYFUNCTION("""COMPUTED_VALUE"""),45296.66666666667)</f>
        <v>45296.66667</v>
      </c>
      <c r="B5" s="1">
        <f>IFERROR(__xludf.DUMMYFUNCTION("""COMPUTED_VALUE"""),849.71)</f>
        <v>849.71</v>
      </c>
      <c r="D5" s="2">
        <f>IFERROR(__xludf.DUMMYFUNCTION("""COMPUTED_VALUE"""),45296.66666666667)</f>
        <v>45296.66667</v>
      </c>
      <c r="E5" s="1">
        <f>IFERROR(__xludf.DUMMYFUNCTION("""COMPUTED_VALUE"""),855.9)</f>
        <v>855.9</v>
      </c>
      <c r="G5" s="2">
        <f>IFERROR(__xludf.DUMMYFUNCTION("""COMPUTED_VALUE"""),45296.66666666667)</f>
        <v>45296.66667</v>
      </c>
      <c r="H5" s="1">
        <f>IFERROR(__xludf.DUMMYFUNCTION("""COMPUTED_VALUE"""),846.45)</f>
        <v>846.45</v>
      </c>
      <c r="J5" s="2">
        <f>IFERROR(__xludf.DUMMYFUNCTION("""COMPUTED_VALUE"""),45296.66666666667)</f>
        <v>45296.66667</v>
      </c>
      <c r="K5" s="1">
        <f>IFERROR(__xludf.DUMMYFUNCTION("""COMPUTED_VALUE"""),855.14)</f>
        <v>855.14</v>
      </c>
      <c r="M5" s="2">
        <f>IFERROR(__xludf.DUMMYFUNCTION("""COMPUTED_VALUE"""),45296.66666666667)</f>
        <v>45296.66667</v>
      </c>
      <c r="N5" s="1">
        <f>IFERROR(__xludf.DUMMYFUNCTION("""COMPUTED_VALUE"""),1.03551613E8)</f>
        <v>103551613</v>
      </c>
    </row>
    <row r="6">
      <c r="A6" s="2">
        <f>IFERROR(__xludf.DUMMYFUNCTION("""COMPUTED_VALUE"""),45299.66666666667)</f>
        <v>45299.66667</v>
      </c>
      <c r="B6" s="1">
        <f>IFERROR(__xludf.DUMMYFUNCTION("""COMPUTED_VALUE"""),854.53)</f>
        <v>854.53</v>
      </c>
      <c r="D6" s="2">
        <f>IFERROR(__xludf.DUMMYFUNCTION("""COMPUTED_VALUE"""),45299.66666666667)</f>
        <v>45299.66667</v>
      </c>
      <c r="E6" s="1">
        <f>IFERROR(__xludf.DUMMYFUNCTION("""COMPUTED_VALUE"""),859.63)</f>
        <v>859.63</v>
      </c>
      <c r="G6" s="2">
        <f>IFERROR(__xludf.DUMMYFUNCTION("""COMPUTED_VALUE"""),45299.66666666667)</f>
        <v>45299.66667</v>
      </c>
      <c r="H6" s="1">
        <f>IFERROR(__xludf.DUMMYFUNCTION("""COMPUTED_VALUE"""),847.0)</f>
        <v>847</v>
      </c>
      <c r="J6" s="2">
        <f>IFERROR(__xludf.DUMMYFUNCTION("""COMPUTED_VALUE"""),45299.66666666667)</f>
        <v>45299.66667</v>
      </c>
      <c r="K6" s="1">
        <f>IFERROR(__xludf.DUMMYFUNCTION("""COMPUTED_VALUE"""),859.49)</f>
        <v>859.49</v>
      </c>
      <c r="M6" s="2">
        <f>IFERROR(__xludf.DUMMYFUNCTION("""COMPUTED_VALUE"""),45299.66666666667)</f>
        <v>45299.66667</v>
      </c>
      <c r="N6" s="1">
        <f>IFERROR(__xludf.DUMMYFUNCTION("""COMPUTED_VALUE"""),9.9834953E7)</f>
        <v>99834953</v>
      </c>
    </row>
    <row r="7">
      <c r="A7" s="2">
        <f>IFERROR(__xludf.DUMMYFUNCTION("""COMPUTED_VALUE"""),45300.66666666667)</f>
        <v>45300.66667</v>
      </c>
      <c r="B7" s="1">
        <f>IFERROR(__xludf.DUMMYFUNCTION("""COMPUTED_VALUE"""),861.35)</f>
        <v>861.35</v>
      </c>
      <c r="D7" s="2">
        <f>IFERROR(__xludf.DUMMYFUNCTION("""COMPUTED_VALUE"""),45300.66666666667)</f>
        <v>45300.66667</v>
      </c>
      <c r="E7" s="1">
        <f>IFERROR(__xludf.DUMMYFUNCTION("""COMPUTED_VALUE"""),868.82)</f>
        <v>868.82</v>
      </c>
      <c r="G7" s="2">
        <f>IFERROR(__xludf.DUMMYFUNCTION("""COMPUTED_VALUE"""),45300.66666666667)</f>
        <v>45300.66667</v>
      </c>
      <c r="H7" s="1">
        <f>IFERROR(__xludf.DUMMYFUNCTION("""COMPUTED_VALUE"""),858.2)</f>
        <v>858.2</v>
      </c>
      <c r="J7" s="2">
        <f>IFERROR(__xludf.DUMMYFUNCTION("""COMPUTED_VALUE"""),45300.66666666667)</f>
        <v>45300.66667</v>
      </c>
      <c r="K7" s="1">
        <f>IFERROR(__xludf.DUMMYFUNCTION("""COMPUTED_VALUE"""),859.75)</f>
        <v>859.75</v>
      </c>
      <c r="M7" s="2">
        <f>IFERROR(__xludf.DUMMYFUNCTION("""COMPUTED_VALUE"""),45300.66666666667)</f>
        <v>45300.66667</v>
      </c>
      <c r="N7" s="1">
        <f>IFERROR(__xludf.DUMMYFUNCTION("""COMPUTED_VALUE"""),9.6294269E7)</f>
        <v>96294269</v>
      </c>
    </row>
    <row r="8">
      <c r="A8" s="2">
        <f>IFERROR(__xludf.DUMMYFUNCTION("""COMPUTED_VALUE"""),45301.66666666667)</f>
        <v>45301.66667</v>
      </c>
      <c r="B8" s="1">
        <f>IFERROR(__xludf.DUMMYFUNCTION("""COMPUTED_VALUE"""),859.48)</f>
        <v>859.48</v>
      </c>
      <c r="D8" s="2">
        <f>IFERROR(__xludf.DUMMYFUNCTION("""COMPUTED_VALUE"""),45301.66666666667)</f>
        <v>45301.66667</v>
      </c>
      <c r="E8" s="1">
        <f>IFERROR(__xludf.DUMMYFUNCTION("""COMPUTED_VALUE"""),864.0)</f>
        <v>864</v>
      </c>
      <c r="G8" s="2">
        <f>IFERROR(__xludf.DUMMYFUNCTION("""COMPUTED_VALUE"""),45301.66666666667)</f>
        <v>45301.66667</v>
      </c>
      <c r="H8" s="1">
        <f>IFERROR(__xludf.DUMMYFUNCTION("""COMPUTED_VALUE"""),858.26)</f>
        <v>858.26</v>
      </c>
      <c r="J8" s="2">
        <f>IFERROR(__xludf.DUMMYFUNCTION("""COMPUTED_VALUE"""),45301.66666666667)</f>
        <v>45301.66667</v>
      </c>
      <c r="K8" s="1">
        <f>IFERROR(__xludf.DUMMYFUNCTION("""COMPUTED_VALUE"""),861.91)</f>
        <v>861.91</v>
      </c>
      <c r="M8" s="2">
        <f>IFERROR(__xludf.DUMMYFUNCTION("""COMPUTED_VALUE"""),45301.66666666667)</f>
        <v>45301.66667</v>
      </c>
      <c r="N8" s="1">
        <f>IFERROR(__xludf.DUMMYFUNCTION("""COMPUTED_VALUE"""),1.11403457E8)</f>
        <v>111403457</v>
      </c>
    </row>
    <row r="9">
      <c r="A9" s="2">
        <f>IFERROR(__xludf.DUMMYFUNCTION("""COMPUTED_VALUE"""),45302.66666666667)</f>
        <v>45302.66667</v>
      </c>
      <c r="B9" s="1">
        <f>IFERROR(__xludf.DUMMYFUNCTION("""COMPUTED_VALUE"""),861.26)</f>
        <v>861.26</v>
      </c>
      <c r="D9" s="2">
        <f>IFERROR(__xludf.DUMMYFUNCTION("""COMPUTED_VALUE"""),45302.66666666667)</f>
        <v>45302.66667</v>
      </c>
      <c r="E9" s="1">
        <f>IFERROR(__xludf.DUMMYFUNCTION("""COMPUTED_VALUE"""),863.49)</f>
        <v>863.49</v>
      </c>
      <c r="G9" s="2">
        <f>IFERROR(__xludf.DUMMYFUNCTION("""COMPUTED_VALUE"""),45302.66666666667)</f>
        <v>45302.66667</v>
      </c>
      <c r="H9" s="1">
        <f>IFERROR(__xludf.DUMMYFUNCTION("""COMPUTED_VALUE"""),855.2)</f>
        <v>855.2</v>
      </c>
      <c r="J9" s="2">
        <f>IFERROR(__xludf.DUMMYFUNCTION("""COMPUTED_VALUE"""),45302.66666666667)</f>
        <v>45302.66667</v>
      </c>
      <c r="K9" s="1">
        <f>IFERROR(__xludf.DUMMYFUNCTION("""COMPUTED_VALUE"""),859.91)</f>
        <v>859.91</v>
      </c>
      <c r="M9" s="2">
        <f>IFERROR(__xludf.DUMMYFUNCTION("""COMPUTED_VALUE"""),45302.66666666667)</f>
        <v>45302.66667</v>
      </c>
      <c r="N9" s="1">
        <f>IFERROR(__xludf.DUMMYFUNCTION("""COMPUTED_VALUE"""),1.1654641E8)</f>
        <v>116546410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IFERROR(__xludf.DUMMYFUNCTION("""COMPUTED_VALUE"""),859.79)</f>
        <v>859.79</v>
      </c>
      <c r="D10" s="2">
        <f>IFERROR(__xludf.DUMMYFUNCTION("""COMPUTED_VALUE"""),45303.66666666667)</f>
        <v>45303.66667</v>
      </c>
      <c r="E10" s="1">
        <f>IFERROR(__xludf.DUMMYFUNCTION("""COMPUTED_VALUE"""),866.14)</f>
        <v>866.14</v>
      </c>
      <c r="G10" s="2">
        <f>IFERROR(__xludf.DUMMYFUNCTION("""COMPUTED_VALUE"""),45303.66666666667)</f>
        <v>45303.66667</v>
      </c>
      <c r="H10" s="1">
        <f>IFERROR(__xludf.DUMMYFUNCTION("""COMPUTED_VALUE"""),859.79)</f>
        <v>859.79</v>
      </c>
      <c r="J10" s="2">
        <f>IFERROR(__xludf.DUMMYFUNCTION("""COMPUTED_VALUE"""),45303.66666666667)</f>
        <v>45303.66667</v>
      </c>
      <c r="K10" s="1">
        <f>IFERROR(__xludf.DUMMYFUNCTION("""COMPUTED_VALUE"""),866.0)</f>
        <v>866</v>
      </c>
      <c r="M10" s="2">
        <f>IFERROR(__xludf.DUMMYFUNCTION("""COMPUTED_VALUE"""),45303.66666666667)</f>
        <v>45303.66667</v>
      </c>
      <c r="N10" s="1">
        <f>IFERROR(__xludf.DUMMYFUNCTION("""COMPUTED_VALUE"""),8.2529605E7)</f>
        <v>82529605</v>
      </c>
    </row>
    <row r="11">
      <c r="A11" s="2">
        <f>IFERROR(__xludf.DUMMYFUNCTION("""COMPUTED_VALUE"""),45307.66666666667)</f>
        <v>45307.66667</v>
      </c>
      <c r="B11" s="1">
        <f>IFERROR(__xludf.DUMMYFUNCTION("""COMPUTED_VALUE"""),864.46)</f>
        <v>864.46</v>
      </c>
      <c r="D11" s="2">
        <f>IFERROR(__xludf.DUMMYFUNCTION("""COMPUTED_VALUE"""),45307.66666666667)</f>
        <v>45307.66667</v>
      </c>
      <c r="E11" s="1">
        <f>IFERROR(__xludf.DUMMYFUNCTION("""COMPUTED_VALUE"""),865.71)</f>
        <v>865.71</v>
      </c>
      <c r="G11" s="2">
        <f>IFERROR(__xludf.DUMMYFUNCTION("""COMPUTED_VALUE"""),45307.66666666667)</f>
        <v>45307.66667</v>
      </c>
      <c r="H11" s="1">
        <f>IFERROR(__xludf.DUMMYFUNCTION("""COMPUTED_VALUE"""),855.38)</f>
        <v>855.38</v>
      </c>
      <c r="J11" s="2">
        <f>IFERROR(__xludf.DUMMYFUNCTION("""COMPUTED_VALUE"""),45307.66666666667)</f>
        <v>45307.66667</v>
      </c>
      <c r="K11" s="1">
        <f>IFERROR(__xludf.DUMMYFUNCTION("""COMPUTED_VALUE"""),856.82)</f>
        <v>856.82</v>
      </c>
      <c r="M11" s="2">
        <f>IFERROR(__xludf.DUMMYFUNCTION("""COMPUTED_VALUE"""),45307.66666666667)</f>
        <v>45307.66667</v>
      </c>
      <c r="N11" s="1">
        <f>IFERROR(__xludf.DUMMYFUNCTION("""COMPUTED_VALUE"""),9.3904323E7)</f>
        <v>93904323</v>
      </c>
    </row>
    <row r="12">
      <c r="A12" s="2">
        <f>IFERROR(__xludf.DUMMYFUNCTION("""COMPUTED_VALUE"""),45308.66666666667)</f>
        <v>45308.66667</v>
      </c>
      <c r="B12" s="1">
        <f>IFERROR(__xludf.DUMMYFUNCTION("""COMPUTED_VALUE"""),858.13)</f>
        <v>858.13</v>
      </c>
      <c r="D12" s="2">
        <f>IFERROR(__xludf.DUMMYFUNCTION("""COMPUTED_VALUE"""),45308.66666666667)</f>
        <v>45308.66667</v>
      </c>
      <c r="E12" s="1">
        <f>IFERROR(__xludf.DUMMYFUNCTION("""COMPUTED_VALUE"""),858.15)</f>
        <v>858.15</v>
      </c>
      <c r="G12" s="2">
        <f>IFERROR(__xludf.DUMMYFUNCTION("""COMPUTED_VALUE"""),45308.66666666667)</f>
        <v>45308.66667</v>
      </c>
      <c r="H12" s="1">
        <f>IFERROR(__xludf.DUMMYFUNCTION("""COMPUTED_VALUE"""),849.75)</f>
        <v>849.75</v>
      </c>
      <c r="J12" s="2">
        <f>IFERROR(__xludf.DUMMYFUNCTION("""COMPUTED_VALUE"""),45308.66666666667)</f>
        <v>45308.66667</v>
      </c>
      <c r="K12" s="1">
        <f>IFERROR(__xludf.DUMMYFUNCTION("""COMPUTED_VALUE"""),852.22)</f>
        <v>852.22</v>
      </c>
      <c r="M12" s="2">
        <f>IFERROR(__xludf.DUMMYFUNCTION("""COMPUTED_VALUE"""),45308.66666666667)</f>
        <v>45308.66667</v>
      </c>
      <c r="N12" s="1">
        <f>IFERROR(__xludf.DUMMYFUNCTION("""COMPUTED_VALUE"""),8.7884018E7)</f>
        <v>87884018</v>
      </c>
    </row>
    <row r="13">
      <c r="A13" s="2">
        <f>IFERROR(__xludf.DUMMYFUNCTION("""COMPUTED_VALUE"""),45309.66666666667)</f>
        <v>45309.66667</v>
      </c>
      <c r="B13" s="1">
        <f>IFERROR(__xludf.DUMMYFUNCTION("""COMPUTED_VALUE"""),851.56)</f>
        <v>851.56</v>
      </c>
      <c r="D13" s="2">
        <f>IFERROR(__xludf.DUMMYFUNCTION("""COMPUTED_VALUE"""),45309.66666666667)</f>
        <v>45309.66667</v>
      </c>
      <c r="E13" s="1">
        <f>IFERROR(__xludf.DUMMYFUNCTION("""COMPUTED_VALUE"""),851.56)</f>
        <v>851.56</v>
      </c>
      <c r="G13" s="2">
        <f>IFERROR(__xludf.DUMMYFUNCTION("""COMPUTED_VALUE"""),45309.66666666667)</f>
        <v>45309.66667</v>
      </c>
      <c r="H13" s="1">
        <f>IFERROR(__xludf.DUMMYFUNCTION("""COMPUTED_VALUE"""),840.83)</f>
        <v>840.83</v>
      </c>
      <c r="J13" s="2">
        <f>IFERROR(__xludf.DUMMYFUNCTION("""COMPUTED_VALUE"""),45309.66666666667)</f>
        <v>45309.66667</v>
      </c>
      <c r="K13" s="1">
        <f>IFERROR(__xludf.DUMMYFUNCTION("""COMPUTED_VALUE"""),850.97)</f>
        <v>850.97</v>
      </c>
      <c r="M13" s="2">
        <f>IFERROR(__xludf.DUMMYFUNCTION("""COMPUTED_VALUE"""),45309.66666666667)</f>
        <v>45309.66667</v>
      </c>
      <c r="N13" s="1">
        <f>IFERROR(__xludf.DUMMYFUNCTION("""COMPUTED_VALUE"""),1.11929484E8)</f>
        <v>111929484</v>
      </c>
    </row>
    <row r="14">
      <c r="A14" s="2">
        <f>IFERROR(__xludf.DUMMYFUNCTION("""COMPUTED_VALUE"""),45310.66666666667)</f>
        <v>45310.66667</v>
      </c>
      <c r="B14" s="1">
        <f>IFERROR(__xludf.DUMMYFUNCTION("""COMPUTED_VALUE"""),850.8)</f>
        <v>850.8</v>
      </c>
      <c r="D14" s="2">
        <f>IFERROR(__xludf.DUMMYFUNCTION("""COMPUTED_VALUE"""),45310.66666666667)</f>
        <v>45310.66667</v>
      </c>
      <c r="E14" s="1">
        <f>IFERROR(__xludf.DUMMYFUNCTION("""COMPUTED_VALUE"""),855.01)</f>
        <v>855.01</v>
      </c>
      <c r="G14" s="2">
        <f>IFERROR(__xludf.DUMMYFUNCTION("""COMPUTED_VALUE"""),45310.66666666667)</f>
        <v>45310.66667</v>
      </c>
      <c r="H14" s="1">
        <f>IFERROR(__xludf.DUMMYFUNCTION("""COMPUTED_VALUE"""),847.15)</f>
        <v>847.15</v>
      </c>
      <c r="J14" s="2">
        <f>IFERROR(__xludf.DUMMYFUNCTION("""COMPUTED_VALUE"""),45310.66666666667)</f>
        <v>45310.66667</v>
      </c>
      <c r="K14" s="1">
        <f>IFERROR(__xludf.DUMMYFUNCTION("""COMPUTED_VALUE"""),854.68)</f>
        <v>854.68</v>
      </c>
      <c r="M14" s="2">
        <f>IFERROR(__xludf.DUMMYFUNCTION("""COMPUTED_VALUE"""),45310.66666666667)</f>
        <v>45310.66667</v>
      </c>
      <c r="N14" s="1">
        <f>IFERROR(__xludf.DUMMYFUNCTION("""COMPUTED_VALUE"""),9.9898527E7)</f>
        <v>99898527</v>
      </c>
    </row>
    <row r="15">
      <c r="A15" s="2">
        <f>IFERROR(__xludf.DUMMYFUNCTION("""COMPUTED_VALUE"""),45313.66666666667)</f>
        <v>45313.66667</v>
      </c>
      <c r="B15" s="1">
        <f>IFERROR(__xludf.DUMMYFUNCTION("""COMPUTED_VALUE"""),855.6)</f>
        <v>855.6</v>
      </c>
      <c r="D15" s="2">
        <f>IFERROR(__xludf.DUMMYFUNCTION("""COMPUTED_VALUE"""),45313.66666666667)</f>
        <v>45313.66667</v>
      </c>
      <c r="E15" s="1">
        <f>IFERROR(__xludf.DUMMYFUNCTION("""COMPUTED_VALUE"""),861.54)</f>
        <v>861.54</v>
      </c>
      <c r="G15" s="2">
        <f>IFERROR(__xludf.DUMMYFUNCTION("""COMPUTED_VALUE"""),45313.66666666667)</f>
        <v>45313.66667</v>
      </c>
      <c r="H15" s="1">
        <f>IFERROR(__xludf.DUMMYFUNCTION("""COMPUTED_VALUE"""),854.21)</f>
        <v>854.21</v>
      </c>
      <c r="J15" s="2">
        <f>IFERROR(__xludf.DUMMYFUNCTION("""COMPUTED_VALUE"""),45313.66666666667)</f>
        <v>45313.66667</v>
      </c>
      <c r="K15" s="1">
        <f>IFERROR(__xludf.DUMMYFUNCTION("""COMPUTED_VALUE"""),858.02)</f>
        <v>858.02</v>
      </c>
      <c r="M15" s="2">
        <f>IFERROR(__xludf.DUMMYFUNCTION("""COMPUTED_VALUE"""),45313.66666666667)</f>
        <v>45313.66667</v>
      </c>
      <c r="N15" s="1">
        <f>IFERROR(__xludf.DUMMYFUNCTION("""COMPUTED_VALUE"""),9.7935365E7)</f>
        <v>97935365</v>
      </c>
    </row>
    <row r="16">
      <c r="A16" s="2">
        <f>IFERROR(__xludf.DUMMYFUNCTION("""COMPUTED_VALUE"""),45314.66666666667)</f>
        <v>45314.66667</v>
      </c>
      <c r="B16" s="1">
        <f>IFERROR(__xludf.DUMMYFUNCTION("""COMPUTED_VALUE"""),854.59)</f>
        <v>854.59</v>
      </c>
      <c r="D16" s="2">
        <f>IFERROR(__xludf.DUMMYFUNCTION("""COMPUTED_VALUE"""),45314.66666666667)</f>
        <v>45314.66667</v>
      </c>
      <c r="E16" s="1">
        <f>IFERROR(__xludf.DUMMYFUNCTION("""COMPUTED_VALUE"""),855.45)</f>
        <v>855.45</v>
      </c>
      <c r="G16" s="2">
        <f>IFERROR(__xludf.DUMMYFUNCTION("""COMPUTED_VALUE"""),45314.66666666667)</f>
        <v>45314.66667</v>
      </c>
      <c r="H16" s="1">
        <f>IFERROR(__xludf.DUMMYFUNCTION("""COMPUTED_VALUE"""),843.23)</f>
        <v>843.23</v>
      </c>
      <c r="J16" s="2">
        <f>IFERROR(__xludf.DUMMYFUNCTION("""COMPUTED_VALUE"""),45314.66666666667)</f>
        <v>45314.66667</v>
      </c>
      <c r="K16" s="1">
        <f>IFERROR(__xludf.DUMMYFUNCTION("""COMPUTED_VALUE"""),855.0)</f>
        <v>855</v>
      </c>
      <c r="M16" s="2">
        <f>IFERROR(__xludf.DUMMYFUNCTION("""COMPUTED_VALUE"""),45314.66666666667)</f>
        <v>45314.66667</v>
      </c>
      <c r="N16" s="1">
        <f>IFERROR(__xludf.DUMMYFUNCTION("""COMPUTED_VALUE"""),8.6710958E7)</f>
        <v>86710958</v>
      </c>
    </row>
    <row r="17">
      <c r="A17" s="2">
        <f>IFERROR(__xludf.DUMMYFUNCTION("""COMPUTED_VALUE"""),45315.66666666667)</f>
        <v>45315.66667</v>
      </c>
      <c r="B17" s="1">
        <f>IFERROR(__xludf.DUMMYFUNCTION("""COMPUTED_VALUE"""),855.24)</f>
        <v>855.24</v>
      </c>
      <c r="D17" s="2">
        <f>IFERROR(__xludf.DUMMYFUNCTION("""COMPUTED_VALUE"""),45315.66666666667)</f>
        <v>45315.66667</v>
      </c>
      <c r="E17" s="1">
        <f>IFERROR(__xludf.DUMMYFUNCTION("""COMPUTED_VALUE"""),863.37)</f>
        <v>863.37</v>
      </c>
      <c r="G17" s="2">
        <f>IFERROR(__xludf.DUMMYFUNCTION("""COMPUTED_VALUE"""),45315.66666666667)</f>
        <v>45315.66667</v>
      </c>
      <c r="H17" s="1">
        <f>IFERROR(__xludf.DUMMYFUNCTION("""COMPUTED_VALUE"""),853.49)</f>
        <v>853.49</v>
      </c>
      <c r="J17" s="2">
        <f>IFERROR(__xludf.DUMMYFUNCTION("""COMPUTED_VALUE"""),45315.66666666667)</f>
        <v>45315.66667</v>
      </c>
      <c r="K17" s="1">
        <f>IFERROR(__xludf.DUMMYFUNCTION("""COMPUTED_VALUE"""),853.66)</f>
        <v>853.66</v>
      </c>
      <c r="M17" s="2">
        <f>IFERROR(__xludf.DUMMYFUNCTION("""COMPUTED_VALUE"""),45315.66666666667)</f>
        <v>45315.66667</v>
      </c>
      <c r="N17" s="1">
        <f>IFERROR(__xludf.DUMMYFUNCTION("""COMPUTED_VALUE"""),8.7703748E7)</f>
        <v>87703748</v>
      </c>
    </row>
    <row r="18">
      <c r="A18" s="2">
        <f>IFERROR(__xludf.DUMMYFUNCTION("""COMPUTED_VALUE"""),45316.66666666667)</f>
        <v>45316.66667</v>
      </c>
      <c r="B18" s="1">
        <f>IFERROR(__xludf.DUMMYFUNCTION("""COMPUTED_VALUE"""),852.12)</f>
        <v>852.12</v>
      </c>
      <c r="D18" s="2">
        <f>IFERROR(__xludf.DUMMYFUNCTION("""COMPUTED_VALUE"""),45316.66666666667)</f>
        <v>45316.66667</v>
      </c>
      <c r="E18" s="1">
        <f>IFERROR(__xludf.DUMMYFUNCTION("""COMPUTED_VALUE"""),852.52)</f>
        <v>852.52</v>
      </c>
      <c r="G18" s="2">
        <f>IFERROR(__xludf.DUMMYFUNCTION("""COMPUTED_VALUE"""),45316.66666666667)</f>
        <v>45316.66667</v>
      </c>
      <c r="H18" s="1">
        <f>IFERROR(__xludf.DUMMYFUNCTION("""COMPUTED_VALUE"""),845.82)</f>
        <v>845.82</v>
      </c>
      <c r="J18" s="2">
        <f>IFERROR(__xludf.DUMMYFUNCTION("""COMPUTED_VALUE"""),45316.66666666667)</f>
        <v>45316.66667</v>
      </c>
      <c r="K18" s="1">
        <f>IFERROR(__xludf.DUMMYFUNCTION("""COMPUTED_VALUE"""),850.77)</f>
        <v>850.77</v>
      </c>
      <c r="M18" s="2">
        <f>IFERROR(__xludf.DUMMYFUNCTION("""COMPUTED_VALUE"""),45316.66666666667)</f>
        <v>45316.66667</v>
      </c>
      <c r="N18" s="1">
        <f>IFERROR(__xludf.DUMMYFUNCTION("""COMPUTED_VALUE"""),1.00158512E8)</f>
        <v>100158512</v>
      </c>
    </row>
    <row r="19">
      <c r="A19" s="2">
        <f>IFERROR(__xludf.DUMMYFUNCTION("""COMPUTED_VALUE"""),45317.66666666667)</f>
        <v>45317.66667</v>
      </c>
      <c r="B19" s="1">
        <f>IFERROR(__xludf.DUMMYFUNCTION("""COMPUTED_VALUE"""),856.54)</f>
        <v>856.54</v>
      </c>
      <c r="D19" s="2">
        <f>IFERROR(__xludf.DUMMYFUNCTION("""COMPUTED_VALUE"""),45317.66666666667)</f>
        <v>45317.66667</v>
      </c>
      <c r="E19" s="1">
        <f>IFERROR(__xludf.DUMMYFUNCTION("""COMPUTED_VALUE"""),859.15)</f>
        <v>859.15</v>
      </c>
      <c r="G19" s="2">
        <f>IFERROR(__xludf.DUMMYFUNCTION("""COMPUTED_VALUE"""),45317.66666666667)</f>
        <v>45317.66667</v>
      </c>
      <c r="H19" s="1">
        <f>IFERROR(__xludf.DUMMYFUNCTION("""COMPUTED_VALUE"""),855.08)</f>
        <v>855.08</v>
      </c>
      <c r="J19" s="2">
        <f>IFERROR(__xludf.DUMMYFUNCTION("""COMPUTED_VALUE"""),45317.66666666667)</f>
        <v>45317.66667</v>
      </c>
      <c r="K19" s="1">
        <f>IFERROR(__xludf.DUMMYFUNCTION("""COMPUTED_VALUE"""),858.11)</f>
        <v>858.11</v>
      </c>
      <c r="M19" s="2">
        <f>IFERROR(__xludf.DUMMYFUNCTION("""COMPUTED_VALUE"""),45317.66666666667)</f>
        <v>45317.66667</v>
      </c>
      <c r="N19" s="1">
        <f>IFERROR(__xludf.DUMMYFUNCTION("""COMPUTED_VALUE"""),9.5017621E7)</f>
        <v>95017621</v>
      </c>
    </row>
    <row r="20">
      <c r="A20" s="2">
        <f>IFERROR(__xludf.DUMMYFUNCTION("""COMPUTED_VALUE"""),45320.66666666667)</f>
        <v>45320.66667</v>
      </c>
      <c r="B20" s="1">
        <f>IFERROR(__xludf.DUMMYFUNCTION("""COMPUTED_VALUE"""),857.99)</f>
        <v>857.99</v>
      </c>
      <c r="D20" s="2">
        <f>IFERROR(__xludf.DUMMYFUNCTION("""COMPUTED_VALUE"""),45320.66666666667)</f>
        <v>45320.66667</v>
      </c>
      <c r="E20" s="1">
        <f>IFERROR(__xludf.DUMMYFUNCTION("""COMPUTED_VALUE"""),862.11)</f>
        <v>862.11</v>
      </c>
      <c r="G20" s="2">
        <f>IFERROR(__xludf.DUMMYFUNCTION("""COMPUTED_VALUE"""),45320.66666666667)</f>
        <v>45320.66667</v>
      </c>
      <c r="H20" s="1">
        <f>IFERROR(__xludf.DUMMYFUNCTION("""COMPUTED_VALUE"""),857.99)</f>
        <v>857.99</v>
      </c>
      <c r="J20" s="2">
        <f>IFERROR(__xludf.DUMMYFUNCTION("""COMPUTED_VALUE"""),45320.66666666667)</f>
        <v>45320.66667</v>
      </c>
      <c r="K20" s="1">
        <f>IFERROR(__xludf.DUMMYFUNCTION("""COMPUTED_VALUE"""),861.83)</f>
        <v>861.83</v>
      </c>
      <c r="M20" s="2">
        <f>IFERROR(__xludf.DUMMYFUNCTION("""COMPUTED_VALUE"""),45320.66666666667)</f>
        <v>45320.66667</v>
      </c>
      <c r="N20" s="1">
        <f>IFERROR(__xludf.DUMMYFUNCTION("""COMPUTED_VALUE"""),1.15265184E8)</f>
        <v>115265184</v>
      </c>
    </row>
    <row r="21">
      <c r="A21" s="2">
        <f>IFERROR(__xludf.DUMMYFUNCTION("""COMPUTED_VALUE"""),45321.66666666667)</f>
        <v>45321.66667</v>
      </c>
      <c r="B21" s="1">
        <f>IFERROR(__xludf.DUMMYFUNCTION("""COMPUTED_VALUE"""),863.07)</f>
        <v>863.07</v>
      </c>
      <c r="D21" s="2">
        <f>IFERROR(__xludf.DUMMYFUNCTION("""COMPUTED_VALUE"""),45321.66666666667)</f>
        <v>45321.66667</v>
      </c>
      <c r="E21" s="1">
        <f>IFERROR(__xludf.DUMMYFUNCTION("""COMPUTED_VALUE"""),865.52)</f>
        <v>865.52</v>
      </c>
      <c r="G21" s="2">
        <f>IFERROR(__xludf.DUMMYFUNCTION("""COMPUTED_VALUE"""),45321.66666666667)</f>
        <v>45321.66667</v>
      </c>
      <c r="H21" s="1">
        <f>IFERROR(__xludf.DUMMYFUNCTION("""COMPUTED_VALUE"""),856.47)</f>
        <v>856.47</v>
      </c>
      <c r="J21" s="2">
        <f>IFERROR(__xludf.DUMMYFUNCTION("""COMPUTED_VALUE"""),45321.66666666667)</f>
        <v>45321.66667</v>
      </c>
      <c r="K21" s="1">
        <f>IFERROR(__xludf.DUMMYFUNCTION("""COMPUTED_VALUE"""),858.99)</f>
        <v>858.99</v>
      </c>
      <c r="M21" s="2">
        <f>IFERROR(__xludf.DUMMYFUNCTION("""COMPUTED_VALUE"""),45321.66666666667)</f>
        <v>45321.66667</v>
      </c>
      <c r="N21" s="1">
        <f>IFERROR(__xludf.DUMMYFUNCTION("""COMPUTED_VALUE"""),1.32105407E8)</f>
        <v>132105407</v>
      </c>
    </row>
    <row r="22">
      <c r="A22" s="2">
        <f>IFERROR(__xludf.DUMMYFUNCTION("""COMPUTED_VALUE"""),45322.66666666667)</f>
        <v>45322.66667</v>
      </c>
      <c r="B22" s="1">
        <f>IFERROR(__xludf.DUMMYFUNCTION("""COMPUTED_VALUE"""),859.21)</f>
        <v>859.21</v>
      </c>
      <c r="D22" s="2">
        <f>IFERROR(__xludf.DUMMYFUNCTION("""COMPUTED_VALUE"""),45322.66666666667)</f>
        <v>45322.66667</v>
      </c>
      <c r="E22" s="1">
        <f>IFERROR(__xludf.DUMMYFUNCTION("""COMPUTED_VALUE"""),867.84)</f>
        <v>867.84</v>
      </c>
      <c r="G22" s="2">
        <f>IFERROR(__xludf.DUMMYFUNCTION("""COMPUTED_VALUE"""),45322.66666666667)</f>
        <v>45322.66667</v>
      </c>
      <c r="H22" s="1">
        <f>IFERROR(__xludf.DUMMYFUNCTION("""COMPUTED_VALUE"""),855.93)</f>
        <v>855.93</v>
      </c>
      <c r="J22" s="2">
        <f>IFERROR(__xludf.DUMMYFUNCTION("""COMPUTED_VALUE"""),45322.66666666667)</f>
        <v>45322.66667</v>
      </c>
      <c r="K22" s="1">
        <f>IFERROR(__xludf.DUMMYFUNCTION("""COMPUTED_VALUE"""),856.48)</f>
        <v>856.48</v>
      </c>
      <c r="M22" s="2">
        <f>IFERROR(__xludf.DUMMYFUNCTION("""COMPUTED_VALUE"""),45322.66666666667)</f>
        <v>45322.66667</v>
      </c>
      <c r="N22" s="1">
        <f>IFERROR(__xludf.DUMMYFUNCTION("""COMPUTED_VALUE"""),1.57204136E8)</f>
        <v>157204136</v>
      </c>
    </row>
    <row r="23">
      <c r="A23" s="2">
        <f>IFERROR(__xludf.DUMMYFUNCTION("""COMPUTED_VALUE"""),45323.66666666667)</f>
        <v>45323.66667</v>
      </c>
      <c r="B23" s="1">
        <f>IFERROR(__xludf.DUMMYFUNCTION("""COMPUTED_VALUE"""),860.41)</f>
        <v>860.41</v>
      </c>
      <c r="D23" s="2">
        <f>IFERROR(__xludf.DUMMYFUNCTION("""COMPUTED_VALUE"""),45323.66666666667)</f>
        <v>45323.66667</v>
      </c>
      <c r="E23" s="1">
        <f>IFERROR(__xludf.DUMMYFUNCTION("""COMPUTED_VALUE"""),870.93)</f>
        <v>870.93</v>
      </c>
      <c r="G23" s="2">
        <f>IFERROR(__xludf.DUMMYFUNCTION("""COMPUTED_VALUE"""),45323.66666666667)</f>
        <v>45323.66667</v>
      </c>
      <c r="H23" s="1">
        <f>IFERROR(__xludf.DUMMYFUNCTION("""COMPUTED_VALUE"""),854.38)</f>
        <v>854.38</v>
      </c>
      <c r="J23" s="2">
        <f>IFERROR(__xludf.DUMMYFUNCTION("""COMPUTED_VALUE"""),45323.66666666667)</f>
        <v>45323.66667</v>
      </c>
      <c r="K23" s="1">
        <f>IFERROR(__xludf.DUMMYFUNCTION("""COMPUTED_VALUE"""),870.86)</f>
        <v>870.86</v>
      </c>
      <c r="M23" s="2">
        <f>IFERROR(__xludf.DUMMYFUNCTION("""COMPUTED_VALUE"""),45323.66666666667)</f>
        <v>45323.66667</v>
      </c>
      <c r="N23" s="1">
        <f>IFERROR(__xludf.DUMMYFUNCTION("""COMPUTED_VALUE"""),1.15070994E8)</f>
        <v>115070994</v>
      </c>
    </row>
    <row r="24">
      <c r="A24" s="2">
        <f>IFERROR(__xludf.DUMMYFUNCTION("""COMPUTED_VALUE"""),45324.66666666667)</f>
        <v>45324.66667</v>
      </c>
      <c r="B24" s="1">
        <f>IFERROR(__xludf.DUMMYFUNCTION("""COMPUTED_VALUE"""),870.73)</f>
        <v>870.73</v>
      </c>
      <c r="D24" s="2">
        <f>IFERROR(__xludf.DUMMYFUNCTION("""COMPUTED_VALUE"""),45324.66666666667)</f>
        <v>45324.66667</v>
      </c>
      <c r="E24" s="1">
        <f>IFERROR(__xludf.DUMMYFUNCTION("""COMPUTED_VALUE"""),874.55)</f>
        <v>874.55</v>
      </c>
      <c r="G24" s="2">
        <f>IFERROR(__xludf.DUMMYFUNCTION("""COMPUTED_VALUE"""),45324.66666666667)</f>
        <v>45324.66667</v>
      </c>
      <c r="H24" s="1">
        <f>IFERROR(__xludf.DUMMYFUNCTION("""COMPUTED_VALUE"""),865.69)</f>
        <v>865.69</v>
      </c>
      <c r="J24" s="2">
        <f>IFERROR(__xludf.DUMMYFUNCTION("""COMPUTED_VALUE"""),45324.66666666667)</f>
        <v>45324.66667</v>
      </c>
      <c r="K24" s="1">
        <f>IFERROR(__xludf.DUMMYFUNCTION("""COMPUTED_VALUE"""),870.54)</f>
        <v>870.54</v>
      </c>
      <c r="M24" s="2">
        <f>IFERROR(__xludf.DUMMYFUNCTION("""COMPUTED_VALUE"""),45324.66666666667)</f>
        <v>45324.66667</v>
      </c>
      <c r="N24" s="1">
        <f>IFERROR(__xludf.DUMMYFUNCTION("""COMPUTED_VALUE"""),1.19578185E8)</f>
        <v>119578185</v>
      </c>
    </row>
    <row r="25">
      <c r="A25" s="2">
        <f>IFERROR(__xludf.DUMMYFUNCTION("""COMPUTED_VALUE"""),45327.66666666667)</f>
        <v>45327.66667</v>
      </c>
      <c r="B25" s="1">
        <f>IFERROR(__xludf.DUMMYFUNCTION("""COMPUTED_VALUE"""),871.4)</f>
        <v>871.4</v>
      </c>
      <c r="D25" s="2">
        <f>IFERROR(__xludf.DUMMYFUNCTION("""COMPUTED_VALUE"""),45327.66666666667)</f>
        <v>45327.66667</v>
      </c>
      <c r="E25" s="1">
        <f>IFERROR(__xludf.DUMMYFUNCTION("""COMPUTED_VALUE"""),889.35)</f>
        <v>889.35</v>
      </c>
      <c r="G25" s="2">
        <f>IFERROR(__xludf.DUMMYFUNCTION("""COMPUTED_VALUE"""),45327.66666666667)</f>
        <v>45327.66667</v>
      </c>
      <c r="H25" s="1">
        <f>IFERROR(__xludf.DUMMYFUNCTION("""COMPUTED_VALUE"""),871.4)</f>
        <v>871.4</v>
      </c>
      <c r="J25" s="2">
        <f>IFERROR(__xludf.DUMMYFUNCTION("""COMPUTED_VALUE"""),45327.66666666667)</f>
        <v>45327.66667</v>
      </c>
      <c r="K25" s="1">
        <f>IFERROR(__xludf.DUMMYFUNCTION("""COMPUTED_VALUE"""),884.47)</f>
        <v>884.47</v>
      </c>
      <c r="M25" s="2">
        <f>IFERROR(__xludf.DUMMYFUNCTION("""COMPUTED_VALUE"""),45327.66666666667)</f>
        <v>45327.66667</v>
      </c>
      <c r="N25" s="1">
        <f>IFERROR(__xludf.DUMMYFUNCTION("""COMPUTED_VALUE"""),1.27407449E8)</f>
        <v>127407449</v>
      </c>
    </row>
    <row r="26">
      <c r="A26" s="2">
        <f>IFERROR(__xludf.DUMMYFUNCTION("""COMPUTED_VALUE"""),45328.66666666667)</f>
        <v>45328.66667</v>
      </c>
      <c r="B26" s="1">
        <f>IFERROR(__xludf.DUMMYFUNCTION("""COMPUTED_VALUE"""),900.68)</f>
        <v>900.68</v>
      </c>
      <c r="D26" s="2">
        <f>IFERROR(__xludf.DUMMYFUNCTION("""COMPUTED_VALUE"""),45328.66666666667)</f>
        <v>45328.66667</v>
      </c>
      <c r="E26" s="1">
        <f>IFERROR(__xludf.DUMMYFUNCTION("""COMPUTED_VALUE"""),900.68)</f>
        <v>900.68</v>
      </c>
      <c r="G26" s="2">
        <f>IFERROR(__xludf.DUMMYFUNCTION("""COMPUTED_VALUE"""),45328.66666666667)</f>
        <v>45328.66667</v>
      </c>
      <c r="H26" s="1">
        <f>IFERROR(__xludf.DUMMYFUNCTION("""COMPUTED_VALUE"""),886.17)</f>
        <v>886.17</v>
      </c>
      <c r="J26" s="2">
        <f>IFERROR(__xludf.DUMMYFUNCTION("""COMPUTED_VALUE"""),45328.66666666667)</f>
        <v>45328.66667</v>
      </c>
      <c r="K26" s="1">
        <f>IFERROR(__xludf.DUMMYFUNCTION("""COMPUTED_VALUE"""),894.34)</f>
        <v>894.34</v>
      </c>
      <c r="M26" s="2">
        <f>IFERROR(__xludf.DUMMYFUNCTION("""COMPUTED_VALUE"""),45328.66666666667)</f>
        <v>45328.66667</v>
      </c>
      <c r="N26" s="1">
        <f>IFERROR(__xludf.DUMMYFUNCTION("""COMPUTED_VALUE"""),1.44209373E8)</f>
        <v>144209373</v>
      </c>
    </row>
    <row r="27">
      <c r="A27" s="2">
        <f>IFERROR(__xludf.DUMMYFUNCTION("""COMPUTED_VALUE"""),45329.66666666667)</f>
        <v>45329.66667</v>
      </c>
      <c r="B27" s="1">
        <f>IFERROR(__xludf.DUMMYFUNCTION("""COMPUTED_VALUE"""),896.86)</f>
        <v>896.86</v>
      </c>
      <c r="D27" s="2">
        <f>IFERROR(__xludf.DUMMYFUNCTION("""COMPUTED_VALUE"""),45329.66666666667)</f>
        <v>45329.66667</v>
      </c>
      <c r="E27" s="1">
        <f>IFERROR(__xludf.DUMMYFUNCTION("""COMPUTED_VALUE"""),908.94)</f>
        <v>908.94</v>
      </c>
      <c r="G27" s="2">
        <f>IFERROR(__xludf.DUMMYFUNCTION("""COMPUTED_VALUE"""),45329.66666666667)</f>
        <v>45329.66667</v>
      </c>
      <c r="H27" s="1">
        <f>IFERROR(__xludf.DUMMYFUNCTION("""COMPUTED_VALUE"""),895.25)</f>
        <v>895.25</v>
      </c>
      <c r="J27" s="2">
        <f>IFERROR(__xludf.DUMMYFUNCTION("""COMPUTED_VALUE"""),45329.66666666667)</f>
        <v>45329.66667</v>
      </c>
      <c r="K27" s="1">
        <f>IFERROR(__xludf.DUMMYFUNCTION("""COMPUTED_VALUE"""),902.76)</f>
        <v>902.76</v>
      </c>
      <c r="M27" s="2">
        <f>IFERROR(__xludf.DUMMYFUNCTION("""COMPUTED_VALUE"""),45329.66666666667)</f>
        <v>45329.66667</v>
      </c>
      <c r="N27" s="1">
        <f>IFERROR(__xludf.DUMMYFUNCTION("""COMPUTED_VALUE"""),1.02510731E8)</f>
        <v>102510731</v>
      </c>
    </row>
    <row r="28">
      <c r="A28" s="2">
        <f>IFERROR(__xludf.DUMMYFUNCTION("""COMPUTED_VALUE"""),45330.66666666667)</f>
        <v>45330.66667</v>
      </c>
      <c r="B28" s="1">
        <f>IFERROR(__xludf.DUMMYFUNCTION("""COMPUTED_VALUE"""),901.51)</f>
        <v>901.51</v>
      </c>
      <c r="D28" s="2">
        <f>IFERROR(__xludf.DUMMYFUNCTION("""COMPUTED_VALUE"""),45330.66666666667)</f>
        <v>45330.66667</v>
      </c>
      <c r="E28" s="1">
        <f>IFERROR(__xludf.DUMMYFUNCTION("""COMPUTED_VALUE"""),905.04)</f>
        <v>905.04</v>
      </c>
      <c r="G28" s="2">
        <f>IFERROR(__xludf.DUMMYFUNCTION("""COMPUTED_VALUE"""),45330.66666666667)</f>
        <v>45330.66667</v>
      </c>
      <c r="H28" s="1">
        <f>IFERROR(__xludf.DUMMYFUNCTION("""COMPUTED_VALUE"""),899.26)</f>
        <v>899.26</v>
      </c>
      <c r="J28" s="2">
        <f>IFERROR(__xludf.DUMMYFUNCTION("""COMPUTED_VALUE"""),45330.66666666667)</f>
        <v>45330.66667</v>
      </c>
      <c r="K28" s="1">
        <f>IFERROR(__xludf.DUMMYFUNCTION("""COMPUTED_VALUE"""),903.51)</f>
        <v>903.51</v>
      </c>
      <c r="M28" s="2">
        <f>IFERROR(__xludf.DUMMYFUNCTION("""COMPUTED_VALUE"""),45330.66666666667)</f>
        <v>45330.66667</v>
      </c>
      <c r="N28" s="1">
        <f>IFERROR(__xludf.DUMMYFUNCTION("""COMPUTED_VALUE"""),8.7879122E7)</f>
        <v>87879122</v>
      </c>
    </row>
    <row r="29">
      <c r="A29" s="2">
        <f>IFERROR(__xludf.DUMMYFUNCTION("""COMPUTED_VALUE"""),45331.66666666667)</f>
        <v>45331.66667</v>
      </c>
      <c r="B29" s="1">
        <f>IFERROR(__xludf.DUMMYFUNCTION("""COMPUTED_VALUE"""),902.83)</f>
        <v>902.83</v>
      </c>
      <c r="D29" s="2">
        <f>IFERROR(__xludf.DUMMYFUNCTION("""COMPUTED_VALUE"""),45331.66666666667)</f>
        <v>45331.66667</v>
      </c>
      <c r="E29" s="1">
        <f>IFERROR(__xludf.DUMMYFUNCTION("""COMPUTED_VALUE"""),907.73)</f>
        <v>907.73</v>
      </c>
      <c r="G29" s="2">
        <f>IFERROR(__xludf.DUMMYFUNCTION("""COMPUTED_VALUE"""),45331.66666666667)</f>
        <v>45331.66667</v>
      </c>
      <c r="H29" s="1">
        <f>IFERROR(__xludf.DUMMYFUNCTION("""COMPUTED_VALUE"""),900.83)</f>
        <v>900.83</v>
      </c>
      <c r="J29" s="2">
        <f>IFERROR(__xludf.DUMMYFUNCTION("""COMPUTED_VALUE"""),45331.66666666667)</f>
        <v>45331.66667</v>
      </c>
      <c r="K29" s="1">
        <f>IFERROR(__xludf.DUMMYFUNCTION("""COMPUTED_VALUE"""),906.14)</f>
        <v>906.14</v>
      </c>
      <c r="M29" s="2">
        <f>IFERROR(__xludf.DUMMYFUNCTION("""COMPUTED_VALUE"""),45331.66666666667)</f>
        <v>45331.66667</v>
      </c>
      <c r="N29" s="1">
        <f>IFERROR(__xludf.DUMMYFUNCTION("""COMPUTED_VALUE"""),8.4196826E7)</f>
        <v>84196826</v>
      </c>
    </row>
    <row r="30">
      <c r="A30" s="2">
        <f>IFERROR(__xludf.DUMMYFUNCTION("""COMPUTED_VALUE"""),45334.66666666667)</f>
        <v>45334.66667</v>
      </c>
      <c r="B30" s="1">
        <f>IFERROR(__xludf.DUMMYFUNCTION("""COMPUTED_VALUE"""),906.2)</f>
        <v>906.2</v>
      </c>
      <c r="D30" s="2">
        <f>IFERROR(__xludf.DUMMYFUNCTION("""COMPUTED_VALUE"""),45334.66666666667)</f>
        <v>45334.66667</v>
      </c>
      <c r="E30" s="1">
        <f>IFERROR(__xludf.DUMMYFUNCTION("""COMPUTED_VALUE"""),906.89)</f>
        <v>906.89</v>
      </c>
      <c r="G30" s="2">
        <f>IFERROR(__xludf.DUMMYFUNCTION("""COMPUTED_VALUE"""),45334.66666666667)</f>
        <v>45334.66667</v>
      </c>
      <c r="H30" s="1">
        <f>IFERROR(__xludf.DUMMYFUNCTION("""COMPUTED_VALUE"""),900.45)</f>
        <v>900.45</v>
      </c>
      <c r="J30" s="2">
        <f>IFERROR(__xludf.DUMMYFUNCTION("""COMPUTED_VALUE"""),45334.66666666667)</f>
        <v>45334.66667</v>
      </c>
      <c r="K30" s="1">
        <f>IFERROR(__xludf.DUMMYFUNCTION("""COMPUTED_VALUE"""),906.58)</f>
        <v>906.58</v>
      </c>
      <c r="M30" s="2">
        <f>IFERROR(__xludf.DUMMYFUNCTION("""COMPUTED_VALUE"""),45334.66666666667)</f>
        <v>45334.66667</v>
      </c>
      <c r="N30" s="1">
        <f>IFERROR(__xludf.DUMMYFUNCTION("""COMPUTED_VALUE"""),8.4252406E7)</f>
        <v>84252406</v>
      </c>
    </row>
    <row r="31">
      <c r="A31" s="2">
        <f>IFERROR(__xludf.DUMMYFUNCTION("""COMPUTED_VALUE"""),45335.66666666667)</f>
        <v>45335.66667</v>
      </c>
      <c r="B31" s="1">
        <f>IFERROR(__xludf.DUMMYFUNCTION("""COMPUTED_VALUE"""),903.81)</f>
        <v>903.81</v>
      </c>
      <c r="D31" s="2">
        <f>IFERROR(__xludf.DUMMYFUNCTION("""COMPUTED_VALUE"""),45335.66666666667)</f>
        <v>45335.66667</v>
      </c>
      <c r="E31" s="1">
        <f>IFERROR(__xludf.DUMMYFUNCTION("""COMPUTED_VALUE"""),908.38)</f>
        <v>908.38</v>
      </c>
      <c r="G31" s="2">
        <f>IFERROR(__xludf.DUMMYFUNCTION("""COMPUTED_VALUE"""),45335.66666666667)</f>
        <v>45335.66667</v>
      </c>
      <c r="H31" s="1">
        <f>IFERROR(__xludf.DUMMYFUNCTION("""COMPUTED_VALUE"""),896.0)</f>
        <v>896</v>
      </c>
      <c r="J31" s="2">
        <f>IFERROR(__xludf.DUMMYFUNCTION("""COMPUTED_VALUE"""),45335.66666666667)</f>
        <v>45335.66667</v>
      </c>
      <c r="K31" s="1">
        <f>IFERROR(__xludf.DUMMYFUNCTION("""COMPUTED_VALUE"""),900.54)</f>
        <v>900.54</v>
      </c>
      <c r="M31" s="2">
        <f>IFERROR(__xludf.DUMMYFUNCTION("""COMPUTED_VALUE"""),45335.66666666667)</f>
        <v>45335.66667</v>
      </c>
      <c r="N31" s="1">
        <f>IFERROR(__xludf.DUMMYFUNCTION("""COMPUTED_VALUE"""),1.04880205E8)</f>
        <v>104880205</v>
      </c>
    </row>
    <row r="32">
      <c r="A32" s="2">
        <f>IFERROR(__xludf.DUMMYFUNCTION("""COMPUTED_VALUE"""),45336.66666666667)</f>
        <v>45336.66667</v>
      </c>
      <c r="B32" s="1">
        <f>IFERROR(__xludf.DUMMYFUNCTION("""COMPUTED_VALUE"""),901.01)</f>
        <v>901.01</v>
      </c>
      <c r="D32" s="2">
        <f>IFERROR(__xludf.DUMMYFUNCTION("""COMPUTED_VALUE"""),45336.66666666667)</f>
        <v>45336.66667</v>
      </c>
      <c r="E32" s="1">
        <f>IFERROR(__xludf.DUMMYFUNCTION("""COMPUTED_VALUE"""),910.17)</f>
        <v>910.17</v>
      </c>
      <c r="G32" s="2">
        <f>IFERROR(__xludf.DUMMYFUNCTION("""COMPUTED_VALUE"""),45336.66666666667)</f>
        <v>45336.66667</v>
      </c>
      <c r="H32" s="1">
        <f>IFERROR(__xludf.DUMMYFUNCTION("""COMPUTED_VALUE"""),901.01)</f>
        <v>901.01</v>
      </c>
      <c r="J32" s="2">
        <f>IFERROR(__xludf.DUMMYFUNCTION("""COMPUTED_VALUE"""),45336.66666666667)</f>
        <v>45336.66667</v>
      </c>
      <c r="K32" s="1">
        <f>IFERROR(__xludf.DUMMYFUNCTION("""COMPUTED_VALUE"""),907.27)</f>
        <v>907.27</v>
      </c>
      <c r="M32" s="2">
        <f>IFERROR(__xludf.DUMMYFUNCTION("""COMPUTED_VALUE"""),45336.66666666667)</f>
        <v>45336.66667</v>
      </c>
      <c r="N32" s="1">
        <f>IFERROR(__xludf.DUMMYFUNCTION("""COMPUTED_VALUE"""),8.063686E7)</f>
        <v>80636860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IFERROR(__xludf.DUMMYFUNCTION("""COMPUTED_VALUE"""),907.26)</f>
        <v>907.26</v>
      </c>
      <c r="D33" s="2">
        <f>IFERROR(__xludf.DUMMYFUNCTION("""COMPUTED_VALUE"""),45337.66666666667)</f>
        <v>45337.66667</v>
      </c>
      <c r="E33" s="1">
        <f>IFERROR(__xludf.DUMMYFUNCTION("""COMPUTED_VALUE"""),919.28)</f>
        <v>919.28</v>
      </c>
      <c r="G33" s="2">
        <f>IFERROR(__xludf.DUMMYFUNCTION("""COMPUTED_VALUE"""),45337.66666666667)</f>
        <v>45337.66667</v>
      </c>
      <c r="H33" s="1">
        <f>IFERROR(__xludf.DUMMYFUNCTION("""COMPUTED_VALUE"""),907.26)</f>
        <v>907.26</v>
      </c>
      <c r="J33" s="2">
        <f>IFERROR(__xludf.DUMMYFUNCTION("""COMPUTED_VALUE"""),45337.66666666667)</f>
        <v>45337.66667</v>
      </c>
      <c r="K33" s="1">
        <f>IFERROR(__xludf.DUMMYFUNCTION("""COMPUTED_VALUE"""),915.73)</f>
        <v>915.73</v>
      </c>
      <c r="M33" s="2">
        <f>IFERROR(__xludf.DUMMYFUNCTION("""COMPUTED_VALUE"""),45337.66666666667)</f>
        <v>45337.66667</v>
      </c>
      <c r="N33" s="1">
        <f>IFERROR(__xludf.DUMMYFUNCTION("""COMPUTED_VALUE"""),1.03497073E8)</f>
        <v>103497073</v>
      </c>
    </row>
    <row r="34">
      <c r="A34" s="2">
        <f>IFERROR(__xludf.DUMMYFUNCTION("""COMPUTED_VALUE"""),45338.66666666667)</f>
        <v>45338.66667</v>
      </c>
      <c r="B34" s="1">
        <f>IFERROR(__xludf.DUMMYFUNCTION("""COMPUTED_VALUE"""),915.6)</f>
        <v>915.6</v>
      </c>
      <c r="D34" s="2">
        <f>IFERROR(__xludf.DUMMYFUNCTION("""COMPUTED_VALUE"""),45338.66666666667)</f>
        <v>45338.66667</v>
      </c>
      <c r="E34" s="1">
        <f>IFERROR(__xludf.DUMMYFUNCTION("""COMPUTED_VALUE"""),932.49)</f>
        <v>932.49</v>
      </c>
      <c r="G34" s="2">
        <f>IFERROR(__xludf.DUMMYFUNCTION("""COMPUTED_VALUE"""),45338.66666666667)</f>
        <v>45338.66667</v>
      </c>
      <c r="H34" s="1">
        <f>IFERROR(__xludf.DUMMYFUNCTION("""COMPUTED_VALUE"""),915.25)</f>
        <v>915.25</v>
      </c>
      <c r="J34" s="2">
        <f>IFERROR(__xludf.DUMMYFUNCTION("""COMPUTED_VALUE"""),45338.66666666667)</f>
        <v>45338.66667</v>
      </c>
      <c r="K34" s="1">
        <f>IFERROR(__xludf.DUMMYFUNCTION("""COMPUTED_VALUE"""),926.65)</f>
        <v>926.65</v>
      </c>
      <c r="M34" s="2">
        <f>IFERROR(__xludf.DUMMYFUNCTION("""COMPUTED_VALUE"""),45338.66666666667)</f>
        <v>45338.66667</v>
      </c>
      <c r="N34" s="1">
        <f>IFERROR(__xludf.DUMMYFUNCTION("""COMPUTED_VALUE"""),1.00411177E8)</f>
        <v>100411177</v>
      </c>
    </row>
    <row r="35">
      <c r="A35" s="2">
        <f>IFERROR(__xludf.DUMMYFUNCTION("""COMPUTED_VALUE"""),45342.66666666667)</f>
        <v>45342.66667</v>
      </c>
      <c r="B35" s="1">
        <f>IFERROR(__xludf.DUMMYFUNCTION("""COMPUTED_VALUE"""),926.47)</f>
        <v>926.47</v>
      </c>
      <c r="D35" s="2">
        <f>IFERROR(__xludf.DUMMYFUNCTION("""COMPUTED_VALUE"""),45342.66666666667)</f>
        <v>45342.66667</v>
      </c>
      <c r="E35" s="1">
        <f>IFERROR(__xludf.DUMMYFUNCTION("""COMPUTED_VALUE"""),931.21)</f>
        <v>931.21</v>
      </c>
      <c r="G35" s="2">
        <f>IFERROR(__xludf.DUMMYFUNCTION("""COMPUTED_VALUE"""),45342.66666666667)</f>
        <v>45342.66667</v>
      </c>
      <c r="H35" s="1">
        <f>IFERROR(__xludf.DUMMYFUNCTION("""COMPUTED_VALUE"""),914.95)</f>
        <v>914.95</v>
      </c>
      <c r="J35" s="2">
        <f>IFERROR(__xludf.DUMMYFUNCTION("""COMPUTED_VALUE"""),45342.66666666667)</f>
        <v>45342.66667</v>
      </c>
      <c r="K35" s="1">
        <f>IFERROR(__xludf.DUMMYFUNCTION("""COMPUTED_VALUE"""),916.08)</f>
        <v>916.08</v>
      </c>
      <c r="M35" s="2">
        <f>IFERROR(__xludf.DUMMYFUNCTION("""COMPUTED_VALUE"""),45342.66666666667)</f>
        <v>45342.66667</v>
      </c>
      <c r="N35" s="1">
        <f>IFERROR(__xludf.DUMMYFUNCTION("""COMPUTED_VALUE"""),1.04693627E8)</f>
        <v>104693627</v>
      </c>
    </row>
    <row r="36">
      <c r="A36" s="2">
        <f>IFERROR(__xludf.DUMMYFUNCTION("""COMPUTED_VALUE"""),45343.66666666667)</f>
        <v>45343.66667</v>
      </c>
      <c r="B36" s="1">
        <f>IFERROR(__xludf.DUMMYFUNCTION("""COMPUTED_VALUE"""),908.67)</f>
        <v>908.67</v>
      </c>
      <c r="D36" s="2">
        <f>IFERROR(__xludf.DUMMYFUNCTION("""COMPUTED_VALUE"""),45343.66666666667)</f>
        <v>45343.66667</v>
      </c>
      <c r="E36" s="1">
        <f>IFERROR(__xludf.DUMMYFUNCTION("""COMPUTED_VALUE"""),916.14)</f>
        <v>916.14</v>
      </c>
      <c r="G36" s="2">
        <f>IFERROR(__xludf.DUMMYFUNCTION("""COMPUTED_VALUE"""),45343.66666666667)</f>
        <v>45343.66667</v>
      </c>
      <c r="H36" s="1">
        <f>IFERROR(__xludf.DUMMYFUNCTION("""COMPUTED_VALUE"""),906.51)</f>
        <v>906.51</v>
      </c>
      <c r="J36" s="2">
        <f>IFERROR(__xludf.DUMMYFUNCTION("""COMPUTED_VALUE"""),45343.66666666667)</f>
        <v>45343.66667</v>
      </c>
      <c r="K36" s="1">
        <f>IFERROR(__xludf.DUMMYFUNCTION("""COMPUTED_VALUE"""),916.11)</f>
        <v>916.11</v>
      </c>
      <c r="M36" s="2">
        <f>IFERROR(__xludf.DUMMYFUNCTION("""COMPUTED_VALUE"""),45343.66666666667)</f>
        <v>45343.66667</v>
      </c>
      <c r="N36" s="1">
        <f>IFERROR(__xludf.DUMMYFUNCTION("""COMPUTED_VALUE"""),8.5745096E7)</f>
        <v>85745096</v>
      </c>
    </row>
    <row r="37">
      <c r="A37" s="2">
        <f>IFERROR(__xludf.DUMMYFUNCTION("""COMPUTED_VALUE"""),45344.66666666667)</f>
        <v>45344.66667</v>
      </c>
      <c r="B37" s="1">
        <f>IFERROR(__xludf.DUMMYFUNCTION("""COMPUTED_VALUE"""),916.12)</f>
        <v>916.12</v>
      </c>
      <c r="D37" s="2">
        <f>IFERROR(__xludf.DUMMYFUNCTION("""COMPUTED_VALUE"""),45344.66666666667)</f>
        <v>45344.66667</v>
      </c>
      <c r="E37" s="1">
        <f>IFERROR(__xludf.DUMMYFUNCTION("""COMPUTED_VALUE"""),934.05)</f>
        <v>934.05</v>
      </c>
      <c r="G37" s="2">
        <f>IFERROR(__xludf.DUMMYFUNCTION("""COMPUTED_VALUE"""),45344.66666666667)</f>
        <v>45344.66667</v>
      </c>
      <c r="H37" s="1">
        <f>IFERROR(__xludf.DUMMYFUNCTION("""COMPUTED_VALUE"""),916.12)</f>
        <v>916.12</v>
      </c>
      <c r="J37" s="2">
        <f>IFERROR(__xludf.DUMMYFUNCTION("""COMPUTED_VALUE"""),45344.66666666667)</f>
        <v>45344.66667</v>
      </c>
      <c r="K37" s="1">
        <f>IFERROR(__xludf.DUMMYFUNCTION("""COMPUTED_VALUE"""),932.22)</f>
        <v>932.22</v>
      </c>
      <c r="M37" s="2">
        <f>IFERROR(__xludf.DUMMYFUNCTION("""COMPUTED_VALUE"""),45344.66666666667)</f>
        <v>45344.66667</v>
      </c>
      <c r="N37" s="1">
        <f>IFERROR(__xludf.DUMMYFUNCTION("""COMPUTED_VALUE"""),9.0879414E7)</f>
        <v>90879414</v>
      </c>
    </row>
    <row r="38">
      <c r="A38" s="2">
        <f>IFERROR(__xludf.DUMMYFUNCTION("""COMPUTED_VALUE"""),45345.66666666667)</f>
        <v>45345.66667</v>
      </c>
      <c r="B38" s="1">
        <f>IFERROR(__xludf.DUMMYFUNCTION("""COMPUTED_VALUE"""),934.36)</f>
        <v>934.36</v>
      </c>
      <c r="D38" s="2">
        <f>IFERROR(__xludf.DUMMYFUNCTION("""COMPUTED_VALUE"""),45345.66666666667)</f>
        <v>45345.66667</v>
      </c>
      <c r="E38" s="1">
        <f>IFERROR(__xludf.DUMMYFUNCTION("""COMPUTED_VALUE"""),938.15)</f>
        <v>938.15</v>
      </c>
      <c r="G38" s="2">
        <f>IFERROR(__xludf.DUMMYFUNCTION("""COMPUTED_VALUE"""),45345.66666666667)</f>
        <v>45345.66667</v>
      </c>
      <c r="H38" s="1">
        <f>IFERROR(__xludf.DUMMYFUNCTION("""COMPUTED_VALUE"""),931.55)</f>
        <v>931.55</v>
      </c>
      <c r="J38" s="2">
        <f>IFERROR(__xludf.DUMMYFUNCTION("""COMPUTED_VALUE"""),45345.66666666667)</f>
        <v>45345.66667</v>
      </c>
      <c r="K38" s="1">
        <f>IFERROR(__xludf.DUMMYFUNCTION("""COMPUTED_VALUE"""),935.71)</f>
        <v>935.71</v>
      </c>
      <c r="M38" s="2">
        <f>IFERROR(__xludf.DUMMYFUNCTION("""COMPUTED_VALUE"""),45345.66666666667)</f>
        <v>45345.66667</v>
      </c>
      <c r="N38" s="1">
        <f>IFERROR(__xludf.DUMMYFUNCTION("""COMPUTED_VALUE"""),9.1176599E7)</f>
        <v>91176599</v>
      </c>
    </row>
    <row r="39">
      <c r="A39" s="2">
        <f>IFERROR(__xludf.DUMMYFUNCTION("""COMPUTED_VALUE"""),45348.66666666667)</f>
        <v>45348.66667</v>
      </c>
      <c r="B39" s="1">
        <f>IFERROR(__xludf.DUMMYFUNCTION("""COMPUTED_VALUE"""),935.86)</f>
        <v>935.86</v>
      </c>
      <c r="D39" s="2">
        <f>IFERROR(__xludf.DUMMYFUNCTION("""COMPUTED_VALUE"""),45348.66666666667)</f>
        <v>45348.66667</v>
      </c>
      <c r="E39" s="1">
        <f>IFERROR(__xludf.DUMMYFUNCTION("""COMPUTED_VALUE"""),937.39)</f>
        <v>937.39</v>
      </c>
      <c r="G39" s="2">
        <f>IFERROR(__xludf.DUMMYFUNCTION("""COMPUTED_VALUE"""),45348.66666666667)</f>
        <v>45348.66667</v>
      </c>
      <c r="H39" s="1">
        <f>IFERROR(__xludf.DUMMYFUNCTION("""COMPUTED_VALUE"""),929.84)</f>
        <v>929.84</v>
      </c>
      <c r="J39" s="2">
        <f>IFERROR(__xludf.DUMMYFUNCTION("""COMPUTED_VALUE"""),45348.66666666667)</f>
        <v>45348.66667</v>
      </c>
      <c r="K39" s="1">
        <f>IFERROR(__xludf.DUMMYFUNCTION("""COMPUTED_VALUE"""),931.33)</f>
        <v>931.33</v>
      </c>
      <c r="M39" s="2">
        <f>IFERROR(__xludf.DUMMYFUNCTION("""COMPUTED_VALUE"""),45348.66666666667)</f>
        <v>45348.66667</v>
      </c>
      <c r="N39" s="1">
        <f>IFERROR(__xludf.DUMMYFUNCTION("""COMPUTED_VALUE"""),1.03757534E8)</f>
        <v>103757534</v>
      </c>
    </row>
    <row r="40">
      <c r="A40" s="2">
        <f>IFERROR(__xludf.DUMMYFUNCTION("""COMPUTED_VALUE"""),45349.66666666667)</f>
        <v>45349.66667</v>
      </c>
      <c r="B40" s="1">
        <f>IFERROR(__xludf.DUMMYFUNCTION("""COMPUTED_VALUE"""),922.9)</f>
        <v>922.9</v>
      </c>
      <c r="D40" s="2">
        <f>IFERROR(__xludf.DUMMYFUNCTION("""COMPUTED_VALUE"""),45349.66666666667)</f>
        <v>45349.66667</v>
      </c>
      <c r="E40" s="1">
        <f>IFERROR(__xludf.DUMMYFUNCTION("""COMPUTED_VALUE"""),930.51)</f>
        <v>930.51</v>
      </c>
      <c r="G40" s="2">
        <f>IFERROR(__xludf.DUMMYFUNCTION("""COMPUTED_VALUE"""),45349.66666666667)</f>
        <v>45349.66667</v>
      </c>
      <c r="H40" s="1">
        <f>IFERROR(__xludf.DUMMYFUNCTION("""COMPUTED_VALUE"""),918.23)</f>
        <v>918.23</v>
      </c>
      <c r="J40" s="2">
        <f>IFERROR(__xludf.DUMMYFUNCTION("""COMPUTED_VALUE"""),45349.66666666667)</f>
        <v>45349.66667</v>
      </c>
      <c r="K40" s="1">
        <f>IFERROR(__xludf.DUMMYFUNCTION("""COMPUTED_VALUE"""),928.07)</f>
        <v>928.07</v>
      </c>
      <c r="M40" s="2">
        <f>IFERROR(__xludf.DUMMYFUNCTION("""COMPUTED_VALUE"""),45349.66666666667)</f>
        <v>45349.66667</v>
      </c>
      <c r="N40" s="1">
        <f>IFERROR(__xludf.DUMMYFUNCTION("""COMPUTED_VALUE"""),1.01039405E8)</f>
        <v>101039405</v>
      </c>
    </row>
    <row r="41">
      <c r="A41" s="2">
        <f>IFERROR(__xludf.DUMMYFUNCTION("""COMPUTED_VALUE"""),45350.66666666667)</f>
        <v>45350.66667</v>
      </c>
      <c r="B41" s="1">
        <f>IFERROR(__xludf.DUMMYFUNCTION("""COMPUTED_VALUE"""),927.89)</f>
        <v>927.89</v>
      </c>
      <c r="D41" s="2">
        <f>IFERROR(__xludf.DUMMYFUNCTION("""COMPUTED_VALUE"""),45350.66666666667)</f>
        <v>45350.66667</v>
      </c>
      <c r="E41" s="1">
        <f>IFERROR(__xludf.DUMMYFUNCTION("""COMPUTED_VALUE"""),928.43)</f>
        <v>928.43</v>
      </c>
      <c r="G41" s="2">
        <f>IFERROR(__xludf.DUMMYFUNCTION("""COMPUTED_VALUE"""),45350.66666666667)</f>
        <v>45350.66667</v>
      </c>
      <c r="H41" s="1">
        <f>IFERROR(__xludf.DUMMYFUNCTION("""COMPUTED_VALUE"""),920.15)</f>
        <v>920.15</v>
      </c>
      <c r="J41" s="2">
        <f>IFERROR(__xludf.DUMMYFUNCTION("""COMPUTED_VALUE"""),45350.66666666667)</f>
        <v>45350.66667</v>
      </c>
      <c r="K41" s="1">
        <f>IFERROR(__xludf.DUMMYFUNCTION("""COMPUTED_VALUE"""),924.56)</f>
        <v>924.56</v>
      </c>
      <c r="M41" s="2">
        <f>IFERROR(__xludf.DUMMYFUNCTION("""COMPUTED_VALUE"""),45350.66666666667)</f>
        <v>45350.66667</v>
      </c>
      <c r="N41" s="1">
        <f>IFERROR(__xludf.DUMMYFUNCTION("""COMPUTED_VALUE"""),1.00461354E8)</f>
        <v>100461354</v>
      </c>
    </row>
    <row r="42">
      <c r="A42" s="2">
        <f>IFERROR(__xludf.DUMMYFUNCTION("""COMPUTED_VALUE"""),45351.66666666667)</f>
        <v>45351.66667</v>
      </c>
      <c r="B42" s="1">
        <f>IFERROR(__xludf.DUMMYFUNCTION("""COMPUTED_VALUE"""),924.63)</f>
        <v>924.63</v>
      </c>
      <c r="D42" s="2">
        <f>IFERROR(__xludf.DUMMYFUNCTION("""COMPUTED_VALUE"""),45351.66666666667)</f>
        <v>45351.66667</v>
      </c>
      <c r="E42" s="1">
        <f>IFERROR(__xludf.DUMMYFUNCTION("""COMPUTED_VALUE"""),924.67)</f>
        <v>924.67</v>
      </c>
      <c r="G42" s="2">
        <f>IFERROR(__xludf.DUMMYFUNCTION("""COMPUTED_VALUE"""),45351.66666666667)</f>
        <v>45351.66667</v>
      </c>
      <c r="H42" s="1">
        <f>IFERROR(__xludf.DUMMYFUNCTION("""COMPUTED_VALUE"""),917.01)</f>
        <v>917.01</v>
      </c>
      <c r="J42" s="2">
        <f>IFERROR(__xludf.DUMMYFUNCTION("""COMPUTED_VALUE"""),45351.66666666667)</f>
        <v>45351.66667</v>
      </c>
      <c r="K42" s="1">
        <f>IFERROR(__xludf.DUMMYFUNCTION("""COMPUTED_VALUE"""),918.71)</f>
        <v>918.71</v>
      </c>
      <c r="M42" s="2">
        <f>IFERROR(__xludf.DUMMYFUNCTION("""COMPUTED_VALUE"""),45351.66666666667)</f>
        <v>45351.66667</v>
      </c>
      <c r="N42" s="1">
        <f>IFERROR(__xludf.DUMMYFUNCTION("""COMPUTED_VALUE"""),1.42020083E8)</f>
        <v>142020083</v>
      </c>
    </row>
    <row r="43">
      <c r="A43" s="2">
        <f>IFERROR(__xludf.DUMMYFUNCTION("""COMPUTED_VALUE"""),45352.66666666667)</f>
        <v>45352.66667</v>
      </c>
      <c r="B43" s="1">
        <f>IFERROR(__xludf.DUMMYFUNCTION("""COMPUTED_VALUE"""),918.58)</f>
        <v>918.58</v>
      </c>
      <c r="D43" s="2">
        <f>IFERROR(__xludf.DUMMYFUNCTION("""COMPUTED_VALUE"""),45352.66666666667)</f>
        <v>45352.66667</v>
      </c>
      <c r="E43" s="1">
        <f>IFERROR(__xludf.DUMMYFUNCTION("""COMPUTED_VALUE"""),931.12)</f>
        <v>931.12</v>
      </c>
      <c r="G43" s="2">
        <f>IFERROR(__xludf.DUMMYFUNCTION("""COMPUTED_VALUE"""),45352.66666666667)</f>
        <v>45352.66667</v>
      </c>
      <c r="H43" s="1">
        <f>IFERROR(__xludf.DUMMYFUNCTION("""COMPUTED_VALUE"""),918.58)</f>
        <v>918.58</v>
      </c>
      <c r="J43" s="2">
        <f>IFERROR(__xludf.DUMMYFUNCTION("""COMPUTED_VALUE"""),45352.66666666667)</f>
        <v>45352.66667</v>
      </c>
      <c r="K43" s="1">
        <f>IFERROR(__xludf.DUMMYFUNCTION("""COMPUTED_VALUE"""),930.04)</f>
        <v>930.04</v>
      </c>
      <c r="M43" s="2">
        <f>IFERROR(__xludf.DUMMYFUNCTION("""COMPUTED_VALUE"""),45352.66666666667)</f>
        <v>45352.66667</v>
      </c>
      <c r="N43" s="1">
        <f>IFERROR(__xludf.DUMMYFUNCTION("""COMPUTED_VALUE"""),1.06178839E8)</f>
        <v>106178839</v>
      </c>
    </row>
    <row r="44">
      <c r="A44" s="2">
        <f>IFERROR(__xludf.DUMMYFUNCTION("""COMPUTED_VALUE"""),45355.66666666667)</f>
        <v>45355.66667</v>
      </c>
      <c r="B44" s="1">
        <f>IFERROR(__xludf.DUMMYFUNCTION("""COMPUTED_VALUE"""),925.68)</f>
        <v>925.68</v>
      </c>
      <c r="D44" s="2">
        <f>IFERROR(__xludf.DUMMYFUNCTION("""COMPUTED_VALUE"""),45355.66666666667)</f>
        <v>45355.66667</v>
      </c>
      <c r="E44" s="1">
        <f>IFERROR(__xludf.DUMMYFUNCTION("""COMPUTED_VALUE"""),932.86)</f>
        <v>932.86</v>
      </c>
      <c r="G44" s="2">
        <f>IFERROR(__xludf.DUMMYFUNCTION("""COMPUTED_VALUE"""),45355.66666666667)</f>
        <v>45355.66667</v>
      </c>
      <c r="H44" s="1">
        <f>IFERROR(__xludf.DUMMYFUNCTION("""COMPUTED_VALUE"""),921.8)</f>
        <v>921.8</v>
      </c>
      <c r="J44" s="2">
        <f>IFERROR(__xludf.DUMMYFUNCTION("""COMPUTED_VALUE"""),45355.66666666667)</f>
        <v>45355.66667</v>
      </c>
      <c r="K44" s="1">
        <f>IFERROR(__xludf.DUMMYFUNCTION("""COMPUTED_VALUE"""),924.47)</f>
        <v>924.47</v>
      </c>
      <c r="M44" s="2">
        <f>IFERROR(__xludf.DUMMYFUNCTION("""COMPUTED_VALUE"""),45355.66666666667)</f>
        <v>45355.66667</v>
      </c>
      <c r="N44" s="1">
        <f>IFERROR(__xludf.DUMMYFUNCTION("""COMPUTED_VALUE"""),1.62258496E8)</f>
        <v>162258496</v>
      </c>
    </row>
    <row r="45">
      <c r="A45" s="2">
        <f>IFERROR(__xludf.DUMMYFUNCTION("""COMPUTED_VALUE"""),45356.66666666667)</f>
        <v>45356.66667</v>
      </c>
      <c r="B45" s="1">
        <f>IFERROR(__xludf.DUMMYFUNCTION("""COMPUTED_VALUE"""),925.31)</f>
        <v>925.31</v>
      </c>
      <c r="D45" s="2">
        <f>IFERROR(__xludf.DUMMYFUNCTION("""COMPUTED_VALUE"""),45356.66666666667)</f>
        <v>45356.66667</v>
      </c>
      <c r="E45" s="1">
        <f>IFERROR(__xludf.DUMMYFUNCTION("""COMPUTED_VALUE"""),925.31)</f>
        <v>925.31</v>
      </c>
      <c r="G45" s="2">
        <f>IFERROR(__xludf.DUMMYFUNCTION("""COMPUTED_VALUE"""),45356.66666666667)</f>
        <v>45356.66667</v>
      </c>
      <c r="H45" s="1">
        <f>IFERROR(__xludf.DUMMYFUNCTION("""COMPUTED_VALUE"""),912.96)</f>
        <v>912.96</v>
      </c>
      <c r="J45" s="2">
        <f>IFERROR(__xludf.DUMMYFUNCTION("""COMPUTED_VALUE"""),45356.66666666667)</f>
        <v>45356.66667</v>
      </c>
      <c r="K45" s="1">
        <f>IFERROR(__xludf.DUMMYFUNCTION("""COMPUTED_VALUE"""),917.58)</f>
        <v>917.58</v>
      </c>
      <c r="M45" s="2">
        <f>IFERROR(__xludf.DUMMYFUNCTION("""COMPUTED_VALUE"""),45356.66666666667)</f>
        <v>45356.66667</v>
      </c>
      <c r="N45" s="1">
        <f>IFERROR(__xludf.DUMMYFUNCTION("""COMPUTED_VALUE"""),1.35158241E8)</f>
        <v>135158241</v>
      </c>
    </row>
    <row r="46">
      <c r="A46" s="2">
        <f>IFERROR(__xludf.DUMMYFUNCTION("""COMPUTED_VALUE"""),45357.66666666667)</f>
        <v>45357.66667</v>
      </c>
      <c r="B46" s="1">
        <f>IFERROR(__xludf.DUMMYFUNCTION("""COMPUTED_VALUE"""),923.18)</f>
        <v>923.18</v>
      </c>
      <c r="D46" s="2">
        <f>IFERROR(__xludf.DUMMYFUNCTION("""COMPUTED_VALUE"""),45357.66666666667)</f>
        <v>45357.66667</v>
      </c>
      <c r="E46" s="1">
        <f>IFERROR(__xludf.DUMMYFUNCTION("""COMPUTED_VALUE"""),929.68)</f>
        <v>929.68</v>
      </c>
      <c r="G46" s="2">
        <f>IFERROR(__xludf.DUMMYFUNCTION("""COMPUTED_VALUE"""),45357.66666666667)</f>
        <v>45357.66667</v>
      </c>
      <c r="H46" s="1">
        <f>IFERROR(__xludf.DUMMYFUNCTION("""COMPUTED_VALUE"""),921.23)</f>
        <v>921.23</v>
      </c>
      <c r="J46" s="2">
        <f>IFERROR(__xludf.DUMMYFUNCTION("""COMPUTED_VALUE"""),45357.66666666667)</f>
        <v>45357.66667</v>
      </c>
      <c r="K46" s="1">
        <f>IFERROR(__xludf.DUMMYFUNCTION("""COMPUTED_VALUE"""),923.63)</f>
        <v>923.63</v>
      </c>
      <c r="M46" s="2">
        <f>IFERROR(__xludf.DUMMYFUNCTION("""COMPUTED_VALUE"""),45357.66666666667)</f>
        <v>45357.66667</v>
      </c>
      <c r="N46" s="1">
        <f>IFERROR(__xludf.DUMMYFUNCTION("""COMPUTED_VALUE"""),1.54980638E8)</f>
        <v>154980638</v>
      </c>
    </row>
    <row r="47">
      <c r="A47" s="2">
        <f>IFERROR(__xludf.DUMMYFUNCTION("""COMPUTED_VALUE"""),45358.66666666667)</f>
        <v>45358.66667</v>
      </c>
      <c r="B47" s="1">
        <f>IFERROR(__xludf.DUMMYFUNCTION("""COMPUTED_VALUE"""),920.39)</f>
        <v>920.39</v>
      </c>
      <c r="D47" s="2">
        <f>IFERROR(__xludf.DUMMYFUNCTION("""COMPUTED_VALUE"""),45358.66666666667)</f>
        <v>45358.66667</v>
      </c>
      <c r="E47" s="1">
        <f>IFERROR(__xludf.DUMMYFUNCTION("""COMPUTED_VALUE"""),929.43)</f>
        <v>929.43</v>
      </c>
      <c r="G47" s="2">
        <f>IFERROR(__xludf.DUMMYFUNCTION("""COMPUTED_VALUE"""),45358.66666666667)</f>
        <v>45358.66667</v>
      </c>
      <c r="H47" s="1">
        <f>IFERROR(__xludf.DUMMYFUNCTION("""COMPUTED_VALUE"""),916.57)</f>
        <v>916.57</v>
      </c>
      <c r="J47" s="2">
        <f>IFERROR(__xludf.DUMMYFUNCTION("""COMPUTED_VALUE"""),45358.66666666667)</f>
        <v>45358.66667</v>
      </c>
      <c r="K47" s="1">
        <f>IFERROR(__xludf.DUMMYFUNCTION("""COMPUTED_VALUE"""),922.0)</f>
        <v>922</v>
      </c>
      <c r="M47" s="2">
        <f>IFERROR(__xludf.DUMMYFUNCTION("""COMPUTED_VALUE"""),45358.66666666667)</f>
        <v>45358.66667</v>
      </c>
      <c r="N47" s="1">
        <f>IFERROR(__xludf.DUMMYFUNCTION("""COMPUTED_VALUE"""),1.06301849E8)</f>
        <v>106301849</v>
      </c>
    </row>
    <row r="48">
      <c r="A48" s="2">
        <f>IFERROR(__xludf.DUMMYFUNCTION("""COMPUTED_VALUE"""),45359.66666666667)</f>
        <v>45359.66667</v>
      </c>
      <c r="B48" s="1">
        <f>IFERROR(__xludf.DUMMYFUNCTION("""COMPUTED_VALUE"""),922.06)</f>
        <v>922.06</v>
      </c>
      <c r="D48" s="2">
        <f>IFERROR(__xludf.DUMMYFUNCTION("""COMPUTED_VALUE"""),45359.66666666667)</f>
        <v>45359.66667</v>
      </c>
      <c r="E48" s="1">
        <f>IFERROR(__xludf.DUMMYFUNCTION("""COMPUTED_VALUE"""),922.06)</f>
        <v>922.06</v>
      </c>
      <c r="G48" s="2">
        <f>IFERROR(__xludf.DUMMYFUNCTION("""COMPUTED_VALUE"""),45359.66666666667)</f>
        <v>45359.66667</v>
      </c>
      <c r="H48" s="1">
        <f>IFERROR(__xludf.DUMMYFUNCTION("""COMPUTED_VALUE"""),913.81)</f>
        <v>913.81</v>
      </c>
      <c r="J48" s="2">
        <f>IFERROR(__xludf.DUMMYFUNCTION("""COMPUTED_VALUE"""),45359.66666666667)</f>
        <v>45359.66667</v>
      </c>
      <c r="K48" s="1">
        <f>IFERROR(__xludf.DUMMYFUNCTION("""COMPUTED_VALUE"""),916.69)</f>
        <v>916.69</v>
      </c>
      <c r="M48" s="2">
        <f>IFERROR(__xludf.DUMMYFUNCTION("""COMPUTED_VALUE"""),45359.66666666667)</f>
        <v>45359.66667</v>
      </c>
      <c r="N48" s="1">
        <f>IFERROR(__xludf.DUMMYFUNCTION("""COMPUTED_VALUE"""),1.06774298E8)</f>
        <v>106774298</v>
      </c>
    </row>
    <row r="49">
      <c r="A49" s="2">
        <f>IFERROR(__xludf.DUMMYFUNCTION("""COMPUTED_VALUE"""),45362.66666666667)</f>
        <v>45362.66667</v>
      </c>
      <c r="B49" s="1">
        <f>IFERROR(__xludf.DUMMYFUNCTION("""COMPUTED_VALUE"""),913.29)</f>
        <v>913.29</v>
      </c>
      <c r="D49" s="2">
        <f>IFERROR(__xludf.DUMMYFUNCTION("""COMPUTED_VALUE"""),45362.66666666667)</f>
        <v>45362.66667</v>
      </c>
      <c r="E49" s="1">
        <f>IFERROR(__xludf.DUMMYFUNCTION("""COMPUTED_VALUE"""),917.34)</f>
        <v>917.34</v>
      </c>
      <c r="G49" s="2">
        <f>IFERROR(__xludf.DUMMYFUNCTION("""COMPUTED_VALUE"""),45362.66666666667)</f>
        <v>45362.66667</v>
      </c>
      <c r="H49" s="1">
        <f>IFERROR(__xludf.DUMMYFUNCTION("""COMPUTED_VALUE"""),901.64)</f>
        <v>901.64</v>
      </c>
      <c r="J49" s="2">
        <f>IFERROR(__xludf.DUMMYFUNCTION("""COMPUTED_VALUE"""),45362.66666666667)</f>
        <v>45362.66667</v>
      </c>
      <c r="K49" s="1">
        <f>IFERROR(__xludf.DUMMYFUNCTION("""COMPUTED_VALUE"""),910.12)</f>
        <v>910.12</v>
      </c>
      <c r="M49" s="2">
        <f>IFERROR(__xludf.DUMMYFUNCTION("""COMPUTED_VALUE"""),45362.66666666667)</f>
        <v>45362.66667</v>
      </c>
      <c r="N49" s="1">
        <f>IFERROR(__xludf.DUMMYFUNCTION("""COMPUTED_VALUE"""),1.09706E8)</f>
        <v>109706000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IFERROR(__xludf.DUMMYFUNCTION("""COMPUTED_VALUE"""),910.75)</f>
        <v>910.75</v>
      </c>
      <c r="D50" s="2">
        <f>IFERROR(__xludf.DUMMYFUNCTION("""COMPUTED_VALUE"""),45363.66666666667)</f>
        <v>45363.66667</v>
      </c>
      <c r="E50" s="1">
        <f>IFERROR(__xludf.DUMMYFUNCTION("""COMPUTED_VALUE"""),920.35)</f>
        <v>920.35</v>
      </c>
      <c r="G50" s="2">
        <f>IFERROR(__xludf.DUMMYFUNCTION("""COMPUTED_VALUE"""),45363.66666666667)</f>
        <v>45363.66667</v>
      </c>
      <c r="H50" s="1">
        <f>IFERROR(__xludf.DUMMYFUNCTION("""COMPUTED_VALUE"""),908.96)</f>
        <v>908.96</v>
      </c>
      <c r="J50" s="2">
        <f>IFERROR(__xludf.DUMMYFUNCTION("""COMPUTED_VALUE"""),45363.66666666667)</f>
        <v>45363.66667</v>
      </c>
      <c r="K50" s="1">
        <f>IFERROR(__xludf.DUMMYFUNCTION("""COMPUTED_VALUE"""),919.11)</f>
        <v>919.11</v>
      </c>
      <c r="M50" s="2">
        <f>IFERROR(__xludf.DUMMYFUNCTION("""COMPUTED_VALUE"""),45363.66666666667)</f>
        <v>45363.66667</v>
      </c>
      <c r="N50" s="1">
        <f>IFERROR(__xludf.DUMMYFUNCTION("""COMPUTED_VALUE"""),1.0929836E8)</f>
        <v>109298360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IFERROR(__xludf.DUMMYFUNCTION("""COMPUTED_VALUE"""),920.16)</f>
        <v>920.16</v>
      </c>
      <c r="D51" s="2">
        <f>IFERROR(__xludf.DUMMYFUNCTION("""COMPUTED_VALUE"""),45364.66666666667)</f>
        <v>45364.66667</v>
      </c>
      <c r="E51" s="1">
        <f>IFERROR(__xludf.DUMMYFUNCTION("""COMPUTED_VALUE"""),922.41)</f>
        <v>922.41</v>
      </c>
      <c r="G51" s="2">
        <f>IFERROR(__xludf.DUMMYFUNCTION("""COMPUTED_VALUE"""),45364.66666666667)</f>
        <v>45364.66667</v>
      </c>
      <c r="H51" s="1">
        <f>IFERROR(__xludf.DUMMYFUNCTION("""COMPUTED_VALUE"""),911.19)</f>
        <v>911.19</v>
      </c>
      <c r="J51" s="2">
        <f>IFERROR(__xludf.DUMMYFUNCTION("""COMPUTED_VALUE"""),45364.66666666667)</f>
        <v>45364.66667</v>
      </c>
      <c r="K51" s="1">
        <f>IFERROR(__xludf.DUMMYFUNCTION("""COMPUTED_VALUE"""),915.1)</f>
        <v>915.1</v>
      </c>
      <c r="M51" s="2">
        <f>IFERROR(__xludf.DUMMYFUNCTION("""COMPUTED_VALUE"""),45364.66666666667)</f>
        <v>45364.66667</v>
      </c>
      <c r="N51" s="1">
        <f>IFERROR(__xludf.DUMMYFUNCTION("""COMPUTED_VALUE"""),1.14145887E8)</f>
        <v>114145887</v>
      </c>
    </row>
    <row r="52">
      <c r="A52" s="2">
        <f>IFERROR(__xludf.DUMMYFUNCTION("""COMPUTED_VALUE"""),45365.66666666667)</f>
        <v>45365.66667</v>
      </c>
      <c r="B52" s="1">
        <f>IFERROR(__xludf.DUMMYFUNCTION("""COMPUTED_VALUE"""),917.94)</f>
        <v>917.94</v>
      </c>
      <c r="D52" s="2">
        <f>IFERROR(__xludf.DUMMYFUNCTION("""COMPUTED_VALUE"""),45365.66666666667)</f>
        <v>45365.66667</v>
      </c>
      <c r="E52" s="1">
        <f>IFERROR(__xludf.DUMMYFUNCTION("""COMPUTED_VALUE"""),919.1)</f>
        <v>919.1</v>
      </c>
      <c r="G52" s="2">
        <f>IFERROR(__xludf.DUMMYFUNCTION("""COMPUTED_VALUE"""),45365.66666666667)</f>
        <v>45365.66667</v>
      </c>
      <c r="H52" s="1">
        <f>IFERROR(__xludf.DUMMYFUNCTION("""COMPUTED_VALUE"""),905.75)</f>
        <v>905.75</v>
      </c>
      <c r="J52" s="2">
        <f>IFERROR(__xludf.DUMMYFUNCTION("""COMPUTED_VALUE"""),45365.66666666667)</f>
        <v>45365.66667</v>
      </c>
      <c r="K52" s="1">
        <f>IFERROR(__xludf.DUMMYFUNCTION("""COMPUTED_VALUE"""),910.43)</f>
        <v>910.43</v>
      </c>
      <c r="M52" s="2">
        <f>IFERROR(__xludf.DUMMYFUNCTION("""COMPUTED_VALUE"""),45365.66666666667)</f>
        <v>45365.66667</v>
      </c>
      <c r="N52" s="1">
        <f>IFERROR(__xludf.DUMMYFUNCTION("""COMPUTED_VALUE"""),9.8881683E7)</f>
        <v>98881683</v>
      </c>
    </row>
    <row r="53">
      <c r="A53" s="2">
        <f>IFERROR(__xludf.DUMMYFUNCTION("""COMPUTED_VALUE"""),45366.66666666667)</f>
        <v>45366.66667</v>
      </c>
      <c r="B53" s="1">
        <f>IFERROR(__xludf.DUMMYFUNCTION("""COMPUTED_VALUE"""),906.17)</f>
        <v>906.17</v>
      </c>
      <c r="D53" s="2">
        <f>IFERROR(__xludf.DUMMYFUNCTION("""COMPUTED_VALUE"""),45366.66666666667)</f>
        <v>45366.66667</v>
      </c>
      <c r="E53" s="1">
        <f>IFERROR(__xludf.DUMMYFUNCTION("""COMPUTED_VALUE"""),909.0)</f>
        <v>909</v>
      </c>
      <c r="G53" s="2">
        <f>IFERROR(__xludf.DUMMYFUNCTION("""COMPUTED_VALUE"""),45366.66666666667)</f>
        <v>45366.66667</v>
      </c>
      <c r="H53" s="1">
        <f>IFERROR(__xludf.DUMMYFUNCTION("""COMPUTED_VALUE"""),902.25)</f>
        <v>902.25</v>
      </c>
      <c r="J53" s="2">
        <f>IFERROR(__xludf.DUMMYFUNCTION("""COMPUTED_VALUE"""),45366.66666666667)</f>
        <v>45366.66667</v>
      </c>
      <c r="K53" s="1">
        <f>IFERROR(__xludf.DUMMYFUNCTION("""COMPUTED_VALUE"""),906.73)</f>
        <v>906.73</v>
      </c>
      <c r="M53" s="2">
        <f>IFERROR(__xludf.DUMMYFUNCTION("""COMPUTED_VALUE"""),45366.66666666667)</f>
        <v>45366.66667</v>
      </c>
      <c r="N53" s="1">
        <f>IFERROR(__xludf.DUMMYFUNCTION("""COMPUTED_VALUE"""),3.03686799E8)</f>
        <v>303686799</v>
      </c>
    </row>
    <row r="54">
      <c r="A54" s="2">
        <f>IFERROR(__xludf.DUMMYFUNCTION("""COMPUTED_VALUE"""),45369.66666666667)</f>
        <v>45369.66667</v>
      </c>
      <c r="B54" s="1">
        <f>IFERROR(__xludf.DUMMYFUNCTION("""COMPUTED_VALUE"""),907.42)</f>
        <v>907.42</v>
      </c>
      <c r="D54" s="2">
        <f>IFERROR(__xludf.DUMMYFUNCTION("""COMPUTED_VALUE"""),45369.66666666667)</f>
        <v>45369.66667</v>
      </c>
      <c r="E54" s="1">
        <f>IFERROR(__xludf.DUMMYFUNCTION("""COMPUTED_VALUE"""),911.92)</f>
        <v>911.92</v>
      </c>
      <c r="G54" s="2">
        <f>IFERROR(__xludf.DUMMYFUNCTION("""COMPUTED_VALUE"""),45369.66666666667)</f>
        <v>45369.66667</v>
      </c>
      <c r="H54" s="1">
        <f>IFERROR(__xludf.DUMMYFUNCTION("""COMPUTED_VALUE"""),905.45)</f>
        <v>905.45</v>
      </c>
      <c r="J54" s="2">
        <f>IFERROR(__xludf.DUMMYFUNCTION("""COMPUTED_VALUE"""),45369.66666666667)</f>
        <v>45369.66667</v>
      </c>
      <c r="K54" s="1">
        <f>IFERROR(__xludf.DUMMYFUNCTION("""COMPUTED_VALUE"""),906.33)</f>
        <v>906.33</v>
      </c>
      <c r="M54" s="2">
        <f>IFERROR(__xludf.DUMMYFUNCTION("""COMPUTED_VALUE"""),45369.66666666667)</f>
        <v>45369.66667</v>
      </c>
      <c r="N54" s="1">
        <f>IFERROR(__xludf.DUMMYFUNCTION("""COMPUTED_VALUE"""),1.00151756E8)</f>
        <v>100151756</v>
      </c>
    </row>
    <row r="55">
      <c r="A55" s="2">
        <f>IFERROR(__xludf.DUMMYFUNCTION("""COMPUTED_VALUE"""),45370.66666666667)</f>
        <v>45370.66667</v>
      </c>
      <c r="B55" s="1">
        <f>IFERROR(__xludf.DUMMYFUNCTION("""COMPUTED_VALUE"""),906.3)</f>
        <v>906.3</v>
      </c>
      <c r="D55" s="2">
        <f>IFERROR(__xludf.DUMMYFUNCTION("""COMPUTED_VALUE"""),45370.66666666667)</f>
        <v>45370.66667</v>
      </c>
      <c r="E55" s="1">
        <f>IFERROR(__xludf.DUMMYFUNCTION("""COMPUTED_VALUE"""),912.09)</f>
        <v>912.09</v>
      </c>
      <c r="G55" s="2">
        <f>IFERROR(__xludf.DUMMYFUNCTION("""COMPUTED_VALUE"""),45370.66666666667)</f>
        <v>45370.66667</v>
      </c>
      <c r="H55" s="1">
        <f>IFERROR(__xludf.DUMMYFUNCTION("""COMPUTED_VALUE"""),900.19)</f>
        <v>900.19</v>
      </c>
      <c r="J55" s="2">
        <f>IFERROR(__xludf.DUMMYFUNCTION("""COMPUTED_VALUE"""),45370.66666666667)</f>
        <v>45370.66667</v>
      </c>
      <c r="K55" s="1">
        <f>IFERROR(__xludf.DUMMYFUNCTION("""COMPUTED_VALUE"""),911.65)</f>
        <v>911.65</v>
      </c>
      <c r="M55" s="2">
        <f>IFERROR(__xludf.DUMMYFUNCTION("""COMPUTED_VALUE"""),45370.66666666667)</f>
        <v>45370.66667</v>
      </c>
      <c r="N55" s="1">
        <f>IFERROR(__xludf.DUMMYFUNCTION("""COMPUTED_VALUE"""),9.0026313E7)</f>
        <v>90026313</v>
      </c>
    </row>
    <row r="56">
      <c r="A56" s="2">
        <f>IFERROR(__xludf.DUMMYFUNCTION("""COMPUTED_VALUE"""),45371.66666666667)</f>
        <v>45371.66667</v>
      </c>
      <c r="B56" s="1">
        <f>IFERROR(__xludf.DUMMYFUNCTION("""COMPUTED_VALUE"""),910.19)</f>
        <v>910.19</v>
      </c>
      <c r="D56" s="2">
        <f>IFERROR(__xludf.DUMMYFUNCTION("""COMPUTED_VALUE"""),45371.66666666667)</f>
        <v>45371.66667</v>
      </c>
      <c r="E56" s="1">
        <f>IFERROR(__xludf.DUMMYFUNCTION("""COMPUTED_VALUE"""),913.54)</f>
        <v>913.54</v>
      </c>
      <c r="G56" s="2">
        <f>IFERROR(__xludf.DUMMYFUNCTION("""COMPUTED_VALUE"""),45371.66666666667)</f>
        <v>45371.66667</v>
      </c>
      <c r="H56" s="1">
        <f>IFERROR(__xludf.DUMMYFUNCTION("""COMPUTED_VALUE"""),903.9)</f>
        <v>903.9</v>
      </c>
      <c r="J56" s="2">
        <f>IFERROR(__xludf.DUMMYFUNCTION("""COMPUTED_VALUE"""),45371.66666666667)</f>
        <v>45371.66667</v>
      </c>
      <c r="K56" s="1">
        <f>IFERROR(__xludf.DUMMYFUNCTION("""COMPUTED_VALUE"""),913.43)</f>
        <v>913.43</v>
      </c>
      <c r="M56" s="2">
        <f>IFERROR(__xludf.DUMMYFUNCTION("""COMPUTED_VALUE"""),45371.66666666667)</f>
        <v>45371.66667</v>
      </c>
      <c r="N56" s="1">
        <f>IFERROR(__xludf.DUMMYFUNCTION("""COMPUTED_VALUE"""),8.3225481E7)</f>
        <v>83225481</v>
      </c>
    </row>
    <row r="57">
      <c r="A57" s="2">
        <f>IFERROR(__xludf.DUMMYFUNCTION("""COMPUTED_VALUE"""),45372.66666666667)</f>
        <v>45372.66667</v>
      </c>
      <c r="B57" s="1">
        <f>IFERROR(__xludf.DUMMYFUNCTION("""COMPUTED_VALUE"""),913.35)</f>
        <v>913.35</v>
      </c>
      <c r="D57" s="2">
        <f>IFERROR(__xludf.DUMMYFUNCTION("""COMPUTED_VALUE"""),45372.66666666667)</f>
        <v>45372.66667</v>
      </c>
      <c r="E57" s="1">
        <f>IFERROR(__xludf.DUMMYFUNCTION("""COMPUTED_VALUE"""),916.95)</f>
        <v>916.95</v>
      </c>
      <c r="G57" s="2">
        <f>IFERROR(__xludf.DUMMYFUNCTION("""COMPUTED_VALUE"""),45372.66666666667)</f>
        <v>45372.66667</v>
      </c>
      <c r="H57" s="1">
        <f>IFERROR(__xludf.DUMMYFUNCTION("""COMPUTED_VALUE"""),909.43)</f>
        <v>909.43</v>
      </c>
      <c r="J57" s="2">
        <f>IFERROR(__xludf.DUMMYFUNCTION("""COMPUTED_VALUE"""),45372.66666666667)</f>
        <v>45372.66667</v>
      </c>
      <c r="K57" s="1">
        <f>IFERROR(__xludf.DUMMYFUNCTION("""COMPUTED_VALUE"""),911.04)</f>
        <v>911.04</v>
      </c>
      <c r="M57" s="2">
        <f>IFERROR(__xludf.DUMMYFUNCTION("""COMPUTED_VALUE"""),45372.66666666667)</f>
        <v>45372.66667</v>
      </c>
      <c r="N57" s="1">
        <f>IFERROR(__xludf.DUMMYFUNCTION("""COMPUTED_VALUE"""),7.9499968E7)</f>
        <v>79499968</v>
      </c>
    </row>
    <row r="58">
      <c r="A58" s="2">
        <f>IFERROR(__xludf.DUMMYFUNCTION("""COMPUTED_VALUE"""),45373.66666666667)</f>
        <v>45373.66667</v>
      </c>
      <c r="B58" s="1">
        <f>IFERROR(__xludf.DUMMYFUNCTION("""COMPUTED_VALUE"""),910.63)</f>
        <v>910.63</v>
      </c>
      <c r="D58" s="2">
        <f>IFERROR(__xludf.DUMMYFUNCTION("""COMPUTED_VALUE"""),45373.66666666667)</f>
        <v>45373.66667</v>
      </c>
      <c r="E58" s="1">
        <f>IFERROR(__xludf.DUMMYFUNCTION("""COMPUTED_VALUE"""),916.06)</f>
        <v>916.06</v>
      </c>
      <c r="G58" s="2">
        <f>IFERROR(__xludf.DUMMYFUNCTION("""COMPUTED_VALUE"""),45373.66666666667)</f>
        <v>45373.66667</v>
      </c>
      <c r="H58" s="1">
        <f>IFERROR(__xludf.DUMMYFUNCTION("""COMPUTED_VALUE"""),909.83)</f>
        <v>909.83</v>
      </c>
      <c r="J58" s="2">
        <f>IFERROR(__xludf.DUMMYFUNCTION("""COMPUTED_VALUE"""),45373.66666666667)</f>
        <v>45373.66667</v>
      </c>
      <c r="K58" s="1">
        <f>IFERROR(__xludf.DUMMYFUNCTION("""COMPUTED_VALUE"""),909.99)</f>
        <v>909.99</v>
      </c>
      <c r="M58" s="2">
        <f>IFERROR(__xludf.DUMMYFUNCTION("""COMPUTED_VALUE"""),45373.66666666667)</f>
        <v>45373.66667</v>
      </c>
      <c r="N58" s="1">
        <f>IFERROR(__xludf.DUMMYFUNCTION("""COMPUTED_VALUE"""),7.3349921E7)</f>
        <v>73349921</v>
      </c>
    </row>
    <row r="59">
      <c r="A59" s="2">
        <f>IFERROR(__xludf.DUMMYFUNCTION("""COMPUTED_VALUE"""),45376.66666666667)</f>
        <v>45376.66667</v>
      </c>
      <c r="B59" s="1">
        <f>IFERROR(__xludf.DUMMYFUNCTION("""COMPUTED_VALUE"""),910.27)</f>
        <v>910.27</v>
      </c>
      <c r="D59" s="2">
        <f>IFERROR(__xludf.DUMMYFUNCTION("""COMPUTED_VALUE"""),45376.66666666667)</f>
        <v>45376.66667</v>
      </c>
      <c r="E59" s="1">
        <f>IFERROR(__xludf.DUMMYFUNCTION("""COMPUTED_VALUE"""),916.96)</f>
        <v>916.96</v>
      </c>
      <c r="G59" s="2">
        <f>IFERROR(__xludf.DUMMYFUNCTION("""COMPUTED_VALUE"""),45376.66666666667)</f>
        <v>45376.66667</v>
      </c>
      <c r="H59" s="1">
        <f>IFERROR(__xludf.DUMMYFUNCTION("""COMPUTED_VALUE"""),909.04)</f>
        <v>909.04</v>
      </c>
      <c r="J59" s="2">
        <f>IFERROR(__xludf.DUMMYFUNCTION("""COMPUTED_VALUE"""),45376.66666666667)</f>
        <v>45376.66667</v>
      </c>
      <c r="K59" s="1">
        <f>IFERROR(__xludf.DUMMYFUNCTION("""COMPUTED_VALUE"""),913.36)</f>
        <v>913.36</v>
      </c>
      <c r="M59" s="2">
        <f>IFERROR(__xludf.DUMMYFUNCTION("""COMPUTED_VALUE"""),45376.66666666667)</f>
        <v>45376.66667</v>
      </c>
      <c r="N59" s="1">
        <f>IFERROR(__xludf.DUMMYFUNCTION("""COMPUTED_VALUE"""),7.6342993E7)</f>
        <v>76342993</v>
      </c>
    </row>
    <row r="60">
      <c r="A60" s="2">
        <f>IFERROR(__xludf.DUMMYFUNCTION("""COMPUTED_VALUE"""),45377.66666666667)</f>
        <v>45377.66667</v>
      </c>
      <c r="B60" s="1">
        <f>IFERROR(__xludf.DUMMYFUNCTION("""COMPUTED_VALUE"""),914.05)</f>
        <v>914.05</v>
      </c>
      <c r="D60" s="2">
        <f>IFERROR(__xludf.DUMMYFUNCTION("""COMPUTED_VALUE"""),45377.66666666667)</f>
        <v>45377.66667</v>
      </c>
      <c r="E60" s="1">
        <f>IFERROR(__xludf.DUMMYFUNCTION("""COMPUTED_VALUE"""),916.55)</f>
        <v>916.55</v>
      </c>
      <c r="G60" s="2">
        <f>IFERROR(__xludf.DUMMYFUNCTION("""COMPUTED_VALUE"""),45377.66666666667)</f>
        <v>45377.66667</v>
      </c>
      <c r="H60" s="1">
        <f>IFERROR(__xludf.DUMMYFUNCTION("""COMPUTED_VALUE"""),910.09)</f>
        <v>910.09</v>
      </c>
      <c r="J60" s="2">
        <f>IFERROR(__xludf.DUMMYFUNCTION("""COMPUTED_VALUE"""),45377.66666666667)</f>
        <v>45377.66667</v>
      </c>
      <c r="K60" s="1">
        <f>IFERROR(__xludf.DUMMYFUNCTION("""COMPUTED_VALUE"""),915.14)</f>
        <v>915.14</v>
      </c>
      <c r="M60" s="2">
        <f>IFERROR(__xludf.DUMMYFUNCTION("""COMPUTED_VALUE"""),45377.66666666667)</f>
        <v>45377.66667</v>
      </c>
      <c r="N60" s="1">
        <f>IFERROR(__xludf.DUMMYFUNCTION("""COMPUTED_VALUE"""),8.9545916E7)</f>
        <v>89545916</v>
      </c>
    </row>
    <row r="61">
      <c r="A61" s="2">
        <f>IFERROR(__xludf.DUMMYFUNCTION("""COMPUTED_VALUE"""),45378.66666666667)</f>
        <v>45378.66667</v>
      </c>
      <c r="B61" s="1">
        <f>IFERROR(__xludf.DUMMYFUNCTION("""COMPUTED_VALUE"""),925.81)</f>
        <v>925.81</v>
      </c>
      <c r="D61" s="2">
        <f>IFERROR(__xludf.DUMMYFUNCTION("""COMPUTED_VALUE"""),45378.66666666667)</f>
        <v>45378.66667</v>
      </c>
      <c r="E61" s="1">
        <f>IFERROR(__xludf.DUMMYFUNCTION("""COMPUTED_VALUE"""),931.93)</f>
        <v>931.93</v>
      </c>
      <c r="G61" s="2">
        <f>IFERROR(__xludf.DUMMYFUNCTION("""COMPUTED_VALUE"""),45378.66666666667)</f>
        <v>45378.66667</v>
      </c>
      <c r="H61" s="1">
        <f>IFERROR(__xludf.DUMMYFUNCTION("""COMPUTED_VALUE"""),922.03)</f>
        <v>922.03</v>
      </c>
      <c r="J61" s="2">
        <f>IFERROR(__xludf.DUMMYFUNCTION("""COMPUTED_VALUE"""),45378.66666666667)</f>
        <v>45378.66667</v>
      </c>
      <c r="K61" s="1">
        <f>IFERROR(__xludf.DUMMYFUNCTION("""COMPUTED_VALUE"""),930.32)</f>
        <v>930.32</v>
      </c>
      <c r="M61" s="2">
        <f>IFERROR(__xludf.DUMMYFUNCTION("""COMPUTED_VALUE"""),45378.66666666667)</f>
        <v>45378.66667</v>
      </c>
      <c r="N61" s="1">
        <f>IFERROR(__xludf.DUMMYFUNCTION("""COMPUTED_VALUE"""),9.4324999E7)</f>
        <v>94324999</v>
      </c>
    </row>
    <row r="62">
      <c r="A62" s="2">
        <f>IFERROR(__xludf.DUMMYFUNCTION("""COMPUTED_VALUE"""),45379.66666666667)</f>
        <v>45379.66667</v>
      </c>
      <c r="B62" s="1">
        <f>IFERROR(__xludf.DUMMYFUNCTION("""COMPUTED_VALUE"""),930.5)</f>
        <v>930.5</v>
      </c>
      <c r="D62" s="2">
        <f>IFERROR(__xludf.DUMMYFUNCTION("""COMPUTED_VALUE"""),45379.66666666667)</f>
        <v>45379.66667</v>
      </c>
      <c r="E62" s="1">
        <f>IFERROR(__xludf.DUMMYFUNCTION("""COMPUTED_VALUE"""),938.91)</f>
        <v>938.91</v>
      </c>
      <c r="G62" s="2">
        <f>IFERROR(__xludf.DUMMYFUNCTION("""COMPUTED_VALUE"""),45379.66666666667)</f>
        <v>45379.66667</v>
      </c>
      <c r="H62" s="1">
        <f>IFERROR(__xludf.DUMMYFUNCTION("""COMPUTED_VALUE"""),930.5)</f>
        <v>930.5</v>
      </c>
      <c r="J62" s="2">
        <f>IFERROR(__xludf.DUMMYFUNCTION("""COMPUTED_VALUE"""),45379.66666666667)</f>
        <v>45379.66667</v>
      </c>
      <c r="K62" s="1">
        <f>IFERROR(__xludf.DUMMYFUNCTION("""COMPUTED_VALUE"""),932.12)</f>
        <v>932.12</v>
      </c>
      <c r="M62" s="2">
        <f>IFERROR(__xludf.DUMMYFUNCTION("""COMPUTED_VALUE"""),45379.66666666667)</f>
        <v>45379.66667</v>
      </c>
      <c r="N62" s="1">
        <f>IFERROR(__xludf.DUMMYFUNCTION("""COMPUTED_VALUE"""),1.0101781E8)</f>
        <v>101017810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IFERROR(__xludf.DUMMYFUNCTION("""COMPUTED_VALUE"""),932.12)</f>
        <v>932.12</v>
      </c>
      <c r="D63" s="2">
        <f>IFERROR(__xludf.DUMMYFUNCTION("""COMPUTED_VALUE"""),45383.66666666667)</f>
        <v>45383.66667</v>
      </c>
      <c r="E63" s="1">
        <f>IFERROR(__xludf.DUMMYFUNCTION("""COMPUTED_VALUE"""),932.12)</f>
        <v>932.12</v>
      </c>
      <c r="G63" s="2">
        <f>IFERROR(__xludf.DUMMYFUNCTION("""COMPUTED_VALUE"""),45383.66666666667)</f>
        <v>45383.66667</v>
      </c>
      <c r="H63" s="1">
        <f>IFERROR(__xludf.DUMMYFUNCTION("""COMPUTED_VALUE"""),916.16)</f>
        <v>916.16</v>
      </c>
      <c r="J63" s="2">
        <f>IFERROR(__xludf.DUMMYFUNCTION("""COMPUTED_VALUE"""),45383.66666666667)</f>
        <v>45383.66667</v>
      </c>
      <c r="K63" s="1">
        <f>IFERROR(__xludf.DUMMYFUNCTION("""COMPUTED_VALUE"""),920.6)</f>
        <v>920.6</v>
      </c>
      <c r="M63" s="2">
        <f>IFERROR(__xludf.DUMMYFUNCTION("""COMPUTED_VALUE"""),45383.66666666667)</f>
        <v>45383.66667</v>
      </c>
      <c r="N63" s="1">
        <f>IFERROR(__xludf.DUMMYFUNCTION("""COMPUTED_VALUE"""),6.5978746E7)</f>
        <v>65978746</v>
      </c>
    </row>
    <row r="64">
      <c r="A64" s="2">
        <f>IFERROR(__xludf.DUMMYFUNCTION("""COMPUTED_VALUE"""),45384.66666666667)</f>
        <v>45384.66667</v>
      </c>
      <c r="B64" s="1">
        <f>IFERROR(__xludf.DUMMYFUNCTION("""COMPUTED_VALUE"""),917.95)</f>
        <v>917.95</v>
      </c>
      <c r="D64" s="2">
        <f>IFERROR(__xludf.DUMMYFUNCTION("""COMPUTED_VALUE"""),45384.66666666667)</f>
        <v>45384.66667</v>
      </c>
      <c r="E64" s="1">
        <f>IFERROR(__xludf.DUMMYFUNCTION("""COMPUTED_VALUE"""),920.47)</f>
        <v>920.47</v>
      </c>
      <c r="G64" s="2">
        <f>IFERROR(__xludf.DUMMYFUNCTION("""COMPUTED_VALUE"""),45384.66666666667)</f>
        <v>45384.66667</v>
      </c>
      <c r="H64" s="1">
        <f>IFERROR(__xludf.DUMMYFUNCTION("""COMPUTED_VALUE"""),911.42)</f>
        <v>911.42</v>
      </c>
      <c r="J64" s="2">
        <f>IFERROR(__xludf.DUMMYFUNCTION("""COMPUTED_VALUE"""),45384.66666666667)</f>
        <v>45384.66667</v>
      </c>
      <c r="K64" s="1">
        <f>IFERROR(__xludf.DUMMYFUNCTION("""COMPUTED_VALUE"""),919.49)</f>
        <v>919.49</v>
      </c>
      <c r="M64" s="2">
        <f>IFERROR(__xludf.DUMMYFUNCTION("""COMPUTED_VALUE"""),45384.66666666667)</f>
        <v>45384.66667</v>
      </c>
      <c r="N64" s="1">
        <f>IFERROR(__xludf.DUMMYFUNCTION("""COMPUTED_VALUE"""),7.6722697E7)</f>
        <v>76722697</v>
      </c>
    </row>
    <row r="65">
      <c r="A65" s="2">
        <f>IFERROR(__xludf.DUMMYFUNCTION("""COMPUTED_VALUE"""),45385.66666666667)</f>
        <v>45385.66667</v>
      </c>
      <c r="B65" s="1">
        <f>IFERROR(__xludf.DUMMYFUNCTION("""COMPUTED_VALUE"""),919.38)</f>
        <v>919.38</v>
      </c>
      <c r="D65" s="2">
        <f>IFERROR(__xludf.DUMMYFUNCTION("""COMPUTED_VALUE"""),45385.66666666667)</f>
        <v>45385.66667</v>
      </c>
      <c r="E65" s="1">
        <f>IFERROR(__xludf.DUMMYFUNCTION("""COMPUTED_VALUE"""),929.87)</f>
        <v>929.87</v>
      </c>
      <c r="G65" s="2">
        <f>IFERROR(__xludf.DUMMYFUNCTION("""COMPUTED_VALUE"""),45385.66666666667)</f>
        <v>45385.66667</v>
      </c>
      <c r="H65" s="1">
        <f>IFERROR(__xludf.DUMMYFUNCTION("""COMPUTED_VALUE"""),916.07)</f>
        <v>916.07</v>
      </c>
      <c r="J65" s="2">
        <f>IFERROR(__xludf.DUMMYFUNCTION("""COMPUTED_VALUE"""),45385.66666666667)</f>
        <v>45385.66667</v>
      </c>
      <c r="K65" s="1">
        <f>IFERROR(__xludf.DUMMYFUNCTION("""COMPUTED_VALUE"""),917.27)</f>
        <v>917.27</v>
      </c>
      <c r="M65" s="2">
        <f>IFERROR(__xludf.DUMMYFUNCTION("""COMPUTED_VALUE"""),45385.66666666667)</f>
        <v>45385.66667</v>
      </c>
      <c r="N65" s="1">
        <f>IFERROR(__xludf.DUMMYFUNCTION("""COMPUTED_VALUE"""),9.1072029E7)</f>
        <v>91072029</v>
      </c>
    </row>
    <row r="66">
      <c r="A66" s="2">
        <f>IFERROR(__xludf.DUMMYFUNCTION("""COMPUTED_VALUE"""),45386.66666666667)</f>
        <v>45386.66667</v>
      </c>
      <c r="B66" s="1">
        <f>IFERROR(__xludf.DUMMYFUNCTION("""COMPUTED_VALUE"""),917.49)</f>
        <v>917.49</v>
      </c>
      <c r="D66" s="2">
        <f>IFERROR(__xludf.DUMMYFUNCTION("""COMPUTED_VALUE"""),45386.66666666667)</f>
        <v>45386.66667</v>
      </c>
      <c r="E66" s="1">
        <f>IFERROR(__xludf.DUMMYFUNCTION("""COMPUTED_VALUE"""),924.6)</f>
        <v>924.6</v>
      </c>
      <c r="G66" s="2">
        <f>IFERROR(__xludf.DUMMYFUNCTION("""COMPUTED_VALUE"""),45386.66666666667)</f>
        <v>45386.66667</v>
      </c>
      <c r="H66" s="1">
        <f>IFERROR(__xludf.DUMMYFUNCTION("""COMPUTED_VALUE"""),906.33)</f>
        <v>906.33</v>
      </c>
      <c r="J66" s="2">
        <f>IFERROR(__xludf.DUMMYFUNCTION("""COMPUTED_VALUE"""),45386.66666666667)</f>
        <v>45386.66667</v>
      </c>
      <c r="K66" s="1">
        <f>IFERROR(__xludf.DUMMYFUNCTION("""COMPUTED_VALUE"""),906.46)</f>
        <v>906.46</v>
      </c>
      <c r="M66" s="2">
        <f>IFERROR(__xludf.DUMMYFUNCTION("""COMPUTED_VALUE"""),45386.66666666667)</f>
        <v>45386.66667</v>
      </c>
      <c r="N66" s="1">
        <f>IFERROR(__xludf.DUMMYFUNCTION("""COMPUTED_VALUE"""),9.3178462E7)</f>
        <v>93178462</v>
      </c>
    </row>
    <row r="67">
      <c r="A67" s="2">
        <f>IFERROR(__xludf.DUMMYFUNCTION("""COMPUTED_VALUE"""),45387.66666666667)</f>
        <v>45387.66667</v>
      </c>
      <c r="B67" s="1">
        <f>IFERROR(__xludf.DUMMYFUNCTION("""COMPUTED_VALUE"""),906.13)</f>
        <v>906.13</v>
      </c>
      <c r="D67" s="2">
        <f>IFERROR(__xludf.DUMMYFUNCTION("""COMPUTED_VALUE"""),45387.66666666667)</f>
        <v>45387.66667</v>
      </c>
      <c r="E67" s="1">
        <f>IFERROR(__xludf.DUMMYFUNCTION("""COMPUTED_VALUE"""),915.35)</f>
        <v>915.35</v>
      </c>
      <c r="G67" s="2">
        <f>IFERROR(__xludf.DUMMYFUNCTION("""COMPUTED_VALUE"""),45387.66666666667)</f>
        <v>45387.66667</v>
      </c>
      <c r="H67" s="1">
        <f>IFERROR(__xludf.DUMMYFUNCTION("""COMPUTED_VALUE"""),901.74)</f>
        <v>901.74</v>
      </c>
      <c r="J67" s="2">
        <f>IFERROR(__xludf.DUMMYFUNCTION("""COMPUTED_VALUE"""),45387.66666666667)</f>
        <v>45387.66667</v>
      </c>
      <c r="K67" s="1">
        <f>IFERROR(__xludf.DUMMYFUNCTION("""COMPUTED_VALUE"""),913.84)</f>
        <v>913.84</v>
      </c>
      <c r="M67" s="2">
        <f>IFERROR(__xludf.DUMMYFUNCTION("""COMPUTED_VALUE"""),45387.66666666667)</f>
        <v>45387.66667</v>
      </c>
      <c r="N67" s="1">
        <f>IFERROR(__xludf.DUMMYFUNCTION("""COMPUTED_VALUE"""),8.4920295E7)</f>
        <v>84920295</v>
      </c>
    </row>
    <row r="68">
      <c r="A68" s="2">
        <f>IFERROR(__xludf.DUMMYFUNCTION("""COMPUTED_VALUE"""),45390.66666666667)</f>
        <v>45390.66667</v>
      </c>
      <c r="B68" s="1">
        <f>IFERROR(__xludf.DUMMYFUNCTION("""COMPUTED_VALUE"""),913.79)</f>
        <v>913.79</v>
      </c>
      <c r="D68" s="2">
        <f>IFERROR(__xludf.DUMMYFUNCTION("""COMPUTED_VALUE"""),45390.66666666667)</f>
        <v>45390.66667</v>
      </c>
      <c r="E68" s="1">
        <f>IFERROR(__xludf.DUMMYFUNCTION("""COMPUTED_VALUE"""),913.79)</f>
        <v>913.79</v>
      </c>
      <c r="G68" s="2">
        <f>IFERROR(__xludf.DUMMYFUNCTION("""COMPUTED_VALUE"""),45390.66666666667)</f>
        <v>45390.66667</v>
      </c>
      <c r="H68" s="1">
        <f>IFERROR(__xludf.DUMMYFUNCTION("""COMPUTED_VALUE"""),906.26)</f>
        <v>906.26</v>
      </c>
      <c r="J68" s="2">
        <f>IFERROR(__xludf.DUMMYFUNCTION("""COMPUTED_VALUE"""),45390.66666666667)</f>
        <v>45390.66667</v>
      </c>
      <c r="K68" s="1">
        <f>IFERROR(__xludf.DUMMYFUNCTION("""COMPUTED_VALUE"""),907.36)</f>
        <v>907.36</v>
      </c>
      <c r="M68" s="2">
        <f>IFERROR(__xludf.DUMMYFUNCTION("""COMPUTED_VALUE"""),45390.66666666667)</f>
        <v>45390.66667</v>
      </c>
      <c r="N68" s="1">
        <f>IFERROR(__xludf.DUMMYFUNCTION("""COMPUTED_VALUE"""),7.1460658E7)</f>
        <v>71460658</v>
      </c>
    </row>
    <row r="69">
      <c r="A69" s="2">
        <f>IFERROR(__xludf.DUMMYFUNCTION("""COMPUTED_VALUE"""),45391.66666666667)</f>
        <v>45391.66667</v>
      </c>
      <c r="B69" s="1">
        <f>IFERROR(__xludf.DUMMYFUNCTION("""COMPUTED_VALUE"""),907.37)</f>
        <v>907.37</v>
      </c>
      <c r="D69" s="2">
        <f>IFERROR(__xludf.DUMMYFUNCTION("""COMPUTED_VALUE"""),45391.66666666667)</f>
        <v>45391.66667</v>
      </c>
      <c r="E69" s="1">
        <f>IFERROR(__xludf.DUMMYFUNCTION("""COMPUTED_VALUE"""),908.18)</f>
        <v>908.18</v>
      </c>
      <c r="G69" s="2">
        <f>IFERROR(__xludf.DUMMYFUNCTION("""COMPUTED_VALUE"""),45391.66666666667)</f>
        <v>45391.66667</v>
      </c>
      <c r="H69" s="1">
        <f>IFERROR(__xludf.DUMMYFUNCTION("""COMPUTED_VALUE"""),896.1)</f>
        <v>896.1</v>
      </c>
      <c r="J69" s="2">
        <f>IFERROR(__xludf.DUMMYFUNCTION("""COMPUTED_VALUE"""),45391.66666666667)</f>
        <v>45391.66667</v>
      </c>
      <c r="K69" s="1">
        <f>IFERROR(__xludf.DUMMYFUNCTION("""COMPUTED_VALUE"""),901.57)</f>
        <v>901.57</v>
      </c>
      <c r="M69" s="2">
        <f>IFERROR(__xludf.DUMMYFUNCTION("""COMPUTED_VALUE"""),45391.66666666667)</f>
        <v>45391.66667</v>
      </c>
      <c r="N69" s="1">
        <f>IFERROR(__xludf.DUMMYFUNCTION("""COMPUTED_VALUE"""),9.1467024E7)</f>
        <v>91467024</v>
      </c>
    </row>
    <row r="70">
      <c r="A70" s="2">
        <f>IFERROR(__xludf.DUMMYFUNCTION("""COMPUTED_VALUE"""),45392.66666666667)</f>
        <v>45392.66667</v>
      </c>
      <c r="B70" s="1">
        <f>IFERROR(__xludf.DUMMYFUNCTION("""COMPUTED_VALUE"""),898.85)</f>
        <v>898.85</v>
      </c>
      <c r="D70" s="2">
        <f>IFERROR(__xludf.DUMMYFUNCTION("""COMPUTED_VALUE"""),45392.66666666667)</f>
        <v>45392.66667</v>
      </c>
      <c r="E70" s="1">
        <f>IFERROR(__xludf.DUMMYFUNCTION("""COMPUTED_VALUE"""),900.54)</f>
        <v>900.54</v>
      </c>
      <c r="G70" s="2">
        <f>IFERROR(__xludf.DUMMYFUNCTION("""COMPUTED_VALUE"""),45392.66666666667)</f>
        <v>45392.66667</v>
      </c>
      <c r="H70" s="1">
        <f>IFERROR(__xludf.DUMMYFUNCTION("""COMPUTED_VALUE"""),891.92)</f>
        <v>891.92</v>
      </c>
      <c r="J70" s="2">
        <f>IFERROR(__xludf.DUMMYFUNCTION("""COMPUTED_VALUE"""),45392.66666666667)</f>
        <v>45392.66667</v>
      </c>
      <c r="K70" s="1">
        <f>IFERROR(__xludf.DUMMYFUNCTION("""COMPUTED_VALUE"""),896.82)</f>
        <v>896.82</v>
      </c>
      <c r="M70" s="2">
        <f>IFERROR(__xludf.DUMMYFUNCTION("""COMPUTED_VALUE"""),45392.66666666667)</f>
        <v>45392.66667</v>
      </c>
      <c r="N70" s="1">
        <f>IFERROR(__xludf.DUMMYFUNCTION("""COMPUTED_VALUE"""),9.203152E7)</f>
        <v>92031520</v>
      </c>
    </row>
    <row r="71">
      <c r="A71" s="2">
        <f>IFERROR(__xludf.DUMMYFUNCTION("""COMPUTED_VALUE"""),45393.66666666667)</f>
        <v>45393.66667</v>
      </c>
      <c r="B71" s="1">
        <f>IFERROR(__xludf.DUMMYFUNCTION("""COMPUTED_VALUE"""),896.69)</f>
        <v>896.69</v>
      </c>
      <c r="D71" s="2">
        <f>IFERROR(__xludf.DUMMYFUNCTION("""COMPUTED_VALUE"""),45393.66666666667)</f>
        <v>45393.66667</v>
      </c>
      <c r="E71" s="1">
        <f>IFERROR(__xludf.DUMMYFUNCTION("""COMPUTED_VALUE"""),897.46)</f>
        <v>897.46</v>
      </c>
      <c r="G71" s="2">
        <f>IFERROR(__xludf.DUMMYFUNCTION("""COMPUTED_VALUE"""),45393.66666666667)</f>
        <v>45393.66667</v>
      </c>
      <c r="H71" s="1">
        <f>IFERROR(__xludf.DUMMYFUNCTION("""COMPUTED_VALUE"""),886.56)</f>
        <v>886.56</v>
      </c>
      <c r="J71" s="2">
        <f>IFERROR(__xludf.DUMMYFUNCTION("""COMPUTED_VALUE"""),45393.66666666667)</f>
        <v>45393.66667</v>
      </c>
      <c r="K71" s="1">
        <f>IFERROR(__xludf.DUMMYFUNCTION("""COMPUTED_VALUE"""),891.64)</f>
        <v>891.64</v>
      </c>
      <c r="M71" s="2">
        <f>IFERROR(__xludf.DUMMYFUNCTION("""COMPUTED_VALUE"""),45393.66666666667)</f>
        <v>45393.66667</v>
      </c>
      <c r="N71" s="1">
        <f>IFERROR(__xludf.DUMMYFUNCTION("""COMPUTED_VALUE"""),7.7743968E7)</f>
        <v>77743968</v>
      </c>
    </row>
    <row r="72">
      <c r="A72" s="2">
        <f>IFERROR(__xludf.DUMMYFUNCTION("""COMPUTED_VALUE"""),45394.66666666667)</f>
        <v>45394.66667</v>
      </c>
      <c r="B72" s="1">
        <f>IFERROR(__xludf.DUMMYFUNCTION("""COMPUTED_VALUE"""),891.12)</f>
        <v>891.12</v>
      </c>
      <c r="D72" s="2">
        <f>IFERROR(__xludf.DUMMYFUNCTION("""COMPUTED_VALUE"""),45394.66666666667)</f>
        <v>45394.66667</v>
      </c>
      <c r="E72" s="1">
        <f>IFERROR(__xludf.DUMMYFUNCTION("""COMPUTED_VALUE"""),891.12)</f>
        <v>891.12</v>
      </c>
      <c r="G72" s="2">
        <f>IFERROR(__xludf.DUMMYFUNCTION("""COMPUTED_VALUE"""),45394.66666666667)</f>
        <v>45394.66667</v>
      </c>
      <c r="H72" s="1">
        <f>IFERROR(__xludf.DUMMYFUNCTION("""COMPUTED_VALUE"""),878.07)</f>
        <v>878.07</v>
      </c>
      <c r="J72" s="2">
        <f>IFERROR(__xludf.DUMMYFUNCTION("""COMPUTED_VALUE"""),45394.66666666667)</f>
        <v>45394.66667</v>
      </c>
      <c r="K72" s="1">
        <f>IFERROR(__xludf.DUMMYFUNCTION("""COMPUTED_VALUE"""),879.78)</f>
        <v>879.78</v>
      </c>
      <c r="M72" s="2">
        <f>IFERROR(__xludf.DUMMYFUNCTION("""COMPUTED_VALUE"""),45394.66666666667)</f>
        <v>45394.66667</v>
      </c>
      <c r="N72" s="1">
        <f>IFERROR(__xludf.DUMMYFUNCTION("""COMPUTED_VALUE"""),1.06070295E8)</f>
        <v>106070295</v>
      </c>
    </row>
    <row r="73">
      <c r="A73" s="2">
        <f>IFERROR(__xludf.DUMMYFUNCTION("""COMPUTED_VALUE"""),45397.66666666667)</f>
        <v>45397.66667</v>
      </c>
      <c r="B73" s="1">
        <f>IFERROR(__xludf.DUMMYFUNCTION("""COMPUTED_VALUE"""),880.13)</f>
        <v>880.13</v>
      </c>
      <c r="D73" s="2">
        <f>IFERROR(__xludf.DUMMYFUNCTION("""COMPUTED_VALUE"""),45397.66666666667)</f>
        <v>45397.66667</v>
      </c>
      <c r="E73" s="1">
        <f>IFERROR(__xludf.DUMMYFUNCTION("""COMPUTED_VALUE"""),893.48)</f>
        <v>893.48</v>
      </c>
      <c r="G73" s="2">
        <f>IFERROR(__xludf.DUMMYFUNCTION("""COMPUTED_VALUE"""),45397.66666666667)</f>
        <v>45397.66667</v>
      </c>
      <c r="H73" s="1">
        <f>IFERROR(__xludf.DUMMYFUNCTION("""COMPUTED_VALUE"""),878.58)</f>
        <v>878.58</v>
      </c>
      <c r="J73" s="2">
        <f>IFERROR(__xludf.DUMMYFUNCTION("""COMPUTED_VALUE"""),45397.66666666667)</f>
        <v>45397.66667</v>
      </c>
      <c r="K73" s="1">
        <f>IFERROR(__xludf.DUMMYFUNCTION("""COMPUTED_VALUE"""),880.34)</f>
        <v>880.34</v>
      </c>
      <c r="M73" s="2">
        <f>IFERROR(__xludf.DUMMYFUNCTION("""COMPUTED_VALUE"""),45397.66666666667)</f>
        <v>45397.66667</v>
      </c>
      <c r="N73" s="1">
        <f>IFERROR(__xludf.DUMMYFUNCTION("""COMPUTED_VALUE"""),9.1713501E7)</f>
        <v>91713501</v>
      </c>
    </row>
    <row r="74">
      <c r="A74" s="2">
        <f>IFERROR(__xludf.DUMMYFUNCTION("""COMPUTED_VALUE"""),45398.66666666667)</f>
        <v>45398.66667</v>
      </c>
      <c r="B74" s="1">
        <f>IFERROR(__xludf.DUMMYFUNCTION("""COMPUTED_VALUE"""),880.4)</f>
        <v>880.4</v>
      </c>
      <c r="D74" s="2">
        <f>IFERROR(__xludf.DUMMYFUNCTION("""COMPUTED_VALUE"""),45398.66666666667)</f>
        <v>45398.66667</v>
      </c>
      <c r="E74" s="1">
        <f>IFERROR(__xludf.DUMMYFUNCTION("""COMPUTED_VALUE"""),880.4)</f>
        <v>880.4</v>
      </c>
      <c r="G74" s="2">
        <f>IFERROR(__xludf.DUMMYFUNCTION("""COMPUTED_VALUE"""),45398.66666666667)</f>
        <v>45398.66667</v>
      </c>
      <c r="H74" s="1">
        <f>IFERROR(__xludf.DUMMYFUNCTION("""COMPUTED_VALUE"""),870.32)</f>
        <v>870.32</v>
      </c>
      <c r="J74" s="2">
        <f>IFERROR(__xludf.DUMMYFUNCTION("""COMPUTED_VALUE"""),45398.66666666667)</f>
        <v>45398.66667</v>
      </c>
      <c r="K74" s="1">
        <f>IFERROR(__xludf.DUMMYFUNCTION("""COMPUTED_VALUE"""),872.46)</f>
        <v>872.46</v>
      </c>
      <c r="M74" s="2">
        <f>IFERROR(__xludf.DUMMYFUNCTION("""COMPUTED_VALUE"""),45398.66666666667)</f>
        <v>45398.66667</v>
      </c>
      <c r="N74" s="1">
        <f>IFERROR(__xludf.DUMMYFUNCTION("""COMPUTED_VALUE"""),8.56893E7)</f>
        <v>85689300</v>
      </c>
    </row>
    <row r="75">
      <c r="A75" s="2">
        <f>IFERROR(__xludf.DUMMYFUNCTION("""COMPUTED_VALUE"""),45399.66666666667)</f>
        <v>45399.66667</v>
      </c>
      <c r="B75" s="1">
        <f>IFERROR(__xludf.DUMMYFUNCTION("""COMPUTED_VALUE"""),872.49)</f>
        <v>872.49</v>
      </c>
      <c r="D75" s="2">
        <f>IFERROR(__xludf.DUMMYFUNCTION("""COMPUTED_VALUE"""),45399.66666666667)</f>
        <v>45399.66667</v>
      </c>
      <c r="E75" s="1">
        <f>IFERROR(__xludf.DUMMYFUNCTION("""COMPUTED_VALUE"""),884.22)</f>
        <v>884.22</v>
      </c>
      <c r="G75" s="2">
        <f>IFERROR(__xludf.DUMMYFUNCTION("""COMPUTED_VALUE"""),45399.66666666667)</f>
        <v>45399.66667</v>
      </c>
      <c r="H75" s="1">
        <f>IFERROR(__xludf.DUMMYFUNCTION("""COMPUTED_VALUE"""),869.51)</f>
        <v>869.51</v>
      </c>
      <c r="J75" s="2">
        <f>IFERROR(__xludf.DUMMYFUNCTION("""COMPUTED_VALUE"""),45399.66666666667)</f>
        <v>45399.66667</v>
      </c>
      <c r="K75" s="1">
        <f>IFERROR(__xludf.DUMMYFUNCTION("""COMPUTED_VALUE"""),873.4)</f>
        <v>873.4</v>
      </c>
      <c r="M75" s="2">
        <f>IFERROR(__xludf.DUMMYFUNCTION("""COMPUTED_VALUE"""),45399.66666666667)</f>
        <v>45399.66667</v>
      </c>
      <c r="N75" s="1">
        <f>IFERROR(__xludf.DUMMYFUNCTION("""COMPUTED_VALUE"""),9.5991462E7)</f>
        <v>95991462</v>
      </c>
    </row>
    <row r="76">
      <c r="A76" s="2">
        <f>IFERROR(__xludf.DUMMYFUNCTION("""COMPUTED_VALUE"""),45400.66666666667)</f>
        <v>45400.66667</v>
      </c>
      <c r="B76" s="1">
        <f>IFERROR(__xludf.DUMMYFUNCTION("""COMPUTED_VALUE"""),873.5)</f>
        <v>873.5</v>
      </c>
      <c r="D76" s="2">
        <f>IFERROR(__xludf.DUMMYFUNCTION("""COMPUTED_VALUE"""),45400.66666666667)</f>
        <v>45400.66667</v>
      </c>
      <c r="E76" s="1">
        <f>IFERROR(__xludf.DUMMYFUNCTION("""COMPUTED_VALUE"""),874.84)</f>
        <v>874.84</v>
      </c>
      <c r="G76" s="2">
        <f>IFERROR(__xludf.DUMMYFUNCTION("""COMPUTED_VALUE"""),45400.66666666667)</f>
        <v>45400.66667</v>
      </c>
      <c r="H76" s="1">
        <f>IFERROR(__xludf.DUMMYFUNCTION("""COMPUTED_VALUE"""),869.19)</f>
        <v>869.19</v>
      </c>
      <c r="J76" s="2">
        <f>IFERROR(__xludf.DUMMYFUNCTION("""COMPUTED_VALUE"""),45400.66666666667)</f>
        <v>45400.66667</v>
      </c>
      <c r="K76" s="1">
        <f>IFERROR(__xludf.DUMMYFUNCTION("""COMPUTED_VALUE"""),873.26)</f>
        <v>873.26</v>
      </c>
      <c r="M76" s="2">
        <f>IFERROR(__xludf.DUMMYFUNCTION("""COMPUTED_VALUE"""),45400.66666666667)</f>
        <v>45400.66667</v>
      </c>
      <c r="N76" s="1">
        <f>IFERROR(__xludf.DUMMYFUNCTION("""COMPUTED_VALUE"""),8.3030132E7)</f>
        <v>83030132</v>
      </c>
    </row>
    <row r="77">
      <c r="A77" s="2">
        <f>IFERROR(__xludf.DUMMYFUNCTION("""COMPUTED_VALUE"""),45401.66666666667)</f>
        <v>45401.66667</v>
      </c>
      <c r="B77" s="1">
        <f>IFERROR(__xludf.DUMMYFUNCTION("""COMPUTED_VALUE"""),873.26)</f>
        <v>873.26</v>
      </c>
      <c r="D77" s="2">
        <f>IFERROR(__xludf.DUMMYFUNCTION("""COMPUTED_VALUE"""),45401.66666666667)</f>
        <v>45401.66667</v>
      </c>
      <c r="E77" s="1">
        <f>IFERROR(__xludf.DUMMYFUNCTION("""COMPUTED_VALUE"""),875.74)</f>
        <v>875.74</v>
      </c>
      <c r="G77" s="2">
        <f>IFERROR(__xludf.DUMMYFUNCTION("""COMPUTED_VALUE"""),45401.66666666667)</f>
        <v>45401.66667</v>
      </c>
      <c r="H77" s="1">
        <f>IFERROR(__xludf.DUMMYFUNCTION("""COMPUTED_VALUE"""),865.72)</f>
        <v>865.72</v>
      </c>
      <c r="J77" s="2">
        <f>IFERROR(__xludf.DUMMYFUNCTION("""COMPUTED_VALUE"""),45401.66666666667)</f>
        <v>45401.66667</v>
      </c>
      <c r="K77" s="1">
        <f>IFERROR(__xludf.DUMMYFUNCTION("""COMPUTED_VALUE"""),869.35)</f>
        <v>869.35</v>
      </c>
      <c r="M77" s="2">
        <f>IFERROR(__xludf.DUMMYFUNCTION("""COMPUTED_VALUE"""),45401.66666666667)</f>
        <v>45401.66667</v>
      </c>
      <c r="N77" s="1">
        <f>IFERROR(__xludf.DUMMYFUNCTION("""COMPUTED_VALUE"""),9.5829599E7)</f>
        <v>95829599</v>
      </c>
    </row>
    <row r="78">
      <c r="A78" s="2">
        <f>IFERROR(__xludf.DUMMYFUNCTION("""COMPUTED_VALUE"""),45404.66666666667)</f>
        <v>45404.66667</v>
      </c>
      <c r="B78" s="1">
        <f>IFERROR(__xludf.DUMMYFUNCTION("""COMPUTED_VALUE"""),872.02)</f>
        <v>872.02</v>
      </c>
      <c r="D78" s="2">
        <f>IFERROR(__xludf.DUMMYFUNCTION("""COMPUTED_VALUE"""),45404.66666666667)</f>
        <v>45404.66667</v>
      </c>
      <c r="E78" s="1">
        <f>IFERROR(__xludf.DUMMYFUNCTION("""COMPUTED_VALUE"""),882.33)</f>
        <v>882.33</v>
      </c>
      <c r="G78" s="2">
        <f>IFERROR(__xludf.DUMMYFUNCTION("""COMPUTED_VALUE"""),45404.66666666667)</f>
        <v>45404.66667</v>
      </c>
      <c r="H78" s="1">
        <f>IFERROR(__xludf.DUMMYFUNCTION("""COMPUTED_VALUE"""),871.64)</f>
        <v>871.64</v>
      </c>
      <c r="J78" s="2">
        <f>IFERROR(__xludf.DUMMYFUNCTION("""COMPUTED_VALUE"""),45404.66666666667)</f>
        <v>45404.66667</v>
      </c>
      <c r="K78" s="1">
        <f>IFERROR(__xludf.DUMMYFUNCTION("""COMPUTED_VALUE"""),875.32)</f>
        <v>875.32</v>
      </c>
      <c r="M78" s="2">
        <f>IFERROR(__xludf.DUMMYFUNCTION("""COMPUTED_VALUE"""),45404.66666666667)</f>
        <v>45404.66667</v>
      </c>
      <c r="N78" s="1">
        <f>IFERROR(__xludf.DUMMYFUNCTION("""COMPUTED_VALUE"""),8.6920175E7)</f>
        <v>86920175</v>
      </c>
    </row>
    <row r="79">
      <c r="A79" s="2">
        <f>IFERROR(__xludf.DUMMYFUNCTION("""COMPUTED_VALUE"""),45405.66666666667)</f>
        <v>45405.66667</v>
      </c>
      <c r="B79" s="1">
        <f>IFERROR(__xludf.DUMMYFUNCTION("""COMPUTED_VALUE"""),880.71)</f>
        <v>880.71</v>
      </c>
      <c r="D79" s="2">
        <f>IFERROR(__xludf.DUMMYFUNCTION("""COMPUTED_VALUE"""),45405.66666666667)</f>
        <v>45405.66667</v>
      </c>
      <c r="E79" s="1">
        <f>IFERROR(__xludf.DUMMYFUNCTION("""COMPUTED_VALUE"""),884.69)</f>
        <v>884.69</v>
      </c>
      <c r="G79" s="2">
        <f>IFERROR(__xludf.DUMMYFUNCTION("""COMPUTED_VALUE"""),45405.66666666667)</f>
        <v>45405.66667</v>
      </c>
      <c r="H79" s="1">
        <f>IFERROR(__xludf.DUMMYFUNCTION("""COMPUTED_VALUE"""),876.72)</f>
        <v>876.72</v>
      </c>
      <c r="J79" s="2">
        <f>IFERROR(__xludf.DUMMYFUNCTION("""COMPUTED_VALUE"""),45405.66666666667)</f>
        <v>45405.66667</v>
      </c>
      <c r="K79" s="1">
        <f>IFERROR(__xludf.DUMMYFUNCTION("""COMPUTED_VALUE"""),883.28)</f>
        <v>883.28</v>
      </c>
      <c r="M79" s="2">
        <f>IFERROR(__xludf.DUMMYFUNCTION("""COMPUTED_VALUE"""),45405.66666666667)</f>
        <v>45405.66667</v>
      </c>
      <c r="N79" s="1">
        <f>IFERROR(__xludf.DUMMYFUNCTION("""COMPUTED_VALUE"""),7.42081E7)</f>
        <v>74208100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IFERROR(__xludf.DUMMYFUNCTION("""COMPUTED_VALUE"""),883.18)</f>
        <v>883.18</v>
      </c>
      <c r="D80" s="2">
        <f>IFERROR(__xludf.DUMMYFUNCTION("""COMPUTED_VALUE"""),45406.66666666667)</f>
        <v>45406.66667</v>
      </c>
      <c r="E80" s="1">
        <f>IFERROR(__xludf.DUMMYFUNCTION("""COMPUTED_VALUE"""),884.42)</f>
        <v>884.42</v>
      </c>
      <c r="G80" s="2">
        <f>IFERROR(__xludf.DUMMYFUNCTION("""COMPUTED_VALUE"""),45406.66666666667)</f>
        <v>45406.66667</v>
      </c>
      <c r="H80" s="1">
        <f>IFERROR(__xludf.DUMMYFUNCTION("""COMPUTED_VALUE"""),871.71)</f>
        <v>871.71</v>
      </c>
      <c r="J80" s="2">
        <f>IFERROR(__xludf.DUMMYFUNCTION("""COMPUTED_VALUE"""),45406.66666666667)</f>
        <v>45406.66667</v>
      </c>
      <c r="K80" s="1">
        <f>IFERROR(__xludf.DUMMYFUNCTION("""COMPUTED_VALUE"""),876.53)</f>
        <v>876.53</v>
      </c>
      <c r="M80" s="2">
        <f>IFERROR(__xludf.DUMMYFUNCTION("""COMPUTED_VALUE"""),45406.66666666667)</f>
        <v>45406.66667</v>
      </c>
      <c r="N80" s="1">
        <f>IFERROR(__xludf.DUMMYFUNCTION("""COMPUTED_VALUE"""),8.2547968E7)</f>
        <v>82547968</v>
      </c>
    </row>
    <row r="81">
      <c r="A81" s="2">
        <f>IFERROR(__xludf.DUMMYFUNCTION("""COMPUTED_VALUE"""),45407.66666666667)</f>
        <v>45407.66667</v>
      </c>
      <c r="B81" s="1">
        <f>IFERROR(__xludf.DUMMYFUNCTION("""COMPUTED_VALUE"""),876.53)</f>
        <v>876.53</v>
      </c>
      <c r="D81" s="2">
        <f>IFERROR(__xludf.DUMMYFUNCTION("""COMPUTED_VALUE"""),45407.66666666667)</f>
        <v>45407.66667</v>
      </c>
      <c r="E81" s="1">
        <f>IFERROR(__xludf.DUMMYFUNCTION("""COMPUTED_VALUE"""),878.56)</f>
        <v>878.56</v>
      </c>
      <c r="G81" s="2">
        <f>IFERROR(__xludf.DUMMYFUNCTION("""COMPUTED_VALUE"""),45407.66666666667)</f>
        <v>45407.66667</v>
      </c>
      <c r="H81" s="1">
        <f>IFERROR(__xludf.DUMMYFUNCTION("""COMPUTED_VALUE"""),864.84)</f>
        <v>864.84</v>
      </c>
      <c r="J81" s="2">
        <f>IFERROR(__xludf.DUMMYFUNCTION("""COMPUTED_VALUE"""),45407.66666666667)</f>
        <v>45407.66667</v>
      </c>
      <c r="K81" s="1">
        <f>IFERROR(__xludf.DUMMYFUNCTION("""COMPUTED_VALUE"""),869.09)</f>
        <v>869.09</v>
      </c>
      <c r="M81" s="2">
        <f>IFERROR(__xludf.DUMMYFUNCTION("""COMPUTED_VALUE"""),45407.66666666667)</f>
        <v>45407.66667</v>
      </c>
      <c r="N81" s="1">
        <f>IFERROR(__xludf.DUMMYFUNCTION("""COMPUTED_VALUE"""),1.38647706E8)</f>
        <v>138647706</v>
      </c>
    </row>
    <row r="82">
      <c r="A82" s="2">
        <f>IFERROR(__xludf.DUMMYFUNCTION("""COMPUTED_VALUE"""),45408.66666666667)</f>
        <v>45408.66667</v>
      </c>
      <c r="B82" s="1">
        <f>IFERROR(__xludf.DUMMYFUNCTION("""COMPUTED_VALUE"""),868.6)</f>
        <v>868.6</v>
      </c>
      <c r="D82" s="2">
        <f>IFERROR(__xludf.DUMMYFUNCTION("""COMPUTED_VALUE"""),45408.66666666667)</f>
        <v>45408.66667</v>
      </c>
      <c r="E82" s="1">
        <f>IFERROR(__xludf.DUMMYFUNCTION("""COMPUTED_VALUE"""),877.78)</f>
        <v>877.78</v>
      </c>
      <c r="G82" s="2">
        <f>IFERROR(__xludf.DUMMYFUNCTION("""COMPUTED_VALUE"""),45408.66666666667)</f>
        <v>45408.66667</v>
      </c>
      <c r="H82" s="1">
        <f>IFERROR(__xludf.DUMMYFUNCTION("""COMPUTED_VALUE"""),866.05)</f>
        <v>866.05</v>
      </c>
      <c r="J82" s="2">
        <f>IFERROR(__xludf.DUMMYFUNCTION("""COMPUTED_VALUE"""),45408.66666666667)</f>
        <v>45408.66667</v>
      </c>
      <c r="K82" s="1">
        <f>IFERROR(__xludf.DUMMYFUNCTION("""COMPUTED_VALUE"""),874.63)</f>
        <v>874.63</v>
      </c>
      <c r="M82" s="2">
        <f>IFERROR(__xludf.DUMMYFUNCTION("""COMPUTED_VALUE"""),45408.66666666667)</f>
        <v>45408.66667</v>
      </c>
      <c r="N82" s="1">
        <f>IFERROR(__xludf.DUMMYFUNCTION("""COMPUTED_VALUE"""),1.05416491E8)</f>
        <v>105416491</v>
      </c>
    </row>
    <row r="83">
      <c r="A83" s="2">
        <f>IFERROR(__xludf.DUMMYFUNCTION("""COMPUTED_VALUE"""),45411.66666666667)</f>
        <v>45411.66667</v>
      </c>
      <c r="B83" s="1">
        <f>IFERROR(__xludf.DUMMYFUNCTION("""COMPUTED_VALUE"""),875.23)</f>
        <v>875.23</v>
      </c>
      <c r="D83" s="2">
        <f>IFERROR(__xludf.DUMMYFUNCTION("""COMPUTED_VALUE"""),45411.66666666667)</f>
        <v>45411.66667</v>
      </c>
      <c r="E83" s="1">
        <f>IFERROR(__xludf.DUMMYFUNCTION("""COMPUTED_VALUE"""),882.11)</f>
        <v>882.11</v>
      </c>
      <c r="G83" s="2">
        <f>IFERROR(__xludf.DUMMYFUNCTION("""COMPUTED_VALUE"""),45411.66666666667)</f>
        <v>45411.66667</v>
      </c>
      <c r="H83" s="1">
        <f>IFERROR(__xludf.DUMMYFUNCTION("""COMPUTED_VALUE"""),872.23)</f>
        <v>872.23</v>
      </c>
      <c r="J83" s="2">
        <f>IFERROR(__xludf.DUMMYFUNCTION("""COMPUTED_VALUE"""),45411.66666666667)</f>
        <v>45411.66667</v>
      </c>
      <c r="K83" s="1">
        <f>IFERROR(__xludf.DUMMYFUNCTION("""COMPUTED_VALUE"""),876.88)</f>
        <v>876.88</v>
      </c>
      <c r="M83" s="2">
        <f>IFERROR(__xludf.DUMMYFUNCTION("""COMPUTED_VALUE"""),45411.66666666667)</f>
        <v>45411.66667</v>
      </c>
      <c r="N83" s="1">
        <f>IFERROR(__xludf.DUMMYFUNCTION("""COMPUTED_VALUE"""),9.7761278E7)</f>
        <v>97761278</v>
      </c>
    </row>
    <row r="84">
      <c r="A84" s="2">
        <f>IFERROR(__xludf.DUMMYFUNCTION("""COMPUTED_VALUE"""),45412.66666666667)</f>
        <v>45412.66667</v>
      </c>
      <c r="B84" s="1">
        <f>IFERROR(__xludf.DUMMYFUNCTION("""COMPUTED_VALUE"""),892.93)</f>
        <v>892.93</v>
      </c>
      <c r="D84" s="2">
        <f>IFERROR(__xludf.DUMMYFUNCTION("""COMPUTED_VALUE"""),45412.66666666667)</f>
        <v>45412.66667</v>
      </c>
      <c r="E84" s="1">
        <f>IFERROR(__xludf.DUMMYFUNCTION("""COMPUTED_VALUE"""),899.93)</f>
        <v>899.93</v>
      </c>
      <c r="G84" s="2">
        <f>IFERROR(__xludf.DUMMYFUNCTION("""COMPUTED_VALUE"""),45412.66666666667)</f>
        <v>45412.66667</v>
      </c>
      <c r="H84" s="1">
        <f>IFERROR(__xludf.DUMMYFUNCTION("""COMPUTED_VALUE"""),888.05)</f>
        <v>888.05</v>
      </c>
      <c r="J84" s="2">
        <f>IFERROR(__xludf.DUMMYFUNCTION("""COMPUTED_VALUE"""),45412.66666666667)</f>
        <v>45412.66667</v>
      </c>
      <c r="K84" s="1">
        <f>IFERROR(__xludf.DUMMYFUNCTION("""COMPUTED_VALUE"""),890.15)</f>
        <v>890.15</v>
      </c>
      <c r="M84" s="2">
        <f>IFERROR(__xludf.DUMMYFUNCTION("""COMPUTED_VALUE"""),45412.66666666667)</f>
        <v>45412.66667</v>
      </c>
      <c r="N84" s="1">
        <f>IFERROR(__xludf.DUMMYFUNCTION("""COMPUTED_VALUE"""),1.15179519E8)</f>
        <v>115179519</v>
      </c>
    </row>
    <row r="85">
      <c r="A85" s="2">
        <f>IFERROR(__xludf.DUMMYFUNCTION("""COMPUTED_VALUE"""),45413.66666666667)</f>
        <v>45413.66667</v>
      </c>
      <c r="B85" s="1">
        <f>IFERROR(__xludf.DUMMYFUNCTION("""COMPUTED_VALUE"""),892.16)</f>
        <v>892.16</v>
      </c>
      <c r="D85" s="2">
        <f>IFERROR(__xludf.DUMMYFUNCTION("""COMPUTED_VALUE"""),45413.66666666667)</f>
        <v>45413.66667</v>
      </c>
      <c r="E85" s="1">
        <f>IFERROR(__xludf.DUMMYFUNCTION("""COMPUTED_VALUE"""),906.9)</f>
        <v>906.9</v>
      </c>
      <c r="G85" s="2">
        <f>IFERROR(__xludf.DUMMYFUNCTION("""COMPUTED_VALUE"""),45413.66666666667)</f>
        <v>45413.66667</v>
      </c>
      <c r="H85" s="1">
        <f>IFERROR(__xludf.DUMMYFUNCTION("""COMPUTED_VALUE"""),889.03)</f>
        <v>889.03</v>
      </c>
      <c r="J85" s="2">
        <f>IFERROR(__xludf.DUMMYFUNCTION("""COMPUTED_VALUE"""),45413.66666666667)</f>
        <v>45413.66667</v>
      </c>
      <c r="K85" s="1">
        <f>IFERROR(__xludf.DUMMYFUNCTION("""COMPUTED_VALUE"""),901.2)</f>
        <v>901.2</v>
      </c>
      <c r="M85" s="2">
        <f>IFERROR(__xludf.DUMMYFUNCTION("""COMPUTED_VALUE"""),45413.66666666667)</f>
        <v>45413.66667</v>
      </c>
      <c r="N85" s="1">
        <f>IFERROR(__xludf.DUMMYFUNCTION("""COMPUTED_VALUE"""),1.53434053E8)</f>
        <v>153434053</v>
      </c>
    </row>
    <row r="86">
      <c r="A86" s="2">
        <f>IFERROR(__xludf.DUMMYFUNCTION("""COMPUTED_VALUE"""),45414.66666666667)</f>
        <v>45414.66667</v>
      </c>
      <c r="B86" s="1">
        <f>IFERROR(__xludf.DUMMYFUNCTION("""COMPUTED_VALUE"""),902.64)</f>
        <v>902.64</v>
      </c>
      <c r="D86" s="2">
        <f>IFERROR(__xludf.DUMMYFUNCTION("""COMPUTED_VALUE"""),45414.66666666667)</f>
        <v>45414.66667</v>
      </c>
      <c r="E86" s="1">
        <f>IFERROR(__xludf.DUMMYFUNCTION("""COMPUTED_VALUE"""),905.82)</f>
        <v>905.82</v>
      </c>
      <c r="G86" s="2">
        <f>IFERROR(__xludf.DUMMYFUNCTION("""COMPUTED_VALUE"""),45414.66666666667)</f>
        <v>45414.66667</v>
      </c>
      <c r="H86" s="1">
        <f>IFERROR(__xludf.DUMMYFUNCTION("""COMPUTED_VALUE"""),891.85)</f>
        <v>891.85</v>
      </c>
      <c r="J86" s="2">
        <f>IFERROR(__xludf.DUMMYFUNCTION("""COMPUTED_VALUE"""),45414.66666666667)</f>
        <v>45414.66667</v>
      </c>
      <c r="K86" s="1">
        <f>IFERROR(__xludf.DUMMYFUNCTION("""COMPUTED_VALUE"""),893.42)</f>
        <v>893.42</v>
      </c>
      <c r="M86" s="2">
        <f>IFERROR(__xludf.DUMMYFUNCTION("""COMPUTED_VALUE"""),45414.66666666667)</f>
        <v>45414.66667</v>
      </c>
      <c r="N86" s="1">
        <f>IFERROR(__xludf.DUMMYFUNCTION("""COMPUTED_VALUE"""),1.35580616E8)</f>
        <v>135580616</v>
      </c>
    </row>
    <row r="87">
      <c r="A87" s="2">
        <f>IFERROR(__xludf.DUMMYFUNCTION("""COMPUTED_VALUE"""),45415.66666666667)</f>
        <v>45415.66667</v>
      </c>
      <c r="B87" s="1">
        <f>IFERROR(__xludf.DUMMYFUNCTION("""COMPUTED_VALUE"""),893.48)</f>
        <v>893.48</v>
      </c>
      <c r="D87" s="2">
        <f>IFERROR(__xludf.DUMMYFUNCTION("""COMPUTED_VALUE"""),45415.66666666667)</f>
        <v>45415.66667</v>
      </c>
      <c r="E87" s="1">
        <f>IFERROR(__xludf.DUMMYFUNCTION("""COMPUTED_VALUE"""),893.48)</f>
        <v>893.48</v>
      </c>
      <c r="G87" s="2">
        <f>IFERROR(__xludf.DUMMYFUNCTION("""COMPUTED_VALUE"""),45415.66666666667)</f>
        <v>45415.66667</v>
      </c>
      <c r="H87" s="1">
        <f>IFERROR(__xludf.DUMMYFUNCTION("""COMPUTED_VALUE"""),879.5)</f>
        <v>879.5</v>
      </c>
      <c r="J87" s="2">
        <f>IFERROR(__xludf.DUMMYFUNCTION("""COMPUTED_VALUE"""),45415.66666666667)</f>
        <v>45415.66667</v>
      </c>
      <c r="K87" s="1">
        <f>IFERROR(__xludf.DUMMYFUNCTION("""COMPUTED_VALUE"""),883.33)</f>
        <v>883.33</v>
      </c>
      <c r="M87" s="2">
        <f>IFERROR(__xludf.DUMMYFUNCTION("""COMPUTED_VALUE"""),45415.66666666667)</f>
        <v>45415.66667</v>
      </c>
      <c r="N87" s="1">
        <f>IFERROR(__xludf.DUMMYFUNCTION("""COMPUTED_VALUE"""),1.10542385E8)</f>
        <v>110542385</v>
      </c>
    </row>
    <row r="88">
      <c r="A88" s="2">
        <f>IFERROR(__xludf.DUMMYFUNCTION("""COMPUTED_VALUE"""),45418.66666666667)</f>
        <v>45418.66667</v>
      </c>
      <c r="B88" s="1">
        <f>IFERROR(__xludf.DUMMYFUNCTION("""COMPUTED_VALUE"""),884.07)</f>
        <v>884.07</v>
      </c>
      <c r="D88" s="2">
        <f>IFERROR(__xludf.DUMMYFUNCTION("""COMPUTED_VALUE"""),45418.66666666667)</f>
        <v>45418.66667</v>
      </c>
      <c r="E88" s="1">
        <f>IFERROR(__xludf.DUMMYFUNCTION("""COMPUTED_VALUE"""),897.14)</f>
        <v>897.14</v>
      </c>
      <c r="G88" s="2">
        <f>IFERROR(__xludf.DUMMYFUNCTION("""COMPUTED_VALUE"""),45418.66666666667)</f>
        <v>45418.66667</v>
      </c>
      <c r="H88" s="1">
        <f>IFERROR(__xludf.DUMMYFUNCTION("""COMPUTED_VALUE"""),884.07)</f>
        <v>884.07</v>
      </c>
      <c r="J88" s="2">
        <f>IFERROR(__xludf.DUMMYFUNCTION("""COMPUTED_VALUE"""),45418.66666666667)</f>
        <v>45418.66667</v>
      </c>
      <c r="K88" s="1">
        <f>IFERROR(__xludf.DUMMYFUNCTION("""COMPUTED_VALUE"""),896.89)</f>
        <v>896.89</v>
      </c>
      <c r="M88" s="2">
        <f>IFERROR(__xludf.DUMMYFUNCTION("""COMPUTED_VALUE"""),45418.66666666667)</f>
        <v>45418.66667</v>
      </c>
      <c r="N88" s="1">
        <f>IFERROR(__xludf.DUMMYFUNCTION("""COMPUTED_VALUE"""),1.06516855E8)</f>
        <v>106516855</v>
      </c>
    </row>
    <row r="89">
      <c r="A89" s="2">
        <f>IFERROR(__xludf.DUMMYFUNCTION("""COMPUTED_VALUE"""),45419.66666666667)</f>
        <v>45419.66667</v>
      </c>
      <c r="B89" s="1">
        <f>IFERROR(__xludf.DUMMYFUNCTION("""COMPUTED_VALUE"""),896.28)</f>
        <v>896.28</v>
      </c>
      <c r="D89" s="2">
        <f>IFERROR(__xludf.DUMMYFUNCTION("""COMPUTED_VALUE"""),45419.66666666667)</f>
        <v>45419.66667</v>
      </c>
      <c r="E89" s="1">
        <f>IFERROR(__xludf.DUMMYFUNCTION("""COMPUTED_VALUE"""),905.99)</f>
        <v>905.99</v>
      </c>
      <c r="G89" s="2">
        <f>IFERROR(__xludf.DUMMYFUNCTION("""COMPUTED_VALUE"""),45419.66666666667)</f>
        <v>45419.66667</v>
      </c>
      <c r="H89" s="1">
        <f>IFERROR(__xludf.DUMMYFUNCTION("""COMPUTED_VALUE"""),896.28)</f>
        <v>896.28</v>
      </c>
      <c r="J89" s="2">
        <f>IFERROR(__xludf.DUMMYFUNCTION("""COMPUTED_VALUE"""),45419.66666666667)</f>
        <v>45419.66667</v>
      </c>
      <c r="K89" s="1">
        <f>IFERROR(__xludf.DUMMYFUNCTION("""COMPUTED_VALUE"""),904.95)</f>
        <v>904.95</v>
      </c>
      <c r="M89" s="2">
        <f>IFERROR(__xludf.DUMMYFUNCTION("""COMPUTED_VALUE"""),45419.66666666667)</f>
        <v>45419.66667</v>
      </c>
      <c r="N89" s="1">
        <f>IFERROR(__xludf.DUMMYFUNCTION("""COMPUTED_VALUE"""),1.21250686E8)</f>
        <v>121250686</v>
      </c>
    </row>
    <row r="90">
      <c r="A90" s="2">
        <f>IFERROR(__xludf.DUMMYFUNCTION("""COMPUTED_VALUE"""),45420.66666666667)</f>
        <v>45420.66667</v>
      </c>
      <c r="B90" s="1">
        <f>IFERROR(__xludf.DUMMYFUNCTION("""COMPUTED_VALUE"""),904.35)</f>
        <v>904.35</v>
      </c>
      <c r="D90" s="2">
        <f>IFERROR(__xludf.DUMMYFUNCTION("""COMPUTED_VALUE"""),45420.66666666667)</f>
        <v>45420.66667</v>
      </c>
      <c r="E90" s="1">
        <f>IFERROR(__xludf.DUMMYFUNCTION("""COMPUTED_VALUE"""),907.87)</f>
        <v>907.87</v>
      </c>
      <c r="G90" s="2">
        <f>IFERROR(__xludf.DUMMYFUNCTION("""COMPUTED_VALUE"""),45420.66666666667)</f>
        <v>45420.66667</v>
      </c>
      <c r="H90" s="1">
        <f>IFERROR(__xludf.DUMMYFUNCTION("""COMPUTED_VALUE"""),902.83)</f>
        <v>902.83</v>
      </c>
      <c r="J90" s="2">
        <f>IFERROR(__xludf.DUMMYFUNCTION("""COMPUTED_VALUE"""),45420.66666666667)</f>
        <v>45420.66667</v>
      </c>
      <c r="K90" s="1">
        <f>IFERROR(__xludf.DUMMYFUNCTION("""COMPUTED_VALUE"""),904.08)</f>
        <v>904.08</v>
      </c>
      <c r="M90" s="2">
        <f>IFERROR(__xludf.DUMMYFUNCTION("""COMPUTED_VALUE"""),45420.66666666667)</f>
        <v>45420.66667</v>
      </c>
      <c r="N90" s="1">
        <f>IFERROR(__xludf.DUMMYFUNCTION("""COMPUTED_VALUE"""),1.11841986E8)</f>
        <v>111841986</v>
      </c>
    </row>
    <row r="91">
      <c r="A91" s="2">
        <f>IFERROR(__xludf.DUMMYFUNCTION("""COMPUTED_VALUE"""),45421.66666666667)</f>
        <v>45421.66667</v>
      </c>
      <c r="B91" s="1">
        <f>IFERROR(__xludf.DUMMYFUNCTION("""COMPUTED_VALUE"""),903.85)</f>
        <v>903.85</v>
      </c>
      <c r="D91" s="2">
        <f>IFERROR(__xludf.DUMMYFUNCTION("""COMPUTED_VALUE"""),45421.66666666667)</f>
        <v>45421.66667</v>
      </c>
      <c r="E91" s="1">
        <f>IFERROR(__xludf.DUMMYFUNCTION("""COMPUTED_VALUE"""),907.36)</f>
        <v>907.36</v>
      </c>
      <c r="G91" s="2">
        <f>IFERROR(__xludf.DUMMYFUNCTION("""COMPUTED_VALUE"""),45421.66666666667)</f>
        <v>45421.66667</v>
      </c>
      <c r="H91" s="1">
        <f>IFERROR(__xludf.DUMMYFUNCTION("""COMPUTED_VALUE"""),901.45)</f>
        <v>901.45</v>
      </c>
      <c r="J91" s="2">
        <f>IFERROR(__xludf.DUMMYFUNCTION("""COMPUTED_VALUE"""),45421.66666666667)</f>
        <v>45421.66667</v>
      </c>
      <c r="K91" s="1">
        <f>IFERROR(__xludf.DUMMYFUNCTION("""COMPUTED_VALUE"""),906.14)</f>
        <v>906.14</v>
      </c>
      <c r="M91" s="2">
        <f>IFERROR(__xludf.DUMMYFUNCTION("""COMPUTED_VALUE"""),45421.66666666667)</f>
        <v>45421.66667</v>
      </c>
      <c r="N91" s="1">
        <f>IFERROR(__xludf.DUMMYFUNCTION("""COMPUTED_VALUE"""),1.12497063E8)</f>
        <v>112497063</v>
      </c>
    </row>
    <row r="92">
      <c r="A92" s="2">
        <f>IFERROR(__xludf.DUMMYFUNCTION("""COMPUTED_VALUE"""),45422.66666666667)</f>
        <v>45422.66667</v>
      </c>
      <c r="B92" s="1">
        <f>IFERROR(__xludf.DUMMYFUNCTION("""COMPUTED_VALUE"""),906.45)</f>
        <v>906.45</v>
      </c>
      <c r="D92" s="2">
        <f>IFERROR(__xludf.DUMMYFUNCTION("""COMPUTED_VALUE"""),45422.66666666667)</f>
        <v>45422.66667</v>
      </c>
      <c r="E92" s="1">
        <f>IFERROR(__xludf.DUMMYFUNCTION("""COMPUTED_VALUE"""),909.37)</f>
        <v>909.37</v>
      </c>
      <c r="G92" s="2">
        <f>IFERROR(__xludf.DUMMYFUNCTION("""COMPUTED_VALUE"""),45422.66666666667)</f>
        <v>45422.66667</v>
      </c>
      <c r="H92" s="1">
        <f>IFERROR(__xludf.DUMMYFUNCTION("""COMPUTED_VALUE"""),900.75)</f>
        <v>900.75</v>
      </c>
      <c r="J92" s="2">
        <f>IFERROR(__xludf.DUMMYFUNCTION("""COMPUTED_VALUE"""),45422.66666666667)</f>
        <v>45422.66667</v>
      </c>
      <c r="K92" s="1">
        <f>IFERROR(__xludf.DUMMYFUNCTION("""COMPUTED_VALUE"""),900.75)</f>
        <v>900.75</v>
      </c>
      <c r="M92" s="2">
        <f>IFERROR(__xludf.DUMMYFUNCTION("""COMPUTED_VALUE"""),45422.66666666667)</f>
        <v>45422.66667</v>
      </c>
      <c r="N92" s="1">
        <f>IFERROR(__xludf.DUMMYFUNCTION("""COMPUTED_VALUE"""),7.0463934E7)</f>
        <v>70463934</v>
      </c>
    </row>
    <row r="93">
      <c r="A93" s="2">
        <f>IFERROR(__xludf.DUMMYFUNCTION("""COMPUTED_VALUE"""),45425.66666666667)</f>
        <v>45425.66667</v>
      </c>
      <c r="B93" s="1">
        <f>IFERROR(__xludf.DUMMYFUNCTION("""COMPUTED_VALUE"""),901.54)</f>
        <v>901.54</v>
      </c>
      <c r="D93" s="2">
        <f>IFERROR(__xludf.DUMMYFUNCTION("""COMPUTED_VALUE"""),45425.66666666667)</f>
        <v>45425.66667</v>
      </c>
      <c r="E93" s="1">
        <f>IFERROR(__xludf.DUMMYFUNCTION("""COMPUTED_VALUE"""),902.73)</f>
        <v>902.73</v>
      </c>
      <c r="G93" s="2">
        <f>IFERROR(__xludf.DUMMYFUNCTION("""COMPUTED_VALUE"""),45425.66666666667)</f>
        <v>45425.66667</v>
      </c>
      <c r="H93" s="1">
        <f>IFERROR(__xludf.DUMMYFUNCTION("""COMPUTED_VALUE"""),897.59)</f>
        <v>897.59</v>
      </c>
      <c r="J93" s="2">
        <f>IFERROR(__xludf.DUMMYFUNCTION("""COMPUTED_VALUE"""),45425.66666666667)</f>
        <v>45425.66667</v>
      </c>
      <c r="K93" s="1">
        <f>IFERROR(__xludf.DUMMYFUNCTION("""COMPUTED_VALUE"""),901.95)</f>
        <v>901.95</v>
      </c>
      <c r="M93" s="2">
        <f>IFERROR(__xludf.DUMMYFUNCTION("""COMPUTED_VALUE"""),45425.66666666667)</f>
        <v>45425.66667</v>
      </c>
      <c r="N93" s="1">
        <f>IFERROR(__xludf.DUMMYFUNCTION("""COMPUTED_VALUE"""),8.9758786E7)</f>
        <v>89758786</v>
      </c>
    </row>
    <row r="94">
      <c r="A94" s="2">
        <f>IFERROR(__xludf.DUMMYFUNCTION("""COMPUTED_VALUE"""),45426.66666666667)</f>
        <v>45426.66667</v>
      </c>
      <c r="B94" s="1">
        <f>IFERROR(__xludf.DUMMYFUNCTION("""COMPUTED_VALUE"""),902.36)</f>
        <v>902.36</v>
      </c>
      <c r="D94" s="2">
        <f>IFERROR(__xludf.DUMMYFUNCTION("""COMPUTED_VALUE"""),45426.66666666667)</f>
        <v>45426.66667</v>
      </c>
      <c r="E94" s="1">
        <f>IFERROR(__xludf.DUMMYFUNCTION("""COMPUTED_VALUE"""),904.45)</f>
        <v>904.45</v>
      </c>
      <c r="G94" s="2">
        <f>IFERROR(__xludf.DUMMYFUNCTION("""COMPUTED_VALUE"""),45426.66666666667)</f>
        <v>45426.66667</v>
      </c>
      <c r="H94" s="1">
        <f>IFERROR(__xludf.DUMMYFUNCTION("""COMPUTED_VALUE"""),897.18)</f>
        <v>897.18</v>
      </c>
      <c r="J94" s="2">
        <f>IFERROR(__xludf.DUMMYFUNCTION("""COMPUTED_VALUE"""),45426.66666666667)</f>
        <v>45426.66667</v>
      </c>
      <c r="K94" s="1">
        <f>IFERROR(__xludf.DUMMYFUNCTION("""COMPUTED_VALUE"""),903.42)</f>
        <v>903.42</v>
      </c>
      <c r="M94" s="2">
        <f>IFERROR(__xludf.DUMMYFUNCTION("""COMPUTED_VALUE"""),45426.66666666667)</f>
        <v>45426.66667</v>
      </c>
      <c r="N94" s="1">
        <f>IFERROR(__xludf.DUMMYFUNCTION("""COMPUTED_VALUE"""),7.6319941E7)</f>
        <v>76319941</v>
      </c>
    </row>
    <row r="95">
      <c r="A95" s="2">
        <f>IFERROR(__xludf.DUMMYFUNCTION("""COMPUTED_VALUE"""),45427.66666666667)</f>
        <v>45427.66667</v>
      </c>
      <c r="B95" s="1">
        <f>IFERROR(__xludf.DUMMYFUNCTION("""COMPUTED_VALUE"""),904.0)</f>
        <v>904</v>
      </c>
      <c r="D95" s="2">
        <f>IFERROR(__xludf.DUMMYFUNCTION("""COMPUTED_VALUE"""),45427.66666666667)</f>
        <v>45427.66667</v>
      </c>
      <c r="E95" s="1">
        <f>IFERROR(__xludf.DUMMYFUNCTION("""COMPUTED_VALUE"""),922.32)</f>
        <v>922.32</v>
      </c>
      <c r="G95" s="2">
        <f>IFERROR(__xludf.DUMMYFUNCTION("""COMPUTED_VALUE"""),45427.66666666667)</f>
        <v>45427.66667</v>
      </c>
      <c r="H95" s="1">
        <f>IFERROR(__xludf.DUMMYFUNCTION("""COMPUTED_VALUE"""),904.0)</f>
        <v>904</v>
      </c>
      <c r="J95" s="2">
        <f>IFERROR(__xludf.DUMMYFUNCTION("""COMPUTED_VALUE"""),45427.66666666667)</f>
        <v>45427.66667</v>
      </c>
      <c r="K95" s="1">
        <f>IFERROR(__xludf.DUMMYFUNCTION("""COMPUTED_VALUE"""),921.27)</f>
        <v>921.27</v>
      </c>
      <c r="M95" s="2">
        <f>IFERROR(__xludf.DUMMYFUNCTION("""COMPUTED_VALUE"""),45427.66666666667)</f>
        <v>45427.66667</v>
      </c>
      <c r="N95" s="1">
        <f>IFERROR(__xludf.DUMMYFUNCTION("""COMPUTED_VALUE"""),8.9374475E7)</f>
        <v>89374475</v>
      </c>
    </row>
    <row r="96">
      <c r="A96" s="2">
        <f>IFERROR(__xludf.DUMMYFUNCTION("""COMPUTED_VALUE"""),45428.66666666667)</f>
        <v>45428.66667</v>
      </c>
      <c r="B96" s="1">
        <f>IFERROR(__xludf.DUMMYFUNCTION("""COMPUTED_VALUE"""),920.29)</f>
        <v>920.29</v>
      </c>
      <c r="D96" s="2">
        <f>IFERROR(__xludf.DUMMYFUNCTION("""COMPUTED_VALUE"""),45428.66666666667)</f>
        <v>45428.66667</v>
      </c>
      <c r="E96" s="1">
        <f>IFERROR(__xludf.DUMMYFUNCTION("""COMPUTED_VALUE"""),921.4)</f>
        <v>921.4</v>
      </c>
      <c r="G96" s="2">
        <f>IFERROR(__xludf.DUMMYFUNCTION("""COMPUTED_VALUE"""),45428.66666666667)</f>
        <v>45428.66667</v>
      </c>
      <c r="H96" s="1">
        <f>IFERROR(__xludf.DUMMYFUNCTION("""COMPUTED_VALUE"""),913.79)</f>
        <v>913.79</v>
      </c>
      <c r="J96" s="2">
        <f>IFERROR(__xludf.DUMMYFUNCTION("""COMPUTED_VALUE"""),45428.66666666667)</f>
        <v>45428.66667</v>
      </c>
      <c r="K96" s="1">
        <f>IFERROR(__xludf.DUMMYFUNCTION("""COMPUTED_VALUE"""),915.18)</f>
        <v>915.18</v>
      </c>
      <c r="M96" s="2">
        <f>IFERROR(__xludf.DUMMYFUNCTION("""COMPUTED_VALUE"""),45428.66666666667)</f>
        <v>45428.66667</v>
      </c>
      <c r="N96" s="1">
        <f>IFERROR(__xludf.DUMMYFUNCTION("""COMPUTED_VALUE"""),9.3442237E7)</f>
        <v>93442237</v>
      </c>
    </row>
    <row r="97">
      <c r="A97" s="2">
        <f>IFERROR(__xludf.DUMMYFUNCTION("""COMPUTED_VALUE"""),45429.66666666667)</f>
        <v>45429.66667</v>
      </c>
      <c r="B97" s="1">
        <f>IFERROR(__xludf.DUMMYFUNCTION("""COMPUTED_VALUE"""),915.15)</f>
        <v>915.15</v>
      </c>
      <c r="D97" s="2">
        <f>IFERROR(__xludf.DUMMYFUNCTION("""COMPUTED_VALUE"""),45429.66666666667)</f>
        <v>45429.66667</v>
      </c>
      <c r="E97" s="1">
        <f>IFERROR(__xludf.DUMMYFUNCTION("""COMPUTED_VALUE"""),915.48)</f>
        <v>915.48</v>
      </c>
      <c r="G97" s="2">
        <f>IFERROR(__xludf.DUMMYFUNCTION("""COMPUTED_VALUE"""),45429.66666666667)</f>
        <v>45429.66667</v>
      </c>
      <c r="H97" s="1">
        <f>IFERROR(__xludf.DUMMYFUNCTION("""COMPUTED_VALUE"""),910.41)</f>
        <v>910.41</v>
      </c>
      <c r="J97" s="2">
        <f>IFERROR(__xludf.DUMMYFUNCTION("""COMPUTED_VALUE"""),45429.66666666667)</f>
        <v>45429.66667</v>
      </c>
      <c r="K97" s="1">
        <f>IFERROR(__xludf.DUMMYFUNCTION("""COMPUTED_VALUE"""),914.62)</f>
        <v>914.62</v>
      </c>
      <c r="M97" s="2">
        <f>IFERROR(__xludf.DUMMYFUNCTION("""COMPUTED_VALUE"""),45429.66666666667)</f>
        <v>45429.66667</v>
      </c>
      <c r="N97" s="1">
        <f>IFERROR(__xludf.DUMMYFUNCTION("""COMPUTED_VALUE"""),8.634673E7)</f>
        <v>86346730</v>
      </c>
    </row>
    <row r="98">
      <c r="A98" s="2">
        <f>IFERROR(__xludf.DUMMYFUNCTION("""COMPUTED_VALUE"""),45432.66666666667)</f>
        <v>45432.66667</v>
      </c>
      <c r="B98" s="1">
        <f>IFERROR(__xludf.DUMMYFUNCTION("""COMPUTED_VALUE"""),913.38)</f>
        <v>913.38</v>
      </c>
      <c r="D98" s="2">
        <f>IFERROR(__xludf.DUMMYFUNCTION("""COMPUTED_VALUE"""),45432.66666666667)</f>
        <v>45432.66667</v>
      </c>
      <c r="E98" s="1">
        <f>IFERROR(__xludf.DUMMYFUNCTION("""COMPUTED_VALUE"""),917.98)</f>
        <v>917.98</v>
      </c>
      <c r="G98" s="2">
        <f>IFERROR(__xludf.DUMMYFUNCTION("""COMPUTED_VALUE"""),45432.66666666667)</f>
        <v>45432.66667</v>
      </c>
      <c r="H98" s="1">
        <f>IFERROR(__xludf.DUMMYFUNCTION("""COMPUTED_VALUE"""),908.71)</f>
        <v>908.71</v>
      </c>
      <c r="J98" s="2">
        <f>IFERROR(__xludf.DUMMYFUNCTION("""COMPUTED_VALUE"""),45432.66666666667)</f>
        <v>45432.66667</v>
      </c>
      <c r="K98" s="1">
        <f>IFERROR(__xludf.DUMMYFUNCTION("""COMPUTED_VALUE"""),914.63)</f>
        <v>914.63</v>
      </c>
      <c r="M98" s="2">
        <f>IFERROR(__xludf.DUMMYFUNCTION("""COMPUTED_VALUE"""),45432.66666666667)</f>
        <v>45432.66667</v>
      </c>
      <c r="N98" s="1">
        <f>IFERROR(__xludf.DUMMYFUNCTION("""COMPUTED_VALUE"""),7.2168595E7)</f>
        <v>72168595</v>
      </c>
    </row>
    <row r="99">
      <c r="A99" s="2">
        <f>IFERROR(__xludf.DUMMYFUNCTION("""COMPUTED_VALUE"""),45433.66666666667)</f>
        <v>45433.66667</v>
      </c>
      <c r="B99" s="1">
        <f>IFERROR(__xludf.DUMMYFUNCTION("""COMPUTED_VALUE"""),913.96)</f>
        <v>913.96</v>
      </c>
      <c r="D99" s="2">
        <f>IFERROR(__xludf.DUMMYFUNCTION("""COMPUTED_VALUE"""),45433.66666666667)</f>
        <v>45433.66667</v>
      </c>
      <c r="E99" s="1">
        <f>IFERROR(__xludf.DUMMYFUNCTION("""COMPUTED_VALUE"""),932.27)</f>
        <v>932.27</v>
      </c>
      <c r="G99" s="2">
        <f>IFERROR(__xludf.DUMMYFUNCTION("""COMPUTED_VALUE"""),45433.66666666667)</f>
        <v>45433.66667</v>
      </c>
      <c r="H99" s="1">
        <f>IFERROR(__xludf.DUMMYFUNCTION("""COMPUTED_VALUE"""),913.96)</f>
        <v>913.96</v>
      </c>
      <c r="J99" s="2">
        <f>IFERROR(__xludf.DUMMYFUNCTION("""COMPUTED_VALUE"""),45433.66666666667)</f>
        <v>45433.66667</v>
      </c>
      <c r="K99" s="1">
        <f>IFERROR(__xludf.DUMMYFUNCTION("""COMPUTED_VALUE"""),921.07)</f>
        <v>921.07</v>
      </c>
      <c r="M99" s="2">
        <f>IFERROR(__xludf.DUMMYFUNCTION("""COMPUTED_VALUE"""),45433.66666666667)</f>
        <v>45433.66667</v>
      </c>
      <c r="N99" s="1">
        <f>IFERROR(__xludf.DUMMYFUNCTION("""COMPUTED_VALUE"""),8.009664E7)</f>
        <v>80096640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IFERROR(__xludf.DUMMYFUNCTION("""COMPUTED_VALUE"""),920.02)</f>
        <v>920.02</v>
      </c>
      <c r="D100" s="2">
        <f>IFERROR(__xludf.DUMMYFUNCTION("""COMPUTED_VALUE"""),45434.66666666667)</f>
        <v>45434.66667</v>
      </c>
      <c r="E100" s="1">
        <f>IFERROR(__xludf.DUMMYFUNCTION("""COMPUTED_VALUE"""),927.9)</f>
        <v>927.9</v>
      </c>
      <c r="G100" s="2">
        <f>IFERROR(__xludf.DUMMYFUNCTION("""COMPUTED_VALUE"""),45434.66666666667)</f>
        <v>45434.66667</v>
      </c>
      <c r="H100" s="1">
        <f>IFERROR(__xludf.DUMMYFUNCTION("""COMPUTED_VALUE"""),916.41)</f>
        <v>916.41</v>
      </c>
      <c r="J100" s="2">
        <f>IFERROR(__xludf.DUMMYFUNCTION("""COMPUTED_VALUE"""),45434.66666666667)</f>
        <v>45434.66667</v>
      </c>
      <c r="K100" s="1">
        <f>IFERROR(__xludf.DUMMYFUNCTION("""COMPUTED_VALUE"""),927.35)</f>
        <v>927.35</v>
      </c>
      <c r="M100" s="2">
        <f>IFERROR(__xludf.DUMMYFUNCTION("""COMPUTED_VALUE"""),45434.66666666667)</f>
        <v>45434.66667</v>
      </c>
      <c r="N100" s="1">
        <f>IFERROR(__xludf.DUMMYFUNCTION("""COMPUTED_VALUE"""),9.8206821E7)</f>
        <v>98206821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IFERROR(__xludf.DUMMYFUNCTION("""COMPUTED_VALUE"""),925.92)</f>
        <v>925.92</v>
      </c>
      <c r="D101" s="2">
        <f>IFERROR(__xludf.DUMMYFUNCTION("""COMPUTED_VALUE"""),45435.66666666667)</f>
        <v>45435.66667</v>
      </c>
      <c r="E101" s="1">
        <f>IFERROR(__xludf.DUMMYFUNCTION("""COMPUTED_VALUE"""),928.84)</f>
        <v>928.84</v>
      </c>
      <c r="G101" s="2">
        <f>IFERROR(__xludf.DUMMYFUNCTION("""COMPUTED_VALUE"""),45435.66666666667)</f>
        <v>45435.66667</v>
      </c>
      <c r="H101" s="1">
        <f>IFERROR(__xludf.DUMMYFUNCTION("""COMPUTED_VALUE"""),916.89)</f>
        <v>916.89</v>
      </c>
      <c r="J101" s="2">
        <f>IFERROR(__xludf.DUMMYFUNCTION("""COMPUTED_VALUE"""),45435.66666666667)</f>
        <v>45435.66667</v>
      </c>
      <c r="K101" s="1">
        <f>IFERROR(__xludf.DUMMYFUNCTION("""COMPUTED_VALUE"""),920.21)</f>
        <v>920.21</v>
      </c>
      <c r="M101" s="2">
        <f>IFERROR(__xludf.DUMMYFUNCTION("""COMPUTED_VALUE"""),45435.66666666667)</f>
        <v>45435.66667</v>
      </c>
      <c r="N101" s="1">
        <f>IFERROR(__xludf.DUMMYFUNCTION("""COMPUTED_VALUE"""),9.4295952E7)</f>
        <v>94295952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IFERROR(__xludf.DUMMYFUNCTION("""COMPUTED_VALUE"""),920.26)</f>
        <v>920.26</v>
      </c>
      <c r="D102" s="2">
        <f>IFERROR(__xludf.DUMMYFUNCTION("""COMPUTED_VALUE"""),45436.66666666667)</f>
        <v>45436.66667</v>
      </c>
      <c r="E102" s="1">
        <f>IFERROR(__xludf.DUMMYFUNCTION("""COMPUTED_VALUE"""),921.99)</f>
        <v>921.99</v>
      </c>
      <c r="G102" s="2">
        <f>IFERROR(__xludf.DUMMYFUNCTION("""COMPUTED_VALUE"""),45436.66666666667)</f>
        <v>45436.66667</v>
      </c>
      <c r="H102" s="1">
        <f>IFERROR(__xludf.DUMMYFUNCTION("""COMPUTED_VALUE"""),913.41)</f>
        <v>913.41</v>
      </c>
      <c r="J102" s="2">
        <f>IFERROR(__xludf.DUMMYFUNCTION("""COMPUTED_VALUE"""),45436.66666666667)</f>
        <v>45436.66667</v>
      </c>
      <c r="K102" s="1">
        <f>IFERROR(__xludf.DUMMYFUNCTION("""COMPUTED_VALUE"""),914.11)</f>
        <v>914.11</v>
      </c>
      <c r="M102" s="2">
        <f>IFERROR(__xludf.DUMMYFUNCTION("""COMPUTED_VALUE"""),45436.66666666667)</f>
        <v>45436.66667</v>
      </c>
      <c r="N102" s="1">
        <f>IFERROR(__xludf.DUMMYFUNCTION("""COMPUTED_VALUE"""),7.4113838E7)</f>
        <v>74113838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IFERROR(__xludf.DUMMYFUNCTION("""COMPUTED_VALUE"""),914.24)</f>
        <v>914.24</v>
      </c>
      <c r="D103" s="2">
        <f>IFERROR(__xludf.DUMMYFUNCTION("""COMPUTED_VALUE"""),45440.66666666667)</f>
        <v>45440.66667</v>
      </c>
      <c r="E103" s="1">
        <f>IFERROR(__xludf.DUMMYFUNCTION("""COMPUTED_VALUE"""),914.24)</f>
        <v>914.24</v>
      </c>
      <c r="G103" s="2">
        <f>IFERROR(__xludf.DUMMYFUNCTION("""COMPUTED_VALUE"""),45440.66666666667)</f>
        <v>45440.66667</v>
      </c>
      <c r="H103" s="1">
        <f>IFERROR(__xludf.DUMMYFUNCTION("""COMPUTED_VALUE"""),898.88)</f>
        <v>898.88</v>
      </c>
      <c r="J103" s="2">
        <f>IFERROR(__xludf.DUMMYFUNCTION("""COMPUTED_VALUE"""),45440.66666666667)</f>
        <v>45440.66667</v>
      </c>
      <c r="K103" s="1">
        <f>IFERROR(__xludf.DUMMYFUNCTION("""COMPUTED_VALUE"""),904.0)</f>
        <v>904</v>
      </c>
      <c r="M103" s="2">
        <f>IFERROR(__xludf.DUMMYFUNCTION("""COMPUTED_VALUE"""),45440.66666666667)</f>
        <v>45440.66667</v>
      </c>
      <c r="N103" s="1">
        <f>IFERROR(__xludf.DUMMYFUNCTION("""COMPUTED_VALUE"""),9.2003305E7)</f>
        <v>92003305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IFERROR(__xludf.DUMMYFUNCTION("""COMPUTED_VALUE"""),902.12)</f>
        <v>902.12</v>
      </c>
      <c r="D104" s="2">
        <f>IFERROR(__xludf.DUMMYFUNCTION("""COMPUTED_VALUE"""),45441.66666666667)</f>
        <v>45441.66667</v>
      </c>
      <c r="E104" s="1">
        <f>IFERROR(__xludf.DUMMYFUNCTION("""COMPUTED_VALUE"""),905.01)</f>
        <v>905.01</v>
      </c>
      <c r="G104" s="2">
        <f>IFERROR(__xludf.DUMMYFUNCTION("""COMPUTED_VALUE"""),45441.66666666667)</f>
        <v>45441.66667</v>
      </c>
      <c r="H104" s="1">
        <f>IFERROR(__xludf.DUMMYFUNCTION("""COMPUTED_VALUE"""),899.26)</f>
        <v>899.26</v>
      </c>
      <c r="J104" s="2">
        <f>IFERROR(__xludf.DUMMYFUNCTION("""COMPUTED_VALUE"""),45441.66666666667)</f>
        <v>45441.66667</v>
      </c>
      <c r="K104" s="1">
        <f>IFERROR(__xludf.DUMMYFUNCTION("""COMPUTED_VALUE"""),903.39)</f>
        <v>903.39</v>
      </c>
      <c r="M104" s="2">
        <f>IFERROR(__xludf.DUMMYFUNCTION("""COMPUTED_VALUE"""),45441.66666666667)</f>
        <v>45441.66667</v>
      </c>
      <c r="N104" s="1">
        <f>IFERROR(__xludf.DUMMYFUNCTION("""COMPUTED_VALUE"""),8.2792292E7)</f>
        <v>82792292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IFERROR(__xludf.DUMMYFUNCTION("""COMPUTED_VALUE"""),903.29)</f>
        <v>903.29</v>
      </c>
      <c r="D105" s="2">
        <f>IFERROR(__xludf.DUMMYFUNCTION("""COMPUTED_VALUE"""),45442.66666666667)</f>
        <v>45442.66667</v>
      </c>
      <c r="E105" s="1">
        <f>IFERROR(__xludf.DUMMYFUNCTION("""COMPUTED_VALUE"""),911.78)</f>
        <v>911.78</v>
      </c>
      <c r="G105" s="2">
        <f>IFERROR(__xludf.DUMMYFUNCTION("""COMPUTED_VALUE"""),45442.66666666667)</f>
        <v>45442.66667</v>
      </c>
      <c r="H105" s="1">
        <f>IFERROR(__xludf.DUMMYFUNCTION("""COMPUTED_VALUE"""),901.17)</f>
        <v>901.17</v>
      </c>
      <c r="J105" s="2">
        <f>IFERROR(__xludf.DUMMYFUNCTION("""COMPUTED_VALUE"""),45442.66666666667)</f>
        <v>45442.66667</v>
      </c>
      <c r="K105" s="1">
        <f>IFERROR(__xludf.DUMMYFUNCTION("""COMPUTED_VALUE"""),905.21)</f>
        <v>905.21</v>
      </c>
      <c r="M105" s="2">
        <f>IFERROR(__xludf.DUMMYFUNCTION("""COMPUTED_VALUE"""),45442.66666666667)</f>
        <v>45442.66667</v>
      </c>
      <c r="N105" s="1">
        <f>IFERROR(__xludf.DUMMYFUNCTION("""COMPUTED_VALUE"""),8.7386995E7)</f>
        <v>87386995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IFERROR(__xludf.DUMMYFUNCTION("""COMPUTED_VALUE"""),905.25)</f>
        <v>905.25</v>
      </c>
      <c r="D106" s="2">
        <f>IFERROR(__xludf.DUMMYFUNCTION("""COMPUTED_VALUE"""),45443.66666666667)</f>
        <v>45443.66667</v>
      </c>
      <c r="E106" s="1">
        <f>IFERROR(__xludf.DUMMYFUNCTION("""COMPUTED_VALUE"""),914.48)</f>
        <v>914.48</v>
      </c>
      <c r="G106" s="2">
        <f>IFERROR(__xludf.DUMMYFUNCTION("""COMPUTED_VALUE"""),45443.66666666667)</f>
        <v>45443.66667</v>
      </c>
      <c r="H106" s="1">
        <f>IFERROR(__xludf.DUMMYFUNCTION("""COMPUTED_VALUE"""),905.25)</f>
        <v>905.25</v>
      </c>
      <c r="J106" s="2">
        <f>IFERROR(__xludf.DUMMYFUNCTION("""COMPUTED_VALUE"""),45443.66666666667)</f>
        <v>45443.66667</v>
      </c>
      <c r="K106" s="1">
        <f>IFERROR(__xludf.DUMMYFUNCTION("""COMPUTED_VALUE"""),913.33)</f>
        <v>913.33</v>
      </c>
      <c r="M106" s="2">
        <f>IFERROR(__xludf.DUMMYFUNCTION("""COMPUTED_VALUE"""),45443.66666666667)</f>
        <v>45443.66667</v>
      </c>
      <c r="N106" s="1">
        <f>IFERROR(__xludf.DUMMYFUNCTION("""COMPUTED_VALUE"""),1.83257912E8)</f>
        <v>183257912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IFERROR(__xludf.DUMMYFUNCTION("""COMPUTED_VALUE"""),913.61)</f>
        <v>913.61</v>
      </c>
      <c r="D107" s="2">
        <f>IFERROR(__xludf.DUMMYFUNCTION("""COMPUTED_VALUE"""),45446.66666666667)</f>
        <v>45446.66667</v>
      </c>
      <c r="E107" s="1">
        <f>IFERROR(__xludf.DUMMYFUNCTION("""COMPUTED_VALUE"""),932.18)</f>
        <v>932.18</v>
      </c>
      <c r="G107" s="2">
        <f>IFERROR(__xludf.DUMMYFUNCTION("""COMPUTED_VALUE"""),45446.66666666667)</f>
        <v>45446.66667</v>
      </c>
      <c r="H107" s="1">
        <f>IFERROR(__xludf.DUMMYFUNCTION("""COMPUTED_VALUE"""),913.61)</f>
        <v>913.61</v>
      </c>
      <c r="J107" s="2">
        <f>IFERROR(__xludf.DUMMYFUNCTION("""COMPUTED_VALUE"""),45446.66666666667)</f>
        <v>45446.66667</v>
      </c>
      <c r="K107" s="1">
        <f>IFERROR(__xludf.DUMMYFUNCTION("""COMPUTED_VALUE"""),926.64)</f>
        <v>926.64</v>
      </c>
      <c r="M107" s="2">
        <f>IFERROR(__xludf.DUMMYFUNCTION("""COMPUTED_VALUE"""),45446.66666666667)</f>
        <v>45446.66667</v>
      </c>
      <c r="N107" s="1">
        <f>IFERROR(__xludf.DUMMYFUNCTION("""COMPUTED_VALUE"""),9.3021056E7)</f>
        <v>93021056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IFERROR(__xludf.DUMMYFUNCTION("""COMPUTED_VALUE"""),926.58)</f>
        <v>926.58</v>
      </c>
      <c r="D108" s="2">
        <f>IFERROR(__xludf.DUMMYFUNCTION("""COMPUTED_VALUE"""),45447.66666666667)</f>
        <v>45447.66667</v>
      </c>
      <c r="E108" s="1">
        <f>IFERROR(__xludf.DUMMYFUNCTION("""COMPUTED_VALUE"""),930.4)</f>
        <v>930.4</v>
      </c>
      <c r="G108" s="2">
        <f>IFERROR(__xludf.DUMMYFUNCTION("""COMPUTED_VALUE"""),45447.66666666667)</f>
        <v>45447.66667</v>
      </c>
      <c r="H108" s="1">
        <f>IFERROR(__xludf.DUMMYFUNCTION("""COMPUTED_VALUE"""),921.2)</f>
        <v>921.2</v>
      </c>
      <c r="J108" s="2">
        <f>IFERROR(__xludf.DUMMYFUNCTION("""COMPUTED_VALUE"""),45447.66666666667)</f>
        <v>45447.66667</v>
      </c>
      <c r="K108" s="1">
        <f>IFERROR(__xludf.DUMMYFUNCTION("""COMPUTED_VALUE"""),928.13)</f>
        <v>928.13</v>
      </c>
      <c r="M108" s="2">
        <f>IFERROR(__xludf.DUMMYFUNCTION("""COMPUTED_VALUE"""),45447.66666666667)</f>
        <v>45447.66667</v>
      </c>
      <c r="N108" s="1">
        <f>IFERROR(__xludf.DUMMYFUNCTION("""COMPUTED_VALUE"""),9.6658248E7)</f>
        <v>96658248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IFERROR(__xludf.DUMMYFUNCTION("""COMPUTED_VALUE"""),928.63)</f>
        <v>928.63</v>
      </c>
      <c r="D109" s="2">
        <f>IFERROR(__xludf.DUMMYFUNCTION("""COMPUTED_VALUE"""),45448.66666666667)</f>
        <v>45448.66667</v>
      </c>
      <c r="E109" s="1">
        <f>IFERROR(__xludf.DUMMYFUNCTION("""COMPUTED_VALUE"""),931.09)</f>
        <v>931.09</v>
      </c>
      <c r="G109" s="2">
        <f>IFERROR(__xludf.DUMMYFUNCTION("""COMPUTED_VALUE"""),45448.66666666667)</f>
        <v>45448.66667</v>
      </c>
      <c r="H109" s="1">
        <f>IFERROR(__xludf.DUMMYFUNCTION("""COMPUTED_VALUE"""),919.61)</f>
        <v>919.61</v>
      </c>
      <c r="J109" s="2">
        <f>IFERROR(__xludf.DUMMYFUNCTION("""COMPUTED_VALUE"""),45448.66666666667)</f>
        <v>45448.66667</v>
      </c>
      <c r="K109" s="1">
        <f>IFERROR(__xludf.DUMMYFUNCTION("""COMPUTED_VALUE"""),927.13)</f>
        <v>927.13</v>
      </c>
      <c r="M109" s="2">
        <f>IFERROR(__xludf.DUMMYFUNCTION("""COMPUTED_VALUE"""),45448.66666666667)</f>
        <v>45448.66667</v>
      </c>
      <c r="N109" s="1">
        <f>IFERROR(__xludf.DUMMYFUNCTION("""COMPUTED_VALUE"""),7.2941398E7)</f>
        <v>72941398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IFERROR(__xludf.DUMMYFUNCTION("""COMPUTED_VALUE"""),926.76)</f>
        <v>926.76</v>
      </c>
      <c r="D110" s="2">
        <f>IFERROR(__xludf.DUMMYFUNCTION("""COMPUTED_VALUE"""),45449.66666666667)</f>
        <v>45449.66667</v>
      </c>
      <c r="E110" s="1">
        <f>IFERROR(__xludf.DUMMYFUNCTION("""COMPUTED_VALUE"""),935.42)</f>
        <v>935.42</v>
      </c>
      <c r="G110" s="2">
        <f>IFERROR(__xludf.DUMMYFUNCTION("""COMPUTED_VALUE"""),45449.66666666667)</f>
        <v>45449.66667</v>
      </c>
      <c r="H110" s="1">
        <f>IFERROR(__xludf.DUMMYFUNCTION("""COMPUTED_VALUE"""),924.48)</f>
        <v>924.48</v>
      </c>
      <c r="J110" s="2">
        <f>IFERROR(__xludf.DUMMYFUNCTION("""COMPUTED_VALUE"""),45449.66666666667)</f>
        <v>45449.66667</v>
      </c>
      <c r="K110" s="1">
        <f>IFERROR(__xludf.DUMMYFUNCTION("""COMPUTED_VALUE"""),929.09)</f>
        <v>929.09</v>
      </c>
      <c r="M110" s="2">
        <f>IFERROR(__xludf.DUMMYFUNCTION("""COMPUTED_VALUE"""),45449.66666666667)</f>
        <v>45449.66667</v>
      </c>
      <c r="N110" s="1">
        <f>IFERROR(__xludf.DUMMYFUNCTION("""COMPUTED_VALUE"""),8.030207E7)</f>
        <v>80302070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IFERROR(__xludf.DUMMYFUNCTION("""COMPUTED_VALUE"""),928.78)</f>
        <v>928.78</v>
      </c>
      <c r="D111" s="2">
        <f>IFERROR(__xludf.DUMMYFUNCTION("""COMPUTED_VALUE"""),45450.66666666667)</f>
        <v>45450.66667</v>
      </c>
      <c r="E111" s="1">
        <f>IFERROR(__xludf.DUMMYFUNCTION("""COMPUTED_VALUE"""),940.08)</f>
        <v>940.08</v>
      </c>
      <c r="G111" s="2">
        <f>IFERROR(__xludf.DUMMYFUNCTION("""COMPUTED_VALUE"""),45450.66666666667)</f>
        <v>45450.66667</v>
      </c>
      <c r="H111" s="1">
        <f>IFERROR(__xludf.DUMMYFUNCTION("""COMPUTED_VALUE"""),928.61)</f>
        <v>928.61</v>
      </c>
      <c r="J111" s="2">
        <f>IFERROR(__xludf.DUMMYFUNCTION("""COMPUTED_VALUE"""),45450.66666666667)</f>
        <v>45450.66667</v>
      </c>
      <c r="K111" s="1">
        <f>IFERROR(__xludf.DUMMYFUNCTION("""COMPUTED_VALUE"""),935.89)</f>
        <v>935.89</v>
      </c>
      <c r="M111" s="2">
        <f>IFERROR(__xludf.DUMMYFUNCTION("""COMPUTED_VALUE"""),45450.66666666667)</f>
        <v>45450.66667</v>
      </c>
      <c r="N111" s="1">
        <f>IFERROR(__xludf.DUMMYFUNCTION("""COMPUTED_VALUE"""),6.8609424E7)</f>
        <v>68609424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IFERROR(__xludf.DUMMYFUNCTION("""COMPUTED_VALUE"""),935.06)</f>
        <v>935.06</v>
      </c>
      <c r="D112" s="2">
        <f>IFERROR(__xludf.DUMMYFUNCTION("""COMPUTED_VALUE"""),45453.66666666667)</f>
        <v>45453.66667</v>
      </c>
      <c r="E112" s="1">
        <f>IFERROR(__xludf.DUMMYFUNCTION("""COMPUTED_VALUE"""),945.95)</f>
        <v>945.95</v>
      </c>
      <c r="G112" s="2">
        <f>IFERROR(__xludf.DUMMYFUNCTION("""COMPUTED_VALUE"""),45453.66666666667)</f>
        <v>45453.66667</v>
      </c>
      <c r="H112" s="1">
        <f>IFERROR(__xludf.DUMMYFUNCTION("""COMPUTED_VALUE"""),931.83)</f>
        <v>931.83</v>
      </c>
      <c r="J112" s="2">
        <f>IFERROR(__xludf.DUMMYFUNCTION("""COMPUTED_VALUE"""),45453.66666666667)</f>
        <v>45453.66667</v>
      </c>
      <c r="K112" s="1">
        <f>IFERROR(__xludf.DUMMYFUNCTION("""COMPUTED_VALUE"""),943.51)</f>
        <v>943.51</v>
      </c>
      <c r="M112" s="2">
        <f>IFERROR(__xludf.DUMMYFUNCTION("""COMPUTED_VALUE"""),45453.66666666667)</f>
        <v>45453.66667</v>
      </c>
      <c r="N112" s="1">
        <f>IFERROR(__xludf.DUMMYFUNCTION("""COMPUTED_VALUE"""),8.4393233E7)</f>
        <v>84393233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IFERROR(__xludf.DUMMYFUNCTION("""COMPUTED_VALUE"""),943.43)</f>
        <v>943.43</v>
      </c>
      <c r="D113" s="2">
        <f>IFERROR(__xludf.DUMMYFUNCTION("""COMPUTED_VALUE"""),45454.66666666667)</f>
        <v>45454.66667</v>
      </c>
      <c r="E113" s="1">
        <f>IFERROR(__xludf.DUMMYFUNCTION("""COMPUTED_VALUE"""),948.06)</f>
        <v>948.06</v>
      </c>
      <c r="G113" s="2">
        <f>IFERROR(__xludf.DUMMYFUNCTION("""COMPUTED_VALUE"""),45454.66666666667)</f>
        <v>45454.66667</v>
      </c>
      <c r="H113" s="1">
        <f>IFERROR(__xludf.DUMMYFUNCTION("""COMPUTED_VALUE"""),933.64)</f>
        <v>933.64</v>
      </c>
      <c r="J113" s="2">
        <f>IFERROR(__xludf.DUMMYFUNCTION("""COMPUTED_VALUE"""),45454.66666666667)</f>
        <v>45454.66667</v>
      </c>
      <c r="K113" s="1">
        <f>IFERROR(__xludf.DUMMYFUNCTION("""COMPUTED_VALUE"""),944.29)</f>
        <v>944.29</v>
      </c>
      <c r="M113" s="2">
        <f>IFERROR(__xludf.DUMMYFUNCTION("""COMPUTED_VALUE"""),45454.66666666667)</f>
        <v>45454.66667</v>
      </c>
      <c r="N113" s="1">
        <f>IFERROR(__xludf.DUMMYFUNCTION("""COMPUTED_VALUE"""),9.3007916E7)</f>
        <v>93007916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IFERROR(__xludf.DUMMYFUNCTION("""COMPUTED_VALUE"""),945.13)</f>
        <v>945.13</v>
      </c>
      <c r="D114" s="2">
        <f>IFERROR(__xludf.DUMMYFUNCTION("""COMPUTED_VALUE"""),45455.66666666667)</f>
        <v>45455.66667</v>
      </c>
      <c r="E114" s="1">
        <f>IFERROR(__xludf.DUMMYFUNCTION("""COMPUTED_VALUE"""),948.52)</f>
        <v>948.52</v>
      </c>
      <c r="G114" s="2">
        <f>IFERROR(__xludf.DUMMYFUNCTION("""COMPUTED_VALUE"""),45455.66666666667)</f>
        <v>45455.66667</v>
      </c>
      <c r="H114" s="1">
        <f>IFERROR(__xludf.DUMMYFUNCTION("""COMPUTED_VALUE"""),935.54)</f>
        <v>935.54</v>
      </c>
      <c r="J114" s="2">
        <f>IFERROR(__xludf.DUMMYFUNCTION("""COMPUTED_VALUE"""),45455.66666666667)</f>
        <v>45455.66667</v>
      </c>
      <c r="K114" s="1">
        <f>IFERROR(__xludf.DUMMYFUNCTION("""COMPUTED_VALUE"""),938.43)</f>
        <v>938.43</v>
      </c>
      <c r="M114" s="2">
        <f>IFERROR(__xludf.DUMMYFUNCTION("""COMPUTED_VALUE"""),45455.66666666667)</f>
        <v>45455.66667</v>
      </c>
      <c r="N114" s="1">
        <f>IFERROR(__xludf.DUMMYFUNCTION("""COMPUTED_VALUE"""),7.9729703E7)</f>
        <v>79729703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IFERROR(__xludf.DUMMYFUNCTION("""COMPUTED_VALUE"""),937.43)</f>
        <v>937.43</v>
      </c>
      <c r="D115" s="2">
        <f>IFERROR(__xludf.DUMMYFUNCTION("""COMPUTED_VALUE"""),45456.66666666667)</f>
        <v>45456.66667</v>
      </c>
      <c r="E115" s="1">
        <f>IFERROR(__xludf.DUMMYFUNCTION("""COMPUTED_VALUE"""),943.04)</f>
        <v>943.04</v>
      </c>
      <c r="G115" s="2">
        <f>IFERROR(__xludf.DUMMYFUNCTION("""COMPUTED_VALUE"""),45456.66666666667)</f>
        <v>45456.66667</v>
      </c>
      <c r="H115" s="1">
        <f>IFERROR(__xludf.DUMMYFUNCTION("""COMPUTED_VALUE"""),932.1)</f>
        <v>932.1</v>
      </c>
      <c r="J115" s="2">
        <f>IFERROR(__xludf.DUMMYFUNCTION("""COMPUTED_VALUE"""),45456.66666666667)</f>
        <v>45456.66667</v>
      </c>
      <c r="K115" s="1">
        <f>IFERROR(__xludf.DUMMYFUNCTION("""COMPUTED_VALUE"""),941.93)</f>
        <v>941.93</v>
      </c>
      <c r="M115" s="2">
        <f>IFERROR(__xludf.DUMMYFUNCTION("""COMPUTED_VALUE"""),45456.66666666667)</f>
        <v>45456.66667</v>
      </c>
      <c r="N115" s="1">
        <f>IFERROR(__xludf.DUMMYFUNCTION("""COMPUTED_VALUE"""),8.3950084E7)</f>
        <v>83950084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IFERROR(__xludf.DUMMYFUNCTION("""COMPUTED_VALUE"""),941.86)</f>
        <v>941.86</v>
      </c>
      <c r="D116" s="2">
        <f>IFERROR(__xludf.DUMMYFUNCTION("""COMPUTED_VALUE"""),45457.66666666667)</f>
        <v>45457.66667</v>
      </c>
      <c r="E116" s="1">
        <f>IFERROR(__xludf.DUMMYFUNCTION("""COMPUTED_VALUE"""),942.72)</f>
        <v>942.72</v>
      </c>
      <c r="G116" s="2">
        <f>IFERROR(__xludf.DUMMYFUNCTION("""COMPUTED_VALUE"""),45457.66666666667)</f>
        <v>45457.66667</v>
      </c>
      <c r="H116" s="1">
        <f>IFERROR(__xludf.DUMMYFUNCTION("""COMPUTED_VALUE"""),936.03)</f>
        <v>936.03</v>
      </c>
      <c r="J116" s="2">
        <f>IFERROR(__xludf.DUMMYFUNCTION("""COMPUTED_VALUE"""),45457.66666666667)</f>
        <v>45457.66667</v>
      </c>
      <c r="K116" s="1">
        <f>IFERROR(__xludf.DUMMYFUNCTION("""COMPUTED_VALUE"""),938.94)</f>
        <v>938.94</v>
      </c>
      <c r="M116" s="2">
        <f>IFERROR(__xludf.DUMMYFUNCTION("""COMPUTED_VALUE"""),45457.66666666667)</f>
        <v>45457.66667</v>
      </c>
      <c r="N116" s="1">
        <f>IFERROR(__xludf.DUMMYFUNCTION("""COMPUTED_VALUE"""),7.9868145E7)</f>
        <v>79868145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IFERROR(__xludf.DUMMYFUNCTION("""COMPUTED_VALUE"""),938.78)</f>
        <v>938.78</v>
      </c>
      <c r="D117" s="2">
        <f>IFERROR(__xludf.DUMMYFUNCTION("""COMPUTED_VALUE"""),45460.66666666667)</f>
        <v>45460.66667</v>
      </c>
      <c r="E117" s="1">
        <f>IFERROR(__xludf.DUMMYFUNCTION("""COMPUTED_VALUE"""),939.81)</f>
        <v>939.81</v>
      </c>
      <c r="G117" s="2">
        <f>IFERROR(__xludf.DUMMYFUNCTION("""COMPUTED_VALUE"""),45460.66666666667)</f>
        <v>45460.66667</v>
      </c>
      <c r="H117" s="1">
        <f>IFERROR(__xludf.DUMMYFUNCTION("""COMPUTED_VALUE"""),933.64)</f>
        <v>933.64</v>
      </c>
      <c r="J117" s="2">
        <f>IFERROR(__xludf.DUMMYFUNCTION("""COMPUTED_VALUE"""),45460.66666666667)</f>
        <v>45460.66667</v>
      </c>
      <c r="K117" s="1">
        <f>IFERROR(__xludf.DUMMYFUNCTION("""COMPUTED_VALUE"""),937.68)</f>
        <v>937.68</v>
      </c>
      <c r="M117" s="2">
        <f>IFERROR(__xludf.DUMMYFUNCTION("""COMPUTED_VALUE"""),45460.66666666667)</f>
        <v>45460.66667</v>
      </c>
      <c r="N117" s="1">
        <f>IFERROR(__xludf.DUMMYFUNCTION("""COMPUTED_VALUE"""),8.4380676E7)</f>
        <v>84380676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IFERROR(__xludf.DUMMYFUNCTION("""COMPUTED_VALUE"""),937.67)</f>
        <v>937.67</v>
      </c>
      <c r="D118" s="2">
        <f>IFERROR(__xludf.DUMMYFUNCTION("""COMPUTED_VALUE"""),45461.66666666667)</f>
        <v>45461.66667</v>
      </c>
      <c r="E118" s="1">
        <f>IFERROR(__xludf.DUMMYFUNCTION("""COMPUTED_VALUE"""),942.79)</f>
        <v>942.79</v>
      </c>
      <c r="G118" s="2">
        <f>IFERROR(__xludf.DUMMYFUNCTION("""COMPUTED_VALUE"""),45461.66666666667)</f>
        <v>45461.66667</v>
      </c>
      <c r="H118" s="1">
        <f>IFERROR(__xludf.DUMMYFUNCTION("""COMPUTED_VALUE"""),937.6)</f>
        <v>937.6</v>
      </c>
      <c r="J118" s="2">
        <f>IFERROR(__xludf.DUMMYFUNCTION("""COMPUTED_VALUE"""),45461.66666666667)</f>
        <v>45461.66667</v>
      </c>
      <c r="K118" s="1">
        <f>IFERROR(__xludf.DUMMYFUNCTION("""COMPUTED_VALUE"""),941.28)</f>
        <v>941.28</v>
      </c>
      <c r="M118" s="2">
        <f>IFERROR(__xludf.DUMMYFUNCTION("""COMPUTED_VALUE"""),45461.66666666667)</f>
        <v>45461.66667</v>
      </c>
      <c r="N118" s="1">
        <f>IFERROR(__xludf.DUMMYFUNCTION("""COMPUTED_VALUE"""),8.3396037E7)</f>
        <v>83396037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IFERROR(__xludf.DUMMYFUNCTION("""COMPUTED_VALUE"""),940.45)</f>
        <v>940.45</v>
      </c>
      <c r="D119" s="2">
        <f>IFERROR(__xludf.DUMMYFUNCTION("""COMPUTED_VALUE"""),45463.66666666667)</f>
        <v>45463.66667</v>
      </c>
      <c r="E119" s="1">
        <f>IFERROR(__xludf.DUMMYFUNCTION("""COMPUTED_VALUE"""),949.88)</f>
        <v>949.88</v>
      </c>
      <c r="G119" s="2">
        <f>IFERROR(__xludf.DUMMYFUNCTION("""COMPUTED_VALUE"""),45463.66666666667)</f>
        <v>45463.66667</v>
      </c>
      <c r="H119" s="1">
        <f>IFERROR(__xludf.DUMMYFUNCTION("""COMPUTED_VALUE"""),937.77)</f>
        <v>937.77</v>
      </c>
      <c r="J119" s="2">
        <f>IFERROR(__xludf.DUMMYFUNCTION("""COMPUTED_VALUE"""),45463.66666666667)</f>
        <v>45463.66667</v>
      </c>
      <c r="K119" s="1">
        <f>IFERROR(__xludf.DUMMYFUNCTION("""COMPUTED_VALUE"""),944.89)</f>
        <v>944.89</v>
      </c>
      <c r="M119" s="2">
        <f>IFERROR(__xludf.DUMMYFUNCTION("""COMPUTED_VALUE"""),45463.66666666667)</f>
        <v>45463.66667</v>
      </c>
      <c r="N119" s="1">
        <f>IFERROR(__xludf.DUMMYFUNCTION("""COMPUTED_VALUE"""),9.3290442E7)</f>
        <v>93290442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IFERROR(__xludf.DUMMYFUNCTION("""COMPUTED_VALUE"""),945.95)</f>
        <v>945.95</v>
      </c>
      <c r="D120" s="2">
        <f>IFERROR(__xludf.DUMMYFUNCTION("""COMPUTED_VALUE"""),45464.66666666667)</f>
        <v>45464.66667</v>
      </c>
      <c r="E120" s="1">
        <f>IFERROR(__xludf.DUMMYFUNCTION("""COMPUTED_VALUE"""),950.38)</f>
        <v>950.38</v>
      </c>
      <c r="G120" s="2">
        <f>IFERROR(__xludf.DUMMYFUNCTION("""COMPUTED_VALUE"""),45464.66666666667)</f>
        <v>45464.66667</v>
      </c>
      <c r="H120" s="1">
        <f>IFERROR(__xludf.DUMMYFUNCTION("""COMPUTED_VALUE"""),943.96)</f>
        <v>943.96</v>
      </c>
      <c r="J120" s="2">
        <f>IFERROR(__xludf.DUMMYFUNCTION("""COMPUTED_VALUE"""),45464.66666666667)</f>
        <v>45464.66667</v>
      </c>
      <c r="K120" s="1">
        <f>IFERROR(__xludf.DUMMYFUNCTION("""COMPUTED_VALUE"""),948.75)</f>
        <v>948.75</v>
      </c>
      <c r="M120" s="2">
        <f>IFERROR(__xludf.DUMMYFUNCTION("""COMPUTED_VALUE"""),45464.66666666667)</f>
        <v>45464.66667</v>
      </c>
      <c r="N120" s="1">
        <f>IFERROR(__xludf.DUMMYFUNCTION("""COMPUTED_VALUE"""),1.79845042E8)</f>
        <v>179845042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IFERROR(__xludf.DUMMYFUNCTION("""COMPUTED_VALUE"""),949.69)</f>
        <v>949.69</v>
      </c>
      <c r="D121" s="2">
        <f>IFERROR(__xludf.DUMMYFUNCTION("""COMPUTED_VALUE"""),45467.66666666667)</f>
        <v>45467.66667</v>
      </c>
      <c r="E121" s="1">
        <f>IFERROR(__xludf.DUMMYFUNCTION("""COMPUTED_VALUE"""),962.13)</f>
        <v>962.13</v>
      </c>
      <c r="G121" s="2">
        <f>IFERROR(__xludf.DUMMYFUNCTION("""COMPUTED_VALUE"""),45467.66666666667)</f>
        <v>45467.66667</v>
      </c>
      <c r="H121" s="1">
        <f>IFERROR(__xludf.DUMMYFUNCTION("""COMPUTED_VALUE"""),949.69)</f>
        <v>949.69</v>
      </c>
      <c r="J121" s="2">
        <f>IFERROR(__xludf.DUMMYFUNCTION("""COMPUTED_VALUE"""),45467.66666666667)</f>
        <v>45467.66667</v>
      </c>
      <c r="K121" s="1">
        <f>IFERROR(__xludf.DUMMYFUNCTION("""COMPUTED_VALUE"""),957.5)</f>
        <v>957.5</v>
      </c>
      <c r="M121" s="2">
        <f>IFERROR(__xludf.DUMMYFUNCTION("""COMPUTED_VALUE"""),45467.66666666667)</f>
        <v>45467.66667</v>
      </c>
      <c r="N121" s="1">
        <f>IFERROR(__xludf.DUMMYFUNCTION("""COMPUTED_VALUE"""),9.614942E7)</f>
        <v>96149420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IFERROR(__xludf.DUMMYFUNCTION("""COMPUTED_VALUE"""),957.53)</f>
        <v>957.53</v>
      </c>
      <c r="D122" s="2">
        <f>IFERROR(__xludf.DUMMYFUNCTION("""COMPUTED_VALUE"""),45468.66666666667)</f>
        <v>45468.66667</v>
      </c>
      <c r="E122" s="1">
        <f>IFERROR(__xludf.DUMMYFUNCTION("""COMPUTED_VALUE"""),964.93)</f>
        <v>964.93</v>
      </c>
      <c r="G122" s="2">
        <f>IFERROR(__xludf.DUMMYFUNCTION("""COMPUTED_VALUE"""),45468.66666666667)</f>
        <v>45468.66667</v>
      </c>
      <c r="H122" s="1">
        <f>IFERROR(__xludf.DUMMYFUNCTION("""COMPUTED_VALUE"""),956.42)</f>
        <v>956.42</v>
      </c>
      <c r="J122" s="2">
        <f>IFERROR(__xludf.DUMMYFUNCTION("""COMPUTED_VALUE"""),45468.66666666667)</f>
        <v>45468.66667</v>
      </c>
      <c r="K122" s="1">
        <f>IFERROR(__xludf.DUMMYFUNCTION("""COMPUTED_VALUE"""),958.65)</f>
        <v>958.65</v>
      </c>
      <c r="M122" s="2">
        <f>IFERROR(__xludf.DUMMYFUNCTION("""COMPUTED_VALUE"""),45468.66666666667)</f>
        <v>45468.66667</v>
      </c>
      <c r="N122" s="1">
        <f>IFERROR(__xludf.DUMMYFUNCTION("""COMPUTED_VALUE"""),7.8881071E7)</f>
        <v>78881071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IFERROR(__xludf.DUMMYFUNCTION("""COMPUTED_VALUE"""),958.13)</f>
        <v>958.13</v>
      </c>
      <c r="D123" s="2">
        <f>IFERROR(__xludf.DUMMYFUNCTION("""COMPUTED_VALUE"""),45469.66666666667)</f>
        <v>45469.66667</v>
      </c>
      <c r="E123" s="1">
        <f>IFERROR(__xludf.DUMMYFUNCTION("""COMPUTED_VALUE"""),959.59)</f>
        <v>959.59</v>
      </c>
      <c r="G123" s="2">
        <f>IFERROR(__xludf.DUMMYFUNCTION("""COMPUTED_VALUE"""),45469.66666666667)</f>
        <v>45469.66667</v>
      </c>
      <c r="H123" s="1">
        <f>IFERROR(__xludf.DUMMYFUNCTION("""COMPUTED_VALUE"""),952.69)</f>
        <v>952.69</v>
      </c>
      <c r="J123" s="2">
        <f>IFERROR(__xludf.DUMMYFUNCTION("""COMPUTED_VALUE"""),45469.66666666667)</f>
        <v>45469.66667</v>
      </c>
      <c r="K123" s="1">
        <f>IFERROR(__xludf.DUMMYFUNCTION("""COMPUTED_VALUE"""),954.14)</f>
        <v>954.14</v>
      </c>
      <c r="M123" s="2">
        <f>IFERROR(__xludf.DUMMYFUNCTION("""COMPUTED_VALUE"""),45469.66666666667)</f>
        <v>45469.66667</v>
      </c>
      <c r="N123" s="1">
        <f>IFERROR(__xludf.DUMMYFUNCTION("""COMPUTED_VALUE"""),8.5958843E7)</f>
        <v>85958843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IFERROR(__xludf.DUMMYFUNCTION("""COMPUTED_VALUE"""),954.1)</f>
        <v>954.1</v>
      </c>
      <c r="D124" s="2">
        <f>IFERROR(__xludf.DUMMYFUNCTION("""COMPUTED_VALUE"""),45470.66666666667)</f>
        <v>45470.66667</v>
      </c>
      <c r="E124" s="1">
        <f>IFERROR(__xludf.DUMMYFUNCTION("""COMPUTED_VALUE"""),958.01)</f>
        <v>958.01</v>
      </c>
      <c r="G124" s="2">
        <f>IFERROR(__xludf.DUMMYFUNCTION("""COMPUTED_VALUE"""),45470.66666666667)</f>
        <v>45470.66667</v>
      </c>
      <c r="H124" s="1">
        <f>IFERROR(__xludf.DUMMYFUNCTION("""COMPUTED_VALUE"""),945.62)</f>
        <v>945.62</v>
      </c>
      <c r="J124" s="2">
        <f>IFERROR(__xludf.DUMMYFUNCTION("""COMPUTED_VALUE"""),45470.66666666667)</f>
        <v>45470.66667</v>
      </c>
      <c r="K124" s="1">
        <f>IFERROR(__xludf.DUMMYFUNCTION("""COMPUTED_VALUE"""),954.37)</f>
        <v>954.37</v>
      </c>
      <c r="M124" s="2">
        <f>IFERROR(__xludf.DUMMYFUNCTION("""COMPUTED_VALUE"""),45470.66666666667)</f>
        <v>45470.66667</v>
      </c>
      <c r="N124" s="1">
        <f>IFERROR(__xludf.DUMMYFUNCTION("""COMPUTED_VALUE"""),1.12889079E8)</f>
        <v>112889079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IFERROR(__xludf.DUMMYFUNCTION("""COMPUTED_VALUE"""),954.8)</f>
        <v>954.8</v>
      </c>
      <c r="D125" s="2">
        <f>IFERROR(__xludf.DUMMYFUNCTION("""COMPUTED_VALUE"""),45471.66666666667)</f>
        <v>45471.66667</v>
      </c>
      <c r="E125" s="1">
        <f>IFERROR(__xludf.DUMMYFUNCTION("""COMPUTED_VALUE"""),961.0)</f>
        <v>961</v>
      </c>
      <c r="G125" s="2">
        <f>IFERROR(__xludf.DUMMYFUNCTION("""COMPUTED_VALUE"""),45471.66666666667)</f>
        <v>45471.66667</v>
      </c>
      <c r="H125" s="1">
        <f>IFERROR(__xludf.DUMMYFUNCTION("""COMPUTED_VALUE"""),945.0)</f>
        <v>945</v>
      </c>
      <c r="J125" s="2">
        <f>IFERROR(__xludf.DUMMYFUNCTION("""COMPUTED_VALUE"""),45471.66666666667)</f>
        <v>45471.66667</v>
      </c>
      <c r="K125" s="1">
        <f>IFERROR(__xludf.DUMMYFUNCTION("""COMPUTED_VALUE"""),945.0)</f>
        <v>945</v>
      </c>
      <c r="M125" s="2">
        <f>IFERROR(__xludf.DUMMYFUNCTION("""COMPUTED_VALUE"""),45471.66666666667)</f>
        <v>45471.66667</v>
      </c>
      <c r="N125" s="1">
        <f>IFERROR(__xludf.DUMMYFUNCTION("""COMPUTED_VALUE"""),1.74624556E8)</f>
        <v>174624556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IFERROR(__xludf.DUMMYFUNCTION("""COMPUTED_VALUE"""),947.39)</f>
        <v>947.39</v>
      </c>
      <c r="D126" s="2">
        <f>IFERROR(__xludf.DUMMYFUNCTION("""COMPUTED_VALUE"""),45474.66666666667)</f>
        <v>45474.66667</v>
      </c>
      <c r="E126" s="1">
        <f>IFERROR(__xludf.DUMMYFUNCTION("""COMPUTED_VALUE"""),960.71)</f>
        <v>960.71</v>
      </c>
      <c r="G126" s="2">
        <f>IFERROR(__xludf.DUMMYFUNCTION("""COMPUTED_VALUE"""),45474.66666666667)</f>
        <v>45474.66667</v>
      </c>
      <c r="H126" s="1">
        <f>IFERROR(__xludf.DUMMYFUNCTION("""COMPUTED_VALUE"""),947.39)</f>
        <v>947.39</v>
      </c>
      <c r="J126" s="2">
        <f>IFERROR(__xludf.DUMMYFUNCTION("""COMPUTED_VALUE"""),45474.66666666667)</f>
        <v>45474.66667</v>
      </c>
      <c r="K126" s="1">
        <f>IFERROR(__xludf.DUMMYFUNCTION("""COMPUTED_VALUE"""),954.87)</f>
        <v>954.87</v>
      </c>
      <c r="M126" s="2">
        <f>IFERROR(__xludf.DUMMYFUNCTION("""COMPUTED_VALUE"""),45474.66666666667)</f>
        <v>45474.66667</v>
      </c>
      <c r="N126" s="1">
        <f>IFERROR(__xludf.DUMMYFUNCTION("""COMPUTED_VALUE"""),8.6088007E7)</f>
        <v>86088007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IFERROR(__xludf.DUMMYFUNCTION("""COMPUTED_VALUE"""),954.83)</f>
        <v>954.83</v>
      </c>
      <c r="D127" s="2">
        <f>IFERROR(__xludf.DUMMYFUNCTION("""COMPUTED_VALUE"""),45475.66666666667)</f>
        <v>45475.66667</v>
      </c>
      <c r="E127" s="1">
        <f>IFERROR(__xludf.DUMMYFUNCTION("""COMPUTED_VALUE"""),954.83)</f>
        <v>954.83</v>
      </c>
      <c r="G127" s="2">
        <f>IFERROR(__xludf.DUMMYFUNCTION("""COMPUTED_VALUE"""),45475.66666666667)</f>
        <v>45475.66667</v>
      </c>
      <c r="H127" s="1">
        <f>IFERROR(__xludf.DUMMYFUNCTION("""COMPUTED_VALUE"""),938.67)</f>
        <v>938.67</v>
      </c>
      <c r="J127" s="2">
        <f>IFERROR(__xludf.DUMMYFUNCTION("""COMPUTED_VALUE"""),45475.66666666667)</f>
        <v>45475.66667</v>
      </c>
      <c r="K127" s="1">
        <f>IFERROR(__xludf.DUMMYFUNCTION("""COMPUTED_VALUE"""),948.99)</f>
        <v>948.99</v>
      </c>
      <c r="M127" s="2">
        <f>IFERROR(__xludf.DUMMYFUNCTION("""COMPUTED_VALUE"""),45475.66666666667)</f>
        <v>45475.66667</v>
      </c>
      <c r="N127" s="1">
        <f>IFERROR(__xludf.DUMMYFUNCTION("""COMPUTED_VALUE"""),7.2466465E7)</f>
        <v>72466465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IFERROR(__xludf.DUMMYFUNCTION("""COMPUTED_VALUE"""),949.04)</f>
        <v>949.04</v>
      </c>
      <c r="D128" s="2">
        <f>IFERROR(__xludf.DUMMYFUNCTION("""COMPUTED_VALUE"""),45476.54166666667)</f>
        <v>45476.54167</v>
      </c>
      <c r="E128" s="1">
        <f>IFERROR(__xludf.DUMMYFUNCTION("""COMPUTED_VALUE"""),954.92)</f>
        <v>954.92</v>
      </c>
      <c r="G128" s="2">
        <f>IFERROR(__xludf.DUMMYFUNCTION("""COMPUTED_VALUE"""),45476.54166666667)</f>
        <v>45476.54167</v>
      </c>
      <c r="H128" s="1">
        <f>IFERROR(__xludf.DUMMYFUNCTION("""COMPUTED_VALUE"""),934.68)</f>
        <v>934.68</v>
      </c>
      <c r="J128" s="2">
        <f>IFERROR(__xludf.DUMMYFUNCTION("""COMPUTED_VALUE"""),45476.54166666667)</f>
        <v>45476.54167</v>
      </c>
      <c r="K128" s="1">
        <f>IFERROR(__xludf.DUMMYFUNCTION("""COMPUTED_VALUE"""),941.74)</f>
        <v>941.74</v>
      </c>
      <c r="M128" s="2">
        <f>IFERROR(__xludf.DUMMYFUNCTION("""COMPUTED_VALUE"""),45476.54166666667)</f>
        <v>45476.54167</v>
      </c>
      <c r="N128" s="1">
        <f>IFERROR(__xludf.DUMMYFUNCTION("""COMPUTED_VALUE"""),5.2978899E7)</f>
        <v>52978899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IFERROR(__xludf.DUMMYFUNCTION("""COMPUTED_VALUE"""),942.48)</f>
        <v>942.48</v>
      </c>
      <c r="D129" s="2">
        <f>IFERROR(__xludf.DUMMYFUNCTION("""COMPUTED_VALUE"""),45478.66666666667)</f>
        <v>45478.66667</v>
      </c>
      <c r="E129" s="1">
        <f>IFERROR(__xludf.DUMMYFUNCTION("""COMPUTED_VALUE"""),951.15)</f>
        <v>951.15</v>
      </c>
      <c r="G129" s="2">
        <f>IFERROR(__xludf.DUMMYFUNCTION("""COMPUTED_VALUE"""),45478.66666666667)</f>
        <v>45478.66667</v>
      </c>
      <c r="H129" s="1">
        <f>IFERROR(__xludf.DUMMYFUNCTION("""COMPUTED_VALUE"""),940.44)</f>
        <v>940.44</v>
      </c>
      <c r="J129" s="2">
        <f>IFERROR(__xludf.DUMMYFUNCTION("""COMPUTED_VALUE"""),45478.66666666667)</f>
        <v>45478.66667</v>
      </c>
      <c r="K129" s="1">
        <f>IFERROR(__xludf.DUMMYFUNCTION("""COMPUTED_VALUE"""),950.87)</f>
        <v>950.87</v>
      </c>
      <c r="M129" s="2">
        <f>IFERROR(__xludf.DUMMYFUNCTION("""COMPUTED_VALUE"""),45478.66666666667)</f>
        <v>45478.66667</v>
      </c>
      <c r="N129" s="1">
        <f>IFERROR(__xludf.DUMMYFUNCTION("""COMPUTED_VALUE"""),7.9189189E7)</f>
        <v>79189189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IFERROR(__xludf.DUMMYFUNCTION("""COMPUTED_VALUE"""),951.17)</f>
        <v>951.17</v>
      </c>
      <c r="D130" s="2">
        <f>IFERROR(__xludf.DUMMYFUNCTION("""COMPUTED_VALUE"""),45481.66666666667)</f>
        <v>45481.66667</v>
      </c>
      <c r="E130" s="1">
        <f>IFERROR(__xludf.DUMMYFUNCTION("""COMPUTED_VALUE"""),957.59)</f>
        <v>957.59</v>
      </c>
      <c r="G130" s="2">
        <f>IFERROR(__xludf.DUMMYFUNCTION("""COMPUTED_VALUE"""),45481.66666666667)</f>
        <v>45481.66667</v>
      </c>
      <c r="H130" s="1">
        <f>IFERROR(__xludf.DUMMYFUNCTION("""COMPUTED_VALUE"""),948.38)</f>
        <v>948.38</v>
      </c>
      <c r="J130" s="2">
        <f>IFERROR(__xludf.DUMMYFUNCTION("""COMPUTED_VALUE"""),45481.66666666667)</f>
        <v>45481.66667</v>
      </c>
      <c r="K130" s="1">
        <f>IFERROR(__xludf.DUMMYFUNCTION("""COMPUTED_VALUE"""),950.41)</f>
        <v>950.41</v>
      </c>
      <c r="M130" s="2">
        <f>IFERROR(__xludf.DUMMYFUNCTION("""COMPUTED_VALUE"""),45481.66666666667)</f>
        <v>45481.66667</v>
      </c>
      <c r="N130" s="1">
        <f>IFERROR(__xludf.DUMMYFUNCTION("""COMPUTED_VALUE"""),7.6126969E7)</f>
        <v>76126969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IFERROR(__xludf.DUMMYFUNCTION("""COMPUTED_VALUE"""),950.42)</f>
        <v>950.42</v>
      </c>
      <c r="D131" s="2">
        <f>IFERROR(__xludf.DUMMYFUNCTION("""COMPUTED_VALUE"""),45482.66666666667)</f>
        <v>45482.66667</v>
      </c>
      <c r="E131" s="1">
        <f>IFERROR(__xludf.DUMMYFUNCTION("""COMPUTED_VALUE"""),959.87)</f>
        <v>959.87</v>
      </c>
      <c r="G131" s="2">
        <f>IFERROR(__xludf.DUMMYFUNCTION("""COMPUTED_VALUE"""),45482.66666666667)</f>
        <v>45482.66667</v>
      </c>
      <c r="H131" s="1">
        <f>IFERROR(__xludf.DUMMYFUNCTION("""COMPUTED_VALUE"""),948.07)</f>
        <v>948.07</v>
      </c>
      <c r="J131" s="2">
        <f>IFERROR(__xludf.DUMMYFUNCTION("""COMPUTED_VALUE"""),45482.66666666667)</f>
        <v>45482.66667</v>
      </c>
      <c r="K131" s="1">
        <f>IFERROR(__xludf.DUMMYFUNCTION("""COMPUTED_VALUE"""),959.04)</f>
        <v>959.04</v>
      </c>
      <c r="M131" s="2">
        <f>IFERROR(__xludf.DUMMYFUNCTION("""COMPUTED_VALUE"""),45482.66666666667)</f>
        <v>45482.66667</v>
      </c>
      <c r="N131" s="1">
        <f>IFERROR(__xludf.DUMMYFUNCTION("""COMPUTED_VALUE"""),9.526498E7)</f>
        <v>95264980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IFERROR(__xludf.DUMMYFUNCTION("""COMPUTED_VALUE"""),959.51)</f>
        <v>959.51</v>
      </c>
      <c r="D132" s="2">
        <f>IFERROR(__xludf.DUMMYFUNCTION("""COMPUTED_VALUE"""),45483.66666666667)</f>
        <v>45483.66667</v>
      </c>
      <c r="E132" s="1">
        <f>IFERROR(__xludf.DUMMYFUNCTION("""COMPUTED_VALUE"""),969.66)</f>
        <v>969.66</v>
      </c>
      <c r="G132" s="2">
        <f>IFERROR(__xludf.DUMMYFUNCTION("""COMPUTED_VALUE"""),45483.66666666667)</f>
        <v>45483.66667</v>
      </c>
      <c r="H132" s="1">
        <f>IFERROR(__xludf.DUMMYFUNCTION("""COMPUTED_VALUE"""),959.51)</f>
        <v>959.51</v>
      </c>
      <c r="J132" s="2">
        <f>IFERROR(__xludf.DUMMYFUNCTION("""COMPUTED_VALUE"""),45483.66666666667)</f>
        <v>45483.66667</v>
      </c>
      <c r="K132" s="1">
        <f>IFERROR(__xludf.DUMMYFUNCTION("""COMPUTED_VALUE"""),969.06)</f>
        <v>969.06</v>
      </c>
      <c r="M132" s="2">
        <f>IFERROR(__xludf.DUMMYFUNCTION("""COMPUTED_VALUE"""),45483.66666666667)</f>
        <v>45483.66667</v>
      </c>
      <c r="N132" s="1">
        <f>IFERROR(__xludf.DUMMYFUNCTION("""COMPUTED_VALUE"""),7.6438051E7)</f>
        <v>76438051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IFERROR(__xludf.DUMMYFUNCTION("""COMPUTED_VALUE"""),970.88)</f>
        <v>970.88</v>
      </c>
      <c r="D133" s="2">
        <f>IFERROR(__xludf.DUMMYFUNCTION("""COMPUTED_VALUE"""),45484.66666666667)</f>
        <v>45484.66667</v>
      </c>
      <c r="E133" s="1">
        <f>IFERROR(__xludf.DUMMYFUNCTION("""COMPUTED_VALUE"""),974.55)</f>
        <v>974.55</v>
      </c>
      <c r="G133" s="2">
        <f>IFERROR(__xludf.DUMMYFUNCTION("""COMPUTED_VALUE"""),45484.66666666667)</f>
        <v>45484.66667</v>
      </c>
      <c r="H133" s="1">
        <f>IFERROR(__xludf.DUMMYFUNCTION("""COMPUTED_VALUE"""),965.18)</f>
        <v>965.18</v>
      </c>
      <c r="J133" s="2">
        <f>IFERROR(__xludf.DUMMYFUNCTION("""COMPUTED_VALUE"""),45484.66666666667)</f>
        <v>45484.66667</v>
      </c>
      <c r="K133" s="1">
        <f>IFERROR(__xludf.DUMMYFUNCTION("""COMPUTED_VALUE"""),971.71)</f>
        <v>971.71</v>
      </c>
      <c r="M133" s="2">
        <f>IFERROR(__xludf.DUMMYFUNCTION("""COMPUTED_VALUE"""),45484.66666666667)</f>
        <v>45484.66667</v>
      </c>
      <c r="N133" s="1">
        <f>IFERROR(__xludf.DUMMYFUNCTION("""COMPUTED_VALUE"""),1.03481321E8)</f>
        <v>103481321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IFERROR(__xludf.DUMMYFUNCTION("""COMPUTED_VALUE"""),973.63)</f>
        <v>973.63</v>
      </c>
      <c r="D134" s="2">
        <f>IFERROR(__xludf.DUMMYFUNCTION("""COMPUTED_VALUE"""),45485.66666666667)</f>
        <v>45485.66667</v>
      </c>
      <c r="E134" s="1">
        <f>IFERROR(__xludf.DUMMYFUNCTION("""COMPUTED_VALUE"""),981.42)</f>
        <v>981.42</v>
      </c>
      <c r="G134" s="2">
        <f>IFERROR(__xludf.DUMMYFUNCTION("""COMPUTED_VALUE"""),45485.66666666667)</f>
        <v>45485.66667</v>
      </c>
      <c r="H134" s="1">
        <f>IFERROR(__xludf.DUMMYFUNCTION("""COMPUTED_VALUE"""),973.63)</f>
        <v>973.63</v>
      </c>
      <c r="J134" s="2">
        <f>IFERROR(__xludf.DUMMYFUNCTION("""COMPUTED_VALUE"""),45485.66666666667)</f>
        <v>45485.66667</v>
      </c>
      <c r="K134" s="1">
        <f>IFERROR(__xludf.DUMMYFUNCTION("""COMPUTED_VALUE"""),977.23)</f>
        <v>977.23</v>
      </c>
      <c r="M134" s="2">
        <f>IFERROR(__xludf.DUMMYFUNCTION("""COMPUTED_VALUE"""),45485.66666666667)</f>
        <v>45485.66667</v>
      </c>
      <c r="N134" s="1">
        <f>IFERROR(__xludf.DUMMYFUNCTION("""COMPUTED_VALUE"""),7.8393373E7)</f>
        <v>78393373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IFERROR(__xludf.DUMMYFUNCTION("""COMPUTED_VALUE"""),977.3)</f>
        <v>977.3</v>
      </c>
      <c r="D135" s="2">
        <f>IFERROR(__xludf.DUMMYFUNCTION("""COMPUTED_VALUE"""),45488.66666666667)</f>
        <v>45488.66667</v>
      </c>
      <c r="E135" s="1">
        <f>IFERROR(__xludf.DUMMYFUNCTION("""COMPUTED_VALUE"""),984.38)</f>
        <v>984.38</v>
      </c>
      <c r="G135" s="2">
        <f>IFERROR(__xludf.DUMMYFUNCTION("""COMPUTED_VALUE"""),45488.66666666667)</f>
        <v>45488.66667</v>
      </c>
      <c r="H135" s="1">
        <f>IFERROR(__xludf.DUMMYFUNCTION("""COMPUTED_VALUE"""),975.05)</f>
        <v>975.05</v>
      </c>
      <c r="J135" s="2">
        <f>IFERROR(__xludf.DUMMYFUNCTION("""COMPUTED_VALUE"""),45488.66666666667)</f>
        <v>45488.66667</v>
      </c>
      <c r="K135" s="1">
        <f>IFERROR(__xludf.DUMMYFUNCTION("""COMPUTED_VALUE"""),977.26)</f>
        <v>977.26</v>
      </c>
      <c r="M135" s="2">
        <f>IFERROR(__xludf.DUMMYFUNCTION("""COMPUTED_VALUE"""),45488.66666666667)</f>
        <v>45488.66667</v>
      </c>
      <c r="N135" s="1">
        <f>IFERROR(__xludf.DUMMYFUNCTION("""COMPUTED_VALUE"""),8.2596251E7)</f>
        <v>82596251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IFERROR(__xludf.DUMMYFUNCTION("""COMPUTED_VALUE"""),977.6)</f>
        <v>977.6</v>
      </c>
      <c r="D136" s="2">
        <f>IFERROR(__xludf.DUMMYFUNCTION("""COMPUTED_VALUE"""),45489.66666666667)</f>
        <v>45489.66667</v>
      </c>
      <c r="E136" s="1">
        <f>IFERROR(__xludf.DUMMYFUNCTION("""COMPUTED_VALUE"""),983.94)</f>
        <v>983.94</v>
      </c>
      <c r="G136" s="2">
        <f>IFERROR(__xludf.DUMMYFUNCTION("""COMPUTED_VALUE"""),45489.66666666667)</f>
        <v>45489.66667</v>
      </c>
      <c r="H136" s="1">
        <f>IFERROR(__xludf.DUMMYFUNCTION("""COMPUTED_VALUE"""),974.03)</f>
        <v>974.03</v>
      </c>
      <c r="J136" s="2">
        <f>IFERROR(__xludf.DUMMYFUNCTION("""COMPUTED_VALUE"""),45489.66666666667)</f>
        <v>45489.66667</v>
      </c>
      <c r="K136" s="1">
        <f>IFERROR(__xludf.DUMMYFUNCTION("""COMPUTED_VALUE"""),976.22)</f>
        <v>976.22</v>
      </c>
      <c r="M136" s="2">
        <f>IFERROR(__xludf.DUMMYFUNCTION("""COMPUTED_VALUE"""),45489.66666666667)</f>
        <v>45489.66667</v>
      </c>
      <c r="N136" s="1">
        <f>IFERROR(__xludf.DUMMYFUNCTION("""COMPUTED_VALUE"""),8.3646401E7)</f>
        <v>83646401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IFERROR(__xludf.DUMMYFUNCTION("""COMPUTED_VALUE"""),962.87)</f>
        <v>962.87</v>
      </c>
      <c r="D137" s="2">
        <f>IFERROR(__xludf.DUMMYFUNCTION("""COMPUTED_VALUE"""),45490.66666666667)</f>
        <v>45490.66667</v>
      </c>
      <c r="E137" s="1">
        <f>IFERROR(__xludf.DUMMYFUNCTION("""COMPUTED_VALUE"""),980.13)</f>
        <v>980.13</v>
      </c>
      <c r="G137" s="2">
        <f>IFERROR(__xludf.DUMMYFUNCTION("""COMPUTED_VALUE"""),45490.66666666667)</f>
        <v>45490.66667</v>
      </c>
      <c r="H137" s="1">
        <f>IFERROR(__xludf.DUMMYFUNCTION("""COMPUTED_VALUE"""),962.61)</f>
        <v>962.61</v>
      </c>
      <c r="J137" s="2">
        <f>IFERROR(__xludf.DUMMYFUNCTION("""COMPUTED_VALUE"""),45490.66666666667)</f>
        <v>45490.66667</v>
      </c>
      <c r="K137" s="1">
        <f>IFERROR(__xludf.DUMMYFUNCTION("""COMPUTED_VALUE"""),972.64)</f>
        <v>972.64</v>
      </c>
      <c r="M137" s="2">
        <f>IFERROR(__xludf.DUMMYFUNCTION("""COMPUTED_VALUE"""),45490.66666666667)</f>
        <v>45490.66667</v>
      </c>
      <c r="N137" s="1">
        <f>IFERROR(__xludf.DUMMYFUNCTION("""COMPUTED_VALUE"""),1.18315621E8)</f>
        <v>118315621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IFERROR(__xludf.DUMMYFUNCTION("""COMPUTED_VALUE"""),971.06)</f>
        <v>971.06</v>
      </c>
      <c r="D138" s="2">
        <f>IFERROR(__xludf.DUMMYFUNCTION("""COMPUTED_VALUE"""),45491.66666666667)</f>
        <v>45491.66667</v>
      </c>
      <c r="E138" s="1">
        <f>IFERROR(__xludf.DUMMYFUNCTION("""COMPUTED_VALUE"""),971.98)</f>
        <v>971.98</v>
      </c>
      <c r="G138" s="2">
        <f>IFERROR(__xludf.DUMMYFUNCTION("""COMPUTED_VALUE"""),45491.66666666667)</f>
        <v>45491.66667</v>
      </c>
      <c r="H138" s="1">
        <f>IFERROR(__xludf.DUMMYFUNCTION("""COMPUTED_VALUE"""),938.65)</f>
        <v>938.65</v>
      </c>
      <c r="J138" s="2">
        <f>IFERROR(__xludf.DUMMYFUNCTION("""COMPUTED_VALUE"""),45491.66666666667)</f>
        <v>45491.66667</v>
      </c>
      <c r="K138" s="1">
        <f>IFERROR(__xludf.DUMMYFUNCTION("""COMPUTED_VALUE"""),942.16)</f>
        <v>942.16</v>
      </c>
      <c r="M138" s="2">
        <f>IFERROR(__xludf.DUMMYFUNCTION("""COMPUTED_VALUE"""),45491.66666666667)</f>
        <v>45491.66667</v>
      </c>
      <c r="N138" s="1">
        <f>IFERROR(__xludf.DUMMYFUNCTION("""COMPUTED_VALUE"""),1.16632512E8)</f>
        <v>116632512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IFERROR(__xludf.DUMMYFUNCTION("""COMPUTED_VALUE"""),942.4)</f>
        <v>942.4</v>
      </c>
      <c r="D139" s="2">
        <f>IFERROR(__xludf.DUMMYFUNCTION("""COMPUTED_VALUE"""),45492.66666666667)</f>
        <v>45492.66667</v>
      </c>
      <c r="E139" s="1">
        <f>IFERROR(__xludf.DUMMYFUNCTION("""COMPUTED_VALUE"""),957.09)</f>
        <v>957.09</v>
      </c>
      <c r="G139" s="2">
        <f>IFERROR(__xludf.DUMMYFUNCTION("""COMPUTED_VALUE"""),45492.66666666667)</f>
        <v>45492.66667</v>
      </c>
      <c r="H139" s="1">
        <f>IFERROR(__xludf.DUMMYFUNCTION("""COMPUTED_VALUE"""),942.4)</f>
        <v>942.4</v>
      </c>
      <c r="J139" s="2">
        <f>IFERROR(__xludf.DUMMYFUNCTION("""COMPUTED_VALUE"""),45492.66666666667)</f>
        <v>45492.66667</v>
      </c>
      <c r="K139" s="1">
        <f>IFERROR(__xludf.DUMMYFUNCTION("""COMPUTED_VALUE"""),947.84)</f>
        <v>947.84</v>
      </c>
      <c r="M139" s="2">
        <f>IFERROR(__xludf.DUMMYFUNCTION("""COMPUTED_VALUE"""),45492.66666666667)</f>
        <v>45492.66667</v>
      </c>
      <c r="N139" s="1">
        <f>IFERROR(__xludf.DUMMYFUNCTION("""COMPUTED_VALUE"""),7.9661344E7)</f>
        <v>79661344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IFERROR(__xludf.DUMMYFUNCTION("""COMPUTED_VALUE"""),948.49)</f>
        <v>948.49</v>
      </c>
      <c r="D140" s="2">
        <f>IFERROR(__xludf.DUMMYFUNCTION("""COMPUTED_VALUE"""),45495.66666666667)</f>
        <v>45495.66667</v>
      </c>
      <c r="E140" s="1">
        <f>IFERROR(__xludf.DUMMYFUNCTION("""COMPUTED_VALUE"""),954.82)</f>
        <v>954.82</v>
      </c>
      <c r="G140" s="2">
        <f>IFERROR(__xludf.DUMMYFUNCTION("""COMPUTED_VALUE"""),45495.66666666667)</f>
        <v>45495.66667</v>
      </c>
      <c r="H140" s="1">
        <f>IFERROR(__xludf.DUMMYFUNCTION("""COMPUTED_VALUE"""),945.89)</f>
        <v>945.89</v>
      </c>
      <c r="J140" s="2">
        <f>IFERROR(__xludf.DUMMYFUNCTION("""COMPUTED_VALUE"""),45495.66666666667)</f>
        <v>45495.66667</v>
      </c>
      <c r="K140" s="1">
        <f>IFERROR(__xludf.DUMMYFUNCTION("""COMPUTED_VALUE"""),950.32)</f>
        <v>950.32</v>
      </c>
      <c r="M140" s="2">
        <f>IFERROR(__xludf.DUMMYFUNCTION("""COMPUTED_VALUE"""),45495.66666666667)</f>
        <v>45495.66667</v>
      </c>
      <c r="N140" s="1">
        <f>IFERROR(__xludf.DUMMYFUNCTION("""COMPUTED_VALUE"""),8.6684675E7)</f>
        <v>86684675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IFERROR(__xludf.DUMMYFUNCTION("""COMPUTED_VALUE"""),950.44)</f>
        <v>950.44</v>
      </c>
      <c r="D141" s="2">
        <f>IFERROR(__xludf.DUMMYFUNCTION("""COMPUTED_VALUE"""),45496.66666666667)</f>
        <v>45496.66667</v>
      </c>
      <c r="E141" s="1">
        <f>IFERROR(__xludf.DUMMYFUNCTION("""COMPUTED_VALUE"""),954.37)</f>
        <v>954.37</v>
      </c>
      <c r="G141" s="2">
        <f>IFERROR(__xludf.DUMMYFUNCTION("""COMPUTED_VALUE"""),45496.66666666667)</f>
        <v>45496.66667</v>
      </c>
      <c r="H141" s="1">
        <f>IFERROR(__xludf.DUMMYFUNCTION("""COMPUTED_VALUE"""),946.81)</f>
        <v>946.81</v>
      </c>
      <c r="J141" s="2">
        <f>IFERROR(__xludf.DUMMYFUNCTION("""COMPUTED_VALUE"""),45496.66666666667)</f>
        <v>45496.66667</v>
      </c>
      <c r="K141" s="1">
        <f>IFERROR(__xludf.DUMMYFUNCTION("""COMPUTED_VALUE"""),951.06)</f>
        <v>951.06</v>
      </c>
      <c r="M141" s="2">
        <f>IFERROR(__xludf.DUMMYFUNCTION("""COMPUTED_VALUE"""),45496.66666666667)</f>
        <v>45496.66667</v>
      </c>
      <c r="N141" s="1">
        <f>IFERROR(__xludf.DUMMYFUNCTION("""COMPUTED_VALUE"""),7.4906603E7)</f>
        <v>74906603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IFERROR(__xludf.DUMMYFUNCTION("""COMPUTED_VALUE"""),951.15)</f>
        <v>951.15</v>
      </c>
      <c r="D142" s="2">
        <f>IFERROR(__xludf.DUMMYFUNCTION("""COMPUTED_VALUE"""),45497.66666666667)</f>
        <v>45497.66667</v>
      </c>
      <c r="E142" s="1">
        <f>IFERROR(__xludf.DUMMYFUNCTION("""COMPUTED_VALUE"""),955.39)</f>
        <v>955.39</v>
      </c>
      <c r="G142" s="2">
        <f>IFERROR(__xludf.DUMMYFUNCTION("""COMPUTED_VALUE"""),45497.66666666667)</f>
        <v>45497.66667</v>
      </c>
      <c r="H142" s="1">
        <f>IFERROR(__xludf.DUMMYFUNCTION("""COMPUTED_VALUE"""),944.34)</f>
        <v>944.34</v>
      </c>
      <c r="J142" s="2">
        <f>IFERROR(__xludf.DUMMYFUNCTION("""COMPUTED_VALUE"""),45497.66666666667)</f>
        <v>45497.66667</v>
      </c>
      <c r="K142" s="1">
        <f>IFERROR(__xludf.DUMMYFUNCTION("""COMPUTED_VALUE"""),953.83)</f>
        <v>953.83</v>
      </c>
      <c r="M142" s="2">
        <f>IFERROR(__xludf.DUMMYFUNCTION("""COMPUTED_VALUE"""),45497.66666666667)</f>
        <v>45497.66667</v>
      </c>
      <c r="N142" s="1">
        <f>IFERROR(__xludf.DUMMYFUNCTION("""COMPUTED_VALUE"""),7.9216038E7)</f>
        <v>79216038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IFERROR(__xludf.DUMMYFUNCTION("""COMPUTED_VALUE"""),953.81)</f>
        <v>953.81</v>
      </c>
      <c r="D143" s="2">
        <f>IFERROR(__xludf.DUMMYFUNCTION("""COMPUTED_VALUE"""),45498.66666666667)</f>
        <v>45498.66667</v>
      </c>
      <c r="E143" s="1">
        <f>IFERROR(__xludf.DUMMYFUNCTION("""COMPUTED_VALUE"""),955.17)</f>
        <v>955.17</v>
      </c>
      <c r="G143" s="2">
        <f>IFERROR(__xludf.DUMMYFUNCTION("""COMPUTED_VALUE"""),45498.66666666667)</f>
        <v>45498.66667</v>
      </c>
      <c r="H143" s="1">
        <f>IFERROR(__xludf.DUMMYFUNCTION("""COMPUTED_VALUE"""),939.62)</f>
        <v>939.62</v>
      </c>
      <c r="J143" s="2">
        <f>IFERROR(__xludf.DUMMYFUNCTION("""COMPUTED_VALUE"""),45498.66666666667)</f>
        <v>45498.66667</v>
      </c>
      <c r="K143" s="1">
        <f>IFERROR(__xludf.DUMMYFUNCTION("""COMPUTED_VALUE"""),943.15)</f>
        <v>943.15</v>
      </c>
      <c r="M143" s="2">
        <f>IFERROR(__xludf.DUMMYFUNCTION("""COMPUTED_VALUE"""),45498.66666666667)</f>
        <v>45498.66667</v>
      </c>
      <c r="N143" s="1">
        <f>IFERROR(__xludf.DUMMYFUNCTION("""COMPUTED_VALUE"""),1.08603472E8)</f>
        <v>108603472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IFERROR(__xludf.DUMMYFUNCTION("""COMPUTED_VALUE"""),943.49)</f>
        <v>943.49</v>
      </c>
      <c r="D144" s="2">
        <f>IFERROR(__xludf.DUMMYFUNCTION("""COMPUTED_VALUE"""),45499.66666666667)</f>
        <v>45499.66667</v>
      </c>
      <c r="E144" s="1">
        <f>IFERROR(__xludf.DUMMYFUNCTION("""COMPUTED_VALUE"""),952.74)</f>
        <v>952.74</v>
      </c>
      <c r="G144" s="2">
        <f>IFERROR(__xludf.DUMMYFUNCTION("""COMPUTED_VALUE"""),45499.66666666667)</f>
        <v>45499.66667</v>
      </c>
      <c r="H144" s="1">
        <f>IFERROR(__xludf.DUMMYFUNCTION("""COMPUTED_VALUE"""),941.73)</f>
        <v>941.73</v>
      </c>
      <c r="J144" s="2">
        <f>IFERROR(__xludf.DUMMYFUNCTION("""COMPUTED_VALUE"""),45499.66666666667)</f>
        <v>45499.66667</v>
      </c>
      <c r="K144" s="1">
        <f>IFERROR(__xludf.DUMMYFUNCTION("""COMPUTED_VALUE"""),944.11)</f>
        <v>944.11</v>
      </c>
      <c r="M144" s="2">
        <f>IFERROR(__xludf.DUMMYFUNCTION("""COMPUTED_VALUE"""),45499.66666666667)</f>
        <v>45499.66667</v>
      </c>
      <c r="N144" s="1">
        <f>IFERROR(__xludf.DUMMYFUNCTION("""COMPUTED_VALUE"""),1.13655467E8)</f>
        <v>113655467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IFERROR(__xludf.DUMMYFUNCTION("""COMPUTED_VALUE"""),943.65)</f>
        <v>943.65</v>
      </c>
      <c r="D145" s="2">
        <f>IFERROR(__xludf.DUMMYFUNCTION("""COMPUTED_VALUE"""),45502.66666666667)</f>
        <v>45502.66667</v>
      </c>
      <c r="E145" s="1">
        <f>IFERROR(__xludf.DUMMYFUNCTION("""COMPUTED_VALUE"""),952.7)</f>
        <v>952.7</v>
      </c>
      <c r="G145" s="2">
        <f>IFERROR(__xludf.DUMMYFUNCTION("""COMPUTED_VALUE"""),45502.66666666667)</f>
        <v>45502.66667</v>
      </c>
      <c r="H145" s="1">
        <f>IFERROR(__xludf.DUMMYFUNCTION("""COMPUTED_VALUE"""),942.13)</f>
        <v>942.13</v>
      </c>
      <c r="J145" s="2">
        <f>IFERROR(__xludf.DUMMYFUNCTION("""COMPUTED_VALUE"""),45502.66666666667)</f>
        <v>45502.66667</v>
      </c>
      <c r="K145" s="1">
        <f>IFERROR(__xludf.DUMMYFUNCTION("""COMPUTED_VALUE"""),944.85)</f>
        <v>944.85</v>
      </c>
      <c r="M145" s="2">
        <f>IFERROR(__xludf.DUMMYFUNCTION("""COMPUTED_VALUE"""),45502.66666666667)</f>
        <v>45502.66667</v>
      </c>
      <c r="N145" s="1">
        <f>IFERROR(__xludf.DUMMYFUNCTION("""COMPUTED_VALUE"""),1.03908293E8)</f>
        <v>103908293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IFERROR(__xludf.DUMMYFUNCTION("""COMPUTED_VALUE"""),945.87)</f>
        <v>945.87</v>
      </c>
      <c r="D146" s="2">
        <f>IFERROR(__xludf.DUMMYFUNCTION("""COMPUTED_VALUE"""),45503.66666666667)</f>
        <v>45503.66667</v>
      </c>
      <c r="E146" s="1">
        <f>IFERROR(__xludf.DUMMYFUNCTION("""COMPUTED_VALUE"""),945.87)</f>
        <v>945.87</v>
      </c>
      <c r="G146" s="2">
        <f>IFERROR(__xludf.DUMMYFUNCTION("""COMPUTED_VALUE"""),45503.66666666667)</f>
        <v>45503.66667</v>
      </c>
      <c r="H146" s="1">
        <f>IFERROR(__xludf.DUMMYFUNCTION("""COMPUTED_VALUE"""),911.56)</f>
        <v>911.56</v>
      </c>
      <c r="J146" s="2">
        <f>IFERROR(__xludf.DUMMYFUNCTION("""COMPUTED_VALUE"""),45503.66666666667)</f>
        <v>45503.66667</v>
      </c>
      <c r="K146" s="1">
        <f>IFERROR(__xludf.DUMMYFUNCTION("""COMPUTED_VALUE"""),926.18)</f>
        <v>926.18</v>
      </c>
      <c r="M146" s="2">
        <f>IFERROR(__xludf.DUMMYFUNCTION("""COMPUTED_VALUE"""),45503.66666666667)</f>
        <v>45503.66667</v>
      </c>
      <c r="N146" s="1">
        <f>IFERROR(__xludf.DUMMYFUNCTION("""COMPUTED_VALUE"""),1.78573024E8)</f>
        <v>178573024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IFERROR(__xludf.DUMMYFUNCTION("""COMPUTED_VALUE"""),926.16)</f>
        <v>926.16</v>
      </c>
      <c r="D147" s="2">
        <f>IFERROR(__xludf.DUMMYFUNCTION("""COMPUTED_VALUE"""),45504.66666666667)</f>
        <v>45504.66667</v>
      </c>
      <c r="E147" s="1">
        <f>IFERROR(__xludf.DUMMYFUNCTION("""COMPUTED_VALUE"""),930.63)</f>
        <v>930.63</v>
      </c>
      <c r="G147" s="2">
        <f>IFERROR(__xludf.DUMMYFUNCTION("""COMPUTED_VALUE"""),45504.66666666667)</f>
        <v>45504.66667</v>
      </c>
      <c r="H147" s="1">
        <f>IFERROR(__xludf.DUMMYFUNCTION("""COMPUTED_VALUE"""),915.54)</f>
        <v>915.54</v>
      </c>
      <c r="J147" s="2">
        <f>IFERROR(__xludf.DUMMYFUNCTION("""COMPUTED_VALUE"""),45504.66666666667)</f>
        <v>45504.66667</v>
      </c>
      <c r="K147" s="1">
        <f>IFERROR(__xludf.DUMMYFUNCTION("""COMPUTED_VALUE"""),920.02)</f>
        <v>920.02</v>
      </c>
      <c r="M147" s="2">
        <f>IFERROR(__xludf.DUMMYFUNCTION("""COMPUTED_VALUE"""),45504.66666666667)</f>
        <v>45504.66667</v>
      </c>
      <c r="N147" s="1">
        <f>IFERROR(__xludf.DUMMYFUNCTION("""COMPUTED_VALUE"""),1.22798549E8)</f>
        <v>122798549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IFERROR(__xludf.DUMMYFUNCTION("""COMPUTED_VALUE"""),922.05)</f>
        <v>922.05</v>
      </c>
      <c r="D148" s="2">
        <f>IFERROR(__xludf.DUMMYFUNCTION("""COMPUTED_VALUE"""),45505.66666666667)</f>
        <v>45505.66667</v>
      </c>
      <c r="E148" s="1">
        <f>IFERROR(__xludf.DUMMYFUNCTION("""COMPUTED_VALUE"""),939.08)</f>
        <v>939.08</v>
      </c>
      <c r="G148" s="2">
        <f>IFERROR(__xludf.DUMMYFUNCTION("""COMPUTED_VALUE"""),45505.66666666667)</f>
        <v>45505.66667</v>
      </c>
      <c r="H148" s="1">
        <f>IFERROR(__xludf.DUMMYFUNCTION("""COMPUTED_VALUE"""),922.05)</f>
        <v>922.05</v>
      </c>
      <c r="J148" s="2">
        <f>IFERROR(__xludf.DUMMYFUNCTION("""COMPUTED_VALUE"""),45505.66666666667)</f>
        <v>45505.66667</v>
      </c>
      <c r="K148" s="1">
        <f>IFERROR(__xludf.DUMMYFUNCTION("""COMPUTED_VALUE"""),938.46)</f>
        <v>938.46</v>
      </c>
      <c r="M148" s="2">
        <f>IFERROR(__xludf.DUMMYFUNCTION("""COMPUTED_VALUE"""),45505.66666666667)</f>
        <v>45505.66667</v>
      </c>
      <c r="N148" s="1">
        <f>IFERROR(__xludf.DUMMYFUNCTION("""COMPUTED_VALUE"""),1.07581278E8)</f>
        <v>107581278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IFERROR(__xludf.DUMMYFUNCTION("""COMPUTED_VALUE"""),938.73)</f>
        <v>938.73</v>
      </c>
      <c r="D149" s="2">
        <f>IFERROR(__xludf.DUMMYFUNCTION("""COMPUTED_VALUE"""),45506.66666666667)</f>
        <v>45506.66667</v>
      </c>
      <c r="E149" s="1">
        <f>IFERROR(__xludf.DUMMYFUNCTION("""COMPUTED_VALUE"""),943.63)</f>
        <v>943.63</v>
      </c>
      <c r="G149" s="2">
        <f>IFERROR(__xludf.DUMMYFUNCTION("""COMPUTED_VALUE"""),45506.66666666667)</f>
        <v>45506.66667</v>
      </c>
      <c r="H149" s="1">
        <f>IFERROR(__xludf.DUMMYFUNCTION("""COMPUTED_VALUE"""),920.61)</f>
        <v>920.61</v>
      </c>
      <c r="J149" s="2">
        <f>IFERROR(__xludf.DUMMYFUNCTION("""COMPUTED_VALUE"""),45506.66666666667)</f>
        <v>45506.66667</v>
      </c>
      <c r="K149" s="1">
        <f>IFERROR(__xludf.DUMMYFUNCTION("""COMPUTED_VALUE"""),931.83)</f>
        <v>931.83</v>
      </c>
      <c r="M149" s="2">
        <f>IFERROR(__xludf.DUMMYFUNCTION("""COMPUTED_VALUE"""),45506.66666666667)</f>
        <v>45506.66667</v>
      </c>
      <c r="N149" s="1">
        <f>IFERROR(__xludf.DUMMYFUNCTION("""COMPUTED_VALUE"""),1.20923599E8)</f>
        <v>120923599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IFERROR(__xludf.DUMMYFUNCTION("""COMPUTED_VALUE"""),926.24)</f>
        <v>926.24</v>
      </c>
      <c r="D150" s="2">
        <f>IFERROR(__xludf.DUMMYFUNCTION("""COMPUTED_VALUE"""),45509.66666666667)</f>
        <v>45509.66667</v>
      </c>
      <c r="E150" s="1">
        <f>IFERROR(__xludf.DUMMYFUNCTION("""COMPUTED_VALUE"""),926.24)</f>
        <v>926.24</v>
      </c>
      <c r="G150" s="2">
        <f>IFERROR(__xludf.DUMMYFUNCTION("""COMPUTED_VALUE"""),45509.66666666667)</f>
        <v>45509.66667</v>
      </c>
      <c r="H150" s="1">
        <f>IFERROR(__xludf.DUMMYFUNCTION("""COMPUTED_VALUE"""),901.06)</f>
        <v>901.06</v>
      </c>
      <c r="J150" s="2">
        <f>IFERROR(__xludf.DUMMYFUNCTION("""COMPUTED_VALUE"""),45509.66666666667)</f>
        <v>45509.66667</v>
      </c>
      <c r="K150" s="1">
        <f>IFERROR(__xludf.DUMMYFUNCTION("""COMPUTED_VALUE"""),906.27)</f>
        <v>906.27</v>
      </c>
      <c r="M150" s="2">
        <f>IFERROR(__xludf.DUMMYFUNCTION("""COMPUTED_VALUE"""),45509.66666666667)</f>
        <v>45509.66667</v>
      </c>
      <c r="N150" s="1">
        <f>IFERROR(__xludf.DUMMYFUNCTION("""COMPUTED_VALUE"""),1.15894726E8)</f>
        <v>115894726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IFERROR(__xludf.DUMMYFUNCTION("""COMPUTED_VALUE"""),906.49)</f>
        <v>906.49</v>
      </c>
      <c r="D151" s="2">
        <f>IFERROR(__xludf.DUMMYFUNCTION("""COMPUTED_VALUE"""),45510.66666666667)</f>
        <v>45510.66667</v>
      </c>
      <c r="E151" s="1">
        <f>IFERROR(__xludf.DUMMYFUNCTION("""COMPUTED_VALUE"""),921.55)</f>
        <v>921.55</v>
      </c>
      <c r="G151" s="2">
        <f>IFERROR(__xludf.DUMMYFUNCTION("""COMPUTED_VALUE"""),45510.66666666667)</f>
        <v>45510.66667</v>
      </c>
      <c r="H151" s="1">
        <f>IFERROR(__xludf.DUMMYFUNCTION("""COMPUTED_VALUE"""),906.02)</f>
        <v>906.02</v>
      </c>
      <c r="J151" s="2">
        <f>IFERROR(__xludf.DUMMYFUNCTION("""COMPUTED_VALUE"""),45510.66666666667)</f>
        <v>45510.66667</v>
      </c>
      <c r="K151" s="1">
        <f>IFERROR(__xludf.DUMMYFUNCTION("""COMPUTED_VALUE"""),910.14)</f>
        <v>910.14</v>
      </c>
      <c r="M151" s="2">
        <f>IFERROR(__xludf.DUMMYFUNCTION("""COMPUTED_VALUE"""),45510.66666666667)</f>
        <v>45510.66667</v>
      </c>
      <c r="N151" s="1">
        <f>IFERROR(__xludf.DUMMYFUNCTION("""COMPUTED_VALUE"""),9.9962578E7)</f>
        <v>99962578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IFERROR(__xludf.DUMMYFUNCTION("""COMPUTED_VALUE"""),911.37)</f>
        <v>911.37</v>
      </c>
      <c r="D152" s="2">
        <f>IFERROR(__xludf.DUMMYFUNCTION("""COMPUTED_VALUE"""),45511.66666666667)</f>
        <v>45511.66667</v>
      </c>
      <c r="E152" s="1">
        <f>IFERROR(__xludf.DUMMYFUNCTION("""COMPUTED_VALUE"""),913.42)</f>
        <v>913.42</v>
      </c>
      <c r="G152" s="2">
        <f>IFERROR(__xludf.DUMMYFUNCTION("""COMPUTED_VALUE"""),45511.66666666667)</f>
        <v>45511.66667</v>
      </c>
      <c r="H152" s="1">
        <f>IFERROR(__xludf.DUMMYFUNCTION("""COMPUTED_VALUE"""),894.88)</f>
        <v>894.88</v>
      </c>
      <c r="J152" s="2">
        <f>IFERROR(__xludf.DUMMYFUNCTION("""COMPUTED_VALUE"""),45511.66666666667)</f>
        <v>45511.66667</v>
      </c>
      <c r="K152" s="1">
        <f>IFERROR(__xludf.DUMMYFUNCTION("""COMPUTED_VALUE"""),900.5)</f>
        <v>900.5</v>
      </c>
      <c r="M152" s="2">
        <f>IFERROR(__xludf.DUMMYFUNCTION("""COMPUTED_VALUE"""),45511.66666666667)</f>
        <v>45511.66667</v>
      </c>
      <c r="N152" s="1">
        <f>IFERROR(__xludf.DUMMYFUNCTION("""COMPUTED_VALUE"""),1.00894949E8)</f>
        <v>100894949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IFERROR(__xludf.DUMMYFUNCTION("""COMPUTED_VALUE"""),945.7)</f>
        <v>945.7</v>
      </c>
      <c r="D153" s="2">
        <f>IFERROR(__xludf.DUMMYFUNCTION("""COMPUTED_VALUE"""),45512.66666666667)</f>
        <v>45512.66667</v>
      </c>
      <c r="E153" s="1">
        <f>IFERROR(__xludf.DUMMYFUNCTION("""COMPUTED_VALUE"""),946.8)</f>
        <v>946.8</v>
      </c>
      <c r="G153" s="2">
        <f>IFERROR(__xludf.DUMMYFUNCTION("""COMPUTED_VALUE"""),45512.66666666667)</f>
        <v>45512.66667</v>
      </c>
      <c r="H153" s="1">
        <f>IFERROR(__xludf.DUMMYFUNCTION("""COMPUTED_VALUE"""),927.09)</f>
        <v>927.09</v>
      </c>
      <c r="J153" s="2">
        <f>IFERROR(__xludf.DUMMYFUNCTION("""COMPUTED_VALUE"""),45512.66666666667)</f>
        <v>45512.66667</v>
      </c>
      <c r="K153" s="1">
        <f>IFERROR(__xludf.DUMMYFUNCTION("""COMPUTED_VALUE"""),936.9)</f>
        <v>936.9</v>
      </c>
      <c r="M153" s="2">
        <f>IFERROR(__xludf.DUMMYFUNCTION("""COMPUTED_VALUE"""),45512.66666666667)</f>
        <v>45512.66667</v>
      </c>
      <c r="N153" s="1">
        <f>IFERROR(__xludf.DUMMYFUNCTION("""COMPUTED_VALUE"""),1.08854096E8)</f>
        <v>108854096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IFERROR(__xludf.DUMMYFUNCTION("""COMPUTED_VALUE"""),942.7)</f>
        <v>942.7</v>
      </c>
      <c r="D154" s="2">
        <f>IFERROR(__xludf.DUMMYFUNCTION("""COMPUTED_VALUE"""),45513.66666666667)</f>
        <v>45513.66667</v>
      </c>
      <c r="E154" s="1">
        <f>IFERROR(__xludf.DUMMYFUNCTION("""COMPUTED_VALUE"""),962.78)</f>
        <v>962.78</v>
      </c>
      <c r="G154" s="2">
        <f>IFERROR(__xludf.DUMMYFUNCTION("""COMPUTED_VALUE"""),45513.66666666667)</f>
        <v>45513.66667</v>
      </c>
      <c r="H154" s="1">
        <f>IFERROR(__xludf.DUMMYFUNCTION("""COMPUTED_VALUE"""),942.32)</f>
        <v>942.32</v>
      </c>
      <c r="J154" s="2">
        <f>IFERROR(__xludf.DUMMYFUNCTION("""COMPUTED_VALUE"""),45513.66666666667)</f>
        <v>45513.66667</v>
      </c>
      <c r="K154" s="1">
        <f>IFERROR(__xludf.DUMMYFUNCTION("""COMPUTED_VALUE"""),956.35)</f>
        <v>956.35</v>
      </c>
      <c r="M154" s="2">
        <f>IFERROR(__xludf.DUMMYFUNCTION("""COMPUTED_VALUE"""),45513.66666666667)</f>
        <v>45513.66667</v>
      </c>
      <c r="N154" s="1">
        <f>IFERROR(__xludf.DUMMYFUNCTION("""COMPUTED_VALUE"""),8.1867202E7)</f>
        <v>81867202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IFERROR(__xludf.DUMMYFUNCTION("""COMPUTED_VALUE"""),956.41)</f>
        <v>956.41</v>
      </c>
      <c r="D155" s="2">
        <f>IFERROR(__xludf.DUMMYFUNCTION("""COMPUTED_VALUE"""),45516.66666666667)</f>
        <v>45516.66667</v>
      </c>
      <c r="E155" s="1">
        <f>IFERROR(__xludf.DUMMYFUNCTION("""COMPUTED_VALUE"""),962.15)</f>
        <v>962.15</v>
      </c>
      <c r="G155" s="2">
        <f>IFERROR(__xludf.DUMMYFUNCTION("""COMPUTED_VALUE"""),45516.66666666667)</f>
        <v>45516.66667</v>
      </c>
      <c r="H155" s="1">
        <f>IFERROR(__xludf.DUMMYFUNCTION("""COMPUTED_VALUE"""),948.93)</f>
        <v>948.93</v>
      </c>
      <c r="J155" s="2">
        <f>IFERROR(__xludf.DUMMYFUNCTION("""COMPUTED_VALUE"""),45516.66666666667)</f>
        <v>45516.66667</v>
      </c>
      <c r="K155" s="1">
        <f>IFERROR(__xludf.DUMMYFUNCTION("""COMPUTED_VALUE"""),950.21)</f>
        <v>950.21</v>
      </c>
      <c r="M155" s="2">
        <f>IFERROR(__xludf.DUMMYFUNCTION("""COMPUTED_VALUE"""),45516.66666666667)</f>
        <v>45516.66667</v>
      </c>
      <c r="N155" s="1">
        <f>IFERROR(__xludf.DUMMYFUNCTION("""COMPUTED_VALUE"""),7.2212391E7)</f>
        <v>72212391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IFERROR(__xludf.DUMMYFUNCTION("""COMPUTED_VALUE"""),955.49)</f>
        <v>955.49</v>
      </c>
      <c r="D156" s="2">
        <f>IFERROR(__xludf.DUMMYFUNCTION("""COMPUTED_VALUE"""),45517.66666666667)</f>
        <v>45517.66667</v>
      </c>
      <c r="E156" s="1">
        <f>IFERROR(__xludf.DUMMYFUNCTION("""COMPUTED_VALUE"""),965.51)</f>
        <v>965.51</v>
      </c>
      <c r="G156" s="2">
        <f>IFERROR(__xludf.DUMMYFUNCTION("""COMPUTED_VALUE"""),45517.66666666667)</f>
        <v>45517.66667</v>
      </c>
      <c r="H156" s="1">
        <f>IFERROR(__xludf.DUMMYFUNCTION("""COMPUTED_VALUE"""),953.45)</f>
        <v>953.45</v>
      </c>
      <c r="J156" s="2">
        <f>IFERROR(__xludf.DUMMYFUNCTION("""COMPUTED_VALUE"""),45517.66666666667)</f>
        <v>45517.66667</v>
      </c>
      <c r="K156" s="1">
        <f>IFERROR(__xludf.DUMMYFUNCTION("""COMPUTED_VALUE"""),964.72)</f>
        <v>964.72</v>
      </c>
      <c r="M156" s="2">
        <f>IFERROR(__xludf.DUMMYFUNCTION("""COMPUTED_VALUE"""),45517.66666666667)</f>
        <v>45517.66667</v>
      </c>
      <c r="N156" s="1">
        <f>IFERROR(__xludf.DUMMYFUNCTION("""COMPUTED_VALUE"""),1.01844632E8)</f>
        <v>101844632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IFERROR(__xludf.DUMMYFUNCTION("""COMPUTED_VALUE"""),963.7)</f>
        <v>963.7</v>
      </c>
      <c r="D157" s="2">
        <f>IFERROR(__xludf.DUMMYFUNCTION("""COMPUTED_VALUE"""),45518.66666666667)</f>
        <v>45518.66667</v>
      </c>
      <c r="E157" s="1">
        <f>IFERROR(__xludf.DUMMYFUNCTION("""COMPUTED_VALUE"""),972.4)</f>
        <v>972.4</v>
      </c>
      <c r="G157" s="2">
        <f>IFERROR(__xludf.DUMMYFUNCTION("""COMPUTED_VALUE"""),45518.66666666667)</f>
        <v>45518.66667</v>
      </c>
      <c r="H157" s="1">
        <f>IFERROR(__xludf.DUMMYFUNCTION("""COMPUTED_VALUE"""),958.62)</f>
        <v>958.62</v>
      </c>
      <c r="J157" s="2">
        <f>IFERROR(__xludf.DUMMYFUNCTION("""COMPUTED_VALUE"""),45518.66666666667)</f>
        <v>45518.66667</v>
      </c>
      <c r="K157" s="1">
        <f>IFERROR(__xludf.DUMMYFUNCTION("""COMPUTED_VALUE"""),971.73)</f>
        <v>971.73</v>
      </c>
      <c r="M157" s="2">
        <f>IFERROR(__xludf.DUMMYFUNCTION("""COMPUTED_VALUE"""),45518.66666666667)</f>
        <v>45518.66667</v>
      </c>
      <c r="N157" s="1">
        <f>IFERROR(__xludf.DUMMYFUNCTION("""COMPUTED_VALUE"""),8.0510899E7)</f>
        <v>80510899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IFERROR(__xludf.DUMMYFUNCTION("""COMPUTED_VALUE"""),973.21)</f>
        <v>973.21</v>
      </c>
      <c r="D158" s="2">
        <f>IFERROR(__xludf.DUMMYFUNCTION("""COMPUTED_VALUE"""),45519.66666666667)</f>
        <v>45519.66667</v>
      </c>
      <c r="E158" s="1">
        <f>IFERROR(__xludf.DUMMYFUNCTION("""COMPUTED_VALUE"""),976.39)</f>
        <v>976.39</v>
      </c>
      <c r="G158" s="2">
        <f>IFERROR(__xludf.DUMMYFUNCTION("""COMPUTED_VALUE"""),45519.66666666667)</f>
        <v>45519.66667</v>
      </c>
      <c r="H158" s="1">
        <f>IFERROR(__xludf.DUMMYFUNCTION("""COMPUTED_VALUE"""),966.84)</f>
        <v>966.84</v>
      </c>
      <c r="J158" s="2">
        <f>IFERROR(__xludf.DUMMYFUNCTION("""COMPUTED_VALUE"""),45519.66666666667)</f>
        <v>45519.66667</v>
      </c>
      <c r="K158" s="1">
        <f>IFERROR(__xludf.DUMMYFUNCTION("""COMPUTED_VALUE"""),973.13)</f>
        <v>973.13</v>
      </c>
      <c r="M158" s="2">
        <f>IFERROR(__xludf.DUMMYFUNCTION("""COMPUTED_VALUE"""),45519.66666666667)</f>
        <v>45519.66667</v>
      </c>
      <c r="N158" s="1">
        <f>IFERROR(__xludf.DUMMYFUNCTION("""COMPUTED_VALUE"""),8.5247432E7)</f>
        <v>85247432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IFERROR(__xludf.DUMMYFUNCTION("""COMPUTED_VALUE"""),972.91)</f>
        <v>972.91</v>
      </c>
      <c r="D159" s="2">
        <f>IFERROR(__xludf.DUMMYFUNCTION("""COMPUTED_VALUE"""),45520.66666666667)</f>
        <v>45520.66667</v>
      </c>
      <c r="E159" s="1">
        <f>IFERROR(__xludf.DUMMYFUNCTION("""COMPUTED_VALUE"""),973.04)</f>
        <v>973.04</v>
      </c>
      <c r="G159" s="2">
        <f>IFERROR(__xludf.DUMMYFUNCTION("""COMPUTED_VALUE"""),45520.66666666667)</f>
        <v>45520.66667</v>
      </c>
      <c r="H159" s="1">
        <f>IFERROR(__xludf.DUMMYFUNCTION("""COMPUTED_VALUE"""),967.25)</f>
        <v>967.25</v>
      </c>
      <c r="J159" s="2">
        <f>IFERROR(__xludf.DUMMYFUNCTION("""COMPUTED_VALUE"""),45520.66666666667)</f>
        <v>45520.66667</v>
      </c>
      <c r="K159" s="1">
        <f>IFERROR(__xludf.DUMMYFUNCTION("""COMPUTED_VALUE"""),968.86)</f>
        <v>968.86</v>
      </c>
      <c r="M159" s="2">
        <f>IFERROR(__xludf.DUMMYFUNCTION("""COMPUTED_VALUE"""),45520.66666666667)</f>
        <v>45520.66667</v>
      </c>
      <c r="N159" s="1">
        <f>IFERROR(__xludf.DUMMYFUNCTION("""COMPUTED_VALUE"""),1.0438188E8)</f>
        <v>104381880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IFERROR(__xludf.DUMMYFUNCTION("""COMPUTED_VALUE"""),969.0)</f>
        <v>969</v>
      </c>
      <c r="D160" s="2">
        <f>IFERROR(__xludf.DUMMYFUNCTION("""COMPUTED_VALUE"""),45523.66666666667)</f>
        <v>45523.66667</v>
      </c>
      <c r="E160" s="1">
        <f>IFERROR(__xludf.DUMMYFUNCTION("""COMPUTED_VALUE"""),972.89)</f>
        <v>972.89</v>
      </c>
      <c r="G160" s="2">
        <f>IFERROR(__xludf.DUMMYFUNCTION("""COMPUTED_VALUE"""),45523.66666666667)</f>
        <v>45523.66667</v>
      </c>
      <c r="H160" s="1">
        <f>IFERROR(__xludf.DUMMYFUNCTION("""COMPUTED_VALUE"""),967.24)</f>
        <v>967.24</v>
      </c>
      <c r="J160" s="2">
        <f>IFERROR(__xludf.DUMMYFUNCTION("""COMPUTED_VALUE"""),45523.66666666667)</f>
        <v>45523.66667</v>
      </c>
      <c r="K160" s="1">
        <f>IFERROR(__xludf.DUMMYFUNCTION("""COMPUTED_VALUE"""),972.13)</f>
        <v>972.13</v>
      </c>
      <c r="M160" s="2">
        <f>IFERROR(__xludf.DUMMYFUNCTION("""COMPUTED_VALUE"""),45523.66666666667)</f>
        <v>45523.66667</v>
      </c>
      <c r="N160" s="1">
        <f>IFERROR(__xludf.DUMMYFUNCTION("""COMPUTED_VALUE"""),6.4426824E7)</f>
        <v>64426824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IFERROR(__xludf.DUMMYFUNCTION("""COMPUTED_VALUE"""),972.05)</f>
        <v>972.05</v>
      </c>
      <c r="D161" s="2">
        <f>IFERROR(__xludf.DUMMYFUNCTION("""COMPUTED_VALUE"""),45524.66666666667)</f>
        <v>45524.66667</v>
      </c>
      <c r="E161" s="1">
        <f>IFERROR(__xludf.DUMMYFUNCTION("""COMPUTED_VALUE"""),994.02)</f>
        <v>994.02</v>
      </c>
      <c r="G161" s="2">
        <f>IFERROR(__xludf.DUMMYFUNCTION("""COMPUTED_VALUE"""),45524.66666666667)</f>
        <v>45524.66667</v>
      </c>
      <c r="H161" s="1">
        <f>IFERROR(__xludf.DUMMYFUNCTION("""COMPUTED_VALUE"""),972.05)</f>
        <v>972.05</v>
      </c>
      <c r="J161" s="2">
        <f>IFERROR(__xludf.DUMMYFUNCTION("""COMPUTED_VALUE"""),45524.66666666667)</f>
        <v>45524.66667</v>
      </c>
      <c r="K161" s="1">
        <f>IFERROR(__xludf.DUMMYFUNCTION("""COMPUTED_VALUE"""),985.39)</f>
        <v>985.39</v>
      </c>
      <c r="M161" s="2">
        <f>IFERROR(__xludf.DUMMYFUNCTION("""COMPUTED_VALUE"""),45524.66666666667)</f>
        <v>45524.66667</v>
      </c>
      <c r="N161" s="1">
        <f>IFERROR(__xludf.DUMMYFUNCTION("""COMPUTED_VALUE"""),6.4626164E7)</f>
        <v>64626164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IFERROR(__xludf.DUMMYFUNCTION("""COMPUTED_VALUE"""),988.0)</f>
        <v>988</v>
      </c>
      <c r="D162" s="2">
        <f>IFERROR(__xludf.DUMMYFUNCTION("""COMPUTED_VALUE"""),45525.66666666667)</f>
        <v>45525.66667</v>
      </c>
      <c r="E162" s="1">
        <f>IFERROR(__xludf.DUMMYFUNCTION("""COMPUTED_VALUE"""),991.26)</f>
        <v>991.26</v>
      </c>
      <c r="G162" s="2">
        <f>IFERROR(__xludf.DUMMYFUNCTION("""COMPUTED_VALUE"""),45525.66666666667)</f>
        <v>45525.66667</v>
      </c>
      <c r="H162" s="1">
        <f>IFERROR(__xludf.DUMMYFUNCTION("""COMPUTED_VALUE"""),981.8)</f>
        <v>981.8</v>
      </c>
      <c r="J162" s="2">
        <f>IFERROR(__xludf.DUMMYFUNCTION("""COMPUTED_VALUE"""),45525.66666666667)</f>
        <v>45525.66667</v>
      </c>
      <c r="K162" s="1">
        <f>IFERROR(__xludf.DUMMYFUNCTION("""COMPUTED_VALUE"""),988.93)</f>
        <v>988.93</v>
      </c>
      <c r="M162" s="2">
        <f>IFERROR(__xludf.DUMMYFUNCTION("""COMPUTED_VALUE"""),45525.66666666667)</f>
        <v>45525.66667</v>
      </c>
      <c r="N162" s="1">
        <f>IFERROR(__xludf.DUMMYFUNCTION("""COMPUTED_VALUE"""),6.1823918E7)</f>
        <v>61823918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IFERROR(__xludf.DUMMYFUNCTION("""COMPUTED_VALUE"""),989.43)</f>
        <v>989.43</v>
      </c>
      <c r="D163" s="2">
        <f>IFERROR(__xludf.DUMMYFUNCTION("""COMPUTED_VALUE"""),45526.66666666667)</f>
        <v>45526.66667</v>
      </c>
      <c r="E163" s="1">
        <f>IFERROR(__xludf.DUMMYFUNCTION("""COMPUTED_VALUE"""),996.08)</f>
        <v>996.08</v>
      </c>
      <c r="G163" s="2">
        <f>IFERROR(__xludf.DUMMYFUNCTION("""COMPUTED_VALUE"""),45526.66666666667)</f>
        <v>45526.66667</v>
      </c>
      <c r="H163" s="1">
        <f>IFERROR(__xludf.DUMMYFUNCTION("""COMPUTED_VALUE"""),984.27)</f>
        <v>984.27</v>
      </c>
      <c r="J163" s="2">
        <f>IFERROR(__xludf.DUMMYFUNCTION("""COMPUTED_VALUE"""),45526.66666666667)</f>
        <v>45526.66667</v>
      </c>
      <c r="K163" s="1">
        <f>IFERROR(__xludf.DUMMYFUNCTION("""COMPUTED_VALUE"""),989.83)</f>
        <v>989.83</v>
      </c>
      <c r="M163" s="2">
        <f>IFERROR(__xludf.DUMMYFUNCTION("""COMPUTED_VALUE"""),45526.66666666667)</f>
        <v>45526.66667</v>
      </c>
      <c r="N163" s="1">
        <f>IFERROR(__xludf.DUMMYFUNCTION("""COMPUTED_VALUE"""),6.4448547E7)</f>
        <v>64448547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IFERROR(__xludf.DUMMYFUNCTION("""COMPUTED_VALUE"""),990.15)</f>
        <v>990.15</v>
      </c>
      <c r="D164" s="2">
        <f>IFERROR(__xludf.DUMMYFUNCTION("""COMPUTED_VALUE"""),45527.66666666667)</f>
        <v>45527.66667</v>
      </c>
      <c r="E164" s="1">
        <f>IFERROR(__xludf.DUMMYFUNCTION("""COMPUTED_VALUE"""),992.71)</f>
        <v>992.71</v>
      </c>
      <c r="G164" s="2">
        <f>IFERROR(__xludf.DUMMYFUNCTION("""COMPUTED_VALUE"""),45527.66666666667)</f>
        <v>45527.66667</v>
      </c>
      <c r="H164" s="1">
        <f>IFERROR(__xludf.DUMMYFUNCTION("""COMPUTED_VALUE"""),985.08)</f>
        <v>985.08</v>
      </c>
      <c r="J164" s="2">
        <f>IFERROR(__xludf.DUMMYFUNCTION("""COMPUTED_VALUE"""),45527.66666666667)</f>
        <v>45527.66667</v>
      </c>
      <c r="K164" s="1">
        <f>IFERROR(__xludf.DUMMYFUNCTION("""COMPUTED_VALUE"""),992.57)</f>
        <v>992.57</v>
      </c>
      <c r="M164" s="2">
        <f>IFERROR(__xludf.DUMMYFUNCTION("""COMPUTED_VALUE"""),45527.66666666667)</f>
        <v>45527.66667</v>
      </c>
      <c r="N164" s="1">
        <f>IFERROR(__xludf.DUMMYFUNCTION("""COMPUTED_VALUE"""),6.6423423E7)</f>
        <v>66423423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IFERROR(__xludf.DUMMYFUNCTION("""COMPUTED_VALUE"""),991.26)</f>
        <v>991.26</v>
      </c>
      <c r="D165" s="2">
        <f>IFERROR(__xludf.DUMMYFUNCTION("""COMPUTED_VALUE"""),45530.66666666667)</f>
        <v>45530.66667</v>
      </c>
      <c r="E165" s="1">
        <f>IFERROR(__xludf.DUMMYFUNCTION("""COMPUTED_VALUE"""),995.65)</f>
        <v>995.65</v>
      </c>
      <c r="G165" s="2">
        <f>IFERROR(__xludf.DUMMYFUNCTION("""COMPUTED_VALUE"""),45530.66666666667)</f>
        <v>45530.66667</v>
      </c>
      <c r="H165" s="1">
        <f>IFERROR(__xludf.DUMMYFUNCTION("""COMPUTED_VALUE"""),988.53)</f>
        <v>988.53</v>
      </c>
      <c r="J165" s="2">
        <f>IFERROR(__xludf.DUMMYFUNCTION("""COMPUTED_VALUE"""),45530.66666666667)</f>
        <v>45530.66667</v>
      </c>
      <c r="K165" s="1">
        <f>IFERROR(__xludf.DUMMYFUNCTION("""COMPUTED_VALUE"""),992.27)</f>
        <v>992.27</v>
      </c>
      <c r="M165" s="2">
        <f>IFERROR(__xludf.DUMMYFUNCTION("""COMPUTED_VALUE"""),45530.66666666667)</f>
        <v>45530.66667</v>
      </c>
      <c r="N165" s="1">
        <f>IFERROR(__xludf.DUMMYFUNCTION("""COMPUTED_VALUE"""),5.442558E7)</f>
        <v>54425580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IFERROR(__xludf.DUMMYFUNCTION("""COMPUTED_VALUE"""),991.05)</f>
        <v>991.05</v>
      </c>
      <c r="D166" s="2">
        <f>IFERROR(__xludf.DUMMYFUNCTION("""COMPUTED_VALUE"""),45531.66666666667)</f>
        <v>45531.66667</v>
      </c>
      <c r="E166" s="1">
        <f>IFERROR(__xludf.DUMMYFUNCTION("""COMPUTED_VALUE"""),999.52)</f>
        <v>999.52</v>
      </c>
      <c r="G166" s="2">
        <f>IFERROR(__xludf.DUMMYFUNCTION("""COMPUTED_VALUE"""),45531.66666666667)</f>
        <v>45531.66667</v>
      </c>
      <c r="H166" s="1">
        <f>IFERROR(__xludf.DUMMYFUNCTION("""COMPUTED_VALUE"""),987.59)</f>
        <v>987.59</v>
      </c>
      <c r="J166" s="2">
        <f>IFERROR(__xludf.DUMMYFUNCTION("""COMPUTED_VALUE"""),45531.66666666667)</f>
        <v>45531.66667</v>
      </c>
      <c r="K166" s="1">
        <f>IFERROR(__xludf.DUMMYFUNCTION("""COMPUTED_VALUE"""),991.95)</f>
        <v>991.95</v>
      </c>
      <c r="M166" s="2">
        <f>IFERROR(__xludf.DUMMYFUNCTION("""COMPUTED_VALUE"""),45531.66666666667)</f>
        <v>45531.66667</v>
      </c>
      <c r="N166" s="1">
        <f>IFERROR(__xludf.DUMMYFUNCTION("""COMPUTED_VALUE"""),5.1510115E7)</f>
        <v>51510115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IFERROR(__xludf.DUMMYFUNCTION("""COMPUTED_VALUE"""),991.75)</f>
        <v>991.75</v>
      </c>
      <c r="D167" s="2">
        <f>IFERROR(__xludf.DUMMYFUNCTION("""COMPUTED_VALUE"""),45532.66666666667)</f>
        <v>45532.66667</v>
      </c>
      <c r="E167" s="1">
        <f>IFERROR(__xludf.DUMMYFUNCTION("""COMPUTED_VALUE"""),1000.06)</f>
        <v>1000.06</v>
      </c>
      <c r="G167" s="2">
        <f>IFERROR(__xludf.DUMMYFUNCTION("""COMPUTED_VALUE"""),45532.66666666667)</f>
        <v>45532.66667</v>
      </c>
      <c r="H167" s="1">
        <f>IFERROR(__xludf.DUMMYFUNCTION("""COMPUTED_VALUE"""),988.56)</f>
        <v>988.56</v>
      </c>
      <c r="J167" s="2">
        <f>IFERROR(__xludf.DUMMYFUNCTION("""COMPUTED_VALUE"""),45532.66666666667)</f>
        <v>45532.66667</v>
      </c>
      <c r="K167" s="1">
        <f>IFERROR(__xludf.DUMMYFUNCTION("""COMPUTED_VALUE"""),993.35)</f>
        <v>993.35</v>
      </c>
      <c r="M167" s="2">
        <f>IFERROR(__xludf.DUMMYFUNCTION("""COMPUTED_VALUE"""),45532.66666666667)</f>
        <v>45532.66667</v>
      </c>
      <c r="N167" s="1">
        <f>IFERROR(__xludf.DUMMYFUNCTION("""COMPUTED_VALUE"""),5.8230346E7)</f>
        <v>58230346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IFERROR(__xludf.DUMMYFUNCTION("""COMPUTED_VALUE"""),994.87)</f>
        <v>994.87</v>
      </c>
      <c r="D168" s="2">
        <f>IFERROR(__xludf.DUMMYFUNCTION("""COMPUTED_VALUE"""),45533.66666666667)</f>
        <v>45533.66667</v>
      </c>
      <c r="E168" s="1">
        <f>IFERROR(__xludf.DUMMYFUNCTION("""COMPUTED_VALUE"""),998.44)</f>
        <v>998.44</v>
      </c>
      <c r="G168" s="2">
        <f>IFERROR(__xludf.DUMMYFUNCTION("""COMPUTED_VALUE"""),45533.66666666667)</f>
        <v>45533.66667</v>
      </c>
      <c r="H168" s="1">
        <f>IFERROR(__xludf.DUMMYFUNCTION("""COMPUTED_VALUE"""),989.2)</f>
        <v>989.2</v>
      </c>
      <c r="J168" s="2">
        <f>IFERROR(__xludf.DUMMYFUNCTION("""COMPUTED_VALUE"""),45533.66666666667)</f>
        <v>45533.66667</v>
      </c>
      <c r="K168" s="1">
        <f>IFERROR(__xludf.DUMMYFUNCTION("""COMPUTED_VALUE"""),990.84)</f>
        <v>990.84</v>
      </c>
      <c r="M168" s="2">
        <f>IFERROR(__xludf.DUMMYFUNCTION("""COMPUTED_VALUE"""),45533.66666666667)</f>
        <v>45533.66667</v>
      </c>
      <c r="N168" s="1">
        <f>IFERROR(__xludf.DUMMYFUNCTION("""COMPUTED_VALUE"""),5.7662286E7)</f>
        <v>57662286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IFERROR(__xludf.DUMMYFUNCTION("""COMPUTED_VALUE"""),990.95)</f>
        <v>990.95</v>
      </c>
      <c r="D169" s="2">
        <f>IFERROR(__xludf.DUMMYFUNCTION("""COMPUTED_VALUE"""),45534.66666666667)</f>
        <v>45534.66667</v>
      </c>
      <c r="E169" s="1">
        <f>IFERROR(__xludf.DUMMYFUNCTION("""COMPUTED_VALUE"""),1004.62)</f>
        <v>1004.62</v>
      </c>
      <c r="G169" s="2">
        <f>IFERROR(__xludf.DUMMYFUNCTION("""COMPUTED_VALUE"""),45534.66666666667)</f>
        <v>45534.66667</v>
      </c>
      <c r="H169" s="1">
        <f>IFERROR(__xludf.DUMMYFUNCTION("""COMPUTED_VALUE"""),990.42)</f>
        <v>990.42</v>
      </c>
      <c r="J169" s="2">
        <f>IFERROR(__xludf.DUMMYFUNCTION("""COMPUTED_VALUE"""),45534.66666666667)</f>
        <v>45534.66667</v>
      </c>
      <c r="K169" s="1">
        <f>IFERROR(__xludf.DUMMYFUNCTION("""COMPUTED_VALUE"""),1004.2)</f>
        <v>1004.2</v>
      </c>
      <c r="M169" s="2">
        <f>IFERROR(__xludf.DUMMYFUNCTION("""COMPUTED_VALUE"""),45534.66666666667)</f>
        <v>45534.66667</v>
      </c>
      <c r="N169" s="1">
        <f>IFERROR(__xludf.DUMMYFUNCTION("""COMPUTED_VALUE"""),8.647322E7)</f>
        <v>86473220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IFERROR(__xludf.DUMMYFUNCTION("""COMPUTED_VALUE"""),1002.47)</f>
        <v>1002.47</v>
      </c>
      <c r="D170" s="2">
        <f>IFERROR(__xludf.DUMMYFUNCTION("""COMPUTED_VALUE"""),45538.66666666667)</f>
        <v>45538.66667</v>
      </c>
      <c r="E170" s="1">
        <f>IFERROR(__xludf.DUMMYFUNCTION("""COMPUTED_VALUE"""),1006.37)</f>
        <v>1006.37</v>
      </c>
      <c r="G170" s="2">
        <f>IFERROR(__xludf.DUMMYFUNCTION("""COMPUTED_VALUE"""),45538.66666666667)</f>
        <v>45538.66667</v>
      </c>
      <c r="H170" s="1">
        <f>IFERROR(__xludf.DUMMYFUNCTION("""COMPUTED_VALUE"""),996.55)</f>
        <v>996.55</v>
      </c>
      <c r="J170" s="2">
        <f>IFERROR(__xludf.DUMMYFUNCTION("""COMPUTED_VALUE"""),45538.66666666667)</f>
        <v>45538.66667</v>
      </c>
      <c r="K170" s="1">
        <f>IFERROR(__xludf.DUMMYFUNCTION("""COMPUTED_VALUE"""),999.77)</f>
        <v>999.77</v>
      </c>
      <c r="M170" s="2">
        <f>IFERROR(__xludf.DUMMYFUNCTION("""COMPUTED_VALUE"""),45538.66666666667)</f>
        <v>45538.66667</v>
      </c>
      <c r="N170" s="1">
        <f>IFERROR(__xludf.DUMMYFUNCTION("""COMPUTED_VALUE"""),9.1561695E7)</f>
        <v>91561695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IFERROR(__xludf.DUMMYFUNCTION("""COMPUTED_VALUE"""),999.86)</f>
        <v>999.86</v>
      </c>
      <c r="D171" s="2">
        <f>IFERROR(__xludf.DUMMYFUNCTION("""COMPUTED_VALUE"""),45539.66666666667)</f>
        <v>45539.66667</v>
      </c>
      <c r="E171" s="1">
        <f>IFERROR(__xludf.DUMMYFUNCTION("""COMPUTED_VALUE"""),1000.34)</f>
        <v>1000.34</v>
      </c>
      <c r="G171" s="2">
        <f>IFERROR(__xludf.DUMMYFUNCTION("""COMPUTED_VALUE"""),45539.66666666667)</f>
        <v>45539.66667</v>
      </c>
      <c r="H171" s="1">
        <f>IFERROR(__xludf.DUMMYFUNCTION("""COMPUTED_VALUE"""),989.96)</f>
        <v>989.96</v>
      </c>
      <c r="J171" s="2">
        <f>IFERROR(__xludf.DUMMYFUNCTION("""COMPUTED_VALUE"""),45539.66666666667)</f>
        <v>45539.66667</v>
      </c>
      <c r="K171" s="1">
        <f>IFERROR(__xludf.DUMMYFUNCTION("""COMPUTED_VALUE"""),995.16)</f>
        <v>995.16</v>
      </c>
      <c r="M171" s="2">
        <f>IFERROR(__xludf.DUMMYFUNCTION("""COMPUTED_VALUE"""),45539.66666666667)</f>
        <v>45539.66667</v>
      </c>
      <c r="N171" s="1">
        <f>IFERROR(__xludf.DUMMYFUNCTION("""COMPUTED_VALUE"""),6.7529254E7)</f>
        <v>67529254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IFERROR(__xludf.DUMMYFUNCTION("""COMPUTED_VALUE"""),996.12)</f>
        <v>996.12</v>
      </c>
      <c r="D172" s="2">
        <f>IFERROR(__xludf.DUMMYFUNCTION("""COMPUTED_VALUE"""),45540.66666666667)</f>
        <v>45540.66667</v>
      </c>
      <c r="E172" s="1">
        <f>IFERROR(__xludf.DUMMYFUNCTION("""COMPUTED_VALUE"""),996.12)</f>
        <v>996.12</v>
      </c>
      <c r="G172" s="2">
        <f>IFERROR(__xludf.DUMMYFUNCTION("""COMPUTED_VALUE"""),45540.66666666667)</f>
        <v>45540.66667</v>
      </c>
      <c r="H172" s="1">
        <f>IFERROR(__xludf.DUMMYFUNCTION("""COMPUTED_VALUE"""),978.69)</f>
        <v>978.69</v>
      </c>
      <c r="J172" s="2">
        <f>IFERROR(__xludf.DUMMYFUNCTION("""COMPUTED_VALUE"""),45540.66666666667)</f>
        <v>45540.66667</v>
      </c>
      <c r="K172" s="1">
        <f>IFERROR(__xludf.DUMMYFUNCTION("""COMPUTED_VALUE"""),981.35)</f>
        <v>981.35</v>
      </c>
      <c r="M172" s="2">
        <f>IFERROR(__xludf.DUMMYFUNCTION("""COMPUTED_VALUE"""),45540.66666666667)</f>
        <v>45540.66667</v>
      </c>
      <c r="N172" s="1">
        <f>IFERROR(__xludf.DUMMYFUNCTION("""COMPUTED_VALUE"""),7.2468405E7)</f>
        <v>72468405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IFERROR(__xludf.DUMMYFUNCTION("""COMPUTED_VALUE"""),981.61)</f>
        <v>981.61</v>
      </c>
      <c r="D173" s="2">
        <f>IFERROR(__xludf.DUMMYFUNCTION("""COMPUTED_VALUE"""),45541.66666666667)</f>
        <v>45541.66667</v>
      </c>
      <c r="E173" s="1">
        <f>IFERROR(__xludf.DUMMYFUNCTION("""COMPUTED_VALUE"""),991.11)</f>
        <v>991.11</v>
      </c>
      <c r="G173" s="2">
        <f>IFERROR(__xludf.DUMMYFUNCTION("""COMPUTED_VALUE"""),45541.66666666667)</f>
        <v>45541.66667</v>
      </c>
      <c r="H173" s="1">
        <f>IFERROR(__xludf.DUMMYFUNCTION("""COMPUTED_VALUE"""),970.8)</f>
        <v>970.8</v>
      </c>
      <c r="J173" s="2">
        <f>IFERROR(__xludf.DUMMYFUNCTION("""COMPUTED_VALUE"""),45541.66666666667)</f>
        <v>45541.66667</v>
      </c>
      <c r="K173" s="1">
        <f>IFERROR(__xludf.DUMMYFUNCTION("""COMPUTED_VALUE"""),974.23)</f>
        <v>974.23</v>
      </c>
      <c r="M173" s="2">
        <f>IFERROR(__xludf.DUMMYFUNCTION("""COMPUTED_VALUE"""),45541.66666666667)</f>
        <v>45541.66667</v>
      </c>
      <c r="N173" s="1">
        <f>IFERROR(__xludf.DUMMYFUNCTION("""COMPUTED_VALUE"""),8.4138278E7)</f>
        <v>84138278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IFERROR(__xludf.DUMMYFUNCTION("""COMPUTED_VALUE"""),975.19)</f>
        <v>975.19</v>
      </c>
      <c r="D174" s="2">
        <f>IFERROR(__xludf.DUMMYFUNCTION("""COMPUTED_VALUE"""),45544.66666666667)</f>
        <v>45544.66667</v>
      </c>
      <c r="E174" s="1">
        <f>IFERROR(__xludf.DUMMYFUNCTION("""COMPUTED_VALUE"""),980.73)</f>
        <v>980.73</v>
      </c>
      <c r="G174" s="2">
        <f>IFERROR(__xludf.DUMMYFUNCTION("""COMPUTED_VALUE"""),45544.66666666667)</f>
        <v>45544.66667</v>
      </c>
      <c r="H174" s="1">
        <f>IFERROR(__xludf.DUMMYFUNCTION("""COMPUTED_VALUE"""),968.2)</f>
        <v>968.2</v>
      </c>
      <c r="J174" s="2">
        <f>IFERROR(__xludf.DUMMYFUNCTION("""COMPUTED_VALUE"""),45544.66666666667)</f>
        <v>45544.66667</v>
      </c>
      <c r="K174" s="1">
        <f>IFERROR(__xludf.DUMMYFUNCTION("""COMPUTED_VALUE"""),978.71)</f>
        <v>978.71</v>
      </c>
      <c r="M174" s="2">
        <f>IFERROR(__xludf.DUMMYFUNCTION("""COMPUTED_VALUE"""),45544.66666666667)</f>
        <v>45544.66667</v>
      </c>
      <c r="N174" s="1">
        <f>IFERROR(__xludf.DUMMYFUNCTION("""COMPUTED_VALUE"""),9.5901766E7)</f>
        <v>95901766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IFERROR(__xludf.DUMMYFUNCTION("""COMPUTED_VALUE"""),978.69)</f>
        <v>978.69</v>
      </c>
      <c r="D175" s="2">
        <f>IFERROR(__xludf.DUMMYFUNCTION("""COMPUTED_VALUE"""),45545.66666666667)</f>
        <v>45545.66667</v>
      </c>
      <c r="E175" s="1">
        <f>IFERROR(__xludf.DUMMYFUNCTION("""COMPUTED_VALUE"""),983.02)</f>
        <v>983.02</v>
      </c>
      <c r="G175" s="2">
        <f>IFERROR(__xludf.DUMMYFUNCTION("""COMPUTED_VALUE"""),45545.66666666667)</f>
        <v>45545.66667</v>
      </c>
      <c r="H175" s="1">
        <f>IFERROR(__xludf.DUMMYFUNCTION("""COMPUTED_VALUE"""),972.35)</f>
        <v>972.35</v>
      </c>
      <c r="J175" s="2">
        <f>IFERROR(__xludf.DUMMYFUNCTION("""COMPUTED_VALUE"""),45545.66666666667)</f>
        <v>45545.66667</v>
      </c>
      <c r="K175" s="1">
        <f>IFERROR(__xludf.DUMMYFUNCTION("""COMPUTED_VALUE"""),978.32)</f>
        <v>978.32</v>
      </c>
      <c r="M175" s="2">
        <f>IFERROR(__xludf.DUMMYFUNCTION("""COMPUTED_VALUE"""),45545.66666666667)</f>
        <v>45545.66667</v>
      </c>
      <c r="N175" s="1">
        <f>IFERROR(__xludf.DUMMYFUNCTION("""COMPUTED_VALUE"""),8.5472036E7)</f>
        <v>85472036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IFERROR(__xludf.DUMMYFUNCTION("""COMPUTED_VALUE"""),977.98)</f>
        <v>977.98</v>
      </c>
      <c r="D176" s="2">
        <f>IFERROR(__xludf.DUMMYFUNCTION("""COMPUTED_VALUE"""),45546.66666666667)</f>
        <v>45546.66667</v>
      </c>
      <c r="E176" s="1">
        <f>IFERROR(__xludf.DUMMYFUNCTION("""COMPUTED_VALUE"""),982.17)</f>
        <v>982.17</v>
      </c>
      <c r="G176" s="2">
        <f>IFERROR(__xludf.DUMMYFUNCTION("""COMPUTED_VALUE"""),45546.66666666667)</f>
        <v>45546.66667</v>
      </c>
      <c r="H176" s="1">
        <f>IFERROR(__xludf.DUMMYFUNCTION("""COMPUTED_VALUE"""),968.52)</f>
        <v>968.52</v>
      </c>
      <c r="J176" s="2">
        <f>IFERROR(__xludf.DUMMYFUNCTION("""COMPUTED_VALUE"""),45546.66666666667)</f>
        <v>45546.66667</v>
      </c>
      <c r="K176" s="1">
        <f>IFERROR(__xludf.DUMMYFUNCTION("""COMPUTED_VALUE"""),981.19)</f>
        <v>981.19</v>
      </c>
      <c r="M176" s="2">
        <f>IFERROR(__xludf.DUMMYFUNCTION("""COMPUTED_VALUE"""),45546.66666666667)</f>
        <v>45546.66667</v>
      </c>
      <c r="N176" s="1">
        <f>IFERROR(__xludf.DUMMYFUNCTION("""COMPUTED_VALUE"""),7.6847583E7)</f>
        <v>76847583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IFERROR(__xludf.DUMMYFUNCTION("""COMPUTED_VALUE"""),980.4)</f>
        <v>980.4</v>
      </c>
      <c r="D177" s="2">
        <f>IFERROR(__xludf.DUMMYFUNCTION("""COMPUTED_VALUE"""),45547.66666666667)</f>
        <v>45547.66667</v>
      </c>
      <c r="E177" s="1">
        <f>IFERROR(__xludf.DUMMYFUNCTION("""COMPUTED_VALUE"""),987.6)</f>
        <v>987.6</v>
      </c>
      <c r="G177" s="2">
        <f>IFERROR(__xludf.DUMMYFUNCTION("""COMPUTED_VALUE"""),45547.66666666667)</f>
        <v>45547.66667</v>
      </c>
      <c r="H177" s="1">
        <f>IFERROR(__xludf.DUMMYFUNCTION("""COMPUTED_VALUE"""),975.26)</f>
        <v>975.26</v>
      </c>
      <c r="J177" s="2">
        <f>IFERROR(__xludf.DUMMYFUNCTION("""COMPUTED_VALUE"""),45547.66666666667)</f>
        <v>45547.66667</v>
      </c>
      <c r="K177" s="1">
        <f>IFERROR(__xludf.DUMMYFUNCTION("""COMPUTED_VALUE"""),986.3)</f>
        <v>986.3</v>
      </c>
      <c r="M177" s="2">
        <f>IFERROR(__xludf.DUMMYFUNCTION("""COMPUTED_VALUE"""),45547.66666666667)</f>
        <v>45547.66667</v>
      </c>
      <c r="N177" s="1">
        <f>IFERROR(__xludf.DUMMYFUNCTION("""COMPUTED_VALUE"""),7.1243269E7)</f>
        <v>71243269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IFERROR(__xludf.DUMMYFUNCTION("""COMPUTED_VALUE"""),986.46)</f>
        <v>986.46</v>
      </c>
      <c r="D178" s="2">
        <f>IFERROR(__xludf.DUMMYFUNCTION("""COMPUTED_VALUE"""),45548.66666666667)</f>
        <v>45548.66667</v>
      </c>
      <c r="E178" s="1">
        <f>IFERROR(__xludf.DUMMYFUNCTION("""COMPUTED_VALUE"""),991.02)</f>
        <v>991.02</v>
      </c>
      <c r="G178" s="2">
        <f>IFERROR(__xludf.DUMMYFUNCTION("""COMPUTED_VALUE"""),45548.66666666667)</f>
        <v>45548.66667</v>
      </c>
      <c r="H178" s="1">
        <f>IFERROR(__xludf.DUMMYFUNCTION("""COMPUTED_VALUE"""),982.54)</f>
        <v>982.54</v>
      </c>
      <c r="J178" s="2">
        <f>IFERROR(__xludf.DUMMYFUNCTION("""COMPUTED_VALUE"""),45548.66666666667)</f>
        <v>45548.66667</v>
      </c>
      <c r="K178" s="1">
        <f>IFERROR(__xludf.DUMMYFUNCTION("""COMPUTED_VALUE"""),984.96)</f>
        <v>984.96</v>
      </c>
      <c r="M178" s="2">
        <f>IFERROR(__xludf.DUMMYFUNCTION("""COMPUTED_VALUE"""),45548.66666666667)</f>
        <v>45548.66667</v>
      </c>
      <c r="N178" s="1">
        <f>IFERROR(__xludf.DUMMYFUNCTION("""COMPUTED_VALUE"""),5.6814527E7)</f>
        <v>56814527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IFERROR(__xludf.DUMMYFUNCTION("""COMPUTED_VALUE"""),986.82)</f>
        <v>986.82</v>
      </c>
      <c r="D179" s="2">
        <f>IFERROR(__xludf.DUMMYFUNCTION("""COMPUTED_VALUE"""),45551.66666666667)</f>
        <v>45551.66667</v>
      </c>
      <c r="E179" s="1">
        <f>IFERROR(__xludf.DUMMYFUNCTION("""COMPUTED_VALUE"""),995.53)</f>
        <v>995.53</v>
      </c>
      <c r="G179" s="2">
        <f>IFERROR(__xludf.DUMMYFUNCTION("""COMPUTED_VALUE"""),45551.66666666667)</f>
        <v>45551.66667</v>
      </c>
      <c r="H179" s="1">
        <f>IFERROR(__xludf.DUMMYFUNCTION("""COMPUTED_VALUE"""),986.82)</f>
        <v>986.82</v>
      </c>
      <c r="J179" s="2">
        <f>IFERROR(__xludf.DUMMYFUNCTION("""COMPUTED_VALUE"""),45551.66666666667)</f>
        <v>45551.66667</v>
      </c>
      <c r="K179" s="1">
        <f>IFERROR(__xludf.DUMMYFUNCTION("""COMPUTED_VALUE"""),994.15)</f>
        <v>994.15</v>
      </c>
      <c r="M179" s="2">
        <f>IFERROR(__xludf.DUMMYFUNCTION("""COMPUTED_VALUE"""),45551.66666666667)</f>
        <v>45551.66667</v>
      </c>
      <c r="N179" s="1">
        <f>IFERROR(__xludf.DUMMYFUNCTION("""COMPUTED_VALUE"""),7.1832244E7)</f>
        <v>71832244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IFERROR(__xludf.DUMMYFUNCTION("""COMPUTED_VALUE"""),994.28)</f>
        <v>994.28</v>
      </c>
      <c r="D180" s="2">
        <f>IFERROR(__xludf.DUMMYFUNCTION("""COMPUTED_VALUE"""),45552.66666666667)</f>
        <v>45552.66667</v>
      </c>
      <c r="E180" s="1">
        <f>IFERROR(__xludf.DUMMYFUNCTION("""COMPUTED_VALUE"""),994.28)</f>
        <v>994.28</v>
      </c>
      <c r="G180" s="2">
        <f>IFERROR(__xludf.DUMMYFUNCTION("""COMPUTED_VALUE"""),45552.66666666667)</f>
        <v>45552.66667</v>
      </c>
      <c r="H180" s="1">
        <f>IFERROR(__xludf.DUMMYFUNCTION("""COMPUTED_VALUE"""),982.37)</f>
        <v>982.37</v>
      </c>
      <c r="J180" s="2">
        <f>IFERROR(__xludf.DUMMYFUNCTION("""COMPUTED_VALUE"""),45552.66666666667)</f>
        <v>45552.66667</v>
      </c>
      <c r="K180" s="1">
        <f>IFERROR(__xludf.DUMMYFUNCTION("""COMPUTED_VALUE"""),986.33)</f>
        <v>986.33</v>
      </c>
      <c r="M180" s="2">
        <f>IFERROR(__xludf.DUMMYFUNCTION("""COMPUTED_VALUE"""),45552.66666666667)</f>
        <v>45552.66667</v>
      </c>
      <c r="N180" s="1">
        <f>IFERROR(__xludf.DUMMYFUNCTION("""COMPUTED_VALUE"""),6.943014E7)</f>
        <v>69430140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IFERROR(__xludf.DUMMYFUNCTION("""COMPUTED_VALUE"""),986.31)</f>
        <v>986.31</v>
      </c>
      <c r="D181" s="2">
        <f>IFERROR(__xludf.DUMMYFUNCTION("""COMPUTED_VALUE"""),45553.66666666667)</f>
        <v>45553.66667</v>
      </c>
      <c r="E181" s="1">
        <f>IFERROR(__xludf.DUMMYFUNCTION("""COMPUTED_VALUE"""),994.81)</f>
        <v>994.81</v>
      </c>
      <c r="G181" s="2">
        <f>IFERROR(__xludf.DUMMYFUNCTION("""COMPUTED_VALUE"""),45553.66666666667)</f>
        <v>45553.66667</v>
      </c>
      <c r="H181" s="1">
        <f>IFERROR(__xludf.DUMMYFUNCTION("""COMPUTED_VALUE"""),983.15)</f>
        <v>983.15</v>
      </c>
      <c r="J181" s="2">
        <f>IFERROR(__xludf.DUMMYFUNCTION("""COMPUTED_VALUE"""),45553.66666666667)</f>
        <v>45553.66667</v>
      </c>
      <c r="K181" s="1">
        <f>IFERROR(__xludf.DUMMYFUNCTION("""COMPUTED_VALUE"""),985.32)</f>
        <v>985.32</v>
      </c>
      <c r="M181" s="2">
        <f>IFERROR(__xludf.DUMMYFUNCTION("""COMPUTED_VALUE"""),45553.66666666667)</f>
        <v>45553.66667</v>
      </c>
      <c r="N181" s="1">
        <f>IFERROR(__xludf.DUMMYFUNCTION("""COMPUTED_VALUE"""),7.2659506E7)</f>
        <v>72659506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IFERROR(__xludf.DUMMYFUNCTION("""COMPUTED_VALUE"""),987.22)</f>
        <v>987.22</v>
      </c>
      <c r="D182" s="2">
        <f>IFERROR(__xludf.DUMMYFUNCTION("""COMPUTED_VALUE"""),45554.66666666667)</f>
        <v>45554.66667</v>
      </c>
      <c r="E182" s="1">
        <f>IFERROR(__xludf.DUMMYFUNCTION("""COMPUTED_VALUE"""),991.27)</f>
        <v>991.27</v>
      </c>
      <c r="G182" s="2">
        <f>IFERROR(__xludf.DUMMYFUNCTION("""COMPUTED_VALUE"""),45554.66666666667)</f>
        <v>45554.66667</v>
      </c>
      <c r="H182" s="1">
        <f>IFERROR(__xludf.DUMMYFUNCTION("""COMPUTED_VALUE"""),979.94)</f>
        <v>979.94</v>
      </c>
      <c r="J182" s="2">
        <f>IFERROR(__xludf.DUMMYFUNCTION("""COMPUTED_VALUE"""),45554.66666666667)</f>
        <v>45554.66667</v>
      </c>
      <c r="K182" s="1">
        <f>IFERROR(__xludf.DUMMYFUNCTION("""COMPUTED_VALUE"""),984.26)</f>
        <v>984.26</v>
      </c>
      <c r="M182" s="2">
        <f>IFERROR(__xludf.DUMMYFUNCTION("""COMPUTED_VALUE"""),45554.66666666667)</f>
        <v>45554.66667</v>
      </c>
      <c r="N182" s="1">
        <f>IFERROR(__xludf.DUMMYFUNCTION("""COMPUTED_VALUE"""),8.4947447E7)</f>
        <v>84947447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IFERROR(__xludf.DUMMYFUNCTION("""COMPUTED_VALUE"""),986.81)</f>
        <v>986.81</v>
      </c>
      <c r="D183" s="2">
        <f>IFERROR(__xludf.DUMMYFUNCTION("""COMPUTED_VALUE"""),45555.66666666667)</f>
        <v>45555.66667</v>
      </c>
      <c r="E183" s="1">
        <f>IFERROR(__xludf.DUMMYFUNCTION("""COMPUTED_VALUE"""),992.79)</f>
        <v>992.79</v>
      </c>
      <c r="G183" s="2">
        <f>IFERROR(__xludf.DUMMYFUNCTION("""COMPUTED_VALUE"""),45555.66666666667)</f>
        <v>45555.66667</v>
      </c>
      <c r="H183" s="1">
        <f>IFERROR(__xludf.DUMMYFUNCTION("""COMPUTED_VALUE"""),981.68)</f>
        <v>981.68</v>
      </c>
      <c r="J183" s="2">
        <f>IFERROR(__xludf.DUMMYFUNCTION("""COMPUTED_VALUE"""),45555.66666666667)</f>
        <v>45555.66667</v>
      </c>
      <c r="K183" s="1">
        <f>IFERROR(__xludf.DUMMYFUNCTION("""COMPUTED_VALUE"""),984.78)</f>
        <v>984.78</v>
      </c>
      <c r="M183" s="2">
        <f>IFERROR(__xludf.DUMMYFUNCTION("""COMPUTED_VALUE"""),45555.66666666667)</f>
        <v>45555.66667</v>
      </c>
      <c r="N183" s="1">
        <f>IFERROR(__xludf.DUMMYFUNCTION("""COMPUTED_VALUE"""),2.07335174E8)</f>
        <v>207335174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IFERROR(__xludf.DUMMYFUNCTION("""COMPUTED_VALUE"""),985.0)</f>
        <v>985</v>
      </c>
      <c r="D184" s="2">
        <f>IFERROR(__xludf.DUMMYFUNCTION("""COMPUTED_VALUE"""),45558.66666666667)</f>
        <v>45558.66667</v>
      </c>
      <c r="E184" s="1">
        <f>IFERROR(__xludf.DUMMYFUNCTION("""COMPUTED_VALUE"""),985.21)</f>
        <v>985.21</v>
      </c>
      <c r="G184" s="2">
        <f>IFERROR(__xludf.DUMMYFUNCTION("""COMPUTED_VALUE"""),45558.66666666667)</f>
        <v>45558.66667</v>
      </c>
      <c r="H184" s="1">
        <f>IFERROR(__xludf.DUMMYFUNCTION("""COMPUTED_VALUE"""),977.13)</f>
        <v>977.13</v>
      </c>
      <c r="J184" s="2">
        <f>IFERROR(__xludf.DUMMYFUNCTION("""COMPUTED_VALUE"""),45558.66666666667)</f>
        <v>45558.66667</v>
      </c>
      <c r="K184" s="1">
        <f>IFERROR(__xludf.DUMMYFUNCTION("""COMPUTED_VALUE"""),980.8)</f>
        <v>980.8</v>
      </c>
      <c r="M184" s="2">
        <f>IFERROR(__xludf.DUMMYFUNCTION("""COMPUTED_VALUE"""),45558.66666666667)</f>
        <v>45558.66667</v>
      </c>
      <c r="N184" s="1">
        <f>IFERROR(__xludf.DUMMYFUNCTION("""COMPUTED_VALUE"""),7.5171136E7)</f>
        <v>75171136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IFERROR(__xludf.DUMMYFUNCTION("""COMPUTED_VALUE"""),981.02)</f>
        <v>981.02</v>
      </c>
      <c r="D185" s="2">
        <f>IFERROR(__xludf.DUMMYFUNCTION("""COMPUTED_VALUE"""),45559.66666666667)</f>
        <v>45559.66667</v>
      </c>
      <c r="E185" s="1">
        <f>IFERROR(__xludf.DUMMYFUNCTION("""COMPUTED_VALUE"""),983.88)</f>
        <v>983.88</v>
      </c>
      <c r="G185" s="2">
        <f>IFERROR(__xludf.DUMMYFUNCTION("""COMPUTED_VALUE"""),45559.66666666667)</f>
        <v>45559.66667</v>
      </c>
      <c r="H185" s="1">
        <f>IFERROR(__xludf.DUMMYFUNCTION("""COMPUTED_VALUE"""),976.5)</f>
        <v>976.5</v>
      </c>
      <c r="J185" s="2">
        <f>IFERROR(__xludf.DUMMYFUNCTION("""COMPUTED_VALUE"""),45559.66666666667)</f>
        <v>45559.66667</v>
      </c>
      <c r="K185" s="1">
        <f>IFERROR(__xludf.DUMMYFUNCTION("""COMPUTED_VALUE"""),983.25)</f>
        <v>983.25</v>
      </c>
      <c r="M185" s="2">
        <f>IFERROR(__xludf.DUMMYFUNCTION("""COMPUTED_VALUE"""),45559.66666666667)</f>
        <v>45559.66667</v>
      </c>
      <c r="N185" s="1">
        <f>IFERROR(__xludf.DUMMYFUNCTION("""COMPUTED_VALUE"""),8.1211362E7)</f>
        <v>81211362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IFERROR(__xludf.DUMMYFUNCTION("""COMPUTED_VALUE"""),983.78)</f>
        <v>983.78</v>
      </c>
      <c r="D186" s="2">
        <f>IFERROR(__xludf.DUMMYFUNCTION("""COMPUTED_VALUE"""),45560.66666666667)</f>
        <v>45560.66667</v>
      </c>
      <c r="E186" s="1">
        <f>IFERROR(__xludf.DUMMYFUNCTION("""COMPUTED_VALUE"""),990.55)</f>
        <v>990.55</v>
      </c>
      <c r="G186" s="2">
        <f>IFERROR(__xludf.DUMMYFUNCTION("""COMPUTED_VALUE"""),45560.66666666667)</f>
        <v>45560.66667</v>
      </c>
      <c r="H186" s="1">
        <f>IFERROR(__xludf.DUMMYFUNCTION("""COMPUTED_VALUE"""),976.1)</f>
        <v>976.1</v>
      </c>
      <c r="J186" s="2">
        <f>IFERROR(__xludf.DUMMYFUNCTION("""COMPUTED_VALUE"""),45560.66666666667)</f>
        <v>45560.66667</v>
      </c>
      <c r="K186" s="1">
        <f>IFERROR(__xludf.DUMMYFUNCTION("""COMPUTED_VALUE"""),976.38)</f>
        <v>976.38</v>
      </c>
      <c r="M186" s="2">
        <f>IFERROR(__xludf.DUMMYFUNCTION("""COMPUTED_VALUE"""),45560.66666666667)</f>
        <v>45560.66667</v>
      </c>
      <c r="N186" s="1">
        <f>IFERROR(__xludf.DUMMYFUNCTION("""COMPUTED_VALUE"""),9.6469507E7)</f>
        <v>96469507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IFERROR(__xludf.DUMMYFUNCTION("""COMPUTED_VALUE"""),975.0)</f>
        <v>975</v>
      </c>
      <c r="D187" s="2">
        <f>IFERROR(__xludf.DUMMYFUNCTION("""COMPUTED_VALUE"""),45561.66666666667)</f>
        <v>45561.66667</v>
      </c>
      <c r="E187" s="1">
        <f>IFERROR(__xludf.DUMMYFUNCTION("""COMPUTED_VALUE"""),975.0)</f>
        <v>975</v>
      </c>
      <c r="G187" s="2">
        <f>IFERROR(__xludf.DUMMYFUNCTION("""COMPUTED_VALUE"""),45561.66666666667)</f>
        <v>45561.66667</v>
      </c>
      <c r="H187" s="1">
        <f>IFERROR(__xludf.DUMMYFUNCTION("""COMPUTED_VALUE"""),967.58)</f>
        <v>967.58</v>
      </c>
      <c r="J187" s="2">
        <f>IFERROR(__xludf.DUMMYFUNCTION("""COMPUTED_VALUE"""),45561.66666666667)</f>
        <v>45561.66667</v>
      </c>
      <c r="K187" s="1">
        <f>IFERROR(__xludf.DUMMYFUNCTION("""COMPUTED_VALUE"""),970.29)</f>
        <v>970.29</v>
      </c>
      <c r="M187" s="2">
        <f>IFERROR(__xludf.DUMMYFUNCTION("""COMPUTED_VALUE"""),45561.66666666667)</f>
        <v>45561.66667</v>
      </c>
      <c r="N187" s="1">
        <f>IFERROR(__xludf.DUMMYFUNCTION("""COMPUTED_VALUE"""),8.8002807E7)</f>
        <v>88002807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IFERROR(__xludf.DUMMYFUNCTION("""COMPUTED_VALUE"""),973.36)</f>
        <v>973.36</v>
      </c>
      <c r="D188" s="2">
        <f>IFERROR(__xludf.DUMMYFUNCTION("""COMPUTED_VALUE"""),45562.66666666667)</f>
        <v>45562.66667</v>
      </c>
      <c r="E188" s="1">
        <f>IFERROR(__xludf.DUMMYFUNCTION("""COMPUTED_VALUE"""),973.36)</f>
        <v>973.36</v>
      </c>
      <c r="G188" s="2">
        <f>IFERROR(__xludf.DUMMYFUNCTION("""COMPUTED_VALUE"""),45562.66666666667)</f>
        <v>45562.66667</v>
      </c>
      <c r="H188" s="1">
        <f>IFERROR(__xludf.DUMMYFUNCTION("""COMPUTED_VALUE"""),958.68)</f>
        <v>958.68</v>
      </c>
      <c r="J188" s="2">
        <f>IFERROR(__xludf.DUMMYFUNCTION("""COMPUTED_VALUE"""),45562.66666666667)</f>
        <v>45562.66667</v>
      </c>
      <c r="K188" s="1">
        <f>IFERROR(__xludf.DUMMYFUNCTION("""COMPUTED_VALUE"""),959.15)</f>
        <v>959.15</v>
      </c>
      <c r="M188" s="2">
        <f>IFERROR(__xludf.DUMMYFUNCTION("""COMPUTED_VALUE"""),45562.66666666667)</f>
        <v>45562.66667</v>
      </c>
      <c r="N188" s="1">
        <f>IFERROR(__xludf.DUMMYFUNCTION("""COMPUTED_VALUE"""),9.1623947E7)</f>
        <v>91623947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IFERROR(__xludf.DUMMYFUNCTION("""COMPUTED_VALUE"""),959.82)</f>
        <v>959.82</v>
      </c>
      <c r="D189" s="2">
        <f>IFERROR(__xludf.DUMMYFUNCTION("""COMPUTED_VALUE"""),45565.66666666667)</f>
        <v>45565.66667</v>
      </c>
      <c r="E189" s="1">
        <f>IFERROR(__xludf.DUMMYFUNCTION("""COMPUTED_VALUE"""),964.48)</f>
        <v>964.48</v>
      </c>
      <c r="G189" s="2">
        <f>IFERROR(__xludf.DUMMYFUNCTION("""COMPUTED_VALUE"""),45565.66666666667)</f>
        <v>45565.66667</v>
      </c>
      <c r="H189" s="1">
        <f>IFERROR(__xludf.DUMMYFUNCTION("""COMPUTED_VALUE"""),951.87)</f>
        <v>951.87</v>
      </c>
      <c r="J189" s="2">
        <f>IFERROR(__xludf.DUMMYFUNCTION("""COMPUTED_VALUE"""),45565.66666666667)</f>
        <v>45565.66667</v>
      </c>
      <c r="K189" s="1">
        <f>IFERROR(__xludf.DUMMYFUNCTION("""COMPUTED_VALUE"""),964.08)</f>
        <v>964.08</v>
      </c>
      <c r="M189" s="2">
        <f>IFERROR(__xludf.DUMMYFUNCTION("""COMPUTED_VALUE"""),45565.66666666667)</f>
        <v>45565.66667</v>
      </c>
      <c r="N189" s="1">
        <f>IFERROR(__xludf.DUMMYFUNCTION("""COMPUTED_VALUE"""),8.1462418E7)</f>
        <v>81462418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IFERROR(__xludf.DUMMYFUNCTION("""COMPUTED_VALUE"""),965.11)</f>
        <v>965.11</v>
      </c>
      <c r="D190" s="2">
        <f>IFERROR(__xludf.DUMMYFUNCTION("""COMPUTED_VALUE"""),45566.66666666667)</f>
        <v>45566.66667</v>
      </c>
      <c r="E190" s="1">
        <f>IFERROR(__xludf.DUMMYFUNCTION("""COMPUTED_VALUE"""),967.52)</f>
        <v>967.52</v>
      </c>
      <c r="G190" s="2">
        <f>IFERROR(__xludf.DUMMYFUNCTION("""COMPUTED_VALUE"""),45566.66666666667)</f>
        <v>45566.66667</v>
      </c>
      <c r="H190" s="1">
        <f>IFERROR(__xludf.DUMMYFUNCTION("""COMPUTED_VALUE"""),959.72)</f>
        <v>959.72</v>
      </c>
      <c r="J190" s="2">
        <f>IFERROR(__xludf.DUMMYFUNCTION("""COMPUTED_VALUE"""),45566.66666666667)</f>
        <v>45566.66667</v>
      </c>
      <c r="K190" s="1">
        <f>IFERROR(__xludf.DUMMYFUNCTION("""COMPUTED_VALUE"""),964.83)</f>
        <v>964.83</v>
      </c>
      <c r="M190" s="2">
        <f>IFERROR(__xludf.DUMMYFUNCTION("""COMPUTED_VALUE"""),45566.66666666667)</f>
        <v>45566.66667</v>
      </c>
      <c r="N190" s="1">
        <f>IFERROR(__xludf.DUMMYFUNCTION("""COMPUTED_VALUE"""),8.3626372E7)</f>
        <v>83626372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IFERROR(__xludf.DUMMYFUNCTION("""COMPUTED_VALUE"""),964.77)</f>
        <v>964.77</v>
      </c>
      <c r="D191" s="2">
        <f>IFERROR(__xludf.DUMMYFUNCTION("""COMPUTED_VALUE"""),45567.66666666667)</f>
        <v>45567.66667</v>
      </c>
      <c r="E191" s="1">
        <f>IFERROR(__xludf.DUMMYFUNCTION("""COMPUTED_VALUE"""),967.51)</f>
        <v>967.51</v>
      </c>
      <c r="G191" s="2">
        <f>IFERROR(__xludf.DUMMYFUNCTION("""COMPUTED_VALUE"""),45567.66666666667)</f>
        <v>45567.66667</v>
      </c>
      <c r="H191" s="1">
        <f>IFERROR(__xludf.DUMMYFUNCTION("""COMPUTED_VALUE"""),957.64)</f>
        <v>957.64</v>
      </c>
      <c r="J191" s="2">
        <f>IFERROR(__xludf.DUMMYFUNCTION("""COMPUTED_VALUE"""),45567.66666666667)</f>
        <v>45567.66667</v>
      </c>
      <c r="K191" s="1">
        <f>IFERROR(__xludf.DUMMYFUNCTION("""COMPUTED_VALUE"""),963.15)</f>
        <v>963.15</v>
      </c>
      <c r="M191" s="2">
        <f>IFERROR(__xludf.DUMMYFUNCTION("""COMPUTED_VALUE"""),45567.66666666667)</f>
        <v>45567.66667</v>
      </c>
      <c r="N191" s="1">
        <f>IFERROR(__xludf.DUMMYFUNCTION("""COMPUTED_VALUE"""),8.1891024E7)</f>
        <v>81891024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IFERROR(__xludf.DUMMYFUNCTION("""COMPUTED_VALUE"""),962.16)</f>
        <v>962.16</v>
      </c>
      <c r="D192" s="2">
        <f>IFERROR(__xludf.DUMMYFUNCTION("""COMPUTED_VALUE"""),45568.66666666667)</f>
        <v>45568.66667</v>
      </c>
      <c r="E192" s="1">
        <f>IFERROR(__xludf.DUMMYFUNCTION("""COMPUTED_VALUE"""),962.16)</f>
        <v>962.16</v>
      </c>
      <c r="G192" s="2">
        <f>IFERROR(__xludf.DUMMYFUNCTION("""COMPUTED_VALUE"""),45568.66666666667)</f>
        <v>45568.66667</v>
      </c>
      <c r="H192" s="1">
        <f>IFERROR(__xludf.DUMMYFUNCTION("""COMPUTED_VALUE"""),954.1)</f>
        <v>954.1</v>
      </c>
      <c r="J192" s="2">
        <f>IFERROR(__xludf.DUMMYFUNCTION("""COMPUTED_VALUE"""),45568.66666666667)</f>
        <v>45568.66667</v>
      </c>
      <c r="K192" s="1">
        <f>IFERROR(__xludf.DUMMYFUNCTION("""COMPUTED_VALUE"""),956.46)</f>
        <v>956.46</v>
      </c>
      <c r="M192" s="2">
        <f>IFERROR(__xludf.DUMMYFUNCTION("""COMPUTED_VALUE"""),45568.66666666667)</f>
        <v>45568.66667</v>
      </c>
      <c r="N192" s="1">
        <f>IFERROR(__xludf.DUMMYFUNCTION("""COMPUTED_VALUE"""),7.5493057E7)</f>
        <v>75493057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IFERROR(__xludf.DUMMYFUNCTION("""COMPUTED_VALUE"""),955.7)</f>
        <v>955.7</v>
      </c>
      <c r="D193" s="2">
        <f>IFERROR(__xludf.DUMMYFUNCTION("""COMPUTED_VALUE"""),45569.66666666667)</f>
        <v>45569.66667</v>
      </c>
      <c r="E193" s="1">
        <f>IFERROR(__xludf.DUMMYFUNCTION("""COMPUTED_VALUE"""),956.76)</f>
        <v>956.76</v>
      </c>
      <c r="G193" s="2">
        <f>IFERROR(__xludf.DUMMYFUNCTION("""COMPUTED_VALUE"""),45569.66666666667)</f>
        <v>45569.66667</v>
      </c>
      <c r="H193" s="1">
        <f>IFERROR(__xludf.DUMMYFUNCTION("""COMPUTED_VALUE"""),949.46)</f>
        <v>949.46</v>
      </c>
      <c r="J193" s="2">
        <f>IFERROR(__xludf.DUMMYFUNCTION("""COMPUTED_VALUE"""),45569.66666666667)</f>
        <v>45569.66667</v>
      </c>
      <c r="K193" s="1">
        <f>IFERROR(__xludf.DUMMYFUNCTION("""COMPUTED_VALUE"""),956.76)</f>
        <v>956.76</v>
      </c>
      <c r="M193" s="2">
        <f>IFERROR(__xludf.DUMMYFUNCTION("""COMPUTED_VALUE"""),45569.66666666667)</f>
        <v>45569.66667</v>
      </c>
      <c r="N193" s="1">
        <f>IFERROR(__xludf.DUMMYFUNCTION("""COMPUTED_VALUE"""),7.4162153E7)</f>
        <v>74162153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IFERROR(__xludf.DUMMYFUNCTION("""COMPUTED_VALUE"""),959.17)</f>
        <v>959.17</v>
      </c>
      <c r="D194" s="2">
        <f>IFERROR(__xludf.DUMMYFUNCTION("""COMPUTED_VALUE"""),45572.66666666667)</f>
        <v>45572.66667</v>
      </c>
      <c r="E194" s="1">
        <f>IFERROR(__xludf.DUMMYFUNCTION("""COMPUTED_VALUE"""),969.0)</f>
        <v>969</v>
      </c>
      <c r="G194" s="2">
        <f>IFERROR(__xludf.DUMMYFUNCTION("""COMPUTED_VALUE"""),45572.66666666667)</f>
        <v>45572.66667</v>
      </c>
      <c r="H194" s="1">
        <f>IFERROR(__xludf.DUMMYFUNCTION("""COMPUTED_VALUE"""),957.34)</f>
        <v>957.34</v>
      </c>
      <c r="J194" s="2">
        <f>IFERROR(__xludf.DUMMYFUNCTION("""COMPUTED_VALUE"""),45572.66666666667)</f>
        <v>45572.66667</v>
      </c>
      <c r="K194" s="1">
        <f>IFERROR(__xludf.DUMMYFUNCTION("""COMPUTED_VALUE"""),959.16)</f>
        <v>959.16</v>
      </c>
      <c r="M194" s="2">
        <f>IFERROR(__xludf.DUMMYFUNCTION("""COMPUTED_VALUE"""),45572.66666666667)</f>
        <v>45572.66667</v>
      </c>
      <c r="N194" s="1">
        <f>IFERROR(__xludf.DUMMYFUNCTION("""COMPUTED_VALUE"""),9.4584961E7)</f>
        <v>94584961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IFERROR(__xludf.DUMMYFUNCTION("""COMPUTED_VALUE"""),960.88)</f>
        <v>960.88</v>
      </c>
      <c r="D195" s="2">
        <f>IFERROR(__xludf.DUMMYFUNCTION("""COMPUTED_VALUE"""),45573.66666666667)</f>
        <v>45573.66667</v>
      </c>
      <c r="E195" s="1">
        <f>IFERROR(__xludf.DUMMYFUNCTION("""COMPUTED_VALUE"""),969.38)</f>
        <v>969.38</v>
      </c>
      <c r="G195" s="2">
        <f>IFERROR(__xludf.DUMMYFUNCTION("""COMPUTED_VALUE"""),45573.66666666667)</f>
        <v>45573.66667</v>
      </c>
      <c r="H195" s="1">
        <f>IFERROR(__xludf.DUMMYFUNCTION("""COMPUTED_VALUE"""),960.88)</f>
        <v>960.88</v>
      </c>
      <c r="J195" s="2">
        <f>IFERROR(__xludf.DUMMYFUNCTION("""COMPUTED_VALUE"""),45573.66666666667)</f>
        <v>45573.66667</v>
      </c>
      <c r="K195" s="1">
        <f>IFERROR(__xludf.DUMMYFUNCTION("""COMPUTED_VALUE"""),964.65)</f>
        <v>964.65</v>
      </c>
      <c r="M195" s="2">
        <f>IFERROR(__xludf.DUMMYFUNCTION("""COMPUTED_VALUE"""),45573.66666666667)</f>
        <v>45573.66667</v>
      </c>
      <c r="N195" s="1">
        <f>IFERROR(__xludf.DUMMYFUNCTION("""COMPUTED_VALUE"""),6.9787426E7)</f>
        <v>69787426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IFERROR(__xludf.DUMMYFUNCTION("""COMPUTED_VALUE"""),964.3)</f>
        <v>964.3</v>
      </c>
      <c r="D196" s="2">
        <f>IFERROR(__xludf.DUMMYFUNCTION("""COMPUTED_VALUE"""),45574.66666666667)</f>
        <v>45574.66667</v>
      </c>
      <c r="E196" s="1">
        <f>IFERROR(__xludf.DUMMYFUNCTION("""COMPUTED_VALUE"""),975.9)</f>
        <v>975.9</v>
      </c>
      <c r="G196" s="2">
        <f>IFERROR(__xludf.DUMMYFUNCTION("""COMPUTED_VALUE"""),45574.66666666667)</f>
        <v>45574.66667</v>
      </c>
      <c r="H196" s="1">
        <f>IFERROR(__xludf.DUMMYFUNCTION("""COMPUTED_VALUE"""),964.1)</f>
        <v>964.1</v>
      </c>
      <c r="J196" s="2">
        <f>IFERROR(__xludf.DUMMYFUNCTION("""COMPUTED_VALUE"""),45574.66666666667)</f>
        <v>45574.66667</v>
      </c>
      <c r="K196" s="1">
        <f>IFERROR(__xludf.DUMMYFUNCTION("""COMPUTED_VALUE"""),975.07)</f>
        <v>975.07</v>
      </c>
      <c r="M196" s="2">
        <f>IFERROR(__xludf.DUMMYFUNCTION("""COMPUTED_VALUE"""),45574.66666666667)</f>
        <v>45574.66667</v>
      </c>
      <c r="N196" s="1">
        <f>IFERROR(__xludf.DUMMYFUNCTION("""COMPUTED_VALUE"""),8.6672474E7)</f>
        <v>86672474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IFERROR(__xludf.DUMMYFUNCTION("""COMPUTED_VALUE"""),974.33)</f>
        <v>974.33</v>
      </c>
      <c r="D197" s="2">
        <f>IFERROR(__xludf.DUMMYFUNCTION("""COMPUTED_VALUE"""),45575.66666666667)</f>
        <v>45575.66667</v>
      </c>
      <c r="E197" s="1">
        <f>IFERROR(__xludf.DUMMYFUNCTION("""COMPUTED_VALUE"""),976.37)</f>
        <v>976.37</v>
      </c>
      <c r="G197" s="2">
        <f>IFERROR(__xludf.DUMMYFUNCTION("""COMPUTED_VALUE"""),45575.66666666667)</f>
        <v>45575.66667</v>
      </c>
      <c r="H197" s="1">
        <f>IFERROR(__xludf.DUMMYFUNCTION("""COMPUTED_VALUE"""),963.99)</f>
        <v>963.99</v>
      </c>
      <c r="J197" s="2">
        <f>IFERROR(__xludf.DUMMYFUNCTION("""COMPUTED_VALUE"""),45575.66666666667)</f>
        <v>45575.66667</v>
      </c>
      <c r="K197" s="1">
        <f>IFERROR(__xludf.DUMMYFUNCTION("""COMPUTED_VALUE"""),966.81)</f>
        <v>966.81</v>
      </c>
      <c r="M197" s="2">
        <f>IFERROR(__xludf.DUMMYFUNCTION("""COMPUTED_VALUE"""),45575.66666666667)</f>
        <v>45575.66667</v>
      </c>
      <c r="N197" s="1">
        <f>IFERROR(__xludf.DUMMYFUNCTION("""COMPUTED_VALUE"""),7.1455022E7)</f>
        <v>71455022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IFERROR(__xludf.DUMMYFUNCTION("""COMPUTED_VALUE"""),968.8)</f>
        <v>968.8</v>
      </c>
      <c r="D198" s="2">
        <f>IFERROR(__xludf.DUMMYFUNCTION("""COMPUTED_VALUE"""),45576.66666666667)</f>
        <v>45576.66667</v>
      </c>
      <c r="E198" s="1">
        <f>IFERROR(__xludf.DUMMYFUNCTION("""COMPUTED_VALUE"""),976.93)</f>
        <v>976.93</v>
      </c>
      <c r="G198" s="2">
        <f>IFERROR(__xludf.DUMMYFUNCTION("""COMPUTED_VALUE"""),45576.66666666667)</f>
        <v>45576.66667</v>
      </c>
      <c r="H198" s="1">
        <f>IFERROR(__xludf.DUMMYFUNCTION("""COMPUTED_VALUE"""),966.29)</f>
        <v>966.29</v>
      </c>
      <c r="J198" s="2">
        <f>IFERROR(__xludf.DUMMYFUNCTION("""COMPUTED_VALUE"""),45576.66666666667)</f>
        <v>45576.66667</v>
      </c>
      <c r="K198" s="1">
        <f>IFERROR(__xludf.DUMMYFUNCTION("""COMPUTED_VALUE"""),976.93)</f>
        <v>976.93</v>
      </c>
      <c r="M198" s="2">
        <f>IFERROR(__xludf.DUMMYFUNCTION("""COMPUTED_VALUE"""),45576.66666666667)</f>
        <v>45576.66667</v>
      </c>
      <c r="N198" s="1">
        <f>IFERROR(__xludf.DUMMYFUNCTION("""COMPUTED_VALUE"""),6.7583835E7)</f>
        <v>67583835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IFERROR(__xludf.DUMMYFUNCTION("""COMPUTED_VALUE"""),976.84)</f>
        <v>976.84</v>
      </c>
      <c r="D199" s="2">
        <f>IFERROR(__xludf.DUMMYFUNCTION("""COMPUTED_VALUE"""),45579.66666666667)</f>
        <v>45579.66667</v>
      </c>
      <c r="E199" s="1">
        <f>IFERROR(__xludf.DUMMYFUNCTION("""COMPUTED_VALUE"""),978.6)</f>
        <v>978.6</v>
      </c>
      <c r="G199" s="2">
        <f>IFERROR(__xludf.DUMMYFUNCTION("""COMPUTED_VALUE"""),45579.66666666667)</f>
        <v>45579.66667</v>
      </c>
      <c r="H199" s="1">
        <f>IFERROR(__xludf.DUMMYFUNCTION("""COMPUTED_VALUE"""),973.1)</f>
        <v>973.1</v>
      </c>
      <c r="J199" s="2">
        <f>IFERROR(__xludf.DUMMYFUNCTION("""COMPUTED_VALUE"""),45579.66666666667)</f>
        <v>45579.66667</v>
      </c>
      <c r="K199" s="1">
        <f>IFERROR(__xludf.DUMMYFUNCTION("""COMPUTED_VALUE"""),976.84)</f>
        <v>976.84</v>
      </c>
      <c r="M199" s="2">
        <f>IFERROR(__xludf.DUMMYFUNCTION("""COMPUTED_VALUE"""),45579.66666666667)</f>
        <v>45579.66667</v>
      </c>
      <c r="N199" s="1">
        <f>IFERROR(__xludf.DUMMYFUNCTION("""COMPUTED_VALUE"""),6.1047865E7)</f>
        <v>61047865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IFERROR(__xludf.DUMMYFUNCTION("""COMPUTED_VALUE"""),974.67)</f>
        <v>974.67</v>
      </c>
      <c r="D200" s="2">
        <f>IFERROR(__xludf.DUMMYFUNCTION("""COMPUTED_VALUE"""),45580.66666666667)</f>
        <v>45580.66667</v>
      </c>
      <c r="E200" s="1">
        <f>IFERROR(__xludf.DUMMYFUNCTION("""COMPUTED_VALUE"""),982.26)</f>
        <v>982.26</v>
      </c>
      <c r="G200" s="2">
        <f>IFERROR(__xludf.DUMMYFUNCTION("""COMPUTED_VALUE"""),45580.66666666667)</f>
        <v>45580.66667</v>
      </c>
      <c r="H200" s="1">
        <f>IFERROR(__xludf.DUMMYFUNCTION("""COMPUTED_VALUE"""),969.99)</f>
        <v>969.99</v>
      </c>
      <c r="J200" s="2">
        <f>IFERROR(__xludf.DUMMYFUNCTION("""COMPUTED_VALUE"""),45580.66666666667)</f>
        <v>45580.66667</v>
      </c>
      <c r="K200" s="1">
        <f>IFERROR(__xludf.DUMMYFUNCTION("""COMPUTED_VALUE"""),977.27)</f>
        <v>977.27</v>
      </c>
      <c r="M200" s="2">
        <f>IFERROR(__xludf.DUMMYFUNCTION("""COMPUTED_VALUE"""),45580.66666666667)</f>
        <v>45580.66667</v>
      </c>
      <c r="N200" s="1">
        <f>IFERROR(__xludf.DUMMYFUNCTION("""COMPUTED_VALUE"""),8.004486E7)</f>
        <v>80044860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IFERROR(__xludf.DUMMYFUNCTION("""COMPUTED_VALUE"""),976.54)</f>
        <v>976.54</v>
      </c>
      <c r="D201" s="2">
        <f>IFERROR(__xludf.DUMMYFUNCTION("""COMPUTED_VALUE"""),45581.66666666667)</f>
        <v>45581.66667</v>
      </c>
      <c r="E201" s="1">
        <f>IFERROR(__xludf.DUMMYFUNCTION("""COMPUTED_VALUE"""),981.21)</f>
        <v>981.21</v>
      </c>
      <c r="G201" s="2">
        <f>IFERROR(__xludf.DUMMYFUNCTION("""COMPUTED_VALUE"""),45581.66666666667)</f>
        <v>45581.66667</v>
      </c>
      <c r="H201" s="1">
        <f>IFERROR(__xludf.DUMMYFUNCTION("""COMPUTED_VALUE"""),968.19)</f>
        <v>968.19</v>
      </c>
      <c r="J201" s="2">
        <f>IFERROR(__xludf.DUMMYFUNCTION("""COMPUTED_VALUE"""),45581.66666666667)</f>
        <v>45581.66667</v>
      </c>
      <c r="K201" s="1">
        <f>IFERROR(__xludf.DUMMYFUNCTION("""COMPUTED_VALUE"""),979.02)</f>
        <v>979.02</v>
      </c>
      <c r="M201" s="2">
        <f>IFERROR(__xludf.DUMMYFUNCTION("""COMPUTED_VALUE"""),45581.66666666667)</f>
        <v>45581.66667</v>
      </c>
      <c r="N201" s="1">
        <f>IFERROR(__xludf.DUMMYFUNCTION("""COMPUTED_VALUE"""),7.548287E7)</f>
        <v>75482870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IFERROR(__xludf.DUMMYFUNCTION("""COMPUTED_VALUE"""),978.62)</f>
        <v>978.62</v>
      </c>
      <c r="D202" s="2">
        <f>IFERROR(__xludf.DUMMYFUNCTION("""COMPUTED_VALUE"""),45582.66666666667)</f>
        <v>45582.66667</v>
      </c>
      <c r="E202" s="1">
        <f>IFERROR(__xludf.DUMMYFUNCTION("""COMPUTED_VALUE"""),982.74)</f>
        <v>982.74</v>
      </c>
      <c r="G202" s="2">
        <f>IFERROR(__xludf.DUMMYFUNCTION("""COMPUTED_VALUE"""),45582.66666666667)</f>
        <v>45582.66667</v>
      </c>
      <c r="H202" s="1">
        <f>IFERROR(__xludf.DUMMYFUNCTION("""COMPUTED_VALUE"""),975.86)</f>
        <v>975.86</v>
      </c>
      <c r="J202" s="2">
        <f>IFERROR(__xludf.DUMMYFUNCTION("""COMPUTED_VALUE"""),45582.66666666667)</f>
        <v>45582.66667</v>
      </c>
      <c r="K202" s="1">
        <f>IFERROR(__xludf.DUMMYFUNCTION("""COMPUTED_VALUE"""),976.26)</f>
        <v>976.26</v>
      </c>
      <c r="M202" s="2">
        <f>IFERROR(__xludf.DUMMYFUNCTION("""COMPUTED_VALUE"""),45582.66666666667)</f>
        <v>45582.66667</v>
      </c>
      <c r="N202" s="1">
        <f>IFERROR(__xludf.DUMMYFUNCTION("""COMPUTED_VALUE"""),6.7890104E7)</f>
        <v>67890104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IFERROR(__xludf.DUMMYFUNCTION("""COMPUTED_VALUE"""),976.55)</f>
        <v>976.55</v>
      </c>
      <c r="D203" s="2">
        <f>IFERROR(__xludf.DUMMYFUNCTION("""COMPUTED_VALUE"""),45583.66666666667)</f>
        <v>45583.66667</v>
      </c>
      <c r="E203" s="1">
        <f>IFERROR(__xludf.DUMMYFUNCTION("""COMPUTED_VALUE"""),977.83)</f>
        <v>977.83</v>
      </c>
      <c r="G203" s="2">
        <f>IFERROR(__xludf.DUMMYFUNCTION("""COMPUTED_VALUE"""),45583.66666666667)</f>
        <v>45583.66667</v>
      </c>
      <c r="H203" s="1">
        <f>IFERROR(__xludf.DUMMYFUNCTION("""COMPUTED_VALUE"""),969.34)</f>
        <v>969.34</v>
      </c>
      <c r="J203" s="2">
        <f>IFERROR(__xludf.DUMMYFUNCTION("""COMPUTED_VALUE"""),45583.66666666667)</f>
        <v>45583.66667</v>
      </c>
      <c r="K203" s="1">
        <f>IFERROR(__xludf.DUMMYFUNCTION("""COMPUTED_VALUE"""),976.57)</f>
        <v>976.57</v>
      </c>
      <c r="M203" s="2">
        <f>IFERROR(__xludf.DUMMYFUNCTION("""COMPUTED_VALUE"""),45583.66666666667)</f>
        <v>45583.66667</v>
      </c>
      <c r="N203" s="1">
        <f>IFERROR(__xludf.DUMMYFUNCTION("""COMPUTED_VALUE"""),6.595447E7)</f>
        <v>65954470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IFERROR(__xludf.DUMMYFUNCTION("""COMPUTED_VALUE"""),976.12)</f>
        <v>976.12</v>
      </c>
      <c r="D204" s="2">
        <f>IFERROR(__xludf.DUMMYFUNCTION("""COMPUTED_VALUE"""),45586.66666666667)</f>
        <v>45586.66667</v>
      </c>
      <c r="E204" s="1">
        <f>IFERROR(__xludf.DUMMYFUNCTION("""COMPUTED_VALUE"""),976.68)</f>
        <v>976.68</v>
      </c>
      <c r="G204" s="2">
        <f>IFERROR(__xludf.DUMMYFUNCTION("""COMPUTED_VALUE"""),45586.66666666667)</f>
        <v>45586.66667</v>
      </c>
      <c r="H204" s="1">
        <f>IFERROR(__xludf.DUMMYFUNCTION("""COMPUTED_VALUE"""),961.27)</f>
        <v>961.27</v>
      </c>
      <c r="J204" s="2">
        <f>IFERROR(__xludf.DUMMYFUNCTION("""COMPUTED_VALUE"""),45586.66666666667)</f>
        <v>45586.66667</v>
      </c>
      <c r="K204" s="1">
        <f>IFERROR(__xludf.DUMMYFUNCTION("""COMPUTED_VALUE"""),962.01)</f>
        <v>962.01</v>
      </c>
      <c r="M204" s="2">
        <f>IFERROR(__xludf.DUMMYFUNCTION("""COMPUTED_VALUE"""),45586.66666666667)</f>
        <v>45586.66667</v>
      </c>
      <c r="N204" s="1">
        <f>IFERROR(__xludf.DUMMYFUNCTION("""COMPUTED_VALUE"""),6.3788105E7)</f>
        <v>63788105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IFERROR(__xludf.DUMMYFUNCTION("""COMPUTED_VALUE"""),960.86)</f>
        <v>960.86</v>
      </c>
      <c r="D205" s="2">
        <f>IFERROR(__xludf.DUMMYFUNCTION("""COMPUTED_VALUE"""),45587.66666666667)</f>
        <v>45587.66667</v>
      </c>
      <c r="E205" s="1">
        <f>IFERROR(__xludf.DUMMYFUNCTION("""COMPUTED_VALUE"""),966.64)</f>
        <v>966.64</v>
      </c>
      <c r="G205" s="2">
        <f>IFERROR(__xludf.DUMMYFUNCTION("""COMPUTED_VALUE"""),45587.66666666667)</f>
        <v>45587.66667</v>
      </c>
      <c r="H205" s="1">
        <f>IFERROR(__xludf.DUMMYFUNCTION("""COMPUTED_VALUE"""),957.89)</f>
        <v>957.89</v>
      </c>
      <c r="J205" s="2">
        <f>IFERROR(__xludf.DUMMYFUNCTION("""COMPUTED_VALUE"""),45587.66666666667)</f>
        <v>45587.66667</v>
      </c>
      <c r="K205" s="1">
        <f>IFERROR(__xludf.DUMMYFUNCTION("""COMPUTED_VALUE"""),964.89)</f>
        <v>964.89</v>
      </c>
      <c r="M205" s="2">
        <f>IFERROR(__xludf.DUMMYFUNCTION("""COMPUTED_VALUE"""),45587.66666666667)</f>
        <v>45587.66667</v>
      </c>
      <c r="N205" s="1">
        <f>IFERROR(__xludf.DUMMYFUNCTION("""COMPUTED_VALUE"""),7.285206E7)</f>
        <v>72852060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IFERROR(__xludf.DUMMYFUNCTION("""COMPUTED_VALUE"""),964.84)</f>
        <v>964.84</v>
      </c>
      <c r="D206" s="2">
        <f>IFERROR(__xludf.DUMMYFUNCTION("""COMPUTED_VALUE"""),45588.66666666667)</f>
        <v>45588.66667</v>
      </c>
      <c r="E206" s="1">
        <f>IFERROR(__xludf.DUMMYFUNCTION("""COMPUTED_VALUE"""),965.29)</f>
        <v>965.29</v>
      </c>
      <c r="G206" s="2">
        <f>IFERROR(__xludf.DUMMYFUNCTION("""COMPUTED_VALUE"""),45588.66666666667)</f>
        <v>45588.66667</v>
      </c>
      <c r="H206" s="1">
        <f>IFERROR(__xludf.DUMMYFUNCTION("""COMPUTED_VALUE"""),957.97)</f>
        <v>957.97</v>
      </c>
      <c r="J206" s="2">
        <f>IFERROR(__xludf.DUMMYFUNCTION("""COMPUTED_VALUE"""),45588.66666666667)</f>
        <v>45588.66667</v>
      </c>
      <c r="K206" s="1">
        <f>IFERROR(__xludf.DUMMYFUNCTION("""COMPUTED_VALUE"""),965.02)</f>
        <v>965.02</v>
      </c>
      <c r="M206" s="2">
        <f>IFERROR(__xludf.DUMMYFUNCTION("""COMPUTED_VALUE"""),45588.66666666667)</f>
        <v>45588.66667</v>
      </c>
      <c r="N206" s="1">
        <f>IFERROR(__xludf.DUMMYFUNCTION("""COMPUTED_VALUE"""),6.2896653E7)</f>
        <v>62896653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IFERROR(__xludf.DUMMYFUNCTION("""COMPUTED_VALUE"""),963.47)</f>
        <v>963.47</v>
      </c>
      <c r="D207" s="2">
        <f>IFERROR(__xludf.DUMMYFUNCTION("""COMPUTED_VALUE"""),45589.66666666667)</f>
        <v>45589.66667</v>
      </c>
      <c r="E207" s="1">
        <f>IFERROR(__xludf.DUMMYFUNCTION("""COMPUTED_VALUE"""),963.47)</f>
        <v>963.47</v>
      </c>
      <c r="G207" s="2">
        <f>IFERROR(__xludf.DUMMYFUNCTION("""COMPUTED_VALUE"""),45589.66666666667)</f>
        <v>45589.66667</v>
      </c>
      <c r="H207" s="1">
        <f>IFERROR(__xludf.DUMMYFUNCTION("""COMPUTED_VALUE"""),951.94)</f>
        <v>951.94</v>
      </c>
      <c r="J207" s="2">
        <f>IFERROR(__xludf.DUMMYFUNCTION("""COMPUTED_VALUE"""),45589.66666666667)</f>
        <v>45589.66667</v>
      </c>
      <c r="K207" s="1">
        <f>IFERROR(__xludf.DUMMYFUNCTION("""COMPUTED_VALUE"""),953.67)</f>
        <v>953.67</v>
      </c>
      <c r="M207" s="2">
        <f>IFERROR(__xludf.DUMMYFUNCTION("""COMPUTED_VALUE"""),45589.66666666667)</f>
        <v>45589.66667</v>
      </c>
      <c r="N207" s="1">
        <f>IFERROR(__xludf.DUMMYFUNCTION("""COMPUTED_VALUE"""),7.4219598E7)</f>
        <v>74219598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IFERROR(__xludf.DUMMYFUNCTION("""COMPUTED_VALUE"""),953.72)</f>
        <v>953.72</v>
      </c>
      <c r="D208" s="2">
        <f>IFERROR(__xludf.DUMMYFUNCTION("""COMPUTED_VALUE"""),45590.66666666667)</f>
        <v>45590.66667</v>
      </c>
      <c r="E208" s="1">
        <f>IFERROR(__xludf.DUMMYFUNCTION("""COMPUTED_VALUE"""),956.62)</f>
        <v>956.62</v>
      </c>
      <c r="G208" s="2">
        <f>IFERROR(__xludf.DUMMYFUNCTION("""COMPUTED_VALUE"""),45590.66666666667)</f>
        <v>45590.66667</v>
      </c>
      <c r="H208" s="1">
        <f>IFERROR(__xludf.DUMMYFUNCTION("""COMPUTED_VALUE"""),944.28)</f>
        <v>944.28</v>
      </c>
      <c r="J208" s="2">
        <f>IFERROR(__xludf.DUMMYFUNCTION("""COMPUTED_VALUE"""),45590.66666666667)</f>
        <v>45590.66667</v>
      </c>
      <c r="K208" s="1">
        <f>IFERROR(__xludf.DUMMYFUNCTION("""COMPUTED_VALUE"""),945.97)</f>
        <v>945.97</v>
      </c>
      <c r="M208" s="2">
        <f>IFERROR(__xludf.DUMMYFUNCTION("""COMPUTED_VALUE"""),45590.66666666667)</f>
        <v>45590.66667</v>
      </c>
      <c r="N208" s="1">
        <f>IFERROR(__xludf.DUMMYFUNCTION("""COMPUTED_VALUE"""),6.7368392E7)</f>
        <v>67368392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IFERROR(__xludf.DUMMYFUNCTION("""COMPUTED_VALUE"""),948.05)</f>
        <v>948.05</v>
      </c>
      <c r="D209" s="2">
        <f>IFERROR(__xludf.DUMMYFUNCTION("""COMPUTED_VALUE"""),45593.66666666667)</f>
        <v>45593.66667</v>
      </c>
      <c r="E209" s="1">
        <f>IFERROR(__xludf.DUMMYFUNCTION("""COMPUTED_VALUE"""),952.47)</f>
        <v>952.47</v>
      </c>
      <c r="G209" s="2">
        <f>IFERROR(__xludf.DUMMYFUNCTION("""COMPUTED_VALUE"""),45593.66666666667)</f>
        <v>45593.66667</v>
      </c>
      <c r="H209" s="1">
        <f>IFERROR(__xludf.DUMMYFUNCTION("""COMPUTED_VALUE"""),947.75)</f>
        <v>947.75</v>
      </c>
      <c r="J209" s="2">
        <f>IFERROR(__xludf.DUMMYFUNCTION("""COMPUTED_VALUE"""),45593.66666666667)</f>
        <v>45593.66667</v>
      </c>
      <c r="K209" s="1">
        <f>IFERROR(__xludf.DUMMYFUNCTION("""COMPUTED_VALUE"""),951.63)</f>
        <v>951.63</v>
      </c>
      <c r="M209" s="2">
        <f>IFERROR(__xludf.DUMMYFUNCTION("""COMPUTED_VALUE"""),45593.66666666667)</f>
        <v>45593.66667</v>
      </c>
      <c r="N209" s="1">
        <f>IFERROR(__xludf.DUMMYFUNCTION("""COMPUTED_VALUE"""),7.7685352E7)</f>
        <v>77685352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IFERROR(__xludf.DUMMYFUNCTION("""COMPUTED_VALUE"""),951.81)</f>
        <v>951.81</v>
      </c>
      <c r="D210" s="2">
        <f>IFERROR(__xludf.DUMMYFUNCTION("""COMPUTED_VALUE"""),45594.66666666667)</f>
        <v>45594.66667</v>
      </c>
      <c r="E210" s="1">
        <f>IFERROR(__xludf.DUMMYFUNCTION("""COMPUTED_VALUE"""),957.61)</f>
        <v>957.61</v>
      </c>
      <c r="G210" s="2">
        <f>IFERROR(__xludf.DUMMYFUNCTION("""COMPUTED_VALUE"""),45594.66666666667)</f>
        <v>45594.66667</v>
      </c>
      <c r="H210" s="1">
        <f>IFERROR(__xludf.DUMMYFUNCTION("""COMPUTED_VALUE"""),950.18)</f>
        <v>950.18</v>
      </c>
      <c r="J210" s="2">
        <f>IFERROR(__xludf.DUMMYFUNCTION("""COMPUTED_VALUE"""),45594.66666666667)</f>
        <v>45594.66667</v>
      </c>
      <c r="K210" s="1">
        <f>IFERROR(__xludf.DUMMYFUNCTION("""COMPUTED_VALUE"""),950.71)</f>
        <v>950.71</v>
      </c>
      <c r="M210" s="2">
        <f>IFERROR(__xludf.DUMMYFUNCTION("""COMPUTED_VALUE"""),45594.66666666667)</f>
        <v>45594.66667</v>
      </c>
      <c r="N210" s="1">
        <f>IFERROR(__xludf.DUMMYFUNCTION("""COMPUTED_VALUE"""),1.40004795E8)</f>
        <v>140004795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IFERROR(__xludf.DUMMYFUNCTION("""COMPUTED_VALUE"""),905.59)</f>
        <v>905.59</v>
      </c>
      <c r="D211" s="2">
        <f>IFERROR(__xludf.DUMMYFUNCTION("""COMPUTED_VALUE"""),45595.66666666667)</f>
        <v>45595.66667</v>
      </c>
      <c r="E211" s="1">
        <f>IFERROR(__xludf.DUMMYFUNCTION("""COMPUTED_VALUE"""),934.06)</f>
        <v>934.06</v>
      </c>
      <c r="G211" s="2">
        <f>IFERROR(__xludf.DUMMYFUNCTION("""COMPUTED_VALUE"""),45595.66666666667)</f>
        <v>45595.66667</v>
      </c>
      <c r="H211" s="1">
        <f>IFERROR(__xludf.DUMMYFUNCTION("""COMPUTED_VALUE"""),893.6)</f>
        <v>893.6</v>
      </c>
      <c r="J211" s="2">
        <f>IFERROR(__xludf.DUMMYFUNCTION("""COMPUTED_VALUE"""),45595.66666666667)</f>
        <v>45595.66667</v>
      </c>
      <c r="K211" s="1">
        <f>IFERROR(__xludf.DUMMYFUNCTION("""COMPUTED_VALUE"""),930.26)</f>
        <v>930.26</v>
      </c>
      <c r="M211" s="2">
        <f>IFERROR(__xludf.DUMMYFUNCTION("""COMPUTED_VALUE"""),45595.66666666667)</f>
        <v>45595.66667</v>
      </c>
      <c r="N211" s="1">
        <f>IFERROR(__xludf.DUMMYFUNCTION("""COMPUTED_VALUE"""),1.18094365E8)</f>
        <v>118094365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IFERROR(__xludf.DUMMYFUNCTION("""COMPUTED_VALUE"""),925.02)</f>
        <v>925.02</v>
      </c>
      <c r="D212" s="2">
        <f>IFERROR(__xludf.DUMMYFUNCTION("""COMPUTED_VALUE"""),45596.66666666667)</f>
        <v>45596.66667</v>
      </c>
      <c r="E212" s="1">
        <f>IFERROR(__xludf.DUMMYFUNCTION("""COMPUTED_VALUE"""),929.92)</f>
        <v>929.92</v>
      </c>
      <c r="G212" s="2">
        <f>IFERROR(__xludf.DUMMYFUNCTION("""COMPUTED_VALUE"""),45596.66666666667)</f>
        <v>45596.66667</v>
      </c>
      <c r="H212" s="1">
        <f>IFERROR(__xludf.DUMMYFUNCTION("""COMPUTED_VALUE"""),915.36)</f>
        <v>915.36</v>
      </c>
      <c r="J212" s="2">
        <f>IFERROR(__xludf.DUMMYFUNCTION("""COMPUTED_VALUE"""),45596.66666666667)</f>
        <v>45596.66667</v>
      </c>
      <c r="K212" s="1">
        <f>IFERROR(__xludf.DUMMYFUNCTION("""COMPUTED_VALUE"""),920.1)</f>
        <v>920.1</v>
      </c>
      <c r="M212" s="2">
        <f>IFERROR(__xludf.DUMMYFUNCTION("""COMPUTED_VALUE"""),45596.66666666667)</f>
        <v>45596.66667</v>
      </c>
      <c r="N212" s="1">
        <f>IFERROR(__xludf.DUMMYFUNCTION("""COMPUTED_VALUE"""),1.19018821E8)</f>
        <v>119018821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IFERROR(__xludf.DUMMYFUNCTION("""COMPUTED_VALUE"""),920.75)</f>
        <v>920.75</v>
      </c>
      <c r="D213" s="2">
        <f>IFERROR(__xludf.DUMMYFUNCTION("""COMPUTED_VALUE"""),45597.66666666667)</f>
        <v>45597.66667</v>
      </c>
      <c r="E213" s="1">
        <f>IFERROR(__xludf.DUMMYFUNCTION("""COMPUTED_VALUE"""),922.71)</f>
        <v>922.71</v>
      </c>
      <c r="G213" s="2">
        <f>IFERROR(__xludf.DUMMYFUNCTION("""COMPUTED_VALUE"""),45597.66666666667)</f>
        <v>45597.66667</v>
      </c>
      <c r="H213" s="1">
        <f>IFERROR(__xludf.DUMMYFUNCTION("""COMPUTED_VALUE"""),912.58)</f>
        <v>912.58</v>
      </c>
      <c r="J213" s="2">
        <f>IFERROR(__xludf.DUMMYFUNCTION("""COMPUTED_VALUE"""),45597.66666666667)</f>
        <v>45597.66667</v>
      </c>
      <c r="K213" s="1">
        <f>IFERROR(__xludf.DUMMYFUNCTION("""COMPUTED_VALUE"""),913.92)</f>
        <v>913.92</v>
      </c>
      <c r="M213" s="2">
        <f>IFERROR(__xludf.DUMMYFUNCTION("""COMPUTED_VALUE"""),45597.66666666667)</f>
        <v>45597.66667</v>
      </c>
      <c r="N213" s="1">
        <f>IFERROR(__xludf.DUMMYFUNCTION("""COMPUTED_VALUE"""),9.6292052E7)</f>
        <v>96292052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IFERROR(__xludf.DUMMYFUNCTION("""COMPUTED_VALUE"""),907.76)</f>
        <v>907.76</v>
      </c>
      <c r="D214" s="2">
        <f>IFERROR(__xludf.DUMMYFUNCTION("""COMPUTED_VALUE"""),45600.66666666667)</f>
        <v>45600.66667</v>
      </c>
      <c r="E214" s="1">
        <f>IFERROR(__xludf.DUMMYFUNCTION("""COMPUTED_VALUE"""),913.46)</f>
        <v>913.46</v>
      </c>
      <c r="G214" s="2">
        <f>IFERROR(__xludf.DUMMYFUNCTION("""COMPUTED_VALUE"""),45600.66666666667)</f>
        <v>45600.66667</v>
      </c>
      <c r="H214" s="1">
        <f>IFERROR(__xludf.DUMMYFUNCTION("""COMPUTED_VALUE"""),902.78)</f>
        <v>902.78</v>
      </c>
      <c r="J214" s="2">
        <f>IFERROR(__xludf.DUMMYFUNCTION("""COMPUTED_VALUE"""),45600.66666666667)</f>
        <v>45600.66667</v>
      </c>
      <c r="K214" s="1">
        <f>IFERROR(__xludf.DUMMYFUNCTION("""COMPUTED_VALUE"""),904.28)</f>
        <v>904.28</v>
      </c>
      <c r="M214" s="2">
        <f>IFERROR(__xludf.DUMMYFUNCTION("""COMPUTED_VALUE"""),45600.66666666667)</f>
        <v>45600.66667</v>
      </c>
      <c r="N214" s="1">
        <f>IFERROR(__xludf.DUMMYFUNCTION("""COMPUTED_VALUE"""),9.3673552E7)</f>
        <v>93673552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IFERROR(__xludf.DUMMYFUNCTION("""COMPUTED_VALUE"""),901.8)</f>
        <v>901.8</v>
      </c>
      <c r="D215" s="2">
        <f>IFERROR(__xludf.DUMMYFUNCTION("""COMPUTED_VALUE"""),45601.66666666667)</f>
        <v>45601.66667</v>
      </c>
      <c r="E215" s="1">
        <f>IFERROR(__xludf.DUMMYFUNCTION("""COMPUTED_VALUE"""),906.01)</f>
        <v>906.01</v>
      </c>
      <c r="G215" s="2">
        <f>IFERROR(__xludf.DUMMYFUNCTION("""COMPUTED_VALUE"""),45601.66666666667)</f>
        <v>45601.66667</v>
      </c>
      <c r="H215" s="1">
        <f>IFERROR(__xludf.DUMMYFUNCTION("""COMPUTED_VALUE"""),897.67)</f>
        <v>897.67</v>
      </c>
      <c r="J215" s="2">
        <f>IFERROR(__xludf.DUMMYFUNCTION("""COMPUTED_VALUE"""),45601.66666666667)</f>
        <v>45601.66667</v>
      </c>
      <c r="K215" s="1">
        <f>IFERROR(__xludf.DUMMYFUNCTION("""COMPUTED_VALUE"""),905.7)</f>
        <v>905.7</v>
      </c>
      <c r="M215" s="2">
        <f>IFERROR(__xludf.DUMMYFUNCTION("""COMPUTED_VALUE"""),45601.66666666667)</f>
        <v>45601.66667</v>
      </c>
      <c r="N215" s="1">
        <f>IFERROR(__xludf.DUMMYFUNCTION("""COMPUTED_VALUE"""),9.2700131E7)</f>
        <v>92700131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IFERROR(__xludf.DUMMYFUNCTION("""COMPUTED_VALUE"""),906.95)</f>
        <v>906.95</v>
      </c>
      <c r="D216" s="2">
        <f>IFERROR(__xludf.DUMMYFUNCTION("""COMPUTED_VALUE"""),45602.66666666667)</f>
        <v>45602.66667</v>
      </c>
      <c r="E216" s="1">
        <f>IFERROR(__xludf.DUMMYFUNCTION("""COMPUTED_VALUE"""),915.78)</f>
        <v>915.78</v>
      </c>
      <c r="G216" s="2">
        <f>IFERROR(__xludf.DUMMYFUNCTION("""COMPUTED_VALUE"""),45602.66666666667)</f>
        <v>45602.66667</v>
      </c>
      <c r="H216" s="1">
        <f>IFERROR(__xludf.DUMMYFUNCTION("""COMPUTED_VALUE"""),885.32)</f>
        <v>885.32</v>
      </c>
      <c r="J216" s="2">
        <f>IFERROR(__xludf.DUMMYFUNCTION("""COMPUTED_VALUE"""),45602.66666666667)</f>
        <v>45602.66667</v>
      </c>
      <c r="K216" s="1">
        <f>IFERROR(__xludf.DUMMYFUNCTION("""COMPUTED_VALUE"""),887.55)</f>
        <v>887.55</v>
      </c>
      <c r="M216" s="2">
        <f>IFERROR(__xludf.DUMMYFUNCTION("""COMPUTED_VALUE"""),45602.66666666667)</f>
        <v>45602.66667</v>
      </c>
      <c r="N216" s="1">
        <f>IFERROR(__xludf.DUMMYFUNCTION("""COMPUTED_VALUE"""),1.50094194E8)</f>
        <v>150094194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IFERROR(__xludf.DUMMYFUNCTION("""COMPUTED_VALUE"""),892.71)</f>
        <v>892.71</v>
      </c>
      <c r="D217" s="2">
        <f>IFERROR(__xludf.DUMMYFUNCTION("""COMPUTED_VALUE"""),45603.66666666667)</f>
        <v>45603.66667</v>
      </c>
      <c r="E217" s="1">
        <f>IFERROR(__xludf.DUMMYFUNCTION("""COMPUTED_VALUE"""),901.18)</f>
        <v>901.18</v>
      </c>
      <c r="G217" s="2">
        <f>IFERROR(__xludf.DUMMYFUNCTION("""COMPUTED_VALUE"""),45603.66666666667)</f>
        <v>45603.66667</v>
      </c>
      <c r="H217" s="1">
        <f>IFERROR(__xludf.DUMMYFUNCTION("""COMPUTED_VALUE"""),890.1)</f>
        <v>890.1</v>
      </c>
      <c r="J217" s="2">
        <f>IFERROR(__xludf.DUMMYFUNCTION("""COMPUTED_VALUE"""),45603.66666666667)</f>
        <v>45603.66667</v>
      </c>
      <c r="K217" s="1">
        <f>IFERROR(__xludf.DUMMYFUNCTION("""COMPUTED_VALUE"""),897.92)</f>
        <v>897.92</v>
      </c>
      <c r="M217" s="2">
        <f>IFERROR(__xludf.DUMMYFUNCTION("""COMPUTED_VALUE"""),45603.66666666667)</f>
        <v>45603.66667</v>
      </c>
      <c r="N217" s="1">
        <f>IFERROR(__xludf.DUMMYFUNCTION("""COMPUTED_VALUE"""),1.28357014E8)</f>
        <v>128357014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IFERROR(__xludf.DUMMYFUNCTION("""COMPUTED_VALUE"""),900.96)</f>
        <v>900.96</v>
      </c>
      <c r="D218" s="2">
        <f>IFERROR(__xludf.DUMMYFUNCTION("""COMPUTED_VALUE"""),45604.66666666667)</f>
        <v>45604.66667</v>
      </c>
      <c r="E218" s="1">
        <f>IFERROR(__xludf.DUMMYFUNCTION("""COMPUTED_VALUE"""),918.85)</f>
        <v>918.85</v>
      </c>
      <c r="G218" s="2">
        <f>IFERROR(__xludf.DUMMYFUNCTION("""COMPUTED_VALUE"""),45604.66666666667)</f>
        <v>45604.66667</v>
      </c>
      <c r="H218" s="1">
        <f>IFERROR(__xludf.DUMMYFUNCTION("""COMPUTED_VALUE"""),897.96)</f>
        <v>897.96</v>
      </c>
      <c r="J218" s="2">
        <f>IFERROR(__xludf.DUMMYFUNCTION("""COMPUTED_VALUE"""),45604.66666666667)</f>
        <v>45604.66667</v>
      </c>
      <c r="K218" s="1">
        <f>IFERROR(__xludf.DUMMYFUNCTION("""COMPUTED_VALUE"""),910.61)</f>
        <v>910.61</v>
      </c>
      <c r="M218" s="2">
        <f>IFERROR(__xludf.DUMMYFUNCTION("""COMPUTED_VALUE"""),45604.66666666667)</f>
        <v>45604.66667</v>
      </c>
      <c r="N218" s="1">
        <f>IFERROR(__xludf.DUMMYFUNCTION("""COMPUTED_VALUE"""),1.23043478E8)</f>
        <v>123043478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IFERROR(__xludf.DUMMYFUNCTION("""COMPUTED_VALUE"""),910.91)</f>
        <v>910.91</v>
      </c>
      <c r="D219" s="2">
        <f>IFERROR(__xludf.DUMMYFUNCTION("""COMPUTED_VALUE"""),45607.66666666667)</f>
        <v>45607.66667</v>
      </c>
      <c r="E219" s="1">
        <f>IFERROR(__xludf.DUMMYFUNCTION("""COMPUTED_VALUE"""),924.37)</f>
        <v>924.37</v>
      </c>
      <c r="G219" s="2">
        <f>IFERROR(__xludf.DUMMYFUNCTION("""COMPUTED_VALUE"""),45607.66666666667)</f>
        <v>45607.66667</v>
      </c>
      <c r="H219" s="1">
        <f>IFERROR(__xludf.DUMMYFUNCTION("""COMPUTED_VALUE"""),910.91)</f>
        <v>910.91</v>
      </c>
      <c r="J219" s="2">
        <f>IFERROR(__xludf.DUMMYFUNCTION("""COMPUTED_VALUE"""),45607.66666666667)</f>
        <v>45607.66667</v>
      </c>
      <c r="K219" s="1">
        <f>IFERROR(__xludf.DUMMYFUNCTION("""COMPUTED_VALUE"""),912.34)</f>
        <v>912.34</v>
      </c>
      <c r="M219" s="2">
        <f>IFERROR(__xludf.DUMMYFUNCTION("""COMPUTED_VALUE"""),45607.66666666667)</f>
        <v>45607.66667</v>
      </c>
      <c r="N219" s="1">
        <f>IFERROR(__xludf.DUMMYFUNCTION("""COMPUTED_VALUE"""),1.29528786E8)</f>
        <v>129528786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IFERROR(__xludf.DUMMYFUNCTION("""COMPUTED_VALUE"""),912.31)</f>
        <v>912.31</v>
      </c>
      <c r="D220" s="2">
        <f>IFERROR(__xludf.DUMMYFUNCTION("""COMPUTED_VALUE"""),45608.66666666667)</f>
        <v>45608.66667</v>
      </c>
      <c r="E220" s="1">
        <f>IFERROR(__xludf.DUMMYFUNCTION("""COMPUTED_VALUE"""),912.6)</f>
        <v>912.6</v>
      </c>
      <c r="G220" s="2">
        <f>IFERROR(__xludf.DUMMYFUNCTION("""COMPUTED_VALUE"""),45608.66666666667)</f>
        <v>45608.66667</v>
      </c>
      <c r="H220" s="1">
        <f>IFERROR(__xludf.DUMMYFUNCTION("""COMPUTED_VALUE"""),897.01)</f>
        <v>897.01</v>
      </c>
      <c r="J220" s="2">
        <f>IFERROR(__xludf.DUMMYFUNCTION("""COMPUTED_VALUE"""),45608.66666666667)</f>
        <v>45608.66667</v>
      </c>
      <c r="K220" s="1">
        <f>IFERROR(__xludf.DUMMYFUNCTION("""COMPUTED_VALUE"""),898.56)</f>
        <v>898.56</v>
      </c>
      <c r="M220" s="2">
        <f>IFERROR(__xludf.DUMMYFUNCTION("""COMPUTED_VALUE"""),45608.66666666667)</f>
        <v>45608.66667</v>
      </c>
      <c r="N220" s="1">
        <f>IFERROR(__xludf.DUMMYFUNCTION("""COMPUTED_VALUE"""),1.17170264E8)</f>
        <v>117170264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IFERROR(__xludf.DUMMYFUNCTION("""COMPUTED_VALUE"""),898.16)</f>
        <v>898.16</v>
      </c>
      <c r="D221" s="2">
        <f>IFERROR(__xludf.DUMMYFUNCTION("""COMPUTED_VALUE"""),45609.66666666667)</f>
        <v>45609.66667</v>
      </c>
      <c r="E221" s="1">
        <f>IFERROR(__xludf.DUMMYFUNCTION("""COMPUTED_VALUE"""),902.58)</f>
        <v>902.58</v>
      </c>
      <c r="G221" s="2">
        <f>IFERROR(__xludf.DUMMYFUNCTION("""COMPUTED_VALUE"""),45609.66666666667)</f>
        <v>45609.66667</v>
      </c>
      <c r="H221" s="1">
        <f>IFERROR(__xludf.DUMMYFUNCTION("""COMPUTED_VALUE"""),895.8)</f>
        <v>895.8</v>
      </c>
      <c r="J221" s="2">
        <f>IFERROR(__xludf.DUMMYFUNCTION("""COMPUTED_VALUE"""),45609.66666666667)</f>
        <v>45609.66667</v>
      </c>
      <c r="K221" s="1">
        <f>IFERROR(__xludf.DUMMYFUNCTION("""COMPUTED_VALUE"""),897.99)</f>
        <v>897.99</v>
      </c>
      <c r="M221" s="2">
        <f>IFERROR(__xludf.DUMMYFUNCTION("""COMPUTED_VALUE"""),45609.66666666667)</f>
        <v>45609.66667</v>
      </c>
      <c r="N221" s="1">
        <f>IFERROR(__xludf.DUMMYFUNCTION("""COMPUTED_VALUE"""),1.02474297E8)</f>
        <v>102474297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IFERROR(__xludf.DUMMYFUNCTION("""COMPUTED_VALUE"""),899.22)</f>
        <v>899.22</v>
      </c>
      <c r="D222" s="2">
        <f>IFERROR(__xludf.DUMMYFUNCTION("""COMPUTED_VALUE"""),45610.66666666667)</f>
        <v>45610.66667</v>
      </c>
      <c r="E222" s="1">
        <f>IFERROR(__xludf.DUMMYFUNCTION("""COMPUTED_VALUE"""),899.22)</f>
        <v>899.22</v>
      </c>
      <c r="G222" s="2">
        <f>IFERROR(__xludf.DUMMYFUNCTION("""COMPUTED_VALUE"""),45610.66666666667)</f>
        <v>45610.66667</v>
      </c>
      <c r="H222" s="1">
        <f>IFERROR(__xludf.DUMMYFUNCTION("""COMPUTED_VALUE"""),880.03)</f>
        <v>880.03</v>
      </c>
      <c r="J222" s="2">
        <f>IFERROR(__xludf.DUMMYFUNCTION("""COMPUTED_VALUE"""),45610.66666666667)</f>
        <v>45610.66667</v>
      </c>
      <c r="K222" s="1">
        <f>IFERROR(__xludf.DUMMYFUNCTION("""COMPUTED_VALUE"""),882.07)</f>
        <v>882.07</v>
      </c>
      <c r="M222" s="2">
        <f>IFERROR(__xludf.DUMMYFUNCTION("""COMPUTED_VALUE"""),45610.66666666667)</f>
        <v>45610.66667</v>
      </c>
      <c r="N222" s="1">
        <f>IFERROR(__xludf.DUMMYFUNCTION("""COMPUTED_VALUE"""),9.8814139E7)</f>
        <v>98814139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IFERROR(__xludf.DUMMYFUNCTION("""COMPUTED_VALUE"""),879.09)</f>
        <v>879.09</v>
      </c>
      <c r="D223" s="2">
        <f>IFERROR(__xludf.DUMMYFUNCTION("""COMPUTED_VALUE"""),45611.66666666667)</f>
        <v>45611.66667</v>
      </c>
      <c r="E223" s="1">
        <f>IFERROR(__xludf.DUMMYFUNCTION("""COMPUTED_VALUE"""),879.09)</f>
        <v>879.09</v>
      </c>
      <c r="G223" s="2">
        <f>IFERROR(__xludf.DUMMYFUNCTION("""COMPUTED_VALUE"""),45611.66666666667)</f>
        <v>45611.66667</v>
      </c>
      <c r="H223" s="1">
        <f>IFERROR(__xludf.DUMMYFUNCTION("""COMPUTED_VALUE"""),856.68)</f>
        <v>856.68</v>
      </c>
      <c r="J223" s="2">
        <f>IFERROR(__xludf.DUMMYFUNCTION("""COMPUTED_VALUE"""),45611.66666666667)</f>
        <v>45611.66667</v>
      </c>
      <c r="K223" s="1">
        <f>IFERROR(__xludf.DUMMYFUNCTION("""COMPUTED_VALUE"""),858.87)</f>
        <v>858.87</v>
      </c>
      <c r="M223" s="2">
        <f>IFERROR(__xludf.DUMMYFUNCTION("""COMPUTED_VALUE"""),45611.66666666667)</f>
        <v>45611.66667</v>
      </c>
      <c r="N223" s="1">
        <f>IFERROR(__xludf.DUMMYFUNCTION("""COMPUTED_VALUE"""),2.15912171E8)</f>
        <v>215912171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IFERROR(__xludf.DUMMYFUNCTION("""COMPUTED_VALUE"""),857.81)</f>
        <v>857.81</v>
      </c>
      <c r="D224" s="2">
        <f>IFERROR(__xludf.DUMMYFUNCTION("""COMPUTED_VALUE"""),45614.66666666667)</f>
        <v>45614.66667</v>
      </c>
      <c r="E224" s="1">
        <f>IFERROR(__xludf.DUMMYFUNCTION("""COMPUTED_VALUE"""),857.81)</f>
        <v>857.81</v>
      </c>
      <c r="G224" s="2">
        <f>IFERROR(__xludf.DUMMYFUNCTION("""COMPUTED_VALUE"""),45614.66666666667)</f>
        <v>45614.66667</v>
      </c>
      <c r="H224" s="1">
        <f>IFERROR(__xludf.DUMMYFUNCTION("""COMPUTED_VALUE"""),844.43)</f>
        <v>844.43</v>
      </c>
      <c r="J224" s="2">
        <f>IFERROR(__xludf.DUMMYFUNCTION("""COMPUTED_VALUE"""),45614.66666666667)</f>
        <v>45614.66667</v>
      </c>
      <c r="K224" s="1">
        <f>IFERROR(__xludf.DUMMYFUNCTION("""COMPUTED_VALUE"""),853.09)</f>
        <v>853.09</v>
      </c>
      <c r="M224" s="2">
        <f>IFERROR(__xludf.DUMMYFUNCTION("""COMPUTED_VALUE"""),45614.66666666667)</f>
        <v>45614.66667</v>
      </c>
      <c r="N224" s="1">
        <f>IFERROR(__xludf.DUMMYFUNCTION("""COMPUTED_VALUE"""),1.3265882E8)</f>
        <v>132658820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IFERROR(__xludf.DUMMYFUNCTION("""COMPUTED_VALUE"""),851.12)</f>
        <v>851.12</v>
      </c>
      <c r="D225" s="2">
        <f>IFERROR(__xludf.DUMMYFUNCTION("""COMPUTED_VALUE"""),45615.66666666667)</f>
        <v>45615.66667</v>
      </c>
      <c r="E225" s="1">
        <f>IFERROR(__xludf.DUMMYFUNCTION("""COMPUTED_VALUE"""),853.95)</f>
        <v>853.95</v>
      </c>
      <c r="G225" s="2">
        <f>IFERROR(__xludf.DUMMYFUNCTION("""COMPUTED_VALUE"""),45615.66666666667)</f>
        <v>45615.66667</v>
      </c>
      <c r="H225" s="1">
        <f>IFERROR(__xludf.DUMMYFUNCTION("""COMPUTED_VALUE"""),842.48)</f>
        <v>842.48</v>
      </c>
      <c r="J225" s="2">
        <f>IFERROR(__xludf.DUMMYFUNCTION("""COMPUTED_VALUE"""),45615.66666666667)</f>
        <v>45615.66667</v>
      </c>
      <c r="K225" s="1">
        <f>IFERROR(__xludf.DUMMYFUNCTION("""COMPUTED_VALUE"""),853.94)</f>
        <v>853.94</v>
      </c>
      <c r="M225" s="2">
        <f>IFERROR(__xludf.DUMMYFUNCTION("""COMPUTED_VALUE"""),45615.66666666667)</f>
        <v>45615.66667</v>
      </c>
      <c r="N225" s="1">
        <f>IFERROR(__xludf.DUMMYFUNCTION("""COMPUTED_VALUE"""),1.18761053E8)</f>
        <v>118761053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IFERROR(__xludf.DUMMYFUNCTION("""COMPUTED_VALUE"""),855.0)</f>
        <v>855</v>
      </c>
      <c r="D226" s="2">
        <f>IFERROR(__xludf.DUMMYFUNCTION("""COMPUTED_VALUE"""),45616.66666666667)</f>
        <v>45616.66667</v>
      </c>
      <c r="E226" s="1">
        <f>IFERROR(__xludf.DUMMYFUNCTION("""COMPUTED_VALUE"""),866.37)</f>
        <v>866.37</v>
      </c>
      <c r="G226" s="2">
        <f>IFERROR(__xludf.DUMMYFUNCTION("""COMPUTED_VALUE"""),45616.66666666667)</f>
        <v>45616.66667</v>
      </c>
      <c r="H226" s="1">
        <f>IFERROR(__xludf.DUMMYFUNCTION("""COMPUTED_VALUE"""),855.0)</f>
        <v>855</v>
      </c>
      <c r="J226" s="2">
        <f>IFERROR(__xludf.DUMMYFUNCTION("""COMPUTED_VALUE"""),45616.66666666667)</f>
        <v>45616.66667</v>
      </c>
      <c r="K226" s="1">
        <f>IFERROR(__xludf.DUMMYFUNCTION("""COMPUTED_VALUE"""),864.83)</f>
        <v>864.83</v>
      </c>
      <c r="M226" s="2">
        <f>IFERROR(__xludf.DUMMYFUNCTION("""COMPUTED_VALUE"""),45616.66666666667)</f>
        <v>45616.66667</v>
      </c>
      <c r="N226" s="1">
        <f>IFERROR(__xludf.DUMMYFUNCTION("""COMPUTED_VALUE"""),1.02577099E8)</f>
        <v>102577099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IFERROR(__xludf.DUMMYFUNCTION("""COMPUTED_VALUE"""),865.22)</f>
        <v>865.22</v>
      </c>
      <c r="D227" s="2">
        <f>IFERROR(__xludf.DUMMYFUNCTION("""COMPUTED_VALUE"""),45617.66666666667)</f>
        <v>45617.66667</v>
      </c>
      <c r="E227" s="1">
        <f>IFERROR(__xludf.DUMMYFUNCTION("""COMPUTED_VALUE"""),872.95)</f>
        <v>872.95</v>
      </c>
      <c r="G227" s="2">
        <f>IFERROR(__xludf.DUMMYFUNCTION("""COMPUTED_VALUE"""),45617.66666666667)</f>
        <v>45617.66667</v>
      </c>
      <c r="H227" s="1">
        <f>IFERROR(__xludf.DUMMYFUNCTION("""COMPUTED_VALUE"""),857.16)</f>
        <v>857.16</v>
      </c>
      <c r="J227" s="2">
        <f>IFERROR(__xludf.DUMMYFUNCTION("""COMPUTED_VALUE"""),45617.66666666667)</f>
        <v>45617.66667</v>
      </c>
      <c r="K227" s="1">
        <f>IFERROR(__xludf.DUMMYFUNCTION("""COMPUTED_VALUE"""),871.3)</f>
        <v>871.3</v>
      </c>
      <c r="M227" s="2">
        <f>IFERROR(__xludf.DUMMYFUNCTION("""COMPUTED_VALUE"""),45617.66666666667)</f>
        <v>45617.66667</v>
      </c>
      <c r="N227" s="1">
        <f>IFERROR(__xludf.DUMMYFUNCTION("""COMPUTED_VALUE"""),1.05206901E8)</f>
        <v>105206901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IFERROR(__xludf.DUMMYFUNCTION("""COMPUTED_VALUE"""),872.15)</f>
        <v>872.15</v>
      </c>
      <c r="D228" s="2">
        <f>IFERROR(__xludf.DUMMYFUNCTION("""COMPUTED_VALUE"""),45618.66666666667)</f>
        <v>45618.66667</v>
      </c>
      <c r="E228" s="1">
        <f>IFERROR(__xludf.DUMMYFUNCTION("""COMPUTED_VALUE"""),880.25)</f>
        <v>880.25</v>
      </c>
      <c r="G228" s="2">
        <f>IFERROR(__xludf.DUMMYFUNCTION("""COMPUTED_VALUE"""),45618.66666666667)</f>
        <v>45618.66667</v>
      </c>
      <c r="H228" s="1">
        <f>IFERROR(__xludf.DUMMYFUNCTION("""COMPUTED_VALUE"""),869.92)</f>
        <v>869.92</v>
      </c>
      <c r="J228" s="2">
        <f>IFERROR(__xludf.DUMMYFUNCTION("""COMPUTED_VALUE"""),45618.66666666667)</f>
        <v>45618.66667</v>
      </c>
      <c r="K228" s="1">
        <f>IFERROR(__xludf.DUMMYFUNCTION("""COMPUTED_VALUE"""),871.87)</f>
        <v>871.87</v>
      </c>
      <c r="M228" s="2">
        <f>IFERROR(__xludf.DUMMYFUNCTION("""COMPUTED_VALUE"""),45618.66666666667)</f>
        <v>45618.66667</v>
      </c>
      <c r="N228" s="1">
        <f>IFERROR(__xludf.DUMMYFUNCTION("""COMPUTED_VALUE"""),1.01477077E8)</f>
        <v>101477077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IFERROR(__xludf.DUMMYFUNCTION("""COMPUTED_VALUE"""),873.56)</f>
        <v>873.56</v>
      </c>
      <c r="D229" s="2">
        <f>IFERROR(__xludf.DUMMYFUNCTION("""COMPUTED_VALUE"""),45621.66666666667)</f>
        <v>45621.66667</v>
      </c>
      <c r="E229" s="1">
        <f>IFERROR(__xludf.DUMMYFUNCTION("""COMPUTED_VALUE"""),880.93)</f>
        <v>880.93</v>
      </c>
      <c r="G229" s="2">
        <f>IFERROR(__xludf.DUMMYFUNCTION("""COMPUTED_VALUE"""),45621.66666666667)</f>
        <v>45621.66667</v>
      </c>
      <c r="H229" s="1">
        <f>IFERROR(__xludf.DUMMYFUNCTION("""COMPUTED_VALUE"""),873.56)</f>
        <v>873.56</v>
      </c>
      <c r="J229" s="2">
        <f>IFERROR(__xludf.DUMMYFUNCTION("""COMPUTED_VALUE"""),45621.66666666667)</f>
        <v>45621.66667</v>
      </c>
      <c r="K229" s="1">
        <f>IFERROR(__xludf.DUMMYFUNCTION("""COMPUTED_VALUE"""),880.27)</f>
        <v>880.27</v>
      </c>
      <c r="M229" s="2">
        <f>IFERROR(__xludf.DUMMYFUNCTION("""COMPUTED_VALUE"""),45621.66666666667)</f>
        <v>45621.66667</v>
      </c>
      <c r="N229" s="1">
        <f>IFERROR(__xludf.DUMMYFUNCTION("""COMPUTED_VALUE"""),1.6194448E8)</f>
        <v>161944480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IFERROR(__xludf.DUMMYFUNCTION("""COMPUTED_VALUE"""),893.33)</f>
        <v>893.33</v>
      </c>
      <c r="D230" s="2">
        <f>IFERROR(__xludf.DUMMYFUNCTION("""COMPUTED_VALUE"""),45622.66666666667)</f>
        <v>45622.66667</v>
      </c>
      <c r="E230" s="1">
        <f>IFERROR(__xludf.DUMMYFUNCTION("""COMPUTED_VALUE"""),894.82)</f>
        <v>894.82</v>
      </c>
      <c r="G230" s="2">
        <f>IFERROR(__xludf.DUMMYFUNCTION("""COMPUTED_VALUE"""),45622.66666666667)</f>
        <v>45622.66667</v>
      </c>
      <c r="H230" s="1">
        <f>IFERROR(__xludf.DUMMYFUNCTION("""COMPUTED_VALUE"""),884.87)</f>
        <v>884.87</v>
      </c>
      <c r="J230" s="2">
        <f>IFERROR(__xludf.DUMMYFUNCTION("""COMPUTED_VALUE"""),45622.66666666667)</f>
        <v>45622.66667</v>
      </c>
      <c r="K230" s="1">
        <f>IFERROR(__xludf.DUMMYFUNCTION("""COMPUTED_VALUE"""),891.42)</f>
        <v>891.42</v>
      </c>
      <c r="M230" s="2">
        <f>IFERROR(__xludf.DUMMYFUNCTION("""COMPUTED_VALUE"""),45622.66666666667)</f>
        <v>45622.66667</v>
      </c>
      <c r="N230" s="1">
        <f>IFERROR(__xludf.DUMMYFUNCTION("""COMPUTED_VALUE"""),8.5732458E7)</f>
        <v>85732458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IFERROR(__xludf.DUMMYFUNCTION("""COMPUTED_VALUE"""),891.34)</f>
        <v>891.34</v>
      </c>
      <c r="D231" s="2">
        <f>IFERROR(__xludf.DUMMYFUNCTION("""COMPUTED_VALUE"""),45623.66666666667)</f>
        <v>45623.66667</v>
      </c>
      <c r="E231" s="1">
        <f>IFERROR(__xludf.DUMMYFUNCTION("""COMPUTED_VALUE"""),900.12)</f>
        <v>900.12</v>
      </c>
      <c r="G231" s="2">
        <f>IFERROR(__xludf.DUMMYFUNCTION("""COMPUTED_VALUE"""),45623.66666666667)</f>
        <v>45623.66667</v>
      </c>
      <c r="H231" s="1">
        <f>IFERROR(__xludf.DUMMYFUNCTION("""COMPUTED_VALUE"""),889.56)</f>
        <v>889.56</v>
      </c>
      <c r="J231" s="2">
        <f>IFERROR(__xludf.DUMMYFUNCTION("""COMPUTED_VALUE"""),45623.66666666667)</f>
        <v>45623.66667</v>
      </c>
      <c r="K231" s="1">
        <f>IFERROR(__xludf.DUMMYFUNCTION("""COMPUTED_VALUE"""),895.37)</f>
        <v>895.37</v>
      </c>
      <c r="M231" s="2">
        <f>IFERROR(__xludf.DUMMYFUNCTION("""COMPUTED_VALUE"""),45623.66666666667)</f>
        <v>45623.66667</v>
      </c>
      <c r="N231" s="1">
        <f>IFERROR(__xludf.DUMMYFUNCTION("""COMPUTED_VALUE"""),7.0025506E7)</f>
        <v>70025506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IFERROR(__xludf.DUMMYFUNCTION("""COMPUTED_VALUE"""),895.51)</f>
        <v>895.51</v>
      </c>
      <c r="D232" s="2">
        <f>IFERROR(__xludf.DUMMYFUNCTION("""COMPUTED_VALUE"""),45625.54166666667)</f>
        <v>45625.54167</v>
      </c>
      <c r="E232" s="1">
        <f>IFERROR(__xludf.DUMMYFUNCTION("""COMPUTED_VALUE"""),899.37)</f>
        <v>899.37</v>
      </c>
      <c r="G232" s="2">
        <f>IFERROR(__xludf.DUMMYFUNCTION("""COMPUTED_VALUE"""),45625.54166666667)</f>
        <v>45625.54167</v>
      </c>
      <c r="H232" s="1">
        <f>IFERROR(__xludf.DUMMYFUNCTION("""COMPUTED_VALUE"""),894.06)</f>
        <v>894.06</v>
      </c>
      <c r="J232" s="2">
        <f>IFERROR(__xludf.DUMMYFUNCTION("""COMPUTED_VALUE"""),45625.54166666667)</f>
        <v>45625.54167</v>
      </c>
      <c r="K232" s="1">
        <f>IFERROR(__xludf.DUMMYFUNCTION("""COMPUTED_VALUE"""),896.46)</f>
        <v>896.46</v>
      </c>
      <c r="M232" s="2">
        <f>IFERROR(__xludf.DUMMYFUNCTION("""COMPUTED_VALUE"""),45625.54166666667)</f>
        <v>45625.54167</v>
      </c>
      <c r="N232" s="1">
        <f>IFERROR(__xludf.DUMMYFUNCTION("""COMPUTED_VALUE"""),5.2902922E7)</f>
        <v>52902922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IFERROR(__xludf.DUMMYFUNCTION("""COMPUTED_VALUE"""),896.66)</f>
        <v>896.66</v>
      </c>
      <c r="D233" s="2">
        <f>IFERROR(__xludf.DUMMYFUNCTION("""COMPUTED_VALUE"""),45628.66666666667)</f>
        <v>45628.66667</v>
      </c>
      <c r="E233" s="1">
        <f>IFERROR(__xludf.DUMMYFUNCTION("""COMPUTED_VALUE"""),899.14)</f>
        <v>899.14</v>
      </c>
      <c r="G233" s="2">
        <f>IFERROR(__xludf.DUMMYFUNCTION("""COMPUTED_VALUE"""),45628.66666666667)</f>
        <v>45628.66667</v>
      </c>
      <c r="H233" s="1">
        <f>IFERROR(__xludf.DUMMYFUNCTION("""COMPUTED_VALUE"""),893.32)</f>
        <v>893.32</v>
      </c>
      <c r="J233" s="2">
        <f>IFERROR(__xludf.DUMMYFUNCTION("""COMPUTED_VALUE"""),45628.66666666667)</f>
        <v>45628.66667</v>
      </c>
      <c r="K233" s="1">
        <f>IFERROR(__xludf.DUMMYFUNCTION("""COMPUTED_VALUE"""),896.74)</f>
        <v>896.74</v>
      </c>
      <c r="M233" s="2">
        <f>IFERROR(__xludf.DUMMYFUNCTION("""COMPUTED_VALUE"""),45628.66666666667)</f>
        <v>45628.66667</v>
      </c>
      <c r="N233" s="1">
        <f>IFERROR(__xludf.DUMMYFUNCTION("""COMPUTED_VALUE"""),9.6495489E7)</f>
        <v>96495489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IFERROR(__xludf.DUMMYFUNCTION("""COMPUTED_VALUE"""),896.39)</f>
        <v>896.39</v>
      </c>
      <c r="D234" s="2">
        <f>IFERROR(__xludf.DUMMYFUNCTION("""COMPUTED_VALUE"""),45629.66666666667)</f>
        <v>45629.66667</v>
      </c>
      <c r="E234" s="1">
        <f>IFERROR(__xludf.DUMMYFUNCTION("""COMPUTED_VALUE"""),904.07)</f>
        <v>904.07</v>
      </c>
      <c r="G234" s="2">
        <f>IFERROR(__xludf.DUMMYFUNCTION("""COMPUTED_VALUE"""),45629.66666666667)</f>
        <v>45629.66667</v>
      </c>
      <c r="H234" s="1">
        <f>IFERROR(__xludf.DUMMYFUNCTION("""COMPUTED_VALUE"""),896.39)</f>
        <v>896.39</v>
      </c>
      <c r="J234" s="2">
        <f>IFERROR(__xludf.DUMMYFUNCTION("""COMPUTED_VALUE"""),45629.66666666667)</f>
        <v>45629.66667</v>
      </c>
      <c r="K234" s="1">
        <f>IFERROR(__xludf.DUMMYFUNCTION("""COMPUTED_VALUE"""),898.47)</f>
        <v>898.47</v>
      </c>
      <c r="M234" s="2">
        <f>IFERROR(__xludf.DUMMYFUNCTION("""COMPUTED_VALUE"""),45629.66666666667)</f>
        <v>45629.66667</v>
      </c>
      <c r="N234" s="1">
        <f>IFERROR(__xludf.DUMMYFUNCTION("""COMPUTED_VALUE"""),1.12089304E8)</f>
        <v>112089304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IFERROR(__xludf.DUMMYFUNCTION("""COMPUTED_VALUE"""),904.29)</f>
        <v>904.29</v>
      </c>
      <c r="D235" s="2">
        <f>IFERROR(__xludf.DUMMYFUNCTION("""COMPUTED_VALUE"""),45630.66666666667)</f>
        <v>45630.66667</v>
      </c>
      <c r="E235" s="1">
        <f>IFERROR(__xludf.DUMMYFUNCTION("""COMPUTED_VALUE"""),909.64)</f>
        <v>909.64</v>
      </c>
      <c r="G235" s="2">
        <f>IFERROR(__xludf.DUMMYFUNCTION("""COMPUTED_VALUE"""),45630.66666666667)</f>
        <v>45630.66667</v>
      </c>
      <c r="H235" s="1">
        <f>IFERROR(__xludf.DUMMYFUNCTION("""COMPUTED_VALUE"""),897.5)</f>
        <v>897.5</v>
      </c>
      <c r="J235" s="2">
        <f>IFERROR(__xludf.DUMMYFUNCTION("""COMPUTED_VALUE"""),45630.66666666667)</f>
        <v>45630.66667</v>
      </c>
      <c r="K235" s="1">
        <f>IFERROR(__xludf.DUMMYFUNCTION("""COMPUTED_VALUE"""),900.63)</f>
        <v>900.63</v>
      </c>
      <c r="M235" s="2">
        <f>IFERROR(__xludf.DUMMYFUNCTION("""COMPUTED_VALUE"""),45630.66666666667)</f>
        <v>45630.66667</v>
      </c>
      <c r="N235" s="1">
        <f>IFERROR(__xludf.DUMMYFUNCTION("""COMPUTED_VALUE"""),9.9383893E7)</f>
        <v>99383893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IFERROR(__xludf.DUMMYFUNCTION("""COMPUTED_VALUE"""),899.98)</f>
        <v>899.98</v>
      </c>
      <c r="D236" s="2">
        <f>IFERROR(__xludf.DUMMYFUNCTION("""COMPUTED_VALUE"""),45631.66666666667)</f>
        <v>45631.66667</v>
      </c>
      <c r="E236" s="1">
        <f>IFERROR(__xludf.DUMMYFUNCTION("""COMPUTED_VALUE"""),904.26)</f>
        <v>904.26</v>
      </c>
      <c r="G236" s="2">
        <f>IFERROR(__xludf.DUMMYFUNCTION("""COMPUTED_VALUE"""),45631.66666666667)</f>
        <v>45631.66667</v>
      </c>
      <c r="H236" s="1">
        <f>IFERROR(__xludf.DUMMYFUNCTION("""COMPUTED_VALUE"""),895.59)</f>
        <v>895.59</v>
      </c>
      <c r="J236" s="2">
        <f>IFERROR(__xludf.DUMMYFUNCTION("""COMPUTED_VALUE"""),45631.66666666667)</f>
        <v>45631.66667</v>
      </c>
      <c r="K236" s="1">
        <f>IFERROR(__xludf.DUMMYFUNCTION("""COMPUTED_VALUE"""),902.23)</f>
        <v>902.23</v>
      </c>
      <c r="M236" s="2">
        <f>IFERROR(__xludf.DUMMYFUNCTION("""COMPUTED_VALUE"""),45631.66666666667)</f>
        <v>45631.66667</v>
      </c>
      <c r="N236" s="1">
        <f>IFERROR(__xludf.DUMMYFUNCTION("""COMPUTED_VALUE"""),9.5651938E7)</f>
        <v>95651938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IFERROR(__xludf.DUMMYFUNCTION("""COMPUTED_VALUE"""),902.46)</f>
        <v>902.46</v>
      </c>
      <c r="D237" s="2">
        <f>IFERROR(__xludf.DUMMYFUNCTION("""COMPUTED_VALUE"""),45632.66666666667)</f>
        <v>45632.66667</v>
      </c>
      <c r="E237" s="1">
        <f>IFERROR(__xludf.DUMMYFUNCTION("""COMPUTED_VALUE"""),908.74)</f>
        <v>908.74</v>
      </c>
      <c r="G237" s="2">
        <f>IFERROR(__xludf.DUMMYFUNCTION("""COMPUTED_VALUE"""),45632.66666666667)</f>
        <v>45632.66667</v>
      </c>
      <c r="H237" s="1">
        <f>IFERROR(__xludf.DUMMYFUNCTION("""COMPUTED_VALUE"""),901.66)</f>
        <v>901.66</v>
      </c>
      <c r="J237" s="2">
        <f>IFERROR(__xludf.DUMMYFUNCTION("""COMPUTED_VALUE"""),45632.66666666667)</f>
        <v>45632.66667</v>
      </c>
      <c r="K237" s="1">
        <f>IFERROR(__xludf.DUMMYFUNCTION("""COMPUTED_VALUE"""),902.66)</f>
        <v>902.66</v>
      </c>
      <c r="M237" s="2">
        <f>IFERROR(__xludf.DUMMYFUNCTION("""COMPUTED_VALUE"""),45632.66666666667)</f>
        <v>45632.66667</v>
      </c>
      <c r="N237" s="1">
        <f>IFERROR(__xludf.DUMMYFUNCTION("""COMPUTED_VALUE"""),8.5472332E7)</f>
        <v>85472332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IFERROR(__xludf.DUMMYFUNCTION("""COMPUTED_VALUE"""),902.7)</f>
        <v>902.7</v>
      </c>
      <c r="D238" s="2">
        <f>IFERROR(__xludf.DUMMYFUNCTION("""COMPUTED_VALUE"""),45635.66666666667)</f>
        <v>45635.66667</v>
      </c>
      <c r="E238" s="1">
        <f>IFERROR(__xludf.DUMMYFUNCTION("""COMPUTED_VALUE"""),903.75)</f>
        <v>903.75</v>
      </c>
      <c r="G238" s="2">
        <f>IFERROR(__xludf.DUMMYFUNCTION("""COMPUTED_VALUE"""),45635.66666666667)</f>
        <v>45635.66667</v>
      </c>
      <c r="H238" s="1">
        <f>IFERROR(__xludf.DUMMYFUNCTION("""COMPUTED_VALUE"""),893.45)</f>
        <v>893.45</v>
      </c>
      <c r="J238" s="2">
        <f>IFERROR(__xludf.DUMMYFUNCTION("""COMPUTED_VALUE"""),45635.66666666667)</f>
        <v>45635.66667</v>
      </c>
      <c r="K238" s="1">
        <f>IFERROR(__xludf.DUMMYFUNCTION("""COMPUTED_VALUE"""),895.19)</f>
        <v>895.19</v>
      </c>
      <c r="M238" s="2">
        <f>IFERROR(__xludf.DUMMYFUNCTION("""COMPUTED_VALUE"""),45635.66666666667)</f>
        <v>45635.66667</v>
      </c>
      <c r="N238" s="1">
        <f>IFERROR(__xludf.DUMMYFUNCTION("""COMPUTED_VALUE"""),1.00388853E8)</f>
        <v>100388853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IFERROR(__xludf.DUMMYFUNCTION("""COMPUTED_VALUE"""),895.25)</f>
        <v>895.25</v>
      </c>
      <c r="D239" s="2">
        <f>IFERROR(__xludf.DUMMYFUNCTION("""COMPUTED_VALUE"""),45636.66666666667)</f>
        <v>45636.66667</v>
      </c>
      <c r="E239" s="1">
        <f>IFERROR(__xludf.DUMMYFUNCTION("""COMPUTED_VALUE"""),899.07)</f>
        <v>899.07</v>
      </c>
      <c r="G239" s="2">
        <f>IFERROR(__xludf.DUMMYFUNCTION("""COMPUTED_VALUE"""),45636.66666666667)</f>
        <v>45636.66667</v>
      </c>
      <c r="H239" s="1">
        <f>IFERROR(__xludf.DUMMYFUNCTION("""COMPUTED_VALUE"""),884.74)</f>
        <v>884.74</v>
      </c>
      <c r="J239" s="2">
        <f>IFERROR(__xludf.DUMMYFUNCTION("""COMPUTED_VALUE"""),45636.66666666667)</f>
        <v>45636.66667</v>
      </c>
      <c r="K239" s="1">
        <f>IFERROR(__xludf.DUMMYFUNCTION("""COMPUTED_VALUE"""),886.09)</f>
        <v>886.09</v>
      </c>
      <c r="M239" s="2">
        <f>IFERROR(__xludf.DUMMYFUNCTION("""COMPUTED_VALUE"""),45636.66666666667)</f>
        <v>45636.66667</v>
      </c>
      <c r="N239" s="1">
        <f>IFERROR(__xludf.DUMMYFUNCTION("""COMPUTED_VALUE"""),9.7411928E7)</f>
        <v>97411928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IFERROR(__xludf.DUMMYFUNCTION("""COMPUTED_VALUE"""),884.04)</f>
        <v>884.04</v>
      </c>
      <c r="D240" s="2">
        <f>IFERROR(__xludf.DUMMYFUNCTION("""COMPUTED_VALUE"""),45637.66666666667)</f>
        <v>45637.66667</v>
      </c>
      <c r="E240" s="1">
        <f>IFERROR(__xludf.DUMMYFUNCTION("""COMPUTED_VALUE"""),884.04)</f>
        <v>884.04</v>
      </c>
      <c r="G240" s="2">
        <f>IFERROR(__xludf.DUMMYFUNCTION("""COMPUTED_VALUE"""),45637.66666666667)</f>
        <v>45637.66667</v>
      </c>
      <c r="H240" s="1">
        <f>IFERROR(__xludf.DUMMYFUNCTION("""COMPUTED_VALUE"""),874.9)</f>
        <v>874.9</v>
      </c>
      <c r="J240" s="2">
        <f>IFERROR(__xludf.DUMMYFUNCTION("""COMPUTED_VALUE"""),45637.66666666667)</f>
        <v>45637.66667</v>
      </c>
      <c r="K240" s="1">
        <f>IFERROR(__xludf.DUMMYFUNCTION("""COMPUTED_VALUE"""),877.35)</f>
        <v>877.35</v>
      </c>
      <c r="M240" s="2">
        <f>IFERROR(__xludf.DUMMYFUNCTION("""COMPUTED_VALUE"""),45637.66666666667)</f>
        <v>45637.66667</v>
      </c>
      <c r="N240" s="1">
        <f>IFERROR(__xludf.DUMMYFUNCTION("""COMPUTED_VALUE"""),1.21338415E8)</f>
        <v>121338415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IFERROR(__xludf.DUMMYFUNCTION("""COMPUTED_VALUE"""),880.11)</f>
        <v>880.11</v>
      </c>
      <c r="D241" s="2">
        <f>IFERROR(__xludf.DUMMYFUNCTION("""COMPUTED_VALUE"""),45638.66666666667)</f>
        <v>45638.66667</v>
      </c>
      <c r="E241" s="1">
        <f>IFERROR(__xludf.DUMMYFUNCTION("""COMPUTED_VALUE"""),884.46)</f>
        <v>884.46</v>
      </c>
      <c r="G241" s="2">
        <f>IFERROR(__xludf.DUMMYFUNCTION("""COMPUTED_VALUE"""),45638.66666666667)</f>
        <v>45638.66667</v>
      </c>
      <c r="H241" s="1">
        <f>IFERROR(__xludf.DUMMYFUNCTION("""COMPUTED_VALUE"""),870.86)</f>
        <v>870.86</v>
      </c>
      <c r="J241" s="2">
        <f>IFERROR(__xludf.DUMMYFUNCTION("""COMPUTED_VALUE"""),45638.66666666667)</f>
        <v>45638.66667</v>
      </c>
      <c r="K241" s="1">
        <f>IFERROR(__xludf.DUMMYFUNCTION("""COMPUTED_VALUE"""),873.61)</f>
        <v>873.61</v>
      </c>
      <c r="M241" s="2">
        <f>IFERROR(__xludf.DUMMYFUNCTION("""COMPUTED_VALUE"""),45638.66666666667)</f>
        <v>45638.66667</v>
      </c>
      <c r="N241" s="1">
        <f>IFERROR(__xludf.DUMMYFUNCTION("""COMPUTED_VALUE"""),9.6252271E7)</f>
        <v>96252271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IFERROR(__xludf.DUMMYFUNCTION("""COMPUTED_VALUE"""),873.21)</f>
        <v>873.21</v>
      </c>
      <c r="D242" s="2">
        <f>IFERROR(__xludf.DUMMYFUNCTION("""COMPUTED_VALUE"""),45639.66666666667)</f>
        <v>45639.66667</v>
      </c>
      <c r="E242" s="1">
        <f>IFERROR(__xludf.DUMMYFUNCTION("""COMPUTED_VALUE"""),879.78)</f>
        <v>879.78</v>
      </c>
      <c r="G242" s="2">
        <f>IFERROR(__xludf.DUMMYFUNCTION("""COMPUTED_VALUE"""),45639.66666666667)</f>
        <v>45639.66667</v>
      </c>
      <c r="H242" s="1">
        <f>IFERROR(__xludf.DUMMYFUNCTION("""COMPUTED_VALUE"""),868.59)</f>
        <v>868.59</v>
      </c>
      <c r="J242" s="2">
        <f>IFERROR(__xludf.DUMMYFUNCTION("""COMPUTED_VALUE"""),45639.66666666667)</f>
        <v>45639.66667</v>
      </c>
      <c r="K242" s="1">
        <f>IFERROR(__xludf.DUMMYFUNCTION("""COMPUTED_VALUE"""),877.53)</f>
        <v>877.53</v>
      </c>
      <c r="M242" s="2">
        <f>IFERROR(__xludf.DUMMYFUNCTION("""COMPUTED_VALUE"""),45639.66666666667)</f>
        <v>45639.66667</v>
      </c>
      <c r="N242" s="1">
        <f>IFERROR(__xludf.DUMMYFUNCTION("""COMPUTED_VALUE"""),8.8957569E7)</f>
        <v>88957569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IFERROR(__xludf.DUMMYFUNCTION("""COMPUTED_VALUE"""),877.46)</f>
        <v>877.46</v>
      </c>
      <c r="D243" s="2">
        <f>IFERROR(__xludf.DUMMYFUNCTION("""COMPUTED_VALUE"""),45642.66666666667)</f>
        <v>45642.66667</v>
      </c>
      <c r="E243" s="1">
        <f>IFERROR(__xludf.DUMMYFUNCTION("""COMPUTED_VALUE"""),883.51)</f>
        <v>883.51</v>
      </c>
      <c r="G243" s="2">
        <f>IFERROR(__xludf.DUMMYFUNCTION("""COMPUTED_VALUE"""),45642.66666666667)</f>
        <v>45642.66667</v>
      </c>
      <c r="H243" s="1">
        <f>IFERROR(__xludf.DUMMYFUNCTION("""COMPUTED_VALUE"""),864.08)</f>
        <v>864.08</v>
      </c>
      <c r="J243" s="2">
        <f>IFERROR(__xludf.DUMMYFUNCTION("""COMPUTED_VALUE"""),45642.66666666667)</f>
        <v>45642.66667</v>
      </c>
      <c r="K243" s="1">
        <f>IFERROR(__xludf.DUMMYFUNCTION("""COMPUTED_VALUE"""),865.62)</f>
        <v>865.62</v>
      </c>
      <c r="M243" s="2">
        <f>IFERROR(__xludf.DUMMYFUNCTION("""COMPUTED_VALUE"""),45642.66666666667)</f>
        <v>45642.66667</v>
      </c>
      <c r="N243" s="1">
        <f>IFERROR(__xludf.DUMMYFUNCTION("""COMPUTED_VALUE"""),1.10703166E8)</f>
        <v>110703166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IFERROR(__xludf.DUMMYFUNCTION("""COMPUTED_VALUE"""),867.26)</f>
        <v>867.26</v>
      </c>
      <c r="D244" s="2">
        <f>IFERROR(__xludf.DUMMYFUNCTION("""COMPUTED_VALUE"""),45643.66666666667)</f>
        <v>45643.66667</v>
      </c>
      <c r="E244" s="1">
        <f>IFERROR(__xludf.DUMMYFUNCTION("""COMPUTED_VALUE"""),876.27)</f>
        <v>876.27</v>
      </c>
      <c r="G244" s="2">
        <f>IFERROR(__xludf.DUMMYFUNCTION("""COMPUTED_VALUE"""),45643.66666666667)</f>
        <v>45643.66667</v>
      </c>
      <c r="H244" s="1">
        <f>IFERROR(__xludf.DUMMYFUNCTION("""COMPUTED_VALUE"""),865.22)</f>
        <v>865.22</v>
      </c>
      <c r="J244" s="2">
        <f>IFERROR(__xludf.DUMMYFUNCTION("""COMPUTED_VALUE"""),45643.66666666667)</f>
        <v>45643.66667</v>
      </c>
      <c r="K244" s="1">
        <f>IFERROR(__xludf.DUMMYFUNCTION("""COMPUTED_VALUE"""),873.18)</f>
        <v>873.18</v>
      </c>
      <c r="M244" s="2">
        <f>IFERROR(__xludf.DUMMYFUNCTION("""COMPUTED_VALUE"""),45643.66666666667)</f>
        <v>45643.66667</v>
      </c>
      <c r="N244" s="1">
        <f>IFERROR(__xludf.DUMMYFUNCTION("""COMPUTED_VALUE"""),1.50308869E8)</f>
        <v>150308869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IFERROR(__xludf.DUMMYFUNCTION("""COMPUTED_VALUE"""),870.88)</f>
        <v>870.88</v>
      </c>
      <c r="D245" s="2">
        <f>IFERROR(__xludf.DUMMYFUNCTION("""COMPUTED_VALUE"""),45644.66666666667)</f>
        <v>45644.66667</v>
      </c>
      <c r="E245" s="1">
        <f>IFERROR(__xludf.DUMMYFUNCTION("""COMPUTED_VALUE"""),874.22)</f>
        <v>874.22</v>
      </c>
      <c r="G245" s="2">
        <f>IFERROR(__xludf.DUMMYFUNCTION("""COMPUTED_VALUE"""),45644.66666666667)</f>
        <v>45644.66667</v>
      </c>
      <c r="H245" s="1">
        <f>IFERROR(__xludf.DUMMYFUNCTION("""COMPUTED_VALUE"""),858.47)</f>
        <v>858.47</v>
      </c>
      <c r="J245" s="2">
        <f>IFERROR(__xludf.DUMMYFUNCTION("""COMPUTED_VALUE"""),45644.66666666667)</f>
        <v>45644.66667</v>
      </c>
      <c r="K245" s="1">
        <f>IFERROR(__xludf.DUMMYFUNCTION("""COMPUTED_VALUE"""),858.74)</f>
        <v>858.74</v>
      </c>
      <c r="M245" s="2">
        <f>IFERROR(__xludf.DUMMYFUNCTION("""COMPUTED_VALUE"""),45644.66666666667)</f>
        <v>45644.66667</v>
      </c>
      <c r="N245" s="1">
        <f>IFERROR(__xludf.DUMMYFUNCTION("""COMPUTED_VALUE"""),1.12944717E8)</f>
        <v>112944717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IFERROR(__xludf.DUMMYFUNCTION("""COMPUTED_VALUE"""),858.7)</f>
        <v>858.7</v>
      </c>
      <c r="D246" s="2">
        <f>IFERROR(__xludf.DUMMYFUNCTION("""COMPUTED_VALUE"""),45645.66666666667)</f>
        <v>45645.66667</v>
      </c>
      <c r="E246" s="1">
        <f>IFERROR(__xludf.DUMMYFUNCTION("""COMPUTED_VALUE"""),864.77)</f>
        <v>864.77</v>
      </c>
      <c r="G246" s="2">
        <f>IFERROR(__xludf.DUMMYFUNCTION("""COMPUTED_VALUE"""),45645.66666666667)</f>
        <v>45645.66667</v>
      </c>
      <c r="H246" s="1">
        <f>IFERROR(__xludf.DUMMYFUNCTION("""COMPUTED_VALUE"""),850.89)</f>
        <v>850.89</v>
      </c>
      <c r="J246" s="2">
        <f>IFERROR(__xludf.DUMMYFUNCTION("""COMPUTED_VALUE"""),45645.66666666667)</f>
        <v>45645.66667</v>
      </c>
      <c r="K246" s="1">
        <f>IFERROR(__xludf.DUMMYFUNCTION("""COMPUTED_VALUE"""),853.82)</f>
        <v>853.82</v>
      </c>
      <c r="M246" s="2">
        <f>IFERROR(__xludf.DUMMYFUNCTION("""COMPUTED_VALUE"""),45645.66666666667)</f>
        <v>45645.66667</v>
      </c>
      <c r="N246" s="1">
        <f>IFERROR(__xludf.DUMMYFUNCTION("""COMPUTED_VALUE"""),1.15061385E8)</f>
        <v>115061385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IFERROR(__xludf.DUMMYFUNCTION("""COMPUTED_VALUE"""),853.14)</f>
        <v>853.14</v>
      </c>
      <c r="D247" s="2">
        <f>IFERROR(__xludf.DUMMYFUNCTION("""COMPUTED_VALUE"""),45646.66666666667)</f>
        <v>45646.66667</v>
      </c>
      <c r="E247" s="1">
        <f>IFERROR(__xludf.DUMMYFUNCTION("""COMPUTED_VALUE"""),876.68)</f>
        <v>876.68</v>
      </c>
      <c r="G247" s="2">
        <f>IFERROR(__xludf.DUMMYFUNCTION("""COMPUTED_VALUE"""),45646.66666666667)</f>
        <v>45646.66667</v>
      </c>
      <c r="H247" s="1">
        <f>IFERROR(__xludf.DUMMYFUNCTION("""COMPUTED_VALUE"""),853.14)</f>
        <v>853.14</v>
      </c>
      <c r="J247" s="2">
        <f>IFERROR(__xludf.DUMMYFUNCTION("""COMPUTED_VALUE"""),45646.66666666667)</f>
        <v>45646.66667</v>
      </c>
      <c r="K247" s="1">
        <f>IFERROR(__xludf.DUMMYFUNCTION("""COMPUTED_VALUE"""),860.84)</f>
        <v>860.84</v>
      </c>
      <c r="M247" s="2">
        <f>IFERROR(__xludf.DUMMYFUNCTION("""COMPUTED_VALUE"""),45646.66666666667)</f>
        <v>45646.66667</v>
      </c>
      <c r="N247" s="1">
        <f>IFERROR(__xludf.DUMMYFUNCTION("""COMPUTED_VALUE"""),3.35060491E8)</f>
        <v>335060491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IFERROR(__xludf.DUMMYFUNCTION("""COMPUTED_VALUE"""),860.88)</f>
        <v>860.88</v>
      </c>
      <c r="D248" s="2">
        <f>IFERROR(__xludf.DUMMYFUNCTION("""COMPUTED_VALUE"""),45649.66666666667)</f>
        <v>45649.66667</v>
      </c>
      <c r="E248" s="1">
        <f>IFERROR(__xludf.DUMMYFUNCTION("""COMPUTED_VALUE"""),878.72)</f>
        <v>878.72</v>
      </c>
      <c r="G248" s="2">
        <f>IFERROR(__xludf.DUMMYFUNCTION("""COMPUTED_VALUE"""),45649.66666666667)</f>
        <v>45649.66667</v>
      </c>
      <c r="H248" s="1">
        <f>IFERROR(__xludf.DUMMYFUNCTION("""COMPUTED_VALUE"""),860.88)</f>
        <v>860.88</v>
      </c>
      <c r="J248" s="2">
        <f>IFERROR(__xludf.DUMMYFUNCTION("""COMPUTED_VALUE"""),45649.66666666667)</f>
        <v>45649.66667</v>
      </c>
      <c r="K248" s="1">
        <f>IFERROR(__xludf.DUMMYFUNCTION("""COMPUTED_VALUE"""),877.22)</f>
        <v>877.22</v>
      </c>
      <c r="M248" s="2">
        <f>IFERROR(__xludf.DUMMYFUNCTION("""COMPUTED_VALUE"""),45649.66666666667)</f>
        <v>45649.66667</v>
      </c>
      <c r="N248" s="1">
        <f>IFERROR(__xludf.DUMMYFUNCTION("""COMPUTED_VALUE"""),9.1495047E7)</f>
        <v>91495047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IFERROR(__xludf.DUMMYFUNCTION("""COMPUTED_VALUE"""),876.65)</f>
        <v>876.65</v>
      </c>
      <c r="D249" s="2">
        <f>IFERROR(__xludf.DUMMYFUNCTION("""COMPUTED_VALUE"""),45650.54166666667)</f>
        <v>45650.54167</v>
      </c>
      <c r="E249" s="1">
        <f>IFERROR(__xludf.DUMMYFUNCTION("""COMPUTED_VALUE"""),878.27)</f>
        <v>878.27</v>
      </c>
      <c r="G249" s="2">
        <f>IFERROR(__xludf.DUMMYFUNCTION("""COMPUTED_VALUE"""),45650.54166666667)</f>
        <v>45650.54167</v>
      </c>
      <c r="H249" s="1">
        <f>IFERROR(__xludf.DUMMYFUNCTION("""COMPUTED_VALUE"""),869.9)</f>
        <v>869.9</v>
      </c>
      <c r="J249" s="2">
        <f>IFERROR(__xludf.DUMMYFUNCTION("""COMPUTED_VALUE"""),45650.54166666667)</f>
        <v>45650.54167</v>
      </c>
      <c r="K249" s="1">
        <f>IFERROR(__xludf.DUMMYFUNCTION("""COMPUTED_VALUE"""),878.21)</f>
        <v>878.21</v>
      </c>
      <c r="M249" s="2">
        <f>IFERROR(__xludf.DUMMYFUNCTION("""COMPUTED_VALUE"""),45650.54166666667)</f>
        <v>45650.54167</v>
      </c>
      <c r="N249" s="1">
        <f>IFERROR(__xludf.DUMMYFUNCTION("""COMPUTED_VALUE"""),4.1212191E7)</f>
        <v>41212191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IFERROR(__xludf.DUMMYFUNCTION("""COMPUTED_VALUE"""),877.85)</f>
        <v>877.85</v>
      </c>
      <c r="D250" s="2">
        <f>IFERROR(__xludf.DUMMYFUNCTION("""COMPUTED_VALUE"""),45652.66666666667)</f>
        <v>45652.66667</v>
      </c>
      <c r="E250" s="1">
        <f>IFERROR(__xludf.DUMMYFUNCTION("""COMPUTED_VALUE"""),880.51)</f>
        <v>880.51</v>
      </c>
      <c r="G250" s="2">
        <f>IFERROR(__xludf.DUMMYFUNCTION("""COMPUTED_VALUE"""),45652.66666666667)</f>
        <v>45652.66667</v>
      </c>
      <c r="H250" s="1">
        <f>IFERROR(__xludf.DUMMYFUNCTION("""COMPUTED_VALUE"""),875.46)</f>
        <v>875.46</v>
      </c>
      <c r="J250" s="2">
        <f>IFERROR(__xludf.DUMMYFUNCTION("""COMPUTED_VALUE"""),45652.66666666667)</f>
        <v>45652.66667</v>
      </c>
      <c r="K250" s="1">
        <f>IFERROR(__xludf.DUMMYFUNCTION("""COMPUTED_VALUE"""),878.05)</f>
        <v>878.05</v>
      </c>
      <c r="M250" s="2">
        <f>IFERROR(__xludf.DUMMYFUNCTION("""COMPUTED_VALUE"""),45652.66666666667)</f>
        <v>45652.66667</v>
      </c>
      <c r="N250" s="1">
        <f>IFERROR(__xludf.DUMMYFUNCTION("""COMPUTED_VALUE"""),6.3587215E7)</f>
        <v>63587215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IFERROR(__xludf.DUMMYFUNCTION("""COMPUTED_VALUE"""),876.64)</f>
        <v>876.64</v>
      </c>
      <c r="D251" s="2">
        <f>IFERROR(__xludf.DUMMYFUNCTION("""COMPUTED_VALUE"""),45653.66666666667)</f>
        <v>45653.66667</v>
      </c>
      <c r="E251" s="1">
        <f>IFERROR(__xludf.DUMMYFUNCTION("""COMPUTED_VALUE"""),880.64)</f>
        <v>880.64</v>
      </c>
      <c r="G251" s="2">
        <f>IFERROR(__xludf.DUMMYFUNCTION("""COMPUTED_VALUE"""),45653.66666666667)</f>
        <v>45653.66667</v>
      </c>
      <c r="H251" s="1">
        <f>IFERROR(__xludf.DUMMYFUNCTION("""COMPUTED_VALUE"""),868.92)</f>
        <v>868.92</v>
      </c>
      <c r="J251" s="2">
        <f>IFERROR(__xludf.DUMMYFUNCTION("""COMPUTED_VALUE"""),45653.66666666667)</f>
        <v>45653.66667</v>
      </c>
      <c r="K251" s="1">
        <f>IFERROR(__xludf.DUMMYFUNCTION("""COMPUTED_VALUE"""),871.93)</f>
        <v>871.93</v>
      </c>
      <c r="M251" s="2">
        <f>IFERROR(__xludf.DUMMYFUNCTION("""COMPUTED_VALUE"""),45653.66666666667)</f>
        <v>45653.66667</v>
      </c>
      <c r="N251" s="1">
        <f>IFERROR(__xludf.DUMMYFUNCTION("""COMPUTED_VALUE"""),7.1364036E7)</f>
        <v>71364036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IFERROR(__xludf.DUMMYFUNCTION("""COMPUTED_VALUE"""),871.41)</f>
        <v>871.41</v>
      </c>
      <c r="D252" s="2">
        <f>IFERROR(__xludf.DUMMYFUNCTION("""COMPUTED_VALUE"""),45656.66666666667)</f>
        <v>45656.66667</v>
      </c>
      <c r="E252" s="1">
        <f>IFERROR(__xludf.DUMMYFUNCTION("""COMPUTED_VALUE"""),871.41)</f>
        <v>871.41</v>
      </c>
      <c r="G252" s="2">
        <f>IFERROR(__xludf.DUMMYFUNCTION("""COMPUTED_VALUE"""),45656.66666666667)</f>
        <v>45656.66667</v>
      </c>
      <c r="H252" s="1">
        <f>IFERROR(__xludf.DUMMYFUNCTION("""COMPUTED_VALUE"""),859.28)</f>
        <v>859.28</v>
      </c>
      <c r="J252" s="2">
        <f>IFERROR(__xludf.DUMMYFUNCTION("""COMPUTED_VALUE"""),45656.66666666667)</f>
        <v>45656.66667</v>
      </c>
      <c r="K252" s="1">
        <f>IFERROR(__xludf.DUMMYFUNCTION("""COMPUTED_VALUE"""),860.58)</f>
        <v>860.58</v>
      </c>
      <c r="M252" s="2">
        <f>IFERROR(__xludf.DUMMYFUNCTION("""COMPUTED_VALUE"""),45656.66666666667)</f>
        <v>45656.66667</v>
      </c>
      <c r="N252" s="1">
        <f>IFERROR(__xludf.DUMMYFUNCTION("""COMPUTED_VALUE"""),7.0539651E7)</f>
        <v>70539651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IFERROR(__xludf.DUMMYFUNCTION("""COMPUTED_VALUE"""),860.86)</f>
        <v>860.86</v>
      </c>
      <c r="D253" s="2">
        <f>IFERROR(__xludf.DUMMYFUNCTION("""COMPUTED_VALUE"""),45657.66666666667)</f>
        <v>45657.66667</v>
      </c>
      <c r="E253" s="1">
        <f>IFERROR(__xludf.DUMMYFUNCTION("""COMPUTED_VALUE"""),864.97)</f>
        <v>864.97</v>
      </c>
      <c r="G253" s="2">
        <f>IFERROR(__xludf.DUMMYFUNCTION("""COMPUTED_VALUE"""),45657.66666666667)</f>
        <v>45657.66667</v>
      </c>
      <c r="H253" s="1">
        <f>IFERROR(__xludf.DUMMYFUNCTION("""COMPUTED_VALUE"""),857.82)</f>
        <v>857.82</v>
      </c>
      <c r="J253" s="2">
        <f>IFERROR(__xludf.DUMMYFUNCTION("""COMPUTED_VALUE"""),45657.66666666667)</f>
        <v>45657.66667</v>
      </c>
      <c r="K253" s="1">
        <f>IFERROR(__xludf.DUMMYFUNCTION("""COMPUTED_VALUE"""),864.27)</f>
        <v>864.27</v>
      </c>
      <c r="M253" s="2">
        <f>IFERROR(__xludf.DUMMYFUNCTION("""COMPUTED_VALUE"""),45657.66666666667)</f>
        <v>45657.66667</v>
      </c>
      <c r="N253" s="1">
        <f>IFERROR(__xludf.DUMMYFUNCTION("""COMPUTED_VALUE"""),6.5616314E7)</f>
        <v>65616314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IFERROR(__xludf.DUMMYFUNCTION("""COMPUTED_VALUE"""),865.34)</f>
        <v>865.34</v>
      </c>
      <c r="D254" s="2">
        <f>IFERROR(__xludf.DUMMYFUNCTION("""COMPUTED_VALUE"""),45659.66666666667)</f>
        <v>45659.66667</v>
      </c>
      <c r="E254" s="1">
        <f>IFERROR(__xludf.DUMMYFUNCTION("""COMPUTED_VALUE"""),875.17)</f>
        <v>875.17</v>
      </c>
      <c r="G254" s="2">
        <f>IFERROR(__xludf.DUMMYFUNCTION("""COMPUTED_VALUE"""),45659.66666666667)</f>
        <v>45659.66667</v>
      </c>
      <c r="H254" s="1">
        <f>IFERROR(__xludf.DUMMYFUNCTION("""COMPUTED_VALUE"""),863.36)</f>
        <v>863.36</v>
      </c>
      <c r="J254" s="2">
        <f>IFERROR(__xludf.DUMMYFUNCTION("""COMPUTED_VALUE"""),45659.66666666667)</f>
        <v>45659.66667</v>
      </c>
      <c r="K254" s="1">
        <f>IFERROR(__xludf.DUMMYFUNCTION("""COMPUTED_VALUE"""),866.17)</f>
        <v>866.17</v>
      </c>
      <c r="M254" s="2">
        <f>IFERROR(__xludf.DUMMYFUNCTION("""COMPUTED_VALUE"""),45659.66666666667)</f>
        <v>45659.66667</v>
      </c>
      <c r="N254" s="1">
        <f>IFERROR(__xludf.DUMMYFUNCTION("""COMPUTED_VALUE"""),7.3822574E7)</f>
        <v>73822574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IFERROR(__xludf.DUMMYFUNCTION("""COMPUTED_VALUE"""),866.4)</f>
        <v>866.4</v>
      </c>
      <c r="D255" s="2">
        <f>IFERROR(__xludf.DUMMYFUNCTION("""COMPUTED_VALUE"""),45660.66666666667)</f>
        <v>45660.66667</v>
      </c>
      <c r="E255" s="1">
        <f>IFERROR(__xludf.DUMMYFUNCTION("""COMPUTED_VALUE"""),870.35)</f>
        <v>870.35</v>
      </c>
      <c r="G255" s="2">
        <f>IFERROR(__xludf.DUMMYFUNCTION("""COMPUTED_VALUE"""),45660.66666666667)</f>
        <v>45660.66667</v>
      </c>
      <c r="H255" s="1">
        <f>IFERROR(__xludf.DUMMYFUNCTION("""COMPUTED_VALUE"""),863.8)</f>
        <v>863.8</v>
      </c>
      <c r="J255" s="2">
        <f>IFERROR(__xludf.DUMMYFUNCTION("""COMPUTED_VALUE"""),45660.66666666667)</f>
        <v>45660.66667</v>
      </c>
      <c r="K255" s="1">
        <f>IFERROR(__xludf.DUMMYFUNCTION("""COMPUTED_VALUE"""),867.72)</f>
        <v>867.72</v>
      </c>
      <c r="M255" s="2">
        <f>IFERROR(__xludf.DUMMYFUNCTION("""COMPUTED_VALUE"""),45660.66666666667)</f>
        <v>45660.66667</v>
      </c>
      <c r="N255" s="1">
        <f>IFERROR(__xludf.DUMMYFUNCTION("""COMPUTED_VALUE"""),7.4339566E7)</f>
        <v>74339566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IFERROR(__xludf.DUMMYFUNCTION("""COMPUTED_VALUE"""),867.92)</f>
        <v>867.92</v>
      </c>
      <c r="D256" s="2">
        <f>IFERROR(__xludf.DUMMYFUNCTION("""COMPUTED_VALUE"""),45663.66666666667)</f>
        <v>45663.66667</v>
      </c>
      <c r="E256" s="1">
        <f>IFERROR(__xludf.DUMMYFUNCTION("""COMPUTED_VALUE"""),869.34)</f>
        <v>869.34</v>
      </c>
      <c r="G256" s="2">
        <f>IFERROR(__xludf.DUMMYFUNCTION("""COMPUTED_VALUE"""),45663.66666666667)</f>
        <v>45663.66667</v>
      </c>
      <c r="H256" s="1">
        <f>IFERROR(__xludf.DUMMYFUNCTION("""COMPUTED_VALUE"""),860.29)</f>
        <v>860.29</v>
      </c>
      <c r="J256" s="2">
        <f>IFERROR(__xludf.DUMMYFUNCTION("""COMPUTED_VALUE"""),45663.66666666667)</f>
        <v>45663.66667</v>
      </c>
      <c r="K256" s="1">
        <f>IFERROR(__xludf.DUMMYFUNCTION("""COMPUTED_VALUE"""),861.96)</f>
        <v>861.96</v>
      </c>
      <c r="M256" s="2">
        <f>IFERROR(__xludf.DUMMYFUNCTION("""COMPUTED_VALUE"""),45663.66666666667)</f>
        <v>45663.66667</v>
      </c>
      <c r="N256" s="1">
        <f>IFERROR(__xludf.DUMMYFUNCTION("""COMPUTED_VALUE"""),1.05734165E8)</f>
        <v>105734165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IFERROR(__xludf.DUMMYFUNCTION("""COMPUTED_VALUE"""),861.21)</f>
        <v>861.21</v>
      </c>
      <c r="D257" s="2">
        <f>IFERROR(__xludf.DUMMYFUNCTION("""COMPUTED_VALUE"""),45664.66666666667)</f>
        <v>45664.66667</v>
      </c>
      <c r="E257" s="1">
        <f>IFERROR(__xludf.DUMMYFUNCTION("""COMPUTED_VALUE"""),878.7)</f>
        <v>878.7</v>
      </c>
      <c r="G257" s="2">
        <f>IFERROR(__xludf.DUMMYFUNCTION("""COMPUTED_VALUE"""),45664.66666666667)</f>
        <v>45664.66667</v>
      </c>
      <c r="H257" s="1">
        <f>IFERROR(__xludf.DUMMYFUNCTION("""COMPUTED_VALUE"""),861.21)</f>
        <v>861.21</v>
      </c>
      <c r="J257" s="2">
        <f>IFERROR(__xludf.DUMMYFUNCTION("""COMPUTED_VALUE"""),45664.66666666667)</f>
        <v>45664.66667</v>
      </c>
      <c r="K257" s="1">
        <f>IFERROR(__xludf.DUMMYFUNCTION("""COMPUTED_VALUE"""),871.38)</f>
        <v>871.38</v>
      </c>
      <c r="M257" s="2">
        <f>IFERROR(__xludf.DUMMYFUNCTION("""COMPUTED_VALUE"""),45664.66666666667)</f>
        <v>45664.66667</v>
      </c>
      <c r="N257" s="1">
        <f>IFERROR(__xludf.DUMMYFUNCTION("""COMPUTED_VALUE"""),9.30652E7)</f>
        <v>93065200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IFERROR(__xludf.DUMMYFUNCTION("""COMPUTED_VALUE"""),870.45)</f>
        <v>870.45</v>
      </c>
      <c r="D258" s="2">
        <f>IFERROR(__xludf.DUMMYFUNCTION("""COMPUTED_VALUE"""),45665.66666666667)</f>
        <v>45665.66667</v>
      </c>
      <c r="E258" s="1">
        <f>IFERROR(__xludf.DUMMYFUNCTION("""COMPUTED_VALUE"""),870.92)</f>
        <v>870.92</v>
      </c>
      <c r="G258" s="2">
        <f>IFERROR(__xludf.DUMMYFUNCTION("""COMPUTED_VALUE"""),45665.66666666667)</f>
        <v>45665.66667</v>
      </c>
      <c r="H258" s="1">
        <f>IFERROR(__xludf.DUMMYFUNCTION("""COMPUTED_VALUE"""),858.11)</f>
        <v>858.11</v>
      </c>
      <c r="J258" s="2">
        <f>IFERROR(__xludf.DUMMYFUNCTION("""COMPUTED_VALUE"""),45665.66666666667)</f>
        <v>45665.66667</v>
      </c>
      <c r="K258" s="1">
        <f>IFERROR(__xludf.DUMMYFUNCTION("""COMPUTED_VALUE"""),869.62)</f>
        <v>869.62</v>
      </c>
      <c r="M258" s="2">
        <f>IFERROR(__xludf.DUMMYFUNCTION("""COMPUTED_VALUE"""),45665.66666666667)</f>
        <v>45665.66667</v>
      </c>
      <c r="N258" s="1">
        <f>IFERROR(__xludf.DUMMYFUNCTION("""COMPUTED_VALUE"""),9.5218363E7)</f>
        <v>95218363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IFERROR(__xludf.DUMMYFUNCTION("""COMPUTED_VALUE"""),869.82)</f>
        <v>869.82</v>
      </c>
      <c r="D259" s="2">
        <f>IFERROR(__xludf.DUMMYFUNCTION("""COMPUTED_VALUE"""),45667.66666666667)</f>
        <v>45667.66667</v>
      </c>
      <c r="E259" s="1">
        <f>IFERROR(__xludf.DUMMYFUNCTION("""COMPUTED_VALUE"""),875.63)</f>
        <v>875.63</v>
      </c>
      <c r="G259" s="2">
        <f>IFERROR(__xludf.DUMMYFUNCTION("""COMPUTED_VALUE"""),45667.66666666667)</f>
        <v>45667.66667</v>
      </c>
      <c r="H259" s="1">
        <f>IFERROR(__xludf.DUMMYFUNCTION("""COMPUTED_VALUE"""),867.09)</f>
        <v>867.09</v>
      </c>
      <c r="J259" s="2">
        <f>IFERROR(__xludf.DUMMYFUNCTION("""COMPUTED_VALUE"""),45667.66666666667)</f>
        <v>45667.66667</v>
      </c>
      <c r="K259" s="1">
        <f>IFERROR(__xludf.DUMMYFUNCTION("""COMPUTED_VALUE"""),873.09)</f>
        <v>873.09</v>
      </c>
      <c r="M259" s="2">
        <f>IFERROR(__xludf.DUMMYFUNCTION("""COMPUTED_VALUE"""),45667.66666666667)</f>
        <v>45667.66667</v>
      </c>
      <c r="N259" s="1">
        <f>IFERROR(__xludf.DUMMYFUNCTION("""COMPUTED_VALUE"""),1.01184618E8)</f>
        <v>101184618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IFERROR(__xludf.DUMMYFUNCTION("""COMPUTED_VALUE"""),874.87)</f>
        <v>874.87</v>
      </c>
      <c r="D260" s="2">
        <f>IFERROR(__xludf.DUMMYFUNCTION("""COMPUTED_VALUE"""),45670.66666666667)</f>
        <v>45670.66667</v>
      </c>
      <c r="E260" s="1">
        <f>IFERROR(__xludf.DUMMYFUNCTION("""COMPUTED_VALUE"""),883.56)</f>
        <v>883.56</v>
      </c>
      <c r="G260" s="2">
        <f>IFERROR(__xludf.DUMMYFUNCTION("""COMPUTED_VALUE"""),45670.66666666667)</f>
        <v>45670.66667</v>
      </c>
      <c r="H260" s="1">
        <f>IFERROR(__xludf.DUMMYFUNCTION("""COMPUTED_VALUE"""),867.79)</f>
        <v>867.79</v>
      </c>
      <c r="J260" s="2">
        <f>IFERROR(__xludf.DUMMYFUNCTION("""COMPUTED_VALUE"""),45670.66666666667)</f>
        <v>45670.66667</v>
      </c>
      <c r="K260" s="1">
        <f>IFERROR(__xludf.DUMMYFUNCTION("""COMPUTED_VALUE"""),880.03)</f>
        <v>880.03</v>
      </c>
      <c r="M260" s="2">
        <f>IFERROR(__xludf.DUMMYFUNCTION("""COMPUTED_VALUE"""),45670.66666666667)</f>
        <v>45670.66667</v>
      </c>
      <c r="N260" s="1">
        <f>IFERROR(__xludf.DUMMYFUNCTION("""COMPUTED_VALUE"""),1.1870134E8)</f>
        <v>118701340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IFERROR(__xludf.DUMMYFUNCTION("""COMPUTED_VALUE"""),874.36)</f>
        <v>874.36</v>
      </c>
      <c r="D261" s="2">
        <f>IFERROR(__xludf.DUMMYFUNCTION("""COMPUTED_VALUE"""),45671.66666666667)</f>
        <v>45671.66667</v>
      </c>
      <c r="E261" s="1">
        <f>IFERROR(__xludf.DUMMYFUNCTION("""COMPUTED_VALUE"""),874.36)</f>
        <v>874.36</v>
      </c>
      <c r="G261" s="2">
        <f>IFERROR(__xludf.DUMMYFUNCTION("""COMPUTED_VALUE"""),45671.66666666667)</f>
        <v>45671.66667</v>
      </c>
      <c r="H261" s="1">
        <f>IFERROR(__xludf.DUMMYFUNCTION("""COMPUTED_VALUE"""),846.05)</f>
        <v>846.05</v>
      </c>
      <c r="J261" s="2">
        <f>IFERROR(__xludf.DUMMYFUNCTION("""COMPUTED_VALUE"""),45671.66666666667)</f>
        <v>45671.66667</v>
      </c>
      <c r="K261" s="1">
        <f>IFERROR(__xludf.DUMMYFUNCTION("""COMPUTED_VALUE"""),854.85)</f>
        <v>854.85</v>
      </c>
      <c r="M261" s="2">
        <f>IFERROR(__xludf.DUMMYFUNCTION("""COMPUTED_VALUE"""),45671.66666666667)</f>
        <v>45671.66667</v>
      </c>
      <c r="N261" s="1">
        <f>IFERROR(__xludf.DUMMYFUNCTION("""COMPUTED_VALUE"""),1.06300291E8)</f>
        <v>106300291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IFERROR(__xludf.DUMMYFUNCTION("""COMPUTED_VALUE"""),856.35)</f>
        <v>856.35</v>
      </c>
      <c r="D262" s="2">
        <f>IFERROR(__xludf.DUMMYFUNCTION("""COMPUTED_VALUE"""),45672.66666666667)</f>
        <v>45672.66667</v>
      </c>
      <c r="E262" s="1">
        <f>IFERROR(__xludf.DUMMYFUNCTION("""COMPUTED_VALUE"""),863.22)</f>
        <v>863.22</v>
      </c>
      <c r="G262" s="2">
        <f>IFERROR(__xludf.DUMMYFUNCTION("""COMPUTED_VALUE"""),45672.66666666667)</f>
        <v>45672.66667</v>
      </c>
      <c r="H262" s="1">
        <f>IFERROR(__xludf.DUMMYFUNCTION("""COMPUTED_VALUE"""),854.49)</f>
        <v>854.49</v>
      </c>
      <c r="J262" s="2">
        <f>IFERROR(__xludf.DUMMYFUNCTION("""COMPUTED_VALUE"""),45672.66666666667)</f>
        <v>45672.66667</v>
      </c>
      <c r="K262" s="1">
        <f>IFERROR(__xludf.DUMMYFUNCTION("""COMPUTED_VALUE"""),856.76)</f>
        <v>856.76</v>
      </c>
      <c r="M262" s="2">
        <f>IFERROR(__xludf.DUMMYFUNCTION("""COMPUTED_VALUE"""),45672.66666666667)</f>
        <v>45672.66667</v>
      </c>
      <c r="N262" s="1">
        <f>IFERROR(__xludf.DUMMYFUNCTION("""COMPUTED_VALUE"""),1.022651E8)</f>
        <v>102265100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IFERROR(__xludf.DUMMYFUNCTION("""COMPUTED_VALUE"""),856.35)</f>
        <v>856.35</v>
      </c>
      <c r="D263" s="2">
        <f>IFERROR(__xludf.DUMMYFUNCTION("""COMPUTED_VALUE"""),45673.66666666667)</f>
        <v>45673.66667</v>
      </c>
      <c r="E263" s="1">
        <f>IFERROR(__xludf.DUMMYFUNCTION("""COMPUTED_VALUE"""),870.49)</f>
        <v>870.49</v>
      </c>
      <c r="G263" s="2">
        <f>IFERROR(__xludf.DUMMYFUNCTION("""COMPUTED_VALUE"""),45673.66666666667)</f>
        <v>45673.66667</v>
      </c>
      <c r="H263" s="1">
        <f>IFERROR(__xludf.DUMMYFUNCTION("""COMPUTED_VALUE"""),854.53)</f>
        <v>854.53</v>
      </c>
      <c r="J263" s="2">
        <f>IFERROR(__xludf.DUMMYFUNCTION("""COMPUTED_VALUE"""),45673.66666666667)</f>
        <v>45673.66667</v>
      </c>
      <c r="K263" s="1">
        <f>IFERROR(__xludf.DUMMYFUNCTION("""COMPUTED_VALUE"""),867.83)</f>
        <v>867.83</v>
      </c>
      <c r="M263" s="2">
        <f>IFERROR(__xludf.DUMMYFUNCTION("""COMPUTED_VALUE"""),45673.66666666667)</f>
        <v>45673.66667</v>
      </c>
      <c r="N263" s="1">
        <f>IFERROR(__xludf.DUMMYFUNCTION("""COMPUTED_VALUE"""),9.1767073E7)</f>
        <v>91767073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IFERROR(__xludf.DUMMYFUNCTION("""COMPUTED_VALUE"""),867.5)</f>
        <v>867.5</v>
      </c>
      <c r="D264" s="2">
        <f>IFERROR(__xludf.DUMMYFUNCTION("""COMPUTED_VALUE"""),45674.66666666667)</f>
        <v>45674.66667</v>
      </c>
      <c r="E264" s="1">
        <f>IFERROR(__xludf.DUMMYFUNCTION("""COMPUTED_VALUE"""),867.5)</f>
        <v>867.5</v>
      </c>
      <c r="G264" s="2">
        <f>IFERROR(__xludf.DUMMYFUNCTION("""COMPUTED_VALUE"""),45674.66666666667)</f>
        <v>45674.66667</v>
      </c>
      <c r="H264" s="1">
        <f>IFERROR(__xludf.DUMMYFUNCTION("""COMPUTED_VALUE"""),847.8)</f>
        <v>847.8</v>
      </c>
      <c r="J264" s="2">
        <f>IFERROR(__xludf.DUMMYFUNCTION("""COMPUTED_VALUE"""),45674.66666666667)</f>
        <v>45674.66667</v>
      </c>
      <c r="K264" s="1">
        <f>IFERROR(__xludf.DUMMYFUNCTION("""COMPUTED_VALUE"""),847.8)</f>
        <v>847.8</v>
      </c>
      <c r="M264" s="2">
        <f>IFERROR(__xludf.DUMMYFUNCTION("""COMPUTED_VALUE"""),45674.66666666667)</f>
        <v>45674.66667</v>
      </c>
      <c r="N264" s="1">
        <f>IFERROR(__xludf.DUMMYFUNCTION("""COMPUTED_VALUE"""),1.07918546E8)</f>
        <v>107918546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IFERROR(__xludf.DUMMYFUNCTION("""COMPUTED_VALUE"""),851.53)</f>
        <v>851.53</v>
      </c>
      <c r="D265" s="2">
        <f>IFERROR(__xludf.DUMMYFUNCTION("""COMPUTED_VALUE"""),45678.66666666667)</f>
        <v>45678.66667</v>
      </c>
      <c r="E265" s="1">
        <f>IFERROR(__xludf.DUMMYFUNCTION("""COMPUTED_VALUE"""),858.05)</f>
        <v>858.05</v>
      </c>
      <c r="G265" s="2">
        <f>IFERROR(__xludf.DUMMYFUNCTION("""COMPUTED_VALUE"""),45678.66666666667)</f>
        <v>45678.66667</v>
      </c>
      <c r="H265" s="1">
        <f>IFERROR(__xludf.DUMMYFUNCTION("""COMPUTED_VALUE"""),848.65)</f>
        <v>848.65</v>
      </c>
      <c r="J265" s="2">
        <f>IFERROR(__xludf.DUMMYFUNCTION("""COMPUTED_VALUE"""),45678.66666666667)</f>
        <v>45678.66667</v>
      </c>
      <c r="K265" s="1">
        <f>IFERROR(__xludf.DUMMYFUNCTION("""COMPUTED_VALUE"""),856.32)</f>
        <v>856.32</v>
      </c>
      <c r="M265" s="2">
        <f>IFERROR(__xludf.DUMMYFUNCTION("""COMPUTED_VALUE"""),45678.66666666667)</f>
        <v>45678.66667</v>
      </c>
      <c r="N265" s="1">
        <f>IFERROR(__xludf.DUMMYFUNCTION("""COMPUTED_VALUE"""),1.14059303E8)</f>
        <v>114059303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IFERROR(__xludf.DUMMYFUNCTION("""COMPUTED_VALUE"""),855.4)</f>
        <v>855.4</v>
      </c>
      <c r="D266" s="2">
        <f>IFERROR(__xludf.DUMMYFUNCTION("""COMPUTED_VALUE"""),45679.66666666667)</f>
        <v>45679.66667</v>
      </c>
      <c r="E266" s="1">
        <f>IFERROR(__xludf.DUMMYFUNCTION("""COMPUTED_VALUE"""),857.06)</f>
        <v>857.06</v>
      </c>
      <c r="G266" s="2">
        <f>IFERROR(__xludf.DUMMYFUNCTION("""COMPUTED_VALUE"""),45679.66666666667)</f>
        <v>45679.66667</v>
      </c>
      <c r="H266" s="1">
        <f>IFERROR(__xludf.DUMMYFUNCTION("""COMPUTED_VALUE"""),845.84)</f>
        <v>845.84</v>
      </c>
      <c r="J266" s="2">
        <f>IFERROR(__xludf.DUMMYFUNCTION("""COMPUTED_VALUE"""),45679.66666666667)</f>
        <v>45679.66667</v>
      </c>
      <c r="K266" s="1">
        <f>IFERROR(__xludf.DUMMYFUNCTION("""COMPUTED_VALUE"""),854.5)</f>
        <v>854.5</v>
      </c>
      <c r="M266" s="2">
        <f>IFERROR(__xludf.DUMMYFUNCTION("""COMPUTED_VALUE"""),45679.66666666667)</f>
        <v>45679.66667</v>
      </c>
      <c r="N266" s="1">
        <f>IFERROR(__xludf.DUMMYFUNCTION("""COMPUTED_VALUE"""),1.12781092E8)</f>
        <v>112781092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IFERROR(__xludf.DUMMYFUNCTION("""COMPUTED_VALUE"""),854.42)</f>
        <v>854.42</v>
      </c>
      <c r="D267" s="2">
        <f>IFERROR(__xludf.DUMMYFUNCTION("""COMPUTED_VALUE"""),45680.66666666667)</f>
        <v>45680.66667</v>
      </c>
      <c r="E267" s="1">
        <f>IFERROR(__xludf.DUMMYFUNCTION("""COMPUTED_VALUE"""),866.87)</f>
        <v>866.87</v>
      </c>
      <c r="G267" s="2">
        <f>IFERROR(__xludf.DUMMYFUNCTION("""COMPUTED_VALUE"""),45680.66666666667)</f>
        <v>45680.66667</v>
      </c>
      <c r="H267" s="1">
        <f>IFERROR(__xludf.DUMMYFUNCTION("""COMPUTED_VALUE"""),850.78)</f>
        <v>850.78</v>
      </c>
      <c r="J267" s="2">
        <f>IFERROR(__xludf.DUMMYFUNCTION("""COMPUTED_VALUE"""),45680.66666666667)</f>
        <v>45680.66667</v>
      </c>
      <c r="K267" s="1">
        <f>IFERROR(__xludf.DUMMYFUNCTION("""COMPUTED_VALUE"""),866.87)</f>
        <v>866.87</v>
      </c>
      <c r="M267" s="2">
        <f>IFERROR(__xludf.DUMMYFUNCTION("""COMPUTED_VALUE"""),45680.66666666667)</f>
        <v>45680.66667</v>
      </c>
      <c r="N267" s="1">
        <f>IFERROR(__xludf.DUMMYFUNCTION("""COMPUTED_VALUE"""),1.08583898E8)</f>
        <v>108583898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IFERROR(__xludf.DUMMYFUNCTION("""COMPUTED_VALUE"""),865.87)</f>
        <v>865.87</v>
      </c>
      <c r="D268" s="2">
        <f>IFERROR(__xludf.DUMMYFUNCTION("""COMPUTED_VALUE"""),45681.66666666667)</f>
        <v>45681.66667</v>
      </c>
      <c r="E268" s="1">
        <f>IFERROR(__xludf.DUMMYFUNCTION("""COMPUTED_VALUE"""),875.7)</f>
        <v>875.7</v>
      </c>
      <c r="G268" s="2">
        <f>IFERROR(__xludf.DUMMYFUNCTION("""COMPUTED_VALUE"""),45681.66666666667)</f>
        <v>45681.66667</v>
      </c>
      <c r="H268" s="1">
        <f>IFERROR(__xludf.DUMMYFUNCTION("""COMPUTED_VALUE"""),865.19)</f>
        <v>865.19</v>
      </c>
      <c r="J268" s="2">
        <f>IFERROR(__xludf.DUMMYFUNCTION("""COMPUTED_VALUE"""),45681.66666666667)</f>
        <v>45681.66667</v>
      </c>
      <c r="K268" s="1">
        <f>IFERROR(__xludf.DUMMYFUNCTION("""COMPUTED_VALUE"""),873.61)</f>
        <v>873.61</v>
      </c>
      <c r="M268" s="2">
        <f>IFERROR(__xludf.DUMMYFUNCTION("""COMPUTED_VALUE"""),45681.66666666667)</f>
        <v>45681.66667</v>
      </c>
      <c r="N268" s="1">
        <f>IFERROR(__xludf.DUMMYFUNCTION("""COMPUTED_VALUE"""),9.8415418E7)</f>
        <v>98415418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IFERROR(__xludf.DUMMYFUNCTION("""COMPUTED_VALUE"""),874.16)</f>
        <v>874.16</v>
      </c>
      <c r="D269" s="2">
        <f>IFERROR(__xludf.DUMMYFUNCTION("""COMPUTED_VALUE"""),45684.66666666667)</f>
        <v>45684.66667</v>
      </c>
      <c r="E269" s="1">
        <f>IFERROR(__xludf.DUMMYFUNCTION("""COMPUTED_VALUE"""),899.71)</f>
        <v>899.71</v>
      </c>
      <c r="G269" s="2">
        <f>IFERROR(__xludf.DUMMYFUNCTION("""COMPUTED_VALUE"""),45684.66666666667)</f>
        <v>45684.66667</v>
      </c>
      <c r="H269" s="1">
        <f>IFERROR(__xludf.DUMMYFUNCTION("""COMPUTED_VALUE"""),874.16)</f>
        <v>874.16</v>
      </c>
      <c r="J269" s="2">
        <f>IFERROR(__xludf.DUMMYFUNCTION("""COMPUTED_VALUE"""),45684.66666666667)</f>
        <v>45684.66667</v>
      </c>
      <c r="K269" s="1">
        <f>IFERROR(__xludf.DUMMYFUNCTION("""COMPUTED_VALUE"""),899.32)</f>
        <v>899.32</v>
      </c>
      <c r="M269" s="2">
        <f>IFERROR(__xludf.DUMMYFUNCTION("""COMPUTED_VALUE"""),45684.66666666667)</f>
        <v>45684.66667</v>
      </c>
      <c r="N269" s="1">
        <f>IFERROR(__xludf.DUMMYFUNCTION("""COMPUTED_VALUE"""),1.24187123E8)</f>
        <v>124187123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IFERROR(__xludf.DUMMYFUNCTION("""COMPUTED_VALUE"""),899.4)</f>
        <v>899.4</v>
      </c>
      <c r="D270" s="2">
        <f>IFERROR(__xludf.DUMMYFUNCTION("""COMPUTED_VALUE"""),45685.66666666667)</f>
        <v>45685.66667</v>
      </c>
      <c r="E270" s="1">
        <f>IFERROR(__xludf.DUMMYFUNCTION("""COMPUTED_VALUE"""),901.72)</f>
        <v>901.72</v>
      </c>
      <c r="G270" s="2">
        <f>IFERROR(__xludf.DUMMYFUNCTION("""COMPUTED_VALUE"""),45685.66666666667)</f>
        <v>45685.66667</v>
      </c>
      <c r="H270" s="1">
        <f>IFERROR(__xludf.DUMMYFUNCTION("""COMPUTED_VALUE"""),890.77)</f>
        <v>890.77</v>
      </c>
      <c r="J270" s="2">
        <f>IFERROR(__xludf.DUMMYFUNCTION("""COMPUTED_VALUE"""),45685.66666666667)</f>
        <v>45685.66667</v>
      </c>
      <c r="K270" s="1">
        <f>IFERROR(__xludf.DUMMYFUNCTION("""COMPUTED_VALUE"""),890.89)</f>
        <v>890.89</v>
      </c>
      <c r="M270" s="2">
        <f>IFERROR(__xludf.DUMMYFUNCTION("""COMPUTED_VALUE"""),45685.66666666667)</f>
        <v>45685.66667</v>
      </c>
      <c r="N270" s="1">
        <f>IFERROR(__xludf.DUMMYFUNCTION("""COMPUTED_VALUE"""),1.0032185E8)</f>
        <v>100321850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IFERROR(__xludf.DUMMYFUNCTION("""COMPUTED_VALUE"""),891.24)</f>
        <v>891.24</v>
      </c>
      <c r="D271" s="2">
        <f>IFERROR(__xludf.DUMMYFUNCTION("""COMPUTED_VALUE"""),45686.66666666667)</f>
        <v>45686.66667</v>
      </c>
      <c r="E271" s="1">
        <f>IFERROR(__xludf.DUMMYFUNCTION("""COMPUTED_VALUE"""),897.62)</f>
        <v>897.62</v>
      </c>
      <c r="G271" s="2">
        <f>IFERROR(__xludf.DUMMYFUNCTION("""COMPUTED_VALUE"""),45686.66666666667)</f>
        <v>45686.66667</v>
      </c>
      <c r="H271" s="1">
        <f>IFERROR(__xludf.DUMMYFUNCTION("""COMPUTED_VALUE"""),889.39)</f>
        <v>889.39</v>
      </c>
      <c r="J271" s="2">
        <f>IFERROR(__xludf.DUMMYFUNCTION("""COMPUTED_VALUE"""),45686.66666666667)</f>
        <v>45686.66667</v>
      </c>
      <c r="K271" s="1">
        <f>IFERROR(__xludf.DUMMYFUNCTION("""COMPUTED_VALUE"""),892.61)</f>
        <v>892.61</v>
      </c>
      <c r="M271" s="2">
        <f>IFERROR(__xludf.DUMMYFUNCTION("""COMPUTED_VALUE"""),45686.66666666667)</f>
        <v>45686.66667</v>
      </c>
      <c r="N271" s="1">
        <f>IFERROR(__xludf.DUMMYFUNCTION("""COMPUTED_VALUE"""),9.2080773E7)</f>
        <v>92080773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IFERROR(__xludf.DUMMYFUNCTION("""COMPUTED_VALUE"""),893.46)</f>
        <v>893.46</v>
      </c>
      <c r="D272" s="2">
        <f>IFERROR(__xludf.DUMMYFUNCTION("""COMPUTED_VALUE"""),45687.66666666667)</f>
        <v>45687.66667</v>
      </c>
      <c r="E272" s="1">
        <f>IFERROR(__xludf.DUMMYFUNCTION("""COMPUTED_VALUE"""),906.76)</f>
        <v>906.76</v>
      </c>
      <c r="G272" s="2">
        <f>IFERROR(__xludf.DUMMYFUNCTION("""COMPUTED_VALUE"""),45687.66666666667)</f>
        <v>45687.66667</v>
      </c>
      <c r="H272" s="1">
        <f>IFERROR(__xludf.DUMMYFUNCTION("""COMPUTED_VALUE"""),893.46)</f>
        <v>893.46</v>
      </c>
      <c r="J272" s="2">
        <f>IFERROR(__xludf.DUMMYFUNCTION("""COMPUTED_VALUE"""),45687.66666666667)</f>
        <v>45687.66667</v>
      </c>
      <c r="K272" s="1">
        <f>IFERROR(__xludf.DUMMYFUNCTION("""COMPUTED_VALUE"""),905.59)</f>
        <v>905.59</v>
      </c>
      <c r="M272" s="2">
        <f>IFERROR(__xludf.DUMMYFUNCTION("""COMPUTED_VALUE"""),45687.66666666667)</f>
        <v>45687.66667</v>
      </c>
      <c r="N272" s="1">
        <f>IFERROR(__xludf.DUMMYFUNCTION("""COMPUTED_VALUE"""),8.74497E7)</f>
        <v>87449700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IFERROR(__xludf.DUMMYFUNCTION("""COMPUTED_VALUE"""),905.61)</f>
        <v>905.61</v>
      </c>
      <c r="D273" s="2">
        <f>IFERROR(__xludf.DUMMYFUNCTION("""COMPUTED_VALUE"""),45688.66666666667)</f>
        <v>45688.66667</v>
      </c>
      <c r="E273" s="1">
        <f>IFERROR(__xludf.DUMMYFUNCTION("""COMPUTED_VALUE"""),908.17)</f>
        <v>908.17</v>
      </c>
      <c r="G273" s="2">
        <f>IFERROR(__xludf.DUMMYFUNCTION("""COMPUTED_VALUE"""),45688.66666666667)</f>
        <v>45688.66667</v>
      </c>
      <c r="H273" s="1">
        <f>IFERROR(__xludf.DUMMYFUNCTION("""COMPUTED_VALUE"""),896.89)</f>
        <v>896.89</v>
      </c>
      <c r="J273" s="2">
        <f>IFERROR(__xludf.DUMMYFUNCTION("""COMPUTED_VALUE"""),45688.66666666667)</f>
        <v>45688.66667</v>
      </c>
      <c r="K273" s="1">
        <f>IFERROR(__xludf.DUMMYFUNCTION("""COMPUTED_VALUE"""),897.18)</f>
        <v>897.18</v>
      </c>
      <c r="M273" s="2">
        <f>IFERROR(__xludf.DUMMYFUNCTION("""COMPUTED_VALUE"""),45688.66666666667)</f>
        <v>45688.66667</v>
      </c>
      <c r="N273" s="1">
        <f>IFERROR(__xludf.DUMMYFUNCTION("""COMPUTED_VALUE"""),1.17013718E8)</f>
        <v>117013718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IFERROR(__xludf.DUMMYFUNCTION("""COMPUTED_VALUE"""),896.0)</f>
        <v>896</v>
      </c>
      <c r="D274" s="2">
        <f>IFERROR(__xludf.DUMMYFUNCTION("""COMPUTED_VALUE"""),45691.66666666667)</f>
        <v>45691.66667</v>
      </c>
      <c r="E274" s="1">
        <f>IFERROR(__xludf.DUMMYFUNCTION("""COMPUTED_VALUE"""),901.09)</f>
        <v>901.09</v>
      </c>
      <c r="G274" s="2">
        <f>IFERROR(__xludf.DUMMYFUNCTION("""COMPUTED_VALUE"""),45691.66666666667)</f>
        <v>45691.66667</v>
      </c>
      <c r="H274" s="1">
        <f>IFERROR(__xludf.DUMMYFUNCTION("""COMPUTED_VALUE"""),890.71)</f>
        <v>890.71</v>
      </c>
      <c r="J274" s="2">
        <f>IFERROR(__xludf.DUMMYFUNCTION("""COMPUTED_VALUE"""),45691.66666666667)</f>
        <v>45691.66667</v>
      </c>
      <c r="K274" s="1">
        <f>IFERROR(__xludf.DUMMYFUNCTION("""COMPUTED_VALUE"""),897.8)</f>
        <v>897.8</v>
      </c>
      <c r="M274" s="2">
        <f>IFERROR(__xludf.DUMMYFUNCTION("""COMPUTED_VALUE"""),45691.66666666667)</f>
        <v>45691.66667</v>
      </c>
      <c r="N274" s="1">
        <f>IFERROR(__xludf.DUMMYFUNCTION("""COMPUTED_VALUE"""),1.11262774E8)</f>
        <v>111262774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IFERROR(__xludf.DUMMYFUNCTION("""COMPUTED_VALUE"""),882.5)</f>
        <v>882.5</v>
      </c>
      <c r="D275" s="2">
        <f>IFERROR(__xludf.DUMMYFUNCTION("""COMPUTED_VALUE"""),45692.66666666667)</f>
        <v>45692.66667</v>
      </c>
      <c r="E275" s="1">
        <f>IFERROR(__xludf.DUMMYFUNCTION("""COMPUTED_VALUE"""),893.97)</f>
        <v>893.97</v>
      </c>
      <c r="G275" s="2">
        <f>IFERROR(__xludf.DUMMYFUNCTION("""COMPUTED_VALUE"""),45692.66666666667)</f>
        <v>45692.66667</v>
      </c>
      <c r="H275" s="1">
        <f>IFERROR(__xludf.DUMMYFUNCTION("""COMPUTED_VALUE"""),877.64)</f>
        <v>877.64</v>
      </c>
      <c r="J275" s="2">
        <f>IFERROR(__xludf.DUMMYFUNCTION("""COMPUTED_VALUE"""),45692.66666666667)</f>
        <v>45692.66667</v>
      </c>
      <c r="K275" s="1">
        <f>IFERROR(__xludf.DUMMYFUNCTION("""COMPUTED_VALUE"""),892.16)</f>
        <v>892.16</v>
      </c>
      <c r="M275" s="2">
        <f>IFERROR(__xludf.DUMMYFUNCTION("""COMPUTED_VALUE"""),45692.66666666667)</f>
        <v>45692.66667</v>
      </c>
      <c r="N275" s="1">
        <f>IFERROR(__xludf.DUMMYFUNCTION("""COMPUTED_VALUE"""),1.73171007E8)</f>
        <v>173171007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IFERROR(__xludf.DUMMYFUNCTION("""COMPUTED_VALUE"""),892.44)</f>
        <v>892.44</v>
      </c>
      <c r="D276" s="2">
        <f>IFERROR(__xludf.DUMMYFUNCTION("""COMPUTED_VALUE"""),45693.66666666667)</f>
        <v>45693.66667</v>
      </c>
      <c r="E276" s="1">
        <f>IFERROR(__xludf.DUMMYFUNCTION("""COMPUTED_VALUE"""),906.7)</f>
        <v>906.7</v>
      </c>
      <c r="G276" s="2">
        <f>IFERROR(__xludf.DUMMYFUNCTION("""COMPUTED_VALUE"""),45693.66666666667)</f>
        <v>45693.66667</v>
      </c>
      <c r="H276" s="1">
        <f>IFERROR(__xludf.DUMMYFUNCTION("""COMPUTED_VALUE"""),892.44)</f>
        <v>892.44</v>
      </c>
      <c r="J276" s="2">
        <f>IFERROR(__xludf.DUMMYFUNCTION("""COMPUTED_VALUE"""),45693.66666666667)</f>
        <v>45693.66667</v>
      </c>
      <c r="K276" s="1">
        <f>IFERROR(__xludf.DUMMYFUNCTION("""COMPUTED_VALUE"""),902.61)</f>
        <v>902.61</v>
      </c>
      <c r="M276" s="2">
        <f>IFERROR(__xludf.DUMMYFUNCTION("""COMPUTED_VALUE"""),45693.66666666667)</f>
        <v>45693.66667</v>
      </c>
      <c r="N276" s="1">
        <f>IFERROR(__xludf.DUMMYFUNCTION("""COMPUTED_VALUE"""),1.23545756E8)</f>
        <v>123545756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IFERROR(__xludf.DUMMYFUNCTION("""COMPUTED_VALUE"""),902.58)</f>
        <v>902.58</v>
      </c>
      <c r="D277" s="2">
        <f>IFERROR(__xludf.DUMMYFUNCTION("""COMPUTED_VALUE"""),45694.66666666667)</f>
        <v>45694.66667</v>
      </c>
      <c r="E277" s="1">
        <f>IFERROR(__xludf.DUMMYFUNCTION("""COMPUTED_VALUE"""),917.02)</f>
        <v>917.02</v>
      </c>
      <c r="G277" s="2">
        <f>IFERROR(__xludf.DUMMYFUNCTION("""COMPUTED_VALUE"""),45694.66666666667)</f>
        <v>45694.66667</v>
      </c>
      <c r="H277" s="1">
        <f>IFERROR(__xludf.DUMMYFUNCTION("""COMPUTED_VALUE"""),897.08)</f>
        <v>897.08</v>
      </c>
      <c r="J277" s="2">
        <f>IFERROR(__xludf.DUMMYFUNCTION("""COMPUTED_VALUE"""),45694.66666666667)</f>
        <v>45694.66667</v>
      </c>
      <c r="K277" s="1">
        <f>IFERROR(__xludf.DUMMYFUNCTION("""COMPUTED_VALUE"""),905.94)</f>
        <v>905.94</v>
      </c>
      <c r="M277" s="2">
        <f>IFERROR(__xludf.DUMMYFUNCTION("""COMPUTED_VALUE"""),45694.66666666667)</f>
        <v>45694.66667</v>
      </c>
      <c r="N277" s="1">
        <f>IFERROR(__xludf.DUMMYFUNCTION("""COMPUTED_VALUE"""),1.32368171E8)</f>
        <v>132368171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IFERROR(__xludf.DUMMYFUNCTION("""COMPUTED_VALUE"""),907.86)</f>
        <v>907.86</v>
      </c>
      <c r="D278" s="2">
        <f>IFERROR(__xludf.DUMMYFUNCTION("""COMPUTED_VALUE"""),45695.66666666667)</f>
        <v>45695.66667</v>
      </c>
      <c r="E278" s="1">
        <f>IFERROR(__xludf.DUMMYFUNCTION("""COMPUTED_VALUE"""),914.83)</f>
        <v>914.83</v>
      </c>
      <c r="G278" s="2">
        <f>IFERROR(__xludf.DUMMYFUNCTION("""COMPUTED_VALUE"""),45695.66666666667)</f>
        <v>45695.66667</v>
      </c>
      <c r="H278" s="1">
        <f>IFERROR(__xludf.DUMMYFUNCTION("""COMPUTED_VALUE"""),905.09)</f>
        <v>905.09</v>
      </c>
      <c r="J278" s="2">
        <f>IFERROR(__xludf.DUMMYFUNCTION("""COMPUTED_VALUE"""),45695.66666666667)</f>
        <v>45695.66667</v>
      </c>
      <c r="K278" s="1">
        <f>IFERROR(__xludf.DUMMYFUNCTION("""COMPUTED_VALUE"""),905.98)</f>
        <v>905.98</v>
      </c>
      <c r="M278" s="2">
        <f>IFERROR(__xludf.DUMMYFUNCTION("""COMPUTED_VALUE"""),45695.66666666667)</f>
        <v>45695.66667</v>
      </c>
      <c r="N278" s="1">
        <f>IFERROR(__xludf.DUMMYFUNCTION("""COMPUTED_VALUE"""),9.7632496E7)</f>
        <v>97632496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IFERROR(__xludf.DUMMYFUNCTION("""COMPUTED_VALUE"""),906.01)</f>
        <v>906.01</v>
      </c>
      <c r="D279" s="2">
        <f>IFERROR(__xludf.DUMMYFUNCTION("""COMPUTED_VALUE"""),45698.66666666667)</f>
        <v>45698.66667</v>
      </c>
      <c r="E279" s="1">
        <f>IFERROR(__xludf.DUMMYFUNCTION("""COMPUTED_VALUE"""),906.43)</f>
        <v>906.43</v>
      </c>
      <c r="G279" s="2">
        <f>IFERROR(__xludf.DUMMYFUNCTION("""COMPUTED_VALUE"""),45698.66666666667)</f>
        <v>45698.66667</v>
      </c>
      <c r="H279" s="1">
        <f>IFERROR(__xludf.DUMMYFUNCTION("""COMPUTED_VALUE"""),896.01)</f>
        <v>896.01</v>
      </c>
      <c r="J279" s="2">
        <f>IFERROR(__xludf.DUMMYFUNCTION("""COMPUTED_VALUE"""),45698.66666666667)</f>
        <v>45698.66667</v>
      </c>
      <c r="K279" s="1">
        <f>IFERROR(__xludf.DUMMYFUNCTION("""COMPUTED_VALUE"""),901.37)</f>
        <v>901.37</v>
      </c>
      <c r="M279" s="2">
        <f>IFERROR(__xludf.DUMMYFUNCTION("""COMPUTED_VALUE"""),45698.66666666667)</f>
        <v>45698.66667</v>
      </c>
      <c r="N279" s="1">
        <f>IFERROR(__xludf.DUMMYFUNCTION("""COMPUTED_VALUE"""),1.11235252E8)</f>
        <v>111235252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IFERROR(__xludf.DUMMYFUNCTION("""COMPUTED_VALUE"""),900.22)</f>
        <v>900.22</v>
      </c>
      <c r="D280" s="2">
        <f>IFERROR(__xludf.DUMMYFUNCTION("""COMPUTED_VALUE"""),45699.66666666667)</f>
        <v>45699.66667</v>
      </c>
      <c r="E280" s="1">
        <f>IFERROR(__xludf.DUMMYFUNCTION("""COMPUTED_VALUE"""),907.31)</f>
        <v>907.31</v>
      </c>
      <c r="G280" s="2">
        <f>IFERROR(__xludf.DUMMYFUNCTION("""COMPUTED_VALUE"""),45699.66666666667)</f>
        <v>45699.66667</v>
      </c>
      <c r="H280" s="1">
        <f>IFERROR(__xludf.DUMMYFUNCTION("""COMPUTED_VALUE"""),897.91)</f>
        <v>897.91</v>
      </c>
      <c r="J280" s="2">
        <f>IFERROR(__xludf.DUMMYFUNCTION("""COMPUTED_VALUE"""),45699.66666666667)</f>
        <v>45699.66667</v>
      </c>
      <c r="K280" s="1">
        <f>IFERROR(__xludf.DUMMYFUNCTION("""COMPUTED_VALUE"""),902.64)</f>
        <v>902.64</v>
      </c>
      <c r="M280" s="2">
        <f>IFERROR(__xludf.DUMMYFUNCTION("""COMPUTED_VALUE"""),45699.66666666667)</f>
        <v>45699.66667</v>
      </c>
      <c r="N280" s="1">
        <f>IFERROR(__xludf.DUMMYFUNCTION("""COMPUTED_VALUE"""),1.01048202E8)</f>
        <v>101048202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IFERROR(__xludf.DUMMYFUNCTION("""COMPUTED_VALUE"""),898.5)</f>
        <v>898.5</v>
      </c>
      <c r="D281" s="2">
        <f>IFERROR(__xludf.DUMMYFUNCTION("""COMPUTED_VALUE"""),45700.66666666667)</f>
        <v>45700.66667</v>
      </c>
      <c r="E281" s="1">
        <f>IFERROR(__xludf.DUMMYFUNCTION("""COMPUTED_VALUE"""),906.47)</f>
        <v>906.47</v>
      </c>
      <c r="G281" s="2">
        <f>IFERROR(__xludf.DUMMYFUNCTION("""COMPUTED_VALUE"""),45700.66666666667)</f>
        <v>45700.66667</v>
      </c>
      <c r="H281" s="1">
        <f>IFERROR(__xludf.DUMMYFUNCTION("""COMPUTED_VALUE"""),897.36)</f>
        <v>897.36</v>
      </c>
      <c r="J281" s="2">
        <f>IFERROR(__xludf.DUMMYFUNCTION("""COMPUTED_VALUE"""),45700.66666666667)</f>
        <v>45700.66667</v>
      </c>
      <c r="K281" s="1">
        <f>IFERROR(__xludf.DUMMYFUNCTION("""COMPUTED_VALUE"""),903.83)</f>
        <v>903.83</v>
      </c>
      <c r="M281" s="2">
        <f>IFERROR(__xludf.DUMMYFUNCTION("""COMPUTED_VALUE"""),45700.66666666667)</f>
        <v>45700.66667</v>
      </c>
      <c r="N281" s="1">
        <f>IFERROR(__xludf.DUMMYFUNCTION("""COMPUTED_VALUE"""),9.270524E7)</f>
        <v>92705240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IFERROR(__xludf.DUMMYFUNCTION("""COMPUTED_VALUE"""),905.86)</f>
        <v>905.86</v>
      </c>
      <c r="D282" s="2">
        <f>IFERROR(__xludf.DUMMYFUNCTION("""COMPUTED_VALUE"""),45701.66666666667)</f>
        <v>45701.66667</v>
      </c>
      <c r="E282" s="1">
        <f>IFERROR(__xludf.DUMMYFUNCTION("""COMPUTED_VALUE"""),906.75)</f>
        <v>906.75</v>
      </c>
      <c r="G282" s="2">
        <f>IFERROR(__xludf.DUMMYFUNCTION("""COMPUTED_VALUE"""),45701.66666666667)</f>
        <v>45701.66667</v>
      </c>
      <c r="H282" s="1">
        <f>IFERROR(__xludf.DUMMYFUNCTION("""COMPUTED_VALUE"""),896.37)</f>
        <v>896.37</v>
      </c>
      <c r="J282" s="2">
        <f>IFERROR(__xludf.DUMMYFUNCTION("""COMPUTED_VALUE"""),45701.66666666667)</f>
        <v>45701.66667</v>
      </c>
      <c r="K282" s="1">
        <f>IFERROR(__xludf.DUMMYFUNCTION("""COMPUTED_VALUE"""),902.92)</f>
        <v>902.92</v>
      </c>
      <c r="M282" s="2">
        <f>IFERROR(__xludf.DUMMYFUNCTION("""COMPUTED_VALUE"""),45701.66666666667)</f>
        <v>45701.66667</v>
      </c>
      <c r="N282" s="1">
        <f>IFERROR(__xludf.DUMMYFUNCTION("""COMPUTED_VALUE"""),1.13503136E8)</f>
        <v>113503136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IFERROR(__xludf.DUMMYFUNCTION("""COMPUTED_VALUE"""),903.18)</f>
        <v>903.18</v>
      </c>
      <c r="D283" s="2">
        <f>IFERROR(__xludf.DUMMYFUNCTION("""COMPUTED_VALUE"""),45702.66666666667)</f>
        <v>45702.66667</v>
      </c>
      <c r="E283" s="1">
        <f>IFERROR(__xludf.DUMMYFUNCTION("""COMPUTED_VALUE"""),903.18)</f>
        <v>903.18</v>
      </c>
      <c r="G283" s="2">
        <f>IFERROR(__xludf.DUMMYFUNCTION("""COMPUTED_VALUE"""),45702.66666666667)</f>
        <v>45702.66667</v>
      </c>
      <c r="H283" s="1">
        <f>IFERROR(__xludf.DUMMYFUNCTION("""COMPUTED_VALUE"""),881.88)</f>
        <v>881.88</v>
      </c>
      <c r="J283" s="2">
        <f>IFERROR(__xludf.DUMMYFUNCTION("""COMPUTED_VALUE"""),45702.66666666667)</f>
        <v>45702.66667</v>
      </c>
      <c r="K283" s="1">
        <f>IFERROR(__xludf.DUMMYFUNCTION("""COMPUTED_VALUE"""),883.01)</f>
        <v>883.01</v>
      </c>
      <c r="M283" s="2">
        <f>IFERROR(__xludf.DUMMYFUNCTION("""COMPUTED_VALUE"""),45702.66666666667)</f>
        <v>45702.66667</v>
      </c>
      <c r="N283" s="1">
        <f>IFERROR(__xludf.DUMMYFUNCTION("""COMPUTED_VALUE"""),1.19606021E8)</f>
        <v>119606021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IFERROR(__xludf.DUMMYFUNCTION("""COMPUTED_VALUE"""),880.57)</f>
        <v>880.57</v>
      </c>
      <c r="D284" s="2">
        <f>IFERROR(__xludf.DUMMYFUNCTION("""COMPUTED_VALUE"""),45706.66666666667)</f>
        <v>45706.66667</v>
      </c>
      <c r="E284" s="1">
        <f>IFERROR(__xludf.DUMMYFUNCTION("""COMPUTED_VALUE"""),889.02)</f>
        <v>889.02</v>
      </c>
      <c r="G284" s="2">
        <f>IFERROR(__xludf.DUMMYFUNCTION("""COMPUTED_VALUE"""),45706.66666666667)</f>
        <v>45706.66667</v>
      </c>
      <c r="H284" s="1">
        <f>IFERROR(__xludf.DUMMYFUNCTION("""COMPUTED_VALUE"""),880.57)</f>
        <v>880.57</v>
      </c>
      <c r="J284" s="2">
        <f>IFERROR(__xludf.DUMMYFUNCTION("""COMPUTED_VALUE"""),45706.66666666667)</f>
        <v>45706.66667</v>
      </c>
      <c r="K284" s="1">
        <f>IFERROR(__xludf.DUMMYFUNCTION("""COMPUTED_VALUE"""),888.02)</f>
        <v>888.02</v>
      </c>
      <c r="M284" s="2">
        <f>IFERROR(__xludf.DUMMYFUNCTION("""COMPUTED_VALUE"""),45706.66666666667)</f>
        <v>45706.66667</v>
      </c>
      <c r="N284" s="1">
        <f>IFERROR(__xludf.DUMMYFUNCTION("""COMPUTED_VALUE"""),1.20504059E8)</f>
        <v>120504059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IFERROR(__xludf.DUMMYFUNCTION("""COMPUTED_VALUE"""),888.11)</f>
        <v>888.11</v>
      </c>
      <c r="D285" s="2">
        <f>IFERROR(__xludf.DUMMYFUNCTION("""COMPUTED_VALUE"""),45707.66666666667)</f>
        <v>45707.66667</v>
      </c>
      <c r="E285" s="1">
        <f>IFERROR(__xludf.DUMMYFUNCTION("""COMPUTED_VALUE"""),904.47)</f>
        <v>904.47</v>
      </c>
      <c r="G285" s="2">
        <f>IFERROR(__xludf.DUMMYFUNCTION("""COMPUTED_VALUE"""),45707.66666666667)</f>
        <v>45707.66667</v>
      </c>
      <c r="H285" s="1">
        <f>IFERROR(__xludf.DUMMYFUNCTION("""COMPUTED_VALUE"""),888.11)</f>
        <v>888.11</v>
      </c>
      <c r="J285" s="2">
        <f>IFERROR(__xludf.DUMMYFUNCTION("""COMPUTED_VALUE"""),45707.66666666667)</f>
        <v>45707.66667</v>
      </c>
      <c r="K285" s="1">
        <f>IFERROR(__xludf.DUMMYFUNCTION("""COMPUTED_VALUE"""),900.8)</f>
        <v>900.8</v>
      </c>
      <c r="M285" s="2">
        <f>IFERROR(__xludf.DUMMYFUNCTION("""COMPUTED_VALUE"""),45707.66666666667)</f>
        <v>45707.66667</v>
      </c>
      <c r="N285" s="1">
        <f>IFERROR(__xludf.DUMMYFUNCTION("""COMPUTED_VALUE"""),1.08121254E8)</f>
        <v>108121254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IFERROR(__xludf.DUMMYFUNCTION("""COMPUTED_VALUE"""),900.69)</f>
        <v>900.69</v>
      </c>
      <c r="D286" s="2">
        <f>IFERROR(__xludf.DUMMYFUNCTION("""COMPUTED_VALUE"""),45708.66666666667)</f>
        <v>45708.66667</v>
      </c>
      <c r="E286" s="1">
        <f>IFERROR(__xludf.DUMMYFUNCTION("""COMPUTED_VALUE"""),911.75)</f>
        <v>911.75</v>
      </c>
      <c r="G286" s="2">
        <f>IFERROR(__xludf.DUMMYFUNCTION("""COMPUTED_VALUE"""),45708.66666666667)</f>
        <v>45708.66667</v>
      </c>
      <c r="H286" s="1">
        <f>IFERROR(__xludf.DUMMYFUNCTION("""COMPUTED_VALUE"""),899.63)</f>
        <v>899.63</v>
      </c>
      <c r="J286" s="2">
        <f>IFERROR(__xludf.DUMMYFUNCTION("""COMPUTED_VALUE"""),45708.66666666667)</f>
        <v>45708.66667</v>
      </c>
      <c r="K286" s="1">
        <f>IFERROR(__xludf.DUMMYFUNCTION("""COMPUTED_VALUE"""),910.01)</f>
        <v>910.01</v>
      </c>
      <c r="M286" s="2">
        <f>IFERROR(__xludf.DUMMYFUNCTION("""COMPUTED_VALUE"""),45708.66666666667)</f>
        <v>45708.66667</v>
      </c>
      <c r="N286" s="1">
        <f>IFERROR(__xludf.DUMMYFUNCTION("""COMPUTED_VALUE"""),1.00258101E8)</f>
        <v>100258101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IFERROR(__xludf.DUMMYFUNCTION("""COMPUTED_VALUE"""),912.75)</f>
        <v>912.75</v>
      </c>
      <c r="D287" s="2">
        <f>IFERROR(__xludf.DUMMYFUNCTION("""COMPUTED_VALUE"""),45709.66666666667)</f>
        <v>45709.66667</v>
      </c>
      <c r="E287" s="1">
        <f>IFERROR(__xludf.DUMMYFUNCTION("""COMPUTED_VALUE"""),924.36)</f>
        <v>924.36</v>
      </c>
      <c r="G287" s="2">
        <f>IFERROR(__xludf.DUMMYFUNCTION("""COMPUTED_VALUE"""),45709.66666666667)</f>
        <v>45709.66667</v>
      </c>
      <c r="H287" s="1">
        <f>IFERROR(__xludf.DUMMYFUNCTION("""COMPUTED_VALUE"""),909.34)</f>
        <v>909.34</v>
      </c>
      <c r="J287" s="2">
        <f>IFERROR(__xludf.DUMMYFUNCTION("""COMPUTED_VALUE"""),45709.66666666667)</f>
        <v>45709.66667</v>
      </c>
      <c r="K287" s="1">
        <f>IFERROR(__xludf.DUMMYFUNCTION("""COMPUTED_VALUE"""),918.22)</f>
        <v>918.22</v>
      </c>
      <c r="M287" s="2">
        <f>IFERROR(__xludf.DUMMYFUNCTION("""COMPUTED_VALUE"""),45709.66666666667)</f>
        <v>45709.66667</v>
      </c>
      <c r="N287" s="1">
        <f>IFERROR(__xludf.DUMMYFUNCTION("""COMPUTED_VALUE"""),1.28890782E8)</f>
        <v>128890782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IFERROR(__xludf.DUMMYFUNCTION("""COMPUTED_VALUE"""),918.73)</f>
        <v>918.73</v>
      </c>
      <c r="D288" s="2">
        <f>IFERROR(__xludf.DUMMYFUNCTION("""COMPUTED_VALUE"""),45712.66666666667)</f>
        <v>45712.66667</v>
      </c>
      <c r="E288" s="1">
        <f>IFERROR(__xludf.DUMMYFUNCTION("""COMPUTED_VALUE"""),935.54)</f>
        <v>935.54</v>
      </c>
      <c r="G288" s="2">
        <f>IFERROR(__xludf.DUMMYFUNCTION("""COMPUTED_VALUE"""),45712.66666666667)</f>
        <v>45712.66667</v>
      </c>
      <c r="H288" s="1">
        <f>IFERROR(__xludf.DUMMYFUNCTION("""COMPUTED_VALUE"""),917.36)</f>
        <v>917.36</v>
      </c>
      <c r="J288" s="2">
        <f>IFERROR(__xludf.DUMMYFUNCTION("""COMPUTED_VALUE"""),45712.66666666667)</f>
        <v>45712.66667</v>
      </c>
      <c r="K288" s="1">
        <f>IFERROR(__xludf.DUMMYFUNCTION("""COMPUTED_VALUE"""),930.45)</f>
        <v>930.45</v>
      </c>
      <c r="M288" s="2">
        <f>IFERROR(__xludf.DUMMYFUNCTION("""COMPUTED_VALUE"""),45712.66666666667)</f>
        <v>45712.66667</v>
      </c>
      <c r="N288" s="1">
        <f>IFERROR(__xludf.DUMMYFUNCTION("""COMPUTED_VALUE"""),1.21596167E8)</f>
        <v>121596167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IFERROR(__xludf.DUMMYFUNCTION("""COMPUTED_VALUE"""),935.49)</f>
        <v>935.49</v>
      </c>
      <c r="D289" s="2">
        <f>IFERROR(__xludf.DUMMYFUNCTION("""COMPUTED_VALUE"""),45713.66666666667)</f>
        <v>45713.66667</v>
      </c>
      <c r="E289" s="1">
        <f>IFERROR(__xludf.DUMMYFUNCTION("""COMPUTED_VALUE"""),950.65)</f>
        <v>950.65</v>
      </c>
      <c r="G289" s="2">
        <f>IFERROR(__xludf.DUMMYFUNCTION("""COMPUTED_VALUE"""),45713.66666666667)</f>
        <v>45713.66667</v>
      </c>
      <c r="H289" s="1">
        <f>IFERROR(__xludf.DUMMYFUNCTION("""COMPUTED_VALUE"""),935.49)</f>
        <v>935.49</v>
      </c>
      <c r="J289" s="2">
        <f>IFERROR(__xludf.DUMMYFUNCTION("""COMPUTED_VALUE"""),45713.66666666667)</f>
        <v>45713.66667</v>
      </c>
      <c r="K289" s="1">
        <f>IFERROR(__xludf.DUMMYFUNCTION("""COMPUTED_VALUE"""),943.99)</f>
        <v>943.99</v>
      </c>
      <c r="M289" s="2">
        <f>IFERROR(__xludf.DUMMYFUNCTION("""COMPUTED_VALUE"""),45713.66666666667)</f>
        <v>45713.66667</v>
      </c>
      <c r="N289" s="1">
        <f>IFERROR(__xludf.DUMMYFUNCTION("""COMPUTED_VALUE"""),1.33947415E8)</f>
        <v>133947415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IFERROR(__xludf.DUMMYFUNCTION("""COMPUTED_VALUE"""),942.26)</f>
        <v>942.26</v>
      </c>
      <c r="D290" s="2">
        <f>IFERROR(__xludf.DUMMYFUNCTION("""COMPUTED_VALUE"""),45714.66666666667)</f>
        <v>45714.66667</v>
      </c>
      <c r="E290" s="1">
        <f>IFERROR(__xludf.DUMMYFUNCTION("""COMPUTED_VALUE"""),947.16)</f>
        <v>947.16</v>
      </c>
      <c r="G290" s="2">
        <f>IFERROR(__xludf.DUMMYFUNCTION("""COMPUTED_VALUE"""),45714.66666666667)</f>
        <v>45714.66667</v>
      </c>
      <c r="H290" s="1">
        <f>IFERROR(__xludf.DUMMYFUNCTION("""COMPUTED_VALUE"""),936.15)</f>
        <v>936.15</v>
      </c>
      <c r="J290" s="2">
        <f>IFERROR(__xludf.DUMMYFUNCTION("""COMPUTED_VALUE"""),45714.66666666667)</f>
        <v>45714.66667</v>
      </c>
      <c r="K290" s="1">
        <f>IFERROR(__xludf.DUMMYFUNCTION("""COMPUTED_VALUE"""),940.07)</f>
        <v>940.07</v>
      </c>
      <c r="M290" s="2">
        <f>IFERROR(__xludf.DUMMYFUNCTION("""COMPUTED_VALUE"""),45714.66666666667)</f>
        <v>45714.66667</v>
      </c>
      <c r="N290" s="1">
        <f>IFERROR(__xludf.DUMMYFUNCTION("""COMPUTED_VALUE"""),9.6683476E7)</f>
        <v>96683476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IFERROR(__xludf.DUMMYFUNCTION("""COMPUTED_VALUE"""),938.09)</f>
        <v>938.09</v>
      </c>
      <c r="D291" s="2">
        <f>IFERROR(__xludf.DUMMYFUNCTION("""COMPUTED_VALUE"""),45715.66666666667)</f>
        <v>45715.66667</v>
      </c>
      <c r="E291" s="1">
        <f>IFERROR(__xludf.DUMMYFUNCTION("""COMPUTED_VALUE"""),946.24)</f>
        <v>946.24</v>
      </c>
      <c r="G291" s="2">
        <f>IFERROR(__xludf.DUMMYFUNCTION("""COMPUTED_VALUE"""),45715.66666666667)</f>
        <v>45715.66667</v>
      </c>
      <c r="H291" s="1">
        <f>IFERROR(__xludf.DUMMYFUNCTION("""COMPUTED_VALUE"""),934.4)</f>
        <v>934.4</v>
      </c>
      <c r="J291" s="2">
        <f>IFERROR(__xludf.DUMMYFUNCTION("""COMPUTED_VALUE"""),45715.66666666667)</f>
        <v>45715.66667</v>
      </c>
      <c r="K291" s="1">
        <f>IFERROR(__xludf.DUMMYFUNCTION("""COMPUTED_VALUE"""),937.62)</f>
        <v>937.62</v>
      </c>
      <c r="M291" s="2">
        <f>IFERROR(__xludf.DUMMYFUNCTION("""COMPUTED_VALUE"""),45715.66666666667)</f>
        <v>45715.66667</v>
      </c>
      <c r="N291" s="1">
        <f>IFERROR(__xludf.DUMMYFUNCTION("""COMPUTED_VALUE"""),1.24989145E8)</f>
        <v>124989145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IFERROR(__xludf.DUMMYFUNCTION("""COMPUTED_VALUE"""),936.85)</f>
        <v>936.85</v>
      </c>
      <c r="D292" s="2">
        <f>IFERROR(__xludf.DUMMYFUNCTION("""COMPUTED_VALUE"""),45716.66666666667)</f>
        <v>45716.66667</v>
      </c>
      <c r="E292" s="1">
        <f>IFERROR(__xludf.DUMMYFUNCTION("""COMPUTED_VALUE"""),951.83)</f>
        <v>951.83</v>
      </c>
      <c r="G292" s="2">
        <f>IFERROR(__xludf.DUMMYFUNCTION("""COMPUTED_VALUE"""),45716.66666666667)</f>
        <v>45716.66667</v>
      </c>
      <c r="H292" s="1">
        <f>IFERROR(__xludf.DUMMYFUNCTION("""COMPUTED_VALUE"""),931.34)</f>
        <v>931.34</v>
      </c>
      <c r="J292" s="2">
        <f>IFERROR(__xludf.DUMMYFUNCTION("""COMPUTED_VALUE"""),45716.66666666667)</f>
        <v>45716.66667</v>
      </c>
      <c r="K292" s="1">
        <f>IFERROR(__xludf.DUMMYFUNCTION("""COMPUTED_VALUE"""),950.89)</f>
        <v>950.89</v>
      </c>
      <c r="M292" s="2">
        <f>IFERROR(__xludf.DUMMYFUNCTION("""COMPUTED_VALUE"""),45716.66666666667)</f>
        <v>45716.66667</v>
      </c>
      <c r="N292" s="1">
        <f>IFERROR(__xludf.DUMMYFUNCTION("""COMPUTED_VALUE"""),1.6216133E8)</f>
        <v>162161330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IFERROR(__xludf.DUMMYFUNCTION("""COMPUTED_VALUE"""),950.21)</f>
        <v>950.21</v>
      </c>
      <c r="D293" s="2">
        <f>IFERROR(__xludf.DUMMYFUNCTION("""COMPUTED_VALUE"""),45719.66666666667)</f>
        <v>45719.66667</v>
      </c>
      <c r="E293" s="1">
        <f>IFERROR(__xludf.DUMMYFUNCTION("""COMPUTED_VALUE"""),959.98)</f>
        <v>959.98</v>
      </c>
      <c r="G293" s="2">
        <f>IFERROR(__xludf.DUMMYFUNCTION("""COMPUTED_VALUE"""),45719.66666666667)</f>
        <v>45719.66667</v>
      </c>
      <c r="H293" s="1">
        <f>IFERROR(__xludf.DUMMYFUNCTION("""COMPUTED_VALUE"""),946.23)</f>
        <v>946.23</v>
      </c>
      <c r="J293" s="2">
        <f>IFERROR(__xludf.DUMMYFUNCTION("""COMPUTED_VALUE"""),45719.66666666667)</f>
        <v>45719.66667</v>
      </c>
      <c r="K293" s="1">
        <f>IFERROR(__xludf.DUMMYFUNCTION("""COMPUTED_VALUE"""),959.58)</f>
        <v>959.58</v>
      </c>
      <c r="M293" s="2">
        <f>IFERROR(__xludf.DUMMYFUNCTION("""COMPUTED_VALUE"""),45719.66666666667)</f>
        <v>45719.66667</v>
      </c>
      <c r="N293" s="1">
        <f>IFERROR(__xludf.DUMMYFUNCTION("""COMPUTED_VALUE"""),1.48174596E8)</f>
        <v>148174596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IFERROR(__xludf.DUMMYFUNCTION("""COMPUTED_VALUE"""),956.73)</f>
        <v>956.73</v>
      </c>
      <c r="D294" s="2">
        <f>IFERROR(__xludf.DUMMYFUNCTION("""COMPUTED_VALUE"""),45720.66666666667)</f>
        <v>45720.66667</v>
      </c>
      <c r="E294" s="1">
        <f>IFERROR(__xludf.DUMMYFUNCTION("""COMPUTED_VALUE"""),963.2)</f>
        <v>963.2</v>
      </c>
      <c r="G294" s="2">
        <f>IFERROR(__xludf.DUMMYFUNCTION("""COMPUTED_VALUE"""),45720.66666666667)</f>
        <v>45720.66667</v>
      </c>
      <c r="H294" s="1">
        <f>IFERROR(__xludf.DUMMYFUNCTION("""COMPUTED_VALUE"""),944.88)</f>
        <v>944.88</v>
      </c>
      <c r="J294" s="2">
        <f>IFERROR(__xludf.DUMMYFUNCTION("""COMPUTED_VALUE"""),45720.66666666667)</f>
        <v>45720.66667</v>
      </c>
      <c r="K294" s="1">
        <f>IFERROR(__xludf.DUMMYFUNCTION("""COMPUTED_VALUE"""),946.01)</f>
        <v>946.01</v>
      </c>
      <c r="M294" s="2">
        <f>IFERROR(__xludf.DUMMYFUNCTION("""COMPUTED_VALUE"""),45720.66666666667)</f>
        <v>45720.66667</v>
      </c>
      <c r="N294" s="1">
        <f>IFERROR(__xludf.DUMMYFUNCTION("""COMPUTED_VALUE"""),1.45253461E8)</f>
        <v>145253461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IFERROR(__xludf.DUMMYFUNCTION("""COMPUTED_VALUE"""),941.48)</f>
        <v>941.48</v>
      </c>
      <c r="D295" s="2">
        <f>IFERROR(__xludf.DUMMYFUNCTION("""COMPUTED_VALUE"""),45721.66666666667)</f>
        <v>45721.66667</v>
      </c>
      <c r="E295" s="1">
        <f>IFERROR(__xludf.DUMMYFUNCTION("""COMPUTED_VALUE"""),955.47)</f>
        <v>955.47</v>
      </c>
      <c r="G295" s="2">
        <f>IFERROR(__xludf.DUMMYFUNCTION("""COMPUTED_VALUE"""),45721.66666666667)</f>
        <v>45721.66667</v>
      </c>
      <c r="H295" s="1">
        <f>IFERROR(__xludf.DUMMYFUNCTION("""COMPUTED_VALUE"""),941.47)</f>
        <v>941.47</v>
      </c>
      <c r="J295" s="2">
        <f>IFERROR(__xludf.DUMMYFUNCTION("""COMPUTED_VALUE"""),45721.66666666667)</f>
        <v>45721.66667</v>
      </c>
      <c r="K295" s="1">
        <f>IFERROR(__xludf.DUMMYFUNCTION("""COMPUTED_VALUE"""),954.96)</f>
        <v>954.96</v>
      </c>
      <c r="M295" s="2">
        <f>IFERROR(__xludf.DUMMYFUNCTION("""COMPUTED_VALUE"""),45721.66666666667)</f>
        <v>45721.66667</v>
      </c>
      <c r="N295" s="1">
        <f>IFERROR(__xludf.DUMMYFUNCTION("""COMPUTED_VALUE"""),1.16767803E8)</f>
        <v>116767803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IFERROR(__xludf.DUMMYFUNCTION("""COMPUTED_VALUE"""),954.73)</f>
        <v>954.73</v>
      </c>
      <c r="D296" s="2">
        <f>IFERROR(__xludf.DUMMYFUNCTION("""COMPUTED_VALUE"""),45722.66666666667)</f>
        <v>45722.66667</v>
      </c>
      <c r="E296" s="1">
        <f>IFERROR(__xludf.DUMMYFUNCTION("""COMPUTED_VALUE"""),954.73)</f>
        <v>954.73</v>
      </c>
      <c r="G296" s="2">
        <f>IFERROR(__xludf.DUMMYFUNCTION("""COMPUTED_VALUE"""),45722.66666666667)</f>
        <v>45722.66667</v>
      </c>
      <c r="H296" s="1">
        <f>IFERROR(__xludf.DUMMYFUNCTION("""COMPUTED_VALUE"""),940.82)</f>
        <v>940.82</v>
      </c>
      <c r="J296" s="2">
        <f>IFERROR(__xludf.DUMMYFUNCTION("""COMPUTED_VALUE"""),45722.66666666667)</f>
        <v>45722.66667</v>
      </c>
      <c r="K296" s="1">
        <f>IFERROR(__xludf.DUMMYFUNCTION("""COMPUTED_VALUE"""),950.94)</f>
        <v>950.94</v>
      </c>
      <c r="M296" s="2">
        <f>IFERROR(__xludf.DUMMYFUNCTION("""COMPUTED_VALUE"""),45722.66666666667)</f>
        <v>45722.66667</v>
      </c>
      <c r="N296" s="1">
        <f>IFERROR(__xludf.DUMMYFUNCTION("""COMPUTED_VALUE"""),1.12741007E8)</f>
        <v>112741007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IFERROR(__xludf.DUMMYFUNCTION("""COMPUTED_VALUE"""),950.71)</f>
        <v>950.71</v>
      </c>
      <c r="D297" s="2">
        <f>IFERROR(__xludf.DUMMYFUNCTION("""COMPUTED_VALUE"""),45723.66666666667)</f>
        <v>45723.66667</v>
      </c>
      <c r="E297" s="1">
        <f>IFERROR(__xludf.DUMMYFUNCTION("""COMPUTED_VALUE"""),956.06)</f>
        <v>956.06</v>
      </c>
      <c r="G297" s="2">
        <f>IFERROR(__xludf.DUMMYFUNCTION("""COMPUTED_VALUE"""),45723.66666666667)</f>
        <v>45723.66667</v>
      </c>
      <c r="H297" s="1">
        <f>IFERROR(__xludf.DUMMYFUNCTION("""COMPUTED_VALUE"""),936.94)</f>
        <v>936.94</v>
      </c>
      <c r="J297" s="2">
        <f>IFERROR(__xludf.DUMMYFUNCTION("""COMPUTED_VALUE"""),45723.66666666667)</f>
        <v>45723.66667</v>
      </c>
      <c r="K297" s="1">
        <f>IFERROR(__xludf.DUMMYFUNCTION("""COMPUTED_VALUE"""),938.04)</f>
        <v>938.04</v>
      </c>
      <c r="M297" s="2">
        <f>IFERROR(__xludf.DUMMYFUNCTION("""COMPUTED_VALUE"""),45723.66666666667)</f>
        <v>45723.66667</v>
      </c>
      <c r="N297" s="1">
        <f>IFERROR(__xludf.DUMMYFUNCTION("""COMPUTED_VALUE"""),1.45585947E8)</f>
        <v>145585947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IFERROR(__xludf.DUMMYFUNCTION("""COMPUTED_VALUE"""),930.95)</f>
        <v>930.95</v>
      </c>
      <c r="D298" s="2">
        <f>IFERROR(__xludf.DUMMYFUNCTION("""COMPUTED_VALUE"""),45726.66666666667)</f>
        <v>45726.66667</v>
      </c>
      <c r="E298" s="1">
        <f>IFERROR(__xludf.DUMMYFUNCTION("""COMPUTED_VALUE"""),942.71)</f>
        <v>942.71</v>
      </c>
      <c r="G298" s="2">
        <f>IFERROR(__xludf.DUMMYFUNCTION("""COMPUTED_VALUE"""),45726.66666666667)</f>
        <v>45726.66667</v>
      </c>
      <c r="H298" s="1">
        <f>IFERROR(__xludf.DUMMYFUNCTION("""COMPUTED_VALUE"""),923.41)</f>
        <v>923.41</v>
      </c>
      <c r="J298" s="2">
        <f>IFERROR(__xludf.DUMMYFUNCTION("""COMPUTED_VALUE"""),45726.66666666667)</f>
        <v>45726.66667</v>
      </c>
      <c r="K298" s="1">
        <f>IFERROR(__xludf.DUMMYFUNCTION("""COMPUTED_VALUE"""),925.21)</f>
        <v>925.21</v>
      </c>
      <c r="M298" s="2">
        <f>IFERROR(__xludf.DUMMYFUNCTION("""COMPUTED_VALUE"""),45726.66666666667)</f>
        <v>45726.66667</v>
      </c>
      <c r="N298" s="1">
        <f>IFERROR(__xludf.DUMMYFUNCTION("""COMPUTED_VALUE"""),1.52794785E8)</f>
        <v>152794785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IFERROR(__xludf.DUMMYFUNCTION("""COMPUTED_VALUE"""),924.61)</f>
        <v>924.61</v>
      </c>
      <c r="D299" s="2">
        <f>IFERROR(__xludf.DUMMYFUNCTION("""COMPUTED_VALUE"""),45727.66666666667)</f>
        <v>45727.66667</v>
      </c>
      <c r="E299" s="1">
        <f>IFERROR(__xludf.DUMMYFUNCTION("""COMPUTED_VALUE"""),924.61)</f>
        <v>924.61</v>
      </c>
      <c r="G299" s="2">
        <f>IFERROR(__xludf.DUMMYFUNCTION("""COMPUTED_VALUE"""),45727.66666666667)</f>
        <v>45727.66667</v>
      </c>
      <c r="H299" s="1">
        <f>IFERROR(__xludf.DUMMYFUNCTION("""COMPUTED_VALUE"""),907.84)</f>
        <v>907.84</v>
      </c>
      <c r="J299" s="2">
        <f>IFERROR(__xludf.DUMMYFUNCTION("""COMPUTED_VALUE"""),45727.66666666667)</f>
        <v>45727.66667</v>
      </c>
      <c r="K299" s="1">
        <f>IFERROR(__xludf.DUMMYFUNCTION("""COMPUTED_VALUE"""),913.79)</f>
        <v>913.79</v>
      </c>
      <c r="M299" s="2">
        <f>IFERROR(__xludf.DUMMYFUNCTION("""COMPUTED_VALUE"""),45727.66666666667)</f>
        <v>45727.66667</v>
      </c>
      <c r="N299" s="1">
        <f>IFERROR(__xludf.DUMMYFUNCTION("""COMPUTED_VALUE"""),1.31865418E8)</f>
        <v>131865418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IFERROR(__xludf.DUMMYFUNCTION("""COMPUTED_VALUE"""),911.54)</f>
        <v>911.54</v>
      </c>
      <c r="D300" s="2">
        <f>IFERROR(__xludf.DUMMYFUNCTION("""COMPUTED_VALUE"""),45728.66666666667)</f>
        <v>45728.66667</v>
      </c>
      <c r="E300" s="1">
        <f>IFERROR(__xludf.DUMMYFUNCTION("""COMPUTED_VALUE"""),911.54)</f>
        <v>911.54</v>
      </c>
      <c r="G300" s="2">
        <f>IFERROR(__xludf.DUMMYFUNCTION("""COMPUTED_VALUE"""),45728.66666666667)</f>
        <v>45728.66667</v>
      </c>
      <c r="H300" s="1">
        <f>IFERROR(__xludf.DUMMYFUNCTION("""COMPUTED_VALUE"""),899.53)</f>
        <v>899.53</v>
      </c>
      <c r="J300" s="2">
        <f>IFERROR(__xludf.DUMMYFUNCTION("""COMPUTED_VALUE"""),45728.66666666667)</f>
        <v>45728.66667</v>
      </c>
      <c r="K300" s="1">
        <f>IFERROR(__xludf.DUMMYFUNCTION("""COMPUTED_VALUE"""),903.59)</f>
        <v>903.59</v>
      </c>
      <c r="M300" s="2">
        <f>IFERROR(__xludf.DUMMYFUNCTION("""COMPUTED_VALUE"""),45728.66666666667)</f>
        <v>45728.66667</v>
      </c>
      <c r="N300" s="1">
        <f>IFERROR(__xludf.DUMMYFUNCTION("""COMPUTED_VALUE"""),1.01309094E8)</f>
        <v>101309094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IFERROR(__xludf.DUMMYFUNCTION("""COMPUTED_VALUE"""),904.75)</f>
        <v>904.75</v>
      </c>
      <c r="D301" s="2">
        <f>IFERROR(__xludf.DUMMYFUNCTION("""COMPUTED_VALUE"""),45729.66666666667)</f>
        <v>45729.66667</v>
      </c>
      <c r="E301" s="1">
        <f>IFERROR(__xludf.DUMMYFUNCTION("""COMPUTED_VALUE"""),907.01)</f>
        <v>907.01</v>
      </c>
      <c r="G301" s="2">
        <f>IFERROR(__xludf.DUMMYFUNCTION("""COMPUTED_VALUE"""),45729.66666666667)</f>
        <v>45729.66667</v>
      </c>
      <c r="H301" s="1">
        <f>IFERROR(__xludf.DUMMYFUNCTION("""COMPUTED_VALUE"""),894.86)</f>
        <v>894.86</v>
      </c>
      <c r="J301" s="2">
        <f>IFERROR(__xludf.DUMMYFUNCTION("""COMPUTED_VALUE"""),45729.66666666667)</f>
        <v>45729.66667</v>
      </c>
      <c r="K301" s="1">
        <f>IFERROR(__xludf.DUMMYFUNCTION("""COMPUTED_VALUE"""),896.6)</f>
        <v>896.6</v>
      </c>
      <c r="M301" s="2">
        <f>IFERROR(__xludf.DUMMYFUNCTION("""COMPUTED_VALUE"""),45729.66666666667)</f>
        <v>45729.66667</v>
      </c>
      <c r="N301" s="1">
        <f>IFERROR(__xludf.DUMMYFUNCTION("""COMPUTED_VALUE"""),1.05592675E8)</f>
        <v>105592675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IFERROR(__xludf.DUMMYFUNCTION("""COMPUTED_VALUE"""),895.99)</f>
        <v>895.99</v>
      </c>
      <c r="D302" s="2">
        <f>IFERROR(__xludf.DUMMYFUNCTION("""COMPUTED_VALUE"""),45730.66666666667)</f>
        <v>45730.66667</v>
      </c>
      <c r="E302" s="1">
        <f>IFERROR(__xludf.DUMMYFUNCTION("""COMPUTED_VALUE"""),901.44)</f>
        <v>901.44</v>
      </c>
      <c r="G302" s="2">
        <f>IFERROR(__xludf.DUMMYFUNCTION("""COMPUTED_VALUE"""),45730.66666666667)</f>
        <v>45730.66667</v>
      </c>
      <c r="H302" s="1">
        <f>IFERROR(__xludf.DUMMYFUNCTION("""COMPUTED_VALUE"""),892.01)</f>
        <v>892.01</v>
      </c>
      <c r="J302" s="2">
        <f>IFERROR(__xludf.DUMMYFUNCTION("""COMPUTED_VALUE"""),45730.66666666667)</f>
        <v>45730.66667</v>
      </c>
      <c r="K302" s="1">
        <f>IFERROR(__xludf.DUMMYFUNCTION("""COMPUTED_VALUE"""),900.75)</f>
        <v>900.75</v>
      </c>
      <c r="M302" s="2">
        <f>IFERROR(__xludf.DUMMYFUNCTION("""COMPUTED_VALUE"""),45730.66666666667)</f>
        <v>45730.66667</v>
      </c>
      <c r="N302" s="1">
        <f>IFERROR(__xludf.DUMMYFUNCTION("""COMPUTED_VALUE"""),9.3897136E7)</f>
        <v>93897136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IFERROR(__xludf.DUMMYFUNCTION("""COMPUTED_VALUE"""),899.82)</f>
        <v>899.82</v>
      </c>
      <c r="D303" s="2">
        <f>IFERROR(__xludf.DUMMYFUNCTION("""COMPUTED_VALUE"""),45733.66666666667)</f>
        <v>45733.66667</v>
      </c>
      <c r="E303" s="1">
        <f>IFERROR(__xludf.DUMMYFUNCTION("""COMPUTED_VALUE"""),912.57)</f>
        <v>912.57</v>
      </c>
      <c r="G303" s="2">
        <f>IFERROR(__xludf.DUMMYFUNCTION("""COMPUTED_VALUE"""),45733.66666666667)</f>
        <v>45733.66667</v>
      </c>
      <c r="H303" s="1">
        <f>IFERROR(__xludf.DUMMYFUNCTION("""COMPUTED_VALUE"""),898.15)</f>
        <v>898.15</v>
      </c>
      <c r="J303" s="2">
        <f>IFERROR(__xludf.DUMMYFUNCTION("""COMPUTED_VALUE"""),45733.66666666667)</f>
        <v>45733.66667</v>
      </c>
      <c r="K303" s="1">
        <f>IFERROR(__xludf.DUMMYFUNCTION("""COMPUTED_VALUE"""),909.33)</f>
        <v>909.33</v>
      </c>
      <c r="M303" s="2">
        <f>IFERROR(__xludf.DUMMYFUNCTION("""COMPUTED_VALUE"""),45733.66666666667)</f>
        <v>45733.66667</v>
      </c>
      <c r="N303" s="1">
        <f>IFERROR(__xludf.DUMMYFUNCTION("""COMPUTED_VALUE"""),8.7290912E7)</f>
        <v>87290912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IFERROR(__xludf.DUMMYFUNCTION("""COMPUTED_VALUE"""),909.32)</f>
        <v>909.32</v>
      </c>
      <c r="D304" s="2">
        <f>IFERROR(__xludf.DUMMYFUNCTION("""COMPUTED_VALUE"""),45734.66666666667)</f>
        <v>45734.66667</v>
      </c>
      <c r="E304" s="1">
        <f>IFERROR(__xludf.DUMMYFUNCTION("""COMPUTED_VALUE"""),915.19)</f>
        <v>915.19</v>
      </c>
      <c r="G304" s="2">
        <f>IFERROR(__xludf.DUMMYFUNCTION("""COMPUTED_VALUE"""),45734.66666666667)</f>
        <v>45734.66667</v>
      </c>
      <c r="H304" s="1">
        <f>IFERROR(__xludf.DUMMYFUNCTION("""COMPUTED_VALUE"""),904.47)</f>
        <v>904.47</v>
      </c>
      <c r="J304" s="2">
        <f>IFERROR(__xludf.DUMMYFUNCTION("""COMPUTED_VALUE"""),45734.66666666667)</f>
        <v>45734.66667</v>
      </c>
      <c r="K304" s="1">
        <f>IFERROR(__xludf.DUMMYFUNCTION("""COMPUTED_VALUE"""),910.88)</f>
        <v>910.88</v>
      </c>
      <c r="M304" s="2">
        <f>IFERROR(__xludf.DUMMYFUNCTION("""COMPUTED_VALUE"""),45734.66666666667)</f>
        <v>45734.66667</v>
      </c>
      <c r="N304" s="1">
        <f>IFERROR(__xludf.DUMMYFUNCTION("""COMPUTED_VALUE"""),8.9962763E7)</f>
        <v>89962763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IFERROR(__xludf.DUMMYFUNCTION("""COMPUTED_VALUE"""),911.87)</f>
        <v>911.87</v>
      </c>
      <c r="D305" s="2">
        <f>IFERROR(__xludf.DUMMYFUNCTION("""COMPUTED_VALUE"""),45735.66666666667)</f>
        <v>45735.66667</v>
      </c>
      <c r="E305" s="1">
        <f>IFERROR(__xludf.DUMMYFUNCTION("""COMPUTED_VALUE"""),917.42)</f>
        <v>917.42</v>
      </c>
      <c r="G305" s="2">
        <f>IFERROR(__xludf.DUMMYFUNCTION("""COMPUTED_VALUE"""),45735.66666666667)</f>
        <v>45735.66667</v>
      </c>
      <c r="H305" s="1">
        <f>IFERROR(__xludf.DUMMYFUNCTION("""COMPUTED_VALUE"""),908.61)</f>
        <v>908.61</v>
      </c>
      <c r="J305" s="2">
        <f>IFERROR(__xludf.DUMMYFUNCTION("""COMPUTED_VALUE"""),45735.66666666667)</f>
        <v>45735.66667</v>
      </c>
      <c r="K305" s="1">
        <f>IFERROR(__xludf.DUMMYFUNCTION("""COMPUTED_VALUE"""),914.22)</f>
        <v>914.22</v>
      </c>
      <c r="M305" s="2">
        <f>IFERROR(__xludf.DUMMYFUNCTION("""COMPUTED_VALUE"""),45735.66666666667)</f>
        <v>45735.66667</v>
      </c>
      <c r="N305" s="1">
        <f>IFERROR(__xludf.DUMMYFUNCTION("""COMPUTED_VALUE"""),9.6472339E7)</f>
        <v>96472339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IFERROR(__xludf.DUMMYFUNCTION("""COMPUTED_VALUE"""),914.18)</f>
        <v>914.18</v>
      </c>
      <c r="D306" s="2">
        <f>IFERROR(__xludf.DUMMYFUNCTION("""COMPUTED_VALUE"""),45736.66666666667)</f>
        <v>45736.66667</v>
      </c>
      <c r="E306" s="1">
        <f>IFERROR(__xludf.DUMMYFUNCTION("""COMPUTED_VALUE"""),923.76)</f>
        <v>923.76</v>
      </c>
      <c r="G306" s="2">
        <f>IFERROR(__xludf.DUMMYFUNCTION("""COMPUTED_VALUE"""),45736.66666666667)</f>
        <v>45736.66667</v>
      </c>
      <c r="H306" s="1">
        <f>IFERROR(__xludf.DUMMYFUNCTION("""COMPUTED_VALUE"""),911.22)</f>
        <v>911.22</v>
      </c>
      <c r="J306" s="2">
        <f>IFERROR(__xludf.DUMMYFUNCTION("""COMPUTED_VALUE"""),45736.66666666667)</f>
        <v>45736.66667</v>
      </c>
      <c r="K306" s="1">
        <f>IFERROR(__xludf.DUMMYFUNCTION("""COMPUTED_VALUE"""),917.7)</f>
        <v>917.7</v>
      </c>
      <c r="M306" s="2">
        <f>IFERROR(__xludf.DUMMYFUNCTION("""COMPUTED_VALUE"""),45736.66666666667)</f>
        <v>45736.66667</v>
      </c>
      <c r="N306" s="1">
        <f>IFERROR(__xludf.DUMMYFUNCTION("""COMPUTED_VALUE"""),9.6821391E7)</f>
        <v>96821391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IFERROR(__xludf.DUMMYFUNCTION("""COMPUTED_VALUE"""),917.41)</f>
        <v>917.41</v>
      </c>
      <c r="D307" s="2">
        <f>IFERROR(__xludf.DUMMYFUNCTION("""COMPUTED_VALUE"""),45737.66666666667)</f>
        <v>45737.66667</v>
      </c>
      <c r="E307" s="1">
        <f>IFERROR(__xludf.DUMMYFUNCTION("""COMPUTED_VALUE"""),921.25)</f>
        <v>921.25</v>
      </c>
      <c r="G307" s="2">
        <f>IFERROR(__xludf.DUMMYFUNCTION("""COMPUTED_VALUE"""),45737.66666666667)</f>
        <v>45737.66667</v>
      </c>
      <c r="H307" s="1">
        <f>IFERROR(__xludf.DUMMYFUNCTION("""COMPUTED_VALUE"""),909.77)</f>
        <v>909.77</v>
      </c>
      <c r="J307" s="2">
        <f>IFERROR(__xludf.DUMMYFUNCTION("""COMPUTED_VALUE"""),45737.66666666667)</f>
        <v>45737.66667</v>
      </c>
      <c r="K307" s="1">
        <f>IFERROR(__xludf.DUMMYFUNCTION("""COMPUTED_VALUE"""),914.83)</f>
        <v>914.83</v>
      </c>
      <c r="M307" s="2">
        <f>IFERROR(__xludf.DUMMYFUNCTION("""COMPUTED_VALUE"""),45737.66666666667)</f>
        <v>45737.66667</v>
      </c>
      <c r="N307" s="1">
        <f>IFERROR(__xludf.DUMMYFUNCTION("""COMPUTED_VALUE"""),5.8062656E8)</f>
        <v>580626560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IFERROR(__xludf.DUMMYFUNCTION("""COMPUTED_VALUE"""),914.09)</f>
        <v>914.09</v>
      </c>
      <c r="D308" s="2">
        <f>IFERROR(__xludf.DUMMYFUNCTION("""COMPUTED_VALUE"""),45740.66666666667)</f>
        <v>45740.66667</v>
      </c>
      <c r="E308" s="1">
        <f>IFERROR(__xludf.DUMMYFUNCTION("""COMPUTED_VALUE"""),925.88)</f>
        <v>925.88</v>
      </c>
      <c r="G308" s="2">
        <f>IFERROR(__xludf.DUMMYFUNCTION("""COMPUTED_VALUE"""),45740.66666666667)</f>
        <v>45740.66667</v>
      </c>
      <c r="H308" s="1">
        <f>IFERROR(__xludf.DUMMYFUNCTION("""COMPUTED_VALUE"""),912.06)</f>
        <v>912.06</v>
      </c>
      <c r="J308" s="2">
        <f>IFERROR(__xludf.DUMMYFUNCTION("""COMPUTED_VALUE"""),45740.66666666667)</f>
        <v>45740.66667</v>
      </c>
      <c r="K308" s="1">
        <f>IFERROR(__xludf.DUMMYFUNCTION("""COMPUTED_VALUE"""),924.75)</f>
        <v>924.75</v>
      </c>
      <c r="M308" s="2">
        <f>IFERROR(__xludf.DUMMYFUNCTION("""COMPUTED_VALUE"""),45740.66666666667)</f>
        <v>45740.66667</v>
      </c>
      <c r="N308" s="1">
        <f>IFERROR(__xludf.DUMMYFUNCTION("""COMPUTED_VALUE"""),1.05648856E8)</f>
        <v>105648856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IFERROR(__xludf.DUMMYFUNCTION("""COMPUTED_VALUE"""),927.02)</f>
        <v>927.02</v>
      </c>
      <c r="D309" s="2">
        <f>IFERROR(__xludf.DUMMYFUNCTION("""COMPUTED_VALUE"""),45741.66666666667)</f>
        <v>45741.66667</v>
      </c>
      <c r="E309" s="1">
        <f>IFERROR(__xludf.DUMMYFUNCTION("""COMPUTED_VALUE"""),928.48)</f>
        <v>928.48</v>
      </c>
      <c r="G309" s="2">
        <f>IFERROR(__xludf.DUMMYFUNCTION("""COMPUTED_VALUE"""),45741.66666666667)</f>
        <v>45741.66667</v>
      </c>
      <c r="H309" s="1">
        <f>IFERROR(__xludf.DUMMYFUNCTION("""COMPUTED_VALUE"""),902.54)</f>
        <v>902.54</v>
      </c>
      <c r="J309" s="2">
        <f>IFERROR(__xludf.DUMMYFUNCTION("""COMPUTED_VALUE"""),45741.66666666667)</f>
        <v>45741.66667</v>
      </c>
      <c r="K309" s="1">
        <f>IFERROR(__xludf.DUMMYFUNCTION("""COMPUTED_VALUE"""),905.47)</f>
        <v>905.47</v>
      </c>
      <c r="M309" s="2">
        <f>IFERROR(__xludf.DUMMYFUNCTION("""COMPUTED_VALUE"""),45741.66666666667)</f>
        <v>45741.66667</v>
      </c>
      <c r="N309" s="1">
        <f>IFERROR(__xludf.DUMMYFUNCTION("""COMPUTED_VALUE"""),1.23066989E8)</f>
        <v>123066989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IFERROR(__xludf.DUMMYFUNCTION("""COMPUTED_VALUE"""),905.57)</f>
        <v>905.57</v>
      </c>
      <c r="D310" s="2">
        <f>IFERROR(__xludf.DUMMYFUNCTION("""COMPUTED_VALUE"""),45742.66666666667)</f>
        <v>45742.66667</v>
      </c>
      <c r="E310" s="1">
        <f>IFERROR(__xludf.DUMMYFUNCTION("""COMPUTED_VALUE"""),906.35)</f>
        <v>906.35</v>
      </c>
      <c r="G310" s="2">
        <f>IFERROR(__xludf.DUMMYFUNCTION("""COMPUTED_VALUE"""),45742.66666666667)</f>
        <v>45742.66667</v>
      </c>
      <c r="H310" s="1">
        <f>IFERROR(__xludf.DUMMYFUNCTION("""COMPUTED_VALUE"""),894.31)</f>
        <v>894.31</v>
      </c>
      <c r="J310" s="2">
        <f>IFERROR(__xludf.DUMMYFUNCTION("""COMPUTED_VALUE"""),45742.66666666667)</f>
        <v>45742.66667</v>
      </c>
      <c r="K310" s="1">
        <f>IFERROR(__xludf.DUMMYFUNCTION("""COMPUTED_VALUE"""),894.6)</f>
        <v>894.6</v>
      </c>
      <c r="M310" s="2">
        <f>IFERROR(__xludf.DUMMYFUNCTION("""COMPUTED_VALUE"""),45742.66666666667)</f>
        <v>45742.66667</v>
      </c>
      <c r="N310" s="1">
        <f>IFERROR(__xludf.DUMMYFUNCTION("""COMPUTED_VALUE"""),1.18053993E8)</f>
        <v>118053993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IFERROR(__xludf.DUMMYFUNCTION("""COMPUTED_VALUE"""),893.91)</f>
        <v>893.91</v>
      </c>
      <c r="D311" s="2">
        <f>IFERROR(__xludf.DUMMYFUNCTION("""COMPUTED_VALUE"""),45743.66666666667)</f>
        <v>45743.66667</v>
      </c>
      <c r="E311" s="1">
        <f>IFERROR(__xludf.DUMMYFUNCTION("""COMPUTED_VALUE"""),896.76)</f>
        <v>896.76</v>
      </c>
      <c r="G311" s="2">
        <f>IFERROR(__xludf.DUMMYFUNCTION("""COMPUTED_VALUE"""),45743.66666666667)</f>
        <v>45743.66667</v>
      </c>
      <c r="H311" s="1">
        <f>IFERROR(__xludf.DUMMYFUNCTION("""COMPUTED_VALUE"""),890.15)</f>
        <v>890.15</v>
      </c>
      <c r="J311" s="2">
        <f>IFERROR(__xludf.DUMMYFUNCTION("""COMPUTED_VALUE"""),45743.66666666667)</f>
        <v>45743.66667</v>
      </c>
      <c r="K311" s="1">
        <f>IFERROR(__xludf.DUMMYFUNCTION("""COMPUTED_VALUE"""),893.02)</f>
        <v>893.02</v>
      </c>
      <c r="M311" s="2">
        <f>IFERROR(__xludf.DUMMYFUNCTION("""COMPUTED_VALUE"""),45743.66666666667)</f>
        <v>45743.66667</v>
      </c>
      <c r="N311" s="1">
        <f>IFERROR(__xludf.DUMMYFUNCTION("""COMPUTED_VALUE"""),1.13225724E8)</f>
        <v>113225724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IFERROR(__xludf.DUMMYFUNCTION("""COMPUTED_VALUE"""),893.32)</f>
        <v>893.32</v>
      </c>
      <c r="D312" s="2">
        <f>IFERROR(__xludf.DUMMYFUNCTION("""COMPUTED_VALUE"""),45744.66666666667)</f>
        <v>45744.66667</v>
      </c>
      <c r="E312" s="1">
        <f>IFERROR(__xludf.DUMMYFUNCTION("""COMPUTED_VALUE"""),900.99)</f>
        <v>900.99</v>
      </c>
      <c r="G312" s="2">
        <f>IFERROR(__xludf.DUMMYFUNCTION("""COMPUTED_VALUE"""),45744.66666666667)</f>
        <v>45744.66667</v>
      </c>
      <c r="H312" s="1">
        <f>IFERROR(__xludf.DUMMYFUNCTION("""COMPUTED_VALUE"""),892.32)</f>
        <v>892.32</v>
      </c>
      <c r="J312" s="2">
        <f>IFERROR(__xludf.DUMMYFUNCTION("""COMPUTED_VALUE"""),45744.66666666667)</f>
        <v>45744.66667</v>
      </c>
      <c r="K312" s="1">
        <f>IFERROR(__xludf.DUMMYFUNCTION("""COMPUTED_VALUE"""),897.38)</f>
        <v>897.38</v>
      </c>
      <c r="M312" s="2">
        <f>IFERROR(__xludf.DUMMYFUNCTION("""COMPUTED_VALUE"""),45744.66666666667)</f>
        <v>45744.66667</v>
      </c>
      <c r="N312" s="1">
        <f>IFERROR(__xludf.DUMMYFUNCTION("""COMPUTED_VALUE"""),9.1258564E7)</f>
        <v>91258564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IFERROR(__xludf.DUMMYFUNCTION("""COMPUTED_VALUE"""),895.97)</f>
        <v>895.97</v>
      </c>
      <c r="D313" s="2">
        <f>IFERROR(__xludf.DUMMYFUNCTION("""COMPUTED_VALUE"""),45747.66666666667)</f>
        <v>45747.66667</v>
      </c>
      <c r="E313" s="1">
        <f>IFERROR(__xludf.DUMMYFUNCTION("""COMPUTED_VALUE"""),907.28)</f>
        <v>907.28</v>
      </c>
      <c r="G313" s="2">
        <f>IFERROR(__xludf.DUMMYFUNCTION("""COMPUTED_VALUE"""),45747.66666666667)</f>
        <v>45747.66667</v>
      </c>
      <c r="H313" s="1">
        <f>IFERROR(__xludf.DUMMYFUNCTION("""COMPUTED_VALUE"""),884.13)</f>
        <v>884.13</v>
      </c>
      <c r="J313" s="2">
        <f>IFERROR(__xludf.DUMMYFUNCTION("""COMPUTED_VALUE"""),45747.66666666667)</f>
        <v>45747.66667</v>
      </c>
      <c r="K313" s="1">
        <f>IFERROR(__xludf.DUMMYFUNCTION("""COMPUTED_VALUE"""),904.25)</f>
        <v>904.25</v>
      </c>
      <c r="M313" s="2">
        <f>IFERROR(__xludf.DUMMYFUNCTION("""COMPUTED_VALUE"""),45747.66666666667)</f>
        <v>45747.66667</v>
      </c>
      <c r="N313" s="1">
        <f>IFERROR(__xludf.DUMMYFUNCTION("""COMPUTED_VALUE"""),1.36360157E8)</f>
        <v>136360157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IFERROR(__xludf.DUMMYFUNCTION("""COMPUTED_VALUE"""),897.45)</f>
        <v>897.45</v>
      </c>
      <c r="D314" s="2">
        <f>IFERROR(__xludf.DUMMYFUNCTION("""COMPUTED_VALUE"""),45748.66666666667)</f>
        <v>45748.66667</v>
      </c>
      <c r="E314" s="1">
        <f>IFERROR(__xludf.DUMMYFUNCTION("""COMPUTED_VALUE"""),897.45)</f>
        <v>897.45</v>
      </c>
      <c r="G314" s="2">
        <f>IFERROR(__xludf.DUMMYFUNCTION("""COMPUTED_VALUE"""),45748.66666666667)</f>
        <v>45748.66667</v>
      </c>
      <c r="H314" s="1">
        <f>IFERROR(__xludf.DUMMYFUNCTION("""COMPUTED_VALUE"""),867.73)</f>
        <v>867.73</v>
      </c>
      <c r="J314" s="2">
        <f>IFERROR(__xludf.DUMMYFUNCTION("""COMPUTED_VALUE"""),45748.66666666667)</f>
        <v>45748.66667</v>
      </c>
      <c r="K314" s="1">
        <f>IFERROR(__xludf.DUMMYFUNCTION("""COMPUTED_VALUE"""),870.56)</f>
        <v>870.56</v>
      </c>
      <c r="M314" s="2">
        <f>IFERROR(__xludf.DUMMYFUNCTION("""COMPUTED_VALUE"""),45748.66666666667)</f>
        <v>45748.66667</v>
      </c>
      <c r="N314" s="1">
        <f>IFERROR(__xludf.DUMMYFUNCTION("""COMPUTED_VALUE"""),1.46194046E8)</f>
        <v>146194046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IFERROR(__xludf.DUMMYFUNCTION("""COMPUTED_VALUE"""),871.19)</f>
        <v>871.19</v>
      </c>
      <c r="D315" s="2">
        <f>IFERROR(__xludf.DUMMYFUNCTION("""COMPUTED_VALUE"""),45749.66666666667)</f>
        <v>45749.66667</v>
      </c>
      <c r="E315" s="1">
        <f>IFERROR(__xludf.DUMMYFUNCTION("""COMPUTED_VALUE"""),880.32)</f>
        <v>880.32</v>
      </c>
      <c r="G315" s="2">
        <f>IFERROR(__xludf.DUMMYFUNCTION("""COMPUTED_VALUE"""),45749.66666666667)</f>
        <v>45749.66667</v>
      </c>
      <c r="H315" s="1">
        <f>IFERROR(__xludf.DUMMYFUNCTION("""COMPUTED_VALUE"""),866.15)</f>
        <v>866.15</v>
      </c>
      <c r="J315" s="2">
        <f>IFERROR(__xludf.DUMMYFUNCTION("""COMPUTED_VALUE"""),45749.66666666667)</f>
        <v>45749.66667</v>
      </c>
      <c r="K315" s="1">
        <f>IFERROR(__xludf.DUMMYFUNCTION("""COMPUTED_VALUE"""),879.37)</f>
        <v>879.37</v>
      </c>
      <c r="M315" s="2">
        <f>IFERROR(__xludf.DUMMYFUNCTION("""COMPUTED_VALUE"""),45749.66666666667)</f>
        <v>45749.66667</v>
      </c>
      <c r="N315" s="1">
        <f>IFERROR(__xludf.DUMMYFUNCTION("""COMPUTED_VALUE"""),9.4871734E7)</f>
        <v>94871734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IFERROR(__xludf.DUMMYFUNCTION("""COMPUTED_VALUE"""),883.37)</f>
        <v>883.37</v>
      </c>
      <c r="D316" s="2">
        <f>IFERROR(__xludf.DUMMYFUNCTION("""COMPUTED_VALUE"""),45750.66666666667)</f>
        <v>45750.66667</v>
      </c>
      <c r="E316" s="1">
        <f>IFERROR(__xludf.DUMMYFUNCTION("""COMPUTED_VALUE"""),888.23)</f>
        <v>888.23</v>
      </c>
      <c r="G316" s="2">
        <f>IFERROR(__xludf.DUMMYFUNCTION("""COMPUTED_VALUE"""),45750.66666666667)</f>
        <v>45750.66667</v>
      </c>
      <c r="H316" s="1">
        <f>IFERROR(__xludf.DUMMYFUNCTION("""COMPUTED_VALUE"""),866.88)</f>
        <v>866.88</v>
      </c>
      <c r="J316" s="2">
        <f>IFERROR(__xludf.DUMMYFUNCTION("""COMPUTED_VALUE"""),45750.66666666667)</f>
        <v>45750.66667</v>
      </c>
      <c r="K316" s="1">
        <f>IFERROR(__xludf.DUMMYFUNCTION("""COMPUTED_VALUE"""),867.45)</f>
        <v>867.45</v>
      </c>
      <c r="M316" s="2">
        <f>IFERROR(__xludf.DUMMYFUNCTION("""COMPUTED_VALUE"""),45750.66666666667)</f>
        <v>45750.66667</v>
      </c>
      <c r="N316" s="1">
        <f>IFERROR(__xludf.DUMMYFUNCTION("""COMPUTED_VALUE"""),1.31806788E8)</f>
        <v>131806788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IFERROR(__xludf.DUMMYFUNCTION("""COMPUTED_VALUE"""),853.03)</f>
        <v>853.03</v>
      </c>
      <c r="D317" s="2">
        <f>IFERROR(__xludf.DUMMYFUNCTION("""COMPUTED_VALUE"""),45751.66666666667)</f>
        <v>45751.66667</v>
      </c>
      <c r="E317" s="1">
        <f>IFERROR(__xludf.DUMMYFUNCTION("""COMPUTED_VALUE"""),855.2)</f>
        <v>855.2</v>
      </c>
      <c r="G317" s="2">
        <f>IFERROR(__xludf.DUMMYFUNCTION("""COMPUTED_VALUE"""),45751.66666666667)</f>
        <v>45751.66667</v>
      </c>
      <c r="H317" s="1">
        <f>IFERROR(__xludf.DUMMYFUNCTION("""COMPUTED_VALUE"""),818.9)</f>
        <v>818.9</v>
      </c>
      <c r="J317" s="2">
        <f>IFERROR(__xludf.DUMMYFUNCTION("""COMPUTED_VALUE"""),45751.66666666667)</f>
        <v>45751.66667</v>
      </c>
      <c r="K317" s="1">
        <f>IFERROR(__xludf.DUMMYFUNCTION("""COMPUTED_VALUE"""),820.18)</f>
        <v>820.18</v>
      </c>
      <c r="M317" s="2">
        <f>IFERROR(__xludf.DUMMYFUNCTION("""COMPUTED_VALUE"""),45751.66666666667)</f>
        <v>45751.66667</v>
      </c>
      <c r="N317" s="1">
        <f>IFERROR(__xludf.DUMMYFUNCTION("""COMPUTED_VALUE"""),1.89613174E8)</f>
        <v>189613174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IFERROR(__xludf.DUMMYFUNCTION("""COMPUTED_VALUE"""),797.84)</f>
        <v>797.84</v>
      </c>
      <c r="D318" s="2">
        <f>IFERROR(__xludf.DUMMYFUNCTION("""COMPUTED_VALUE"""),45754.66666666667)</f>
        <v>45754.66667</v>
      </c>
      <c r="E318" s="1">
        <f>IFERROR(__xludf.DUMMYFUNCTION("""COMPUTED_VALUE"""),826.59)</f>
        <v>826.59</v>
      </c>
      <c r="G318" s="2">
        <f>IFERROR(__xludf.DUMMYFUNCTION("""COMPUTED_VALUE"""),45754.66666666667)</f>
        <v>45754.66667</v>
      </c>
      <c r="H318" s="1">
        <f>IFERROR(__xludf.DUMMYFUNCTION("""COMPUTED_VALUE"""),775.27)</f>
        <v>775.27</v>
      </c>
      <c r="J318" s="2">
        <f>IFERROR(__xludf.DUMMYFUNCTION("""COMPUTED_VALUE"""),45754.66666666667)</f>
        <v>45754.66667</v>
      </c>
      <c r="K318" s="1">
        <f>IFERROR(__xludf.DUMMYFUNCTION("""COMPUTED_VALUE"""),808.05)</f>
        <v>808.05</v>
      </c>
      <c r="M318" s="2">
        <f>IFERROR(__xludf.DUMMYFUNCTION("""COMPUTED_VALUE"""),45754.66666666667)</f>
        <v>45754.66667</v>
      </c>
      <c r="N318" s="1">
        <f>IFERROR(__xludf.DUMMYFUNCTION("""COMPUTED_VALUE"""),2.04041271E8)</f>
        <v>204041271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IFERROR(__xludf.DUMMYFUNCTION("""COMPUTED_VALUE"""),810.22)</f>
        <v>810.22</v>
      </c>
      <c r="D319" s="2">
        <f>IFERROR(__xludf.DUMMYFUNCTION("""COMPUTED_VALUE"""),45755.66666666667)</f>
        <v>45755.66667</v>
      </c>
      <c r="E319" s="1">
        <f>IFERROR(__xludf.DUMMYFUNCTION("""COMPUTED_VALUE"""),831.15)</f>
        <v>831.15</v>
      </c>
      <c r="G319" s="2">
        <f>IFERROR(__xludf.DUMMYFUNCTION("""COMPUTED_VALUE"""),45755.66666666667)</f>
        <v>45755.66667</v>
      </c>
      <c r="H319" s="1">
        <f>IFERROR(__xludf.DUMMYFUNCTION("""COMPUTED_VALUE"""),786.09)</f>
        <v>786.09</v>
      </c>
      <c r="J319" s="2">
        <f>IFERROR(__xludf.DUMMYFUNCTION("""COMPUTED_VALUE"""),45755.66666666667)</f>
        <v>45755.66667</v>
      </c>
      <c r="K319" s="1">
        <f>IFERROR(__xludf.DUMMYFUNCTION("""COMPUTED_VALUE"""),798.58)</f>
        <v>798.58</v>
      </c>
      <c r="M319" s="2">
        <f>IFERROR(__xludf.DUMMYFUNCTION("""COMPUTED_VALUE"""),45755.66666666667)</f>
        <v>45755.66667</v>
      </c>
      <c r="N319" s="1">
        <f>IFERROR(__xludf.DUMMYFUNCTION("""COMPUTED_VALUE"""),1.69442368E8)</f>
        <v>169442368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IFERROR(__xludf.DUMMYFUNCTION("""COMPUTED_VALUE"""),794.08)</f>
        <v>794.08</v>
      </c>
      <c r="D320" s="2">
        <f>IFERROR(__xludf.DUMMYFUNCTION("""COMPUTED_VALUE"""),45756.66666666667)</f>
        <v>45756.66667</v>
      </c>
      <c r="E320" s="1">
        <f>IFERROR(__xludf.DUMMYFUNCTION("""COMPUTED_VALUE"""),823.52)</f>
        <v>823.52</v>
      </c>
      <c r="G320" s="2">
        <f>IFERROR(__xludf.DUMMYFUNCTION("""COMPUTED_VALUE"""),45756.66666666667)</f>
        <v>45756.66667</v>
      </c>
      <c r="H320" s="1">
        <f>IFERROR(__xludf.DUMMYFUNCTION("""COMPUTED_VALUE"""),766.28)</f>
        <v>766.28</v>
      </c>
      <c r="J320" s="2">
        <f>IFERROR(__xludf.DUMMYFUNCTION("""COMPUTED_VALUE"""),45756.66666666667)</f>
        <v>45756.66667</v>
      </c>
      <c r="K320" s="1">
        <f>IFERROR(__xludf.DUMMYFUNCTION("""COMPUTED_VALUE"""),822.02)</f>
        <v>822.02</v>
      </c>
      <c r="M320" s="2">
        <f>IFERROR(__xludf.DUMMYFUNCTION("""COMPUTED_VALUE"""),45756.66666666667)</f>
        <v>45756.66667</v>
      </c>
      <c r="N320" s="1">
        <f>IFERROR(__xludf.DUMMYFUNCTION("""COMPUTED_VALUE"""),2.26479499E8)</f>
        <v>226479499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IFERROR(__xludf.DUMMYFUNCTION("""COMPUTED_VALUE"""),814.74)</f>
        <v>814.74</v>
      </c>
      <c r="D321" s="2">
        <f>IFERROR(__xludf.DUMMYFUNCTION("""COMPUTED_VALUE"""),45757.66666666667)</f>
        <v>45757.66667</v>
      </c>
      <c r="E321" s="1">
        <f>IFERROR(__xludf.DUMMYFUNCTION("""COMPUTED_VALUE"""),814.74)</f>
        <v>814.74</v>
      </c>
      <c r="G321" s="2">
        <f>IFERROR(__xludf.DUMMYFUNCTION("""COMPUTED_VALUE"""),45757.66666666667)</f>
        <v>45757.66667</v>
      </c>
      <c r="H321" s="1">
        <f>IFERROR(__xludf.DUMMYFUNCTION("""COMPUTED_VALUE"""),765.56)</f>
        <v>765.56</v>
      </c>
      <c r="J321" s="2">
        <f>IFERROR(__xludf.DUMMYFUNCTION("""COMPUTED_VALUE"""),45757.66666666667)</f>
        <v>45757.66667</v>
      </c>
      <c r="K321" s="1">
        <f>IFERROR(__xludf.DUMMYFUNCTION("""COMPUTED_VALUE"""),789.66)</f>
        <v>789.66</v>
      </c>
      <c r="M321" s="2">
        <f>IFERROR(__xludf.DUMMYFUNCTION("""COMPUTED_VALUE"""),45757.66666666667)</f>
        <v>45757.66667</v>
      </c>
      <c r="N321" s="1">
        <f>IFERROR(__xludf.DUMMYFUNCTION("""COMPUTED_VALUE"""),1.77508832E8)</f>
        <v>177508832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IFERROR(__xludf.DUMMYFUNCTION("""COMPUTED_VALUE"""),793.78)</f>
        <v>793.78</v>
      </c>
      <c r="D322" s="2">
        <f>IFERROR(__xludf.DUMMYFUNCTION("""COMPUTED_VALUE"""),45758.66666666667)</f>
        <v>45758.66667</v>
      </c>
      <c r="E322" s="1">
        <f>IFERROR(__xludf.DUMMYFUNCTION("""COMPUTED_VALUE"""),805.62)</f>
        <v>805.62</v>
      </c>
      <c r="G322" s="2">
        <f>IFERROR(__xludf.DUMMYFUNCTION("""COMPUTED_VALUE"""),45758.66666666667)</f>
        <v>45758.66667</v>
      </c>
      <c r="H322" s="1">
        <f>IFERROR(__xludf.DUMMYFUNCTION("""COMPUTED_VALUE"""),781.72)</f>
        <v>781.72</v>
      </c>
      <c r="J322" s="2">
        <f>IFERROR(__xludf.DUMMYFUNCTION("""COMPUTED_VALUE"""),45758.66666666667)</f>
        <v>45758.66667</v>
      </c>
      <c r="K322" s="1">
        <f>IFERROR(__xludf.DUMMYFUNCTION("""COMPUTED_VALUE"""),802.93)</f>
        <v>802.93</v>
      </c>
      <c r="M322" s="2">
        <f>IFERROR(__xludf.DUMMYFUNCTION("""COMPUTED_VALUE"""),45758.66666666667)</f>
        <v>45758.66667</v>
      </c>
      <c r="N322" s="1">
        <f>IFERROR(__xludf.DUMMYFUNCTION("""COMPUTED_VALUE"""),1.34611811E8)</f>
        <v>134611811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IFERROR(__xludf.DUMMYFUNCTION("""COMPUTED_VALUE"""),806.29)</f>
        <v>806.29</v>
      </c>
      <c r="D323" s="2">
        <f>IFERROR(__xludf.DUMMYFUNCTION("""COMPUTED_VALUE"""),45761.66666666667)</f>
        <v>45761.66667</v>
      </c>
      <c r="E323" s="1">
        <f>IFERROR(__xludf.DUMMYFUNCTION("""COMPUTED_VALUE"""),820.98)</f>
        <v>820.98</v>
      </c>
      <c r="G323" s="2">
        <f>IFERROR(__xludf.DUMMYFUNCTION("""COMPUTED_VALUE"""),45761.66666666667)</f>
        <v>45761.66667</v>
      </c>
      <c r="H323" s="1">
        <f>IFERROR(__xludf.DUMMYFUNCTION("""COMPUTED_VALUE"""),806.29)</f>
        <v>806.29</v>
      </c>
      <c r="J323" s="2">
        <f>IFERROR(__xludf.DUMMYFUNCTION("""COMPUTED_VALUE"""),45761.66666666667)</f>
        <v>45761.66667</v>
      </c>
      <c r="K323" s="1">
        <f>IFERROR(__xludf.DUMMYFUNCTION("""COMPUTED_VALUE"""),817.69)</f>
        <v>817.69</v>
      </c>
      <c r="M323" s="2">
        <f>IFERROR(__xludf.DUMMYFUNCTION("""COMPUTED_VALUE"""),45761.66666666667)</f>
        <v>45761.66667</v>
      </c>
      <c r="N323" s="1">
        <f>IFERROR(__xludf.DUMMYFUNCTION("""COMPUTED_VALUE"""),1.36473829E8)</f>
        <v>136473829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IFERROR(__xludf.DUMMYFUNCTION("""COMPUTED_VALUE"""),819.73)</f>
        <v>819.73</v>
      </c>
      <c r="D324" s="2">
        <f>IFERROR(__xludf.DUMMYFUNCTION("""COMPUTED_VALUE"""),45762.66666666667)</f>
        <v>45762.66667</v>
      </c>
      <c r="E324" s="1">
        <f>IFERROR(__xludf.DUMMYFUNCTION("""COMPUTED_VALUE"""),823.85)</f>
        <v>823.85</v>
      </c>
      <c r="G324" s="2">
        <f>IFERROR(__xludf.DUMMYFUNCTION("""COMPUTED_VALUE"""),45762.66666666667)</f>
        <v>45762.66667</v>
      </c>
      <c r="H324" s="1">
        <f>IFERROR(__xludf.DUMMYFUNCTION("""COMPUTED_VALUE"""),811.53)</f>
        <v>811.53</v>
      </c>
      <c r="J324" s="2">
        <f>IFERROR(__xludf.DUMMYFUNCTION("""COMPUTED_VALUE"""),45762.66666666667)</f>
        <v>45762.66667</v>
      </c>
      <c r="K324" s="1">
        <f>IFERROR(__xludf.DUMMYFUNCTION("""COMPUTED_VALUE"""),815.8)</f>
        <v>815.8</v>
      </c>
      <c r="M324" s="2">
        <f>IFERROR(__xludf.DUMMYFUNCTION("""COMPUTED_VALUE"""),45762.66666666667)</f>
        <v>45762.66667</v>
      </c>
      <c r="N324" s="1">
        <f>IFERROR(__xludf.DUMMYFUNCTION("""COMPUTED_VALUE"""),1.24368647E8)</f>
        <v>124368647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IFERROR(__xludf.DUMMYFUNCTION("""COMPUTED_VALUE"""),818.11)</f>
        <v>818.11</v>
      </c>
      <c r="D325" s="2">
        <f>IFERROR(__xludf.DUMMYFUNCTION("""COMPUTED_VALUE"""),45763.66666666667)</f>
        <v>45763.66667</v>
      </c>
      <c r="E325" s="1">
        <f>IFERROR(__xludf.DUMMYFUNCTION("""COMPUTED_VALUE"""),818.44)</f>
        <v>818.44</v>
      </c>
      <c r="G325" s="2">
        <f>IFERROR(__xludf.DUMMYFUNCTION("""COMPUTED_VALUE"""),45763.66666666667)</f>
        <v>45763.66667</v>
      </c>
      <c r="H325" s="1">
        <f>IFERROR(__xludf.DUMMYFUNCTION("""COMPUTED_VALUE"""),797.17)</f>
        <v>797.17</v>
      </c>
      <c r="J325" s="2">
        <f>IFERROR(__xludf.DUMMYFUNCTION("""COMPUTED_VALUE"""),45763.66666666667)</f>
        <v>45763.66667</v>
      </c>
      <c r="K325" s="1">
        <f>IFERROR(__xludf.DUMMYFUNCTION("""COMPUTED_VALUE"""),801.2)</f>
        <v>801.2</v>
      </c>
      <c r="M325" s="2">
        <f>IFERROR(__xludf.DUMMYFUNCTION("""COMPUTED_VALUE"""),45763.66666666667)</f>
        <v>45763.66667</v>
      </c>
      <c r="N325" s="1">
        <f>IFERROR(__xludf.DUMMYFUNCTION("""COMPUTED_VALUE"""),1.06226959E8)</f>
        <v>106226959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IFERROR(__xludf.DUMMYFUNCTION("""COMPUTED_VALUE"""),846.62)</f>
        <v>846.62</v>
      </c>
      <c r="D326" s="2">
        <f>IFERROR(__xludf.DUMMYFUNCTION("""COMPUTED_VALUE"""),45764.66666666667)</f>
        <v>45764.66667</v>
      </c>
      <c r="E326" s="1">
        <f>IFERROR(__xludf.DUMMYFUNCTION("""COMPUTED_VALUE"""),865.97)</f>
        <v>865.97</v>
      </c>
      <c r="G326" s="2">
        <f>IFERROR(__xludf.DUMMYFUNCTION("""COMPUTED_VALUE"""),45764.66666666667)</f>
        <v>45764.66667</v>
      </c>
      <c r="H326" s="1">
        <f>IFERROR(__xludf.DUMMYFUNCTION("""COMPUTED_VALUE"""),845.24)</f>
        <v>845.24</v>
      </c>
      <c r="J326" s="2">
        <f>IFERROR(__xludf.DUMMYFUNCTION("""COMPUTED_VALUE"""),45764.66666666667)</f>
        <v>45764.66667</v>
      </c>
      <c r="K326" s="1">
        <f>IFERROR(__xludf.DUMMYFUNCTION("""COMPUTED_VALUE"""),854.09)</f>
        <v>854.09</v>
      </c>
      <c r="M326" s="2">
        <f>IFERROR(__xludf.DUMMYFUNCTION("""COMPUTED_VALUE"""),45764.66666666667)</f>
        <v>45764.66667</v>
      </c>
      <c r="N326" s="1">
        <f>IFERROR(__xludf.DUMMYFUNCTION("""COMPUTED_VALUE"""),1.37255016E8)</f>
        <v>137255016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IFERROR(__xludf.DUMMYFUNCTION("""COMPUTED_VALUE"""),854.05)</f>
        <v>854.05</v>
      </c>
      <c r="D327" s="2">
        <f>IFERROR(__xludf.DUMMYFUNCTION("""COMPUTED_VALUE"""),45768.66666666667)</f>
        <v>45768.66667</v>
      </c>
      <c r="E327" s="1">
        <f>IFERROR(__xludf.DUMMYFUNCTION("""COMPUTED_VALUE"""),855.7)</f>
        <v>855.7</v>
      </c>
      <c r="G327" s="2">
        <f>IFERROR(__xludf.DUMMYFUNCTION("""COMPUTED_VALUE"""),45768.66666666667)</f>
        <v>45768.66667</v>
      </c>
      <c r="H327" s="1">
        <f>IFERROR(__xludf.DUMMYFUNCTION("""COMPUTED_VALUE"""),833.22)</f>
        <v>833.22</v>
      </c>
      <c r="J327" s="2">
        <f>IFERROR(__xludf.DUMMYFUNCTION("""COMPUTED_VALUE"""),45768.66666666667)</f>
        <v>45768.66667</v>
      </c>
      <c r="K327" s="1">
        <f>IFERROR(__xludf.DUMMYFUNCTION("""COMPUTED_VALUE"""),842.39)</f>
        <v>842.39</v>
      </c>
      <c r="M327" s="2">
        <f>IFERROR(__xludf.DUMMYFUNCTION("""COMPUTED_VALUE"""),45768.66666666667)</f>
        <v>45768.66667</v>
      </c>
      <c r="N327" s="1">
        <f>IFERROR(__xludf.DUMMYFUNCTION("""COMPUTED_VALUE"""),8.8275041E7)</f>
        <v>88275041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IFERROR(__xludf.DUMMYFUNCTION("""COMPUTED_VALUE"""),844.96)</f>
        <v>844.96</v>
      </c>
      <c r="D328" s="2">
        <f>IFERROR(__xludf.DUMMYFUNCTION("""COMPUTED_VALUE"""),45769.66666666667)</f>
        <v>45769.66667</v>
      </c>
      <c r="E328" s="1">
        <f>IFERROR(__xludf.DUMMYFUNCTION("""COMPUTED_VALUE"""),854.54)</f>
        <v>854.54</v>
      </c>
      <c r="G328" s="2">
        <f>IFERROR(__xludf.DUMMYFUNCTION("""COMPUTED_VALUE"""),45769.66666666667)</f>
        <v>45769.66667</v>
      </c>
      <c r="H328" s="1">
        <f>IFERROR(__xludf.DUMMYFUNCTION("""COMPUTED_VALUE"""),842.52)</f>
        <v>842.52</v>
      </c>
      <c r="J328" s="2">
        <f>IFERROR(__xludf.DUMMYFUNCTION("""COMPUTED_VALUE"""),45769.66666666667)</f>
        <v>45769.66667</v>
      </c>
      <c r="K328" s="1">
        <f>IFERROR(__xludf.DUMMYFUNCTION("""COMPUTED_VALUE"""),852.76)</f>
        <v>852.76</v>
      </c>
      <c r="M328" s="2">
        <f>IFERROR(__xludf.DUMMYFUNCTION("""COMPUTED_VALUE"""),45769.66666666667)</f>
        <v>45769.66667</v>
      </c>
      <c r="N328" s="1">
        <f>IFERROR(__xludf.DUMMYFUNCTION("""COMPUTED_VALUE"""),9.7903392E7)</f>
        <v>97903392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IFERROR(__xludf.DUMMYFUNCTION("""COMPUTED_VALUE"""),851.31)</f>
        <v>851.31</v>
      </c>
      <c r="D329" s="2">
        <f>IFERROR(__xludf.DUMMYFUNCTION("""COMPUTED_VALUE"""),45770.66666666667)</f>
        <v>45770.66667</v>
      </c>
      <c r="E329" s="1">
        <f>IFERROR(__xludf.DUMMYFUNCTION("""COMPUTED_VALUE"""),862.44)</f>
        <v>862.44</v>
      </c>
      <c r="G329" s="2">
        <f>IFERROR(__xludf.DUMMYFUNCTION("""COMPUTED_VALUE"""),45770.66666666667)</f>
        <v>45770.66667</v>
      </c>
      <c r="H329" s="1">
        <f>IFERROR(__xludf.DUMMYFUNCTION("""COMPUTED_VALUE"""),841.68)</f>
        <v>841.68</v>
      </c>
      <c r="J329" s="2">
        <f>IFERROR(__xludf.DUMMYFUNCTION("""COMPUTED_VALUE"""),45770.66666666667)</f>
        <v>45770.66667</v>
      </c>
      <c r="K329" s="1">
        <f>IFERROR(__xludf.DUMMYFUNCTION("""COMPUTED_VALUE"""),848.62)</f>
        <v>848.62</v>
      </c>
      <c r="M329" s="2">
        <f>IFERROR(__xludf.DUMMYFUNCTION("""COMPUTED_VALUE"""),45770.66666666667)</f>
        <v>45770.66667</v>
      </c>
      <c r="N329" s="1">
        <f>IFERROR(__xludf.DUMMYFUNCTION("""COMPUTED_VALUE"""),1.34026076E8)</f>
        <v>134026076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IFERROR(__xludf.DUMMYFUNCTION("""COMPUTED_VALUE"""),850.91)</f>
        <v>850.91</v>
      </c>
      <c r="D330" s="2">
        <f>IFERROR(__xludf.DUMMYFUNCTION("""COMPUTED_VALUE"""),45771.66666666667)</f>
        <v>45771.66667</v>
      </c>
      <c r="E330" s="1">
        <f>IFERROR(__xludf.DUMMYFUNCTION("""COMPUTED_VALUE"""),866.07)</f>
        <v>866.07</v>
      </c>
      <c r="G330" s="2">
        <f>IFERROR(__xludf.DUMMYFUNCTION("""COMPUTED_VALUE"""),45771.66666666667)</f>
        <v>45771.66667</v>
      </c>
      <c r="H330" s="1">
        <f>IFERROR(__xludf.DUMMYFUNCTION("""COMPUTED_VALUE"""),841.86)</f>
        <v>841.86</v>
      </c>
      <c r="J330" s="2">
        <f>IFERROR(__xludf.DUMMYFUNCTION("""COMPUTED_VALUE"""),45771.66666666667)</f>
        <v>45771.66667</v>
      </c>
      <c r="K330" s="1">
        <f>IFERROR(__xludf.DUMMYFUNCTION("""COMPUTED_VALUE"""),864.82)</f>
        <v>864.82</v>
      </c>
      <c r="M330" s="2">
        <f>IFERROR(__xludf.DUMMYFUNCTION("""COMPUTED_VALUE"""),45771.66666666667)</f>
        <v>45771.66667</v>
      </c>
      <c r="N330" s="1">
        <f>IFERROR(__xludf.DUMMYFUNCTION("""COMPUTED_VALUE"""),1.166894E8)</f>
        <v>116689400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IFERROR(__xludf.DUMMYFUNCTION("""COMPUTED_VALUE"""),864.17)</f>
        <v>864.17</v>
      </c>
      <c r="D331" s="2">
        <f>IFERROR(__xludf.DUMMYFUNCTION("""COMPUTED_VALUE"""),45772.66666666667)</f>
        <v>45772.66667</v>
      </c>
      <c r="E331" s="1">
        <f>IFERROR(__xludf.DUMMYFUNCTION("""COMPUTED_VALUE"""),879.44)</f>
        <v>879.44</v>
      </c>
      <c r="G331" s="2">
        <f>IFERROR(__xludf.DUMMYFUNCTION("""COMPUTED_VALUE"""),45772.66666666667)</f>
        <v>45772.66667</v>
      </c>
      <c r="H331" s="1">
        <f>IFERROR(__xludf.DUMMYFUNCTION("""COMPUTED_VALUE"""),854.53)</f>
        <v>854.53</v>
      </c>
      <c r="J331" s="2">
        <f>IFERROR(__xludf.DUMMYFUNCTION("""COMPUTED_VALUE"""),45772.66666666667)</f>
        <v>45772.66667</v>
      </c>
      <c r="K331" s="1">
        <f>IFERROR(__xludf.DUMMYFUNCTION("""COMPUTED_VALUE"""),879.04)</f>
        <v>879.04</v>
      </c>
      <c r="M331" s="2">
        <f>IFERROR(__xludf.DUMMYFUNCTION("""COMPUTED_VALUE"""),45772.66666666667)</f>
        <v>45772.66667</v>
      </c>
      <c r="N331" s="1">
        <f>IFERROR(__xludf.DUMMYFUNCTION("""COMPUTED_VALUE"""),1.17557437E8)</f>
        <v>117557437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IFERROR(__xludf.DUMMYFUNCTION("""COMPUTED_VALUE"""),873.89)</f>
        <v>873.89</v>
      </c>
      <c r="D332" s="2">
        <f>IFERROR(__xludf.DUMMYFUNCTION("""COMPUTED_VALUE"""),45775.66666666667)</f>
        <v>45775.66667</v>
      </c>
      <c r="E332" s="1">
        <f>IFERROR(__xludf.DUMMYFUNCTION("""COMPUTED_VALUE"""),881.93)</f>
        <v>881.93</v>
      </c>
      <c r="G332" s="2">
        <f>IFERROR(__xludf.DUMMYFUNCTION("""COMPUTED_VALUE"""),45775.66666666667)</f>
        <v>45775.66667</v>
      </c>
      <c r="H332" s="1">
        <f>IFERROR(__xludf.DUMMYFUNCTION("""COMPUTED_VALUE"""),871.21)</f>
        <v>871.21</v>
      </c>
      <c r="J332" s="2">
        <f>IFERROR(__xludf.DUMMYFUNCTION("""COMPUTED_VALUE"""),45775.66666666667)</f>
        <v>45775.66667</v>
      </c>
      <c r="K332" s="1">
        <f>IFERROR(__xludf.DUMMYFUNCTION("""COMPUTED_VALUE"""),878.9)</f>
        <v>878.9</v>
      </c>
      <c r="M332" s="2">
        <f>IFERROR(__xludf.DUMMYFUNCTION("""COMPUTED_VALUE"""),45775.66666666667)</f>
        <v>45775.66667</v>
      </c>
      <c r="N332" s="1">
        <f>IFERROR(__xludf.DUMMYFUNCTION("""COMPUTED_VALUE"""),1.24985773E8)</f>
        <v>124985773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IFERROR(__xludf.DUMMYFUNCTION("""COMPUTED_VALUE"""),878.08)</f>
        <v>878.08</v>
      </c>
      <c r="D333" s="2">
        <f>IFERROR(__xludf.DUMMYFUNCTION("""COMPUTED_VALUE"""),45776.66666666667)</f>
        <v>45776.66667</v>
      </c>
      <c r="E333" s="1">
        <f>IFERROR(__xludf.DUMMYFUNCTION("""COMPUTED_VALUE"""),894.64)</f>
        <v>894.64</v>
      </c>
      <c r="G333" s="2">
        <f>IFERROR(__xludf.DUMMYFUNCTION("""COMPUTED_VALUE"""),45776.66666666667)</f>
        <v>45776.66667</v>
      </c>
      <c r="H333" s="1">
        <f>IFERROR(__xludf.DUMMYFUNCTION("""COMPUTED_VALUE"""),874.65)</f>
        <v>874.65</v>
      </c>
      <c r="J333" s="2">
        <f>IFERROR(__xludf.DUMMYFUNCTION("""COMPUTED_VALUE"""),45776.66666666667)</f>
        <v>45776.66667</v>
      </c>
      <c r="K333" s="1">
        <f>IFERROR(__xludf.DUMMYFUNCTION("""COMPUTED_VALUE"""),889.07)</f>
        <v>889.07</v>
      </c>
      <c r="M333" s="2">
        <f>IFERROR(__xludf.DUMMYFUNCTION("""COMPUTED_VALUE"""),45776.66666666667)</f>
        <v>45776.66667</v>
      </c>
      <c r="N333" s="1">
        <f>IFERROR(__xludf.DUMMYFUNCTION("""COMPUTED_VALUE"""),1.74158286E8)</f>
        <v>174158286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IFERROR(__xludf.DUMMYFUNCTION("""COMPUTED_VALUE"""),893.28)</f>
        <v>893.28</v>
      </c>
      <c r="D334" s="2">
        <f>IFERROR(__xludf.DUMMYFUNCTION("""COMPUTED_VALUE"""),45777.66666666667)</f>
        <v>45777.66667</v>
      </c>
      <c r="E334" s="1">
        <f>IFERROR(__xludf.DUMMYFUNCTION("""COMPUTED_VALUE"""),901.1)</f>
        <v>901.1</v>
      </c>
      <c r="G334" s="2">
        <f>IFERROR(__xludf.DUMMYFUNCTION("""COMPUTED_VALUE"""),45777.66666666667)</f>
        <v>45777.66667</v>
      </c>
      <c r="H334" s="1">
        <f>IFERROR(__xludf.DUMMYFUNCTION("""COMPUTED_VALUE"""),886.35)</f>
        <v>886.35</v>
      </c>
      <c r="J334" s="2">
        <f>IFERROR(__xludf.DUMMYFUNCTION("""COMPUTED_VALUE"""),45777.66666666667)</f>
        <v>45777.66667</v>
      </c>
      <c r="K334" s="1">
        <f>IFERROR(__xludf.DUMMYFUNCTION("""COMPUTED_VALUE"""),899.4)</f>
        <v>899.4</v>
      </c>
      <c r="M334" s="2">
        <f>IFERROR(__xludf.DUMMYFUNCTION("""COMPUTED_VALUE"""),45777.66666666667)</f>
        <v>45777.66667</v>
      </c>
      <c r="N334" s="1">
        <f>IFERROR(__xludf.DUMMYFUNCTION("""COMPUTED_VALUE"""),1.29259552E8)</f>
        <v>129259552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IFERROR(__xludf.DUMMYFUNCTION("""COMPUTED_VALUE"""),874.61)</f>
        <v>874.61</v>
      </c>
      <c r="D335" s="2">
        <f>IFERROR(__xludf.DUMMYFUNCTION("""COMPUTED_VALUE"""),45778.66666666667)</f>
        <v>45778.66667</v>
      </c>
      <c r="E335" s="1">
        <f>IFERROR(__xludf.DUMMYFUNCTION("""COMPUTED_VALUE"""),874.61)</f>
        <v>874.61</v>
      </c>
      <c r="G335" s="2">
        <f>IFERROR(__xludf.DUMMYFUNCTION("""COMPUTED_VALUE"""),45778.66666666667)</f>
        <v>45778.66667</v>
      </c>
      <c r="H335" s="1">
        <f>IFERROR(__xludf.DUMMYFUNCTION("""COMPUTED_VALUE"""),845.22)</f>
        <v>845.22</v>
      </c>
      <c r="J335" s="2">
        <f>IFERROR(__xludf.DUMMYFUNCTION("""COMPUTED_VALUE"""),45778.66666666667)</f>
        <v>45778.66667</v>
      </c>
      <c r="K335" s="1">
        <f>IFERROR(__xludf.DUMMYFUNCTION("""COMPUTED_VALUE"""),846.44)</f>
        <v>846.44</v>
      </c>
      <c r="M335" s="2">
        <f>IFERROR(__xludf.DUMMYFUNCTION("""COMPUTED_VALUE"""),45778.66666666667)</f>
        <v>45778.66667</v>
      </c>
      <c r="N335" s="1">
        <f>IFERROR(__xludf.DUMMYFUNCTION("""COMPUTED_VALUE"""),1.48492124E8)</f>
        <v>148492124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IFERROR(__xludf.DUMMYFUNCTION("""COMPUTED_VALUE"""),852.23)</f>
        <v>852.23</v>
      </c>
      <c r="D336" s="2">
        <f>IFERROR(__xludf.DUMMYFUNCTION("""COMPUTED_VALUE"""),45779.66666666667)</f>
        <v>45779.66667</v>
      </c>
      <c r="E336" s="1">
        <f>IFERROR(__xludf.DUMMYFUNCTION("""COMPUTED_VALUE"""),867.7)</f>
        <v>867.7</v>
      </c>
      <c r="G336" s="2">
        <f>IFERROR(__xludf.DUMMYFUNCTION("""COMPUTED_VALUE"""),45779.66666666667)</f>
        <v>45779.66667</v>
      </c>
      <c r="H336" s="1">
        <f>IFERROR(__xludf.DUMMYFUNCTION("""COMPUTED_VALUE"""),852.23)</f>
        <v>852.23</v>
      </c>
      <c r="J336" s="2">
        <f>IFERROR(__xludf.DUMMYFUNCTION("""COMPUTED_VALUE"""),45779.66666666667)</f>
        <v>45779.66667</v>
      </c>
      <c r="K336" s="1">
        <f>IFERROR(__xludf.DUMMYFUNCTION("""COMPUTED_VALUE"""),863.92)</f>
        <v>863.92</v>
      </c>
      <c r="M336" s="2">
        <f>IFERROR(__xludf.DUMMYFUNCTION("""COMPUTED_VALUE"""),45779.66666666667)</f>
        <v>45779.66667</v>
      </c>
      <c r="N336" s="1">
        <f>IFERROR(__xludf.DUMMYFUNCTION("""COMPUTED_VALUE"""),1.16535503E8)</f>
        <v>116535503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IFERROR(__xludf.DUMMYFUNCTION("""COMPUTED_VALUE"""),863.54)</f>
        <v>863.54</v>
      </c>
      <c r="D337" s="2">
        <f>IFERROR(__xludf.DUMMYFUNCTION("""COMPUTED_VALUE"""),45782.66666666667)</f>
        <v>45782.66667</v>
      </c>
      <c r="E337" s="1">
        <f>IFERROR(__xludf.DUMMYFUNCTION("""COMPUTED_VALUE"""),863.54)</f>
        <v>863.54</v>
      </c>
      <c r="G337" s="2">
        <f>IFERROR(__xludf.DUMMYFUNCTION("""COMPUTED_VALUE"""),45782.66666666667)</f>
        <v>45782.66667</v>
      </c>
      <c r="H337" s="1">
        <f>IFERROR(__xludf.DUMMYFUNCTION("""COMPUTED_VALUE"""),855.3)</f>
        <v>855.3</v>
      </c>
      <c r="J337" s="2">
        <f>IFERROR(__xludf.DUMMYFUNCTION("""COMPUTED_VALUE"""),45782.66666666667)</f>
        <v>45782.66667</v>
      </c>
      <c r="K337" s="1">
        <f>IFERROR(__xludf.DUMMYFUNCTION("""COMPUTED_VALUE"""),859.37)</f>
        <v>859.37</v>
      </c>
      <c r="M337" s="2">
        <f>IFERROR(__xludf.DUMMYFUNCTION("""COMPUTED_VALUE"""),45782.66666666667)</f>
        <v>45782.66667</v>
      </c>
      <c r="N337" s="1">
        <f>IFERROR(__xludf.DUMMYFUNCTION("""COMPUTED_VALUE"""),1.14215322E8)</f>
        <v>114215322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IFERROR(__xludf.DUMMYFUNCTION("""COMPUTED_VALUE"""),859.22)</f>
        <v>859.22</v>
      </c>
      <c r="D338" s="2">
        <f>IFERROR(__xludf.DUMMYFUNCTION("""COMPUTED_VALUE"""),45783.66666666667)</f>
        <v>45783.66667</v>
      </c>
      <c r="E338" s="1">
        <f>IFERROR(__xludf.DUMMYFUNCTION("""COMPUTED_VALUE"""),859.22)</f>
        <v>859.22</v>
      </c>
      <c r="G338" s="2">
        <f>IFERROR(__xludf.DUMMYFUNCTION("""COMPUTED_VALUE"""),45783.66666666667)</f>
        <v>45783.66667</v>
      </c>
      <c r="H338" s="1">
        <f>IFERROR(__xludf.DUMMYFUNCTION("""COMPUTED_VALUE"""),822.01)</f>
        <v>822.01</v>
      </c>
      <c r="J338" s="2">
        <f>IFERROR(__xludf.DUMMYFUNCTION("""COMPUTED_VALUE"""),45783.66666666667)</f>
        <v>45783.66667</v>
      </c>
      <c r="K338" s="1">
        <f>IFERROR(__xludf.DUMMYFUNCTION("""COMPUTED_VALUE"""),825.24)</f>
        <v>825.24</v>
      </c>
      <c r="M338" s="2">
        <f>IFERROR(__xludf.DUMMYFUNCTION("""COMPUTED_VALUE"""),45783.66666666667)</f>
        <v>45783.66667</v>
      </c>
      <c r="N338" s="1">
        <f>IFERROR(__xludf.DUMMYFUNCTION("""COMPUTED_VALUE"""),1.58894408E8)</f>
        <v>158894408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IFERROR(__xludf.DUMMYFUNCTION("""COMPUTED_VALUE"""),825.63)</f>
        <v>825.63</v>
      </c>
      <c r="D339" s="2">
        <f>IFERROR(__xludf.DUMMYFUNCTION("""COMPUTED_VALUE"""),45784.66666666667)</f>
        <v>45784.66667</v>
      </c>
      <c r="E339" s="1">
        <f>IFERROR(__xludf.DUMMYFUNCTION("""COMPUTED_VALUE"""),835.91)</f>
        <v>835.91</v>
      </c>
      <c r="G339" s="2">
        <f>IFERROR(__xludf.DUMMYFUNCTION("""COMPUTED_VALUE"""),45784.66666666667)</f>
        <v>45784.66667</v>
      </c>
      <c r="H339" s="1">
        <f>IFERROR(__xludf.DUMMYFUNCTION("""COMPUTED_VALUE"""),825.63)</f>
        <v>825.63</v>
      </c>
      <c r="J339" s="2">
        <f>IFERROR(__xludf.DUMMYFUNCTION("""COMPUTED_VALUE"""),45784.66666666667)</f>
        <v>45784.66667</v>
      </c>
      <c r="K339" s="1">
        <f>IFERROR(__xludf.DUMMYFUNCTION("""COMPUTED_VALUE"""),831.65)</f>
        <v>831.65</v>
      </c>
      <c r="M339" s="2">
        <f>IFERROR(__xludf.DUMMYFUNCTION("""COMPUTED_VALUE"""),45784.66666666667)</f>
        <v>45784.66667</v>
      </c>
      <c r="N339" s="1">
        <f>IFERROR(__xludf.DUMMYFUNCTION("""COMPUTED_VALUE"""),1.57027294E8)</f>
        <v>157027294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IFERROR(__xludf.DUMMYFUNCTION("""COMPUTED_VALUE"""),825.19)</f>
        <v>825.19</v>
      </c>
      <c r="D340" s="2">
        <f>IFERROR(__xludf.DUMMYFUNCTION("""COMPUTED_VALUE"""),45785.66666666667)</f>
        <v>45785.66667</v>
      </c>
      <c r="E340" s="1">
        <f>IFERROR(__xludf.DUMMYFUNCTION("""COMPUTED_VALUE"""),825.19)</f>
        <v>825.19</v>
      </c>
      <c r="G340" s="2">
        <f>IFERROR(__xludf.DUMMYFUNCTION("""COMPUTED_VALUE"""),45785.66666666667)</f>
        <v>45785.66667</v>
      </c>
      <c r="H340" s="1">
        <f>IFERROR(__xludf.DUMMYFUNCTION("""COMPUTED_VALUE"""),810.41)</f>
        <v>810.41</v>
      </c>
      <c r="J340" s="2">
        <f>IFERROR(__xludf.DUMMYFUNCTION("""COMPUTED_VALUE"""),45785.66666666667)</f>
        <v>45785.66667</v>
      </c>
      <c r="K340" s="1">
        <f>IFERROR(__xludf.DUMMYFUNCTION("""COMPUTED_VALUE"""),818.19)</f>
        <v>818.19</v>
      </c>
      <c r="M340" s="2">
        <f>IFERROR(__xludf.DUMMYFUNCTION("""COMPUTED_VALUE"""),45785.66666666667)</f>
        <v>45785.66667</v>
      </c>
      <c r="N340" s="1">
        <f>IFERROR(__xludf.DUMMYFUNCTION("""COMPUTED_VALUE"""),1.72293201E8)</f>
        <v>172293201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IFERROR(__xludf.DUMMYFUNCTION("""COMPUTED_VALUE"""),816.8)</f>
        <v>816.8</v>
      </c>
      <c r="D341" s="2">
        <f>IFERROR(__xludf.DUMMYFUNCTION("""COMPUTED_VALUE"""),45786.66666666667)</f>
        <v>45786.66667</v>
      </c>
      <c r="E341" s="1">
        <f>IFERROR(__xludf.DUMMYFUNCTION("""COMPUTED_VALUE"""),822.79)</f>
        <v>822.79</v>
      </c>
      <c r="G341" s="2">
        <f>IFERROR(__xludf.DUMMYFUNCTION("""COMPUTED_VALUE"""),45786.66666666667)</f>
        <v>45786.66667</v>
      </c>
      <c r="H341" s="1">
        <f>IFERROR(__xludf.DUMMYFUNCTION("""COMPUTED_VALUE"""),802.2)</f>
        <v>802.2</v>
      </c>
      <c r="J341" s="2">
        <f>IFERROR(__xludf.DUMMYFUNCTION("""COMPUTED_VALUE"""),45786.66666666667)</f>
        <v>45786.66667</v>
      </c>
      <c r="K341" s="1">
        <f>IFERROR(__xludf.DUMMYFUNCTION("""COMPUTED_VALUE"""),803.21)</f>
        <v>803.21</v>
      </c>
      <c r="M341" s="2">
        <f>IFERROR(__xludf.DUMMYFUNCTION("""COMPUTED_VALUE"""),45786.66666666667)</f>
        <v>45786.66667</v>
      </c>
      <c r="N341" s="1">
        <f>IFERROR(__xludf.DUMMYFUNCTION("""COMPUTED_VALUE"""),1.22219524E8)</f>
        <v>122219524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IFERROR(__xludf.DUMMYFUNCTION("""COMPUTED_VALUE"""),800.55)</f>
        <v>800.55</v>
      </c>
      <c r="D342" s="2">
        <f>IFERROR(__xludf.DUMMYFUNCTION("""COMPUTED_VALUE"""),45789.66666666667)</f>
        <v>45789.66667</v>
      </c>
      <c r="E342" s="1">
        <f>IFERROR(__xludf.DUMMYFUNCTION("""COMPUTED_VALUE"""),829.6)</f>
        <v>829.6</v>
      </c>
      <c r="G342" s="2">
        <f>IFERROR(__xludf.DUMMYFUNCTION("""COMPUTED_VALUE"""),45789.66666666667)</f>
        <v>45789.66667</v>
      </c>
      <c r="H342" s="1">
        <f>IFERROR(__xludf.DUMMYFUNCTION("""COMPUTED_VALUE"""),796.26)</f>
        <v>796.26</v>
      </c>
      <c r="J342" s="2">
        <f>IFERROR(__xludf.DUMMYFUNCTION("""COMPUTED_VALUE"""),45789.66666666667)</f>
        <v>45789.66667</v>
      </c>
      <c r="K342" s="1">
        <f>IFERROR(__xludf.DUMMYFUNCTION("""COMPUTED_VALUE"""),823.91)</f>
        <v>823.91</v>
      </c>
      <c r="M342" s="2">
        <f>IFERROR(__xludf.DUMMYFUNCTION("""COMPUTED_VALUE"""),45789.66666666667)</f>
        <v>45789.66667</v>
      </c>
      <c r="N342" s="1">
        <f>IFERROR(__xludf.DUMMYFUNCTION("""COMPUTED_VALUE"""),1.84104901E8)</f>
        <v>184104901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IFERROR(__xludf.DUMMYFUNCTION("""COMPUTED_VALUE"""),817.18)</f>
        <v>817.18</v>
      </c>
      <c r="D343" s="2">
        <f>IFERROR(__xludf.DUMMYFUNCTION("""COMPUTED_VALUE"""),45790.66666666667)</f>
        <v>45790.66667</v>
      </c>
      <c r="E343" s="1">
        <f>IFERROR(__xludf.DUMMYFUNCTION("""COMPUTED_VALUE"""),817.18)</f>
        <v>817.18</v>
      </c>
      <c r="G343" s="2">
        <f>IFERROR(__xludf.DUMMYFUNCTION("""COMPUTED_VALUE"""),45790.66666666667)</f>
        <v>45790.66667</v>
      </c>
      <c r="H343" s="1">
        <f>IFERROR(__xludf.DUMMYFUNCTION("""COMPUTED_VALUE"""),803.74)</f>
        <v>803.74</v>
      </c>
      <c r="J343" s="2">
        <f>IFERROR(__xludf.DUMMYFUNCTION("""COMPUTED_VALUE"""),45790.66666666667)</f>
        <v>45790.66667</v>
      </c>
      <c r="K343" s="1">
        <f>IFERROR(__xludf.DUMMYFUNCTION("""COMPUTED_VALUE"""),804.03)</f>
        <v>804.03</v>
      </c>
      <c r="M343" s="2">
        <f>IFERROR(__xludf.DUMMYFUNCTION("""COMPUTED_VALUE"""),45790.66666666667)</f>
        <v>45790.66667</v>
      </c>
      <c r="N343" s="1">
        <f>IFERROR(__xludf.DUMMYFUNCTION("""COMPUTED_VALUE"""),1.30085803E8)</f>
        <v>130085803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IFERROR(__xludf.DUMMYFUNCTION("""COMPUTED_VALUE"""),804.49)</f>
        <v>804.49</v>
      </c>
      <c r="D344" s="2">
        <f>IFERROR(__xludf.DUMMYFUNCTION("""COMPUTED_VALUE"""),45791.66666666667)</f>
        <v>45791.66667</v>
      </c>
      <c r="E344" s="1">
        <f>IFERROR(__xludf.DUMMYFUNCTION("""COMPUTED_VALUE"""),809.85)</f>
        <v>809.85</v>
      </c>
      <c r="G344" s="2">
        <f>IFERROR(__xludf.DUMMYFUNCTION("""COMPUTED_VALUE"""),45791.66666666667)</f>
        <v>45791.66667</v>
      </c>
      <c r="H344" s="1">
        <f>IFERROR(__xludf.DUMMYFUNCTION("""COMPUTED_VALUE"""),775.73)</f>
        <v>775.73</v>
      </c>
      <c r="J344" s="2">
        <f>IFERROR(__xludf.DUMMYFUNCTION("""COMPUTED_VALUE"""),45791.66666666667)</f>
        <v>45791.66667</v>
      </c>
      <c r="K344" s="1">
        <f>IFERROR(__xludf.DUMMYFUNCTION("""COMPUTED_VALUE"""),776.83)</f>
        <v>776.83</v>
      </c>
      <c r="M344" s="2">
        <f>IFERROR(__xludf.DUMMYFUNCTION("""COMPUTED_VALUE"""),45791.66666666667)</f>
        <v>45791.66667</v>
      </c>
      <c r="N344" s="1">
        <f>IFERROR(__xludf.DUMMYFUNCTION("""COMPUTED_VALUE"""),1.60142704E8)</f>
        <v>160142704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IFERROR(__xludf.DUMMYFUNCTION("""COMPUTED_VALUE"""),777.96)</f>
        <v>777.96</v>
      </c>
      <c r="D345" s="2">
        <f>IFERROR(__xludf.DUMMYFUNCTION("""COMPUTED_VALUE"""),45792.66666666667)</f>
        <v>45792.66667</v>
      </c>
      <c r="E345" s="1">
        <f>IFERROR(__xludf.DUMMYFUNCTION("""COMPUTED_VALUE"""),797.45)</f>
        <v>797.45</v>
      </c>
      <c r="G345" s="2">
        <f>IFERROR(__xludf.DUMMYFUNCTION("""COMPUTED_VALUE"""),45792.66666666667)</f>
        <v>45792.66667</v>
      </c>
      <c r="H345" s="1">
        <f>IFERROR(__xludf.DUMMYFUNCTION("""COMPUTED_VALUE"""),777.96)</f>
        <v>777.96</v>
      </c>
      <c r="J345" s="2">
        <f>IFERROR(__xludf.DUMMYFUNCTION("""COMPUTED_VALUE"""),45792.66666666667)</f>
        <v>45792.66667</v>
      </c>
      <c r="K345" s="1">
        <f>IFERROR(__xludf.DUMMYFUNCTION("""COMPUTED_VALUE"""),796.05)</f>
        <v>796.05</v>
      </c>
      <c r="M345" s="2">
        <f>IFERROR(__xludf.DUMMYFUNCTION("""COMPUTED_VALUE"""),45792.66666666667)</f>
        <v>45792.66667</v>
      </c>
      <c r="N345" s="1">
        <f>IFERROR(__xludf.DUMMYFUNCTION("""COMPUTED_VALUE"""),1.46954475E8)</f>
        <v>146954475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IFERROR(__xludf.DUMMYFUNCTION("""COMPUTED_VALUE"""),796.99)</f>
        <v>796.99</v>
      </c>
      <c r="D346" s="2">
        <f>IFERROR(__xludf.DUMMYFUNCTION("""COMPUTED_VALUE"""),45793.66666666667)</f>
        <v>45793.66667</v>
      </c>
      <c r="E346" s="1">
        <f>IFERROR(__xludf.DUMMYFUNCTION("""COMPUTED_VALUE"""),813.4)</f>
        <v>813.4</v>
      </c>
      <c r="G346" s="2">
        <f>IFERROR(__xludf.DUMMYFUNCTION("""COMPUTED_VALUE"""),45793.66666666667)</f>
        <v>45793.66667</v>
      </c>
      <c r="H346" s="1">
        <f>IFERROR(__xludf.DUMMYFUNCTION("""COMPUTED_VALUE"""),796.99)</f>
        <v>796.99</v>
      </c>
      <c r="J346" s="2">
        <f>IFERROR(__xludf.DUMMYFUNCTION("""COMPUTED_VALUE"""),45793.66666666667)</f>
        <v>45793.66667</v>
      </c>
      <c r="K346" s="1">
        <f>IFERROR(__xludf.DUMMYFUNCTION("""COMPUTED_VALUE"""),813.19)</f>
        <v>813.19</v>
      </c>
      <c r="M346" s="2">
        <f>IFERROR(__xludf.DUMMYFUNCTION("""COMPUTED_VALUE"""),45793.66666666667)</f>
        <v>45793.66667</v>
      </c>
      <c r="N346" s="1">
        <f>IFERROR(__xludf.DUMMYFUNCTION("""COMPUTED_VALUE"""),1.05151234E8)</f>
        <v>105151234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IFERROR(__xludf.DUMMYFUNCTION("""COMPUTED_VALUE"""),812.67)</f>
        <v>812.67</v>
      </c>
      <c r="D347" s="2">
        <f>IFERROR(__xludf.DUMMYFUNCTION("""COMPUTED_VALUE"""),45796.66666666667)</f>
        <v>45796.66667</v>
      </c>
      <c r="E347" s="1">
        <f>IFERROR(__xludf.DUMMYFUNCTION("""COMPUTED_VALUE"""),817.31)</f>
        <v>817.31</v>
      </c>
      <c r="G347" s="2">
        <f>IFERROR(__xludf.DUMMYFUNCTION("""COMPUTED_VALUE"""),45796.66666666667)</f>
        <v>45796.66667</v>
      </c>
      <c r="H347" s="1">
        <f>IFERROR(__xludf.DUMMYFUNCTION("""COMPUTED_VALUE"""),808.14)</f>
        <v>808.14</v>
      </c>
      <c r="J347" s="2">
        <f>IFERROR(__xludf.DUMMYFUNCTION("""COMPUTED_VALUE"""),45796.66666666667)</f>
        <v>45796.66667</v>
      </c>
      <c r="K347" s="1">
        <f>IFERROR(__xludf.DUMMYFUNCTION("""COMPUTED_VALUE"""),816.71)</f>
        <v>816.71</v>
      </c>
      <c r="M347" s="2">
        <f>IFERROR(__xludf.DUMMYFUNCTION("""COMPUTED_VALUE"""),45796.66666666667)</f>
        <v>45796.66667</v>
      </c>
      <c r="N347" s="1">
        <f>IFERROR(__xludf.DUMMYFUNCTION("""COMPUTED_VALUE"""),9.5875005E7)</f>
        <v>95875005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IFERROR(__xludf.DUMMYFUNCTION("""COMPUTED_VALUE"""),816.91)</f>
        <v>816.91</v>
      </c>
      <c r="D348" s="2">
        <f>IFERROR(__xludf.DUMMYFUNCTION("""COMPUTED_VALUE"""),45797.66666666667)</f>
        <v>45797.66667</v>
      </c>
      <c r="E348" s="1">
        <f>IFERROR(__xludf.DUMMYFUNCTION("""COMPUTED_VALUE"""),824.7)</f>
        <v>824.7</v>
      </c>
      <c r="G348" s="2">
        <f>IFERROR(__xludf.DUMMYFUNCTION("""COMPUTED_VALUE"""),45797.66666666667)</f>
        <v>45797.66667</v>
      </c>
      <c r="H348" s="1">
        <f>IFERROR(__xludf.DUMMYFUNCTION("""COMPUTED_VALUE"""),814.07)</f>
        <v>814.07</v>
      </c>
      <c r="J348" s="2">
        <f>IFERROR(__xludf.DUMMYFUNCTION("""COMPUTED_VALUE"""),45797.66666666667)</f>
        <v>45797.66667</v>
      </c>
      <c r="K348" s="1">
        <f>IFERROR(__xludf.DUMMYFUNCTION("""COMPUTED_VALUE"""),817.87)</f>
        <v>817.87</v>
      </c>
      <c r="M348" s="2">
        <f>IFERROR(__xludf.DUMMYFUNCTION("""COMPUTED_VALUE"""),45797.66666666667)</f>
        <v>45797.66667</v>
      </c>
      <c r="N348" s="1">
        <f>IFERROR(__xludf.DUMMYFUNCTION("""COMPUTED_VALUE"""),1.2657435E8)</f>
        <v>126574350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IFERROR(__xludf.DUMMYFUNCTION("""COMPUTED_VALUE"""),817.06)</f>
        <v>817.06</v>
      </c>
      <c r="D349" s="2">
        <f>IFERROR(__xludf.DUMMYFUNCTION("""COMPUTED_VALUE"""),45798.66666666667)</f>
        <v>45798.66667</v>
      </c>
      <c r="E349" s="1">
        <f>IFERROR(__xludf.DUMMYFUNCTION("""COMPUTED_VALUE"""),818.43)</f>
        <v>818.43</v>
      </c>
      <c r="G349" s="2">
        <f>IFERROR(__xludf.DUMMYFUNCTION("""COMPUTED_VALUE"""),45798.66666666667)</f>
        <v>45798.66667</v>
      </c>
      <c r="H349" s="1">
        <f>IFERROR(__xludf.DUMMYFUNCTION("""COMPUTED_VALUE"""),802.32)</f>
        <v>802.32</v>
      </c>
      <c r="J349" s="2">
        <f>IFERROR(__xludf.DUMMYFUNCTION("""COMPUTED_VALUE"""),45798.66666666667)</f>
        <v>45798.66667</v>
      </c>
      <c r="K349" s="1">
        <f>IFERROR(__xludf.DUMMYFUNCTION("""COMPUTED_VALUE"""),802.82)</f>
        <v>802.82</v>
      </c>
      <c r="M349" s="2">
        <f>IFERROR(__xludf.DUMMYFUNCTION("""COMPUTED_VALUE"""),45798.66666666667)</f>
        <v>45798.66667</v>
      </c>
      <c r="N349" s="1">
        <f>IFERROR(__xludf.DUMMYFUNCTION("""COMPUTED_VALUE"""),1.08017386E8)</f>
        <v>108017386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IFERROR(__xludf.DUMMYFUNCTION("""COMPUTED_VALUE"""),801.66)</f>
        <v>801.66</v>
      </c>
      <c r="D350" s="2">
        <f>IFERROR(__xludf.DUMMYFUNCTION("""COMPUTED_VALUE"""),45799.66666666667)</f>
        <v>45799.66667</v>
      </c>
      <c r="E350" s="1">
        <f>IFERROR(__xludf.DUMMYFUNCTION("""COMPUTED_VALUE"""),803.33)</f>
        <v>803.33</v>
      </c>
      <c r="G350" s="2">
        <f>IFERROR(__xludf.DUMMYFUNCTION("""COMPUTED_VALUE"""),45799.66666666667)</f>
        <v>45799.66667</v>
      </c>
      <c r="H350" s="1">
        <f>IFERROR(__xludf.DUMMYFUNCTION("""COMPUTED_VALUE"""),793.19)</f>
        <v>793.19</v>
      </c>
      <c r="J350" s="2">
        <f>IFERROR(__xludf.DUMMYFUNCTION("""COMPUTED_VALUE"""),45799.66666666667)</f>
        <v>45799.66667</v>
      </c>
      <c r="K350" s="1">
        <f>IFERROR(__xludf.DUMMYFUNCTION("""COMPUTED_VALUE"""),799.14)</f>
        <v>799.14</v>
      </c>
      <c r="M350" s="2">
        <f>IFERROR(__xludf.DUMMYFUNCTION("""COMPUTED_VALUE"""),45799.66666666667)</f>
        <v>45799.66667</v>
      </c>
      <c r="N350" s="1">
        <f>IFERROR(__xludf.DUMMYFUNCTION("""COMPUTED_VALUE"""),1.09330668E8)</f>
        <v>109330668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IFERROR(__xludf.DUMMYFUNCTION("""COMPUTED_VALUE"""),798.56)</f>
        <v>798.56</v>
      </c>
      <c r="D351" s="2">
        <f>IFERROR(__xludf.DUMMYFUNCTION("""COMPUTED_VALUE"""),45800.66666666667)</f>
        <v>45800.66667</v>
      </c>
      <c r="E351" s="1">
        <f>IFERROR(__xludf.DUMMYFUNCTION("""COMPUTED_VALUE"""),801.54)</f>
        <v>801.54</v>
      </c>
      <c r="G351" s="2">
        <f>IFERROR(__xludf.DUMMYFUNCTION("""COMPUTED_VALUE"""),45800.66666666667)</f>
        <v>45800.66667</v>
      </c>
      <c r="H351" s="1">
        <f>IFERROR(__xludf.DUMMYFUNCTION("""COMPUTED_VALUE"""),794.67)</f>
        <v>794.67</v>
      </c>
      <c r="J351" s="2">
        <f>IFERROR(__xludf.DUMMYFUNCTION("""COMPUTED_VALUE"""),45800.66666666667)</f>
        <v>45800.66667</v>
      </c>
      <c r="K351" s="1">
        <f>IFERROR(__xludf.DUMMYFUNCTION("""COMPUTED_VALUE"""),799.3)</f>
        <v>799.3</v>
      </c>
      <c r="M351" s="2">
        <f>IFERROR(__xludf.DUMMYFUNCTION("""COMPUTED_VALUE"""),45800.66666666667)</f>
        <v>45800.66667</v>
      </c>
      <c r="N351" s="1">
        <f>IFERROR(__xludf.DUMMYFUNCTION("""COMPUTED_VALUE"""),9.1488154E7)</f>
        <v>91488154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IFERROR(__xludf.DUMMYFUNCTION("""COMPUTED_VALUE"""),802.39)</f>
        <v>802.39</v>
      </c>
      <c r="D352" s="2">
        <f>IFERROR(__xludf.DUMMYFUNCTION("""COMPUTED_VALUE"""),45804.66666666667)</f>
        <v>45804.66667</v>
      </c>
      <c r="E352" s="1">
        <f>IFERROR(__xludf.DUMMYFUNCTION("""COMPUTED_VALUE"""),810.23)</f>
        <v>810.23</v>
      </c>
      <c r="G352" s="2">
        <f>IFERROR(__xludf.DUMMYFUNCTION("""COMPUTED_VALUE"""),45804.66666666667)</f>
        <v>45804.66667</v>
      </c>
      <c r="H352" s="1">
        <f>IFERROR(__xludf.DUMMYFUNCTION("""COMPUTED_VALUE"""),800.71)</f>
        <v>800.71</v>
      </c>
      <c r="J352" s="2">
        <f>IFERROR(__xludf.DUMMYFUNCTION("""COMPUTED_VALUE"""),45804.66666666667)</f>
        <v>45804.66667</v>
      </c>
      <c r="K352" s="1">
        <f>IFERROR(__xludf.DUMMYFUNCTION("""COMPUTED_VALUE"""),807.05)</f>
        <v>807.05</v>
      </c>
      <c r="M352" s="2">
        <f>IFERROR(__xludf.DUMMYFUNCTION("""COMPUTED_VALUE"""),45804.66666666667)</f>
        <v>45804.66667</v>
      </c>
      <c r="N352" s="1">
        <f>IFERROR(__xludf.DUMMYFUNCTION("""COMPUTED_VALUE"""),1.07100132E8)</f>
        <v>107100132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IFERROR(__xludf.DUMMYFUNCTION("""COMPUTED_VALUE"""),806.78)</f>
        <v>806.78</v>
      </c>
      <c r="D353" s="2">
        <f>IFERROR(__xludf.DUMMYFUNCTION("""COMPUTED_VALUE"""),45805.66666666667)</f>
        <v>45805.66667</v>
      </c>
      <c r="E353" s="1">
        <f>IFERROR(__xludf.DUMMYFUNCTION("""COMPUTED_VALUE"""),809.2)</f>
        <v>809.2</v>
      </c>
      <c r="G353" s="2">
        <f>IFERROR(__xludf.DUMMYFUNCTION("""COMPUTED_VALUE"""),45805.66666666667)</f>
        <v>45805.66667</v>
      </c>
      <c r="H353" s="1">
        <f>IFERROR(__xludf.DUMMYFUNCTION("""COMPUTED_VALUE"""),796.09)</f>
        <v>796.09</v>
      </c>
      <c r="J353" s="2">
        <f>IFERROR(__xludf.DUMMYFUNCTION("""COMPUTED_VALUE"""),45805.66666666667)</f>
        <v>45805.66667</v>
      </c>
      <c r="K353" s="1">
        <f>IFERROR(__xludf.DUMMYFUNCTION("""COMPUTED_VALUE"""),800.01)</f>
        <v>800.01</v>
      </c>
      <c r="M353" s="2">
        <f>IFERROR(__xludf.DUMMYFUNCTION("""COMPUTED_VALUE"""),45805.66666666667)</f>
        <v>45805.66667</v>
      </c>
      <c r="N353" s="1">
        <f>IFERROR(__xludf.DUMMYFUNCTION("""COMPUTED_VALUE"""),1.02066382E8)</f>
        <v>102066382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IFERROR(__xludf.DUMMYFUNCTION("""COMPUTED_VALUE"""),800.58)</f>
        <v>800.58</v>
      </c>
      <c r="D354" s="2">
        <f>IFERROR(__xludf.DUMMYFUNCTION("""COMPUTED_VALUE"""),45806.66666666667)</f>
        <v>45806.66667</v>
      </c>
      <c r="E354" s="1">
        <f>IFERROR(__xludf.DUMMYFUNCTION("""COMPUTED_VALUE"""),808.13)</f>
        <v>808.13</v>
      </c>
      <c r="G354" s="2">
        <f>IFERROR(__xludf.DUMMYFUNCTION("""COMPUTED_VALUE"""),45806.66666666667)</f>
        <v>45806.66667</v>
      </c>
      <c r="H354" s="1">
        <f>IFERROR(__xludf.DUMMYFUNCTION("""COMPUTED_VALUE"""),797.73)</f>
        <v>797.73</v>
      </c>
      <c r="J354" s="2">
        <f>IFERROR(__xludf.DUMMYFUNCTION("""COMPUTED_VALUE"""),45806.66666666667)</f>
        <v>45806.66667</v>
      </c>
      <c r="K354" s="1">
        <f>IFERROR(__xludf.DUMMYFUNCTION("""COMPUTED_VALUE"""),805.72)</f>
        <v>805.72</v>
      </c>
      <c r="M354" s="2">
        <f>IFERROR(__xludf.DUMMYFUNCTION("""COMPUTED_VALUE"""),45806.66666666667)</f>
        <v>45806.66667</v>
      </c>
      <c r="N354" s="1">
        <f>IFERROR(__xludf.DUMMYFUNCTION("""COMPUTED_VALUE"""),9.4747524E7)</f>
        <v>94747524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IFERROR(__xludf.DUMMYFUNCTION("""COMPUTED_VALUE"""),805.93)</f>
        <v>805.93</v>
      </c>
      <c r="D355" s="2">
        <f>IFERROR(__xludf.DUMMYFUNCTION("""COMPUTED_VALUE"""),45807.66666666667)</f>
        <v>45807.66667</v>
      </c>
      <c r="E355" s="1">
        <f>IFERROR(__xludf.DUMMYFUNCTION("""COMPUTED_VALUE"""),821.03)</f>
        <v>821.03</v>
      </c>
      <c r="G355" s="2">
        <f>IFERROR(__xludf.DUMMYFUNCTION("""COMPUTED_VALUE"""),45807.66666666667)</f>
        <v>45807.66667</v>
      </c>
      <c r="H355" s="1">
        <f>IFERROR(__xludf.DUMMYFUNCTION("""COMPUTED_VALUE"""),799.89)</f>
        <v>799.89</v>
      </c>
      <c r="J355" s="2">
        <f>IFERROR(__xludf.DUMMYFUNCTION("""COMPUTED_VALUE"""),45807.66666666667)</f>
        <v>45807.66667</v>
      </c>
      <c r="K355" s="1">
        <f>IFERROR(__xludf.DUMMYFUNCTION("""COMPUTED_VALUE"""),815.83)</f>
        <v>815.83</v>
      </c>
      <c r="M355" s="2">
        <f>IFERROR(__xludf.DUMMYFUNCTION("""COMPUTED_VALUE"""),45807.66666666667)</f>
        <v>45807.66667</v>
      </c>
      <c r="N355" s="1">
        <f>IFERROR(__xludf.DUMMYFUNCTION("""COMPUTED_VALUE"""),2.35126028E8)</f>
        <v>235126028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IFERROR(__xludf.DUMMYFUNCTION("""COMPUTED_VALUE"""),816.23)</f>
        <v>816.23</v>
      </c>
      <c r="D356" s="2">
        <f>IFERROR(__xludf.DUMMYFUNCTION("""COMPUTED_VALUE"""),45810.66666666667)</f>
        <v>45810.66667</v>
      </c>
      <c r="E356" s="1">
        <f>IFERROR(__xludf.DUMMYFUNCTION("""COMPUTED_VALUE"""),820.17)</f>
        <v>820.17</v>
      </c>
      <c r="G356" s="2">
        <f>IFERROR(__xludf.DUMMYFUNCTION("""COMPUTED_VALUE"""),45810.66666666667)</f>
        <v>45810.66667</v>
      </c>
      <c r="H356" s="1">
        <f>IFERROR(__xludf.DUMMYFUNCTION("""COMPUTED_VALUE"""),805.35)</f>
        <v>805.35</v>
      </c>
      <c r="J356" s="2">
        <f>IFERROR(__xludf.DUMMYFUNCTION("""COMPUTED_VALUE"""),45810.66666666667)</f>
        <v>45810.66667</v>
      </c>
      <c r="K356" s="1">
        <f>IFERROR(__xludf.DUMMYFUNCTION("""COMPUTED_VALUE"""),820.0)</f>
        <v>820</v>
      </c>
      <c r="M356" s="2">
        <f>IFERROR(__xludf.DUMMYFUNCTION("""COMPUTED_VALUE"""),45810.66666666667)</f>
        <v>45810.66667</v>
      </c>
      <c r="N356" s="1">
        <f>IFERROR(__xludf.DUMMYFUNCTION("""COMPUTED_VALUE"""),9.6326339E7)</f>
        <v>96326339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IFERROR(__xludf.DUMMYFUNCTION("""COMPUTED_VALUE"""),819.27)</f>
        <v>819.27</v>
      </c>
      <c r="D357" s="2">
        <f>IFERROR(__xludf.DUMMYFUNCTION("""COMPUTED_VALUE"""),45811.66666666667)</f>
        <v>45811.66667</v>
      </c>
      <c r="E357" s="1">
        <f>IFERROR(__xludf.DUMMYFUNCTION("""COMPUTED_VALUE"""),825.37)</f>
        <v>825.37</v>
      </c>
      <c r="G357" s="2">
        <f>IFERROR(__xludf.DUMMYFUNCTION("""COMPUTED_VALUE"""),45811.66666666667)</f>
        <v>45811.66667</v>
      </c>
      <c r="H357" s="1">
        <f>IFERROR(__xludf.DUMMYFUNCTION("""COMPUTED_VALUE"""),813.37)</f>
        <v>813.37</v>
      </c>
      <c r="J357" s="2">
        <f>IFERROR(__xludf.DUMMYFUNCTION("""COMPUTED_VALUE"""),45811.66666666667)</f>
        <v>45811.66667</v>
      </c>
      <c r="K357" s="1">
        <f>IFERROR(__xludf.DUMMYFUNCTION("""COMPUTED_VALUE"""),820.72)</f>
        <v>820.72</v>
      </c>
      <c r="M357" s="2">
        <f>IFERROR(__xludf.DUMMYFUNCTION("""COMPUTED_VALUE"""),45811.66666666667)</f>
        <v>45811.66667</v>
      </c>
      <c r="N357" s="1">
        <f>IFERROR(__xludf.DUMMYFUNCTION("""COMPUTED_VALUE"""),1.15838681E8)</f>
        <v>115838681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IFERROR(__xludf.DUMMYFUNCTION("""COMPUTED_VALUE"""),821.01)</f>
        <v>821.01</v>
      </c>
      <c r="D358" s="2">
        <f>IFERROR(__xludf.DUMMYFUNCTION("""COMPUTED_VALUE"""),45812.66666666667)</f>
        <v>45812.66667</v>
      </c>
      <c r="E358" s="1">
        <f>IFERROR(__xludf.DUMMYFUNCTION("""COMPUTED_VALUE"""),833.4)</f>
        <v>833.4</v>
      </c>
      <c r="G358" s="2">
        <f>IFERROR(__xludf.DUMMYFUNCTION("""COMPUTED_VALUE"""),45812.66666666667)</f>
        <v>45812.66667</v>
      </c>
      <c r="H358" s="1">
        <f>IFERROR(__xludf.DUMMYFUNCTION("""COMPUTED_VALUE"""),821.01)</f>
        <v>821.01</v>
      </c>
      <c r="J358" s="2">
        <f>IFERROR(__xludf.DUMMYFUNCTION("""COMPUTED_VALUE"""),45812.66666666667)</f>
        <v>45812.66667</v>
      </c>
      <c r="K358" s="1">
        <f>IFERROR(__xludf.DUMMYFUNCTION("""COMPUTED_VALUE"""),826.63)</f>
        <v>826.63</v>
      </c>
      <c r="M358" s="2">
        <f>IFERROR(__xludf.DUMMYFUNCTION("""COMPUTED_VALUE"""),45812.66666666667)</f>
        <v>45812.66667</v>
      </c>
      <c r="N358" s="1">
        <f>IFERROR(__xludf.DUMMYFUNCTION("""COMPUTED_VALUE"""),9.9425019E7)</f>
        <v>99425019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IFERROR(__xludf.DUMMYFUNCTION("""COMPUTED_VALUE"""),829.19)</f>
        <v>829.19</v>
      </c>
      <c r="D359" s="2">
        <f>IFERROR(__xludf.DUMMYFUNCTION("""COMPUTED_VALUE"""),45813.66666666667)</f>
        <v>45813.66667</v>
      </c>
      <c r="E359" s="1">
        <f>IFERROR(__xludf.DUMMYFUNCTION("""COMPUTED_VALUE"""),829.46)</f>
        <v>829.46</v>
      </c>
      <c r="G359" s="2">
        <f>IFERROR(__xludf.DUMMYFUNCTION("""COMPUTED_VALUE"""),45813.66666666667)</f>
        <v>45813.66667</v>
      </c>
      <c r="H359" s="1">
        <f>IFERROR(__xludf.DUMMYFUNCTION("""COMPUTED_VALUE"""),818.72)</f>
        <v>818.72</v>
      </c>
      <c r="J359" s="2">
        <f>IFERROR(__xludf.DUMMYFUNCTION("""COMPUTED_VALUE"""),45813.66666666667)</f>
        <v>45813.66667</v>
      </c>
      <c r="K359" s="1">
        <f>IFERROR(__xludf.DUMMYFUNCTION("""COMPUTED_VALUE"""),825.18)</f>
        <v>825.18</v>
      </c>
      <c r="M359" s="2">
        <f>IFERROR(__xludf.DUMMYFUNCTION("""COMPUTED_VALUE"""),45813.66666666667)</f>
        <v>45813.66667</v>
      </c>
      <c r="N359" s="1">
        <f>IFERROR(__xludf.DUMMYFUNCTION("""COMPUTED_VALUE"""),9.8275166E7)</f>
        <v>98275166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IFERROR(__xludf.DUMMYFUNCTION("""COMPUTED_VALUE"""),825.66)</f>
        <v>825.66</v>
      </c>
      <c r="D360" s="2">
        <f>IFERROR(__xludf.DUMMYFUNCTION("""COMPUTED_VALUE"""),45814.66666666667)</f>
        <v>45814.66667</v>
      </c>
      <c r="E360" s="1">
        <f>IFERROR(__xludf.DUMMYFUNCTION("""COMPUTED_VALUE"""),836.26)</f>
        <v>836.26</v>
      </c>
      <c r="G360" s="2">
        <f>IFERROR(__xludf.DUMMYFUNCTION("""COMPUTED_VALUE"""),45814.66666666667)</f>
        <v>45814.66667</v>
      </c>
      <c r="H360" s="1">
        <f>IFERROR(__xludf.DUMMYFUNCTION("""COMPUTED_VALUE"""),825.66)</f>
        <v>825.66</v>
      </c>
      <c r="J360" s="2">
        <f>IFERROR(__xludf.DUMMYFUNCTION("""COMPUTED_VALUE"""),45814.66666666667)</f>
        <v>45814.66667</v>
      </c>
      <c r="K360" s="1">
        <f>IFERROR(__xludf.DUMMYFUNCTION("""COMPUTED_VALUE"""),832.8)</f>
        <v>832.8</v>
      </c>
      <c r="M360" s="2">
        <f>IFERROR(__xludf.DUMMYFUNCTION("""COMPUTED_VALUE"""),45814.66666666667)</f>
        <v>45814.66667</v>
      </c>
      <c r="N360" s="1">
        <f>IFERROR(__xludf.DUMMYFUNCTION("""COMPUTED_VALUE"""),8.6032485E7)</f>
        <v>86032485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IFERROR(__xludf.DUMMYFUNCTION("""COMPUTED_VALUE"""),833.63)</f>
        <v>833.63</v>
      </c>
      <c r="D361" s="2">
        <f>IFERROR(__xludf.DUMMYFUNCTION("""COMPUTED_VALUE"""),45817.66666666667)</f>
        <v>45817.66667</v>
      </c>
      <c r="E361" s="1">
        <f>IFERROR(__xludf.DUMMYFUNCTION("""COMPUTED_VALUE"""),840.24)</f>
        <v>840.24</v>
      </c>
      <c r="G361" s="2">
        <f>IFERROR(__xludf.DUMMYFUNCTION("""COMPUTED_VALUE"""),45817.66666666667)</f>
        <v>45817.66667</v>
      </c>
      <c r="H361" s="1">
        <f>IFERROR(__xludf.DUMMYFUNCTION("""COMPUTED_VALUE"""),832.86)</f>
        <v>832.86</v>
      </c>
      <c r="J361" s="2">
        <f>IFERROR(__xludf.DUMMYFUNCTION("""COMPUTED_VALUE"""),45817.66666666667)</f>
        <v>45817.66667</v>
      </c>
      <c r="K361" s="1">
        <f>IFERROR(__xludf.DUMMYFUNCTION("""COMPUTED_VALUE"""),836.45)</f>
        <v>836.45</v>
      </c>
      <c r="M361" s="2">
        <f>IFERROR(__xludf.DUMMYFUNCTION("""COMPUTED_VALUE"""),45817.66666666667)</f>
        <v>45817.66667</v>
      </c>
      <c r="N361" s="1">
        <f>IFERROR(__xludf.DUMMYFUNCTION("""COMPUTED_VALUE"""),1.09700136E8)</f>
        <v>109700136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IFERROR(__xludf.DUMMYFUNCTION("""COMPUTED_VALUE"""),836.75)</f>
        <v>836.75</v>
      </c>
      <c r="D362" s="2">
        <f>IFERROR(__xludf.DUMMYFUNCTION("""COMPUTED_VALUE"""),45818.66666666667)</f>
        <v>45818.66667</v>
      </c>
      <c r="E362" s="1">
        <f>IFERROR(__xludf.DUMMYFUNCTION("""COMPUTED_VALUE"""),860.46)</f>
        <v>860.46</v>
      </c>
      <c r="G362" s="2">
        <f>IFERROR(__xludf.DUMMYFUNCTION("""COMPUTED_VALUE"""),45818.66666666667)</f>
        <v>45818.66667</v>
      </c>
      <c r="H362" s="1">
        <f>IFERROR(__xludf.DUMMYFUNCTION("""COMPUTED_VALUE"""),836.75)</f>
        <v>836.75</v>
      </c>
      <c r="J362" s="2">
        <f>IFERROR(__xludf.DUMMYFUNCTION("""COMPUTED_VALUE"""),45818.66666666667)</f>
        <v>45818.66667</v>
      </c>
      <c r="K362" s="1">
        <f>IFERROR(__xludf.DUMMYFUNCTION("""COMPUTED_VALUE"""),858.38)</f>
        <v>858.38</v>
      </c>
      <c r="M362" s="2">
        <f>IFERROR(__xludf.DUMMYFUNCTION("""COMPUTED_VALUE"""),45818.66666666667)</f>
        <v>45818.66667</v>
      </c>
      <c r="N362" s="1">
        <f>IFERROR(__xludf.DUMMYFUNCTION("""COMPUTED_VALUE"""),1.14816372E8)</f>
        <v>114816372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IFERROR(__xludf.DUMMYFUNCTION("""COMPUTED_VALUE"""),858.9)</f>
        <v>858.9</v>
      </c>
      <c r="D363" s="2">
        <f>IFERROR(__xludf.DUMMYFUNCTION("""COMPUTED_VALUE"""),45819.66666666667)</f>
        <v>45819.66667</v>
      </c>
      <c r="E363" s="1">
        <f>IFERROR(__xludf.DUMMYFUNCTION("""COMPUTED_VALUE"""),865.81)</f>
        <v>865.81</v>
      </c>
      <c r="G363" s="2">
        <f>IFERROR(__xludf.DUMMYFUNCTION("""COMPUTED_VALUE"""),45819.66666666667)</f>
        <v>45819.66667</v>
      </c>
      <c r="H363" s="1">
        <f>IFERROR(__xludf.DUMMYFUNCTION("""COMPUTED_VALUE"""),853.21)</f>
        <v>853.21</v>
      </c>
      <c r="J363" s="2">
        <f>IFERROR(__xludf.DUMMYFUNCTION("""COMPUTED_VALUE"""),45819.66666666667)</f>
        <v>45819.66667</v>
      </c>
      <c r="K363" s="1">
        <f>IFERROR(__xludf.DUMMYFUNCTION("""COMPUTED_VALUE"""),856.54)</f>
        <v>856.54</v>
      </c>
      <c r="M363" s="2">
        <f>IFERROR(__xludf.DUMMYFUNCTION("""COMPUTED_VALUE"""),45819.66666666667)</f>
        <v>45819.66667</v>
      </c>
      <c r="N363" s="1">
        <f>IFERROR(__xludf.DUMMYFUNCTION("""COMPUTED_VALUE"""),9.9866492E7)</f>
        <v>99866492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IFERROR(__xludf.DUMMYFUNCTION("""COMPUTED_VALUE"""),857.48)</f>
        <v>857.48</v>
      </c>
      <c r="D364" s="2">
        <f>IFERROR(__xludf.DUMMYFUNCTION("""COMPUTED_VALUE"""),45820.66666666667)</f>
        <v>45820.66667</v>
      </c>
      <c r="E364" s="1">
        <f>IFERROR(__xludf.DUMMYFUNCTION("""COMPUTED_VALUE"""),866.13)</f>
        <v>866.13</v>
      </c>
      <c r="G364" s="2">
        <f>IFERROR(__xludf.DUMMYFUNCTION("""COMPUTED_VALUE"""),45820.66666666667)</f>
        <v>45820.66667</v>
      </c>
      <c r="H364" s="1">
        <f>IFERROR(__xludf.DUMMYFUNCTION("""COMPUTED_VALUE"""),856.34)</f>
        <v>856.34</v>
      </c>
      <c r="J364" s="2">
        <f>IFERROR(__xludf.DUMMYFUNCTION("""COMPUTED_VALUE"""),45820.66666666667)</f>
        <v>45820.66667</v>
      </c>
      <c r="K364" s="1">
        <f>IFERROR(__xludf.DUMMYFUNCTION("""COMPUTED_VALUE"""),864.49)</f>
        <v>864.49</v>
      </c>
      <c r="M364" s="2">
        <f>IFERROR(__xludf.DUMMYFUNCTION("""COMPUTED_VALUE"""),45820.66666666667)</f>
        <v>45820.66667</v>
      </c>
      <c r="N364" s="1">
        <f>IFERROR(__xludf.DUMMYFUNCTION("""COMPUTED_VALUE"""),1.06890591E8)</f>
        <v>106890591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IFERROR(__xludf.DUMMYFUNCTION("""COMPUTED_VALUE"""),861.9)</f>
        <v>861.9</v>
      </c>
      <c r="D365" s="2">
        <f>IFERROR(__xludf.DUMMYFUNCTION("""COMPUTED_VALUE"""),45821.66666666667)</f>
        <v>45821.66667</v>
      </c>
      <c r="E365" s="1">
        <f>IFERROR(__xludf.DUMMYFUNCTION("""COMPUTED_VALUE"""),870.1)</f>
        <v>870.1</v>
      </c>
      <c r="G365" s="2">
        <f>IFERROR(__xludf.DUMMYFUNCTION("""COMPUTED_VALUE"""),45821.66666666667)</f>
        <v>45821.66667</v>
      </c>
      <c r="H365" s="1">
        <f>IFERROR(__xludf.DUMMYFUNCTION("""COMPUTED_VALUE"""),859.99)</f>
        <v>859.99</v>
      </c>
      <c r="J365" s="2">
        <f>IFERROR(__xludf.DUMMYFUNCTION("""COMPUTED_VALUE"""),45821.66666666667)</f>
        <v>45821.66667</v>
      </c>
      <c r="K365" s="1">
        <f>IFERROR(__xludf.DUMMYFUNCTION("""COMPUTED_VALUE"""),864.6)</f>
        <v>864.6</v>
      </c>
      <c r="M365" s="2">
        <f>IFERROR(__xludf.DUMMYFUNCTION("""COMPUTED_VALUE"""),45821.66666666667)</f>
        <v>45821.66667</v>
      </c>
      <c r="N365" s="1">
        <f>IFERROR(__xludf.DUMMYFUNCTION("""COMPUTED_VALUE"""),1.02814983E8)</f>
        <v>102814983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IFERROR(__xludf.DUMMYFUNCTION("""COMPUTED_VALUE"""),863.54)</f>
        <v>863.54</v>
      </c>
      <c r="D366" s="2">
        <f>IFERROR(__xludf.DUMMYFUNCTION("""COMPUTED_VALUE"""),45824.66666666667)</f>
        <v>45824.66667</v>
      </c>
      <c r="E366" s="1">
        <f>IFERROR(__xludf.DUMMYFUNCTION("""COMPUTED_VALUE"""),864.64)</f>
        <v>864.64</v>
      </c>
      <c r="G366" s="2">
        <f>IFERROR(__xludf.DUMMYFUNCTION("""COMPUTED_VALUE"""),45824.66666666667)</f>
        <v>45824.66667</v>
      </c>
      <c r="H366" s="1">
        <f>IFERROR(__xludf.DUMMYFUNCTION("""COMPUTED_VALUE"""),851.46)</f>
        <v>851.46</v>
      </c>
      <c r="J366" s="2">
        <f>IFERROR(__xludf.DUMMYFUNCTION("""COMPUTED_VALUE"""),45824.66666666667)</f>
        <v>45824.66667</v>
      </c>
      <c r="K366" s="1">
        <f>IFERROR(__xludf.DUMMYFUNCTION("""COMPUTED_VALUE"""),854.63)</f>
        <v>854.63</v>
      </c>
      <c r="M366" s="2">
        <f>IFERROR(__xludf.DUMMYFUNCTION("""COMPUTED_VALUE"""),45824.66666666667)</f>
        <v>45824.66667</v>
      </c>
      <c r="N366" s="1">
        <f>IFERROR(__xludf.DUMMYFUNCTION("""COMPUTED_VALUE"""),1.02445395E8)</f>
        <v>102445395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IFERROR(__xludf.DUMMYFUNCTION("""COMPUTED_VALUE"""),852.18)</f>
        <v>852.18</v>
      </c>
      <c r="D367" s="2">
        <f>IFERROR(__xludf.DUMMYFUNCTION("""COMPUTED_VALUE"""),45825.66666666667)</f>
        <v>45825.66667</v>
      </c>
      <c r="E367" s="1">
        <f>IFERROR(__xludf.DUMMYFUNCTION("""COMPUTED_VALUE"""),852.18)</f>
        <v>852.18</v>
      </c>
      <c r="G367" s="2">
        <f>IFERROR(__xludf.DUMMYFUNCTION("""COMPUTED_VALUE"""),45825.66666666667)</f>
        <v>45825.66667</v>
      </c>
      <c r="H367" s="1">
        <f>IFERROR(__xludf.DUMMYFUNCTION("""COMPUTED_VALUE"""),835.25)</f>
        <v>835.25</v>
      </c>
      <c r="J367" s="2">
        <f>IFERROR(__xludf.DUMMYFUNCTION("""COMPUTED_VALUE"""),45825.66666666667)</f>
        <v>45825.66667</v>
      </c>
      <c r="K367" s="1">
        <f>IFERROR(__xludf.DUMMYFUNCTION("""COMPUTED_VALUE"""),836.2)</f>
        <v>836.2</v>
      </c>
      <c r="M367" s="2">
        <f>IFERROR(__xludf.DUMMYFUNCTION("""COMPUTED_VALUE"""),45825.66666666667)</f>
        <v>45825.66667</v>
      </c>
      <c r="N367" s="1">
        <f>IFERROR(__xludf.DUMMYFUNCTION("""COMPUTED_VALUE"""),1.00233791E8)</f>
        <v>100233791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IFERROR(__xludf.DUMMYFUNCTION("""COMPUTED_VALUE"""),836.16)</f>
        <v>836.16</v>
      </c>
      <c r="D368" s="2">
        <f>IFERROR(__xludf.DUMMYFUNCTION("""COMPUTED_VALUE"""),45826.66666666667)</f>
        <v>45826.66667</v>
      </c>
      <c r="E368" s="1">
        <f>IFERROR(__xludf.DUMMYFUNCTION("""COMPUTED_VALUE"""),836.2)</f>
        <v>836.2</v>
      </c>
      <c r="G368" s="2">
        <f>IFERROR(__xludf.DUMMYFUNCTION("""COMPUTED_VALUE"""),45826.66666666667)</f>
        <v>45826.66667</v>
      </c>
      <c r="H368" s="1">
        <f>IFERROR(__xludf.DUMMYFUNCTION("""COMPUTED_VALUE"""),824.71)</f>
        <v>824.71</v>
      </c>
      <c r="J368" s="2">
        <f>IFERROR(__xludf.DUMMYFUNCTION("""COMPUTED_VALUE"""),45826.66666666667)</f>
        <v>45826.66667</v>
      </c>
      <c r="K368" s="1">
        <f>IFERROR(__xludf.DUMMYFUNCTION("""COMPUTED_VALUE"""),830.39)</f>
        <v>830.39</v>
      </c>
      <c r="M368" s="2">
        <f>IFERROR(__xludf.DUMMYFUNCTION("""COMPUTED_VALUE"""),45826.66666666667)</f>
        <v>45826.66667</v>
      </c>
      <c r="N368" s="1">
        <f>IFERROR(__xludf.DUMMYFUNCTION("""COMPUTED_VALUE"""),1.15247564E8)</f>
        <v>115247564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IFERROR(__xludf.DUMMYFUNCTION("""COMPUTED_VALUE"""),830.73)</f>
        <v>830.73</v>
      </c>
      <c r="D369" s="2">
        <f>IFERROR(__xludf.DUMMYFUNCTION("""COMPUTED_VALUE"""),45828.66666666667)</f>
        <v>45828.66667</v>
      </c>
      <c r="E369" s="1">
        <f>IFERROR(__xludf.DUMMYFUNCTION("""COMPUTED_VALUE"""),831.01)</f>
        <v>831.01</v>
      </c>
      <c r="G369" s="2">
        <f>IFERROR(__xludf.DUMMYFUNCTION("""COMPUTED_VALUE"""),45828.66666666667)</f>
        <v>45828.66667</v>
      </c>
      <c r="H369" s="1">
        <f>IFERROR(__xludf.DUMMYFUNCTION("""COMPUTED_VALUE"""),816.01)</f>
        <v>816.01</v>
      </c>
      <c r="J369" s="2">
        <f>IFERROR(__xludf.DUMMYFUNCTION("""COMPUTED_VALUE"""),45828.66666666667)</f>
        <v>45828.66667</v>
      </c>
      <c r="K369" s="1">
        <f>IFERROR(__xludf.DUMMYFUNCTION("""COMPUTED_VALUE"""),820.15)</f>
        <v>820.15</v>
      </c>
      <c r="M369" s="2">
        <f>IFERROR(__xludf.DUMMYFUNCTION("""COMPUTED_VALUE"""),45828.66666666667)</f>
        <v>45828.66667</v>
      </c>
      <c r="N369" s="1">
        <f>IFERROR(__xludf.DUMMYFUNCTION("""COMPUTED_VALUE"""),2.12938254E8)</f>
        <v>212938254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IFERROR(__xludf.DUMMYFUNCTION("""COMPUTED_VALUE"""),819.64)</f>
        <v>819.64</v>
      </c>
      <c r="D370" s="2">
        <f>IFERROR(__xludf.DUMMYFUNCTION("""COMPUTED_VALUE"""),45831.66666666667)</f>
        <v>45831.66667</v>
      </c>
      <c r="E370" s="1">
        <f>IFERROR(__xludf.DUMMYFUNCTION("""COMPUTED_VALUE"""),835.47)</f>
        <v>835.47</v>
      </c>
      <c r="G370" s="2">
        <f>IFERROR(__xludf.DUMMYFUNCTION("""COMPUTED_VALUE"""),45831.66666666667)</f>
        <v>45831.66667</v>
      </c>
      <c r="H370" s="1">
        <f>IFERROR(__xludf.DUMMYFUNCTION("""COMPUTED_VALUE"""),819.64)</f>
        <v>819.64</v>
      </c>
      <c r="J370" s="2">
        <f>IFERROR(__xludf.DUMMYFUNCTION("""COMPUTED_VALUE"""),45831.66666666667)</f>
        <v>45831.66667</v>
      </c>
      <c r="K370" s="1">
        <f>IFERROR(__xludf.DUMMYFUNCTION("""COMPUTED_VALUE"""),827.4)</f>
        <v>827.4</v>
      </c>
      <c r="M370" s="2">
        <f>IFERROR(__xludf.DUMMYFUNCTION("""COMPUTED_VALUE"""),45831.66666666667)</f>
        <v>45831.66667</v>
      </c>
      <c r="N370" s="1">
        <f>IFERROR(__xludf.DUMMYFUNCTION("""COMPUTED_VALUE"""),9.3573442E7)</f>
        <v>93573442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IFERROR(__xludf.DUMMYFUNCTION("""COMPUTED_VALUE"""),829.52)</f>
        <v>829.52</v>
      </c>
      <c r="D371" s="2">
        <f>IFERROR(__xludf.DUMMYFUNCTION("""COMPUTED_VALUE"""),45832.66666666667)</f>
        <v>45832.66667</v>
      </c>
      <c r="E371" s="1">
        <f>IFERROR(__xludf.DUMMYFUNCTION("""COMPUTED_VALUE"""),837.15)</f>
        <v>837.15</v>
      </c>
      <c r="G371" s="2">
        <f>IFERROR(__xludf.DUMMYFUNCTION("""COMPUTED_VALUE"""),45832.66666666667)</f>
        <v>45832.66667</v>
      </c>
      <c r="H371" s="1">
        <f>IFERROR(__xludf.DUMMYFUNCTION("""COMPUTED_VALUE"""),825.81)</f>
        <v>825.81</v>
      </c>
      <c r="J371" s="2">
        <f>IFERROR(__xludf.DUMMYFUNCTION("""COMPUTED_VALUE"""),45832.66666666667)</f>
        <v>45832.66667</v>
      </c>
      <c r="K371" s="1">
        <f>IFERROR(__xludf.DUMMYFUNCTION("""COMPUTED_VALUE"""),833.39)</f>
        <v>833.39</v>
      </c>
      <c r="M371" s="2">
        <f>IFERROR(__xludf.DUMMYFUNCTION("""COMPUTED_VALUE"""),45832.66666666667)</f>
        <v>45832.66667</v>
      </c>
      <c r="N371" s="1">
        <f>IFERROR(__xludf.DUMMYFUNCTION("""COMPUTED_VALUE"""),1.12809987E8)</f>
        <v>112809987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IFERROR(__xludf.DUMMYFUNCTION("""COMPUTED_VALUE"""),832.5)</f>
        <v>832.5</v>
      </c>
      <c r="D372" s="2">
        <f>IFERROR(__xludf.DUMMYFUNCTION("""COMPUTED_VALUE"""),45833.66666666667)</f>
        <v>45833.66667</v>
      </c>
      <c r="E372" s="1">
        <f>IFERROR(__xludf.DUMMYFUNCTION("""COMPUTED_VALUE"""),842.4)</f>
        <v>842.4</v>
      </c>
      <c r="G372" s="2">
        <f>IFERROR(__xludf.DUMMYFUNCTION("""COMPUTED_VALUE"""),45833.66666666667)</f>
        <v>45833.66667</v>
      </c>
      <c r="H372" s="1">
        <f>IFERROR(__xludf.DUMMYFUNCTION("""COMPUTED_VALUE"""),826.99)</f>
        <v>826.99</v>
      </c>
      <c r="J372" s="2">
        <f>IFERROR(__xludf.DUMMYFUNCTION("""COMPUTED_VALUE"""),45833.66666666667)</f>
        <v>45833.66667</v>
      </c>
      <c r="K372" s="1">
        <f>IFERROR(__xludf.DUMMYFUNCTION("""COMPUTED_VALUE"""),837.99)</f>
        <v>837.99</v>
      </c>
      <c r="M372" s="2">
        <f>IFERROR(__xludf.DUMMYFUNCTION("""COMPUTED_VALUE"""),45833.66666666667)</f>
        <v>45833.66667</v>
      </c>
      <c r="N372" s="1">
        <f>IFERROR(__xludf.DUMMYFUNCTION("""COMPUTED_VALUE"""),8.3704433E7)</f>
        <v>83704433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IFERROR(__xludf.DUMMYFUNCTION("""COMPUTED_VALUE"""),838.93)</f>
        <v>838.93</v>
      </c>
      <c r="D373" s="2">
        <f>IFERROR(__xludf.DUMMYFUNCTION("""COMPUTED_VALUE"""),45834.66666666667)</f>
        <v>45834.66667</v>
      </c>
      <c r="E373" s="1">
        <f>IFERROR(__xludf.DUMMYFUNCTION("""COMPUTED_VALUE"""),842.47)</f>
        <v>842.47</v>
      </c>
      <c r="G373" s="2">
        <f>IFERROR(__xludf.DUMMYFUNCTION("""COMPUTED_VALUE"""),45834.66666666667)</f>
        <v>45834.66667</v>
      </c>
      <c r="H373" s="1">
        <f>IFERROR(__xludf.DUMMYFUNCTION("""COMPUTED_VALUE"""),834.8)</f>
        <v>834.8</v>
      </c>
      <c r="J373" s="2">
        <f>IFERROR(__xludf.DUMMYFUNCTION("""COMPUTED_VALUE"""),45834.66666666667)</f>
        <v>45834.66667</v>
      </c>
      <c r="K373" s="1">
        <f>IFERROR(__xludf.DUMMYFUNCTION("""COMPUTED_VALUE"""),837.43)</f>
        <v>837.43</v>
      </c>
      <c r="M373" s="2">
        <f>IFERROR(__xludf.DUMMYFUNCTION("""COMPUTED_VALUE"""),45834.66666666667)</f>
        <v>45834.66667</v>
      </c>
      <c r="N373" s="1">
        <f>IFERROR(__xludf.DUMMYFUNCTION("""COMPUTED_VALUE"""),9.1709341E7)</f>
        <v>91709341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IFERROR(__xludf.DUMMYFUNCTION("""COMPUTED_VALUE"""),837.9)</f>
        <v>837.9</v>
      </c>
      <c r="D374" s="2">
        <f>IFERROR(__xludf.DUMMYFUNCTION("""COMPUTED_VALUE"""),45835.66666666667)</f>
        <v>45835.66667</v>
      </c>
      <c r="E374" s="1">
        <f>IFERROR(__xludf.DUMMYFUNCTION("""COMPUTED_VALUE"""),843.38)</f>
        <v>843.38</v>
      </c>
      <c r="G374" s="2">
        <f>IFERROR(__xludf.DUMMYFUNCTION("""COMPUTED_VALUE"""),45835.66666666667)</f>
        <v>45835.66667</v>
      </c>
      <c r="H374" s="1">
        <f>IFERROR(__xludf.DUMMYFUNCTION("""COMPUTED_VALUE"""),827.46)</f>
        <v>827.46</v>
      </c>
      <c r="J374" s="2">
        <f>IFERROR(__xludf.DUMMYFUNCTION("""COMPUTED_VALUE"""),45835.66666666667)</f>
        <v>45835.66667</v>
      </c>
      <c r="K374" s="1">
        <f>IFERROR(__xludf.DUMMYFUNCTION("""COMPUTED_VALUE"""),829.49)</f>
        <v>829.49</v>
      </c>
      <c r="M374" s="2">
        <f>IFERROR(__xludf.DUMMYFUNCTION("""COMPUTED_VALUE"""),45835.66666666667)</f>
        <v>45835.66667</v>
      </c>
      <c r="N374" s="1">
        <f>IFERROR(__xludf.DUMMYFUNCTION("""COMPUTED_VALUE"""),1.7201194E8)</f>
        <v>172011940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IFERROR(__xludf.DUMMYFUNCTION("""COMPUTED_VALUE"""),829.6)</f>
        <v>829.6</v>
      </c>
      <c r="D375" s="2">
        <f>IFERROR(__xludf.DUMMYFUNCTION("""COMPUTED_VALUE"""),45838.66666666667)</f>
        <v>45838.66667</v>
      </c>
      <c r="E375" s="1">
        <f>IFERROR(__xludf.DUMMYFUNCTION("""COMPUTED_VALUE"""),833.87)</f>
        <v>833.87</v>
      </c>
      <c r="G375" s="2">
        <f>IFERROR(__xludf.DUMMYFUNCTION("""COMPUTED_VALUE"""),45838.66666666667)</f>
        <v>45838.66667</v>
      </c>
      <c r="H375" s="1">
        <f>IFERROR(__xludf.DUMMYFUNCTION("""COMPUTED_VALUE"""),827.15)</f>
        <v>827.15</v>
      </c>
      <c r="J375" s="2">
        <f>IFERROR(__xludf.DUMMYFUNCTION("""COMPUTED_VALUE"""),45838.66666666667)</f>
        <v>45838.66667</v>
      </c>
      <c r="K375" s="1">
        <f>IFERROR(__xludf.DUMMYFUNCTION("""COMPUTED_VALUE"""),831.74)</f>
        <v>831.74</v>
      </c>
      <c r="M375" s="2">
        <f>IFERROR(__xludf.DUMMYFUNCTION("""COMPUTED_VALUE"""),45838.66666666667)</f>
        <v>45838.66667</v>
      </c>
      <c r="N375" s="1">
        <f>IFERROR(__xludf.DUMMYFUNCTION("""COMPUTED_VALUE"""),1.12535117E8)</f>
        <v>112535117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IFERROR(__xludf.DUMMYFUNCTION("""COMPUTED_VALUE"""),831.28)</f>
        <v>831.28</v>
      </c>
      <c r="D376" s="2">
        <f>IFERROR(__xludf.DUMMYFUNCTION("""COMPUTED_VALUE"""),45839.66666666667)</f>
        <v>45839.66667</v>
      </c>
      <c r="E376" s="1">
        <f>IFERROR(__xludf.DUMMYFUNCTION("""COMPUTED_VALUE"""),853.78)</f>
        <v>853.78</v>
      </c>
      <c r="G376" s="2">
        <f>IFERROR(__xludf.DUMMYFUNCTION("""COMPUTED_VALUE"""),45839.66666666667)</f>
        <v>45839.66667</v>
      </c>
      <c r="H376" s="1">
        <f>IFERROR(__xludf.DUMMYFUNCTION("""COMPUTED_VALUE"""),829.89)</f>
        <v>829.89</v>
      </c>
      <c r="J376" s="2">
        <f>IFERROR(__xludf.DUMMYFUNCTION("""COMPUTED_VALUE"""),45839.66666666667)</f>
        <v>45839.66667</v>
      </c>
      <c r="K376" s="1">
        <f>IFERROR(__xludf.DUMMYFUNCTION("""COMPUTED_VALUE"""),842.99)</f>
        <v>842.99</v>
      </c>
      <c r="M376" s="2">
        <f>IFERROR(__xludf.DUMMYFUNCTION("""COMPUTED_VALUE"""),45839.66666666667)</f>
        <v>45839.66667</v>
      </c>
      <c r="N376" s="1">
        <f>IFERROR(__xludf.DUMMYFUNCTION("""COMPUTED_VALUE"""),1.54481152E8)</f>
        <v>154481152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IFERROR(__xludf.DUMMYFUNCTION("""COMPUTED_VALUE"""),843.59)</f>
        <v>843.59</v>
      </c>
      <c r="D377" s="2">
        <f>IFERROR(__xludf.DUMMYFUNCTION("""COMPUTED_VALUE"""),45840.66666666667)</f>
        <v>45840.66667</v>
      </c>
      <c r="E377" s="1">
        <f>IFERROR(__xludf.DUMMYFUNCTION("""COMPUTED_VALUE"""),847.35)</f>
        <v>847.35</v>
      </c>
      <c r="G377" s="2">
        <f>IFERROR(__xludf.DUMMYFUNCTION("""COMPUTED_VALUE"""),45840.66666666667)</f>
        <v>45840.66667</v>
      </c>
      <c r="H377" s="1">
        <f>IFERROR(__xludf.DUMMYFUNCTION("""COMPUTED_VALUE"""),840.22)</f>
        <v>840.22</v>
      </c>
      <c r="J377" s="2">
        <f>IFERROR(__xludf.DUMMYFUNCTION("""COMPUTED_VALUE"""),45840.66666666667)</f>
        <v>45840.66667</v>
      </c>
      <c r="K377" s="1">
        <f>IFERROR(__xludf.DUMMYFUNCTION("""COMPUTED_VALUE"""),846.0)</f>
        <v>846</v>
      </c>
      <c r="M377" s="2">
        <f>IFERROR(__xludf.DUMMYFUNCTION("""COMPUTED_VALUE"""),45840.66666666667)</f>
        <v>45840.66667</v>
      </c>
      <c r="N377" s="1">
        <f>IFERROR(__xludf.DUMMYFUNCTION("""COMPUTED_VALUE"""),1.01023997E8)</f>
        <v>101023997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IFERROR(__xludf.DUMMYFUNCTION("""COMPUTED_VALUE"""),845.5)</f>
        <v>845.5</v>
      </c>
      <c r="D378" s="2">
        <f>IFERROR(__xludf.DUMMYFUNCTION("""COMPUTED_VALUE"""),45841.54166666667)</f>
        <v>45841.54167</v>
      </c>
      <c r="E378" s="1">
        <f>IFERROR(__xludf.DUMMYFUNCTION("""COMPUTED_VALUE"""),847.25)</f>
        <v>847.25</v>
      </c>
      <c r="G378" s="2">
        <f>IFERROR(__xludf.DUMMYFUNCTION("""COMPUTED_VALUE"""),45841.54166666667)</f>
        <v>45841.54167</v>
      </c>
      <c r="H378" s="1">
        <f>IFERROR(__xludf.DUMMYFUNCTION("""COMPUTED_VALUE"""),840.66)</f>
        <v>840.66</v>
      </c>
      <c r="J378" s="2">
        <f>IFERROR(__xludf.DUMMYFUNCTION("""COMPUTED_VALUE"""),45841.54166666667)</f>
        <v>45841.54167</v>
      </c>
      <c r="K378" s="1">
        <f>IFERROR(__xludf.DUMMYFUNCTION("""COMPUTED_VALUE"""),844.56)</f>
        <v>844.56</v>
      </c>
      <c r="M378" s="2">
        <f>IFERROR(__xludf.DUMMYFUNCTION("""COMPUTED_VALUE"""),45841.54166666667)</f>
        <v>45841.54167</v>
      </c>
      <c r="N378" s="1">
        <f>IFERROR(__xludf.DUMMYFUNCTION("""COMPUTED_VALUE"""),6.0878931E7)</f>
        <v>60878931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IFERROR(__xludf.DUMMYFUNCTION("""COMPUTED_VALUE"""),844.49)</f>
        <v>844.49</v>
      </c>
      <c r="D379" s="2">
        <f>IFERROR(__xludf.DUMMYFUNCTION("""COMPUTED_VALUE"""),45845.66666666667)</f>
        <v>45845.66667</v>
      </c>
      <c r="E379" s="1">
        <f>IFERROR(__xludf.DUMMYFUNCTION("""COMPUTED_VALUE"""),844.49)</f>
        <v>844.49</v>
      </c>
      <c r="G379" s="2">
        <f>IFERROR(__xludf.DUMMYFUNCTION("""COMPUTED_VALUE"""),45845.66666666667)</f>
        <v>45845.66667</v>
      </c>
      <c r="H379" s="1">
        <f>IFERROR(__xludf.DUMMYFUNCTION("""COMPUTED_VALUE"""),834.52)</f>
        <v>834.52</v>
      </c>
      <c r="J379" s="2">
        <f>IFERROR(__xludf.DUMMYFUNCTION("""COMPUTED_VALUE"""),45845.66666666667)</f>
        <v>45845.66667</v>
      </c>
      <c r="K379" s="1">
        <f>IFERROR(__xludf.DUMMYFUNCTION("""COMPUTED_VALUE"""),838.36)</f>
        <v>838.36</v>
      </c>
      <c r="M379" s="2">
        <f>IFERROR(__xludf.DUMMYFUNCTION("""COMPUTED_VALUE"""),45845.66666666667)</f>
        <v>45845.66667</v>
      </c>
      <c r="N379" s="1">
        <f>IFERROR(__xludf.DUMMYFUNCTION("""COMPUTED_VALUE"""),9.3587117E7)</f>
        <v>93587117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IFERROR(__xludf.DUMMYFUNCTION("""COMPUTED_VALUE"""),838.53)</f>
        <v>838.53</v>
      </c>
      <c r="D380" s="2">
        <f>IFERROR(__xludf.DUMMYFUNCTION("""COMPUTED_VALUE"""),45846.66666666667)</f>
        <v>45846.66667</v>
      </c>
      <c r="E380" s="1">
        <f>IFERROR(__xludf.DUMMYFUNCTION("""COMPUTED_VALUE"""),854.96)</f>
        <v>854.96</v>
      </c>
      <c r="G380" s="2">
        <f>IFERROR(__xludf.DUMMYFUNCTION("""COMPUTED_VALUE"""),45846.66666666667)</f>
        <v>45846.66667</v>
      </c>
      <c r="H380" s="1">
        <f>IFERROR(__xludf.DUMMYFUNCTION("""COMPUTED_VALUE"""),835.63)</f>
        <v>835.63</v>
      </c>
      <c r="J380" s="2">
        <f>IFERROR(__xludf.DUMMYFUNCTION("""COMPUTED_VALUE"""),45846.66666666667)</f>
        <v>45846.66667</v>
      </c>
      <c r="K380" s="1">
        <f>IFERROR(__xludf.DUMMYFUNCTION("""COMPUTED_VALUE"""),843.93)</f>
        <v>843.93</v>
      </c>
      <c r="M380" s="2">
        <f>IFERROR(__xludf.DUMMYFUNCTION("""COMPUTED_VALUE"""),45846.66666666667)</f>
        <v>45846.66667</v>
      </c>
      <c r="N380" s="1">
        <f>IFERROR(__xludf.DUMMYFUNCTION("""COMPUTED_VALUE"""),1.19647102E8)</f>
        <v>119647102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IFERROR(__xludf.DUMMYFUNCTION("""COMPUTED_VALUE"""),847.08)</f>
        <v>847.08</v>
      </c>
      <c r="D381" s="2">
        <f>IFERROR(__xludf.DUMMYFUNCTION("""COMPUTED_VALUE"""),45847.66666666667)</f>
        <v>45847.66667</v>
      </c>
      <c r="E381" s="1">
        <f>IFERROR(__xludf.DUMMYFUNCTION("""COMPUTED_VALUE"""),857.02)</f>
        <v>857.02</v>
      </c>
      <c r="G381" s="2">
        <f>IFERROR(__xludf.DUMMYFUNCTION("""COMPUTED_VALUE"""),45847.66666666667)</f>
        <v>45847.66667</v>
      </c>
      <c r="H381" s="1">
        <f>IFERROR(__xludf.DUMMYFUNCTION("""COMPUTED_VALUE"""),847.08)</f>
        <v>847.08</v>
      </c>
      <c r="J381" s="2">
        <f>IFERROR(__xludf.DUMMYFUNCTION("""COMPUTED_VALUE"""),45847.66666666667)</f>
        <v>45847.66667</v>
      </c>
      <c r="K381" s="1">
        <f>IFERROR(__xludf.DUMMYFUNCTION("""COMPUTED_VALUE"""),852.51)</f>
        <v>852.51</v>
      </c>
      <c r="M381" s="2">
        <f>IFERROR(__xludf.DUMMYFUNCTION("""COMPUTED_VALUE"""),45847.66666666667)</f>
        <v>45847.66667</v>
      </c>
      <c r="N381" s="1">
        <f>IFERROR(__xludf.DUMMYFUNCTION("""COMPUTED_VALUE"""),9.9354615E7)</f>
        <v>99354615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IFERROR(__xludf.DUMMYFUNCTION("""COMPUTED_VALUE"""),853.59)</f>
        <v>853.59</v>
      </c>
      <c r="D382" s="2">
        <f>IFERROR(__xludf.DUMMYFUNCTION("""COMPUTED_VALUE"""),45848.66666666667)</f>
        <v>45848.66667</v>
      </c>
      <c r="E382" s="1">
        <f>IFERROR(__xludf.DUMMYFUNCTION("""COMPUTED_VALUE"""),866.95)</f>
        <v>866.95</v>
      </c>
      <c r="G382" s="2">
        <f>IFERROR(__xludf.DUMMYFUNCTION("""COMPUTED_VALUE"""),45848.66666666667)</f>
        <v>45848.66667</v>
      </c>
      <c r="H382" s="1">
        <f>IFERROR(__xludf.DUMMYFUNCTION("""COMPUTED_VALUE"""),851.46)</f>
        <v>851.46</v>
      </c>
      <c r="J382" s="2">
        <f>IFERROR(__xludf.DUMMYFUNCTION("""COMPUTED_VALUE"""),45848.66666666667)</f>
        <v>45848.66667</v>
      </c>
      <c r="K382" s="1">
        <f>IFERROR(__xludf.DUMMYFUNCTION("""COMPUTED_VALUE"""),858.34)</f>
        <v>858.34</v>
      </c>
      <c r="M382" s="2">
        <f>IFERROR(__xludf.DUMMYFUNCTION("""COMPUTED_VALUE"""),45848.66666666667)</f>
        <v>45848.66667</v>
      </c>
      <c r="N382" s="1">
        <f>IFERROR(__xludf.DUMMYFUNCTION("""COMPUTED_VALUE"""),1.01566387E8)</f>
        <v>101566387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IFERROR(__xludf.DUMMYFUNCTION("""COMPUTED_VALUE"""),853.68)</f>
        <v>853.68</v>
      </c>
      <c r="D383" s="2">
        <f>IFERROR(__xludf.DUMMYFUNCTION("""COMPUTED_VALUE"""),45849.66666666667)</f>
        <v>45849.66667</v>
      </c>
      <c r="E383" s="1">
        <f>IFERROR(__xludf.DUMMYFUNCTION("""COMPUTED_VALUE"""),855.07)</f>
        <v>855.07</v>
      </c>
      <c r="G383" s="2">
        <f>IFERROR(__xludf.DUMMYFUNCTION("""COMPUTED_VALUE"""),45849.66666666667)</f>
        <v>45849.66667</v>
      </c>
      <c r="H383" s="1">
        <f>IFERROR(__xludf.DUMMYFUNCTION("""COMPUTED_VALUE"""),843.76)</f>
        <v>843.76</v>
      </c>
      <c r="J383" s="2">
        <f>IFERROR(__xludf.DUMMYFUNCTION("""COMPUTED_VALUE"""),45849.66666666667)</f>
        <v>45849.66667</v>
      </c>
      <c r="K383" s="1">
        <f>IFERROR(__xludf.DUMMYFUNCTION("""COMPUTED_VALUE"""),853.99)</f>
        <v>853.99</v>
      </c>
      <c r="M383" s="2">
        <f>IFERROR(__xludf.DUMMYFUNCTION("""COMPUTED_VALUE"""),45849.66666666667)</f>
        <v>45849.66667</v>
      </c>
      <c r="N383" s="1">
        <f>IFERROR(__xludf.DUMMYFUNCTION("""COMPUTED_VALUE"""),8.4618248E7)</f>
        <v>84618248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IFERROR(__xludf.DUMMYFUNCTION("""COMPUTED_VALUE"""),853.83)</f>
        <v>853.83</v>
      </c>
      <c r="D384" s="2">
        <f>IFERROR(__xludf.DUMMYFUNCTION("""COMPUTED_VALUE"""),45852.66666666667)</f>
        <v>45852.66667</v>
      </c>
      <c r="E384" s="1">
        <f>IFERROR(__xludf.DUMMYFUNCTION("""COMPUTED_VALUE"""),858.78)</f>
        <v>858.78</v>
      </c>
      <c r="G384" s="2">
        <f>IFERROR(__xludf.DUMMYFUNCTION("""COMPUTED_VALUE"""),45852.66666666667)</f>
        <v>45852.66667</v>
      </c>
      <c r="H384" s="1">
        <f>IFERROR(__xludf.DUMMYFUNCTION("""COMPUTED_VALUE"""),851.33)</f>
        <v>851.33</v>
      </c>
      <c r="J384" s="2">
        <f>IFERROR(__xludf.DUMMYFUNCTION("""COMPUTED_VALUE"""),45852.66666666667)</f>
        <v>45852.66667</v>
      </c>
      <c r="K384" s="1">
        <f>IFERROR(__xludf.DUMMYFUNCTION("""COMPUTED_VALUE"""),856.9)</f>
        <v>856.9</v>
      </c>
      <c r="M384" s="2">
        <f>IFERROR(__xludf.DUMMYFUNCTION("""COMPUTED_VALUE"""),45852.66666666667)</f>
        <v>45852.66667</v>
      </c>
      <c r="N384" s="1">
        <f>IFERROR(__xludf.DUMMYFUNCTION("""COMPUTED_VALUE"""),7.7824213E7)</f>
        <v>77824213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IFERROR(__xludf.DUMMYFUNCTION("""COMPUTED_VALUE"""),856.66)</f>
        <v>856.66</v>
      </c>
      <c r="D385" s="2">
        <f>IFERROR(__xludf.DUMMYFUNCTION("""COMPUTED_VALUE"""),45853.66666666667)</f>
        <v>45853.66667</v>
      </c>
      <c r="E385" s="1">
        <f>IFERROR(__xludf.DUMMYFUNCTION("""COMPUTED_VALUE"""),861.32)</f>
        <v>861.32</v>
      </c>
      <c r="G385" s="2">
        <f>IFERROR(__xludf.DUMMYFUNCTION("""COMPUTED_VALUE"""),45853.66666666667)</f>
        <v>45853.66667</v>
      </c>
      <c r="H385" s="1">
        <f>IFERROR(__xludf.DUMMYFUNCTION("""COMPUTED_VALUE"""),832.29)</f>
        <v>832.29</v>
      </c>
      <c r="J385" s="2">
        <f>IFERROR(__xludf.DUMMYFUNCTION("""COMPUTED_VALUE"""),45853.66666666667)</f>
        <v>45853.66667</v>
      </c>
      <c r="K385" s="1">
        <f>IFERROR(__xludf.DUMMYFUNCTION("""COMPUTED_VALUE"""),835.77)</f>
        <v>835.77</v>
      </c>
      <c r="M385" s="2">
        <f>IFERROR(__xludf.DUMMYFUNCTION("""COMPUTED_VALUE"""),45853.66666666667)</f>
        <v>45853.66667</v>
      </c>
      <c r="N385" s="1">
        <f>IFERROR(__xludf.DUMMYFUNCTION("""COMPUTED_VALUE"""),1.12639678E8)</f>
        <v>112639678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IFERROR(__xludf.DUMMYFUNCTION("""COMPUTED_VALUE"""),843.46)</f>
        <v>843.46</v>
      </c>
      <c r="D386" s="2">
        <f>IFERROR(__xludf.DUMMYFUNCTION("""COMPUTED_VALUE"""),45854.66666666667)</f>
        <v>45854.66667</v>
      </c>
      <c r="E386" s="1">
        <f>IFERROR(__xludf.DUMMYFUNCTION("""COMPUTED_VALUE"""),862.48)</f>
        <v>862.48</v>
      </c>
      <c r="G386" s="2">
        <f>IFERROR(__xludf.DUMMYFUNCTION("""COMPUTED_VALUE"""),45854.66666666667)</f>
        <v>45854.66667</v>
      </c>
      <c r="H386" s="1">
        <f>IFERROR(__xludf.DUMMYFUNCTION("""COMPUTED_VALUE"""),843.24)</f>
        <v>843.24</v>
      </c>
      <c r="J386" s="2">
        <f>IFERROR(__xludf.DUMMYFUNCTION("""COMPUTED_VALUE"""),45854.66666666667)</f>
        <v>45854.66667</v>
      </c>
      <c r="K386" s="1">
        <f>IFERROR(__xludf.DUMMYFUNCTION("""COMPUTED_VALUE"""),857.91)</f>
        <v>857.91</v>
      </c>
      <c r="M386" s="2">
        <f>IFERROR(__xludf.DUMMYFUNCTION("""COMPUTED_VALUE"""),45854.66666666667)</f>
        <v>45854.66667</v>
      </c>
      <c r="N386" s="1">
        <f>IFERROR(__xludf.DUMMYFUNCTION("""COMPUTED_VALUE"""),1.18693054E8)</f>
        <v>118693054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IFERROR(__xludf.DUMMYFUNCTION("""COMPUTED_VALUE"""),854.13)</f>
        <v>854.13</v>
      </c>
      <c r="D387" s="2">
        <f>IFERROR(__xludf.DUMMYFUNCTION("""COMPUTED_VALUE"""),45855.66666666667)</f>
        <v>45855.66667</v>
      </c>
      <c r="E387" s="1">
        <f>IFERROR(__xludf.DUMMYFUNCTION("""COMPUTED_VALUE"""),856.98)</f>
        <v>856.98</v>
      </c>
      <c r="G387" s="2">
        <f>IFERROR(__xludf.DUMMYFUNCTION("""COMPUTED_VALUE"""),45855.66666666667)</f>
        <v>45855.66667</v>
      </c>
      <c r="H387" s="1">
        <f>IFERROR(__xludf.DUMMYFUNCTION("""COMPUTED_VALUE"""),841.88)</f>
        <v>841.88</v>
      </c>
      <c r="J387" s="2">
        <f>IFERROR(__xludf.DUMMYFUNCTION("""COMPUTED_VALUE"""),45855.66666666667)</f>
        <v>45855.66667</v>
      </c>
      <c r="K387" s="1">
        <f>IFERROR(__xludf.DUMMYFUNCTION("""COMPUTED_VALUE"""),842.86)</f>
        <v>842.86</v>
      </c>
      <c r="M387" s="2">
        <f>IFERROR(__xludf.DUMMYFUNCTION("""COMPUTED_VALUE"""),45855.66666666667)</f>
        <v>45855.66667</v>
      </c>
      <c r="N387" s="1">
        <f>IFERROR(__xludf.DUMMYFUNCTION("""COMPUTED_VALUE"""),1.14743563E8)</f>
        <v>114743563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IFERROR(__xludf.DUMMYFUNCTION("""COMPUTED_VALUE"""),845.51)</f>
        <v>845.51</v>
      </c>
      <c r="D388" s="2">
        <f>IFERROR(__xludf.DUMMYFUNCTION("""COMPUTED_VALUE"""),45856.66666666667)</f>
        <v>45856.66667</v>
      </c>
      <c r="E388" s="1">
        <f>IFERROR(__xludf.DUMMYFUNCTION("""COMPUTED_VALUE"""),850.11)</f>
        <v>850.11</v>
      </c>
      <c r="G388" s="2">
        <f>IFERROR(__xludf.DUMMYFUNCTION("""COMPUTED_VALUE"""),45856.66666666667)</f>
        <v>45856.66667</v>
      </c>
      <c r="H388" s="1">
        <f>IFERROR(__xludf.DUMMYFUNCTION("""COMPUTED_VALUE"""),843.68)</f>
        <v>843.68</v>
      </c>
      <c r="J388" s="2">
        <f>IFERROR(__xludf.DUMMYFUNCTION("""COMPUTED_VALUE"""),45856.66666666667)</f>
        <v>45856.66667</v>
      </c>
      <c r="K388" s="1">
        <f>IFERROR(__xludf.DUMMYFUNCTION("""COMPUTED_VALUE"""),844.21)</f>
        <v>844.21</v>
      </c>
      <c r="M388" s="2">
        <f>IFERROR(__xludf.DUMMYFUNCTION("""COMPUTED_VALUE"""),45856.66666666667)</f>
        <v>45856.66667</v>
      </c>
      <c r="N388" s="1">
        <f>IFERROR(__xludf.DUMMYFUNCTION("""COMPUTED_VALUE"""),9.5573227E7)</f>
        <v>95573227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IFERROR(__xludf.DUMMYFUNCTION("""COMPUTED_VALUE"""),845.12)</f>
        <v>845.12</v>
      </c>
      <c r="D389" s="2">
        <f>IFERROR(__xludf.DUMMYFUNCTION("""COMPUTED_VALUE"""),45859.66666666667)</f>
        <v>45859.66667</v>
      </c>
      <c r="E389" s="1">
        <f>IFERROR(__xludf.DUMMYFUNCTION("""COMPUTED_VALUE"""),845.5)</f>
        <v>845.5</v>
      </c>
      <c r="G389" s="2">
        <f>IFERROR(__xludf.DUMMYFUNCTION("""COMPUTED_VALUE"""),45859.66666666667)</f>
        <v>45859.66667</v>
      </c>
      <c r="H389" s="1">
        <f>IFERROR(__xludf.DUMMYFUNCTION("""COMPUTED_VALUE"""),837.91)</f>
        <v>837.91</v>
      </c>
      <c r="J389" s="2">
        <f>IFERROR(__xludf.DUMMYFUNCTION("""COMPUTED_VALUE"""),45859.66666666667)</f>
        <v>45859.66667</v>
      </c>
      <c r="K389" s="1">
        <f>IFERROR(__xludf.DUMMYFUNCTION("""COMPUTED_VALUE"""),838.38)</f>
        <v>838.38</v>
      </c>
      <c r="M389" s="2">
        <f>IFERROR(__xludf.DUMMYFUNCTION("""COMPUTED_VALUE"""),45859.66666666667)</f>
        <v>45859.66667</v>
      </c>
      <c r="N389" s="1">
        <f>IFERROR(__xludf.DUMMYFUNCTION("""COMPUTED_VALUE"""),8.6892991E7)</f>
        <v>86892991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IFERROR(__xludf.DUMMYFUNCTION("""COMPUTED_VALUE"""),839.07)</f>
        <v>839.07</v>
      </c>
      <c r="D390" s="2">
        <f>IFERROR(__xludf.DUMMYFUNCTION("""COMPUTED_VALUE"""),45860.66666666667)</f>
        <v>45860.66667</v>
      </c>
      <c r="E390" s="1">
        <f>IFERROR(__xludf.DUMMYFUNCTION("""COMPUTED_VALUE"""),858.96)</f>
        <v>858.96</v>
      </c>
      <c r="G390" s="2">
        <f>IFERROR(__xludf.DUMMYFUNCTION("""COMPUTED_VALUE"""),45860.66666666667)</f>
        <v>45860.66667</v>
      </c>
      <c r="H390" s="1">
        <f>IFERROR(__xludf.DUMMYFUNCTION("""COMPUTED_VALUE"""),839.07)</f>
        <v>839.07</v>
      </c>
      <c r="J390" s="2">
        <f>IFERROR(__xludf.DUMMYFUNCTION("""COMPUTED_VALUE"""),45860.66666666667)</f>
        <v>45860.66667</v>
      </c>
      <c r="K390" s="1">
        <f>IFERROR(__xludf.DUMMYFUNCTION("""COMPUTED_VALUE"""),858.07)</f>
        <v>858.07</v>
      </c>
      <c r="M390" s="2">
        <f>IFERROR(__xludf.DUMMYFUNCTION("""COMPUTED_VALUE"""),45860.66666666667)</f>
        <v>45860.66667</v>
      </c>
      <c r="N390" s="1">
        <f>IFERROR(__xludf.DUMMYFUNCTION("""COMPUTED_VALUE"""),1.09264421E8)</f>
        <v>109264421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IFERROR(__xludf.DUMMYFUNCTION("""COMPUTED_VALUE"""),858.55)</f>
        <v>858.55</v>
      </c>
      <c r="D391" s="2">
        <f>IFERROR(__xludf.DUMMYFUNCTION("""COMPUTED_VALUE"""),45861.66666666667)</f>
        <v>45861.66667</v>
      </c>
      <c r="E391" s="1">
        <f>IFERROR(__xludf.DUMMYFUNCTION("""COMPUTED_VALUE"""),875.2)</f>
        <v>875.2</v>
      </c>
      <c r="G391" s="2">
        <f>IFERROR(__xludf.DUMMYFUNCTION("""COMPUTED_VALUE"""),45861.66666666667)</f>
        <v>45861.66667</v>
      </c>
      <c r="H391" s="1">
        <f>IFERROR(__xludf.DUMMYFUNCTION("""COMPUTED_VALUE"""),858.55)</f>
        <v>858.55</v>
      </c>
      <c r="J391" s="2">
        <f>IFERROR(__xludf.DUMMYFUNCTION("""COMPUTED_VALUE"""),45861.66666666667)</f>
        <v>45861.66667</v>
      </c>
      <c r="K391" s="1">
        <f>IFERROR(__xludf.DUMMYFUNCTION("""COMPUTED_VALUE"""),875.0)</f>
        <v>875</v>
      </c>
      <c r="M391" s="2">
        <f>IFERROR(__xludf.DUMMYFUNCTION("""COMPUTED_VALUE"""),45861.66666666667)</f>
        <v>45861.66667</v>
      </c>
      <c r="N391" s="1">
        <f>IFERROR(__xludf.DUMMYFUNCTION("""COMPUTED_VALUE"""),9.7681282E7)</f>
        <v>97681282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IFERROR(__xludf.DUMMYFUNCTION("""COMPUTED_VALUE"""),875.32)</f>
        <v>875.32</v>
      </c>
      <c r="D392" s="2">
        <f>IFERROR(__xludf.DUMMYFUNCTION("""COMPUTED_VALUE"""),45862.66666666667)</f>
        <v>45862.66667</v>
      </c>
      <c r="E392" s="1">
        <f>IFERROR(__xludf.DUMMYFUNCTION("""COMPUTED_VALUE"""),881.23)</f>
        <v>881.23</v>
      </c>
      <c r="G392" s="2">
        <f>IFERROR(__xludf.DUMMYFUNCTION("""COMPUTED_VALUE"""),45862.66666666667)</f>
        <v>45862.66667</v>
      </c>
      <c r="H392" s="1">
        <f>IFERROR(__xludf.DUMMYFUNCTION("""COMPUTED_VALUE"""),874.56)</f>
        <v>874.56</v>
      </c>
      <c r="J392" s="2">
        <f>IFERROR(__xludf.DUMMYFUNCTION("""COMPUTED_VALUE"""),45862.66666666667)</f>
        <v>45862.66667</v>
      </c>
      <c r="K392" s="1">
        <f>IFERROR(__xludf.DUMMYFUNCTION("""COMPUTED_VALUE"""),878.39)</f>
        <v>878.39</v>
      </c>
      <c r="M392" s="2">
        <f>IFERROR(__xludf.DUMMYFUNCTION("""COMPUTED_VALUE"""),45862.66666666667)</f>
        <v>45862.66667</v>
      </c>
      <c r="N392" s="1">
        <f>IFERROR(__xludf.DUMMYFUNCTION("""COMPUTED_VALUE"""),7.1815919E7)</f>
        <v>71815919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IFERROR(__xludf.DUMMYFUNCTION("""COMPUTED_VALUE"""),876.98)</f>
        <v>876.98</v>
      </c>
      <c r="D393" s="2">
        <f>IFERROR(__xludf.DUMMYFUNCTION("""COMPUTED_VALUE"""),45863.66666666667)</f>
        <v>45863.66667</v>
      </c>
      <c r="E393" s="1">
        <f>IFERROR(__xludf.DUMMYFUNCTION("""COMPUTED_VALUE"""),882.54)</f>
        <v>882.54</v>
      </c>
      <c r="G393" s="2">
        <f>IFERROR(__xludf.DUMMYFUNCTION("""COMPUTED_VALUE"""),45863.66666666667)</f>
        <v>45863.66667</v>
      </c>
      <c r="H393" s="1">
        <f>IFERROR(__xludf.DUMMYFUNCTION("""COMPUTED_VALUE"""),870.4)</f>
        <v>870.4</v>
      </c>
      <c r="J393" s="2">
        <f>IFERROR(__xludf.DUMMYFUNCTION("""COMPUTED_VALUE"""),45863.66666666667)</f>
        <v>45863.66667</v>
      </c>
      <c r="K393" s="1">
        <f>IFERROR(__xludf.DUMMYFUNCTION("""COMPUTED_VALUE"""),878.37)</f>
        <v>878.37</v>
      </c>
      <c r="M393" s="2">
        <f>IFERROR(__xludf.DUMMYFUNCTION("""COMPUTED_VALUE"""),45863.66666666667)</f>
        <v>45863.66667</v>
      </c>
      <c r="N393" s="1">
        <f>IFERROR(__xludf.DUMMYFUNCTION("""COMPUTED_VALUE"""),8.5048361E7)</f>
        <v>85048361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IFERROR(__xludf.DUMMYFUNCTION("""COMPUTED_VALUE"""),878.08)</f>
        <v>878.08</v>
      </c>
      <c r="D394" s="2">
        <f>IFERROR(__xludf.DUMMYFUNCTION("""COMPUTED_VALUE"""),45866.66666666667)</f>
        <v>45866.66667</v>
      </c>
      <c r="E394" s="1">
        <f>IFERROR(__xludf.DUMMYFUNCTION("""COMPUTED_VALUE"""),880.17)</f>
        <v>880.17</v>
      </c>
      <c r="G394" s="2">
        <f>IFERROR(__xludf.DUMMYFUNCTION("""COMPUTED_VALUE"""),45866.66666666667)</f>
        <v>45866.66667</v>
      </c>
      <c r="H394" s="1">
        <f>IFERROR(__xludf.DUMMYFUNCTION("""COMPUTED_VALUE"""),865.42)</f>
        <v>865.42</v>
      </c>
      <c r="J394" s="2">
        <f>IFERROR(__xludf.DUMMYFUNCTION("""COMPUTED_VALUE"""),45866.66666666667)</f>
        <v>45866.66667</v>
      </c>
      <c r="K394" s="1">
        <f>IFERROR(__xludf.DUMMYFUNCTION("""COMPUTED_VALUE"""),869.74)</f>
        <v>869.74</v>
      </c>
      <c r="M394" s="2">
        <f>IFERROR(__xludf.DUMMYFUNCTION("""COMPUTED_VALUE"""),45866.66666666667)</f>
        <v>45866.66667</v>
      </c>
      <c r="N394" s="1">
        <f>IFERROR(__xludf.DUMMYFUNCTION("""COMPUTED_VALUE"""),8.200093E7)</f>
        <v>82000930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IFERROR(__xludf.DUMMYFUNCTION("""COMPUTED_VALUE"""),863.66)</f>
        <v>863.66</v>
      </c>
      <c r="D395" s="2">
        <f>IFERROR(__xludf.DUMMYFUNCTION("""COMPUTED_VALUE"""),45867.66666666667)</f>
        <v>45867.66667</v>
      </c>
      <c r="E395" s="1">
        <f>IFERROR(__xludf.DUMMYFUNCTION("""COMPUTED_VALUE"""),863.66)</f>
        <v>863.66</v>
      </c>
      <c r="G395" s="2">
        <f>IFERROR(__xludf.DUMMYFUNCTION("""COMPUTED_VALUE"""),45867.66666666667)</f>
        <v>45867.66667</v>
      </c>
      <c r="H395" s="1">
        <f>IFERROR(__xludf.DUMMYFUNCTION("""COMPUTED_VALUE"""),835.19)</f>
        <v>835.19</v>
      </c>
      <c r="J395" s="2">
        <f>IFERROR(__xludf.DUMMYFUNCTION("""COMPUTED_VALUE"""),45867.66666666667)</f>
        <v>45867.66667</v>
      </c>
      <c r="K395" s="1">
        <f>IFERROR(__xludf.DUMMYFUNCTION("""COMPUTED_VALUE"""),850.13)</f>
        <v>850.13</v>
      </c>
      <c r="M395" s="2">
        <f>IFERROR(__xludf.DUMMYFUNCTION("""COMPUTED_VALUE"""),45867.66666666667)</f>
        <v>45867.66667</v>
      </c>
      <c r="N395" s="1">
        <f>IFERROR(__xludf.DUMMYFUNCTION("""COMPUTED_VALUE"""),1.13824811E8)</f>
        <v>113824811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IFERROR(__xludf.DUMMYFUNCTION("""COMPUTED_VALUE"""),849.8)</f>
        <v>849.8</v>
      </c>
      <c r="D396" s="2">
        <f>IFERROR(__xludf.DUMMYFUNCTION("""COMPUTED_VALUE"""),45868.66666666667)</f>
        <v>45868.66667</v>
      </c>
      <c r="E396" s="1">
        <f>IFERROR(__xludf.DUMMYFUNCTION("""COMPUTED_VALUE"""),858.16)</f>
        <v>858.16</v>
      </c>
      <c r="G396" s="2">
        <f>IFERROR(__xludf.DUMMYFUNCTION("""COMPUTED_VALUE"""),45868.66666666667)</f>
        <v>45868.66667</v>
      </c>
      <c r="H396" s="1">
        <f>IFERROR(__xludf.DUMMYFUNCTION("""COMPUTED_VALUE"""),842.14)</f>
        <v>842.14</v>
      </c>
      <c r="J396" s="2">
        <f>IFERROR(__xludf.DUMMYFUNCTION("""COMPUTED_VALUE"""),45868.66666666667)</f>
        <v>45868.66667</v>
      </c>
      <c r="K396" s="1">
        <f>IFERROR(__xludf.DUMMYFUNCTION("""COMPUTED_VALUE"""),843.24)</f>
        <v>843.24</v>
      </c>
      <c r="M396" s="2">
        <f>IFERROR(__xludf.DUMMYFUNCTION("""COMPUTED_VALUE"""),45868.66666666667)</f>
        <v>45868.66667</v>
      </c>
      <c r="N396" s="1">
        <f>IFERROR(__xludf.DUMMYFUNCTION("""COMPUTED_VALUE"""),9.6262716E7)</f>
        <v>96262716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IFERROR(__xludf.DUMMYFUNCTION("""COMPUTED_VALUE"""),842.38)</f>
        <v>842.38</v>
      </c>
      <c r="D397" s="2">
        <f>IFERROR(__xludf.DUMMYFUNCTION("""COMPUTED_VALUE"""),45869.66666666667)</f>
        <v>45869.66667</v>
      </c>
      <c r="E397" s="1">
        <f>IFERROR(__xludf.DUMMYFUNCTION("""COMPUTED_VALUE"""),842.85)</f>
        <v>842.85</v>
      </c>
      <c r="G397" s="2">
        <f>IFERROR(__xludf.DUMMYFUNCTION("""COMPUTED_VALUE"""),45869.66666666667)</f>
        <v>45869.66667</v>
      </c>
      <c r="H397" s="1">
        <f>IFERROR(__xludf.DUMMYFUNCTION("""COMPUTED_VALUE"""),816.81)</f>
        <v>816.81</v>
      </c>
      <c r="J397" s="2">
        <f>IFERROR(__xludf.DUMMYFUNCTION("""COMPUTED_VALUE"""),45869.66666666667)</f>
        <v>45869.66667</v>
      </c>
      <c r="K397" s="1">
        <f>IFERROR(__xludf.DUMMYFUNCTION("""COMPUTED_VALUE"""),820.55)</f>
        <v>820.55</v>
      </c>
      <c r="M397" s="2">
        <f>IFERROR(__xludf.DUMMYFUNCTION("""COMPUTED_VALUE"""),45869.66666666667)</f>
        <v>45869.66667</v>
      </c>
      <c r="N397" s="1">
        <f>IFERROR(__xludf.DUMMYFUNCTION("""COMPUTED_VALUE"""),1.72331962E8)</f>
        <v>172331962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IFERROR(__xludf.DUMMYFUNCTION("""COMPUTED_VALUE"""),821.87)</f>
        <v>821.87</v>
      </c>
      <c r="D398" s="2">
        <f>IFERROR(__xludf.DUMMYFUNCTION("""COMPUTED_VALUE"""),45870.66666666667)</f>
        <v>45870.66667</v>
      </c>
      <c r="E398" s="1">
        <f>IFERROR(__xludf.DUMMYFUNCTION("""COMPUTED_VALUE"""),839.55)</f>
        <v>839.55</v>
      </c>
      <c r="G398" s="2">
        <f>IFERROR(__xludf.DUMMYFUNCTION("""COMPUTED_VALUE"""),45870.66666666667)</f>
        <v>45870.66667</v>
      </c>
      <c r="H398" s="1">
        <f>IFERROR(__xludf.DUMMYFUNCTION("""COMPUTED_VALUE"""),821.87)</f>
        <v>821.87</v>
      </c>
      <c r="J398" s="2">
        <f>IFERROR(__xludf.DUMMYFUNCTION("""COMPUTED_VALUE"""),45870.66666666667)</f>
        <v>45870.66667</v>
      </c>
      <c r="K398" s="1">
        <f>IFERROR(__xludf.DUMMYFUNCTION("""COMPUTED_VALUE"""),837.31)</f>
        <v>837.31</v>
      </c>
      <c r="M398" s="2">
        <f>IFERROR(__xludf.DUMMYFUNCTION("""COMPUTED_VALUE"""),45870.66666666667)</f>
        <v>45870.66667</v>
      </c>
      <c r="N398" s="1">
        <f>IFERROR(__xludf.DUMMYFUNCTION("""COMPUTED_VALUE"""),1.17773592E8)</f>
        <v>117773592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IFERROR(__xludf.DUMMYFUNCTION("""COMPUTED_VALUE"""),836.93)</f>
        <v>836.93</v>
      </c>
      <c r="D399" s="2">
        <f>IFERROR(__xludf.DUMMYFUNCTION("""COMPUTED_VALUE"""),45873.66666666667)</f>
        <v>45873.66667</v>
      </c>
      <c r="E399" s="1">
        <f>IFERROR(__xludf.DUMMYFUNCTION("""COMPUTED_VALUE"""),848.99)</f>
        <v>848.99</v>
      </c>
      <c r="G399" s="2">
        <f>IFERROR(__xludf.DUMMYFUNCTION("""COMPUTED_VALUE"""),45873.66666666667)</f>
        <v>45873.66667</v>
      </c>
      <c r="H399" s="1">
        <f>IFERROR(__xludf.DUMMYFUNCTION("""COMPUTED_VALUE"""),833.38)</f>
        <v>833.38</v>
      </c>
      <c r="J399" s="2">
        <f>IFERROR(__xludf.DUMMYFUNCTION("""COMPUTED_VALUE"""),45873.66666666667)</f>
        <v>45873.66667</v>
      </c>
      <c r="K399" s="1">
        <f>IFERROR(__xludf.DUMMYFUNCTION("""COMPUTED_VALUE"""),848.67)</f>
        <v>848.67</v>
      </c>
      <c r="M399" s="2">
        <f>IFERROR(__xludf.DUMMYFUNCTION("""COMPUTED_VALUE"""),45873.66666666667)</f>
        <v>45873.66667</v>
      </c>
      <c r="N399" s="1">
        <f>IFERROR(__xludf.DUMMYFUNCTION("""COMPUTED_VALUE"""),1.31365326E8)</f>
        <v>131365326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IFERROR(__xludf.DUMMYFUNCTION("""COMPUTED_VALUE"""),853.53)</f>
        <v>853.53</v>
      </c>
      <c r="D400" s="2">
        <f>IFERROR(__xludf.DUMMYFUNCTION("""COMPUTED_VALUE"""),45874.66666666667)</f>
        <v>45874.66667</v>
      </c>
      <c r="E400" s="1">
        <f>IFERROR(__xludf.DUMMYFUNCTION("""COMPUTED_VALUE"""),853.53)</f>
        <v>853.53</v>
      </c>
      <c r="G400" s="2">
        <f>IFERROR(__xludf.DUMMYFUNCTION("""COMPUTED_VALUE"""),45874.66666666667)</f>
        <v>45874.66667</v>
      </c>
      <c r="H400" s="1">
        <f>IFERROR(__xludf.DUMMYFUNCTION("""COMPUTED_VALUE"""),844.22)</f>
        <v>844.22</v>
      </c>
      <c r="J400" s="2">
        <f>IFERROR(__xludf.DUMMYFUNCTION("""COMPUTED_VALUE"""),45874.66666666667)</f>
        <v>45874.66667</v>
      </c>
      <c r="K400" s="1">
        <f>IFERROR(__xludf.DUMMYFUNCTION("""COMPUTED_VALUE"""),850.9)</f>
        <v>850.9</v>
      </c>
      <c r="M400" s="2">
        <f>IFERROR(__xludf.DUMMYFUNCTION("""COMPUTED_VALUE"""),45874.66666666667)</f>
        <v>45874.66667</v>
      </c>
      <c r="N400" s="1">
        <f>IFERROR(__xludf.DUMMYFUNCTION("""COMPUTED_VALUE"""),1.87718407E8)</f>
        <v>187718407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IFERROR(__xludf.DUMMYFUNCTION("""COMPUTED_VALUE"""),849.74)</f>
        <v>849.74</v>
      </c>
      <c r="D401" s="2">
        <f>IFERROR(__xludf.DUMMYFUNCTION("""COMPUTED_VALUE"""),45875.66666666667)</f>
        <v>45875.66667</v>
      </c>
      <c r="E401" s="1">
        <f>IFERROR(__xludf.DUMMYFUNCTION("""COMPUTED_VALUE"""),849.74)</f>
        <v>849.74</v>
      </c>
      <c r="G401" s="2">
        <f>IFERROR(__xludf.DUMMYFUNCTION("""COMPUTED_VALUE"""),45875.66666666667)</f>
        <v>45875.66667</v>
      </c>
      <c r="H401" s="1">
        <f>IFERROR(__xludf.DUMMYFUNCTION("""COMPUTED_VALUE"""),834.75)</f>
        <v>834.75</v>
      </c>
      <c r="J401" s="2">
        <f>IFERROR(__xludf.DUMMYFUNCTION("""COMPUTED_VALUE"""),45875.66666666667)</f>
        <v>45875.66667</v>
      </c>
      <c r="K401" s="1">
        <f>IFERROR(__xludf.DUMMYFUNCTION("""COMPUTED_VALUE"""),836.06)</f>
        <v>836.06</v>
      </c>
      <c r="M401" s="2">
        <f>IFERROR(__xludf.DUMMYFUNCTION("""COMPUTED_VALUE"""),45875.66666666667)</f>
        <v>45875.66667</v>
      </c>
      <c r="N401" s="1">
        <f>IFERROR(__xludf.DUMMYFUNCTION("""COMPUTED_VALUE"""),1.50445553E8)</f>
        <v>150445553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IFERROR(__xludf.DUMMYFUNCTION("""COMPUTED_VALUE"""),806.57)</f>
        <v>806.57</v>
      </c>
      <c r="D402" s="2">
        <f>IFERROR(__xludf.DUMMYFUNCTION("""COMPUTED_VALUE"""),45876.66666666667)</f>
        <v>45876.66667</v>
      </c>
      <c r="E402" s="1">
        <f>IFERROR(__xludf.DUMMYFUNCTION("""COMPUTED_VALUE"""),810.27)</f>
        <v>810.27</v>
      </c>
      <c r="G402" s="2">
        <f>IFERROR(__xludf.DUMMYFUNCTION("""COMPUTED_VALUE"""),45876.66666666667)</f>
        <v>45876.66667</v>
      </c>
      <c r="H402" s="1">
        <f>IFERROR(__xludf.DUMMYFUNCTION("""COMPUTED_VALUE"""),788.05)</f>
        <v>788.05</v>
      </c>
      <c r="J402" s="2">
        <f>IFERROR(__xludf.DUMMYFUNCTION("""COMPUTED_VALUE"""),45876.66666666667)</f>
        <v>45876.66667</v>
      </c>
      <c r="K402" s="1">
        <f>IFERROR(__xludf.DUMMYFUNCTION("""COMPUTED_VALUE"""),796.51)</f>
        <v>796.51</v>
      </c>
      <c r="M402" s="2">
        <f>IFERROR(__xludf.DUMMYFUNCTION("""COMPUTED_VALUE"""),45876.66666666667)</f>
        <v>45876.66667</v>
      </c>
      <c r="N402" s="1">
        <f>IFERROR(__xludf.DUMMYFUNCTION("""COMPUTED_VALUE"""),1.50178135E8)</f>
        <v>150178135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IFERROR(__xludf.DUMMYFUNCTION("""COMPUTED_VALUE"""),802.76)</f>
        <v>802.76</v>
      </c>
      <c r="D403" s="2">
        <f>IFERROR(__xludf.DUMMYFUNCTION("""COMPUTED_VALUE"""),45877.66666666667)</f>
        <v>45877.66667</v>
      </c>
      <c r="E403" s="1">
        <f>IFERROR(__xludf.DUMMYFUNCTION("""COMPUTED_VALUE"""),804.69)</f>
        <v>804.69</v>
      </c>
      <c r="G403" s="2">
        <f>IFERROR(__xludf.DUMMYFUNCTION("""COMPUTED_VALUE"""),45877.66666666667)</f>
        <v>45877.66667</v>
      </c>
      <c r="H403" s="1">
        <f>IFERROR(__xludf.DUMMYFUNCTION("""COMPUTED_VALUE"""),791.09)</f>
        <v>791.09</v>
      </c>
      <c r="J403" s="2">
        <f>IFERROR(__xludf.DUMMYFUNCTION("""COMPUTED_VALUE"""),45877.66666666667)</f>
        <v>45877.66667</v>
      </c>
      <c r="K403" s="1">
        <f>IFERROR(__xludf.DUMMYFUNCTION("""COMPUTED_VALUE"""),794.64)</f>
        <v>794.64</v>
      </c>
      <c r="M403" s="2">
        <f>IFERROR(__xludf.DUMMYFUNCTION("""COMPUTED_VALUE"""),45877.66666666667)</f>
        <v>45877.66667</v>
      </c>
      <c r="N403" s="1">
        <f>IFERROR(__xludf.DUMMYFUNCTION("""COMPUTED_VALUE"""),1.15210218E8)</f>
        <v>115210218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IFERROR(__xludf.DUMMYFUNCTION("""COMPUTED_VALUE"""),794.51)</f>
        <v>794.51</v>
      </c>
      <c r="D404" s="2">
        <f>IFERROR(__xludf.DUMMYFUNCTION("""COMPUTED_VALUE"""),45880.66666666667)</f>
        <v>45880.66667</v>
      </c>
      <c r="E404" s="1">
        <f>IFERROR(__xludf.DUMMYFUNCTION("""COMPUTED_VALUE"""),807.54)</f>
        <v>807.54</v>
      </c>
      <c r="G404" s="2">
        <f>IFERROR(__xludf.DUMMYFUNCTION("""COMPUTED_VALUE"""),45880.66666666667)</f>
        <v>45880.66667</v>
      </c>
      <c r="H404" s="1">
        <f>IFERROR(__xludf.DUMMYFUNCTION("""COMPUTED_VALUE"""),794.51)</f>
        <v>794.51</v>
      </c>
      <c r="J404" s="2">
        <f>IFERROR(__xludf.DUMMYFUNCTION("""COMPUTED_VALUE"""),45880.66666666667)</f>
        <v>45880.66667</v>
      </c>
      <c r="K404" s="1">
        <f>IFERROR(__xludf.DUMMYFUNCTION("""COMPUTED_VALUE"""),798.73)</f>
        <v>798.73</v>
      </c>
      <c r="M404" s="2">
        <f>IFERROR(__xludf.DUMMYFUNCTION("""COMPUTED_VALUE"""),45880.66666666667)</f>
        <v>45880.66667</v>
      </c>
      <c r="N404" s="1">
        <f>IFERROR(__xludf.DUMMYFUNCTION("""COMPUTED_VALUE"""),1.16232029E8)</f>
        <v>116232029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IFERROR(__xludf.DUMMYFUNCTION("""COMPUTED_VALUE"""),801.29)</f>
        <v>801.29</v>
      </c>
      <c r="D405" s="2">
        <f>IFERROR(__xludf.DUMMYFUNCTION("""COMPUTED_VALUE"""),45881.66666666667)</f>
        <v>45881.66667</v>
      </c>
      <c r="E405" s="1">
        <f>IFERROR(__xludf.DUMMYFUNCTION("""COMPUTED_VALUE"""),804.06)</f>
        <v>804.06</v>
      </c>
      <c r="G405" s="2">
        <f>IFERROR(__xludf.DUMMYFUNCTION("""COMPUTED_VALUE"""),45881.66666666667)</f>
        <v>45881.66667</v>
      </c>
      <c r="H405" s="1">
        <f>IFERROR(__xludf.DUMMYFUNCTION("""COMPUTED_VALUE"""),796.45)</f>
        <v>796.45</v>
      </c>
      <c r="J405" s="2">
        <f>IFERROR(__xludf.DUMMYFUNCTION("""COMPUTED_VALUE"""),45881.66666666667)</f>
        <v>45881.66667</v>
      </c>
      <c r="K405" s="1">
        <f>IFERROR(__xludf.DUMMYFUNCTION("""COMPUTED_VALUE"""),800.99)</f>
        <v>800.99</v>
      </c>
      <c r="M405" s="2">
        <f>IFERROR(__xludf.DUMMYFUNCTION("""COMPUTED_VALUE"""),45881.66666666667)</f>
        <v>45881.66667</v>
      </c>
      <c r="N405" s="1">
        <f>IFERROR(__xludf.DUMMYFUNCTION("""COMPUTED_VALUE"""),9.9920524E7)</f>
        <v>99920524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IFERROR(__xludf.DUMMYFUNCTION("""COMPUTED_VALUE"""),802.15)</f>
        <v>802.15</v>
      </c>
      <c r="D406" s="2">
        <f>IFERROR(__xludf.DUMMYFUNCTION("""COMPUTED_VALUE"""),45882.66666666667)</f>
        <v>45882.66667</v>
      </c>
      <c r="E406" s="1">
        <f>IFERROR(__xludf.DUMMYFUNCTION("""COMPUTED_VALUE"""),820.37)</f>
        <v>820.37</v>
      </c>
      <c r="G406" s="2">
        <f>IFERROR(__xludf.DUMMYFUNCTION("""COMPUTED_VALUE"""),45882.66666666667)</f>
        <v>45882.66667</v>
      </c>
      <c r="H406" s="1">
        <f>IFERROR(__xludf.DUMMYFUNCTION("""COMPUTED_VALUE"""),802.15)</f>
        <v>802.15</v>
      </c>
      <c r="J406" s="2">
        <f>IFERROR(__xludf.DUMMYFUNCTION("""COMPUTED_VALUE"""),45882.66666666667)</f>
        <v>45882.66667</v>
      </c>
      <c r="K406" s="1">
        <f>IFERROR(__xludf.DUMMYFUNCTION("""COMPUTED_VALUE"""),819.78)</f>
        <v>819.78</v>
      </c>
      <c r="M406" s="2">
        <f>IFERROR(__xludf.DUMMYFUNCTION("""COMPUTED_VALUE"""),45882.66666666667)</f>
        <v>45882.66667</v>
      </c>
      <c r="N406" s="1">
        <f>IFERROR(__xludf.DUMMYFUNCTION("""COMPUTED_VALUE"""),1.01924334E8)</f>
        <v>101924334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IFERROR(__xludf.DUMMYFUNCTION("""COMPUTED_VALUE"""),819.72)</f>
        <v>819.72</v>
      </c>
      <c r="D407" s="2">
        <f>IFERROR(__xludf.DUMMYFUNCTION("""COMPUTED_VALUE"""),45883.66666666667)</f>
        <v>45883.66667</v>
      </c>
      <c r="E407" s="1">
        <f>IFERROR(__xludf.DUMMYFUNCTION("""COMPUTED_VALUE"""),831.89)</f>
        <v>831.89</v>
      </c>
      <c r="G407" s="2">
        <f>IFERROR(__xludf.DUMMYFUNCTION("""COMPUTED_VALUE"""),45883.66666666667)</f>
        <v>45883.66667</v>
      </c>
      <c r="H407" s="1">
        <f>IFERROR(__xludf.DUMMYFUNCTION("""COMPUTED_VALUE"""),814.11)</f>
        <v>814.11</v>
      </c>
      <c r="J407" s="2">
        <f>IFERROR(__xludf.DUMMYFUNCTION("""COMPUTED_VALUE"""),45883.66666666667)</f>
        <v>45883.66667</v>
      </c>
      <c r="K407" s="1">
        <f>IFERROR(__xludf.DUMMYFUNCTION("""COMPUTED_VALUE"""),830.65)</f>
        <v>830.65</v>
      </c>
      <c r="M407" s="2">
        <f>IFERROR(__xludf.DUMMYFUNCTION("""COMPUTED_VALUE"""),45883.66666666667)</f>
        <v>45883.66667</v>
      </c>
      <c r="N407" s="1">
        <f>IFERROR(__xludf.DUMMYFUNCTION("""COMPUTED_VALUE"""),9.5695094E7)</f>
        <v>95695094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IFERROR(__xludf.DUMMYFUNCTION("""COMPUTED_VALUE"""),832.82)</f>
        <v>832.82</v>
      </c>
      <c r="D408" s="2">
        <f>IFERROR(__xludf.DUMMYFUNCTION("""COMPUTED_VALUE"""),45884.66666666667)</f>
        <v>45884.66667</v>
      </c>
      <c r="E408" s="1">
        <f>IFERROR(__xludf.DUMMYFUNCTION("""COMPUTED_VALUE"""),847.3)</f>
        <v>847.3</v>
      </c>
      <c r="G408" s="2">
        <f>IFERROR(__xludf.DUMMYFUNCTION("""COMPUTED_VALUE"""),45884.66666666667)</f>
        <v>45884.66667</v>
      </c>
      <c r="H408" s="1">
        <f>IFERROR(__xludf.DUMMYFUNCTION("""COMPUTED_VALUE"""),832.82)</f>
        <v>832.82</v>
      </c>
      <c r="J408" s="2">
        <f>IFERROR(__xludf.DUMMYFUNCTION("""COMPUTED_VALUE"""),45884.66666666667)</f>
        <v>45884.66667</v>
      </c>
      <c r="K408" s="1">
        <f>IFERROR(__xludf.DUMMYFUNCTION("""COMPUTED_VALUE"""),843.34)</f>
        <v>843.34</v>
      </c>
      <c r="M408" s="2">
        <f>IFERROR(__xludf.DUMMYFUNCTION("""COMPUTED_VALUE"""),45884.66666666667)</f>
        <v>45884.66667</v>
      </c>
      <c r="N408" s="1">
        <f>IFERROR(__xludf.DUMMYFUNCTION("""COMPUTED_VALUE"""),9.8503747E7)</f>
        <v>98503747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IFERROR(__xludf.DUMMYFUNCTION("""COMPUTED_VALUE"""),840.54)</f>
        <v>840.54</v>
      </c>
      <c r="D409" s="2">
        <f>IFERROR(__xludf.DUMMYFUNCTION("""COMPUTED_VALUE"""),45887.66666666667)</f>
        <v>45887.66667</v>
      </c>
      <c r="E409" s="1">
        <f>IFERROR(__xludf.DUMMYFUNCTION("""COMPUTED_VALUE"""),848.01)</f>
        <v>848.01</v>
      </c>
      <c r="G409" s="2">
        <f>IFERROR(__xludf.DUMMYFUNCTION("""COMPUTED_VALUE"""),45887.66666666667)</f>
        <v>45887.66667</v>
      </c>
      <c r="H409" s="1">
        <f>IFERROR(__xludf.DUMMYFUNCTION("""COMPUTED_VALUE"""),839.92)</f>
        <v>839.92</v>
      </c>
      <c r="J409" s="2">
        <f>IFERROR(__xludf.DUMMYFUNCTION("""COMPUTED_VALUE"""),45887.66666666667)</f>
        <v>45887.66667</v>
      </c>
      <c r="K409" s="1">
        <f>IFERROR(__xludf.DUMMYFUNCTION("""COMPUTED_VALUE"""),840.41)</f>
        <v>840.41</v>
      </c>
      <c r="M409" s="2">
        <f>IFERROR(__xludf.DUMMYFUNCTION("""COMPUTED_VALUE"""),45887.66666666667)</f>
        <v>45887.66667</v>
      </c>
      <c r="N409" s="1">
        <f>IFERROR(__xludf.DUMMYFUNCTION("""COMPUTED_VALUE"""),8.7809272E7)</f>
        <v>87809272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IFERROR(__xludf.DUMMYFUNCTION("""COMPUTED_VALUE"""),845.16)</f>
        <v>845.16</v>
      </c>
      <c r="D410" s="2">
        <f>IFERROR(__xludf.DUMMYFUNCTION("""COMPUTED_VALUE"""),45888.66666666667)</f>
        <v>45888.66667</v>
      </c>
      <c r="E410" s="1">
        <f>IFERROR(__xludf.DUMMYFUNCTION("""COMPUTED_VALUE"""),852.81)</f>
        <v>852.81</v>
      </c>
      <c r="G410" s="2">
        <f>IFERROR(__xludf.DUMMYFUNCTION("""COMPUTED_VALUE"""),45888.66666666667)</f>
        <v>45888.66667</v>
      </c>
      <c r="H410" s="1">
        <f>IFERROR(__xludf.DUMMYFUNCTION("""COMPUTED_VALUE"""),844.28)</f>
        <v>844.28</v>
      </c>
      <c r="J410" s="2">
        <f>IFERROR(__xludf.DUMMYFUNCTION("""COMPUTED_VALUE"""),45888.66666666667)</f>
        <v>45888.66667</v>
      </c>
      <c r="K410" s="1">
        <f>IFERROR(__xludf.DUMMYFUNCTION("""COMPUTED_VALUE"""),847.48)</f>
        <v>847.48</v>
      </c>
      <c r="M410" s="2">
        <f>IFERROR(__xludf.DUMMYFUNCTION("""COMPUTED_VALUE"""),45888.66666666667)</f>
        <v>45888.66667</v>
      </c>
      <c r="N410" s="1">
        <f>IFERROR(__xludf.DUMMYFUNCTION("""COMPUTED_VALUE"""),9.1620614E7)</f>
        <v>91620614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IFERROR(__xludf.DUMMYFUNCTION("""COMPUTED_VALUE"""),848.32)</f>
        <v>848.32</v>
      </c>
      <c r="D411" s="2">
        <f>IFERROR(__xludf.DUMMYFUNCTION("""COMPUTED_VALUE"""),45889.66666666667)</f>
        <v>45889.66667</v>
      </c>
      <c r="E411" s="1">
        <f>IFERROR(__xludf.DUMMYFUNCTION("""COMPUTED_VALUE"""),851.67)</f>
        <v>851.67</v>
      </c>
      <c r="G411" s="2">
        <f>IFERROR(__xludf.DUMMYFUNCTION("""COMPUTED_VALUE"""),45889.66666666667)</f>
        <v>45889.66667</v>
      </c>
      <c r="H411" s="1">
        <f>IFERROR(__xludf.DUMMYFUNCTION("""COMPUTED_VALUE"""),844.04)</f>
        <v>844.04</v>
      </c>
      <c r="J411" s="2">
        <f>IFERROR(__xludf.DUMMYFUNCTION("""COMPUTED_VALUE"""),45889.66666666667)</f>
        <v>45889.66667</v>
      </c>
      <c r="K411" s="1">
        <f>IFERROR(__xludf.DUMMYFUNCTION("""COMPUTED_VALUE"""),849.95)</f>
        <v>849.95</v>
      </c>
      <c r="M411" s="2">
        <f>IFERROR(__xludf.DUMMYFUNCTION("""COMPUTED_VALUE"""),45889.66666666667)</f>
        <v>45889.66667</v>
      </c>
      <c r="N411" s="1">
        <f>IFERROR(__xludf.DUMMYFUNCTION("""COMPUTED_VALUE"""),9.3915207E7)</f>
        <v>93915207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IFERROR(__xludf.DUMMYFUNCTION("""COMPUTED_VALUE"""),850.01)</f>
        <v>850.01</v>
      </c>
      <c r="D412" s="2">
        <f>IFERROR(__xludf.DUMMYFUNCTION("""COMPUTED_VALUE"""),45890.66666666667)</f>
        <v>45890.66667</v>
      </c>
      <c r="E412" s="1">
        <f>IFERROR(__xludf.DUMMYFUNCTION("""COMPUTED_VALUE"""),862.76)</f>
        <v>862.76</v>
      </c>
      <c r="G412" s="2">
        <f>IFERROR(__xludf.DUMMYFUNCTION("""COMPUTED_VALUE"""),45890.66666666667)</f>
        <v>45890.66667</v>
      </c>
      <c r="H412" s="1">
        <f>IFERROR(__xludf.DUMMYFUNCTION("""COMPUTED_VALUE"""),850.01)</f>
        <v>850.01</v>
      </c>
      <c r="J412" s="2">
        <f>IFERROR(__xludf.DUMMYFUNCTION("""COMPUTED_VALUE"""),45890.66666666667)</f>
        <v>45890.66667</v>
      </c>
      <c r="K412" s="1">
        <f>IFERROR(__xludf.DUMMYFUNCTION("""COMPUTED_VALUE"""),854.86)</f>
        <v>854.86</v>
      </c>
      <c r="M412" s="2">
        <f>IFERROR(__xludf.DUMMYFUNCTION("""COMPUTED_VALUE"""),45890.66666666667)</f>
        <v>45890.66667</v>
      </c>
      <c r="N412" s="1">
        <f>IFERROR(__xludf.DUMMYFUNCTION("""COMPUTED_VALUE"""),9.7723088E7)</f>
        <v>97723088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IFERROR(__xludf.DUMMYFUNCTION("""COMPUTED_VALUE"""),861.15)</f>
        <v>861.15</v>
      </c>
      <c r="D413" s="2">
        <f>IFERROR(__xludf.DUMMYFUNCTION("""COMPUTED_VALUE"""),45891.66666666667)</f>
        <v>45891.66667</v>
      </c>
      <c r="E413" s="1">
        <f>IFERROR(__xludf.DUMMYFUNCTION("""COMPUTED_VALUE"""),866.17)</f>
        <v>866.17</v>
      </c>
      <c r="G413" s="2">
        <f>IFERROR(__xludf.DUMMYFUNCTION("""COMPUTED_VALUE"""),45891.66666666667)</f>
        <v>45891.66667</v>
      </c>
      <c r="H413" s="1">
        <f>IFERROR(__xludf.DUMMYFUNCTION("""COMPUTED_VALUE"""),856.2)</f>
        <v>856.2</v>
      </c>
      <c r="J413" s="2">
        <f>IFERROR(__xludf.DUMMYFUNCTION("""COMPUTED_VALUE"""),45891.66666666667)</f>
        <v>45891.66667</v>
      </c>
      <c r="K413" s="1">
        <f>IFERROR(__xludf.DUMMYFUNCTION("""COMPUTED_VALUE"""),858.29)</f>
        <v>858.29</v>
      </c>
      <c r="M413" s="2">
        <f>IFERROR(__xludf.DUMMYFUNCTION("""COMPUTED_VALUE"""),45891.66666666667)</f>
        <v>45891.66667</v>
      </c>
      <c r="N413" s="1">
        <f>IFERROR(__xludf.DUMMYFUNCTION("""COMPUTED_VALUE"""),9.4801169E7)</f>
        <v>94801169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IFERROR(__xludf.DUMMYFUNCTION("""COMPUTED_VALUE"""),858.33)</f>
        <v>858.33</v>
      </c>
      <c r="D414" s="2">
        <f>IFERROR(__xludf.DUMMYFUNCTION("""COMPUTED_VALUE"""),45894.66666666667)</f>
        <v>45894.66667</v>
      </c>
      <c r="E414" s="1">
        <f>IFERROR(__xludf.DUMMYFUNCTION("""COMPUTED_VALUE"""),859.36)</f>
        <v>859.36</v>
      </c>
      <c r="G414" s="2">
        <f>IFERROR(__xludf.DUMMYFUNCTION("""COMPUTED_VALUE"""),45894.66666666667)</f>
        <v>45894.66667</v>
      </c>
      <c r="H414" s="1">
        <f>IFERROR(__xludf.DUMMYFUNCTION("""COMPUTED_VALUE"""),843.21)</f>
        <v>843.21</v>
      </c>
      <c r="J414" s="2">
        <f>IFERROR(__xludf.DUMMYFUNCTION("""COMPUTED_VALUE"""),45894.66666666667)</f>
        <v>45894.66667</v>
      </c>
      <c r="K414" s="1">
        <f>IFERROR(__xludf.DUMMYFUNCTION("""COMPUTED_VALUE"""),843.56)</f>
        <v>843.56</v>
      </c>
      <c r="M414" s="2">
        <f>IFERROR(__xludf.DUMMYFUNCTION("""COMPUTED_VALUE"""),45894.66666666667)</f>
        <v>45894.66667</v>
      </c>
      <c r="N414" s="1">
        <f>IFERROR(__xludf.DUMMYFUNCTION("""COMPUTED_VALUE"""),8.1470222E7)</f>
        <v>81470222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IFERROR(__xludf.DUMMYFUNCTION("""COMPUTED_VALUE"""),850.27)</f>
        <v>850.27</v>
      </c>
      <c r="D415" s="2">
        <f>IFERROR(__xludf.DUMMYFUNCTION("""COMPUTED_VALUE"""),45895.66666666667)</f>
        <v>45895.66667</v>
      </c>
      <c r="E415" s="1">
        <f>IFERROR(__xludf.DUMMYFUNCTION("""COMPUTED_VALUE"""),858.17)</f>
        <v>858.17</v>
      </c>
      <c r="G415" s="2">
        <f>IFERROR(__xludf.DUMMYFUNCTION("""COMPUTED_VALUE"""),45895.66666666667)</f>
        <v>45895.66667</v>
      </c>
      <c r="H415" s="1">
        <f>IFERROR(__xludf.DUMMYFUNCTION("""COMPUTED_VALUE"""),847.52)</f>
        <v>847.52</v>
      </c>
      <c r="J415" s="2">
        <f>IFERROR(__xludf.DUMMYFUNCTION("""COMPUTED_VALUE"""),45895.66666666667)</f>
        <v>45895.66667</v>
      </c>
      <c r="K415" s="1">
        <f>IFERROR(__xludf.DUMMYFUNCTION("""COMPUTED_VALUE"""),857.32)</f>
        <v>857.32</v>
      </c>
      <c r="M415" s="2">
        <f>IFERROR(__xludf.DUMMYFUNCTION("""COMPUTED_VALUE"""),45895.66666666667)</f>
        <v>45895.66667</v>
      </c>
      <c r="N415" s="1">
        <f>IFERROR(__xludf.DUMMYFUNCTION("""COMPUTED_VALUE"""),1.11086304E8)</f>
        <v>111086304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IFERROR(__xludf.DUMMYFUNCTION("""COMPUTED_VALUE"""),857.62)</f>
        <v>857.62</v>
      </c>
      <c r="D416" s="2">
        <f>IFERROR(__xludf.DUMMYFUNCTION("""COMPUTED_VALUE"""),45896.66666666667)</f>
        <v>45896.66667</v>
      </c>
      <c r="E416" s="1">
        <f>IFERROR(__xludf.DUMMYFUNCTION("""COMPUTED_VALUE"""),864.84)</f>
        <v>864.84</v>
      </c>
      <c r="G416" s="2">
        <f>IFERROR(__xludf.DUMMYFUNCTION("""COMPUTED_VALUE"""),45896.66666666667)</f>
        <v>45896.66667</v>
      </c>
      <c r="H416" s="1">
        <f>IFERROR(__xludf.DUMMYFUNCTION("""COMPUTED_VALUE"""),855.54)</f>
        <v>855.54</v>
      </c>
      <c r="J416" s="2">
        <f>IFERROR(__xludf.DUMMYFUNCTION("""COMPUTED_VALUE"""),45896.66666666667)</f>
        <v>45896.66667</v>
      </c>
      <c r="K416" s="1">
        <f>IFERROR(__xludf.DUMMYFUNCTION("""COMPUTED_VALUE"""),856.92)</f>
        <v>856.92</v>
      </c>
      <c r="M416" s="2">
        <f>IFERROR(__xludf.DUMMYFUNCTION("""COMPUTED_VALUE"""),45896.66666666667)</f>
        <v>45896.66667</v>
      </c>
      <c r="N416" s="1">
        <f>IFERROR(__xludf.DUMMYFUNCTION("""COMPUTED_VALUE"""),1.00330117E8)</f>
        <v>100330117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IFERROR(__xludf.DUMMYFUNCTION("""COMPUTED_VALUE"""),856.91)</f>
        <v>856.91</v>
      </c>
      <c r="D417" s="2">
        <f>IFERROR(__xludf.DUMMYFUNCTION("""COMPUTED_VALUE"""),45897.66666666667)</f>
        <v>45897.66667</v>
      </c>
      <c r="E417" s="1">
        <f>IFERROR(__xludf.DUMMYFUNCTION("""COMPUTED_VALUE"""),857.3)</f>
        <v>857.3</v>
      </c>
      <c r="G417" s="2">
        <f>IFERROR(__xludf.DUMMYFUNCTION("""COMPUTED_VALUE"""),45897.66666666667)</f>
        <v>45897.66667</v>
      </c>
      <c r="H417" s="1">
        <f>IFERROR(__xludf.DUMMYFUNCTION("""COMPUTED_VALUE"""),846.75)</f>
        <v>846.75</v>
      </c>
      <c r="J417" s="2">
        <f>IFERROR(__xludf.DUMMYFUNCTION("""COMPUTED_VALUE"""),45897.66666666667)</f>
        <v>45897.66667</v>
      </c>
      <c r="K417" s="1">
        <f>IFERROR(__xludf.DUMMYFUNCTION("""COMPUTED_VALUE"""),850.54)</f>
        <v>850.54</v>
      </c>
      <c r="M417" s="2">
        <f>IFERROR(__xludf.DUMMYFUNCTION("""COMPUTED_VALUE"""),45897.66666666667)</f>
        <v>45897.66667</v>
      </c>
      <c r="N417" s="1">
        <f>IFERROR(__xludf.DUMMYFUNCTION("""COMPUTED_VALUE"""),1.03545639E8)</f>
        <v>103545639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IFERROR(__xludf.DUMMYFUNCTION("""COMPUTED_VALUE"""),850.99)</f>
        <v>850.99</v>
      </c>
      <c r="D418" s="2">
        <f>IFERROR(__xludf.DUMMYFUNCTION("""COMPUTED_VALUE"""),45898.66666666667)</f>
        <v>45898.66667</v>
      </c>
      <c r="E418" s="1">
        <f>IFERROR(__xludf.DUMMYFUNCTION("""COMPUTED_VALUE"""),856.26)</f>
        <v>856.26</v>
      </c>
      <c r="G418" s="2">
        <f>IFERROR(__xludf.DUMMYFUNCTION("""COMPUTED_VALUE"""),45898.66666666667)</f>
        <v>45898.66667</v>
      </c>
      <c r="H418" s="1">
        <f>IFERROR(__xludf.DUMMYFUNCTION("""COMPUTED_VALUE"""),850.49)</f>
        <v>850.49</v>
      </c>
      <c r="J418" s="2">
        <f>IFERROR(__xludf.DUMMYFUNCTION("""COMPUTED_VALUE"""),45898.66666666667)</f>
        <v>45898.66667</v>
      </c>
      <c r="K418" s="1">
        <f>IFERROR(__xludf.DUMMYFUNCTION("""COMPUTED_VALUE"""),855.76)</f>
        <v>855.76</v>
      </c>
      <c r="M418" s="2">
        <f>IFERROR(__xludf.DUMMYFUNCTION("""COMPUTED_VALUE"""),45898.66666666667)</f>
        <v>45898.66667</v>
      </c>
      <c r="N418" s="1">
        <f>IFERROR(__xludf.DUMMYFUNCTION("""COMPUTED_VALUE"""),1.58885788E8)</f>
        <v>158885788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IFERROR(__xludf.DUMMYFUNCTION("""COMPUTED_VALUE"""),853.12)</f>
        <v>853.12</v>
      </c>
      <c r="D419" s="2">
        <f>IFERROR(__xludf.DUMMYFUNCTION("""COMPUTED_VALUE"""),45902.66666666667)</f>
        <v>45902.66667</v>
      </c>
      <c r="E419" s="1">
        <f>IFERROR(__xludf.DUMMYFUNCTION("""COMPUTED_VALUE"""),861.66)</f>
        <v>861.66</v>
      </c>
      <c r="G419" s="2">
        <f>IFERROR(__xludf.DUMMYFUNCTION("""COMPUTED_VALUE"""),45902.66666666667)</f>
        <v>45902.66667</v>
      </c>
      <c r="H419" s="1">
        <f>IFERROR(__xludf.DUMMYFUNCTION("""COMPUTED_VALUE"""),852.54)</f>
        <v>852.54</v>
      </c>
      <c r="J419" s="2">
        <f>IFERROR(__xludf.DUMMYFUNCTION("""COMPUTED_VALUE"""),45902.66666666667)</f>
        <v>45902.66667</v>
      </c>
      <c r="K419" s="1">
        <f>IFERROR(__xludf.DUMMYFUNCTION("""COMPUTED_VALUE"""),859.95)</f>
        <v>859.95</v>
      </c>
      <c r="M419" s="2">
        <f>IFERROR(__xludf.DUMMYFUNCTION("""COMPUTED_VALUE"""),45902.66666666667)</f>
        <v>45902.66667</v>
      </c>
      <c r="N419" s="1">
        <f>IFERROR(__xludf.DUMMYFUNCTION("""COMPUTED_VALUE"""),1.06083976E8)</f>
        <v>106083976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IFERROR(__xludf.DUMMYFUNCTION("""COMPUTED_VALUE"""),857.81)</f>
        <v>857.81</v>
      </c>
      <c r="D420" s="2">
        <f>IFERROR(__xludf.DUMMYFUNCTION("""COMPUTED_VALUE"""),45903.66666666667)</f>
        <v>45903.66667</v>
      </c>
      <c r="E420" s="1">
        <f>IFERROR(__xludf.DUMMYFUNCTION("""COMPUTED_VALUE"""),862.15)</f>
        <v>862.15</v>
      </c>
      <c r="G420" s="2">
        <f>IFERROR(__xludf.DUMMYFUNCTION("""COMPUTED_VALUE"""),45903.66666666667)</f>
        <v>45903.66667</v>
      </c>
      <c r="H420" s="1">
        <f>IFERROR(__xludf.DUMMYFUNCTION("""COMPUTED_VALUE"""),854.72)</f>
        <v>854.72</v>
      </c>
      <c r="J420" s="2">
        <f>IFERROR(__xludf.DUMMYFUNCTION("""COMPUTED_VALUE"""),45903.66666666667)</f>
        <v>45903.66667</v>
      </c>
      <c r="K420" s="1">
        <f>IFERROR(__xludf.DUMMYFUNCTION("""COMPUTED_VALUE"""),858.69)</f>
        <v>858.69</v>
      </c>
      <c r="M420" s="2">
        <f>IFERROR(__xludf.DUMMYFUNCTION("""COMPUTED_VALUE"""),45903.66666666667)</f>
        <v>45903.66667</v>
      </c>
      <c r="N420" s="1">
        <f>IFERROR(__xludf.DUMMYFUNCTION("""COMPUTED_VALUE"""),8.7122704E7)</f>
        <v>87122704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IFERROR(__xludf.DUMMYFUNCTION("""COMPUTED_VALUE"""),858.74)</f>
        <v>858.74</v>
      </c>
      <c r="D421" s="2">
        <f>IFERROR(__xludf.DUMMYFUNCTION("""COMPUTED_VALUE"""),45904.66666666667)</f>
        <v>45904.66667</v>
      </c>
      <c r="E421" s="1">
        <f>IFERROR(__xludf.DUMMYFUNCTION("""COMPUTED_VALUE"""),862.08)</f>
        <v>862.08</v>
      </c>
      <c r="G421" s="2">
        <f>IFERROR(__xludf.DUMMYFUNCTION("""COMPUTED_VALUE"""),45904.66666666667)</f>
        <v>45904.66667</v>
      </c>
      <c r="H421" s="1">
        <f>IFERROR(__xludf.DUMMYFUNCTION("""COMPUTED_VALUE"""),854.94)</f>
        <v>854.94</v>
      </c>
      <c r="J421" s="2">
        <f>IFERROR(__xludf.DUMMYFUNCTION("""COMPUTED_VALUE"""),45904.66666666667)</f>
        <v>45904.66667</v>
      </c>
      <c r="K421" s="1">
        <f>IFERROR(__xludf.DUMMYFUNCTION("""COMPUTED_VALUE"""),859.99)</f>
        <v>859.99</v>
      </c>
      <c r="M421" s="2">
        <f>IFERROR(__xludf.DUMMYFUNCTION("""COMPUTED_VALUE"""),45904.66666666667)</f>
        <v>45904.66667</v>
      </c>
      <c r="N421" s="1">
        <f>IFERROR(__xludf.DUMMYFUNCTION("""COMPUTED_VALUE"""),1.00791913E8)</f>
        <v>100791913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IFERROR(__xludf.DUMMYFUNCTION("""COMPUTED_VALUE"""),859.96)</f>
        <v>859.96</v>
      </c>
      <c r="D422" s="2">
        <f>IFERROR(__xludf.DUMMYFUNCTION("""COMPUTED_VALUE"""),45905.66666666667)</f>
        <v>45905.66667</v>
      </c>
      <c r="E422" s="1">
        <f>IFERROR(__xludf.DUMMYFUNCTION("""COMPUTED_VALUE"""),859.96)</f>
        <v>859.96</v>
      </c>
      <c r="G422" s="2">
        <f>IFERROR(__xludf.DUMMYFUNCTION("""COMPUTED_VALUE"""),45905.66666666667)</f>
        <v>45905.66667</v>
      </c>
      <c r="H422" s="1">
        <f>IFERROR(__xludf.DUMMYFUNCTION("""COMPUTED_VALUE"""),851.18)</f>
        <v>851.18</v>
      </c>
      <c r="J422" s="2">
        <f>IFERROR(__xludf.DUMMYFUNCTION("""COMPUTED_VALUE"""),45905.66666666667)</f>
        <v>45905.66667</v>
      </c>
      <c r="K422" s="1">
        <f>IFERROR(__xludf.DUMMYFUNCTION("""COMPUTED_VALUE"""),855.61)</f>
        <v>855.61</v>
      </c>
      <c r="M422" s="2">
        <f>IFERROR(__xludf.DUMMYFUNCTION("""COMPUTED_VALUE"""),45905.66666666667)</f>
        <v>45905.66667</v>
      </c>
      <c r="N422" s="1">
        <f>IFERROR(__xludf.DUMMYFUNCTION("""COMPUTED_VALUE"""),1.03488525E8)</f>
        <v>103488525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IFERROR(__xludf.DUMMYFUNCTION("""COMPUTED_VALUE"""),855.3)</f>
        <v>855.3</v>
      </c>
      <c r="D423" s="2">
        <f>IFERROR(__xludf.DUMMYFUNCTION("""COMPUTED_VALUE"""),45908.66666666667)</f>
        <v>45908.66667</v>
      </c>
      <c r="E423" s="1">
        <f>IFERROR(__xludf.DUMMYFUNCTION("""COMPUTED_VALUE"""),858.47)</f>
        <v>858.47</v>
      </c>
      <c r="G423" s="2">
        <f>IFERROR(__xludf.DUMMYFUNCTION("""COMPUTED_VALUE"""),45908.66666666667)</f>
        <v>45908.66667</v>
      </c>
      <c r="H423" s="1">
        <f>IFERROR(__xludf.DUMMYFUNCTION("""COMPUTED_VALUE"""),845.41)</f>
        <v>845.41</v>
      </c>
      <c r="J423" s="2">
        <f>IFERROR(__xludf.DUMMYFUNCTION("""COMPUTED_VALUE"""),45908.66666666667)</f>
        <v>45908.66667</v>
      </c>
      <c r="K423" s="1">
        <f>IFERROR(__xludf.DUMMYFUNCTION("""COMPUTED_VALUE"""),857.51)</f>
        <v>857.51</v>
      </c>
      <c r="M423" s="2">
        <f>IFERROR(__xludf.DUMMYFUNCTION("""COMPUTED_VALUE"""),45908.66666666667)</f>
        <v>45908.66667</v>
      </c>
      <c r="N423" s="1">
        <f>IFERROR(__xludf.DUMMYFUNCTION("""COMPUTED_VALUE"""),1.20606144E8)</f>
        <v>120606144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IFERROR(__xludf.DUMMYFUNCTION("""COMPUTED_VALUE"""),857.28)</f>
        <v>857.28</v>
      </c>
      <c r="D424" s="2">
        <f>IFERROR(__xludf.DUMMYFUNCTION("""COMPUTED_VALUE"""),45909.66666666667)</f>
        <v>45909.66667</v>
      </c>
      <c r="E424" s="1">
        <f>IFERROR(__xludf.DUMMYFUNCTION("""COMPUTED_VALUE"""),864.46)</f>
        <v>864.46</v>
      </c>
      <c r="G424" s="2">
        <f>IFERROR(__xludf.DUMMYFUNCTION("""COMPUTED_VALUE"""),45909.66666666667)</f>
        <v>45909.66667</v>
      </c>
      <c r="H424" s="1">
        <f>IFERROR(__xludf.DUMMYFUNCTION("""COMPUTED_VALUE"""),854.83)</f>
        <v>854.83</v>
      </c>
      <c r="J424" s="2">
        <f>IFERROR(__xludf.DUMMYFUNCTION("""COMPUTED_VALUE"""),45909.66666666667)</f>
        <v>45909.66667</v>
      </c>
      <c r="K424" s="1">
        <f>IFERROR(__xludf.DUMMYFUNCTION("""COMPUTED_VALUE"""),862.39)</f>
        <v>862.39</v>
      </c>
      <c r="M424" s="2">
        <f>IFERROR(__xludf.DUMMYFUNCTION("""COMPUTED_VALUE"""),45909.66666666667)</f>
        <v>45909.66667</v>
      </c>
      <c r="N424" s="1">
        <f>IFERROR(__xludf.DUMMYFUNCTION("""COMPUTED_VALUE"""),7.9785372E7)</f>
        <v>79785372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IFERROR(__xludf.DUMMYFUNCTION("""COMPUTED_VALUE"""),861.64)</f>
        <v>861.64</v>
      </c>
      <c r="D425" s="2">
        <f>IFERROR(__xludf.DUMMYFUNCTION("""COMPUTED_VALUE"""),45910.66666666667)</f>
        <v>45910.66667</v>
      </c>
      <c r="E425" s="1">
        <f>IFERROR(__xludf.DUMMYFUNCTION("""COMPUTED_VALUE"""),861.64)</f>
        <v>861.64</v>
      </c>
      <c r="G425" s="2">
        <f>IFERROR(__xludf.DUMMYFUNCTION("""COMPUTED_VALUE"""),45910.66666666667)</f>
        <v>45910.66667</v>
      </c>
      <c r="H425" s="1">
        <f>IFERROR(__xludf.DUMMYFUNCTION("""COMPUTED_VALUE"""),855.04)</f>
        <v>855.04</v>
      </c>
      <c r="J425" s="2">
        <f>IFERROR(__xludf.DUMMYFUNCTION("""COMPUTED_VALUE"""),45910.66666666667)</f>
        <v>45910.66667</v>
      </c>
      <c r="K425" s="1">
        <f>IFERROR(__xludf.DUMMYFUNCTION("""COMPUTED_VALUE"""),860.77)</f>
        <v>860.77</v>
      </c>
      <c r="M425" s="2">
        <f>IFERROR(__xludf.DUMMYFUNCTION("""COMPUTED_VALUE"""),45910.66666666667)</f>
        <v>45910.66667</v>
      </c>
      <c r="N425" s="1">
        <f>IFERROR(__xludf.DUMMYFUNCTION("""COMPUTED_VALUE"""),8.5554544E7)</f>
        <v>85554544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IFERROR(__xludf.DUMMYFUNCTION("""COMPUTED_VALUE"""),860.31)</f>
        <v>860.31</v>
      </c>
      <c r="D426" s="2">
        <f>IFERROR(__xludf.DUMMYFUNCTION("""COMPUTED_VALUE"""),45911.66666666667)</f>
        <v>45911.66667</v>
      </c>
      <c r="E426" s="1">
        <f>IFERROR(__xludf.DUMMYFUNCTION("""COMPUTED_VALUE"""),870.64)</f>
        <v>870.64</v>
      </c>
      <c r="G426" s="2">
        <f>IFERROR(__xludf.DUMMYFUNCTION("""COMPUTED_VALUE"""),45911.66666666667)</f>
        <v>45911.66667</v>
      </c>
      <c r="H426" s="1">
        <f>IFERROR(__xludf.DUMMYFUNCTION("""COMPUTED_VALUE"""),859.18)</f>
        <v>859.18</v>
      </c>
      <c r="J426" s="2">
        <f>IFERROR(__xludf.DUMMYFUNCTION("""COMPUTED_VALUE"""),45911.66666666667)</f>
        <v>45911.66667</v>
      </c>
      <c r="K426" s="1">
        <f>IFERROR(__xludf.DUMMYFUNCTION("""COMPUTED_VALUE"""),868.52)</f>
        <v>868.52</v>
      </c>
      <c r="M426" s="2">
        <f>IFERROR(__xludf.DUMMYFUNCTION("""COMPUTED_VALUE"""),45911.66666666667)</f>
        <v>45911.66667</v>
      </c>
      <c r="N426" s="1">
        <f>IFERROR(__xludf.DUMMYFUNCTION("""COMPUTED_VALUE"""),9.980681E7)</f>
        <v>99806810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IFERROR(__xludf.DUMMYFUNCTION("""COMPUTED_VALUE"""),866.99)</f>
        <v>866.99</v>
      </c>
      <c r="D427" s="2">
        <f>IFERROR(__xludf.DUMMYFUNCTION("""COMPUTED_VALUE"""),45912.66666666667)</f>
        <v>45912.66667</v>
      </c>
      <c r="E427" s="1">
        <f>IFERROR(__xludf.DUMMYFUNCTION("""COMPUTED_VALUE"""),868.19)</f>
        <v>868.19</v>
      </c>
      <c r="G427" s="2">
        <f>IFERROR(__xludf.DUMMYFUNCTION("""COMPUTED_VALUE"""),45912.66666666667)</f>
        <v>45912.66667</v>
      </c>
      <c r="H427" s="1">
        <f>IFERROR(__xludf.DUMMYFUNCTION("""COMPUTED_VALUE"""),856.76)</f>
        <v>856.76</v>
      </c>
      <c r="J427" s="2">
        <f>IFERROR(__xludf.DUMMYFUNCTION("""COMPUTED_VALUE"""),45912.66666666667)</f>
        <v>45912.66667</v>
      </c>
      <c r="K427" s="1">
        <f>IFERROR(__xludf.DUMMYFUNCTION("""COMPUTED_VALUE"""),858.84)</f>
        <v>858.84</v>
      </c>
      <c r="M427" s="2">
        <f>IFERROR(__xludf.DUMMYFUNCTION("""COMPUTED_VALUE"""),45912.66666666667)</f>
        <v>45912.66667</v>
      </c>
      <c r="N427" s="1">
        <f>IFERROR(__xludf.DUMMYFUNCTION("""COMPUTED_VALUE"""),1.41215987E8)</f>
        <v>141215987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IFERROR(__xludf.DUMMYFUNCTION("""COMPUTED_VALUE"""),858.79)</f>
        <v>858.79</v>
      </c>
      <c r="D428" s="2">
        <f>IFERROR(__xludf.DUMMYFUNCTION("""COMPUTED_VALUE"""),45915.66666666667)</f>
        <v>45915.66667</v>
      </c>
      <c r="E428" s="1">
        <f>IFERROR(__xludf.DUMMYFUNCTION("""COMPUTED_VALUE"""),859.94)</f>
        <v>859.94</v>
      </c>
      <c r="G428" s="2">
        <f>IFERROR(__xludf.DUMMYFUNCTION("""COMPUTED_VALUE"""),45915.66666666667)</f>
        <v>45915.66667</v>
      </c>
      <c r="H428" s="1">
        <f>IFERROR(__xludf.DUMMYFUNCTION("""COMPUTED_VALUE"""),848.47)</f>
        <v>848.47</v>
      </c>
      <c r="J428" s="2">
        <f>IFERROR(__xludf.DUMMYFUNCTION("""COMPUTED_VALUE"""),45915.66666666667)</f>
        <v>45915.66667</v>
      </c>
      <c r="K428" s="1">
        <f>IFERROR(__xludf.DUMMYFUNCTION("""COMPUTED_VALUE"""),851.88)</f>
        <v>851.88</v>
      </c>
      <c r="M428" s="2">
        <f>IFERROR(__xludf.DUMMYFUNCTION("""COMPUTED_VALUE"""),45915.66666666667)</f>
        <v>45915.66667</v>
      </c>
      <c r="N428" s="1">
        <f>IFERROR(__xludf.DUMMYFUNCTION("""COMPUTED_VALUE"""),1.17580472E8)</f>
        <v>117580472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IFERROR(__xludf.DUMMYFUNCTION("""COMPUTED_VALUE"""),851.46)</f>
        <v>851.46</v>
      </c>
      <c r="D429" s="2">
        <f>IFERROR(__xludf.DUMMYFUNCTION("""COMPUTED_VALUE"""),45916.66666666667)</f>
        <v>45916.66667</v>
      </c>
      <c r="E429" s="1">
        <f>IFERROR(__xludf.DUMMYFUNCTION("""COMPUTED_VALUE"""),861.41)</f>
        <v>861.41</v>
      </c>
      <c r="G429" s="2">
        <f>IFERROR(__xludf.DUMMYFUNCTION("""COMPUTED_VALUE"""),45916.66666666667)</f>
        <v>45916.66667</v>
      </c>
      <c r="H429" s="1">
        <f>IFERROR(__xludf.DUMMYFUNCTION("""COMPUTED_VALUE"""),850.04)</f>
        <v>850.04</v>
      </c>
      <c r="J429" s="2">
        <f>IFERROR(__xludf.DUMMYFUNCTION("""COMPUTED_VALUE"""),45916.66666666667)</f>
        <v>45916.66667</v>
      </c>
      <c r="K429" s="1">
        <f>IFERROR(__xludf.DUMMYFUNCTION("""COMPUTED_VALUE"""),857.94)</f>
        <v>857.94</v>
      </c>
      <c r="M429" s="2">
        <f>IFERROR(__xludf.DUMMYFUNCTION("""COMPUTED_VALUE"""),45916.66666666667)</f>
        <v>45916.66667</v>
      </c>
      <c r="N429" s="1">
        <f>IFERROR(__xludf.DUMMYFUNCTION("""COMPUTED_VALUE"""),1.15389079E8)</f>
        <v>115389079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IFERROR(__xludf.DUMMYFUNCTION("""COMPUTED_VALUE"""),856.71)</f>
        <v>856.71</v>
      </c>
      <c r="D430" s="2">
        <f>IFERROR(__xludf.DUMMYFUNCTION("""COMPUTED_VALUE"""),45917.66666666667)</f>
        <v>45917.66667</v>
      </c>
      <c r="E430" s="1">
        <f>IFERROR(__xludf.DUMMYFUNCTION("""COMPUTED_VALUE"""),868.43)</f>
        <v>868.43</v>
      </c>
      <c r="G430" s="2">
        <f>IFERROR(__xludf.DUMMYFUNCTION("""COMPUTED_VALUE"""),45917.66666666667)</f>
        <v>45917.66667</v>
      </c>
      <c r="H430" s="1">
        <f>IFERROR(__xludf.DUMMYFUNCTION("""COMPUTED_VALUE"""),855.72)</f>
        <v>855.72</v>
      </c>
      <c r="J430" s="2">
        <f>IFERROR(__xludf.DUMMYFUNCTION("""COMPUTED_VALUE"""),45917.66666666667)</f>
        <v>45917.66667</v>
      </c>
      <c r="K430" s="1">
        <f>IFERROR(__xludf.DUMMYFUNCTION("""COMPUTED_VALUE"""),857.26)</f>
        <v>857.26</v>
      </c>
      <c r="M430" s="2">
        <f>IFERROR(__xludf.DUMMYFUNCTION("""COMPUTED_VALUE"""),45917.66666666667)</f>
        <v>45917.66667</v>
      </c>
      <c r="N430" s="1">
        <f>IFERROR(__xludf.DUMMYFUNCTION("""COMPUTED_VALUE"""),1.19409304E8)</f>
        <v>119409304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IFERROR(__xludf.DUMMYFUNCTION("""COMPUTED_VALUE"""),857.29)</f>
        <v>857.29</v>
      </c>
      <c r="D431" s="2">
        <f>IFERROR(__xludf.DUMMYFUNCTION("""COMPUTED_VALUE"""),45918.66666666667)</f>
        <v>45918.66667</v>
      </c>
      <c r="E431" s="1">
        <f>IFERROR(__xludf.DUMMYFUNCTION("""COMPUTED_VALUE"""),862.05)</f>
        <v>862.05</v>
      </c>
      <c r="G431" s="2">
        <f>IFERROR(__xludf.DUMMYFUNCTION("""COMPUTED_VALUE"""),45918.66666666667)</f>
        <v>45918.66667</v>
      </c>
      <c r="H431" s="1">
        <f>IFERROR(__xludf.DUMMYFUNCTION("""COMPUTED_VALUE"""),853.74)</f>
        <v>853.74</v>
      </c>
      <c r="J431" s="2">
        <f>IFERROR(__xludf.DUMMYFUNCTION("""COMPUTED_VALUE"""),45918.66666666667)</f>
        <v>45918.66667</v>
      </c>
      <c r="K431" s="1">
        <f>IFERROR(__xludf.DUMMYFUNCTION("""COMPUTED_VALUE"""),855.23)</f>
        <v>855.23</v>
      </c>
      <c r="M431" s="2">
        <f>IFERROR(__xludf.DUMMYFUNCTION("""COMPUTED_VALUE"""),45918.66666666667)</f>
        <v>45918.66667</v>
      </c>
      <c r="N431" s="1">
        <f>IFERROR(__xludf.DUMMYFUNCTION("""COMPUTED_VALUE"""),1.1331998E8)</f>
        <v>113319980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IFERROR(__xludf.DUMMYFUNCTION("""COMPUTED_VALUE"""),855.55)</f>
        <v>855.55</v>
      </c>
      <c r="D432" s="2">
        <f>IFERROR(__xludf.DUMMYFUNCTION("""COMPUTED_VALUE"""),45919.66666666667)</f>
        <v>45919.66667</v>
      </c>
      <c r="E432" s="1">
        <f>IFERROR(__xludf.DUMMYFUNCTION("""COMPUTED_VALUE"""),857.11)</f>
        <v>857.11</v>
      </c>
      <c r="G432" s="2">
        <f>IFERROR(__xludf.DUMMYFUNCTION("""COMPUTED_VALUE"""),45919.66666666667)</f>
        <v>45919.66667</v>
      </c>
      <c r="H432" s="1">
        <f>IFERROR(__xludf.DUMMYFUNCTION("""COMPUTED_VALUE"""),850.95)</f>
        <v>850.95</v>
      </c>
      <c r="J432" s="2">
        <f>IFERROR(__xludf.DUMMYFUNCTION("""COMPUTED_VALUE"""),45919.66666666667)</f>
        <v>45919.66667</v>
      </c>
      <c r="K432" s="1">
        <f>IFERROR(__xludf.DUMMYFUNCTION("""COMPUTED_VALUE"""),851.85)</f>
        <v>851.85</v>
      </c>
      <c r="M432" s="2">
        <f>IFERROR(__xludf.DUMMYFUNCTION("""COMPUTED_VALUE"""),45919.66666666667)</f>
        <v>45919.66667</v>
      </c>
      <c r="N432" s="1">
        <f>IFERROR(__xludf.DUMMYFUNCTION("""COMPUTED_VALUE"""),2.5935123E8)</f>
        <v>259351230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IFERROR(__xludf.DUMMYFUNCTION("""COMPUTED_VALUE"""),852.93)</f>
        <v>852.93</v>
      </c>
      <c r="D433" s="2">
        <f>IFERROR(__xludf.DUMMYFUNCTION("""COMPUTED_VALUE"""),45922.66666666667)</f>
        <v>45922.66667</v>
      </c>
      <c r="E433" s="1">
        <f>IFERROR(__xludf.DUMMYFUNCTION("""COMPUTED_VALUE"""),858.5)</f>
        <v>858.5</v>
      </c>
      <c r="G433" s="2">
        <f>IFERROR(__xludf.DUMMYFUNCTION("""COMPUTED_VALUE"""),45922.66666666667)</f>
        <v>45922.66667</v>
      </c>
      <c r="H433" s="1">
        <f>IFERROR(__xludf.DUMMYFUNCTION("""COMPUTED_VALUE"""),848.56)</f>
        <v>848.56</v>
      </c>
      <c r="J433" s="2">
        <f>IFERROR(__xludf.DUMMYFUNCTION("""COMPUTED_VALUE"""),45922.66666666667)</f>
        <v>45922.66667</v>
      </c>
      <c r="K433" s="1">
        <f>IFERROR(__xludf.DUMMYFUNCTION("""COMPUTED_VALUE"""),848.58)</f>
        <v>848.58</v>
      </c>
      <c r="M433" s="2">
        <f>IFERROR(__xludf.DUMMYFUNCTION("""COMPUTED_VALUE"""),45922.66666666667)</f>
        <v>45922.66667</v>
      </c>
      <c r="N433" s="1">
        <f>IFERROR(__xludf.DUMMYFUNCTION("""COMPUTED_VALUE"""),1.2978384E8)</f>
        <v>129783840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IFERROR(__xludf.DUMMYFUNCTION("""COMPUTED_VALUE"""),846.7)</f>
        <v>846.7</v>
      </c>
      <c r="D434" s="2">
        <f>IFERROR(__xludf.DUMMYFUNCTION("""COMPUTED_VALUE"""),45923.66666666667)</f>
        <v>45923.66667</v>
      </c>
      <c r="E434" s="1">
        <f>IFERROR(__xludf.DUMMYFUNCTION("""COMPUTED_VALUE"""),851.81)</f>
        <v>851.81</v>
      </c>
      <c r="G434" s="2">
        <f>IFERROR(__xludf.DUMMYFUNCTION("""COMPUTED_VALUE"""),45923.66666666667)</f>
        <v>45923.66667</v>
      </c>
      <c r="H434" s="1">
        <f>IFERROR(__xludf.DUMMYFUNCTION("""COMPUTED_VALUE"""),844.54)</f>
        <v>844.54</v>
      </c>
      <c r="J434" s="2">
        <f>IFERROR(__xludf.DUMMYFUNCTION("""COMPUTED_VALUE"""),45923.66666666667)</f>
        <v>45923.66667</v>
      </c>
      <c r="K434" s="1">
        <f>IFERROR(__xludf.DUMMYFUNCTION("""COMPUTED_VALUE"""),847.14)</f>
        <v>847.14</v>
      </c>
      <c r="M434" s="2">
        <f>IFERROR(__xludf.DUMMYFUNCTION("""COMPUTED_VALUE"""),45923.66666666667)</f>
        <v>45923.66667</v>
      </c>
      <c r="N434" s="1">
        <f>IFERROR(__xludf.DUMMYFUNCTION("""COMPUTED_VALUE"""),1.07249228E8)</f>
        <v>107249228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IFERROR(__xludf.DUMMYFUNCTION("""COMPUTED_VALUE"""),846.56)</f>
        <v>846.56</v>
      </c>
      <c r="D435" s="2">
        <f>IFERROR(__xludf.DUMMYFUNCTION("""COMPUTED_VALUE"""),45924.66666666667)</f>
        <v>45924.66667</v>
      </c>
      <c r="E435" s="1">
        <f>IFERROR(__xludf.DUMMYFUNCTION("""COMPUTED_VALUE"""),846.56)</f>
        <v>846.56</v>
      </c>
      <c r="G435" s="2">
        <f>IFERROR(__xludf.DUMMYFUNCTION("""COMPUTED_VALUE"""),45924.66666666667)</f>
        <v>45924.66667</v>
      </c>
      <c r="H435" s="1">
        <f>IFERROR(__xludf.DUMMYFUNCTION("""COMPUTED_VALUE"""),840.34)</f>
        <v>840.34</v>
      </c>
      <c r="J435" s="2">
        <f>IFERROR(__xludf.DUMMYFUNCTION("""COMPUTED_VALUE"""),45924.66666666667)</f>
        <v>45924.66667</v>
      </c>
      <c r="K435" s="1">
        <f>IFERROR(__xludf.DUMMYFUNCTION("""COMPUTED_VALUE"""),843.52)</f>
        <v>843.52</v>
      </c>
      <c r="M435" s="2">
        <f>IFERROR(__xludf.DUMMYFUNCTION("""COMPUTED_VALUE"""),45924.66666666667)</f>
        <v>45924.66667</v>
      </c>
      <c r="N435" s="1">
        <f>IFERROR(__xludf.DUMMYFUNCTION("""COMPUTED_VALUE"""),1.0052706E8)</f>
        <v>100527060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IFERROR(__xludf.DUMMYFUNCTION("""COMPUTED_VALUE"""),843.22)</f>
        <v>843.22</v>
      </c>
      <c r="D436" s="2">
        <f>IFERROR(__xludf.DUMMYFUNCTION("""COMPUTED_VALUE"""),45925.66666666667)</f>
        <v>45925.66667</v>
      </c>
      <c r="E436" s="1">
        <f>IFERROR(__xludf.DUMMYFUNCTION("""COMPUTED_VALUE"""),844.83)</f>
        <v>844.83</v>
      </c>
      <c r="G436" s="2">
        <f>IFERROR(__xludf.DUMMYFUNCTION("""COMPUTED_VALUE"""),45925.66666666667)</f>
        <v>45925.66667</v>
      </c>
      <c r="H436" s="1">
        <f>IFERROR(__xludf.DUMMYFUNCTION("""COMPUTED_VALUE"""),825.45)</f>
        <v>825.45</v>
      </c>
      <c r="J436" s="2">
        <f>IFERROR(__xludf.DUMMYFUNCTION("""COMPUTED_VALUE"""),45925.66666666667)</f>
        <v>45925.66667</v>
      </c>
      <c r="K436" s="1">
        <f>IFERROR(__xludf.DUMMYFUNCTION("""COMPUTED_VALUE"""),827.42)</f>
        <v>827.42</v>
      </c>
      <c r="M436" s="2">
        <f>IFERROR(__xludf.DUMMYFUNCTION("""COMPUTED_VALUE"""),45925.66666666667)</f>
        <v>45925.66667</v>
      </c>
      <c r="N436" s="1">
        <f>IFERROR(__xludf.DUMMYFUNCTION("""COMPUTED_VALUE"""),1.25095895E8)</f>
        <v>125095895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IFERROR(__xludf.DUMMYFUNCTION("""COMPUTED_VALUE"""),829.49)</f>
        <v>829.49</v>
      </c>
      <c r="D437" s="2">
        <f>IFERROR(__xludf.DUMMYFUNCTION("""COMPUTED_VALUE"""),45926.66666666667)</f>
        <v>45926.66667</v>
      </c>
      <c r="E437" s="1">
        <f>IFERROR(__xludf.DUMMYFUNCTION("""COMPUTED_VALUE"""),838.56)</f>
        <v>838.56</v>
      </c>
      <c r="G437" s="2">
        <f>IFERROR(__xludf.DUMMYFUNCTION("""COMPUTED_VALUE"""),45926.66666666667)</f>
        <v>45926.66667</v>
      </c>
      <c r="H437" s="1">
        <f>IFERROR(__xludf.DUMMYFUNCTION("""COMPUTED_VALUE"""),829.49)</f>
        <v>829.49</v>
      </c>
      <c r="J437" s="2">
        <f>IFERROR(__xludf.DUMMYFUNCTION("""COMPUTED_VALUE"""),45926.66666666667)</f>
        <v>45926.66667</v>
      </c>
      <c r="K437" s="1">
        <f>IFERROR(__xludf.DUMMYFUNCTION("""COMPUTED_VALUE"""),837.71)</f>
        <v>837.71</v>
      </c>
      <c r="M437" s="2">
        <f>IFERROR(__xludf.DUMMYFUNCTION("""COMPUTED_VALUE"""),45926.66666666667)</f>
        <v>45926.66667</v>
      </c>
      <c r="N437" s="1">
        <f>IFERROR(__xludf.DUMMYFUNCTION("""COMPUTED_VALUE"""),9.3059031E7)</f>
        <v>93059031</v>
      </c>
    </row>
  </sheetData>
  <drawing r:id="rId1"/>
</worksheet>
</file>