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IFERROR(__xludf.DUMMYFUNCTION("GOOGLEFINANCE(""DJUSRA"",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IFERROR(__xludf.DUMMYFUNCTION("GOOGLEFINANCE(""DJUSRA"",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IFERROR(__xludf.DUMMYFUNCTION("GOOGLEFINANCE(""DJUSRA"",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IFERROR(__xludf.DUMMYFUNCTION("GOOGLEFINANCE(""DJUSRA"",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IFERROR(__xludf.DUMMYFUNCTION("GOOGLEFINANCE(""DJUSRA"",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IFERROR(__xludf.DUMMYFUNCTION("""COMPUTED_VALUE"""),1339.14)</f>
        <v>1339.14</v>
      </c>
      <c r="D2" s="2">
        <f>IFERROR(__xludf.DUMMYFUNCTION("""COMPUTED_VALUE"""),45293.66666666667)</f>
        <v>45293.66667</v>
      </c>
      <c r="E2" s="1">
        <f>IFERROR(__xludf.DUMMYFUNCTION("""COMPUTED_VALUE"""),1357.19)</f>
        <v>1357.19</v>
      </c>
      <c r="G2" s="2">
        <f>IFERROR(__xludf.DUMMYFUNCTION("""COMPUTED_VALUE"""),45293.66666666667)</f>
        <v>45293.66667</v>
      </c>
      <c r="H2" s="1">
        <f>IFERROR(__xludf.DUMMYFUNCTION("""COMPUTED_VALUE"""),1337.79)</f>
        <v>1337.79</v>
      </c>
      <c r="J2" s="2">
        <f>IFERROR(__xludf.DUMMYFUNCTION("""COMPUTED_VALUE"""),45293.66666666667)</f>
        <v>45293.66667</v>
      </c>
      <c r="K2" s="1">
        <f>IFERROR(__xludf.DUMMYFUNCTION("""COMPUTED_VALUE"""),1344.3)</f>
        <v>1344.3</v>
      </c>
      <c r="M2" s="2">
        <f>IFERROR(__xludf.DUMMYFUNCTION("""COMPUTED_VALUE"""),45293.66666666667)</f>
        <v>45293.66667</v>
      </c>
      <c r="N2" s="1">
        <f>IFERROR(__xludf.DUMMYFUNCTION("""COMPUTED_VALUE"""),1.5052541E7)</f>
        <v>15052541</v>
      </c>
    </row>
    <row r="3">
      <c r="A3" s="2">
        <f>IFERROR(__xludf.DUMMYFUNCTION("""COMPUTED_VALUE"""),45294.66666666667)</f>
        <v>45294.66667</v>
      </c>
      <c r="B3" s="1">
        <f>IFERROR(__xludf.DUMMYFUNCTION("""COMPUTED_VALUE"""),1340.26)</f>
        <v>1340.26</v>
      </c>
      <c r="D3" s="2">
        <f>IFERROR(__xludf.DUMMYFUNCTION("""COMPUTED_VALUE"""),45294.66666666667)</f>
        <v>45294.66667</v>
      </c>
      <c r="E3" s="1">
        <f>IFERROR(__xludf.DUMMYFUNCTION("""COMPUTED_VALUE"""),1341.86)</f>
        <v>1341.86</v>
      </c>
      <c r="G3" s="2">
        <f>IFERROR(__xludf.DUMMYFUNCTION("""COMPUTED_VALUE"""),45294.66666666667)</f>
        <v>45294.66667</v>
      </c>
      <c r="H3" s="1">
        <f>IFERROR(__xludf.DUMMYFUNCTION("""COMPUTED_VALUE"""),1317.28)</f>
        <v>1317.28</v>
      </c>
      <c r="J3" s="2">
        <f>IFERROR(__xludf.DUMMYFUNCTION("""COMPUTED_VALUE"""),45294.66666666667)</f>
        <v>45294.66667</v>
      </c>
      <c r="K3" s="1">
        <f>IFERROR(__xludf.DUMMYFUNCTION("""COMPUTED_VALUE"""),1317.61)</f>
        <v>1317.61</v>
      </c>
      <c r="M3" s="2">
        <f>IFERROR(__xludf.DUMMYFUNCTION("""COMPUTED_VALUE"""),45294.66666666667)</f>
        <v>45294.66667</v>
      </c>
      <c r="N3" s="1">
        <f>IFERROR(__xludf.DUMMYFUNCTION("""COMPUTED_VALUE"""),1.6534737E7)</f>
        <v>16534737</v>
      </c>
    </row>
    <row r="4">
      <c r="A4" s="2">
        <f>IFERROR(__xludf.DUMMYFUNCTION("""COMPUTED_VALUE"""),45295.66666666667)</f>
        <v>45295.66667</v>
      </c>
      <c r="B4" s="1">
        <f>IFERROR(__xludf.DUMMYFUNCTION("""COMPUTED_VALUE"""),1318.41)</f>
        <v>1318.41</v>
      </c>
      <c r="D4" s="2">
        <f>IFERROR(__xludf.DUMMYFUNCTION("""COMPUTED_VALUE"""),45295.66666666667)</f>
        <v>45295.66667</v>
      </c>
      <c r="E4" s="1">
        <f>IFERROR(__xludf.DUMMYFUNCTION("""COMPUTED_VALUE"""),1334.3)</f>
        <v>1334.3</v>
      </c>
      <c r="G4" s="2">
        <f>IFERROR(__xludf.DUMMYFUNCTION("""COMPUTED_VALUE"""),45295.66666666667)</f>
        <v>45295.66667</v>
      </c>
      <c r="H4" s="1">
        <f>IFERROR(__xludf.DUMMYFUNCTION("""COMPUTED_VALUE"""),1314.7)</f>
        <v>1314.7</v>
      </c>
      <c r="J4" s="2">
        <f>IFERROR(__xludf.DUMMYFUNCTION("""COMPUTED_VALUE"""),45295.66666666667)</f>
        <v>45295.66667</v>
      </c>
      <c r="K4" s="1">
        <f>IFERROR(__xludf.DUMMYFUNCTION("""COMPUTED_VALUE"""),1328.62)</f>
        <v>1328.62</v>
      </c>
      <c r="M4" s="2">
        <f>IFERROR(__xludf.DUMMYFUNCTION("""COMPUTED_VALUE"""),45295.66666666667)</f>
        <v>45295.66667</v>
      </c>
      <c r="N4" s="1">
        <f>IFERROR(__xludf.DUMMYFUNCTION("""COMPUTED_VALUE"""),1.4281561E7)</f>
        <v>14281561</v>
      </c>
    </row>
    <row r="5">
      <c r="A5" s="2">
        <f>IFERROR(__xludf.DUMMYFUNCTION("""COMPUTED_VALUE"""),45296.66666666667)</f>
        <v>45296.66667</v>
      </c>
      <c r="B5" s="1">
        <f>IFERROR(__xludf.DUMMYFUNCTION("""COMPUTED_VALUE"""),1327.33)</f>
        <v>1327.33</v>
      </c>
      <c r="D5" s="2">
        <f>IFERROR(__xludf.DUMMYFUNCTION("""COMPUTED_VALUE"""),45296.66666666667)</f>
        <v>45296.66667</v>
      </c>
      <c r="E5" s="1">
        <f>IFERROR(__xludf.DUMMYFUNCTION("""COMPUTED_VALUE"""),1336.05)</f>
        <v>1336.05</v>
      </c>
      <c r="G5" s="2">
        <f>IFERROR(__xludf.DUMMYFUNCTION("""COMPUTED_VALUE"""),45296.66666666667)</f>
        <v>45296.66667</v>
      </c>
      <c r="H5" s="1">
        <f>IFERROR(__xludf.DUMMYFUNCTION("""COMPUTED_VALUE"""),1317.55)</f>
        <v>1317.55</v>
      </c>
      <c r="J5" s="2">
        <f>IFERROR(__xludf.DUMMYFUNCTION("""COMPUTED_VALUE"""),45296.66666666667)</f>
        <v>45296.66667</v>
      </c>
      <c r="K5" s="1">
        <f>IFERROR(__xludf.DUMMYFUNCTION("""COMPUTED_VALUE"""),1319.02)</f>
        <v>1319.02</v>
      </c>
      <c r="M5" s="2">
        <f>IFERROR(__xludf.DUMMYFUNCTION("""COMPUTED_VALUE"""),45296.66666666667)</f>
        <v>45296.66667</v>
      </c>
      <c r="N5" s="1">
        <f>IFERROR(__xludf.DUMMYFUNCTION("""COMPUTED_VALUE"""),1.4547016E7)</f>
        <v>14547016</v>
      </c>
    </row>
    <row r="6">
      <c r="A6" s="2">
        <f>IFERROR(__xludf.DUMMYFUNCTION("""COMPUTED_VALUE"""),45299.66666666667)</f>
        <v>45299.66667</v>
      </c>
      <c r="B6" s="1">
        <f>IFERROR(__xludf.DUMMYFUNCTION("""COMPUTED_VALUE"""),1319.98)</f>
        <v>1319.98</v>
      </c>
      <c r="D6" s="2">
        <f>IFERROR(__xludf.DUMMYFUNCTION("""COMPUTED_VALUE"""),45299.66666666667)</f>
        <v>45299.66667</v>
      </c>
      <c r="E6" s="1">
        <f>IFERROR(__xludf.DUMMYFUNCTION("""COMPUTED_VALUE"""),1337.03)</f>
        <v>1337.03</v>
      </c>
      <c r="G6" s="2">
        <f>IFERROR(__xludf.DUMMYFUNCTION("""COMPUTED_VALUE"""),45299.66666666667)</f>
        <v>45299.66667</v>
      </c>
      <c r="H6" s="1">
        <f>IFERROR(__xludf.DUMMYFUNCTION("""COMPUTED_VALUE"""),1319.54)</f>
        <v>1319.54</v>
      </c>
      <c r="J6" s="2">
        <f>IFERROR(__xludf.DUMMYFUNCTION("""COMPUTED_VALUE"""),45299.66666666667)</f>
        <v>45299.66667</v>
      </c>
      <c r="K6" s="1">
        <f>IFERROR(__xludf.DUMMYFUNCTION("""COMPUTED_VALUE"""),1336.0)</f>
        <v>1336</v>
      </c>
      <c r="M6" s="2">
        <f>IFERROR(__xludf.DUMMYFUNCTION("""COMPUTED_VALUE"""),45299.66666666667)</f>
        <v>45299.66667</v>
      </c>
      <c r="N6" s="1">
        <f>IFERROR(__xludf.DUMMYFUNCTION("""COMPUTED_VALUE"""),1.4108715E7)</f>
        <v>14108715</v>
      </c>
    </row>
    <row r="7">
      <c r="A7" s="2">
        <f>IFERROR(__xludf.DUMMYFUNCTION("""COMPUTED_VALUE"""),45300.66666666667)</f>
        <v>45300.66667</v>
      </c>
      <c r="B7" s="1">
        <f>IFERROR(__xludf.DUMMYFUNCTION("""COMPUTED_VALUE"""),1329.19)</f>
        <v>1329.19</v>
      </c>
      <c r="D7" s="2">
        <f>IFERROR(__xludf.DUMMYFUNCTION("""COMPUTED_VALUE"""),45300.66666666667)</f>
        <v>45300.66667</v>
      </c>
      <c r="E7" s="1">
        <f>IFERROR(__xludf.DUMMYFUNCTION("""COMPUTED_VALUE"""),1341.99)</f>
        <v>1341.99</v>
      </c>
      <c r="G7" s="2">
        <f>IFERROR(__xludf.DUMMYFUNCTION("""COMPUTED_VALUE"""),45300.66666666667)</f>
        <v>45300.66667</v>
      </c>
      <c r="H7" s="1">
        <f>IFERROR(__xludf.DUMMYFUNCTION("""COMPUTED_VALUE"""),1325.99)</f>
        <v>1325.99</v>
      </c>
      <c r="J7" s="2">
        <f>IFERROR(__xludf.DUMMYFUNCTION("""COMPUTED_VALUE"""),45300.66666666667)</f>
        <v>45300.66667</v>
      </c>
      <c r="K7" s="1">
        <f>IFERROR(__xludf.DUMMYFUNCTION("""COMPUTED_VALUE"""),1339.39)</f>
        <v>1339.39</v>
      </c>
      <c r="M7" s="2">
        <f>IFERROR(__xludf.DUMMYFUNCTION("""COMPUTED_VALUE"""),45300.66666666667)</f>
        <v>45300.66667</v>
      </c>
      <c r="N7" s="1">
        <f>IFERROR(__xludf.DUMMYFUNCTION("""COMPUTED_VALUE"""),1.0999906E7)</f>
        <v>10999906</v>
      </c>
    </row>
    <row r="8">
      <c r="A8" s="2">
        <f>IFERROR(__xludf.DUMMYFUNCTION("""COMPUTED_VALUE"""),45301.66666666667)</f>
        <v>45301.66667</v>
      </c>
      <c r="B8" s="1">
        <f>IFERROR(__xludf.DUMMYFUNCTION("""COMPUTED_VALUE"""),1340.14)</f>
        <v>1340.14</v>
      </c>
      <c r="D8" s="2">
        <f>IFERROR(__xludf.DUMMYFUNCTION("""COMPUTED_VALUE"""),45301.66666666667)</f>
        <v>45301.66667</v>
      </c>
      <c r="E8" s="1">
        <f>IFERROR(__xludf.DUMMYFUNCTION("""COMPUTED_VALUE"""),1354.48)</f>
        <v>1354.48</v>
      </c>
      <c r="G8" s="2">
        <f>IFERROR(__xludf.DUMMYFUNCTION("""COMPUTED_VALUE"""),45301.66666666667)</f>
        <v>45301.66667</v>
      </c>
      <c r="H8" s="1">
        <f>IFERROR(__xludf.DUMMYFUNCTION("""COMPUTED_VALUE"""),1340.14)</f>
        <v>1340.14</v>
      </c>
      <c r="J8" s="2">
        <f>IFERROR(__xludf.DUMMYFUNCTION("""COMPUTED_VALUE"""),45301.66666666667)</f>
        <v>45301.66667</v>
      </c>
      <c r="K8" s="1">
        <f>IFERROR(__xludf.DUMMYFUNCTION("""COMPUTED_VALUE"""),1349.19)</f>
        <v>1349.19</v>
      </c>
      <c r="M8" s="2">
        <f>IFERROR(__xludf.DUMMYFUNCTION("""COMPUTED_VALUE"""),45301.66666666667)</f>
        <v>45301.66667</v>
      </c>
      <c r="N8" s="1">
        <f>IFERROR(__xludf.DUMMYFUNCTION("""COMPUTED_VALUE"""),1.1477657E7)</f>
        <v>11477657</v>
      </c>
    </row>
    <row r="9">
      <c r="A9" s="2">
        <f>IFERROR(__xludf.DUMMYFUNCTION("""COMPUTED_VALUE"""),45302.66666666667)</f>
        <v>45302.66667</v>
      </c>
      <c r="B9" s="1">
        <f>IFERROR(__xludf.DUMMYFUNCTION("""COMPUTED_VALUE"""),1349.96)</f>
        <v>1349.96</v>
      </c>
      <c r="D9" s="2">
        <f>IFERROR(__xludf.DUMMYFUNCTION("""COMPUTED_VALUE"""),45302.66666666667)</f>
        <v>45302.66667</v>
      </c>
      <c r="E9" s="1">
        <f>IFERROR(__xludf.DUMMYFUNCTION("""COMPUTED_VALUE"""),1360.94)</f>
        <v>1360.94</v>
      </c>
      <c r="G9" s="2">
        <f>IFERROR(__xludf.DUMMYFUNCTION("""COMPUTED_VALUE"""),45302.66666666667)</f>
        <v>45302.66667</v>
      </c>
      <c r="H9" s="1">
        <f>IFERROR(__xludf.DUMMYFUNCTION("""COMPUTED_VALUE"""),1343.02)</f>
        <v>1343.02</v>
      </c>
      <c r="J9" s="2">
        <f>IFERROR(__xludf.DUMMYFUNCTION("""COMPUTED_VALUE"""),45302.66666666667)</f>
        <v>45302.66667</v>
      </c>
      <c r="K9" s="1">
        <f>IFERROR(__xludf.DUMMYFUNCTION("""COMPUTED_VALUE"""),1359.81)</f>
        <v>1359.81</v>
      </c>
      <c r="M9" s="2">
        <f>IFERROR(__xludf.DUMMYFUNCTION("""COMPUTED_VALUE"""),45302.66666666667)</f>
        <v>45302.66667</v>
      </c>
      <c r="N9" s="1">
        <f>IFERROR(__xludf.DUMMYFUNCTION("""COMPUTED_VALUE"""),1.0666664E7)</f>
        <v>10666664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IFERROR(__xludf.DUMMYFUNCTION("""COMPUTED_VALUE"""),1366.14)</f>
        <v>1366.14</v>
      </c>
      <c r="D10" s="2">
        <f>IFERROR(__xludf.DUMMYFUNCTION("""COMPUTED_VALUE"""),45303.66666666667)</f>
        <v>45303.66667</v>
      </c>
      <c r="E10" s="1">
        <f>IFERROR(__xludf.DUMMYFUNCTION("""COMPUTED_VALUE"""),1366.79)</f>
        <v>1366.79</v>
      </c>
      <c r="G10" s="2">
        <f>IFERROR(__xludf.DUMMYFUNCTION("""COMPUTED_VALUE"""),45303.66666666667)</f>
        <v>45303.66667</v>
      </c>
      <c r="H10" s="1">
        <f>IFERROR(__xludf.DUMMYFUNCTION("""COMPUTED_VALUE"""),1352.26)</f>
        <v>1352.26</v>
      </c>
      <c r="J10" s="2">
        <f>IFERROR(__xludf.DUMMYFUNCTION("""COMPUTED_VALUE"""),45303.66666666667)</f>
        <v>45303.66667</v>
      </c>
      <c r="K10" s="1">
        <f>IFERROR(__xludf.DUMMYFUNCTION("""COMPUTED_VALUE"""),1354.47)</f>
        <v>1354.47</v>
      </c>
      <c r="M10" s="2">
        <f>IFERROR(__xludf.DUMMYFUNCTION("""COMPUTED_VALUE"""),45303.66666666667)</f>
        <v>45303.66667</v>
      </c>
      <c r="N10" s="1">
        <f>IFERROR(__xludf.DUMMYFUNCTION("""COMPUTED_VALUE"""),9909112.0)</f>
        <v>9909112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IFERROR(__xludf.DUMMYFUNCTION("""COMPUTED_VALUE"""),1353.38)</f>
        <v>1353.38</v>
      </c>
      <c r="D11" s="2">
        <f>IFERROR(__xludf.DUMMYFUNCTION("""COMPUTED_VALUE"""),45307.66666666667)</f>
        <v>45307.66667</v>
      </c>
      <c r="E11" s="1">
        <f>IFERROR(__xludf.DUMMYFUNCTION("""COMPUTED_VALUE"""),1363.89)</f>
        <v>1363.89</v>
      </c>
      <c r="G11" s="2">
        <f>IFERROR(__xludf.DUMMYFUNCTION("""COMPUTED_VALUE"""),45307.66666666667)</f>
        <v>45307.66667</v>
      </c>
      <c r="H11" s="1">
        <f>IFERROR(__xludf.DUMMYFUNCTION("""COMPUTED_VALUE"""),1352.62)</f>
        <v>1352.62</v>
      </c>
      <c r="J11" s="2">
        <f>IFERROR(__xludf.DUMMYFUNCTION("""COMPUTED_VALUE"""),45307.66666666667)</f>
        <v>45307.66667</v>
      </c>
      <c r="K11" s="1">
        <f>IFERROR(__xludf.DUMMYFUNCTION("""COMPUTED_VALUE"""),1363.51)</f>
        <v>1363.51</v>
      </c>
      <c r="M11" s="2">
        <f>IFERROR(__xludf.DUMMYFUNCTION("""COMPUTED_VALUE"""),45307.66666666667)</f>
        <v>45307.66667</v>
      </c>
      <c r="N11" s="1">
        <f>IFERROR(__xludf.DUMMYFUNCTION("""COMPUTED_VALUE"""),1.4282634E7)</f>
        <v>14282634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IFERROR(__xludf.DUMMYFUNCTION("""COMPUTED_VALUE"""),1358.95)</f>
        <v>1358.95</v>
      </c>
      <c r="D12" s="2">
        <f>IFERROR(__xludf.DUMMYFUNCTION("""COMPUTED_VALUE"""),45308.66666666667)</f>
        <v>45308.66667</v>
      </c>
      <c r="E12" s="1">
        <f>IFERROR(__xludf.DUMMYFUNCTION("""COMPUTED_VALUE"""),1359.91)</f>
        <v>1359.91</v>
      </c>
      <c r="G12" s="2">
        <f>IFERROR(__xludf.DUMMYFUNCTION("""COMPUTED_VALUE"""),45308.66666666667)</f>
        <v>45308.66667</v>
      </c>
      <c r="H12" s="1">
        <f>IFERROR(__xludf.DUMMYFUNCTION("""COMPUTED_VALUE"""),1346.08)</f>
        <v>1346.08</v>
      </c>
      <c r="J12" s="2">
        <f>IFERROR(__xludf.DUMMYFUNCTION("""COMPUTED_VALUE"""),45308.66666666667)</f>
        <v>45308.66667</v>
      </c>
      <c r="K12" s="1">
        <f>IFERROR(__xludf.DUMMYFUNCTION("""COMPUTED_VALUE"""),1346.83)</f>
        <v>1346.83</v>
      </c>
      <c r="M12" s="2">
        <f>IFERROR(__xludf.DUMMYFUNCTION("""COMPUTED_VALUE"""),45308.66666666667)</f>
        <v>45308.66667</v>
      </c>
      <c r="N12" s="1">
        <f>IFERROR(__xludf.DUMMYFUNCTION("""COMPUTED_VALUE"""),1.5133036E7)</f>
        <v>15133036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IFERROR(__xludf.DUMMYFUNCTION("""COMPUTED_VALUE"""),1345.27)</f>
        <v>1345.27</v>
      </c>
      <c r="D13" s="2">
        <f>IFERROR(__xludf.DUMMYFUNCTION("""COMPUTED_VALUE"""),45309.66666666667)</f>
        <v>45309.66667</v>
      </c>
      <c r="E13" s="1">
        <f>IFERROR(__xludf.DUMMYFUNCTION("""COMPUTED_VALUE"""),1356.6)</f>
        <v>1356.6</v>
      </c>
      <c r="G13" s="2">
        <f>IFERROR(__xludf.DUMMYFUNCTION("""COMPUTED_VALUE"""),45309.66666666667)</f>
        <v>45309.66667</v>
      </c>
      <c r="H13" s="1">
        <f>IFERROR(__xludf.DUMMYFUNCTION("""COMPUTED_VALUE"""),1343.0)</f>
        <v>1343</v>
      </c>
      <c r="J13" s="2">
        <f>IFERROR(__xludf.DUMMYFUNCTION("""COMPUTED_VALUE"""),45309.66666666667)</f>
        <v>45309.66667</v>
      </c>
      <c r="K13" s="1">
        <f>IFERROR(__xludf.DUMMYFUNCTION("""COMPUTED_VALUE"""),1353.45)</f>
        <v>1353.45</v>
      </c>
      <c r="M13" s="2">
        <f>IFERROR(__xludf.DUMMYFUNCTION("""COMPUTED_VALUE"""),45309.66666666667)</f>
        <v>45309.66667</v>
      </c>
      <c r="N13" s="1">
        <f>IFERROR(__xludf.DUMMYFUNCTION("""COMPUTED_VALUE"""),1.988846E7)</f>
        <v>19888460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IFERROR(__xludf.DUMMYFUNCTION("""COMPUTED_VALUE"""),1358.43)</f>
        <v>1358.43</v>
      </c>
      <c r="D14" s="2">
        <f>IFERROR(__xludf.DUMMYFUNCTION("""COMPUTED_VALUE"""),45310.66666666667)</f>
        <v>45310.66667</v>
      </c>
      <c r="E14" s="1">
        <f>IFERROR(__xludf.DUMMYFUNCTION("""COMPUTED_VALUE"""),1365.46)</f>
        <v>1365.46</v>
      </c>
      <c r="G14" s="2">
        <f>IFERROR(__xludf.DUMMYFUNCTION("""COMPUTED_VALUE"""),45310.66666666667)</f>
        <v>45310.66667</v>
      </c>
      <c r="H14" s="1">
        <f>IFERROR(__xludf.DUMMYFUNCTION("""COMPUTED_VALUE"""),1345.96)</f>
        <v>1345.96</v>
      </c>
      <c r="J14" s="2">
        <f>IFERROR(__xludf.DUMMYFUNCTION("""COMPUTED_VALUE"""),45310.66666666667)</f>
        <v>45310.66667</v>
      </c>
      <c r="K14" s="1">
        <f>IFERROR(__xludf.DUMMYFUNCTION("""COMPUTED_VALUE"""),1360.87)</f>
        <v>1360.87</v>
      </c>
      <c r="M14" s="2">
        <f>IFERROR(__xludf.DUMMYFUNCTION("""COMPUTED_VALUE"""),45310.66666666667)</f>
        <v>45310.66667</v>
      </c>
      <c r="N14" s="1">
        <f>IFERROR(__xludf.DUMMYFUNCTION("""COMPUTED_VALUE"""),1.4190802E7)</f>
        <v>14190802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IFERROR(__xludf.DUMMYFUNCTION("""COMPUTED_VALUE"""),1363.0)</f>
        <v>1363</v>
      </c>
      <c r="D15" s="2">
        <f>IFERROR(__xludf.DUMMYFUNCTION("""COMPUTED_VALUE"""),45313.66666666667)</f>
        <v>45313.66667</v>
      </c>
      <c r="E15" s="1">
        <f>IFERROR(__xludf.DUMMYFUNCTION("""COMPUTED_VALUE"""),1363.8)</f>
        <v>1363.8</v>
      </c>
      <c r="G15" s="2">
        <f>IFERROR(__xludf.DUMMYFUNCTION("""COMPUTED_VALUE"""),45313.66666666667)</f>
        <v>45313.66667</v>
      </c>
      <c r="H15" s="1">
        <f>IFERROR(__xludf.DUMMYFUNCTION("""COMPUTED_VALUE"""),1355.18)</f>
        <v>1355.18</v>
      </c>
      <c r="J15" s="2">
        <f>IFERROR(__xludf.DUMMYFUNCTION("""COMPUTED_VALUE"""),45313.66666666667)</f>
        <v>45313.66667</v>
      </c>
      <c r="K15" s="1">
        <f>IFERROR(__xludf.DUMMYFUNCTION("""COMPUTED_VALUE"""),1359.69)</f>
        <v>1359.69</v>
      </c>
      <c r="M15" s="2">
        <f>IFERROR(__xludf.DUMMYFUNCTION("""COMPUTED_VALUE"""),45313.66666666667)</f>
        <v>45313.66667</v>
      </c>
      <c r="N15" s="1">
        <f>IFERROR(__xludf.DUMMYFUNCTION("""COMPUTED_VALUE"""),1.1356132E7)</f>
        <v>11356132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IFERROR(__xludf.DUMMYFUNCTION("""COMPUTED_VALUE"""),1363.71)</f>
        <v>1363.71</v>
      </c>
      <c r="D16" s="2">
        <f>IFERROR(__xludf.DUMMYFUNCTION("""COMPUTED_VALUE"""),45314.66666666667)</f>
        <v>45314.66667</v>
      </c>
      <c r="E16" s="1">
        <f>IFERROR(__xludf.DUMMYFUNCTION("""COMPUTED_VALUE"""),1369.31)</f>
        <v>1369.31</v>
      </c>
      <c r="G16" s="2">
        <f>IFERROR(__xludf.DUMMYFUNCTION("""COMPUTED_VALUE"""),45314.66666666667)</f>
        <v>45314.66667</v>
      </c>
      <c r="H16" s="1">
        <f>IFERROR(__xludf.DUMMYFUNCTION("""COMPUTED_VALUE"""),1354.88)</f>
        <v>1354.88</v>
      </c>
      <c r="J16" s="2">
        <f>IFERROR(__xludf.DUMMYFUNCTION("""COMPUTED_VALUE"""),45314.66666666667)</f>
        <v>45314.66667</v>
      </c>
      <c r="K16" s="1">
        <f>IFERROR(__xludf.DUMMYFUNCTION("""COMPUTED_VALUE"""),1360.32)</f>
        <v>1360.32</v>
      </c>
      <c r="M16" s="2">
        <f>IFERROR(__xludf.DUMMYFUNCTION("""COMPUTED_VALUE"""),45314.66666666667)</f>
        <v>45314.66667</v>
      </c>
      <c r="N16" s="1">
        <f>IFERROR(__xludf.DUMMYFUNCTION("""COMPUTED_VALUE"""),1.1419428E7)</f>
        <v>11419428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IFERROR(__xludf.DUMMYFUNCTION("""COMPUTED_VALUE"""),1364.62)</f>
        <v>1364.62</v>
      </c>
      <c r="D17" s="2">
        <f>IFERROR(__xludf.DUMMYFUNCTION("""COMPUTED_VALUE"""),45315.66666666667)</f>
        <v>45315.66667</v>
      </c>
      <c r="E17" s="1">
        <f>IFERROR(__xludf.DUMMYFUNCTION("""COMPUTED_VALUE"""),1366.9)</f>
        <v>1366.9</v>
      </c>
      <c r="G17" s="2">
        <f>IFERROR(__xludf.DUMMYFUNCTION("""COMPUTED_VALUE"""),45315.66666666667)</f>
        <v>45315.66667</v>
      </c>
      <c r="H17" s="1">
        <f>IFERROR(__xludf.DUMMYFUNCTION("""COMPUTED_VALUE"""),1355.85)</f>
        <v>1355.85</v>
      </c>
      <c r="J17" s="2">
        <f>IFERROR(__xludf.DUMMYFUNCTION("""COMPUTED_VALUE"""),45315.66666666667)</f>
        <v>45315.66667</v>
      </c>
      <c r="K17" s="1">
        <f>IFERROR(__xludf.DUMMYFUNCTION("""COMPUTED_VALUE"""),1356.86)</f>
        <v>1356.86</v>
      </c>
      <c r="M17" s="2">
        <f>IFERROR(__xludf.DUMMYFUNCTION("""COMPUTED_VALUE"""),45315.66666666667)</f>
        <v>45315.66667</v>
      </c>
      <c r="N17" s="1">
        <f>IFERROR(__xludf.DUMMYFUNCTION("""COMPUTED_VALUE"""),9364801.0)</f>
        <v>9364801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IFERROR(__xludf.DUMMYFUNCTION("""COMPUTED_VALUE"""),1364.14)</f>
        <v>1364.14</v>
      </c>
      <c r="D18" s="2">
        <f>IFERROR(__xludf.DUMMYFUNCTION("""COMPUTED_VALUE"""),45316.66666666667)</f>
        <v>45316.66667</v>
      </c>
      <c r="E18" s="1">
        <f>IFERROR(__xludf.DUMMYFUNCTION("""COMPUTED_VALUE"""),1372.71)</f>
        <v>1372.71</v>
      </c>
      <c r="G18" s="2">
        <f>IFERROR(__xludf.DUMMYFUNCTION("""COMPUTED_VALUE"""),45316.66666666667)</f>
        <v>45316.66667</v>
      </c>
      <c r="H18" s="1">
        <f>IFERROR(__xludf.DUMMYFUNCTION("""COMPUTED_VALUE"""),1364.14)</f>
        <v>1364.14</v>
      </c>
      <c r="J18" s="2">
        <f>IFERROR(__xludf.DUMMYFUNCTION("""COMPUTED_VALUE"""),45316.66666666667)</f>
        <v>45316.66667</v>
      </c>
      <c r="K18" s="1">
        <f>IFERROR(__xludf.DUMMYFUNCTION("""COMPUTED_VALUE"""),1371.57)</f>
        <v>1371.57</v>
      </c>
      <c r="M18" s="2">
        <f>IFERROR(__xludf.DUMMYFUNCTION("""COMPUTED_VALUE"""),45316.66666666667)</f>
        <v>45316.66667</v>
      </c>
      <c r="N18" s="1">
        <f>IFERROR(__xludf.DUMMYFUNCTION("""COMPUTED_VALUE"""),1.3159671E7)</f>
        <v>13159671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IFERROR(__xludf.DUMMYFUNCTION("""COMPUTED_VALUE"""),1375.54)</f>
        <v>1375.54</v>
      </c>
      <c r="D19" s="2">
        <f>IFERROR(__xludf.DUMMYFUNCTION("""COMPUTED_VALUE"""),45317.66666666667)</f>
        <v>45317.66667</v>
      </c>
      <c r="E19" s="1">
        <f>IFERROR(__xludf.DUMMYFUNCTION("""COMPUTED_VALUE"""),1383.73)</f>
        <v>1383.73</v>
      </c>
      <c r="G19" s="2">
        <f>IFERROR(__xludf.DUMMYFUNCTION("""COMPUTED_VALUE"""),45317.66666666667)</f>
        <v>45317.66667</v>
      </c>
      <c r="H19" s="1">
        <f>IFERROR(__xludf.DUMMYFUNCTION("""COMPUTED_VALUE"""),1371.26)</f>
        <v>1371.26</v>
      </c>
      <c r="J19" s="2">
        <f>IFERROR(__xludf.DUMMYFUNCTION("""COMPUTED_VALUE"""),45317.66666666667)</f>
        <v>45317.66667</v>
      </c>
      <c r="K19" s="1">
        <f>IFERROR(__xludf.DUMMYFUNCTION("""COMPUTED_VALUE"""),1382.84)</f>
        <v>1382.84</v>
      </c>
      <c r="M19" s="2">
        <f>IFERROR(__xludf.DUMMYFUNCTION("""COMPUTED_VALUE"""),45317.66666666667)</f>
        <v>45317.66667</v>
      </c>
      <c r="N19" s="1">
        <f>IFERROR(__xludf.DUMMYFUNCTION("""COMPUTED_VALUE"""),1.0739678E7)</f>
        <v>10739678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IFERROR(__xludf.DUMMYFUNCTION("""COMPUTED_VALUE"""),1383.95)</f>
        <v>1383.95</v>
      </c>
      <c r="D20" s="2">
        <f>IFERROR(__xludf.DUMMYFUNCTION("""COMPUTED_VALUE"""),45320.66666666667)</f>
        <v>45320.66667</v>
      </c>
      <c r="E20" s="1">
        <f>IFERROR(__xludf.DUMMYFUNCTION("""COMPUTED_VALUE"""),1387.79)</f>
        <v>1387.79</v>
      </c>
      <c r="G20" s="2">
        <f>IFERROR(__xludf.DUMMYFUNCTION("""COMPUTED_VALUE"""),45320.66666666667)</f>
        <v>45320.66667</v>
      </c>
      <c r="H20" s="1">
        <f>IFERROR(__xludf.DUMMYFUNCTION("""COMPUTED_VALUE"""),1373.33)</f>
        <v>1373.33</v>
      </c>
      <c r="J20" s="2">
        <f>IFERROR(__xludf.DUMMYFUNCTION("""COMPUTED_VALUE"""),45320.66666666667)</f>
        <v>45320.66667</v>
      </c>
      <c r="K20" s="1">
        <f>IFERROR(__xludf.DUMMYFUNCTION("""COMPUTED_VALUE"""),1385.9)</f>
        <v>1385.9</v>
      </c>
      <c r="M20" s="2">
        <f>IFERROR(__xludf.DUMMYFUNCTION("""COMPUTED_VALUE"""),45320.66666666667)</f>
        <v>45320.66667</v>
      </c>
      <c r="N20" s="1">
        <f>IFERROR(__xludf.DUMMYFUNCTION("""COMPUTED_VALUE"""),1.0099785E7)</f>
        <v>10099785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IFERROR(__xludf.DUMMYFUNCTION("""COMPUTED_VALUE"""),1381.11)</f>
        <v>1381.11</v>
      </c>
      <c r="D21" s="2">
        <f>IFERROR(__xludf.DUMMYFUNCTION("""COMPUTED_VALUE"""),45321.66666666667)</f>
        <v>45321.66667</v>
      </c>
      <c r="E21" s="1">
        <f>IFERROR(__xludf.DUMMYFUNCTION("""COMPUTED_VALUE"""),1387.9)</f>
        <v>1387.9</v>
      </c>
      <c r="G21" s="2">
        <f>IFERROR(__xludf.DUMMYFUNCTION("""COMPUTED_VALUE"""),45321.66666666667)</f>
        <v>45321.66667</v>
      </c>
      <c r="H21" s="1">
        <f>IFERROR(__xludf.DUMMYFUNCTION("""COMPUTED_VALUE"""),1372.56)</f>
        <v>1372.56</v>
      </c>
      <c r="J21" s="2">
        <f>IFERROR(__xludf.DUMMYFUNCTION("""COMPUTED_VALUE"""),45321.66666666667)</f>
        <v>45321.66667</v>
      </c>
      <c r="K21" s="1">
        <f>IFERROR(__xludf.DUMMYFUNCTION("""COMPUTED_VALUE"""),1387.69)</f>
        <v>1387.69</v>
      </c>
      <c r="M21" s="2">
        <f>IFERROR(__xludf.DUMMYFUNCTION("""COMPUTED_VALUE"""),45321.66666666667)</f>
        <v>45321.66667</v>
      </c>
      <c r="N21" s="1">
        <f>IFERROR(__xludf.DUMMYFUNCTION("""COMPUTED_VALUE"""),1.0496078E7)</f>
        <v>10496078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IFERROR(__xludf.DUMMYFUNCTION("""COMPUTED_VALUE"""),1387.69)</f>
        <v>1387.69</v>
      </c>
      <c r="D22" s="2">
        <f>IFERROR(__xludf.DUMMYFUNCTION("""COMPUTED_VALUE"""),45322.66666666667)</f>
        <v>45322.66667</v>
      </c>
      <c r="E22" s="1">
        <f>IFERROR(__xludf.DUMMYFUNCTION("""COMPUTED_VALUE"""),1388.43)</f>
        <v>1388.43</v>
      </c>
      <c r="G22" s="2">
        <f>IFERROR(__xludf.DUMMYFUNCTION("""COMPUTED_VALUE"""),45322.66666666667)</f>
        <v>45322.66667</v>
      </c>
      <c r="H22" s="1">
        <f>IFERROR(__xludf.DUMMYFUNCTION("""COMPUTED_VALUE"""),1356.57)</f>
        <v>1356.57</v>
      </c>
      <c r="J22" s="2">
        <f>IFERROR(__xludf.DUMMYFUNCTION("""COMPUTED_VALUE"""),45322.66666666667)</f>
        <v>45322.66667</v>
      </c>
      <c r="K22" s="1">
        <f>IFERROR(__xludf.DUMMYFUNCTION("""COMPUTED_VALUE"""),1360.33)</f>
        <v>1360.33</v>
      </c>
      <c r="M22" s="2">
        <f>IFERROR(__xludf.DUMMYFUNCTION("""COMPUTED_VALUE"""),45322.66666666667)</f>
        <v>45322.66667</v>
      </c>
      <c r="N22" s="1">
        <f>IFERROR(__xludf.DUMMYFUNCTION("""COMPUTED_VALUE"""),1.2704559E7)</f>
        <v>12704559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IFERROR(__xludf.DUMMYFUNCTION("""COMPUTED_VALUE"""),1365.32)</f>
        <v>1365.32</v>
      </c>
      <c r="D23" s="2">
        <f>IFERROR(__xludf.DUMMYFUNCTION("""COMPUTED_VALUE"""),45323.66666666667)</f>
        <v>45323.66667</v>
      </c>
      <c r="E23" s="1">
        <f>IFERROR(__xludf.DUMMYFUNCTION("""COMPUTED_VALUE"""),1391.73)</f>
        <v>1391.73</v>
      </c>
      <c r="G23" s="2">
        <f>IFERROR(__xludf.DUMMYFUNCTION("""COMPUTED_VALUE"""),45323.66666666667)</f>
        <v>45323.66667</v>
      </c>
      <c r="H23" s="1">
        <f>IFERROR(__xludf.DUMMYFUNCTION("""COMPUTED_VALUE"""),1362.07)</f>
        <v>1362.07</v>
      </c>
      <c r="J23" s="2">
        <f>IFERROR(__xludf.DUMMYFUNCTION("""COMPUTED_VALUE"""),45323.66666666667)</f>
        <v>45323.66667</v>
      </c>
      <c r="K23" s="1">
        <f>IFERROR(__xludf.DUMMYFUNCTION("""COMPUTED_VALUE"""),1391.54)</f>
        <v>1391.54</v>
      </c>
      <c r="M23" s="2">
        <f>IFERROR(__xludf.DUMMYFUNCTION("""COMPUTED_VALUE"""),45323.66666666667)</f>
        <v>45323.66667</v>
      </c>
      <c r="N23" s="1">
        <f>IFERROR(__xludf.DUMMYFUNCTION("""COMPUTED_VALUE"""),1.1771563E7)</f>
        <v>11771563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IFERROR(__xludf.DUMMYFUNCTION("""COMPUTED_VALUE"""),1387.0)</f>
        <v>1387</v>
      </c>
      <c r="D24" s="2">
        <f>IFERROR(__xludf.DUMMYFUNCTION("""COMPUTED_VALUE"""),45324.66666666667)</f>
        <v>45324.66667</v>
      </c>
      <c r="E24" s="1">
        <f>IFERROR(__xludf.DUMMYFUNCTION("""COMPUTED_VALUE"""),1405.83)</f>
        <v>1405.83</v>
      </c>
      <c r="G24" s="2">
        <f>IFERROR(__xludf.DUMMYFUNCTION("""COMPUTED_VALUE"""),45324.66666666667)</f>
        <v>45324.66667</v>
      </c>
      <c r="H24" s="1">
        <f>IFERROR(__xludf.DUMMYFUNCTION("""COMPUTED_VALUE"""),1379.51)</f>
        <v>1379.51</v>
      </c>
      <c r="J24" s="2">
        <f>IFERROR(__xludf.DUMMYFUNCTION("""COMPUTED_VALUE"""),45324.66666666667)</f>
        <v>45324.66667</v>
      </c>
      <c r="K24" s="1">
        <f>IFERROR(__xludf.DUMMYFUNCTION("""COMPUTED_VALUE"""),1397.62)</f>
        <v>1397.62</v>
      </c>
      <c r="M24" s="2">
        <f>IFERROR(__xludf.DUMMYFUNCTION("""COMPUTED_VALUE"""),45324.66666666667)</f>
        <v>45324.66667</v>
      </c>
      <c r="N24" s="1">
        <f>IFERROR(__xludf.DUMMYFUNCTION("""COMPUTED_VALUE"""),1.1799646E7)</f>
        <v>11799646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IFERROR(__xludf.DUMMYFUNCTION("""COMPUTED_VALUE"""),1383.04)</f>
        <v>1383.04</v>
      </c>
      <c r="D25" s="2">
        <f>IFERROR(__xludf.DUMMYFUNCTION("""COMPUTED_VALUE"""),45327.66666666667)</f>
        <v>45327.66667</v>
      </c>
      <c r="E25" s="1">
        <f>IFERROR(__xludf.DUMMYFUNCTION("""COMPUTED_VALUE"""),1387.96)</f>
        <v>1387.96</v>
      </c>
      <c r="G25" s="2">
        <f>IFERROR(__xludf.DUMMYFUNCTION("""COMPUTED_VALUE"""),45327.66666666667)</f>
        <v>45327.66667</v>
      </c>
      <c r="H25" s="1">
        <f>IFERROR(__xludf.DUMMYFUNCTION("""COMPUTED_VALUE"""),1367.35)</f>
        <v>1367.35</v>
      </c>
      <c r="J25" s="2">
        <f>IFERROR(__xludf.DUMMYFUNCTION("""COMPUTED_VALUE"""),45327.66666666667)</f>
        <v>45327.66667</v>
      </c>
      <c r="K25" s="1">
        <f>IFERROR(__xludf.DUMMYFUNCTION("""COMPUTED_VALUE"""),1386.05)</f>
        <v>1386.05</v>
      </c>
      <c r="M25" s="2">
        <f>IFERROR(__xludf.DUMMYFUNCTION("""COMPUTED_VALUE"""),45327.66666666667)</f>
        <v>45327.66667</v>
      </c>
      <c r="N25" s="1">
        <f>IFERROR(__xludf.DUMMYFUNCTION("""COMPUTED_VALUE"""),1.5535447E7)</f>
        <v>15535447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IFERROR(__xludf.DUMMYFUNCTION("""COMPUTED_VALUE"""),1384.99)</f>
        <v>1384.99</v>
      </c>
      <c r="D26" s="2">
        <f>IFERROR(__xludf.DUMMYFUNCTION("""COMPUTED_VALUE"""),45328.66666666667)</f>
        <v>45328.66667</v>
      </c>
      <c r="E26" s="1">
        <f>IFERROR(__xludf.DUMMYFUNCTION("""COMPUTED_VALUE"""),1390.75)</f>
        <v>1390.75</v>
      </c>
      <c r="G26" s="2">
        <f>IFERROR(__xludf.DUMMYFUNCTION("""COMPUTED_VALUE"""),45328.66666666667)</f>
        <v>45328.66667</v>
      </c>
      <c r="H26" s="1">
        <f>IFERROR(__xludf.DUMMYFUNCTION("""COMPUTED_VALUE"""),1378.12)</f>
        <v>1378.12</v>
      </c>
      <c r="J26" s="2">
        <f>IFERROR(__xludf.DUMMYFUNCTION("""COMPUTED_VALUE"""),45328.66666666667)</f>
        <v>45328.66667</v>
      </c>
      <c r="K26" s="1">
        <f>IFERROR(__xludf.DUMMYFUNCTION("""COMPUTED_VALUE"""),1388.48)</f>
        <v>1388.48</v>
      </c>
      <c r="M26" s="2">
        <f>IFERROR(__xludf.DUMMYFUNCTION("""COMPUTED_VALUE"""),45328.66666666667)</f>
        <v>45328.66667</v>
      </c>
      <c r="N26" s="1">
        <f>IFERROR(__xludf.DUMMYFUNCTION("""COMPUTED_VALUE"""),1.0971084E7)</f>
        <v>10971084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IFERROR(__xludf.DUMMYFUNCTION("""COMPUTED_VALUE"""),1395.05)</f>
        <v>1395.05</v>
      </c>
      <c r="D27" s="2">
        <f>IFERROR(__xludf.DUMMYFUNCTION("""COMPUTED_VALUE"""),45329.66666666667)</f>
        <v>45329.66667</v>
      </c>
      <c r="E27" s="1">
        <f>IFERROR(__xludf.DUMMYFUNCTION("""COMPUTED_VALUE"""),1404.36)</f>
        <v>1404.36</v>
      </c>
      <c r="G27" s="2">
        <f>IFERROR(__xludf.DUMMYFUNCTION("""COMPUTED_VALUE"""),45329.66666666667)</f>
        <v>45329.66667</v>
      </c>
      <c r="H27" s="1">
        <f>IFERROR(__xludf.DUMMYFUNCTION("""COMPUTED_VALUE"""),1390.21)</f>
        <v>1390.21</v>
      </c>
      <c r="J27" s="2">
        <f>IFERROR(__xludf.DUMMYFUNCTION("""COMPUTED_VALUE"""),45329.66666666667)</f>
        <v>45329.66667</v>
      </c>
      <c r="K27" s="1">
        <f>IFERROR(__xludf.DUMMYFUNCTION("""COMPUTED_VALUE"""),1398.14)</f>
        <v>1398.14</v>
      </c>
      <c r="M27" s="2">
        <f>IFERROR(__xludf.DUMMYFUNCTION("""COMPUTED_VALUE"""),45329.66666666667)</f>
        <v>45329.66667</v>
      </c>
      <c r="N27" s="1">
        <f>IFERROR(__xludf.DUMMYFUNCTION("""COMPUTED_VALUE"""),1.0691496E7)</f>
        <v>10691496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IFERROR(__xludf.DUMMYFUNCTION("""COMPUTED_VALUE"""),1410.27)</f>
        <v>1410.27</v>
      </c>
      <c r="D28" s="2">
        <f>IFERROR(__xludf.DUMMYFUNCTION("""COMPUTED_VALUE"""),45330.66666666667)</f>
        <v>45330.66667</v>
      </c>
      <c r="E28" s="1">
        <f>IFERROR(__xludf.DUMMYFUNCTION("""COMPUTED_VALUE"""),1422.57)</f>
        <v>1422.57</v>
      </c>
      <c r="G28" s="2">
        <f>IFERROR(__xludf.DUMMYFUNCTION("""COMPUTED_VALUE"""),45330.66666666667)</f>
        <v>45330.66667</v>
      </c>
      <c r="H28" s="1">
        <f>IFERROR(__xludf.DUMMYFUNCTION("""COMPUTED_VALUE"""),1409.14)</f>
        <v>1409.14</v>
      </c>
      <c r="J28" s="2">
        <f>IFERROR(__xludf.DUMMYFUNCTION("""COMPUTED_VALUE"""),45330.66666666667)</f>
        <v>45330.66667</v>
      </c>
      <c r="K28" s="1">
        <f>IFERROR(__xludf.DUMMYFUNCTION("""COMPUTED_VALUE"""),1413.68)</f>
        <v>1413.68</v>
      </c>
      <c r="M28" s="2">
        <f>IFERROR(__xludf.DUMMYFUNCTION("""COMPUTED_VALUE"""),45330.66666666667)</f>
        <v>45330.66667</v>
      </c>
      <c r="N28" s="1">
        <f>IFERROR(__xludf.DUMMYFUNCTION("""COMPUTED_VALUE"""),1.5742947E7)</f>
        <v>15742947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IFERROR(__xludf.DUMMYFUNCTION("""COMPUTED_VALUE"""),1410.97)</f>
        <v>1410.97</v>
      </c>
      <c r="D29" s="2">
        <f>IFERROR(__xludf.DUMMYFUNCTION("""COMPUTED_VALUE"""),45331.66666666667)</f>
        <v>45331.66667</v>
      </c>
      <c r="E29" s="1">
        <f>IFERROR(__xludf.DUMMYFUNCTION("""COMPUTED_VALUE"""),1420.37)</f>
        <v>1420.37</v>
      </c>
      <c r="G29" s="2">
        <f>IFERROR(__xludf.DUMMYFUNCTION("""COMPUTED_VALUE"""),45331.66666666667)</f>
        <v>45331.66667</v>
      </c>
      <c r="H29" s="1">
        <f>IFERROR(__xludf.DUMMYFUNCTION("""COMPUTED_VALUE"""),1408.0)</f>
        <v>1408</v>
      </c>
      <c r="J29" s="2">
        <f>IFERROR(__xludf.DUMMYFUNCTION("""COMPUTED_VALUE"""),45331.66666666667)</f>
        <v>45331.66667</v>
      </c>
      <c r="K29" s="1">
        <f>IFERROR(__xludf.DUMMYFUNCTION("""COMPUTED_VALUE"""),1415.56)</f>
        <v>1415.56</v>
      </c>
      <c r="M29" s="2">
        <f>IFERROR(__xludf.DUMMYFUNCTION("""COMPUTED_VALUE"""),45331.66666666667)</f>
        <v>45331.66667</v>
      </c>
      <c r="N29" s="1">
        <f>IFERROR(__xludf.DUMMYFUNCTION("""COMPUTED_VALUE"""),1.1782328E7)</f>
        <v>11782328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IFERROR(__xludf.DUMMYFUNCTION("""COMPUTED_VALUE"""),1414.64)</f>
        <v>1414.64</v>
      </c>
      <c r="D30" s="2">
        <f>IFERROR(__xludf.DUMMYFUNCTION("""COMPUTED_VALUE"""),45334.66666666667)</f>
        <v>45334.66667</v>
      </c>
      <c r="E30" s="1">
        <f>IFERROR(__xludf.DUMMYFUNCTION("""COMPUTED_VALUE"""),1416.32)</f>
        <v>1416.32</v>
      </c>
      <c r="G30" s="2">
        <f>IFERROR(__xludf.DUMMYFUNCTION("""COMPUTED_VALUE"""),45334.66666666667)</f>
        <v>45334.66667</v>
      </c>
      <c r="H30" s="1">
        <f>IFERROR(__xludf.DUMMYFUNCTION("""COMPUTED_VALUE"""),1405.06)</f>
        <v>1405.06</v>
      </c>
      <c r="J30" s="2">
        <f>IFERROR(__xludf.DUMMYFUNCTION("""COMPUTED_VALUE"""),45334.66666666667)</f>
        <v>45334.66667</v>
      </c>
      <c r="K30" s="1">
        <f>IFERROR(__xludf.DUMMYFUNCTION("""COMPUTED_VALUE"""),1409.21)</f>
        <v>1409.21</v>
      </c>
      <c r="M30" s="2">
        <f>IFERROR(__xludf.DUMMYFUNCTION("""COMPUTED_VALUE"""),45334.66666666667)</f>
        <v>45334.66667</v>
      </c>
      <c r="N30" s="1">
        <f>IFERROR(__xludf.DUMMYFUNCTION("""COMPUTED_VALUE"""),1.4017662E7)</f>
        <v>14017662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IFERROR(__xludf.DUMMYFUNCTION("""COMPUTED_VALUE"""),1401.22)</f>
        <v>1401.22</v>
      </c>
      <c r="D31" s="2">
        <f>IFERROR(__xludf.DUMMYFUNCTION("""COMPUTED_VALUE"""),45335.66666666667)</f>
        <v>45335.66667</v>
      </c>
      <c r="E31" s="1">
        <f>IFERROR(__xludf.DUMMYFUNCTION("""COMPUTED_VALUE"""),1404.61)</f>
        <v>1404.61</v>
      </c>
      <c r="G31" s="2">
        <f>IFERROR(__xludf.DUMMYFUNCTION("""COMPUTED_VALUE"""),45335.66666666667)</f>
        <v>45335.66667</v>
      </c>
      <c r="H31" s="1">
        <f>IFERROR(__xludf.DUMMYFUNCTION("""COMPUTED_VALUE"""),1391.15)</f>
        <v>1391.15</v>
      </c>
      <c r="J31" s="2">
        <f>IFERROR(__xludf.DUMMYFUNCTION("""COMPUTED_VALUE"""),45335.66666666667)</f>
        <v>45335.66667</v>
      </c>
      <c r="K31" s="1">
        <f>IFERROR(__xludf.DUMMYFUNCTION("""COMPUTED_VALUE"""),1403.61)</f>
        <v>1403.61</v>
      </c>
      <c r="M31" s="2">
        <f>IFERROR(__xludf.DUMMYFUNCTION("""COMPUTED_VALUE"""),45335.66666666667)</f>
        <v>45335.66667</v>
      </c>
      <c r="N31" s="1">
        <f>IFERROR(__xludf.DUMMYFUNCTION("""COMPUTED_VALUE"""),1.1946165E7)</f>
        <v>11946165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IFERROR(__xludf.DUMMYFUNCTION("""COMPUTED_VALUE"""),1405.5)</f>
        <v>1405.5</v>
      </c>
      <c r="D32" s="2">
        <f>IFERROR(__xludf.DUMMYFUNCTION("""COMPUTED_VALUE"""),45336.66666666667)</f>
        <v>45336.66667</v>
      </c>
      <c r="E32" s="1">
        <f>IFERROR(__xludf.DUMMYFUNCTION("""COMPUTED_VALUE"""),1410.13)</f>
        <v>1410.13</v>
      </c>
      <c r="G32" s="2">
        <f>IFERROR(__xludf.DUMMYFUNCTION("""COMPUTED_VALUE"""),45336.66666666667)</f>
        <v>45336.66667</v>
      </c>
      <c r="H32" s="1">
        <f>IFERROR(__xludf.DUMMYFUNCTION("""COMPUTED_VALUE"""),1388.27)</f>
        <v>1388.27</v>
      </c>
      <c r="J32" s="2">
        <f>IFERROR(__xludf.DUMMYFUNCTION("""COMPUTED_VALUE"""),45336.66666666667)</f>
        <v>45336.66667</v>
      </c>
      <c r="K32" s="1">
        <f>IFERROR(__xludf.DUMMYFUNCTION("""COMPUTED_VALUE"""),1396.46)</f>
        <v>1396.46</v>
      </c>
      <c r="M32" s="2">
        <f>IFERROR(__xludf.DUMMYFUNCTION("""COMPUTED_VALUE"""),45336.66666666667)</f>
        <v>45336.66667</v>
      </c>
      <c r="N32" s="1">
        <f>IFERROR(__xludf.DUMMYFUNCTION("""COMPUTED_VALUE"""),1.0836811E7)</f>
        <v>10836811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IFERROR(__xludf.DUMMYFUNCTION("""COMPUTED_VALUE"""),1401.49)</f>
        <v>1401.49</v>
      </c>
      <c r="D33" s="2">
        <f>IFERROR(__xludf.DUMMYFUNCTION("""COMPUTED_VALUE"""),45337.66666666667)</f>
        <v>45337.66667</v>
      </c>
      <c r="E33" s="1">
        <f>IFERROR(__xludf.DUMMYFUNCTION("""COMPUTED_VALUE"""),1408.06)</f>
        <v>1408.06</v>
      </c>
      <c r="G33" s="2">
        <f>IFERROR(__xludf.DUMMYFUNCTION("""COMPUTED_VALUE"""),45337.66666666667)</f>
        <v>45337.66667</v>
      </c>
      <c r="H33" s="1">
        <f>IFERROR(__xludf.DUMMYFUNCTION("""COMPUTED_VALUE"""),1396.78)</f>
        <v>1396.78</v>
      </c>
      <c r="J33" s="2">
        <f>IFERROR(__xludf.DUMMYFUNCTION("""COMPUTED_VALUE"""),45337.66666666667)</f>
        <v>45337.66667</v>
      </c>
      <c r="K33" s="1">
        <f>IFERROR(__xludf.DUMMYFUNCTION("""COMPUTED_VALUE"""),1404.03)</f>
        <v>1404.03</v>
      </c>
      <c r="M33" s="2">
        <f>IFERROR(__xludf.DUMMYFUNCTION("""COMPUTED_VALUE"""),45337.66666666667)</f>
        <v>45337.66667</v>
      </c>
      <c r="N33" s="1">
        <f>IFERROR(__xludf.DUMMYFUNCTION("""COMPUTED_VALUE"""),1.099779E7)</f>
        <v>10997790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IFERROR(__xludf.DUMMYFUNCTION("""COMPUTED_VALUE"""),1403.41)</f>
        <v>1403.41</v>
      </c>
      <c r="D34" s="2">
        <f>IFERROR(__xludf.DUMMYFUNCTION("""COMPUTED_VALUE"""),45338.66666666667)</f>
        <v>45338.66667</v>
      </c>
      <c r="E34" s="1">
        <f>IFERROR(__xludf.DUMMYFUNCTION("""COMPUTED_VALUE"""),1412.2)</f>
        <v>1412.2</v>
      </c>
      <c r="G34" s="2">
        <f>IFERROR(__xludf.DUMMYFUNCTION("""COMPUTED_VALUE"""),45338.66666666667)</f>
        <v>45338.66667</v>
      </c>
      <c r="H34" s="1">
        <f>IFERROR(__xludf.DUMMYFUNCTION("""COMPUTED_VALUE"""),1390.18)</f>
        <v>1390.18</v>
      </c>
      <c r="J34" s="2">
        <f>IFERROR(__xludf.DUMMYFUNCTION("""COMPUTED_VALUE"""),45338.66666666667)</f>
        <v>45338.66667</v>
      </c>
      <c r="K34" s="1">
        <f>IFERROR(__xludf.DUMMYFUNCTION("""COMPUTED_VALUE"""),1402.59)</f>
        <v>1402.59</v>
      </c>
      <c r="M34" s="2">
        <f>IFERROR(__xludf.DUMMYFUNCTION("""COMPUTED_VALUE"""),45338.66666666667)</f>
        <v>45338.66667</v>
      </c>
      <c r="N34" s="1">
        <f>IFERROR(__xludf.DUMMYFUNCTION("""COMPUTED_VALUE"""),1.0760503E7)</f>
        <v>10760503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IFERROR(__xludf.DUMMYFUNCTION("""COMPUTED_VALUE"""),1400.48)</f>
        <v>1400.48</v>
      </c>
      <c r="D35" s="2">
        <f>IFERROR(__xludf.DUMMYFUNCTION("""COMPUTED_VALUE"""),45342.66666666667)</f>
        <v>45342.66667</v>
      </c>
      <c r="E35" s="1">
        <f>IFERROR(__xludf.DUMMYFUNCTION("""COMPUTED_VALUE"""),1406.53)</f>
        <v>1406.53</v>
      </c>
      <c r="G35" s="2">
        <f>IFERROR(__xludf.DUMMYFUNCTION("""COMPUTED_VALUE"""),45342.66666666667)</f>
        <v>45342.66667</v>
      </c>
      <c r="H35" s="1">
        <f>IFERROR(__xludf.DUMMYFUNCTION("""COMPUTED_VALUE"""),1393.06)</f>
        <v>1393.06</v>
      </c>
      <c r="J35" s="2">
        <f>IFERROR(__xludf.DUMMYFUNCTION("""COMPUTED_VALUE"""),45342.66666666667)</f>
        <v>45342.66667</v>
      </c>
      <c r="K35" s="1">
        <f>IFERROR(__xludf.DUMMYFUNCTION("""COMPUTED_VALUE"""),1395.49)</f>
        <v>1395.49</v>
      </c>
      <c r="M35" s="2">
        <f>IFERROR(__xludf.DUMMYFUNCTION("""COMPUTED_VALUE"""),45342.66666666667)</f>
        <v>45342.66667</v>
      </c>
      <c r="N35" s="1">
        <f>IFERROR(__xludf.DUMMYFUNCTION("""COMPUTED_VALUE"""),1.449203E7)</f>
        <v>14492030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IFERROR(__xludf.DUMMYFUNCTION("""COMPUTED_VALUE"""),1398.65)</f>
        <v>1398.65</v>
      </c>
      <c r="D36" s="2">
        <f>IFERROR(__xludf.DUMMYFUNCTION("""COMPUTED_VALUE"""),45343.66666666667)</f>
        <v>45343.66667</v>
      </c>
      <c r="E36" s="1">
        <f>IFERROR(__xludf.DUMMYFUNCTION("""COMPUTED_VALUE"""),1408.75)</f>
        <v>1408.75</v>
      </c>
      <c r="G36" s="2">
        <f>IFERROR(__xludf.DUMMYFUNCTION("""COMPUTED_VALUE"""),45343.66666666667)</f>
        <v>45343.66667</v>
      </c>
      <c r="H36" s="1">
        <f>IFERROR(__xludf.DUMMYFUNCTION("""COMPUTED_VALUE"""),1391.68)</f>
        <v>1391.68</v>
      </c>
      <c r="J36" s="2">
        <f>IFERROR(__xludf.DUMMYFUNCTION("""COMPUTED_VALUE"""),45343.66666666667)</f>
        <v>45343.66667</v>
      </c>
      <c r="K36" s="1">
        <f>IFERROR(__xludf.DUMMYFUNCTION("""COMPUTED_VALUE"""),1403.99)</f>
        <v>1403.99</v>
      </c>
      <c r="M36" s="2">
        <f>IFERROR(__xludf.DUMMYFUNCTION("""COMPUTED_VALUE"""),45343.66666666667)</f>
        <v>45343.66667</v>
      </c>
      <c r="N36" s="1">
        <f>IFERROR(__xludf.DUMMYFUNCTION("""COMPUTED_VALUE"""),1.3220991E7)</f>
        <v>13220991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IFERROR(__xludf.DUMMYFUNCTION("""COMPUTED_VALUE"""),1411.37)</f>
        <v>1411.37</v>
      </c>
      <c r="D37" s="2">
        <f>IFERROR(__xludf.DUMMYFUNCTION("""COMPUTED_VALUE"""),45344.66666666667)</f>
        <v>45344.66667</v>
      </c>
      <c r="E37" s="1">
        <f>IFERROR(__xludf.DUMMYFUNCTION("""COMPUTED_VALUE"""),1422.26)</f>
        <v>1422.26</v>
      </c>
      <c r="G37" s="2">
        <f>IFERROR(__xludf.DUMMYFUNCTION("""COMPUTED_VALUE"""),45344.66666666667)</f>
        <v>45344.66667</v>
      </c>
      <c r="H37" s="1">
        <f>IFERROR(__xludf.DUMMYFUNCTION("""COMPUTED_VALUE"""),1408.36)</f>
        <v>1408.36</v>
      </c>
      <c r="J37" s="2">
        <f>IFERROR(__xludf.DUMMYFUNCTION("""COMPUTED_VALUE"""),45344.66666666667)</f>
        <v>45344.66667</v>
      </c>
      <c r="K37" s="1">
        <f>IFERROR(__xludf.DUMMYFUNCTION("""COMPUTED_VALUE"""),1422.26)</f>
        <v>1422.26</v>
      </c>
      <c r="M37" s="2">
        <f>IFERROR(__xludf.DUMMYFUNCTION("""COMPUTED_VALUE"""),45344.66666666667)</f>
        <v>45344.66667</v>
      </c>
      <c r="N37" s="1">
        <f>IFERROR(__xludf.DUMMYFUNCTION("""COMPUTED_VALUE"""),1.2610701E7)</f>
        <v>12610701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IFERROR(__xludf.DUMMYFUNCTION("""COMPUTED_VALUE"""),1426.92)</f>
        <v>1426.92</v>
      </c>
      <c r="D38" s="2">
        <f>IFERROR(__xludf.DUMMYFUNCTION("""COMPUTED_VALUE"""),45345.66666666667)</f>
        <v>45345.66667</v>
      </c>
      <c r="E38" s="1">
        <f>IFERROR(__xludf.DUMMYFUNCTION("""COMPUTED_VALUE"""),1434.43)</f>
        <v>1434.43</v>
      </c>
      <c r="G38" s="2">
        <f>IFERROR(__xludf.DUMMYFUNCTION("""COMPUTED_VALUE"""),45345.66666666667)</f>
        <v>45345.66667</v>
      </c>
      <c r="H38" s="1">
        <f>IFERROR(__xludf.DUMMYFUNCTION("""COMPUTED_VALUE"""),1420.65)</f>
        <v>1420.65</v>
      </c>
      <c r="J38" s="2">
        <f>IFERROR(__xludf.DUMMYFUNCTION("""COMPUTED_VALUE"""),45345.66666666667)</f>
        <v>45345.66667</v>
      </c>
      <c r="K38" s="1">
        <f>IFERROR(__xludf.DUMMYFUNCTION("""COMPUTED_VALUE"""),1426.87)</f>
        <v>1426.87</v>
      </c>
      <c r="M38" s="2">
        <f>IFERROR(__xludf.DUMMYFUNCTION("""COMPUTED_VALUE"""),45345.66666666667)</f>
        <v>45345.66667</v>
      </c>
      <c r="N38" s="1">
        <f>IFERROR(__xludf.DUMMYFUNCTION("""COMPUTED_VALUE"""),1.0783176E7)</f>
        <v>10783176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IFERROR(__xludf.DUMMYFUNCTION("""COMPUTED_VALUE"""),1431.74)</f>
        <v>1431.74</v>
      </c>
      <c r="D39" s="2">
        <f>IFERROR(__xludf.DUMMYFUNCTION("""COMPUTED_VALUE"""),45348.66666666667)</f>
        <v>45348.66667</v>
      </c>
      <c r="E39" s="1">
        <f>IFERROR(__xludf.DUMMYFUNCTION("""COMPUTED_VALUE"""),1435.12)</f>
        <v>1435.12</v>
      </c>
      <c r="G39" s="2">
        <f>IFERROR(__xludf.DUMMYFUNCTION("""COMPUTED_VALUE"""),45348.66666666667)</f>
        <v>45348.66667</v>
      </c>
      <c r="H39" s="1">
        <f>IFERROR(__xludf.DUMMYFUNCTION("""COMPUTED_VALUE"""),1417.81)</f>
        <v>1417.81</v>
      </c>
      <c r="J39" s="2">
        <f>IFERROR(__xludf.DUMMYFUNCTION("""COMPUTED_VALUE"""),45348.66666666667)</f>
        <v>45348.66667</v>
      </c>
      <c r="K39" s="1">
        <f>IFERROR(__xludf.DUMMYFUNCTION("""COMPUTED_VALUE"""),1428.31)</f>
        <v>1428.31</v>
      </c>
      <c r="M39" s="2">
        <f>IFERROR(__xludf.DUMMYFUNCTION("""COMPUTED_VALUE"""),45348.66666666667)</f>
        <v>45348.66667</v>
      </c>
      <c r="N39" s="1">
        <f>IFERROR(__xludf.DUMMYFUNCTION("""COMPUTED_VALUE"""),1.3211654E7)</f>
        <v>13211654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IFERROR(__xludf.DUMMYFUNCTION("""COMPUTED_VALUE"""),1429.13)</f>
        <v>1429.13</v>
      </c>
      <c r="D40" s="2">
        <f>IFERROR(__xludf.DUMMYFUNCTION("""COMPUTED_VALUE"""),45349.66666666667)</f>
        <v>45349.66667</v>
      </c>
      <c r="E40" s="1">
        <f>IFERROR(__xludf.DUMMYFUNCTION("""COMPUTED_VALUE"""),1447.72)</f>
        <v>1447.72</v>
      </c>
      <c r="G40" s="2">
        <f>IFERROR(__xludf.DUMMYFUNCTION("""COMPUTED_VALUE"""),45349.66666666667)</f>
        <v>45349.66667</v>
      </c>
      <c r="H40" s="1">
        <f>IFERROR(__xludf.DUMMYFUNCTION("""COMPUTED_VALUE"""),1428.27)</f>
        <v>1428.27</v>
      </c>
      <c r="J40" s="2">
        <f>IFERROR(__xludf.DUMMYFUNCTION("""COMPUTED_VALUE"""),45349.66666666667)</f>
        <v>45349.66667</v>
      </c>
      <c r="K40" s="1">
        <f>IFERROR(__xludf.DUMMYFUNCTION("""COMPUTED_VALUE"""),1445.58)</f>
        <v>1445.58</v>
      </c>
      <c r="M40" s="2">
        <f>IFERROR(__xludf.DUMMYFUNCTION("""COMPUTED_VALUE"""),45349.66666666667)</f>
        <v>45349.66667</v>
      </c>
      <c r="N40" s="1">
        <f>IFERROR(__xludf.DUMMYFUNCTION("""COMPUTED_VALUE"""),1.3060449E7)</f>
        <v>13060449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IFERROR(__xludf.DUMMYFUNCTION("""COMPUTED_VALUE"""),1444.33)</f>
        <v>1444.33</v>
      </c>
      <c r="D41" s="2">
        <f>IFERROR(__xludf.DUMMYFUNCTION("""COMPUTED_VALUE"""),45350.66666666667)</f>
        <v>45350.66667</v>
      </c>
      <c r="E41" s="1">
        <f>IFERROR(__xludf.DUMMYFUNCTION("""COMPUTED_VALUE"""),1466.14)</f>
        <v>1466.14</v>
      </c>
      <c r="G41" s="2">
        <f>IFERROR(__xludf.DUMMYFUNCTION("""COMPUTED_VALUE"""),45350.66666666667)</f>
        <v>45350.66667</v>
      </c>
      <c r="H41" s="1">
        <f>IFERROR(__xludf.DUMMYFUNCTION("""COMPUTED_VALUE"""),1440.44)</f>
        <v>1440.44</v>
      </c>
      <c r="J41" s="2">
        <f>IFERROR(__xludf.DUMMYFUNCTION("""COMPUTED_VALUE"""),45350.66666666667)</f>
        <v>45350.66667</v>
      </c>
      <c r="K41" s="1">
        <f>IFERROR(__xludf.DUMMYFUNCTION("""COMPUTED_VALUE"""),1451.56)</f>
        <v>1451.56</v>
      </c>
      <c r="M41" s="2">
        <f>IFERROR(__xludf.DUMMYFUNCTION("""COMPUTED_VALUE"""),45350.66666666667)</f>
        <v>45350.66667</v>
      </c>
      <c r="N41" s="1">
        <f>IFERROR(__xludf.DUMMYFUNCTION("""COMPUTED_VALUE"""),1.3968908E7)</f>
        <v>13968908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IFERROR(__xludf.DUMMYFUNCTION("""COMPUTED_VALUE"""),1453.62)</f>
        <v>1453.62</v>
      </c>
      <c r="D42" s="2">
        <f>IFERROR(__xludf.DUMMYFUNCTION("""COMPUTED_VALUE"""),45351.66666666667)</f>
        <v>45351.66667</v>
      </c>
      <c r="E42" s="1">
        <f>IFERROR(__xludf.DUMMYFUNCTION("""COMPUTED_VALUE"""),1454.47)</f>
        <v>1454.47</v>
      </c>
      <c r="G42" s="2">
        <f>IFERROR(__xludf.DUMMYFUNCTION("""COMPUTED_VALUE"""),45351.66666666667)</f>
        <v>45351.66667</v>
      </c>
      <c r="H42" s="1">
        <f>IFERROR(__xludf.DUMMYFUNCTION("""COMPUTED_VALUE"""),1423.09)</f>
        <v>1423.09</v>
      </c>
      <c r="J42" s="2">
        <f>IFERROR(__xludf.DUMMYFUNCTION("""COMPUTED_VALUE"""),45351.66666666667)</f>
        <v>45351.66667</v>
      </c>
      <c r="K42" s="1">
        <f>IFERROR(__xludf.DUMMYFUNCTION("""COMPUTED_VALUE"""),1429.24)</f>
        <v>1429.24</v>
      </c>
      <c r="M42" s="2">
        <f>IFERROR(__xludf.DUMMYFUNCTION("""COMPUTED_VALUE"""),45351.66666666667)</f>
        <v>45351.66667</v>
      </c>
      <c r="N42" s="1">
        <f>IFERROR(__xludf.DUMMYFUNCTION("""COMPUTED_VALUE"""),2.0034899E7)</f>
        <v>20034899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IFERROR(__xludf.DUMMYFUNCTION("""COMPUTED_VALUE"""),1431.03)</f>
        <v>1431.03</v>
      </c>
      <c r="D43" s="2">
        <f>IFERROR(__xludf.DUMMYFUNCTION("""COMPUTED_VALUE"""),45352.66666666667)</f>
        <v>45352.66667</v>
      </c>
      <c r="E43" s="1">
        <f>IFERROR(__xludf.DUMMYFUNCTION("""COMPUTED_VALUE"""),1433.03)</f>
        <v>1433.03</v>
      </c>
      <c r="G43" s="2">
        <f>IFERROR(__xludf.DUMMYFUNCTION("""COMPUTED_VALUE"""),45352.66666666667)</f>
        <v>45352.66667</v>
      </c>
      <c r="H43" s="1">
        <f>IFERROR(__xludf.DUMMYFUNCTION("""COMPUTED_VALUE"""),1419.77)</f>
        <v>1419.77</v>
      </c>
      <c r="J43" s="2">
        <f>IFERROR(__xludf.DUMMYFUNCTION("""COMPUTED_VALUE"""),45352.66666666667)</f>
        <v>45352.66667</v>
      </c>
      <c r="K43" s="1">
        <f>IFERROR(__xludf.DUMMYFUNCTION("""COMPUTED_VALUE"""),1425.88)</f>
        <v>1425.88</v>
      </c>
      <c r="M43" s="2">
        <f>IFERROR(__xludf.DUMMYFUNCTION("""COMPUTED_VALUE"""),45352.66666666667)</f>
        <v>45352.66667</v>
      </c>
      <c r="N43" s="1">
        <f>IFERROR(__xludf.DUMMYFUNCTION("""COMPUTED_VALUE"""),1.4401149E7)</f>
        <v>14401149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IFERROR(__xludf.DUMMYFUNCTION("""COMPUTED_VALUE"""),1424.55)</f>
        <v>1424.55</v>
      </c>
      <c r="D44" s="2">
        <f>IFERROR(__xludf.DUMMYFUNCTION("""COMPUTED_VALUE"""),45355.66666666667)</f>
        <v>45355.66667</v>
      </c>
      <c r="E44" s="1">
        <f>IFERROR(__xludf.DUMMYFUNCTION("""COMPUTED_VALUE"""),1429.86)</f>
        <v>1429.86</v>
      </c>
      <c r="G44" s="2">
        <f>IFERROR(__xludf.DUMMYFUNCTION("""COMPUTED_VALUE"""),45355.66666666667)</f>
        <v>45355.66667</v>
      </c>
      <c r="H44" s="1">
        <f>IFERROR(__xludf.DUMMYFUNCTION("""COMPUTED_VALUE"""),1417.59)</f>
        <v>1417.59</v>
      </c>
      <c r="J44" s="2">
        <f>IFERROR(__xludf.DUMMYFUNCTION("""COMPUTED_VALUE"""),45355.66666666667)</f>
        <v>45355.66667</v>
      </c>
      <c r="K44" s="1">
        <f>IFERROR(__xludf.DUMMYFUNCTION("""COMPUTED_VALUE"""),1423.25)</f>
        <v>1423.25</v>
      </c>
      <c r="M44" s="2">
        <f>IFERROR(__xludf.DUMMYFUNCTION("""COMPUTED_VALUE"""),45355.66666666667)</f>
        <v>45355.66667</v>
      </c>
      <c r="N44" s="1">
        <f>IFERROR(__xludf.DUMMYFUNCTION("""COMPUTED_VALUE"""),1.6756705E7)</f>
        <v>16756705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IFERROR(__xludf.DUMMYFUNCTION("""COMPUTED_VALUE"""),1420.71)</f>
        <v>1420.71</v>
      </c>
      <c r="D45" s="2">
        <f>IFERROR(__xludf.DUMMYFUNCTION("""COMPUTED_VALUE"""),45356.66666666667)</f>
        <v>45356.66667</v>
      </c>
      <c r="E45" s="1">
        <f>IFERROR(__xludf.DUMMYFUNCTION("""COMPUTED_VALUE"""),1428.9)</f>
        <v>1428.9</v>
      </c>
      <c r="G45" s="2">
        <f>IFERROR(__xludf.DUMMYFUNCTION("""COMPUTED_VALUE"""),45356.66666666667)</f>
        <v>45356.66667</v>
      </c>
      <c r="H45" s="1">
        <f>IFERROR(__xludf.DUMMYFUNCTION("""COMPUTED_VALUE"""),1414.2)</f>
        <v>1414.2</v>
      </c>
      <c r="J45" s="2">
        <f>IFERROR(__xludf.DUMMYFUNCTION("""COMPUTED_VALUE"""),45356.66666666667)</f>
        <v>45356.66667</v>
      </c>
      <c r="K45" s="1">
        <f>IFERROR(__xludf.DUMMYFUNCTION("""COMPUTED_VALUE"""),1419.39)</f>
        <v>1419.39</v>
      </c>
      <c r="M45" s="2">
        <f>IFERROR(__xludf.DUMMYFUNCTION("""COMPUTED_VALUE"""),45356.66666666667)</f>
        <v>45356.66667</v>
      </c>
      <c r="N45" s="1">
        <f>IFERROR(__xludf.DUMMYFUNCTION("""COMPUTED_VALUE"""),2.0030535E7)</f>
        <v>20030535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IFERROR(__xludf.DUMMYFUNCTION("""COMPUTED_VALUE"""),1405.51)</f>
        <v>1405.51</v>
      </c>
      <c r="D46" s="2">
        <f>IFERROR(__xludf.DUMMYFUNCTION("""COMPUTED_VALUE"""),45357.66666666667)</f>
        <v>45357.66667</v>
      </c>
      <c r="E46" s="1">
        <f>IFERROR(__xludf.DUMMYFUNCTION("""COMPUTED_VALUE"""),1420.95)</f>
        <v>1420.95</v>
      </c>
      <c r="G46" s="2">
        <f>IFERROR(__xludf.DUMMYFUNCTION("""COMPUTED_VALUE"""),45357.66666666667)</f>
        <v>45357.66667</v>
      </c>
      <c r="H46" s="1">
        <f>IFERROR(__xludf.DUMMYFUNCTION("""COMPUTED_VALUE"""),1397.43)</f>
        <v>1397.43</v>
      </c>
      <c r="J46" s="2">
        <f>IFERROR(__xludf.DUMMYFUNCTION("""COMPUTED_VALUE"""),45357.66666666667)</f>
        <v>45357.66667</v>
      </c>
      <c r="K46" s="1">
        <f>IFERROR(__xludf.DUMMYFUNCTION("""COMPUTED_VALUE"""),1402.86)</f>
        <v>1402.86</v>
      </c>
      <c r="M46" s="2">
        <f>IFERROR(__xludf.DUMMYFUNCTION("""COMPUTED_VALUE"""),45357.66666666667)</f>
        <v>45357.66667</v>
      </c>
      <c r="N46" s="1">
        <f>IFERROR(__xludf.DUMMYFUNCTION("""COMPUTED_VALUE"""),2.1877131E7)</f>
        <v>21877131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IFERROR(__xludf.DUMMYFUNCTION("""COMPUTED_VALUE"""),1413.63)</f>
        <v>1413.63</v>
      </c>
      <c r="D47" s="2">
        <f>IFERROR(__xludf.DUMMYFUNCTION("""COMPUTED_VALUE"""),45358.66666666667)</f>
        <v>45358.66667</v>
      </c>
      <c r="E47" s="1">
        <f>IFERROR(__xludf.DUMMYFUNCTION("""COMPUTED_VALUE"""),1427.4)</f>
        <v>1427.4</v>
      </c>
      <c r="G47" s="2">
        <f>IFERROR(__xludf.DUMMYFUNCTION("""COMPUTED_VALUE"""),45358.66666666667)</f>
        <v>45358.66667</v>
      </c>
      <c r="H47" s="1">
        <f>IFERROR(__xludf.DUMMYFUNCTION("""COMPUTED_VALUE"""),1398.78)</f>
        <v>1398.78</v>
      </c>
      <c r="J47" s="2">
        <f>IFERROR(__xludf.DUMMYFUNCTION("""COMPUTED_VALUE"""),45358.66666666667)</f>
        <v>45358.66667</v>
      </c>
      <c r="K47" s="1">
        <f>IFERROR(__xludf.DUMMYFUNCTION("""COMPUTED_VALUE"""),1399.82)</f>
        <v>1399.82</v>
      </c>
      <c r="M47" s="2">
        <f>IFERROR(__xludf.DUMMYFUNCTION("""COMPUTED_VALUE"""),45358.66666666667)</f>
        <v>45358.66667</v>
      </c>
      <c r="N47" s="1">
        <f>IFERROR(__xludf.DUMMYFUNCTION("""COMPUTED_VALUE"""),3.3326723E7)</f>
        <v>33326723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IFERROR(__xludf.DUMMYFUNCTION("""COMPUTED_VALUE"""),1405.11)</f>
        <v>1405.11</v>
      </c>
      <c r="D48" s="2">
        <f>IFERROR(__xludf.DUMMYFUNCTION("""COMPUTED_VALUE"""),45359.66666666667)</f>
        <v>45359.66667</v>
      </c>
      <c r="E48" s="1">
        <f>IFERROR(__xludf.DUMMYFUNCTION("""COMPUTED_VALUE"""),1409.92)</f>
        <v>1409.92</v>
      </c>
      <c r="G48" s="2">
        <f>IFERROR(__xludf.DUMMYFUNCTION("""COMPUTED_VALUE"""),45359.66666666667)</f>
        <v>45359.66667</v>
      </c>
      <c r="H48" s="1">
        <f>IFERROR(__xludf.DUMMYFUNCTION("""COMPUTED_VALUE"""),1396.89)</f>
        <v>1396.89</v>
      </c>
      <c r="J48" s="2">
        <f>IFERROR(__xludf.DUMMYFUNCTION("""COMPUTED_VALUE"""),45359.66666666667)</f>
        <v>45359.66667</v>
      </c>
      <c r="K48" s="1">
        <f>IFERROR(__xludf.DUMMYFUNCTION("""COMPUTED_VALUE"""),1400.55)</f>
        <v>1400.55</v>
      </c>
      <c r="M48" s="2">
        <f>IFERROR(__xludf.DUMMYFUNCTION("""COMPUTED_VALUE"""),45359.66666666667)</f>
        <v>45359.66667</v>
      </c>
      <c r="N48" s="1">
        <f>IFERROR(__xludf.DUMMYFUNCTION("""COMPUTED_VALUE"""),4.0522522E7)</f>
        <v>40522522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IFERROR(__xludf.DUMMYFUNCTION("""COMPUTED_VALUE"""),1405.4)</f>
        <v>1405.4</v>
      </c>
      <c r="D49" s="2">
        <f>IFERROR(__xludf.DUMMYFUNCTION("""COMPUTED_VALUE"""),45362.66666666667)</f>
        <v>45362.66667</v>
      </c>
      <c r="E49" s="1">
        <f>IFERROR(__xludf.DUMMYFUNCTION("""COMPUTED_VALUE"""),1413.73)</f>
        <v>1413.73</v>
      </c>
      <c r="G49" s="2">
        <f>IFERROR(__xludf.DUMMYFUNCTION("""COMPUTED_VALUE"""),45362.66666666667)</f>
        <v>45362.66667</v>
      </c>
      <c r="H49" s="1">
        <f>IFERROR(__xludf.DUMMYFUNCTION("""COMPUTED_VALUE"""),1392.56)</f>
        <v>1392.56</v>
      </c>
      <c r="J49" s="2">
        <f>IFERROR(__xludf.DUMMYFUNCTION("""COMPUTED_VALUE"""),45362.66666666667)</f>
        <v>45362.66667</v>
      </c>
      <c r="K49" s="1">
        <f>IFERROR(__xludf.DUMMYFUNCTION("""COMPUTED_VALUE"""),1406.29)</f>
        <v>1406.29</v>
      </c>
      <c r="M49" s="2">
        <f>IFERROR(__xludf.DUMMYFUNCTION("""COMPUTED_VALUE"""),45362.66666666667)</f>
        <v>45362.66667</v>
      </c>
      <c r="N49" s="1">
        <f>IFERROR(__xludf.DUMMYFUNCTION("""COMPUTED_VALUE"""),2.2593232E7)</f>
        <v>22593232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IFERROR(__xludf.DUMMYFUNCTION("""COMPUTED_VALUE"""),1406.31)</f>
        <v>1406.31</v>
      </c>
      <c r="D50" s="2">
        <f>IFERROR(__xludf.DUMMYFUNCTION("""COMPUTED_VALUE"""),45363.66666666667)</f>
        <v>45363.66667</v>
      </c>
      <c r="E50" s="1">
        <f>IFERROR(__xludf.DUMMYFUNCTION("""COMPUTED_VALUE"""),1421.86)</f>
        <v>1421.86</v>
      </c>
      <c r="G50" s="2">
        <f>IFERROR(__xludf.DUMMYFUNCTION("""COMPUTED_VALUE"""),45363.66666666667)</f>
        <v>45363.66667</v>
      </c>
      <c r="H50" s="1">
        <f>IFERROR(__xludf.DUMMYFUNCTION("""COMPUTED_VALUE"""),1403.63)</f>
        <v>1403.63</v>
      </c>
      <c r="J50" s="2">
        <f>IFERROR(__xludf.DUMMYFUNCTION("""COMPUTED_VALUE"""),45363.66666666667)</f>
        <v>45363.66667</v>
      </c>
      <c r="K50" s="1">
        <f>IFERROR(__xludf.DUMMYFUNCTION("""COMPUTED_VALUE"""),1419.07)</f>
        <v>1419.07</v>
      </c>
      <c r="M50" s="2">
        <f>IFERROR(__xludf.DUMMYFUNCTION("""COMPUTED_VALUE"""),45363.66666666667)</f>
        <v>45363.66667</v>
      </c>
      <c r="N50" s="1">
        <f>IFERROR(__xludf.DUMMYFUNCTION("""COMPUTED_VALUE"""),2.0948536E7)</f>
        <v>20948536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IFERROR(__xludf.DUMMYFUNCTION("""COMPUTED_VALUE"""),1419.39)</f>
        <v>1419.39</v>
      </c>
      <c r="D51" s="2">
        <f>IFERROR(__xludf.DUMMYFUNCTION("""COMPUTED_VALUE"""),45364.66666666667)</f>
        <v>45364.66667</v>
      </c>
      <c r="E51" s="1">
        <f>IFERROR(__xludf.DUMMYFUNCTION("""COMPUTED_VALUE"""),1432.35)</f>
        <v>1432.35</v>
      </c>
      <c r="G51" s="2">
        <f>IFERROR(__xludf.DUMMYFUNCTION("""COMPUTED_VALUE"""),45364.66666666667)</f>
        <v>45364.66667</v>
      </c>
      <c r="H51" s="1">
        <f>IFERROR(__xludf.DUMMYFUNCTION("""COMPUTED_VALUE"""),1416.58)</f>
        <v>1416.58</v>
      </c>
      <c r="J51" s="2">
        <f>IFERROR(__xludf.DUMMYFUNCTION("""COMPUTED_VALUE"""),45364.66666666667)</f>
        <v>45364.66667</v>
      </c>
      <c r="K51" s="1">
        <f>IFERROR(__xludf.DUMMYFUNCTION("""COMPUTED_VALUE"""),1429.41)</f>
        <v>1429.41</v>
      </c>
      <c r="M51" s="2">
        <f>IFERROR(__xludf.DUMMYFUNCTION("""COMPUTED_VALUE"""),45364.66666666667)</f>
        <v>45364.66667</v>
      </c>
      <c r="N51" s="1">
        <f>IFERROR(__xludf.DUMMYFUNCTION("""COMPUTED_VALUE"""),1.7225126E7)</f>
        <v>17225126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IFERROR(__xludf.DUMMYFUNCTION("""COMPUTED_VALUE"""),1433.54)</f>
        <v>1433.54</v>
      </c>
      <c r="D52" s="2">
        <f>IFERROR(__xludf.DUMMYFUNCTION("""COMPUTED_VALUE"""),45365.66666666667)</f>
        <v>45365.66667</v>
      </c>
      <c r="E52" s="1">
        <f>IFERROR(__xludf.DUMMYFUNCTION("""COMPUTED_VALUE"""),1433.54)</f>
        <v>1433.54</v>
      </c>
      <c r="G52" s="2">
        <f>IFERROR(__xludf.DUMMYFUNCTION("""COMPUTED_VALUE"""),45365.66666666667)</f>
        <v>45365.66667</v>
      </c>
      <c r="H52" s="1">
        <f>IFERROR(__xludf.DUMMYFUNCTION("""COMPUTED_VALUE"""),1421.09)</f>
        <v>1421.09</v>
      </c>
      <c r="J52" s="2">
        <f>IFERROR(__xludf.DUMMYFUNCTION("""COMPUTED_VALUE"""),45365.66666666667)</f>
        <v>45365.66667</v>
      </c>
      <c r="K52" s="1">
        <f>IFERROR(__xludf.DUMMYFUNCTION("""COMPUTED_VALUE"""),1430.49)</f>
        <v>1430.49</v>
      </c>
      <c r="M52" s="2">
        <f>IFERROR(__xludf.DUMMYFUNCTION("""COMPUTED_VALUE"""),45365.66666666667)</f>
        <v>45365.66667</v>
      </c>
      <c r="N52" s="1">
        <f>IFERROR(__xludf.DUMMYFUNCTION("""COMPUTED_VALUE"""),1.8727943E7)</f>
        <v>18727943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IFERROR(__xludf.DUMMYFUNCTION("""COMPUTED_VALUE"""),1428.51)</f>
        <v>1428.51</v>
      </c>
      <c r="D53" s="2">
        <f>IFERROR(__xludf.DUMMYFUNCTION("""COMPUTED_VALUE"""),45366.66666666667)</f>
        <v>45366.66667</v>
      </c>
      <c r="E53" s="1">
        <f>IFERROR(__xludf.DUMMYFUNCTION("""COMPUTED_VALUE"""),1433.52)</f>
        <v>1433.52</v>
      </c>
      <c r="G53" s="2">
        <f>IFERROR(__xludf.DUMMYFUNCTION("""COMPUTED_VALUE"""),45366.66666666667)</f>
        <v>45366.66667</v>
      </c>
      <c r="H53" s="1">
        <f>IFERROR(__xludf.DUMMYFUNCTION("""COMPUTED_VALUE"""),1414.1)</f>
        <v>1414.1</v>
      </c>
      <c r="J53" s="2">
        <f>IFERROR(__xludf.DUMMYFUNCTION("""COMPUTED_VALUE"""),45366.66666666667)</f>
        <v>45366.66667</v>
      </c>
      <c r="K53" s="1">
        <f>IFERROR(__xludf.DUMMYFUNCTION("""COMPUTED_VALUE"""),1419.12)</f>
        <v>1419.12</v>
      </c>
      <c r="M53" s="2">
        <f>IFERROR(__xludf.DUMMYFUNCTION("""COMPUTED_VALUE"""),45366.66666666667)</f>
        <v>45366.66667</v>
      </c>
      <c r="N53" s="1">
        <f>IFERROR(__xludf.DUMMYFUNCTION("""COMPUTED_VALUE"""),2.85893E7)</f>
        <v>28589300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IFERROR(__xludf.DUMMYFUNCTION("""COMPUTED_VALUE"""),1420.21)</f>
        <v>1420.21</v>
      </c>
      <c r="D54" s="2">
        <f>IFERROR(__xludf.DUMMYFUNCTION("""COMPUTED_VALUE"""),45369.66666666667)</f>
        <v>45369.66667</v>
      </c>
      <c r="E54" s="1">
        <f>IFERROR(__xludf.DUMMYFUNCTION("""COMPUTED_VALUE"""),1422.04)</f>
        <v>1422.04</v>
      </c>
      <c r="G54" s="2">
        <f>IFERROR(__xludf.DUMMYFUNCTION("""COMPUTED_VALUE"""),45369.66666666667)</f>
        <v>45369.66667</v>
      </c>
      <c r="H54" s="1">
        <f>IFERROR(__xludf.DUMMYFUNCTION("""COMPUTED_VALUE"""),1406.93)</f>
        <v>1406.93</v>
      </c>
      <c r="J54" s="2">
        <f>IFERROR(__xludf.DUMMYFUNCTION("""COMPUTED_VALUE"""),45369.66666666667)</f>
        <v>45369.66667</v>
      </c>
      <c r="K54" s="1">
        <f>IFERROR(__xludf.DUMMYFUNCTION("""COMPUTED_VALUE"""),1407.62)</f>
        <v>1407.62</v>
      </c>
      <c r="M54" s="2">
        <f>IFERROR(__xludf.DUMMYFUNCTION("""COMPUTED_VALUE"""),45369.66666666667)</f>
        <v>45369.66667</v>
      </c>
      <c r="N54" s="1">
        <f>IFERROR(__xludf.DUMMYFUNCTION("""COMPUTED_VALUE"""),2.1292996E7)</f>
        <v>21292996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IFERROR(__xludf.DUMMYFUNCTION("""COMPUTED_VALUE"""),1408.7)</f>
        <v>1408.7</v>
      </c>
      <c r="D55" s="2">
        <f>IFERROR(__xludf.DUMMYFUNCTION("""COMPUTED_VALUE"""),45370.66666666667)</f>
        <v>45370.66667</v>
      </c>
      <c r="E55" s="1">
        <f>IFERROR(__xludf.DUMMYFUNCTION("""COMPUTED_VALUE"""),1437.56)</f>
        <v>1437.56</v>
      </c>
      <c r="G55" s="2">
        <f>IFERROR(__xludf.DUMMYFUNCTION("""COMPUTED_VALUE"""),45370.66666666667)</f>
        <v>45370.66667</v>
      </c>
      <c r="H55" s="1">
        <f>IFERROR(__xludf.DUMMYFUNCTION("""COMPUTED_VALUE"""),1407.57)</f>
        <v>1407.57</v>
      </c>
      <c r="J55" s="2">
        <f>IFERROR(__xludf.DUMMYFUNCTION("""COMPUTED_VALUE"""),45370.66666666667)</f>
        <v>45370.66667</v>
      </c>
      <c r="K55" s="1">
        <f>IFERROR(__xludf.DUMMYFUNCTION("""COMPUTED_VALUE"""),1436.87)</f>
        <v>1436.87</v>
      </c>
      <c r="M55" s="2">
        <f>IFERROR(__xludf.DUMMYFUNCTION("""COMPUTED_VALUE"""),45370.66666666667)</f>
        <v>45370.66667</v>
      </c>
      <c r="N55" s="1">
        <f>IFERROR(__xludf.DUMMYFUNCTION("""COMPUTED_VALUE"""),1.967992E7)</f>
        <v>19679920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IFERROR(__xludf.DUMMYFUNCTION("""COMPUTED_VALUE"""),1435.46)</f>
        <v>1435.46</v>
      </c>
      <c r="D56" s="2">
        <f>IFERROR(__xludf.DUMMYFUNCTION("""COMPUTED_VALUE"""),45371.66666666667)</f>
        <v>45371.66667</v>
      </c>
      <c r="E56" s="1">
        <f>IFERROR(__xludf.DUMMYFUNCTION("""COMPUTED_VALUE"""),1447.07)</f>
        <v>1447.07</v>
      </c>
      <c r="G56" s="2">
        <f>IFERROR(__xludf.DUMMYFUNCTION("""COMPUTED_VALUE"""),45371.66666666667)</f>
        <v>45371.66667</v>
      </c>
      <c r="H56" s="1">
        <f>IFERROR(__xludf.DUMMYFUNCTION("""COMPUTED_VALUE"""),1431.67)</f>
        <v>1431.67</v>
      </c>
      <c r="J56" s="2">
        <f>IFERROR(__xludf.DUMMYFUNCTION("""COMPUTED_VALUE"""),45371.66666666667)</f>
        <v>45371.66667</v>
      </c>
      <c r="K56" s="1">
        <f>IFERROR(__xludf.DUMMYFUNCTION("""COMPUTED_VALUE"""),1447.07)</f>
        <v>1447.07</v>
      </c>
      <c r="M56" s="2">
        <f>IFERROR(__xludf.DUMMYFUNCTION("""COMPUTED_VALUE"""),45371.66666666667)</f>
        <v>45371.66667</v>
      </c>
      <c r="N56" s="1">
        <f>IFERROR(__xludf.DUMMYFUNCTION("""COMPUTED_VALUE"""),1.9684565E7)</f>
        <v>19684565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IFERROR(__xludf.DUMMYFUNCTION("""COMPUTED_VALUE"""),1448.74)</f>
        <v>1448.74</v>
      </c>
      <c r="D57" s="2">
        <f>IFERROR(__xludf.DUMMYFUNCTION("""COMPUTED_VALUE"""),45372.66666666667)</f>
        <v>45372.66667</v>
      </c>
      <c r="E57" s="1">
        <f>IFERROR(__xludf.DUMMYFUNCTION("""COMPUTED_VALUE"""),1459.33)</f>
        <v>1459.33</v>
      </c>
      <c r="G57" s="2">
        <f>IFERROR(__xludf.DUMMYFUNCTION("""COMPUTED_VALUE"""),45372.66666666667)</f>
        <v>45372.66667</v>
      </c>
      <c r="H57" s="1">
        <f>IFERROR(__xludf.DUMMYFUNCTION("""COMPUTED_VALUE"""),1445.38)</f>
        <v>1445.38</v>
      </c>
      <c r="J57" s="2">
        <f>IFERROR(__xludf.DUMMYFUNCTION("""COMPUTED_VALUE"""),45372.66666666667)</f>
        <v>45372.66667</v>
      </c>
      <c r="K57" s="1">
        <f>IFERROR(__xludf.DUMMYFUNCTION("""COMPUTED_VALUE"""),1452.41)</f>
        <v>1452.41</v>
      </c>
      <c r="M57" s="2">
        <f>IFERROR(__xludf.DUMMYFUNCTION("""COMPUTED_VALUE"""),45372.66666666667)</f>
        <v>45372.66667</v>
      </c>
      <c r="N57" s="1">
        <f>IFERROR(__xludf.DUMMYFUNCTION("""COMPUTED_VALUE"""),2.0699726E7)</f>
        <v>20699726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IFERROR(__xludf.DUMMYFUNCTION("""COMPUTED_VALUE"""),1447.07)</f>
        <v>1447.07</v>
      </c>
      <c r="D58" s="2">
        <f>IFERROR(__xludf.DUMMYFUNCTION("""COMPUTED_VALUE"""),45373.66666666667)</f>
        <v>45373.66667</v>
      </c>
      <c r="E58" s="1">
        <f>IFERROR(__xludf.DUMMYFUNCTION("""COMPUTED_VALUE"""),1453.03)</f>
        <v>1453.03</v>
      </c>
      <c r="G58" s="2">
        <f>IFERROR(__xludf.DUMMYFUNCTION("""COMPUTED_VALUE"""),45373.66666666667)</f>
        <v>45373.66667</v>
      </c>
      <c r="H58" s="1">
        <f>IFERROR(__xludf.DUMMYFUNCTION("""COMPUTED_VALUE"""),1442.02)</f>
        <v>1442.02</v>
      </c>
      <c r="J58" s="2">
        <f>IFERROR(__xludf.DUMMYFUNCTION("""COMPUTED_VALUE"""),45373.66666666667)</f>
        <v>45373.66667</v>
      </c>
      <c r="K58" s="1">
        <f>IFERROR(__xludf.DUMMYFUNCTION("""COMPUTED_VALUE"""),1449.25)</f>
        <v>1449.25</v>
      </c>
      <c r="M58" s="2">
        <f>IFERROR(__xludf.DUMMYFUNCTION("""COMPUTED_VALUE"""),45373.66666666667)</f>
        <v>45373.66667</v>
      </c>
      <c r="N58" s="1">
        <f>IFERROR(__xludf.DUMMYFUNCTION("""COMPUTED_VALUE"""),1.667467E7)</f>
        <v>16674670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IFERROR(__xludf.DUMMYFUNCTION("""COMPUTED_VALUE"""),1450.22)</f>
        <v>1450.22</v>
      </c>
      <c r="D59" s="2">
        <f>IFERROR(__xludf.DUMMYFUNCTION("""COMPUTED_VALUE"""),45376.66666666667)</f>
        <v>45376.66667</v>
      </c>
      <c r="E59" s="1">
        <f>IFERROR(__xludf.DUMMYFUNCTION("""COMPUTED_VALUE"""),1450.22)</f>
        <v>1450.22</v>
      </c>
      <c r="G59" s="2">
        <f>IFERROR(__xludf.DUMMYFUNCTION("""COMPUTED_VALUE"""),45376.66666666667)</f>
        <v>45376.66667</v>
      </c>
      <c r="H59" s="1">
        <f>IFERROR(__xludf.DUMMYFUNCTION("""COMPUTED_VALUE"""),1434.92)</f>
        <v>1434.92</v>
      </c>
      <c r="J59" s="2">
        <f>IFERROR(__xludf.DUMMYFUNCTION("""COMPUTED_VALUE"""),45376.66666666667)</f>
        <v>45376.66667</v>
      </c>
      <c r="K59" s="1">
        <f>IFERROR(__xludf.DUMMYFUNCTION("""COMPUTED_VALUE"""),1435.62)</f>
        <v>1435.62</v>
      </c>
      <c r="M59" s="2">
        <f>IFERROR(__xludf.DUMMYFUNCTION("""COMPUTED_VALUE"""),45376.66666666667)</f>
        <v>45376.66667</v>
      </c>
      <c r="N59" s="1">
        <f>IFERROR(__xludf.DUMMYFUNCTION("""COMPUTED_VALUE"""),1.9209012E7)</f>
        <v>19209012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IFERROR(__xludf.DUMMYFUNCTION("""COMPUTED_VALUE"""),1436.26)</f>
        <v>1436.26</v>
      </c>
      <c r="D60" s="2">
        <f>IFERROR(__xludf.DUMMYFUNCTION("""COMPUTED_VALUE"""),45377.66666666667)</f>
        <v>45377.66667</v>
      </c>
      <c r="E60" s="1">
        <f>IFERROR(__xludf.DUMMYFUNCTION("""COMPUTED_VALUE"""),1446.21)</f>
        <v>1446.21</v>
      </c>
      <c r="G60" s="2">
        <f>IFERROR(__xludf.DUMMYFUNCTION("""COMPUTED_VALUE"""),45377.66666666667)</f>
        <v>45377.66667</v>
      </c>
      <c r="H60" s="1">
        <f>IFERROR(__xludf.DUMMYFUNCTION("""COMPUTED_VALUE"""),1435.42)</f>
        <v>1435.42</v>
      </c>
      <c r="J60" s="2">
        <f>IFERROR(__xludf.DUMMYFUNCTION("""COMPUTED_VALUE"""),45377.66666666667)</f>
        <v>45377.66667</v>
      </c>
      <c r="K60" s="1">
        <f>IFERROR(__xludf.DUMMYFUNCTION("""COMPUTED_VALUE"""),1443.93)</f>
        <v>1443.93</v>
      </c>
      <c r="M60" s="2">
        <f>IFERROR(__xludf.DUMMYFUNCTION("""COMPUTED_VALUE"""),45377.66666666667)</f>
        <v>45377.66667</v>
      </c>
      <c r="N60" s="1">
        <f>IFERROR(__xludf.DUMMYFUNCTION("""COMPUTED_VALUE"""),1.6000235E7)</f>
        <v>16000235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IFERROR(__xludf.DUMMYFUNCTION("""COMPUTED_VALUE"""),1455.72)</f>
        <v>1455.72</v>
      </c>
      <c r="D61" s="2">
        <f>IFERROR(__xludf.DUMMYFUNCTION("""COMPUTED_VALUE"""),45378.66666666667)</f>
        <v>45378.66667</v>
      </c>
      <c r="E61" s="1">
        <f>IFERROR(__xludf.DUMMYFUNCTION("""COMPUTED_VALUE"""),1471.16)</f>
        <v>1471.16</v>
      </c>
      <c r="G61" s="2">
        <f>IFERROR(__xludf.DUMMYFUNCTION("""COMPUTED_VALUE"""),45378.66666666667)</f>
        <v>45378.66667</v>
      </c>
      <c r="H61" s="1">
        <f>IFERROR(__xludf.DUMMYFUNCTION("""COMPUTED_VALUE"""),1455.49)</f>
        <v>1455.49</v>
      </c>
      <c r="J61" s="2">
        <f>IFERROR(__xludf.DUMMYFUNCTION("""COMPUTED_VALUE"""),45378.66666666667)</f>
        <v>45378.66667</v>
      </c>
      <c r="K61" s="1">
        <f>IFERROR(__xludf.DUMMYFUNCTION("""COMPUTED_VALUE"""),1469.22)</f>
        <v>1469.22</v>
      </c>
      <c r="M61" s="2">
        <f>IFERROR(__xludf.DUMMYFUNCTION("""COMPUTED_VALUE"""),45378.66666666667)</f>
        <v>45378.66667</v>
      </c>
      <c r="N61" s="1">
        <f>IFERROR(__xludf.DUMMYFUNCTION("""COMPUTED_VALUE"""),1.5627443E7)</f>
        <v>15627443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IFERROR(__xludf.DUMMYFUNCTION("""COMPUTED_VALUE"""),1470.28)</f>
        <v>1470.28</v>
      </c>
      <c r="D62" s="2">
        <f>IFERROR(__xludf.DUMMYFUNCTION("""COMPUTED_VALUE"""),45379.66666666667)</f>
        <v>45379.66667</v>
      </c>
      <c r="E62" s="1">
        <f>IFERROR(__xludf.DUMMYFUNCTION("""COMPUTED_VALUE"""),1480.9)</f>
        <v>1480.9</v>
      </c>
      <c r="G62" s="2">
        <f>IFERROR(__xludf.DUMMYFUNCTION("""COMPUTED_VALUE"""),45379.66666666667)</f>
        <v>45379.66667</v>
      </c>
      <c r="H62" s="1">
        <f>IFERROR(__xludf.DUMMYFUNCTION("""COMPUTED_VALUE"""),1468.36)</f>
        <v>1468.36</v>
      </c>
      <c r="J62" s="2">
        <f>IFERROR(__xludf.DUMMYFUNCTION("""COMPUTED_VALUE"""),45379.66666666667)</f>
        <v>45379.66667</v>
      </c>
      <c r="K62" s="1">
        <f>IFERROR(__xludf.DUMMYFUNCTION("""COMPUTED_VALUE"""),1472.38)</f>
        <v>1472.38</v>
      </c>
      <c r="M62" s="2">
        <f>IFERROR(__xludf.DUMMYFUNCTION("""COMPUTED_VALUE"""),45379.66666666667)</f>
        <v>45379.66667</v>
      </c>
      <c r="N62" s="1">
        <f>IFERROR(__xludf.DUMMYFUNCTION("""COMPUTED_VALUE"""),1.3077354E7)</f>
        <v>13077354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IFERROR(__xludf.DUMMYFUNCTION("""COMPUTED_VALUE"""),1467.31)</f>
        <v>1467.31</v>
      </c>
      <c r="D63" s="2">
        <f>IFERROR(__xludf.DUMMYFUNCTION("""COMPUTED_VALUE"""),45383.66666666667)</f>
        <v>45383.66667</v>
      </c>
      <c r="E63" s="1">
        <f>IFERROR(__xludf.DUMMYFUNCTION("""COMPUTED_VALUE"""),1468.46)</f>
        <v>1468.46</v>
      </c>
      <c r="G63" s="2">
        <f>IFERROR(__xludf.DUMMYFUNCTION("""COMPUTED_VALUE"""),45383.66666666667)</f>
        <v>45383.66667</v>
      </c>
      <c r="H63" s="1">
        <f>IFERROR(__xludf.DUMMYFUNCTION("""COMPUTED_VALUE"""),1445.82)</f>
        <v>1445.82</v>
      </c>
      <c r="J63" s="2">
        <f>IFERROR(__xludf.DUMMYFUNCTION("""COMPUTED_VALUE"""),45383.66666666667)</f>
        <v>45383.66667</v>
      </c>
      <c r="K63" s="1">
        <f>IFERROR(__xludf.DUMMYFUNCTION("""COMPUTED_VALUE"""),1450.12)</f>
        <v>1450.12</v>
      </c>
      <c r="M63" s="2">
        <f>IFERROR(__xludf.DUMMYFUNCTION("""COMPUTED_VALUE"""),45383.66666666667)</f>
        <v>45383.66667</v>
      </c>
      <c r="N63" s="1">
        <f>IFERROR(__xludf.DUMMYFUNCTION("""COMPUTED_VALUE"""),1.2648838E7)</f>
        <v>12648838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IFERROR(__xludf.DUMMYFUNCTION("""COMPUTED_VALUE"""),1445.32)</f>
        <v>1445.32</v>
      </c>
      <c r="D64" s="2">
        <f>IFERROR(__xludf.DUMMYFUNCTION("""COMPUTED_VALUE"""),45384.66666666667)</f>
        <v>45384.66667</v>
      </c>
      <c r="E64" s="1">
        <f>IFERROR(__xludf.DUMMYFUNCTION("""COMPUTED_VALUE"""),1445.32)</f>
        <v>1445.32</v>
      </c>
      <c r="G64" s="2">
        <f>IFERROR(__xludf.DUMMYFUNCTION("""COMPUTED_VALUE"""),45384.66666666667)</f>
        <v>45384.66667</v>
      </c>
      <c r="H64" s="1">
        <f>IFERROR(__xludf.DUMMYFUNCTION("""COMPUTED_VALUE"""),1428.97)</f>
        <v>1428.97</v>
      </c>
      <c r="J64" s="2">
        <f>IFERROR(__xludf.DUMMYFUNCTION("""COMPUTED_VALUE"""),45384.66666666667)</f>
        <v>45384.66667</v>
      </c>
      <c r="K64" s="1">
        <f>IFERROR(__xludf.DUMMYFUNCTION("""COMPUTED_VALUE"""),1439.65)</f>
        <v>1439.65</v>
      </c>
      <c r="M64" s="2">
        <f>IFERROR(__xludf.DUMMYFUNCTION("""COMPUTED_VALUE"""),45384.66666666667)</f>
        <v>45384.66667</v>
      </c>
      <c r="N64" s="1">
        <f>IFERROR(__xludf.DUMMYFUNCTION("""COMPUTED_VALUE"""),1.4506335E7)</f>
        <v>14506335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IFERROR(__xludf.DUMMYFUNCTION("""COMPUTED_VALUE"""),1438.34)</f>
        <v>1438.34</v>
      </c>
      <c r="D65" s="2">
        <f>IFERROR(__xludf.DUMMYFUNCTION("""COMPUTED_VALUE"""),45385.66666666667)</f>
        <v>45385.66667</v>
      </c>
      <c r="E65" s="1">
        <f>IFERROR(__xludf.DUMMYFUNCTION("""COMPUTED_VALUE"""),1440.85)</f>
        <v>1440.85</v>
      </c>
      <c r="G65" s="2">
        <f>IFERROR(__xludf.DUMMYFUNCTION("""COMPUTED_VALUE"""),45385.66666666667)</f>
        <v>45385.66667</v>
      </c>
      <c r="H65" s="1">
        <f>IFERROR(__xludf.DUMMYFUNCTION("""COMPUTED_VALUE"""),1406.34)</f>
        <v>1406.34</v>
      </c>
      <c r="J65" s="2">
        <f>IFERROR(__xludf.DUMMYFUNCTION("""COMPUTED_VALUE"""),45385.66666666667)</f>
        <v>45385.66667</v>
      </c>
      <c r="K65" s="1">
        <f>IFERROR(__xludf.DUMMYFUNCTION("""COMPUTED_VALUE"""),1407.9)</f>
        <v>1407.9</v>
      </c>
      <c r="M65" s="2">
        <f>IFERROR(__xludf.DUMMYFUNCTION("""COMPUTED_VALUE"""),45385.66666666667)</f>
        <v>45385.66667</v>
      </c>
      <c r="N65" s="1">
        <f>IFERROR(__xludf.DUMMYFUNCTION("""COMPUTED_VALUE"""),1.6823905E7)</f>
        <v>16823905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IFERROR(__xludf.DUMMYFUNCTION("""COMPUTED_VALUE"""),1419.67)</f>
        <v>1419.67</v>
      </c>
      <c r="D66" s="2">
        <f>IFERROR(__xludf.DUMMYFUNCTION("""COMPUTED_VALUE"""),45386.66666666667)</f>
        <v>45386.66667</v>
      </c>
      <c r="E66" s="1">
        <f>IFERROR(__xludf.DUMMYFUNCTION("""COMPUTED_VALUE"""),1422.44)</f>
        <v>1422.44</v>
      </c>
      <c r="G66" s="2">
        <f>IFERROR(__xludf.DUMMYFUNCTION("""COMPUTED_VALUE"""),45386.66666666667)</f>
        <v>45386.66667</v>
      </c>
      <c r="H66" s="1">
        <f>IFERROR(__xludf.DUMMYFUNCTION("""COMPUTED_VALUE"""),1380.43)</f>
        <v>1380.43</v>
      </c>
      <c r="J66" s="2">
        <f>IFERROR(__xludf.DUMMYFUNCTION("""COMPUTED_VALUE"""),45386.66666666667)</f>
        <v>45386.66667</v>
      </c>
      <c r="K66" s="1">
        <f>IFERROR(__xludf.DUMMYFUNCTION("""COMPUTED_VALUE"""),1382.4)</f>
        <v>1382.4</v>
      </c>
      <c r="M66" s="2">
        <f>IFERROR(__xludf.DUMMYFUNCTION("""COMPUTED_VALUE"""),45386.66666666667)</f>
        <v>45386.66667</v>
      </c>
      <c r="N66" s="1">
        <f>IFERROR(__xludf.DUMMYFUNCTION("""COMPUTED_VALUE"""),1.7570139E7)</f>
        <v>17570139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IFERROR(__xludf.DUMMYFUNCTION("""COMPUTED_VALUE"""),1387.51)</f>
        <v>1387.51</v>
      </c>
      <c r="D67" s="2">
        <f>IFERROR(__xludf.DUMMYFUNCTION("""COMPUTED_VALUE"""),45387.66666666667)</f>
        <v>45387.66667</v>
      </c>
      <c r="E67" s="1">
        <f>IFERROR(__xludf.DUMMYFUNCTION("""COMPUTED_VALUE"""),1397.5)</f>
        <v>1397.5</v>
      </c>
      <c r="G67" s="2">
        <f>IFERROR(__xludf.DUMMYFUNCTION("""COMPUTED_VALUE"""),45387.66666666667)</f>
        <v>45387.66667</v>
      </c>
      <c r="H67" s="1">
        <f>IFERROR(__xludf.DUMMYFUNCTION("""COMPUTED_VALUE"""),1383.96)</f>
        <v>1383.96</v>
      </c>
      <c r="J67" s="2">
        <f>IFERROR(__xludf.DUMMYFUNCTION("""COMPUTED_VALUE"""),45387.66666666667)</f>
        <v>45387.66667</v>
      </c>
      <c r="K67" s="1">
        <f>IFERROR(__xludf.DUMMYFUNCTION("""COMPUTED_VALUE"""),1389.46)</f>
        <v>1389.46</v>
      </c>
      <c r="M67" s="2">
        <f>IFERROR(__xludf.DUMMYFUNCTION("""COMPUTED_VALUE"""),45387.66666666667)</f>
        <v>45387.66667</v>
      </c>
      <c r="N67" s="1">
        <f>IFERROR(__xludf.DUMMYFUNCTION("""COMPUTED_VALUE"""),1.53929E7)</f>
        <v>15392900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IFERROR(__xludf.DUMMYFUNCTION("""COMPUTED_VALUE"""),1388.35)</f>
        <v>1388.35</v>
      </c>
      <c r="D68" s="2">
        <f>IFERROR(__xludf.DUMMYFUNCTION("""COMPUTED_VALUE"""),45390.66666666667)</f>
        <v>45390.66667</v>
      </c>
      <c r="E68" s="1">
        <f>IFERROR(__xludf.DUMMYFUNCTION("""COMPUTED_VALUE"""),1394.17)</f>
        <v>1394.17</v>
      </c>
      <c r="G68" s="2">
        <f>IFERROR(__xludf.DUMMYFUNCTION("""COMPUTED_VALUE"""),45390.66666666667)</f>
        <v>45390.66667</v>
      </c>
      <c r="H68" s="1">
        <f>IFERROR(__xludf.DUMMYFUNCTION("""COMPUTED_VALUE"""),1384.41)</f>
        <v>1384.41</v>
      </c>
      <c r="J68" s="2">
        <f>IFERROR(__xludf.DUMMYFUNCTION("""COMPUTED_VALUE"""),45390.66666666667)</f>
        <v>45390.66667</v>
      </c>
      <c r="K68" s="1">
        <f>IFERROR(__xludf.DUMMYFUNCTION("""COMPUTED_VALUE"""),1384.58)</f>
        <v>1384.58</v>
      </c>
      <c r="M68" s="2">
        <f>IFERROR(__xludf.DUMMYFUNCTION("""COMPUTED_VALUE"""),45390.66666666667)</f>
        <v>45390.66667</v>
      </c>
      <c r="N68" s="1">
        <f>IFERROR(__xludf.DUMMYFUNCTION("""COMPUTED_VALUE"""),1.5128782E7)</f>
        <v>15128782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IFERROR(__xludf.DUMMYFUNCTION("""COMPUTED_VALUE"""),1388.45)</f>
        <v>1388.45</v>
      </c>
      <c r="D69" s="2">
        <f>IFERROR(__xludf.DUMMYFUNCTION("""COMPUTED_VALUE"""),45391.66666666667)</f>
        <v>45391.66667</v>
      </c>
      <c r="E69" s="1">
        <f>IFERROR(__xludf.DUMMYFUNCTION("""COMPUTED_VALUE"""),1399.99)</f>
        <v>1399.99</v>
      </c>
      <c r="G69" s="2">
        <f>IFERROR(__xludf.DUMMYFUNCTION("""COMPUTED_VALUE"""),45391.66666666667)</f>
        <v>45391.66667</v>
      </c>
      <c r="H69" s="1">
        <f>IFERROR(__xludf.DUMMYFUNCTION("""COMPUTED_VALUE"""),1382.02)</f>
        <v>1382.02</v>
      </c>
      <c r="J69" s="2">
        <f>IFERROR(__xludf.DUMMYFUNCTION("""COMPUTED_VALUE"""),45391.66666666667)</f>
        <v>45391.66667</v>
      </c>
      <c r="K69" s="1">
        <f>IFERROR(__xludf.DUMMYFUNCTION("""COMPUTED_VALUE"""),1391.0)</f>
        <v>1391</v>
      </c>
      <c r="M69" s="2">
        <f>IFERROR(__xludf.DUMMYFUNCTION("""COMPUTED_VALUE"""),45391.66666666667)</f>
        <v>45391.66667</v>
      </c>
      <c r="N69" s="1">
        <f>IFERROR(__xludf.DUMMYFUNCTION("""COMPUTED_VALUE"""),1.8711384E7)</f>
        <v>18711384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IFERROR(__xludf.DUMMYFUNCTION("""COMPUTED_VALUE"""),1379.92)</f>
        <v>1379.92</v>
      </c>
      <c r="D70" s="2">
        <f>IFERROR(__xludf.DUMMYFUNCTION("""COMPUTED_VALUE"""),45392.66666666667)</f>
        <v>45392.66667</v>
      </c>
      <c r="E70" s="1">
        <f>IFERROR(__xludf.DUMMYFUNCTION("""COMPUTED_VALUE"""),1387.73)</f>
        <v>1387.73</v>
      </c>
      <c r="G70" s="2">
        <f>IFERROR(__xludf.DUMMYFUNCTION("""COMPUTED_VALUE"""),45392.66666666667)</f>
        <v>45392.66667</v>
      </c>
      <c r="H70" s="1">
        <f>IFERROR(__xludf.DUMMYFUNCTION("""COMPUTED_VALUE"""),1372.48)</f>
        <v>1372.48</v>
      </c>
      <c r="J70" s="2">
        <f>IFERROR(__xludf.DUMMYFUNCTION("""COMPUTED_VALUE"""),45392.66666666667)</f>
        <v>45392.66667</v>
      </c>
      <c r="K70" s="1">
        <f>IFERROR(__xludf.DUMMYFUNCTION("""COMPUTED_VALUE"""),1376.82)</f>
        <v>1376.82</v>
      </c>
      <c r="M70" s="2">
        <f>IFERROR(__xludf.DUMMYFUNCTION("""COMPUTED_VALUE"""),45392.66666666667)</f>
        <v>45392.66667</v>
      </c>
      <c r="N70" s="1">
        <f>IFERROR(__xludf.DUMMYFUNCTION("""COMPUTED_VALUE"""),1.4909254E7)</f>
        <v>14909254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IFERROR(__xludf.DUMMYFUNCTION("""COMPUTED_VALUE"""),1375.75)</f>
        <v>1375.75</v>
      </c>
      <c r="D71" s="2">
        <f>IFERROR(__xludf.DUMMYFUNCTION("""COMPUTED_VALUE"""),45393.66666666667)</f>
        <v>45393.66667</v>
      </c>
      <c r="E71" s="1">
        <f>IFERROR(__xludf.DUMMYFUNCTION("""COMPUTED_VALUE"""),1380.7)</f>
        <v>1380.7</v>
      </c>
      <c r="G71" s="2">
        <f>IFERROR(__xludf.DUMMYFUNCTION("""COMPUTED_VALUE"""),45393.66666666667)</f>
        <v>45393.66667</v>
      </c>
      <c r="H71" s="1">
        <f>IFERROR(__xludf.DUMMYFUNCTION("""COMPUTED_VALUE"""),1364.37)</f>
        <v>1364.37</v>
      </c>
      <c r="J71" s="2">
        <f>IFERROR(__xludf.DUMMYFUNCTION("""COMPUTED_VALUE"""),45393.66666666667)</f>
        <v>45393.66667</v>
      </c>
      <c r="K71" s="1">
        <f>IFERROR(__xludf.DUMMYFUNCTION("""COMPUTED_VALUE"""),1379.57)</f>
        <v>1379.57</v>
      </c>
      <c r="M71" s="2">
        <f>IFERROR(__xludf.DUMMYFUNCTION("""COMPUTED_VALUE"""),45393.66666666667)</f>
        <v>45393.66667</v>
      </c>
      <c r="N71" s="1">
        <f>IFERROR(__xludf.DUMMYFUNCTION("""COMPUTED_VALUE"""),1.483466E7)</f>
        <v>14834660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IFERROR(__xludf.DUMMYFUNCTION("""COMPUTED_VALUE"""),1363.69)</f>
        <v>1363.69</v>
      </c>
      <c r="D72" s="2">
        <f>IFERROR(__xludf.DUMMYFUNCTION("""COMPUTED_VALUE"""),45394.66666666667)</f>
        <v>45394.66667</v>
      </c>
      <c r="E72" s="1">
        <f>IFERROR(__xludf.DUMMYFUNCTION("""COMPUTED_VALUE"""),1369.93)</f>
        <v>1369.93</v>
      </c>
      <c r="G72" s="2">
        <f>IFERROR(__xludf.DUMMYFUNCTION("""COMPUTED_VALUE"""),45394.66666666667)</f>
        <v>45394.66667</v>
      </c>
      <c r="H72" s="1">
        <f>IFERROR(__xludf.DUMMYFUNCTION("""COMPUTED_VALUE"""),1344.23)</f>
        <v>1344.23</v>
      </c>
      <c r="J72" s="2">
        <f>IFERROR(__xludf.DUMMYFUNCTION("""COMPUTED_VALUE"""),45394.66666666667)</f>
        <v>45394.66667</v>
      </c>
      <c r="K72" s="1">
        <f>IFERROR(__xludf.DUMMYFUNCTION("""COMPUTED_VALUE"""),1350.48)</f>
        <v>1350.48</v>
      </c>
      <c r="M72" s="2">
        <f>IFERROR(__xludf.DUMMYFUNCTION("""COMPUTED_VALUE"""),45394.66666666667)</f>
        <v>45394.66667</v>
      </c>
      <c r="N72" s="1">
        <f>IFERROR(__xludf.DUMMYFUNCTION("""COMPUTED_VALUE"""),1.4575921E7)</f>
        <v>14575921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IFERROR(__xludf.DUMMYFUNCTION("""COMPUTED_VALUE"""),1366.59)</f>
        <v>1366.59</v>
      </c>
      <c r="D73" s="2">
        <f>IFERROR(__xludf.DUMMYFUNCTION("""COMPUTED_VALUE"""),45397.66666666667)</f>
        <v>45397.66667</v>
      </c>
      <c r="E73" s="1">
        <f>IFERROR(__xludf.DUMMYFUNCTION("""COMPUTED_VALUE"""),1366.59)</f>
        <v>1366.59</v>
      </c>
      <c r="G73" s="2">
        <f>IFERROR(__xludf.DUMMYFUNCTION("""COMPUTED_VALUE"""),45397.66666666667)</f>
        <v>45397.66667</v>
      </c>
      <c r="H73" s="1">
        <f>IFERROR(__xludf.DUMMYFUNCTION("""COMPUTED_VALUE"""),1327.16)</f>
        <v>1327.16</v>
      </c>
      <c r="J73" s="2">
        <f>IFERROR(__xludf.DUMMYFUNCTION("""COMPUTED_VALUE"""),45397.66666666667)</f>
        <v>45397.66667</v>
      </c>
      <c r="K73" s="1">
        <f>IFERROR(__xludf.DUMMYFUNCTION("""COMPUTED_VALUE"""),1327.46)</f>
        <v>1327.46</v>
      </c>
      <c r="M73" s="2">
        <f>IFERROR(__xludf.DUMMYFUNCTION("""COMPUTED_VALUE"""),45397.66666666667)</f>
        <v>45397.66667</v>
      </c>
      <c r="N73" s="1">
        <f>IFERROR(__xludf.DUMMYFUNCTION("""COMPUTED_VALUE"""),1.6717901E7)</f>
        <v>16717901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IFERROR(__xludf.DUMMYFUNCTION("""COMPUTED_VALUE"""),1327.74)</f>
        <v>1327.74</v>
      </c>
      <c r="D74" s="2">
        <f>IFERROR(__xludf.DUMMYFUNCTION("""COMPUTED_VALUE"""),45398.66666666667)</f>
        <v>45398.66667</v>
      </c>
      <c r="E74" s="1">
        <f>IFERROR(__xludf.DUMMYFUNCTION("""COMPUTED_VALUE"""),1335.25)</f>
        <v>1335.25</v>
      </c>
      <c r="G74" s="2">
        <f>IFERROR(__xludf.DUMMYFUNCTION("""COMPUTED_VALUE"""),45398.66666666667)</f>
        <v>45398.66667</v>
      </c>
      <c r="H74" s="1">
        <f>IFERROR(__xludf.DUMMYFUNCTION("""COMPUTED_VALUE"""),1323.38)</f>
        <v>1323.38</v>
      </c>
      <c r="J74" s="2">
        <f>IFERROR(__xludf.DUMMYFUNCTION("""COMPUTED_VALUE"""),45398.66666666667)</f>
        <v>45398.66667</v>
      </c>
      <c r="K74" s="1">
        <f>IFERROR(__xludf.DUMMYFUNCTION("""COMPUTED_VALUE"""),1328.07)</f>
        <v>1328.07</v>
      </c>
      <c r="M74" s="2">
        <f>IFERROR(__xludf.DUMMYFUNCTION("""COMPUTED_VALUE"""),45398.66666666667)</f>
        <v>45398.66667</v>
      </c>
      <c r="N74" s="1">
        <f>IFERROR(__xludf.DUMMYFUNCTION("""COMPUTED_VALUE"""),1.883448E7)</f>
        <v>18834480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IFERROR(__xludf.DUMMYFUNCTION("""COMPUTED_VALUE"""),1331.2)</f>
        <v>1331.2</v>
      </c>
      <c r="D75" s="2">
        <f>IFERROR(__xludf.DUMMYFUNCTION("""COMPUTED_VALUE"""),45399.66666666667)</f>
        <v>45399.66667</v>
      </c>
      <c r="E75" s="1">
        <f>IFERROR(__xludf.DUMMYFUNCTION("""COMPUTED_VALUE"""),1339.62)</f>
        <v>1339.62</v>
      </c>
      <c r="G75" s="2">
        <f>IFERROR(__xludf.DUMMYFUNCTION("""COMPUTED_VALUE"""),45399.66666666667)</f>
        <v>45399.66667</v>
      </c>
      <c r="H75" s="1">
        <f>IFERROR(__xludf.DUMMYFUNCTION("""COMPUTED_VALUE"""),1316.72)</f>
        <v>1316.72</v>
      </c>
      <c r="J75" s="2">
        <f>IFERROR(__xludf.DUMMYFUNCTION("""COMPUTED_VALUE"""),45399.66666666667)</f>
        <v>45399.66667</v>
      </c>
      <c r="K75" s="1">
        <f>IFERROR(__xludf.DUMMYFUNCTION("""COMPUTED_VALUE"""),1322.9)</f>
        <v>1322.9</v>
      </c>
      <c r="M75" s="2">
        <f>IFERROR(__xludf.DUMMYFUNCTION("""COMPUTED_VALUE"""),45399.66666666667)</f>
        <v>45399.66667</v>
      </c>
      <c r="N75" s="1">
        <f>IFERROR(__xludf.DUMMYFUNCTION("""COMPUTED_VALUE"""),1.4487354E7)</f>
        <v>14487354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IFERROR(__xludf.DUMMYFUNCTION("""COMPUTED_VALUE"""),1330.94)</f>
        <v>1330.94</v>
      </c>
      <c r="D76" s="2">
        <f>IFERROR(__xludf.DUMMYFUNCTION("""COMPUTED_VALUE"""),45400.66666666667)</f>
        <v>45400.66667</v>
      </c>
      <c r="E76" s="1">
        <f>IFERROR(__xludf.DUMMYFUNCTION("""COMPUTED_VALUE"""),1331.94)</f>
        <v>1331.94</v>
      </c>
      <c r="G76" s="2">
        <f>IFERROR(__xludf.DUMMYFUNCTION("""COMPUTED_VALUE"""),45400.66666666667)</f>
        <v>45400.66667</v>
      </c>
      <c r="H76" s="1">
        <f>IFERROR(__xludf.DUMMYFUNCTION("""COMPUTED_VALUE"""),1313.43)</f>
        <v>1313.43</v>
      </c>
      <c r="J76" s="2">
        <f>IFERROR(__xludf.DUMMYFUNCTION("""COMPUTED_VALUE"""),45400.66666666667)</f>
        <v>45400.66667</v>
      </c>
      <c r="K76" s="1">
        <f>IFERROR(__xludf.DUMMYFUNCTION("""COMPUTED_VALUE"""),1315.41)</f>
        <v>1315.41</v>
      </c>
      <c r="M76" s="2">
        <f>IFERROR(__xludf.DUMMYFUNCTION("""COMPUTED_VALUE"""),45400.66666666667)</f>
        <v>45400.66667</v>
      </c>
      <c r="N76" s="1">
        <f>IFERROR(__xludf.DUMMYFUNCTION("""COMPUTED_VALUE"""),1.1049085E7)</f>
        <v>11049085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IFERROR(__xludf.DUMMYFUNCTION("""COMPUTED_VALUE"""),1317.92)</f>
        <v>1317.92</v>
      </c>
      <c r="D77" s="2">
        <f>IFERROR(__xludf.DUMMYFUNCTION("""COMPUTED_VALUE"""),45401.66666666667)</f>
        <v>45401.66667</v>
      </c>
      <c r="E77" s="1">
        <f>IFERROR(__xludf.DUMMYFUNCTION("""COMPUTED_VALUE"""),1325.92)</f>
        <v>1325.92</v>
      </c>
      <c r="G77" s="2">
        <f>IFERROR(__xludf.DUMMYFUNCTION("""COMPUTED_VALUE"""),45401.66666666667)</f>
        <v>45401.66667</v>
      </c>
      <c r="H77" s="1">
        <f>IFERROR(__xludf.DUMMYFUNCTION("""COMPUTED_VALUE"""),1311.95)</f>
        <v>1311.95</v>
      </c>
      <c r="J77" s="2">
        <f>IFERROR(__xludf.DUMMYFUNCTION("""COMPUTED_VALUE"""),45401.66666666667)</f>
        <v>45401.66667</v>
      </c>
      <c r="K77" s="1">
        <f>IFERROR(__xludf.DUMMYFUNCTION("""COMPUTED_VALUE"""),1325.02)</f>
        <v>1325.02</v>
      </c>
      <c r="M77" s="2">
        <f>IFERROR(__xludf.DUMMYFUNCTION("""COMPUTED_VALUE"""),45401.66666666667)</f>
        <v>45401.66667</v>
      </c>
      <c r="N77" s="1">
        <f>IFERROR(__xludf.DUMMYFUNCTION("""COMPUTED_VALUE"""),1.5636118E7)</f>
        <v>15636118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IFERROR(__xludf.DUMMYFUNCTION("""COMPUTED_VALUE"""),1335.22)</f>
        <v>1335.22</v>
      </c>
      <c r="D78" s="2">
        <f>IFERROR(__xludf.DUMMYFUNCTION("""COMPUTED_VALUE"""),45404.66666666667)</f>
        <v>45404.66667</v>
      </c>
      <c r="E78" s="1">
        <f>IFERROR(__xludf.DUMMYFUNCTION("""COMPUTED_VALUE"""),1340.43)</f>
        <v>1340.43</v>
      </c>
      <c r="G78" s="2">
        <f>IFERROR(__xludf.DUMMYFUNCTION("""COMPUTED_VALUE"""),45404.66666666667)</f>
        <v>45404.66667</v>
      </c>
      <c r="H78" s="1">
        <f>IFERROR(__xludf.DUMMYFUNCTION("""COMPUTED_VALUE"""),1322.27)</f>
        <v>1322.27</v>
      </c>
      <c r="J78" s="2">
        <f>IFERROR(__xludf.DUMMYFUNCTION("""COMPUTED_VALUE"""),45404.66666666667)</f>
        <v>45404.66667</v>
      </c>
      <c r="K78" s="1">
        <f>IFERROR(__xludf.DUMMYFUNCTION("""COMPUTED_VALUE"""),1332.18)</f>
        <v>1332.18</v>
      </c>
      <c r="M78" s="2">
        <f>IFERROR(__xludf.DUMMYFUNCTION("""COMPUTED_VALUE"""),45404.66666666667)</f>
        <v>45404.66667</v>
      </c>
      <c r="N78" s="1">
        <f>IFERROR(__xludf.DUMMYFUNCTION("""COMPUTED_VALUE"""),1.2848547E7)</f>
        <v>12848547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IFERROR(__xludf.DUMMYFUNCTION("""COMPUTED_VALUE"""),1336.87)</f>
        <v>1336.87</v>
      </c>
      <c r="D79" s="2">
        <f>IFERROR(__xludf.DUMMYFUNCTION("""COMPUTED_VALUE"""),45405.66666666667)</f>
        <v>45405.66667</v>
      </c>
      <c r="E79" s="1">
        <f>IFERROR(__xludf.DUMMYFUNCTION("""COMPUTED_VALUE"""),1338.32)</f>
        <v>1338.32</v>
      </c>
      <c r="G79" s="2">
        <f>IFERROR(__xludf.DUMMYFUNCTION("""COMPUTED_VALUE"""),45405.66666666667)</f>
        <v>45405.66667</v>
      </c>
      <c r="H79" s="1">
        <f>IFERROR(__xludf.DUMMYFUNCTION("""COMPUTED_VALUE"""),1326.12)</f>
        <v>1326.12</v>
      </c>
      <c r="J79" s="2">
        <f>IFERROR(__xludf.DUMMYFUNCTION("""COMPUTED_VALUE"""),45405.66666666667)</f>
        <v>45405.66667</v>
      </c>
      <c r="K79" s="1">
        <f>IFERROR(__xludf.DUMMYFUNCTION("""COMPUTED_VALUE"""),1336.01)</f>
        <v>1336.01</v>
      </c>
      <c r="M79" s="2">
        <f>IFERROR(__xludf.DUMMYFUNCTION("""COMPUTED_VALUE"""),45405.66666666667)</f>
        <v>45405.66667</v>
      </c>
      <c r="N79" s="1">
        <f>IFERROR(__xludf.DUMMYFUNCTION("""COMPUTED_VALUE"""),1.5093672E7)</f>
        <v>15093672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IFERROR(__xludf.DUMMYFUNCTION("""COMPUTED_VALUE"""),1331.93)</f>
        <v>1331.93</v>
      </c>
      <c r="D80" s="2">
        <f>IFERROR(__xludf.DUMMYFUNCTION("""COMPUTED_VALUE"""),45406.66666666667)</f>
        <v>45406.66667</v>
      </c>
      <c r="E80" s="1">
        <f>IFERROR(__xludf.DUMMYFUNCTION("""COMPUTED_VALUE"""),1340.78)</f>
        <v>1340.78</v>
      </c>
      <c r="G80" s="2">
        <f>IFERROR(__xludf.DUMMYFUNCTION("""COMPUTED_VALUE"""),45406.66666666667)</f>
        <v>45406.66667</v>
      </c>
      <c r="H80" s="1">
        <f>IFERROR(__xludf.DUMMYFUNCTION("""COMPUTED_VALUE"""),1326.53)</f>
        <v>1326.53</v>
      </c>
      <c r="J80" s="2">
        <f>IFERROR(__xludf.DUMMYFUNCTION("""COMPUTED_VALUE"""),45406.66666666667)</f>
        <v>45406.66667</v>
      </c>
      <c r="K80" s="1">
        <f>IFERROR(__xludf.DUMMYFUNCTION("""COMPUTED_VALUE"""),1339.39)</f>
        <v>1339.39</v>
      </c>
      <c r="M80" s="2">
        <f>IFERROR(__xludf.DUMMYFUNCTION("""COMPUTED_VALUE"""),45406.66666666667)</f>
        <v>45406.66667</v>
      </c>
      <c r="N80" s="1">
        <f>IFERROR(__xludf.DUMMYFUNCTION("""COMPUTED_VALUE"""),1.7511257E7)</f>
        <v>17511257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IFERROR(__xludf.DUMMYFUNCTION("""COMPUTED_VALUE"""),1355.38)</f>
        <v>1355.38</v>
      </c>
      <c r="D81" s="2">
        <f>IFERROR(__xludf.DUMMYFUNCTION("""COMPUTED_VALUE"""),45407.66666666667)</f>
        <v>45407.66667</v>
      </c>
      <c r="E81" s="1">
        <f>IFERROR(__xludf.DUMMYFUNCTION("""COMPUTED_VALUE"""),1357.68)</f>
        <v>1357.68</v>
      </c>
      <c r="G81" s="2">
        <f>IFERROR(__xludf.DUMMYFUNCTION("""COMPUTED_VALUE"""),45407.66666666667)</f>
        <v>45407.66667</v>
      </c>
      <c r="H81" s="1">
        <f>IFERROR(__xludf.DUMMYFUNCTION("""COMPUTED_VALUE"""),1326.13)</f>
        <v>1326.13</v>
      </c>
      <c r="J81" s="2">
        <f>IFERROR(__xludf.DUMMYFUNCTION("""COMPUTED_VALUE"""),45407.66666666667)</f>
        <v>45407.66667</v>
      </c>
      <c r="K81" s="1">
        <f>IFERROR(__xludf.DUMMYFUNCTION("""COMPUTED_VALUE"""),1348.54)</f>
        <v>1348.54</v>
      </c>
      <c r="M81" s="2">
        <f>IFERROR(__xludf.DUMMYFUNCTION("""COMPUTED_VALUE"""),45407.66666666667)</f>
        <v>45407.66667</v>
      </c>
      <c r="N81" s="1">
        <f>IFERROR(__xludf.DUMMYFUNCTION("""COMPUTED_VALUE"""),1.5330955E7)</f>
        <v>15330955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IFERROR(__xludf.DUMMYFUNCTION("""COMPUTED_VALUE"""),1348.28)</f>
        <v>1348.28</v>
      </c>
      <c r="D82" s="2">
        <f>IFERROR(__xludf.DUMMYFUNCTION("""COMPUTED_VALUE"""),45408.66666666667)</f>
        <v>45408.66667</v>
      </c>
      <c r="E82" s="1">
        <f>IFERROR(__xludf.DUMMYFUNCTION("""COMPUTED_VALUE"""),1370.29)</f>
        <v>1370.29</v>
      </c>
      <c r="G82" s="2">
        <f>IFERROR(__xludf.DUMMYFUNCTION("""COMPUTED_VALUE"""),45408.66666666667)</f>
        <v>45408.66667</v>
      </c>
      <c r="H82" s="1">
        <f>IFERROR(__xludf.DUMMYFUNCTION("""COMPUTED_VALUE"""),1348.28)</f>
        <v>1348.28</v>
      </c>
      <c r="J82" s="2">
        <f>IFERROR(__xludf.DUMMYFUNCTION("""COMPUTED_VALUE"""),45408.66666666667)</f>
        <v>45408.66667</v>
      </c>
      <c r="K82" s="1">
        <f>IFERROR(__xludf.DUMMYFUNCTION("""COMPUTED_VALUE"""),1356.69)</f>
        <v>1356.69</v>
      </c>
      <c r="M82" s="2">
        <f>IFERROR(__xludf.DUMMYFUNCTION("""COMPUTED_VALUE"""),45408.66666666667)</f>
        <v>45408.66667</v>
      </c>
      <c r="N82" s="1">
        <f>IFERROR(__xludf.DUMMYFUNCTION("""COMPUTED_VALUE"""),1.59258E7)</f>
        <v>15925800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IFERROR(__xludf.DUMMYFUNCTION("""COMPUTED_VALUE"""),1352.77)</f>
        <v>1352.77</v>
      </c>
      <c r="D83" s="2">
        <f>IFERROR(__xludf.DUMMYFUNCTION("""COMPUTED_VALUE"""),45411.66666666667)</f>
        <v>45411.66667</v>
      </c>
      <c r="E83" s="1">
        <f>IFERROR(__xludf.DUMMYFUNCTION("""COMPUTED_VALUE"""),1355.1)</f>
        <v>1355.1</v>
      </c>
      <c r="G83" s="2">
        <f>IFERROR(__xludf.DUMMYFUNCTION("""COMPUTED_VALUE"""),45411.66666666667)</f>
        <v>45411.66667</v>
      </c>
      <c r="H83" s="1">
        <f>IFERROR(__xludf.DUMMYFUNCTION("""COMPUTED_VALUE"""),1330.89)</f>
        <v>1330.89</v>
      </c>
      <c r="J83" s="2">
        <f>IFERROR(__xludf.DUMMYFUNCTION("""COMPUTED_VALUE"""),45411.66666666667)</f>
        <v>45411.66667</v>
      </c>
      <c r="K83" s="1">
        <f>IFERROR(__xludf.DUMMYFUNCTION("""COMPUTED_VALUE"""),1335.55)</f>
        <v>1335.55</v>
      </c>
      <c r="M83" s="2">
        <f>IFERROR(__xludf.DUMMYFUNCTION("""COMPUTED_VALUE"""),45411.66666666667)</f>
        <v>45411.66667</v>
      </c>
      <c r="N83" s="1">
        <f>IFERROR(__xludf.DUMMYFUNCTION("""COMPUTED_VALUE"""),1.8699796E7)</f>
        <v>18699796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IFERROR(__xludf.DUMMYFUNCTION("""COMPUTED_VALUE"""),1331.09)</f>
        <v>1331.09</v>
      </c>
      <c r="D84" s="2">
        <f>IFERROR(__xludf.DUMMYFUNCTION("""COMPUTED_VALUE"""),45412.66666666667)</f>
        <v>45412.66667</v>
      </c>
      <c r="E84" s="1">
        <f>IFERROR(__xludf.DUMMYFUNCTION("""COMPUTED_VALUE"""),1334.06)</f>
        <v>1334.06</v>
      </c>
      <c r="G84" s="2">
        <f>IFERROR(__xludf.DUMMYFUNCTION("""COMPUTED_VALUE"""),45412.66666666667)</f>
        <v>45412.66667</v>
      </c>
      <c r="H84" s="1">
        <f>IFERROR(__xludf.DUMMYFUNCTION("""COMPUTED_VALUE"""),1321.24)</f>
        <v>1321.24</v>
      </c>
      <c r="J84" s="2">
        <f>IFERROR(__xludf.DUMMYFUNCTION("""COMPUTED_VALUE"""),45412.66666666667)</f>
        <v>45412.66667</v>
      </c>
      <c r="K84" s="1">
        <f>IFERROR(__xludf.DUMMYFUNCTION("""COMPUTED_VALUE"""),1321.78)</f>
        <v>1321.78</v>
      </c>
      <c r="M84" s="2">
        <f>IFERROR(__xludf.DUMMYFUNCTION("""COMPUTED_VALUE"""),45412.66666666667)</f>
        <v>45412.66667</v>
      </c>
      <c r="N84" s="1">
        <f>IFERROR(__xludf.DUMMYFUNCTION("""COMPUTED_VALUE"""),1.7090086E7)</f>
        <v>17090086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IFERROR(__xludf.DUMMYFUNCTION("""COMPUTED_VALUE"""),1313.78)</f>
        <v>1313.78</v>
      </c>
      <c r="D85" s="2">
        <f>IFERROR(__xludf.DUMMYFUNCTION("""COMPUTED_VALUE"""),45413.66666666667)</f>
        <v>45413.66667</v>
      </c>
      <c r="E85" s="1">
        <f>IFERROR(__xludf.DUMMYFUNCTION("""COMPUTED_VALUE"""),1323.5)</f>
        <v>1323.5</v>
      </c>
      <c r="G85" s="2">
        <f>IFERROR(__xludf.DUMMYFUNCTION("""COMPUTED_VALUE"""),45413.66666666667)</f>
        <v>45413.66667</v>
      </c>
      <c r="H85" s="1">
        <f>IFERROR(__xludf.DUMMYFUNCTION("""COMPUTED_VALUE"""),1312.35)</f>
        <v>1312.35</v>
      </c>
      <c r="J85" s="2">
        <f>IFERROR(__xludf.DUMMYFUNCTION("""COMPUTED_VALUE"""),45413.66666666667)</f>
        <v>45413.66667</v>
      </c>
      <c r="K85" s="1">
        <f>IFERROR(__xludf.DUMMYFUNCTION("""COMPUTED_VALUE"""),1312.58)</f>
        <v>1312.58</v>
      </c>
      <c r="M85" s="2">
        <f>IFERROR(__xludf.DUMMYFUNCTION("""COMPUTED_VALUE"""),45413.66666666667)</f>
        <v>45413.66667</v>
      </c>
      <c r="N85" s="1">
        <f>IFERROR(__xludf.DUMMYFUNCTION("""COMPUTED_VALUE"""),1.7956382E7)</f>
        <v>17956382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IFERROR(__xludf.DUMMYFUNCTION("""COMPUTED_VALUE"""),1333.48)</f>
        <v>1333.48</v>
      </c>
      <c r="D86" s="2">
        <f>IFERROR(__xludf.DUMMYFUNCTION("""COMPUTED_VALUE"""),45414.66666666667)</f>
        <v>45414.66667</v>
      </c>
      <c r="E86" s="1">
        <f>IFERROR(__xludf.DUMMYFUNCTION("""COMPUTED_VALUE"""),1334.26)</f>
        <v>1334.26</v>
      </c>
      <c r="G86" s="2">
        <f>IFERROR(__xludf.DUMMYFUNCTION("""COMPUTED_VALUE"""),45414.66666666667)</f>
        <v>45414.66667</v>
      </c>
      <c r="H86" s="1">
        <f>IFERROR(__xludf.DUMMYFUNCTION("""COMPUTED_VALUE"""),1321.8)</f>
        <v>1321.8</v>
      </c>
      <c r="J86" s="2">
        <f>IFERROR(__xludf.DUMMYFUNCTION("""COMPUTED_VALUE"""),45414.66666666667)</f>
        <v>45414.66667</v>
      </c>
      <c r="K86" s="1">
        <f>IFERROR(__xludf.DUMMYFUNCTION("""COMPUTED_VALUE"""),1326.87)</f>
        <v>1326.87</v>
      </c>
      <c r="M86" s="2">
        <f>IFERROR(__xludf.DUMMYFUNCTION("""COMPUTED_VALUE"""),45414.66666666667)</f>
        <v>45414.66667</v>
      </c>
      <c r="N86" s="1">
        <f>IFERROR(__xludf.DUMMYFUNCTION("""COMPUTED_VALUE"""),1.7122975E7)</f>
        <v>17122975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IFERROR(__xludf.DUMMYFUNCTION("""COMPUTED_VALUE"""),1332.66)</f>
        <v>1332.66</v>
      </c>
      <c r="D87" s="2">
        <f>IFERROR(__xludf.DUMMYFUNCTION("""COMPUTED_VALUE"""),45415.66666666667)</f>
        <v>45415.66667</v>
      </c>
      <c r="E87" s="1">
        <f>IFERROR(__xludf.DUMMYFUNCTION("""COMPUTED_VALUE"""),1343.9)</f>
        <v>1343.9</v>
      </c>
      <c r="G87" s="2">
        <f>IFERROR(__xludf.DUMMYFUNCTION("""COMPUTED_VALUE"""),45415.66666666667)</f>
        <v>45415.66667</v>
      </c>
      <c r="H87" s="1">
        <f>IFERROR(__xludf.DUMMYFUNCTION("""COMPUTED_VALUE"""),1329.92)</f>
        <v>1329.92</v>
      </c>
      <c r="J87" s="2">
        <f>IFERROR(__xludf.DUMMYFUNCTION("""COMPUTED_VALUE"""),45415.66666666667)</f>
        <v>45415.66667</v>
      </c>
      <c r="K87" s="1">
        <f>IFERROR(__xludf.DUMMYFUNCTION("""COMPUTED_VALUE"""),1339.17)</f>
        <v>1339.17</v>
      </c>
      <c r="M87" s="2">
        <f>IFERROR(__xludf.DUMMYFUNCTION("""COMPUTED_VALUE"""),45415.66666666667)</f>
        <v>45415.66667</v>
      </c>
      <c r="N87" s="1">
        <f>IFERROR(__xludf.DUMMYFUNCTION("""COMPUTED_VALUE"""),1.5821315E7)</f>
        <v>15821315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IFERROR(__xludf.DUMMYFUNCTION("""COMPUTED_VALUE"""),1342.72)</f>
        <v>1342.72</v>
      </c>
      <c r="D88" s="2">
        <f>IFERROR(__xludf.DUMMYFUNCTION("""COMPUTED_VALUE"""),45418.66666666667)</f>
        <v>45418.66667</v>
      </c>
      <c r="E88" s="1">
        <f>IFERROR(__xludf.DUMMYFUNCTION("""COMPUTED_VALUE"""),1368.57)</f>
        <v>1368.57</v>
      </c>
      <c r="G88" s="2">
        <f>IFERROR(__xludf.DUMMYFUNCTION("""COMPUTED_VALUE"""),45418.66666666667)</f>
        <v>45418.66667</v>
      </c>
      <c r="H88" s="1">
        <f>IFERROR(__xludf.DUMMYFUNCTION("""COMPUTED_VALUE"""),1342.53)</f>
        <v>1342.53</v>
      </c>
      <c r="J88" s="2">
        <f>IFERROR(__xludf.DUMMYFUNCTION("""COMPUTED_VALUE"""),45418.66666666667)</f>
        <v>45418.66667</v>
      </c>
      <c r="K88" s="1">
        <f>IFERROR(__xludf.DUMMYFUNCTION("""COMPUTED_VALUE"""),1366.92)</f>
        <v>1366.92</v>
      </c>
      <c r="M88" s="2">
        <f>IFERROR(__xludf.DUMMYFUNCTION("""COMPUTED_VALUE"""),45418.66666666667)</f>
        <v>45418.66667</v>
      </c>
      <c r="N88" s="1">
        <f>IFERROR(__xludf.DUMMYFUNCTION("""COMPUTED_VALUE"""),1.6186999E7)</f>
        <v>16186999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IFERROR(__xludf.DUMMYFUNCTION("""COMPUTED_VALUE"""),1371.92)</f>
        <v>1371.92</v>
      </c>
      <c r="D89" s="2">
        <f>IFERROR(__xludf.DUMMYFUNCTION("""COMPUTED_VALUE"""),45419.66666666667)</f>
        <v>45419.66667</v>
      </c>
      <c r="E89" s="1">
        <f>IFERROR(__xludf.DUMMYFUNCTION("""COMPUTED_VALUE"""),1378.55)</f>
        <v>1378.55</v>
      </c>
      <c r="G89" s="2">
        <f>IFERROR(__xludf.DUMMYFUNCTION("""COMPUTED_VALUE"""),45419.66666666667)</f>
        <v>45419.66667</v>
      </c>
      <c r="H89" s="1">
        <f>IFERROR(__xludf.DUMMYFUNCTION("""COMPUTED_VALUE"""),1366.97)</f>
        <v>1366.97</v>
      </c>
      <c r="J89" s="2">
        <f>IFERROR(__xludf.DUMMYFUNCTION("""COMPUTED_VALUE"""),45419.66666666667)</f>
        <v>45419.66667</v>
      </c>
      <c r="K89" s="1">
        <f>IFERROR(__xludf.DUMMYFUNCTION("""COMPUTED_VALUE"""),1368.45)</f>
        <v>1368.45</v>
      </c>
      <c r="M89" s="2">
        <f>IFERROR(__xludf.DUMMYFUNCTION("""COMPUTED_VALUE"""),45419.66666666667)</f>
        <v>45419.66667</v>
      </c>
      <c r="N89" s="1">
        <f>IFERROR(__xludf.DUMMYFUNCTION("""COMPUTED_VALUE"""),1.4733167E7)</f>
        <v>14733167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IFERROR(__xludf.DUMMYFUNCTION("""COMPUTED_VALUE"""),1367.92)</f>
        <v>1367.92</v>
      </c>
      <c r="D90" s="2">
        <f>IFERROR(__xludf.DUMMYFUNCTION("""COMPUTED_VALUE"""),45420.66666666667)</f>
        <v>45420.66667</v>
      </c>
      <c r="E90" s="1">
        <f>IFERROR(__xludf.DUMMYFUNCTION("""COMPUTED_VALUE"""),1377.88)</f>
        <v>1377.88</v>
      </c>
      <c r="G90" s="2">
        <f>IFERROR(__xludf.DUMMYFUNCTION("""COMPUTED_VALUE"""),45420.66666666667)</f>
        <v>45420.66667</v>
      </c>
      <c r="H90" s="1">
        <f>IFERROR(__xludf.DUMMYFUNCTION("""COMPUTED_VALUE"""),1363.11)</f>
        <v>1363.11</v>
      </c>
      <c r="J90" s="2">
        <f>IFERROR(__xludf.DUMMYFUNCTION("""COMPUTED_VALUE"""),45420.66666666667)</f>
        <v>45420.66667</v>
      </c>
      <c r="K90" s="1">
        <f>IFERROR(__xludf.DUMMYFUNCTION("""COMPUTED_VALUE"""),1377.23)</f>
        <v>1377.23</v>
      </c>
      <c r="M90" s="2">
        <f>IFERROR(__xludf.DUMMYFUNCTION("""COMPUTED_VALUE"""),45420.66666666667)</f>
        <v>45420.66667</v>
      </c>
      <c r="N90" s="1">
        <f>IFERROR(__xludf.DUMMYFUNCTION("""COMPUTED_VALUE"""),1.3117601E7)</f>
        <v>13117601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IFERROR(__xludf.DUMMYFUNCTION("""COMPUTED_VALUE"""),1379.9)</f>
        <v>1379.9</v>
      </c>
      <c r="D91" s="2">
        <f>IFERROR(__xludf.DUMMYFUNCTION("""COMPUTED_VALUE"""),45421.66666666667)</f>
        <v>45421.66667</v>
      </c>
      <c r="E91" s="1">
        <f>IFERROR(__xludf.DUMMYFUNCTION("""COMPUTED_VALUE"""),1392.83)</f>
        <v>1392.83</v>
      </c>
      <c r="G91" s="2">
        <f>IFERROR(__xludf.DUMMYFUNCTION("""COMPUTED_VALUE"""),45421.66666666667)</f>
        <v>45421.66667</v>
      </c>
      <c r="H91" s="1">
        <f>IFERROR(__xludf.DUMMYFUNCTION("""COMPUTED_VALUE"""),1378.21)</f>
        <v>1378.21</v>
      </c>
      <c r="J91" s="2">
        <f>IFERROR(__xludf.DUMMYFUNCTION("""COMPUTED_VALUE"""),45421.66666666667)</f>
        <v>45421.66667</v>
      </c>
      <c r="K91" s="1">
        <f>IFERROR(__xludf.DUMMYFUNCTION("""COMPUTED_VALUE"""),1389.48)</f>
        <v>1389.48</v>
      </c>
      <c r="M91" s="2">
        <f>IFERROR(__xludf.DUMMYFUNCTION("""COMPUTED_VALUE"""),45421.66666666667)</f>
        <v>45421.66667</v>
      </c>
      <c r="N91" s="1">
        <f>IFERROR(__xludf.DUMMYFUNCTION("""COMPUTED_VALUE"""),1.4019357E7)</f>
        <v>14019357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IFERROR(__xludf.DUMMYFUNCTION("""COMPUTED_VALUE"""),1392.3)</f>
        <v>1392.3</v>
      </c>
      <c r="D92" s="2">
        <f>IFERROR(__xludf.DUMMYFUNCTION("""COMPUTED_VALUE"""),45422.66666666667)</f>
        <v>45422.66667</v>
      </c>
      <c r="E92" s="1">
        <f>IFERROR(__xludf.DUMMYFUNCTION("""COMPUTED_VALUE"""),1398.47)</f>
        <v>1398.47</v>
      </c>
      <c r="G92" s="2">
        <f>IFERROR(__xludf.DUMMYFUNCTION("""COMPUTED_VALUE"""),45422.66666666667)</f>
        <v>45422.66667</v>
      </c>
      <c r="H92" s="1">
        <f>IFERROR(__xludf.DUMMYFUNCTION("""COMPUTED_VALUE"""),1381.65)</f>
        <v>1381.65</v>
      </c>
      <c r="J92" s="2">
        <f>IFERROR(__xludf.DUMMYFUNCTION("""COMPUTED_VALUE"""),45422.66666666667)</f>
        <v>45422.66667</v>
      </c>
      <c r="K92" s="1">
        <f>IFERROR(__xludf.DUMMYFUNCTION("""COMPUTED_VALUE"""),1384.02)</f>
        <v>1384.02</v>
      </c>
      <c r="M92" s="2">
        <f>IFERROR(__xludf.DUMMYFUNCTION("""COMPUTED_VALUE"""),45422.66666666667)</f>
        <v>45422.66667</v>
      </c>
      <c r="N92" s="1">
        <f>IFERROR(__xludf.DUMMYFUNCTION("""COMPUTED_VALUE"""),1.1430047E7)</f>
        <v>11430047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IFERROR(__xludf.DUMMYFUNCTION("""COMPUTED_VALUE"""),1389.96)</f>
        <v>1389.96</v>
      </c>
      <c r="D93" s="2">
        <f>IFERROR(__xludf.DUMMYFUNCTION("""COMPUTED_VALUE"""),45425.66666666667)</f>
        <v>45425.66667</v>
      </c>
      <c r="E93" s="1">
        <f>IFERROR(__xludf.DUMMYFUNCTION("""COMPUTED_VALUE"""),1400.37)</f>
        <v>1400.37</v>
      </c>
      <c r="G93" s="2">
        <f>IFERROR(__xludf.DUMMYFUNCTION("""COMPUTED_VALUE"""),45425.66666666667)</f>
        <v>45425.66667</v>
      </c>
      <c r="H93" s="1">
        <f>IFERROR(__xludf.DUMMYFUNCTION("""COMPUTED_VALUE"""),1382.22)</f>
        <v>1382.22</v>
      </c>
      <c r="J93" s="2">
        <f>IFERROR(__xludf.DUMMYFUNCTION("""COMPUTED_VALUE"""),45425.66666666667)</f>
        <v>45425.66667</v>
      </c>
      <c r="K93" s="1">
        <f>IFERROR(__xludf.DUMMYFUNCTION("""COMPUTED_VALUE"""),1384.69)</f>
        <v>1384.69</v>
      </c>
      <c r="M93" s="2">
        <f>IFERROR(__xludf.DUMMYFUNCTION("""COMPUTED_VALUE"""),45425.66666666667)</f>
        <v>45425.66667</v>
      </c>
      <c r="N93" s="1">
        <f>IFERROR(__xludf.DUMMYFUNCTION("""COMPUTED_VALUE"""),1.3300691E7)</f>
        <v>13300691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IFERROR(__xludf.DUMMYFUNCTION("""COMPUTED_VALUE"""),1390.39)</f>
        <v>1390.39</v>
      </c>
      <c r="D94" s="2">
        <f>IFERROR(__xludf.DUMMYFUNCTION("""COMPUTED_VALUE"""),45426.66666666667)</f>
        <v>45426.66667</v>
      </c>
      <c r="E94" s="1">
        <f>IFERROR(__xludf.DUMMYFUNCTION("""COMPUTED_VALUE"""),1394.05)</f>
        <v>1394.05</v>
      </c>
      <c r="G94" s="2">
        <f>IFERROR(__xludf.DUMMYFUNCTION("""COMPUTED_VALUE"""),45426.66666666667)</f>
        <v>45426.66667</v>
      </c>
      <c r="H94" s="1">
        <f>IFERROR(__xludf.DUMMYFUNCTION("""COMPUTED_VALUE"""),1373.19)</f>
        <v>1373.19</v>
      </c>
      <c r="J94" s="2">
        <f>IFERROR(__xludf.DUMMYFUNCTION("""COMPUTED_VALUE"""),45426.66666666667)</f>
        <v>45426.66667</v>
      </c>
      <c r="K94" s="1">
        <f>IFERROR(__xludf.DUMMYFUNCTION("""COMPUTED_VALUE"""),1385.11)</f>
        <v>1385.11</v>
      </c>
      <c r="M94" s="2">
        <f>IFERROR(__xludf.DUMMYFUNCTION("""COMPUTED_VALUE"""),45426.66666666667)</f>
        <v>45426.66667</v>
      </c>
      <c r="N94" s="1">
        <f>IFERROR(__xludf.DUMMYFUNCTION("""COMPUTED_VALUE"""),1.7857456E7)</f>
        <v>17857456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IFERROR(__xludf.DUMMYFUNCTION("""COMPUTED_VALUE"""),1381.49)</f>
        <v>1381.49</v>
      </c>
      <c r="D95" s="2">
        <f>IFERROR(__xludf.DUMMYFUNCTION("""COMPUTED_VALUE"""),45427.66666666667)</f>
        <v>45427.66667</v>
      </c>
      <c r="E95" s="1">
        <f>IFERROR(__xludf.DUMMYFUNCTION("""COMPUTED_VALUE"""),1390.88)</f>
        <v>1390.88</v>
      </c>
      <c r="G95" s="2">
        <f>IFERROR(__xludf.DUMMYFUNCTION("""COMPUTED_VALUE"""),45427.66666666667)</f>
        <v>45427.66667</v>
      </c>
      <c r="H95" s="1">
        <f>IFERROR(__xludf.DUMMYFUNCTION("""COMPUTED_VALUE"""),1377.83)</f>
        <v>1377.83</v>
      </c>
      <c r="J95" s="2">
        <f>IFERROR(__xludf.DUMMYFUNCTION("""COMPUTED_VALUE"""),45427.66666666667)</f>
        <v>45427.66667</v>
      </c>
      <c r="K95" s="1">
        <f>IFERROR(__xludf.DUMMYFUNCTION("""COMPUTED_VALUE"""),1380.6)</f>
        <v>1380.6</v>
      </c>
      <c r="M95" s="2">
        <f>IFERROR(__xludf.DUMMYFUNCTION("""COMPUTED_VALUE"""),45427.66666666667)</f>
        <v>45427.66667</v>
      </c>
      <c r="N95" s="1">
        <f>IFERROR(__xludf.DUMMYFUNCTION("""COMPUTED_VALUE"""),1.2542891E7)</f>
        <v>12542891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IFERROR(__xludf.DUMMYFUNCTION("""COMPUTED_VALUE"""),1384.46)</f>
        <v>1384.46</v>
      </c>
      <c r="D96" s="2">
        <f>IFERROR(__xludf.DUMMYFUNCTION("""COMPUTED_VALUE"""),45428.66666666667)</f>
        <v>45428.66667</v>
      </c>
      <c r="E96" s="1">
        <f>IFERROR(__xludf.DUMMYFUNCTION("""COMPUTED_VALUE"""),1396.19)</f>
        <v>1396.19</v>
      </c>
      <c r="G96" s="2">
        <f>IFERROR(__xludf.DUMMYFUNCTION("""COMPUTED_VALUE"""),45428.66666666667)</f>
        <v>45428.66667</v>
      </c>
      <c r="H96" s="1">
        <f>IFERROR(__xludf.DUMMYFUNCTION("""COMPUTED_VALUE"""),1383.65)</f>
        <v>1383.65</v>
      </c>
      <c r="J96" s="2">
        <f>IFERROR(__xludf.DUMMYFUNCTION("""COMPUTED_VALUE"""),45428.66666666667)</f>
        <v>45428.66667</v>
      </c>
      <c r="K96" s="1">
        <f>IFERROR(__xludf.DUMMYFUNCTION("""COMPUTED_VALUE"""),1388.22)</f>
        <v>1388.22</v>
      </c>
      <c r="M96" s="2">
        <f>IFERROR(__xludf.DUMMYFUNCTION("""COMPUTED_VALUE"""),45428.66666666667)</f>
        <v>45428.66667</v>
      </c>
      <c r="N96" s="1">
        <f>IFERROR(__xludf.DUMMYFUNCTION("""COMPUTED_VALUE"""),1.1407455E7)</f>
        <v>11407455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IFERROR(__xludf.DUMMYFUNCTION("""COMPUTED_VALUE"""),1386.93)</f>
        <v>1386.93</v>
      </c>
      <c r="D97" s="2">
        <f>IFERROR(__xludf.DUMMYFUNCTION("""COMPUTED_VALUE"""),45429.66666666667)</f>
        <v>45429.66667</v>
      </c>
      <c r="E97" s="1">
        <f>IFERROR(__xludf.DUMMYFUNCTION("""COMPUTED_VALUE"""),1394.4)</f>
        <v>1394.4</v>
      </c>
      <c r="G97" s="2">
        <f>IFERROR(__xludf.DUMMYFUNCTION("""COMPUTED_VALUE"""),45429.66666666667)</f>
        <v>45429.66667</v>
      </c>
      <c r="H97" s="1">
        <f>IFERROR(__xludf.DUMMYFUNCTION("""COMPUTED_VALUE"""),1379.46)</f>
        <v>1379.46</v>
      </c>
      <c r="J97" s="2">
        <f>IFERROR(__xludf.DUMMYFUNCTION("""COMPUTED_VALUE"""),45429.66666666667)</f>
        <v>45429.66667</v>
      </c>
      <c r="K97" s="1">
        <f>IFERROR(__xludf.DUMMYFUNCTION("""COMPUTED_VALUE"""),1393.74)</f>
        <v>1393.74</v>
      </c>
      <c r="M97" s="2">
        <f>IFERROR(__xludf.DUMMYFUNCTION("""COMPUTED_VALUE"""),45429.66666666667)</f>
        <v>45429.66667</v>
      </c>
      <c r="N97" s="1">
        <f>IFERROR(__xludf.DUMMYFUNCTION("""COMPUTED_VALUE"""),1.4933792E7)</f>
        <v>14933792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IFERROR(__xludf.DUMMYFUNCTION("""COMPUTED_VALUE"""),1383.72)</f>
        <v>1383.72</v>
      </c>
      <c r="D98" s="2">
        <f>IFERROR(__xludf.DUMMYFUNCTION("""COMPUTED_VALUE"""),45432.66666666667)</f>
        <v>45432.66667</v>
      </c>
      <c r="E98" s="1">
        <f>IFERROR(__xludf.DUMMYFUNCTION("""COMPUTED_VALUE"""),1387.87)</f>
        <v>1387.87</v>
      </c>
      <c r="G98" s="2">
        <f>IFERROR(__xludf.DUMMYFUNCTION("""COMPUTED_VALUE"""),45432.66666666667)</f>
        <v>45432.66667</v>
      </c>
      <c r="H98" s="1">
        <f>IFERROR(__xludf.DUMMYFUNCTION("""COMPUTED_VALUE"""),1366.56)</f>
        <v>1366.56</v>
      </c>
      <c r="J98" s="2">
        <f>IFERROR(__xludf.DUMMYFUNCTION("""COMPUTED_VALUE"""),45432.66666666667)</f>
        <v>45432.66667</v>
      </c>
      <c r="K98" s="1">
        <f>IFERROR(__xludf.DUMMYFUNCTION("""COMPUTED_VALUE"""),1367.11)</f>
        <v>1367.11</v>
      </c>
      <c r="M98" s="2">
        <f>IFERROR(__xludf.DUMMYFUNCTION("""COMPUTED_VALUE"""),45432.66666666667)</f>
        <v>45432.66667</v>
      </c>
      <c r="N98" s="1">
        <f>IFERROR(__xludf.DUMMYFUNCTION("""COMPUTED_VALUE"""),1.4792328E7)</f>
        <v>14792328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IFERROR(__xludf.DUMMYFUNCTION("""COMPUTED_VALUE"""),1373.86)</f>
        <v>1373.86</v>
      </c>
      <c r="D99" s="2">
        <f>IFERROR(__xludf.DUMMYFUNCTION("""COMPUTED_VALUE"""),45433.66666666667)</f>
        <v>45433.66667</v>
      </c>
      <c r="E99" s="1">
        <f>IFERROR(__xludf.DUMMYFUNCTION("""COMPUTED_VALUE"""),1379.21)</f>
        <v>1379.21</v>
      </c>
      <c r="G99" s="2">
        <f>IFERROR(__xludf.DUMMYFUNCTION("""COMPUTED_VALUE"""),45433.66666666667)</f>
        <v>45433.66667</v>
      </c>
      <c r="H99" s="1">
        <f>IFERROR(__xludf.DUMMYFUNCTION("""COMPUTED_VALUE"""),1364.56)</f>
        <v>1364.56</v>
      </c>
      <c r="J99" s="2">
        <f>IFERROR(__xludf.DUMMYFUNCTION("""COMPUTED_VALUE"""),45433.66666666667)</f>
        <v>45433.66667</v>
      </c>
      <c r="K99" s="1">
        <f>IFERROR(__xludf.DUMMYFUNCTION("""COMPUTED_VALUE"""),1368.48)</f>
        <v>1368.48</v>
      </c>
      <c r="M99" s="2">
        <f>IFERROR(__xludf.DUMMYFUNCTION("""COMPUTED_VALUE"""),45433.66666666667)</f>
        <v>45433.66667</v>
      </c>
      <c r="N99" s="1">
        <f>IFERROR(__xludf.DUMMYFUNCTION("""COMPUTED_VALUE"""),1.7764398E7)</f>
        <v>17764398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IFERROR(__xludf.DUMMYFUNCTION("""COMPUTED_VALUE"""),1369.57)</f>
        <v>1369.57</v>
      </c>
      <c r="D100" s="2">
        <f>IFERROR(__xludf.DUMMYFUNCTION("""COMPUTED_VALUE"""),45434.66666666667)</f>
        <v>45434.66667</v>
      </c>
      <c r="E100" s="1">
        <f>IFERROR(__xludf.DUMMYFUNCTION("""COMPUTED_VALUE"""),1433.44)</f>
        <v>1433.44</v>
      </c>
      <c r="G100" s="2">
        <f>IFERROR(__xludf.DUMMYFUNCTION("""COMPUTED_VALUE"""),45434.66666666667)</f>
        <v>45434.66667</v>
      </c>
      <c r="H100" s="1">
        <f>IFERROR(__xludf.DUMMYFUNCTION("""COMPUTED_VALUE"""),1369.23)</f>
        <v>1369.23</v>
      </c>
      <c r="J100" s="2">
        <f>IFERROR(__xludf.DUMMYFUNCTION("""COMPUTED_VALUE"""),45434.66666666667)</f>
        <v>45434.66667</v>
      </c>
      <c r="K100" s="1">
        <f>IFERROR(__xludf.DUMMYFUNCTION("""COMPUTED_VALUE"""),1393.23)</f>
        <v>1393.23</v>
      </c>
      <c r="M100" s="2">
        <f>IFERROR(__xludf.DUMMYFUNCTION("""COMPUTED_VALUE"""),45434.66666666667)</f>
        <v>45434.66667</v>
      </c>
      <c r="N100" s="1">
        <f>IFERROR(__xludf.DUMMYFUNCTION("""COMPUTED_VALUE"""),2.7222555E7)</f>
        <v>27222555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IFERROR(__xludf.DUMMYFUNCTION("""COMPUTED_VALUE"""),1395.93)</f>
        <v>1395.93</v>
      </c>
      <c r="D101" s="2">
        <f>IFERROR(__xludf.DUMMYFUNCTION("""COMPUTED_VALUE"""),45435.66666666667)</f>
        <v>45435.66667</v>
      </c>
      <c r="E101" s="1">
        <f>IFERROR(__xludf.DUMMYFUNCTION("""COMPUTED_VALUE"""),1397.9)</f>
        <v>1397.9</v>
      </c>
      <c r="G101" s="2">
        <f>IFERROR(__xludf.DUMMYFUNCTION("""COMPUTED_VALUE"""),45435.66666666667)</f>
        <v>45435.66667</v>
      </c>
      <c r="H101" s="1">
        <f>IFERROR(__xludf.DUMMYFUNCTION("""COMPUTED_VALUE"""),1374.57)</f>
        <v>1374.57</v>
      </c>
      <c r="J101" s="2">
        <f>IFERROR(__xludf.DUMMYFUNCTION("""COMPUTED_VALUE"""),45435.66666666667)</f>
        <v>45435.66667</v>
      </c>
      <c r="K101" s="1">
        <f>IFERROR(__xludf.DUMMYFUNCTION("""COMPUTED_VALUE"""),1386.75)</f>
        <v>1386.75</v>
      </c>
      <c r="M101" s="2">
        <f>IFERROR(__xludf.DUMMYFUNCTION("""COMPUTED_VALUE"""),45435.66666666667)</f>
        <v>45435.66667</v>
      </c>
      <c r="N101" s="1">
        <f>IFERROR(__xludf.DUMMYFUNCTION("""COMPUTED_VALUE"""),1.9109592E7)</f>
        <v>19109592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IFERROR(__xludf.DUMMYFUNCTION("""COMPUTED_VALUE"""),1419.24)</f>
        <v>1419.24</v>
      </c>
      <c r="D102" s="2">
        <f>IFERROR(__xludf.DUMMYFUNCTION("""COMPUTED_VALUE"""),45436.66666666667)</f>
        <v>45436.66667</v>
      </c>
      <c r="E102" s="1">
        <f>IFERROR(__xludf.DUMMYFUNCTION("""COMPUTED_VALUE"""),1451.64)</f>
        <v>1451.64</v>
      </c>
      <c r="G102" s="2">
        <f>IFERROR(__xludf.DUMMYFUNCTION("""COMPUTED_VALUE"""),45436.66666666667)</f>
        <v>45436.66667</v>
      </c>
      <c r="H102" s="1">
        <f>IFERROR(__xludf.DUMMYFUNCTION("""COMPUTED_VALUE"""),1419.03)</f>
        <v>1419.03</v>
      </c>
      <c r="J102" s="2">
        <f>IFERROR(__xludf.DUMMYFUNCTION("""COMPUTED_VALUE"""),45436.66666666667)</f>
        <v>45436.66667</v>
      </c>
      <c r="K102" s="1">
        <f>IFERROR(__xludf.DUMMYFUNCTION("""COMPUTED_VALUE"""),1439.2)</f>
        <v>1439.2</v>
      </c>
      <c r="M102" s="2">
        <f>IFERROR(__xludf.DUMMYFUNCTION("""COMPUTED_VALUE"""),45436.66666666667)</f>
        <v>45436.66667</v>
      </c>
      <c r="N102" s="1">
        <f>IFERROR(__xludf.DUMMYFUNCTION("""COMPUTED_VALUE"""),2.1070771E7)</f>
        <v>21070771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IFERROR(__xludf.DUMMYFUNCTION("""COMPUTED_VALUE"""),1435.29)</f>
        <v>1435.29</v>
      </c>
      <c r="D103" s="2">
        <f>IFERROR(__xludf.DUMMYFUNCTION("""COMPUTED_VALUE"""),45440.66666666667)</f>
        <v>45440.66667</v>
      </c>
      <c r="E103" s="1">
        <f>IFERROR(__xludf.DUMMYFUNCTION("""COMPUTED_VALUE"""),1445.56)</f>
        <v>1445.56</v>
      </c>
      <c r="G103" s="2">
        <f>IFERROR(__xludf.DUMMYFUNCTION("""COMPUTED_VALUE"""),45440.66666666667)</f>
        <v>45440.66667</v>
      </c>
      <c r="H103" s="1">
        <f>IFERROR(__xludf.DUMMYFUNCTION("""COMPUTED_VALUE"""),1417.99)</f>
        <v>1417.99</v>
      </c>
      <c r="J103" s="2">
        <f>IFERROR(__xludf.DUMMYFUNCTION("""COMPUTED_VALUE"""),45440.66666666667)</f>
        <v>45440.66667</v>
      </c>
      <c r="K103" s="1">
        <f>IFERROR(__xludf.DUMMYFUNCTION("""COMPUTED_VALUE"""),1418.98)</f>
        <v>1418.98</v>
      </c>
      <c r="M103" s="2">
        <f>IFERROR(__xludf.DUMMYFUNCTION("""COMPUTED_VALUE"""),45440.66666666667)</f>
        <v>45440.66667</v>
      </c>
      <c r="N103" s="1">
        <f>IFERROR(__xludf.DUMMYFUNCTION("""COMPUTED_VALUE"""),1.8924149E7)</f>
        <v>18924149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IFERROR(__xludf.DUMMYFUNCTION("""COMPUTED_VALUE"""),1412.58)</f>
        <v>1412.58</v>
      </c>
      <c r="D104" s="2">
        <f>IFERROR(__xludf.DUMMYFUNCTION("""COMPUTED_VALUE"""),45441.66666666667)</f>
        <v>45441.66667</v>
      </c>
      <c r="E104" s="1">
        <f>IFERROR(__xludf.DUMMYFUNCTION("""COMPUTED_VALUE"""),1430.83)</f>
        <v>1430.83</v>
      </c>
      <c r="G104" s="2">
        <f>IFERROR(__xludf.DUMMYFUNCTION("""COMPUTED_VALUE"""),45441.66666666667)</f>
        <v>45441.66667</v>
      </c>
      <c r="H104" s="1">
        <f>IFERROR(__xludf.DUMMYFUNCTION("""COMPUTED_VALUE"""),1412.58)</f>
        <v>1412.58</v>
      </c>
      <c r="J104" s="2">
        <f>IFERROR(__xludf.DUMMYFUNCTION("""COMPUTED_VALUE"""),45441.66666666667)</f>
        <v>45441.66667</v>
      </c>
      <c r="K104" s="1">
        <f>IFERROR(__xludf.DUMMYFUNCTION("""COMPUTED_VALUE"""),1425.93)</f>
        <v>1425.93</v>
      </c>
      <c r="M104" s="2">
        <f>IFERROR(__xludf.DUMMYFUNCTION("""COMPUTED_VALUE"""),45441.66666666667)</f>
        <v>45441.66667</v>
      </c>
      <c r="N104" s="1">
        <f>IFERROR(__xludf.DUMMYFUNCTION("""COMPUTED_VALUE"""),2.2707214E7)</f>
        <v>22707214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IFERROR(__xludf.DUMMYFUNCTION("""COMPUTED_VALUE"""),1450.3)</f>
        <v>1450.3</v>
      </c>
      <c r="D105" s="2">
        <f>IFERROR(__xludf.DUMMYFUNCTION("""COMPUTED_VALUE"""),45442.66666666667)</f>
        <v>45442.66667</v>
      </c>
      <c r="E105" s="1">
        <f>IFERROR(__xludf.DUMMYFUNCTION("""COMPUTED_VALUE"""),1477.79)</f>
        <v>1477.79</v>
      </c>
      <c r="G105" s="2">
        <f>IFERROR(__xludf.DUMMYFUNCTION("""COMPUTED_VALUE"""),45442.66666666667)</f>
        <v>45442.66667</v>
      </c>
      <c r="H105" s="1">
        <f>IFERROR(__xludf.DUMMYFUNCTION("""COMPUTED_VALUE"""),1450.3)</f>
        <v>1450.3</v>
      </c>
      <c r="J105" s="2">
        <f>IFERROR(__xludf.DUMMYFUNCTION("""COMPUTED_VALUE"""),45442.66666666667)</f>
        <v>45442.66667</v>
      </c>
      <c r="K105" s="1">
        <f>IFERROR(__xludf.DUMMYFUNCTION("""COMPUTED_VALUE"""),1464.66)</f>
        <v>1464.66</v>
      </c>
      <c r="M105" s="2">
        <f>IFERROR(__xludf.DUMMYFUNCTION("""COMPUTED_VALUE"""),45442.66666666667)</f>
        <v>45442.66667</v>
      </c>
      <c r="N105" s="1">
        <f>IFERROR(__xludf.DUMMYFUNCTION("""COMPUTED_VALUE"""),4.1463395E7)</f>
        <v>41463395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IFERROR(__xludf.DUMMYFUNCTION("""COMPUTED_VALUE"""),1473.07)</f>
        <v>1473.07</v>
      </c>
      <c r="D106" s="2">
        <f>IFERROR(__xludf.DUMMYFUNCTION("""COMPUTED_VALUE"""),45443.66666666667)</f>
        <v>45443.66667</v>
      </c>
      <c r="E106" s="1">
        <f>IFERROR(__xludf.DUMMYFUNCTION("""COMPUTED_VALUE"""),1483.14)</f>
        <v>1483.14</v>
      </c>
      <c r="G106" s="2">
        <f>IFERROR(__xludf.DUMMYFUNCTION("""COMPUTED_VALUE"""),45443.66666666667)</f>
        <v>45443.66667</v>
      </c>
      <c r="H106" s="1">
        <f>IFERROR(__xludf.DUMMYFUNCTION("""COMPUTED_VALUE"""),1465.06)</f>
        <v>1465.06</v>
      </c>
      <c r="J106" s="2">
        <f>IFERROR(__xludf.DUMMYFUNCTION("""COMPUTED_VALUE"""),45443.66666666667)</f>
        <v>45443.66667</v>
      </c>
      <c r="K106" s="1">
        <f>IFERROR(__xludf.DUMMYFUNCTION("""COMPUTED_VALUE"""),1475.26)</f>
        <v>1475.26</v>
      </c>
      <c r="M106" s="2">
        <f>IFERROR(__xludf.DUMMYFUNCTION("""COMPUTED_VALUE"""),45443.66666666667)</f>
        <v>45443.66667</v>
      </c>
      <c r="N106" s="1">
        <f>IFERROR(__xludf.DUMMYFUNCTION("""COMPUTED_VALUE"""),8.5742784E7)</f>
        <v>85742784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IFERROR(__xludf.DUMMYFUNCTION("""COMPUTED_VALUE"""),1475.9)</f>
        <v>1475.9</v>
      </c>
      <c r="D107" s="2">
        <f>IFERROR(__xludf.DUMMYFUNCTION("""COMPUTED_VALUE"""),45446.66666666667)</f>
        <v>45446.66667</v>
      </c>
      <c r="E107" s="1">
        <f>IFERROR(__xludf.DUMMYFUNCTION("""COMPUTED_VALUE"""),1502.76)</f>
        <v>1502.76</v>
      </c>
      <c r="G107" s="2">
        <f>IFERROR(__xludf.DUMMYFUNCTION("""COMPUTED_VALUE"""),45446.66666666667)</f>
        <v>45446.66667</v>
      </c>
      <c r="H107" s="1">
        <f>IFERROR(__xludf.DUMMYFUNCTION("""COMPUTED_VALUE"""),1474.98)</f>
        <v>1474.98</v>
      </c>
      <c r="J107" s="2">
        <f>IFERROR(__xludf.DUMMYFUNCTION("""COMPUTED_VALUE"""),45446.66666666667)</f>
        <v>45446.66667</v>
      </c>
      <c r="K107" s="1">
        <f>IFERROR(__xludf.DUMMYFUNCTION("""COMPUTED_VALUE"""),1497.38)</f>
        <v>1497.38</v>
      </c>
      <c r="M107" s="2">
        <f>IFERROR(__xludf.DUMMYFUNCTION("""COMPUTED_VALUE"""),45446.66666666667)</f>
        <v>45446.66667</v>
      </c>
      <c r="N107" s="1">
        <f>IFERROR(__xludf.DUMMYFUNCTION("""COMPUTED_VALUE"""),3.3120636E7)</f>
        <v>33120636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IFERROR(__xludf.DUMMYFUNCTION("""COMPUTED_VALUE"""),1494.08)</f>
        <v>1494.08</v>
      </c>
      <c r="D108" s="2">
        <f>IFERROR(__xludf.DUMMYFUNCTION("""COMPUTED_VALUE"""),45447.66666666667)</f>
        <v>45447.66667</v>
      </c>
      <c r="E108" s="1">
        <f>IFERROR(__xludf.DUMMYFUNCTION("""COMPUTED_VALUE"""),1500.21)</f>
        <v>1500.21</v>
      </c>
      <c r="G108" s="2">
        <f>IFERROR(__xludf.DUMMYFUNCTION("""COMPUTED_VALUE"""),45447.66666666667)</f>
        <v>45447.66667</v>
      </c>
      <c r="H108" s="1">
        <f>IFERROR(__xludf.DUMMYFUNCTION("""COMPUTED_VALUE"""),1480.77)</f>
        <v>1480.77</v>
      </c>
      <c r="J108" s="2">
        <f>IFERROR(__xludf.DUMMYFUNCTION("""COMPUTED_VALUE"""),45447.66666666667)</f>
        <v>45447.66667</v>
      </c>
      <c r="K108" s="1">
        <f>IFERROR(__xludf.DUMMYFUNCTION("""COMPUTED_VALUE"""),1494.24)</f>
        <v>1494.24</v>
      </c>
      <c r="M108" s="2">
        <f>IFERROR(__xludf.DUMMYFUNCTION("""COMPUTED_VALUE"""),45447.66666666667)</f>
        <v>45447.66667</v>
      </c>
      <c r="N108" s="1">
        <f>IFERROR(__xludf.DUMMYFUNCTION("""COMPUTED_VALUE"""),2.2053475E7)</f>
        <v>22053475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IFERROR(__xludf.DUMMYFUNCTION("""COMPUTED_VALUE"""),1498.08)</f>
        <v>1498.08</v>
      </c>
      <c r="D109" s="2">
        <f>IFERROR(__xludf.DUMMYFUNCTION("""COMPUTED_VALUE"""),45448.66666666667)</f>
        <v>45448.66667</v>
      </c>
      <c r="E109" s="1">
        <f>IFERROR(__xludf.DUMMYFUNCTION("""COMPUTED_VALUE"""),1523.61)</f>
        <v>1523.61</v>
      </c>
      <c r="G109" s="2">
        <f>IFERROR(__xludf.DUMMYFUNCTION("""COMPUTED_VALUE"""),45448.66666666667)</f>
        <v>45448.66667</v>
      </c>
      <c r="H109" s="1">
        <f>IFERROR(__xludf.DUMMYFUNCTION("""COMPUTED_VALUE"""),1491.28)</f>
        <v>1491.28</v>
      </c>
      <c r="J109" s="2">
        <f>IFERROR(__xludf.DUMMYFUNCTION("""COMPUTED_VALUE"""),45448.66666666667)</f>
        <v>45448.66667</v>
      </c>
      <c r="K109" s="1">
        <f>IFERROR(__xludf.DUMMYFUNCTION("""COMPUTED_VALUE"""),1523.52)</f>
        <v>1523.52</v>
      </c>
      <c r="M109" s="2">
        <f>IFERROR(__xludf.DUMMYFUNCTION("""COMPUTED_VALUE"""),45448.66666666667)</f>
        <v>45448.66667</v>
      </c>
      <c r="N109" s="1">
        <f>IFERROR(__xludf.DUMMYFUNCTION("""COMPUTED_VALUE"""),2.5096317E7)</f>
        <v>25096317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IFERROR(__xludf.DUMMYFUNCTION("""COMPUTED_VALUE"""),1522.21)</f>
        <v>1522.21</v>
      </c>
      <c r="D110" s="2">
        <f>IFERROR(__xludf.DUMMYFUNCTION("""COMPUTED_VALUE"""),45449.66666666667)</f>
        <v>45449.66667</v>
      </c>
      <c r="E110" s="1">
        <f>IFERROR(__xludf.DUMMYFUNCTION("""COMPUTED_VALUE"""),1523.41)</f>
        <v>1523.41</v>
      </c>
      <c r="G110" s="2">
        <f>IFERROR(__xludf.DUMMYFUNCTION("""COMPUTED_VALUE"""),45449.66666666667)</f>
        <v>45449.66667</v>
      </c>
      <c r="H110" s="1">
        <f>IFERROR(__xludf.DUMMYFUNCTION("""COMPUTED_VALUE"""),1508.11)</f>
        <v>1508.11</v>
      </c>
      <c r="J110" s="2">
        <f>IFERROR(__xludf.DUMMYFUNCTION("""COMPUTED_VALUE"""),45449.66666666667)</f>
        <v>45449.66667</v>
      </c>
      <c r="K110" s="1">
        <f>IFERROR(__xludf.DUMMYFUNCTION("""COMPUTED_VALUE"""),1513.0)</f>
        <v>1513</v>
      </c>
      <c r="M110" s="2">
        <f>IFERROR(__xludf.DUMMYFUNCTION("""COMPUTED_VALUE"""),45449.66666666667)</f>
        <v>45449.66667</v>
      </c>
      <c r="N110" s="1">
        <f>IFERROR(__xludf.DUMMYFUNCTION("""COMPUTED_VALUE"""),1.9276351E7)</f>
        <v>19276351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IFERROR(__xludf.DUMMYFUNCTION("""COMPUTED_VALUE"""),1516.61)</f>
        <v>1516.61</v>
      </c>
      <c r="D111" s="2">
        <f>IFERROR(__xludf.DUMMYFUNCTION("""COMPUTED_VALUE"""),45450.66666666667)</f>
        <v>45450.66667</v>
      </c>
      <c r="E111" s="1">
        <f>IFERROR(__xludf.DUMMYFUNCTION("""COMPUTED_VALUE"""),1529.73)</f>
        <v>1529.73</v>
      </c>
      <c r="G111" s="2">
        <f>IFERROR(__xludf.DUMMYFUNCTION("""COMPUTED_VALUE"""),45450.66666666667)</f>
        <v>45450.66667</v>
      </c>
      <c r="H111" s="1">
        <f>IFERROR(__xludf.DUMMYFUNCTION("""COMPUTED_VALUE"""),1514.55)</f>
        <v>1514.55</v>
      </c>
      <c r="J111" s="2">
        <f>IFERROR(__xludf.DUMMYFUNCTION("""COMPUTED_VALUE"""),45450.66666666667)</f>
        <v>45450.66667</v>
      </c>
      <c r="K111" s="1">
        <f>IFERROR(__xludf.DUMMYFUNCTION("""COMPUTED_VALUE"""),1515.07)</f>
        <v>1515.07</v>
      </c>
      <c r="M111" s="2">
        <f>IFERROR(__xludf.DUMMYFUNCTION("""COMPUTED_VALUE"""),45450.66666666667)</f>
        <v>45450.66667</v>
      </c>
      <c r="N111" s="1">
        <f>IFERROR(__xludf.DUMMYFUNCTION("""COMPUTED_VALUE"""),1.7184493E7)</f>
        <v>17184493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IFERROR(__xludf.DUMMYFUNCTION("""COMPUTED_VALUE"""),1511.79)</f>
        <v>1511.79</v>
      </c>
      <c r="D112" s="2">
        <f>IFERROR(__xludf.DUMMYFUNCTION("""COMPUTED_VALUE"""),45453.66666666667)</f>
        <v>45453.66667</v>
      </c>
      <c r="E112" s="1">
        <f>IFERROR(__xludf.DUMMYFUNCTION("""COMPUTED_VALUE"""),1517.92)</f>
        <v>1517.92</v>
      </c>
      <c r="G112" s="2">
        <f>IFERROR(__xludf.DUMMYFUNCTION("""COMPUTED_VALUE"""),45453.66666666667)</f>
        <v>45453.66667</v>
      </c>
      <c r="H112" s="1">
        <f>IFERROR(__xludf.DUMMYFUNCTION("""COMPUTED_VALUE"""),1504.43)</f>
        <v>1504.43</v>
      </c>
      <c r="J112" s="2">
        <f>IFERROR(__xludf.DUMMYFUNCTION("""COMPUTED_VALUE"""),45453.66666666667)</f>
        <v>45453.66667</v>
      </c>
      <c r="K112" s="1">
        <f>IFERROR(__xludf.DUMMYFUNCTION("""COMPUTED_VALUE"""),1517.2)</f>
        <v>1517.2</v>
      </c>
      <c r="M112" s="2">
        <f>IFERROR(__xludf.DUMMYFUNCTION("""COMPUTED_VALUE"""),45453.66666666667)</f>
        <v>45453.66667</v>
      </c>
      <c r="N112" s="1">
        <f>IFERROR(__xludf.DUMMYFUNCTION("""COMPUTED_VALUE"""),1.5622775E7)</f>
        <v>15622775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IFERROR(__xludf.DUMMYFUNCTION("""COMPUTED_VALUE"""),1514.18)</f>
        <v>1514.18</v>
      </c>
      <c r="D113" s="2">
        <f>IFERROR(__xludf.DUMMYFUNCTION("""COMPUTED_VALUE"""),45454.66666666667)</f>
        <v>45454.66667</v>
      </c>
      <c r="E113" s="1">
        <f>IFERROR(__xludf.DUMMYFUNCTION("""COMPUTED_VALUE"""),1518.44)</f>
        <v>1518.44</v>
      </c>
      <c r="G113" s="2">
        <f>IFERROR(__xludf.DUMMYFUNCTION("""COMPUTED_VALUE"""),45454.66666666667)</f>
        <v>45454.66667</v>
      </c>
      <c r="H113" s="1">
        <f>IFERROR(__xludf.DUMMYFUNCTION("""COMPUTED_VALUE"""),1505.39)</f>
        <v>1505.39</v>
      </c>
      <c r="J113" s="2">
        <f>IFERROR(__xludf.DUMMYFUNCTION("""COMPUTED_VALUE"""),45454.66666666667)</f>
        <v>45454.66667</v>
      </c>
      <c r="K113" s="1">
        <f>IFERROR(__xludf.DUMMYFUNCTION("""COMPUTED_VALUE"""),1514.98)</f>
        <v>1514.98</v>
      </c>
      <c r="M113" s="2">
        <f>IFERROR(__xludf.DUMMYFUNCTION("""COMPUTED_VALUE"""),45454.66666666667)</f>
        <v>45454.66667</v>
      </c>
      <c r="N113" s="1">
        <f>IFERROR(__xludf.DUMMYFUNCTION("""COMPUTED_VALUE"""),1.4300189E7)</f>
        <v>14300189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IFERROR(__xludf.DUMMYFUNCTION("""COMPUTED_VALUE"""),1522.26)</f>
        <v>1522.26</v>
      </c>
      <c r="D114" s="2">
        <f>IFERROR(__xludf.DUMMYFUNCTION("""COMPUTED_VALUE"""),45455.66666666667)</f>
        <v>45455.66667</v>
      </c>
      <c r="E114" s="1">
        <f>IFERROR(__xludf.DUMMYFUNCTION("""COMPUTED_VALUE"""),1524.64)</f>
        <v>1524.64</v>
      </c>
      <c r="G114" s="2">
        <f>IFERROR(__xludf.DUMMYFUNCTION("""COMPUTED_VALUE"""),45455.66666666667)</f>
        <v>45455.66667</v>
      </c>
      <c r="H114" s="1">
        <f>IFERROR(__xludf.DUMMYFUNCTION("""COMPUTED_VALUE"""),1506.36)</f>
        <v>1506.36</v>
      </c>
      <c r="J114" s="2">
        <f>IFERROR(__xludf.DUMMYFUNCTION("""COMPUTED_VALUE"""),45455.66666666667)</f>
        <v>45455.66667</v>
      </c>
      <c r="K114" s="1">
        <f>IFERROR(__xludf.DUMMYFUNCTION("""COMPUTED_VALUE"""),1514.99)</f>
        <v>1514.99</v>
      </c>
      <c r="M114" s="2">
        <f>IFERROR(__xludf.DUMMYFUNCTION("""COMPUTED_VALUE"""),45455.66666666667)</f>
        <v>45455.66667</v>
      </c>
      <c r="N114" s="1">
        <f>IFERROR(__xludf.DUMMYFUNCTION("""COMPUTED_VALUE"""),1.6731849E7)</f>
        <v>16731849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IFERROR(__xludf.DUMMYFUNCTION("""COMPUTED_VALUE"""),1514.46)</f>
        <v>1514.46</v>
      </c>
      <c r="D115" s="2">
        <f>IFERROR(__xludf.DUMMYFUNCTION("""COMPUTED_VALUE"""),45456.66666666667)</f>
        <v>45456.66667</v>
      </c>
      <c r="E115" s="1">
        <f>IFERROR(__xludf.DUMMYFUNCTION("""COMPUTED_VALUE"""),1530.9)</f>
        <v>1530.9</v>
      </c>
      <c r="G115" s="2">
        <f>IFERROR(__xludf.DUMMYFUNCTION("""COMPUTED_VALUE"""),45456.66666666667)</f>
        <v>45456.66667</v>
      </c>
      <c r="H115" s="1">
        <f>IFERROR(__xludf.DUMMYFUNCTION("""COMPUTED_VALUE"""),1511.53)</f>
        <v>1511.53</v>
      </c>
      <c r="J115" s="2">
        <f>IFERROR(__xludf.DUMMYFUNCTION("""COMPUTED_VALUE"""),45456.66666666667)</f>
        <v>45456.66667</v>
      </c>
      <c r="K115" s="1">
        <f>IFERROR(__xludf.DUMMYFUNCTION("""COMPUTED_VALUE"""),1527.97)</f>
        <v>1527.97</v>
      </c>
      <c r="M115" s="2">
        <f>IFERROR(__xludf.DUMMYFUNCTION("""COMPUTED_VALUE"""),45456.66666666667)</f>
        <v>45456.66667</v>
      </c>
      <c r="N115" s="1">
        <f>IFERROR(__xludf.DUMMYFUNCTION("""COMPUTED_VALUE"""),1.6457749E7)</f>
        <v>16457749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IFERROR(__xludf.DUMMYFUNCTION("""COMPUTED_VALUE"""),1525.29)</f>
        <v>1525.29</v>
      </c>
      <c r="D116" s="2">
        <f>IFERROR(__xludf.DUMMYFUNCTION("""COMPUTED_VALUE"""),45457.66666666667)</f>
        <v>45457.66667</v>
      </c>
      <c r="E116" s="1">
        <f>IFERROR(__xludf.DUMMYFUNCTION("""COMPUTED_VALUE"""),1532.02)</f>
        <v>1532.02</v>
      </c>
      <c r="G116" s="2">
        <f>IFERROR(__xludf.DUMMYFUNCTION("""COMPUTED_VALUE"""),45457.66666666667)</f>
        <v>45457.66667</v>
      </c>
      <c r="H116" s="1">
        <f>IFERROR(__xludf.DUMMYFUNCTION("""COMPUTED_VALUE"""),1520.94)</f>
        <v>1520.94</v>
      </c>
      <c r="J116" s="2">
        <f>IFERROR(__xludf.DUMMYFUNCTION("""COMPUTED_VALUE"""),45457.66666666667)</f>
        <v>45457.66667</v>
      </c>
      <c r="K116" s="1">
        <f>IFERROR(__xludf.DUMMYFUNCTION("""COMPUTED_VALUE"""),1527.64)</f>
        <v>1527.64</v>
      </c>
      <c r="M116" s="2">
        <f>IFERROR(__xludf.DUMMYFUNCTION("""COMPUTED_VALUE"""),45457.66666666667)</f>
        <v>45457.66667</v>
      </c>
      <c r="N116" s="1">
        <f>IFERROR(__xludf.DUMMYFUNCTION("""COMPUTED_VALUE"""),1.4732575E7)</f>
        <v>14732575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IFERROR(__xludf.DUMMYFUNCTION("""COMPUTED_VALUE"""),1526.81)</f>
        <v>1526.81</v>
      </c>
      <c r="D117" s="2">
        <f>IFERROR(__xludf.DUMMYFUNCTION("""COMPUTED_VALUE"""),45460.66666666667)</f>
        <v>45460.66667</v>
      </c>
      <c r="E117" s="1">
        <f>IFERROR(__xludf.DUMMYFUNCTION("""COMPUTED_VALUE"""),1563.04)</f>
        <v>1563.04</v>
      </c>
      <c r="G117" s="2">
        <f>IFERROR(__xludf.DUMMYFUNCTION("""COMPUTED_VALUE"""),45460.66666666667)</f>
        <v>45460.66667</v>
      </c>
      <c r="H117" s="1">
        <f>IFERROR(__xludf.DUMMYFUNCTION("""COMPUTED_VALUE"""),1524.56)</f>
        <v>1524.56</v>
      </c>
      <c r="J117" s="2">
        <f>IFERROR(__xludf.DUMMYFUNCTION("""COMPUTED_VALUE"""),45460.66666666667)</f>
        <v>45460.66667</v>
      </c>
      <c r="K117" s="1">
        <f>IFERROR(__xludf.DUMMYFUNCTION("""COMPUTED_VALUE"""),1559.5)</f>
        <v>1559.5</v>
      </c>
      <c r="M117" s="2">
        <f>IFERROR(__xludf.DUMMYFUNCTION("""COMPUTED_VALUE"""),45460.66666666667)</f>
        <v>45460.66667</v>
      </c>
      <c r="N117" s="1">
        <f>IFERROR(__xludf.DUMMYFUNCTION("""COMPUTED_VALUE"""),1.5677936E7)</f>
        <v>15677936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IFERROR(__xludf.DUMMYFUNCTION("""COMPUTED_VALUE"""),1558.0)</f>
        <v>1558</v>
      </c>
      <c r="D118" s="2">
        <f>IFERROR(__xludf.DUMMYFUNCTION("""COMPUTED_VALUE"""),45461.66666666667)</f>
        <v>45461.66667</v>
      </c>
      <c r="E118" s="1">
        <f>IFERROR(__xludf.DUMMYFUNCTION("""COMPUTED_VALUE"""),1561.77)</f>
        <v>1561.77</v>
      </c>
      <c r="G118" s="2">
        <f>IFERROR(__xludf.DUMMYFUNCTION("""COMPUTED_VALUE"""),45461.66666666667)</f>
        <v>45461.66667</v>
      </c>
      <c r="H118" s="1">
        <f>IFERROR(__xludf.DUMMYFUNCTION("""COMPUTED_VALUE"""),1550.43)</f>
        <v>1550.43</v>
      </c>
      <c r="J118" s="2">
        <f>IFERROR(__xludf.DUMMYFUNCTION("""COMPUTED_VALUE"""),45461.66666666667)</f>
        <v>45461.66667</v>
      </c>
      <c r="K118" s="1">
        <f>IFERROR(__xludf.DUMMYFUNCTION("""COMPUTED_VALUE"""),1555.28)</f>
        <v>1555.28</v>
      </c>
      <c r="M118" s="2">
        <f>IFERROR(__xludf.DUMMYFUNCTION("""COMPUTED_VALUE"""),45461.66666666667)</f>
        <v>45461.66667</v>
      </c>
      <c r="N118" s="1">
        <f>IFERROR(__xludf.DUMMYFUNCTION("""COMPUTED_VALUE"""),1.217453E7)</f>
        <v>12174530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IFERROR(__xludf.DUMMYFUNCTION("""COMPUTED_VALUE"""),1552.96)</f>
        <v>1552.96</v>
      </c>
      <c r="D119" s="2">
        <f>IFERROR(__xludf.DUMMYFUNCTION("""COMPUTED_VALUE"""),45463.66666666667)</f>
        <v>45463.66667</v>
      </c>
      <c r="E119" s="1">
        <f>IFERROR(__xludf.DUMMYFUNCTION("""COMPUTED_VALUE"""),1563.36)</f>
        <v>1563.36</v>
      </c>
      <c r="G119" s="2">
        <f>IFERROR(__xludf.DUMMYFUNCTION("""COMPUTED_VALUE"""),45463.66666666667)</f>
        <v>45463.66667</v>
      </c>
      <c r="H119" s="1">
        <f>IFERROR(__xludf.DUMMYFUNCTION("""COMPUTED_VALUE"""),1549.21)</f>
        <v>1549.21</v>
      </c>
      <c r="J119" s="2">
        <f>IFERROR(__xludf.DUMMYFUNCTION("""COMPUTED_VALUE"""),45463.66666666667)</f>
        <v>45463.66667</v>
      </c>
      <c r="K119" s="1">
        <f>IFERROR(__xludf.DUMMYFUNCTION("""COMPUTED_VALUE"""),1553.68)</f>
        <v>1553.68</v>
      </c>
      <c r="M119" s="2">
        <f>IFERROR(__xludf.DUMMYFUNCTION("""COMPUTED_VALUE"""),45463.66666666667)</f>
        <v>45463.66667</v>
      </c>
      <c r="N119" s="1">
        <f>IFERROR(__xludf.DUMMYFUNCTION("""COMPUTED_VALUE"""),1.605111E7)</f>
        <v>16051110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IFERROR(__xludf.DUMMYFUNCTION("""COMPUTED_VALUE"""),1553.01)</f>
        <v>1553.01</v>
      </c>
      <c r="D120" s="2">
        <f>IFERROR(__xludf.DUMMYFUNCTION("""COMPUTED_VALUE"""),45464.66666666667)</f>
        <v>45464.66667</v>
      </c>
      <c r="E120" s="1">
        <f>IFERROR(__xludf.DUMMYFUNCTION("""COMPUTED_VALUE"""),1565.89)</f>
        <v>1565.89</v>
      </c>
      <c r="G120" s="2">
        <f>IFERROR(__xludf.DUMMYFUNCTION("""COMPUTED_VALUE"""),45464.66666666667)</f>
        <v>45464.66667</v>
      </c>
      <c r="H120" s="1">
        <f>IFERROR(__xludf.DUMMYFUNCTION("""COMPUTED_VALUE"""),1551.12)</f>
        <v>1551.12</v>
      </c>
      <c r="J120" s="2">
        <f>IFERROR(__xludf.DUMMYFUNCTION("""COMPUTED_VALUE"""),45464.66666666667)</f>
        <v>45464.66667</v>
      </c>
      <c r="K120" s="1">
        <f>IFERROR(__xludf.DUMMYFUNCTION("""COMPUTED_VALUE"""),1564.85)</f>
        <v>1564.85</v>
      </c>
      <c r="M120" s="2">
        <f>IFERROR(__xludf.DUMMYFUNCTION("""COMPUTED_VALUE"""),45464.66666666667)</f>
        <v>45464.66667</v>
      </c>
      <c r="N120" s="1">
        <f>IFERROR(__xludf.DUMMYFUNCTION("""COMPUTED_VALUE"""),2.3003855E7)</f>
        <v>23003855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IFERROR(__xludf.DUMMYFUNCTION("""COMPUTED_VALUE"""),1568.64)</f>
        <v>1568.64</v>
      </c>
      <c r="D121" s="2">
        <f>IFERROR(__xludf.DUMMYFUNCTION("""COMPUTED_VALUE"""),45467.66666666667)</f>
        <v>45467.66667</v>
      </c>
      <c r="E121" s="1">
        <f>IFERROR(__xludf.DUMMYFUNCTION("""COMPUTED_VALUE"""),1572.69)</f>
        <v>1572.69</v>
      </c>
      <c r="G121" s="2">
        <f>IFERROR(__xludf.DUMMYFUNCTION("""COMPUTED_VALUE"""),45467.66666666667)</f>
        <v>45467.66667</v>
      </c>
      <c r="H121" s="1">
        <f>IFERROR(__xludf.DUMMYFUNCTION("""COMPUTED_VALUE"""),1560.71)</f>
        <v>1560.71</v>
      </c>
      <c r="J121" s="2">
        <f>IFERROR(__xludf.DUMMYFUNCTION("""COMPUTED_VALUE"""),45467.66666666667)</f>
        <v>45467.66667</v>
      </c>
      <c r="K121" s="1">
        <f>IFERROR(__xludf.DUMMYFUNCTION("""COMPUTED_VALUE"""),1566.57)</f>
        <v>1566.57</v>
      </c>
      <c r="M121" s="2">
        <f>IFERROR(__xludf.DUMMYFUNCTION("""COMPUTED_VALUE"""),45467.66666666667)</f>
        <v>45467.66667</v>
      </c>
      <c r="N121" s="1">
        <f>IFERROR(__xludf.DUMMYFUNCTION("""COMPUTED_VALUE"""),1.2060772E7)</f>
        <v>12060772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IFERROR(__xludf.DUMMYFUNCTION("""COMPUTED_VALUE"""),1570.83)</f>
        <v>1570.83</v>
      </c>
      <c r="D122" s="2">
        <f>IFERROR(__xludf.DUMMYFUNCTION("""COMPUTED_VALUE"""),45468.66666666667)</f>
        <v>45468.66667</v>
      </c>
      <c r="E122" s="1">
        <f>IFERROR(__xludf.DUMMYFUNCTION("""COMPUTED_VALUE"""),1570.83)</f>
        <v>1570.83</v>
      </c>
      <c r="G122" s="2">
        <f>IFERROR(__xludf.DUMMYFUNCTION("""COMPUTED_VALUE"""),45468.66666666667)</f>
        <v>45468.66667</v>
      </c>
      <c r="H122" s="1">
        <f>IFERROR(__xludf.DUMMYFUNCTION("""COMPUTED_VALUE"""),1551.87)</f>
        <v>1551.87</v>
      </c>
      <c r="J122" s="2">
        <f>IFERROR(__xludf.DUMMYFUNCTION("""COMPUTED_VALUE"""),45468.66666666667)</f>
        <v>45468.66667</v>
      </c>
      <c r="K122" s="1">
        <f>IFERROR(__xludf.DUMMYFUNCTION("""COMPUTED_VALUE"""),1559.76)</f>
        <v>1559.76</v>
      </c>
      <c r="M122" s="2">
        <f>IFERROR(__xludf.DUMMYFUNCTION("""COMPUTED_VALUE"""),45468.66666666667)</f>
        <v>45468.66667</v>
      </c>
      <c r="N122" s="1">
        <f>IFERROR(__xludf.DUMMYFUNCTION("""COMPUTED_VALUE"""),1.2396737E7)</f>
        <v>12396737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IFERROR(__xludf.DUMMYFUNCTION("""COMPUTED_VALUE"""),1553.86)</f>
        <v>1553.86</v>
      </c>
      <c r="D123" s="2">
        <f>IFERROR(__xludf.DUMMYFUNCTION("""COMPUTED_VALUE"""),45469.66666666667)</f>
        <v>45469.66667</v>
      </c>
      <c r="E123" s="1">
        <f>IFERROR(__xludf.DUMMYFUNCTION("""COMPUTED_VALUE"""),1571.63)</f>
        <v>1571.63</v>
      </c>
      <c r="G123" s="2">
        <f>IFERROR(__xludf.DUMMYFUNCTION("""COMPUTED_VALUE"""),45469.66666666667)</f>
        <v>45469.66667</v>
      </c>
      <c r="H123" s="1">
        <f>IFERROR(__xludf.DUMMYFUNCTION("""COMPUTED_VALUE"""),1552.62)</f>
        <v>1552.62</v>
      </c>
      <c r="J123" s="2">
        <f>IFERROR(__xludf.DUMMYFUNCTION("""COMPUTED_VALUE"""),45469.66666666667)</f>
        <v>45469.66667</v>
      </c>
      <c r="K123" s="1">
        <f>IFERROR(__xludf.DUMMYFUNCTION("""COMPUTED_VALUE"""),1558.37)</f>
        <v>1558.37</v>
      </c>
      <c r="M123" s="2">
        <f>IFERROR(__xludf.DUMMYFUNCTION("""COMPUTED_VALUE"""),45469.66666666667)</f>
        <v>45469.66667</v>
      </c>
      <c r="N123" s="1">
        <f>IFERROR(__xludf.DUMMYFUNCTION("""COMPUTED_VALUE"""),1.2776077E7)</f>
        <v>12776077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IFERROR(__xludf.DUMMYFUNCTION("""COMPUTED_VALUE"""),1554.85)</f>
        <v>1554.85</v>
      </c>
      <c r="D124" s="2">
        <f>IFERROR(__xludf.DUMMYFUNCTION("""COMPUTED_VALUE"""),45470.66666666667)</f>
        <v>45470.66667</v>
      </c>
      <c r="E124" s="1">
        <f>IFERROR(__xludf.DUMMYFUNCTION("""COMPUTED_VALUE"""),1557.61)</f>
        <v>1557.61</v>
      </c>
      <c r="G124" s="2">
        <f>IFERROR(__xludf.DUMMYFUNCTION("""COMPUTED_VALUE"""),45470.66666666667)</f>
        <v>45470.66667</v>
      </c>
      <c r="H124" s="1">
        <f>IFERROR(__xludf.DUMMYFUNCTION("""COMPUTED_VALUE"""),1543.96)</f>
        <v>1543.96</v>
      </c>
      <c r="J124" s="2">
        <f>IFERROR(__xludf.DUMMYFUNCTION("""COMPUTED_VALUE"""),45470.66666666667)</f>
        <v>45470.66667</v>
      </c>
      <c r="K124" s="1">
        <f>IFERROR(__xludf.DUMMYFUNCTION("""COMPUTED_VALUE"""),1550.12)</f>
        <v>1550.12</v>
      </c>
      <c r="M124" s="2">
        <f>IFERROR(__xludf.DUMMYFUNCTION("""COMPUTED_VALUE"""),45470.66666666667)</f>
        <v>45470.66667</v>
      </c>
      <c r="N124" s="1">
        <f>IFERROR(__xludf.DUMMYFUNCTION("""COMPUTED_VALUE"""),9575952.0)</f>
        <v>9575952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IFERROR(__xludf.DUMMYFUNCTION("""COMPUTED_VALUE"""),1545.83)</f>
        <v>1545.83</v>
      </c>
      <c r="D125" s="2">
        <f>IFERROR(__xludf.DUMMYFUNCTION("""COMPUTED_VALUE"""),45471.66666666667)</f>
        <v>45471.66667</v>
      </c>
      <c r="E125" s="1">
        <f>IFERROR(__xludf.DUMMYFUNCTION("""COMPUTED_VALUE"""),1553.42)</f>
        <v>1553.42</v>
      </c>
      <c r="G125" s="2">
        <f>IFERROR(__xludf.DUMMYFUNCTION("""COMPUTED_VALUE"""),45471.66666666667)</f>
        <v>45471.66667</v>
      </c>
      <c r="H125" s="1">
        <f>IFERROR(__xludf.DUMMYFUNCTION("""COMPUTED_VALUE"""),1542.65)</f>
        <v>1542.65</v>
      </c>
      <c r="J125" s="2">
        <f>IFERROR(__xludf.DUMMYFUNCTION("""COMPUTED_VALUE"""),45471.66666666667)</f>
        <v>45471.66667</v>
      </c>
      <c r="K125" s="1">
        <f>IFERROR(__xludf.DUMMYFUNCTION("""COMPUTED_VALUE"""),1544.65)</f>
        <v>1544.65</v>
      </c>
      <c r="M125" s="2">
        <f>IFERROR(__xludf.DUMMYFUNCTION("""COMPUTED_VALUE"""),45471.66666666667)</f>
        <v>45471.66667</v>
      </c>
      <c r="N125" s="1">
        <f>IFERROR(__xludf.DUMMYFUNCTION("""COMPUTED_VALUE"""),2.7844017E7)</f>
        <v>27844017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IFERROR(__xludf.DUMMYFUNCTION("""COMPUTED_VALUE"""),1546.76)</f>
        <v>1546.76</v>
      </c>
      <c r="D126" s="2">
        <f>IFERROR(__xludf.DUMMYFUNCTION("""COMPUTED_VALUE"""),45474.66666666667)</f>
        <v>45474.66667</v>
      </c>
      <c r="E126" s="1">
        <f>IFERROR(__xludf.DUMMYFUNCTION("""COMPUTED_VALUE"""),1557.68)</f>
        <v>1557.68</v>
      </c>
      <c r="G126" s="2">
        <f>IFERROR(__xludf.DUMMYFUNCTION("""COMPUTED_VALUE"""),45474.66666666667)</f>
        <v>45474.66667</v>
      </c>
      <c r="H126" s="1">
        <f>IFERROR(__xludf.DUMMYFUNCTION("""COMPUTED_VALUE"""),1532.26)</f>
        <v>1532.26</v>
      </c>
      <c r="J126" s="2">
        <f>IFERROR(__xludf.DUMMYFUNCTION("""COMPUTED_VALUE"""),45474.66666666667)</f>
        <v>45474.66667</v>
      </c>
      <c r="K126" s="1">
        <f>IFERROR(__xludf.DUMMYFUNCTION("""COMPUTED_VALUE"""),1544.14)</f>
        <v>1544.14</v>
      </c>
      <c r="M126" s="2">
        <f>IFERROR(__xludf.DUMMYFUNCTION("""COMPUTED_VALUE"""),45474.66666666667)</f>
        <v>45474.66667</v>
      </c>
      <c r="N126" s="1">
        <f>IFERROR(__xludf.DUMMYFUNCTION("""COMPUTED_VALUE"""),1.2718634E7)</f>
        <v>12718634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IFERROR(__xludf.DUMMYFUNCTION("""COMPUTED_VALUE"""),1542.81)</f>
        <v>1542.81</v>
      </c>
      <c r="D127" s="2">
        <f>IFERROR(__xludf.DUMMYFUNCTION("""COMPUTED_VALUE"""),45475.66666666667)</f>
        <v>45475.66667</v>
      </c>
      <c r="E127" s="1">
        <f>IFERROR(__xludf.DUMMYFUNCTION("""COMPUTED_VALUE"""),1548.62)</f>
        <v>1548.62</v>
      </c>
      <c r="G127" s="2">
        <f>IFERROR(__xludf.DUMMYFUNCTION("""COMPUTED_VALUE"""),45475.66666666667)</f>
        <v>45475.66667</v>
      </c>
      <c r="H127" s="1">
        <f>IFERROR(__xludf.DUMMYFUNCTION("""COMPUTED_VALUE"""),1536.46)</f>
        <v>1536.46</v>
      </c>
      <c r="J127" s="2">
        <f>IFERROR(__xludf.DUMMYFUNCTION("""COMPUTED_VALUE"""),45475.66666666667)</f>
        <v>45475.66667</v>
      </c>
      <c r="K127" s="1">
        <f>IFERROR(__xludf.DUMMYFUNCTION("""COMPUTED_VALUE"""),1539.27)</f>
        <v>1539.27</v>
      </c>
      <c r="M127" s="2">
        <f>IFERROR(__xludf.DUMMYFUNCTION("""COMPUTED_VALUE"""),45475.66666666667)</f>
        <v>45475.66667</v>
      </c>
      <c r="N127" s="1">
        <f>IFERROR(__xludf.DUMMYFUNCTION("""COMPUTED_VALUE"""),1.2664159E7)</f>
        <v>12664159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IFERROR(__xludf.DUMMYFUNCTION("""COMPUTED_VALUE"""),1539.35)</f>
        <v>1539.35</v>
      </c>
      <c r="D128" s="2">
        <f>IFERROR(__xludf.DUMMYFUNCTION("""COMPUTED_VALUE"""),45476.54166666667)</f>
        <v>45476.54167</v>
      </c>
      <c r="E128" s="1">
        <f>IFERROR(__xludf.DUMMYFUNCTION("""COMPUTED_VALUE"""),1548.85)</f>
        <v>1548.85</v>
      </c>
      <c r="G128" s="2">
        <f>IFERROR(__xludf.DUMMYFUNCTION("""COMPUTED_VALUE"""),45476.54166666667)</f>
        <v>45476.54167</v>
      </c>
      <c r="H128" s="1">
        <f>IFERROR(__xludf.DUMMYFUNCTION("""COMPUTED_VALUE"""),1538.8)</f>
        <v>1538.8</v>
      </c>
      <c r="J128" s="2">
        <f>IFERROR(__xludf.DUMMYFUNCTION("""COMPUTED_VALUE"""),45476.54166666667)</f>
        <v>45476.54167</v>
      </c>
      <c r="K128" s="1">
        <f>IFERROR(__xludf.DUMMYFUNCTION("""COMPUTED_VALUE"""),1540.49)</f>
        <v>1540.49</v>
      </c>
      <c r="M128" s="2">
        <f>IFERROR(__xludf.DUMMYFUNCTION("""COMPUTED_VALUE"""),45476.54166666667)</f>
        <v>45476.54167</v>
      </c>
      <c r="N128" s="1">
        <f>IFERROR(__xludf.DUMMYFUNCTION("""COMPUTED_VALUE"""),7848173.0)</f>
        <v>7848173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IFERROR(__xludf.DUMMYFUNCTION("""COMPUTED_VALUE"""),1540.21)</f>
        <v>1540.21</v>
      </c>
      <c r="D129" s="2">
        <f>IFERROR(__xludf.DUMMYFUNCTION("""COMPUTED_VALUE"""),45478.66666666667)</f>
        <v>45478.66667</v>
      </c>
      <c r="E129" s="1">
        <f>IFERROR(__xludf.DUMMYFUNCTION("""COMPUTED_VALUE"""),1557.56)</f>
        <v>1557.56</v>
      </c>
      <c r="G129" s="2">
        <f>IFERROR(__xludf.DUMMYFUNCTION("""COMPUTED_VALUE"""),45478.66666666667)</f>
        <v>45478.66667</v>
      </c>
      <c r="H129" s="1">
        <f>IFERROR(__xludf.DUMMYFUNCTION("""COMPUTED_VALUE"""),1540.21)</f>
        <v>1540.21</v>
      </c>
      <c r="J129" s="2">
        <f>IFERROR(__xludf.DUMMYFUNCTION("""COMPUTED_VALUE"""),45478.66666666667)</f>
        <v>45478.66667</v>
      </c>
      <c r="K129" s="1">
        <f>IFERROR(__xludf.DUMMYFUNCTION("""COMPUTED_VALUE"""),1555.89)</f>
        <v>1555.89</v>
      </c>
      <c r="M129" s="2">
        <f>IFERROR(__xludf.DUMMYFUNCTION("""COMPUTED_VALUE"""),45478.66666666667)</f>
        <v>45478.66667</v>
      </c>
      <c r="N129" s="1">
        <f>IFERROR(__xludf.DUMMYFUNCTION("""COMPUTED_VALUE"""),1.3075132E7)</f>
        <v>13075132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IFERROR(__xludf.DUMMYFUNCTION("""COMPUTED_VALUE"""),1561.69)</f>
        <v>1561.69</v>
      </c>
      <c r="D130" s="2">
        <f>IFERROR(__xludf.DUMMYFUNCTION("""COMPUTED_VALUE"""),45481.66666666667)</f>
        <v>45481.66667</v>
      </c>
      <c r="E130" s="1">
        <f>IFERROR(__xludf.DUMMYFUNCTION("""COMPUTED_VALUE"""),1566.51)</f>
        <v>1566.51</v>
      </c>
      <c r="G130" s="2">
        <f>IFERROR(__xludf.DUMMYFUNCTION("""COMPUTED_VALUE"""),45481.66666666667)</f>
        <v>45481.66667</v>
      </c>
      <c r="H130" s="1">
        <f>IFERROR(__xludf.DUMMYFUNCTION("""COMPUTED_VALUE"""),1553.78)</f>
        <v>1553.78</v>
      </c>
      <c r="J130" s="2">
        <f>IFERROR(__xludf.DUMMYFUNCTION("""COMPUTED_VALUE"""),45481.66666666667)</f>
        <v>45481.66667</v>
      </c>
      <c r="K130" s="1">
        <f>IFERROR(__xludf.DUMMYFUNCTION("""COMPUTED_VALUE"""),1565.82)</f>
        <v>1565.82</v>
      </c>
      <c r="M130" s="2">
        <f>IFERROR(__xludf.DUMMYFUNCTION("""COMPUTED_VALUE"""),45481.66666666667)</f>
        <v>45481.66667</v>
      </c>
      <c r="N130" s="1">
        <f>IFERROR(__xludf.DUMMYFUNCTION("""COMPUTED_VALUE"""),1.3060102E7)</f>
        <v>13060102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IFERROR(__xludf.DUMMYFUNCTION("""COMPUTED_VALUE"""),1567.87)</f>
        <v>1567.87</v>
      </c>
      <c r="D131" s="2">
        <f>IFERROR(__xludf.DUMMYFUNCTION("""COMPUTED_VALUE"""),45482.66666666667)</f>
        <v>45482.66667</v>
      </c>
      <c r="E131" s="1">
        <f>IFERROR(__xludf.DUMMYFUNCTION("""COMPUTED_VALUE"""),1573.47)</f>
        <v>1573.47</v>
      </c>
      <c r="G131" s="2">
        <f>IFERROR(__xludf.DUMMYFUNCTION("""COMPUTED_VALUE"""),45482.66666666667)</f>
        <v>45482.66667</v>
      </c>
      <c r="H131" s="1">
        <f>IFERROR(__xludf.DUMMYFUNCTION("""COMPUTED_VALUE"""),1562.95)</f>
        <v>1562.95</v>
      </c>
      <c r="J131" s="2">
        <f>IFERROR(__xludf.DUMMYFUNCTION("""COMPUTED_VALUE"""),45482.66666666667)</f>
        <v>45482.66667</v>
      </c>
      <c r="K131" s="1">
        <f>IFERROR(__xludf.DUMMYFUNCTION("""COMPUTED_VALUE"""),1566.21)</f>
        <v>1566.21</v>
      </c>
      <c r="M131" s="2">
        <f>IFERROR(__xludf.DUMMYFUNCTION("""COMPUTED_VALUE"""),45482.66666666667)</f>
        <v>45482.66667</v>
      </c>
      <c r="N131" s="1">
        <f>IFERROR(__xludf.DUMMYFUNCTION("""COMPUTED_VALUE"""),1.2460171E7)</f>
        <v>12460171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IFERROR(__xludf.DUMMYFUNCTION("""COMPUTED_VALUE"""),1570.71)</f>
        <v>1570.71</v>
      </c>
      <c r="D132" s="2">
        <f>IFERROR(__xludf.DUMMYFUNCTION("""COMPUTED_VALUE"""),45483.66666666667)</f>
        <v>45483.66667</v>
      </c>
      <c r="E132" s="1">
        <f>IFERROR(__xludf.DUMMYFUNCTION("""COMPUTED_VALUE"""),1576.86)</f>
        <v>1576.86</v>
      </c>
      <c r="G132" s="2">
        <f>IFERROR(__xludf.DUMMYFUNCTION("""COMPUTED_VALUE"""),45483.66666666667)</f>
        <v>45483.66667</v>
      </c>
      <c r="H132" s="1">
        <f>IFERROR(__xludf.DUMMYFUNCTION("""COMPUTED_VALUE"""),1562.67)</f>
        <v>1562.67</v>
      </c>
      <c r="J132" s="2">
        <f>IFERROR(__xludf.DUMMYFUNCTION("""COMPUTED_VALUE"""),45483.66666666667)</f>
        <v>45483.66667</v>
      </c>
      <c r="K132" s="1">
        <f>IFERROR(__xludf.DUMMYFUNCTION("""COMPUTED_VALUE"""),1576.86)</f>
        <v>1576.86</v>
      </c>
      <c r="M132" s="2">
        <f>IFERROR(__xludf.DUMMYFUNCTION("""COMPUTED_VALUE"""),45483.66666666667)</f>
        <v>45483.66667</v>
      </c>
      <c r="N132" s="1">
        <f>IFERROR(__xludf.DUMMYFUNCTION("""COMPUTED_VALUE"""),1.3859801E7)</f>
        <v>13859801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IFERROR(__xludf.DUMMYFUNCTION("""COMPUTED_VALUE"""),1581.77)</f>
        <v>1581.77</v>
      </c>
      <c r="D133" s="2">
        <f>IFERROR(__xludf.DUMMYFUNCTION("""COMPUTED_VALUE"""),45484.66666666667)</f>
        <v>45484.66667</v>
      </c>
      <c r="E133" s="1">
        <f>IFERROR(__xludf.DUMMYFUNCTION("""COMPUTED_VALUE"""),1601.66)</f>
        <v>1601.66</v>
      </c>
      <c r="G133" s="2">
        <f>IFERROR(__xludf.DUMMYFUNCTION("""COMPUTED_VALUE"""),45484.66666666667)</f>
        <v>45484.66667</v>
      </c>
      <c r="H133" s="1">
        <f>IFERROR(__xludf.DUMMYFUNCTION("""COMPUTED_VALUE"""),1579.83)</f>
        <v>1579.83</v>
      </c>
      <c r="J133" s="2">
        <f>IFERROR(__xludf.DUMMYFUNCTION("""COMPUTED_VALUE"""),45484.66666666667)</f>
        <v>45484.66667</v>
      </c>
      <c r="K133" s="1">
        <f>IFERROR(__xludf.DUMMYFUNCTION("""COMPUTED_VALUE"""),1601.1)</f>
        <v>1601.1</v>
      </c>
      <c r="M133" s="2">
        <f>IFERROR(__xludf.DUMMYFUNCTION("""COMPUTED_VALUE"""),45484.66666666667)</f>
        <v>45484.66667</v>
      </c>
      <c r="N133" s="1">
        <f>IFERROR(__xludf.DUMMYFUNCTION("""COMPUTED_VALUE"""),1.290861E7)</f>
        <v>12908610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IFERROR(__xludf.DUMMYFUNCTION("""COMPUTED_VALUE"""),1607.26)</f>
        <v>1607.26</v>
      </c>
      <c r="D134" s="2">
        <f>IFERROR(__xludf.DUMMYFUNCTION("""COMPUTED_VALUE"""),45485.66666666667)</f>
        <v>45485.66667</v>
      </c>
      <c r="E134" s="1">
        <f>IFERROR(__xludf.DUMMYFUNCTION("""COMPUTED_VALUE"""),1620.73)</f>
        <v>1620.73</v>
      </c>
      <c r="G134" s="2">
        <f>IFERROR(__xludf.DUMMYFUNCTION("""COMPUTED_VALUE"""),45485.66666666667)</f>
        <v>45485.66667</v>
      </c>
      <c r="H134" s="1">
        <f>IFERROR(__xludf.DUMMYFUNCTION("""COMPUTED_VALUE"""),1603.28)</f>
        <v>1603.28</v>
      </c>
      <c r="J134" s="2">
        <f>IFERROR(__xludf.DUMMYFUNCTION("""COMPUTED_VALUE"""),45485.66666666667)</f>
        <v>45485.66667</v>
      </c>
      <c r="K134" s="1">
        <f>IFERROR(__xludf.DUMMYFUNCTION("""COMPUTED_VALUE"""),1606.13)</f>
        <v>1606.13</v>
      </c>
      <c r="M134" s="2">
        <f>IFERROR(__xludf.DUMMYFUNCTION("""COMPUTED_VALUE"""),45485.66666666667)</f>
        <v>45485.66667</v>
      </c>
      <c r="N134" s="1">
        <f>IFERROR(__xludf.DUMMYFUNCTION("""COMPUTED_VALUE"""),1.1022103E7)</f>
        <v>11022103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IFERROR(__xludf.DUMMYFUNCTION("""COMPUTED_VALUE"""),1603.43)</f>
        <v>1603.43</v>
      </c>
      <c r="D135" s="2">
        <f>IFERROR(__xludf.DUMMYFUNCTION("""COMPUTED_VALUE"""),45488.66666666667)</f>
        <v>45488.66667</v>
      </c>
      <c r="E135" s="1">
        <f>IFERROR(__xludf.DUMMYFUNCTION("""COMPUTED_VALUE"""),1603.43)</f>
        <v>1603.43</v>
      </c>
      <c r="G135" s="2">
        <f>IFERROR(__xludf.DUMMYFUNCTION("""COMPUTED_VALUE"""),45488.66666666667)</f>
        <v>45488.66667</v>
      </c>
      <c r="H135" s="1">
        <f>IFERROR(__xludf.DUMMYFUNCTION("""COMPUTED_VALUE"""),1581.29)</f>
        <v>1581.29</v>
      </c>
      <c r="J135" s="2">
        <f>IFERROR(__xludf.DUMMYFUNCTION("""COMPUTED_VALUE"""),45488.66666666667)</f>
        <v>45488.66667</v>
      </c>
      <c r="K135" s="1">
        <f>IFERROR(__xludf.DUMMYFUNCTION("""COMPUTED_VALUE"""),1586.32)</f>
        <v>1586.32</v>
      </c>
      <c r="M135" s="2">
        <f>IFERROR(__xludf.DUMMYFUNCTION("""COMPUTED_VALUE"""),45488.66666666667)</f>
        <v>45488.66667</v>
      </c>
      <c r="N135" s="1">
        <f>IFERROR(__xludf.DUMMYFUNCTION("""COMPUTED_VALUE"""),1.5297128E7)</f>
        <v>15297128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IFERROR(__xludf.DUMMYFUNCTION("""COMPUTED_VALUE"""),1588.06)</f>
        <v>1588.06</v>
      </c>
      <c r="D136" s="2">
        <f>IFERROR(__xludf.DUMMYFUNCTION("""COMPUTED_VALUE"""),45489.66666666667)</f>
        <v>45489.66667</v>
      </c>
      <c r="E136" s="1">
        <f>IFERROR(__xludf.DUMMYFUNCTION("""COMPUTED_VALUE"""),1608.83)</f>
        <v>1608.83</v>
      </c>
      <c r="G136" s="2">
        <f>IFERROR(__xludf.DUMMYFUNCTION("""COMPUTED_VALUE"""),45489.66666666667)</f>
        <v>45489.66667</v>
      </c>
      <c r="H136" s="1">
        <f>IFERROR(__xludf.DUMMYFUNCTION("""COMPUTED_VALUE"""),1586.98)</f>
        <v>1586.98</v>
      </c>
      <c r="J136" s="2">
        <f>IFERROR(__xludf.DUMMYFUNCTION("""COMPUTED_VALUE"""),45489.66666666667)</f>
        <v>45489.66667</v>
      </c>
      <c r="K136" s="1">
        <f>IFERROR(__xludf.DUMMYFUNCTION("""COMPUTED_VALUE"""),1606.13)</f>
        <v>1606.13</v>
      </c>
      <c r="M136" s="2">
        <f>IFERROR(__xludf.DUMMYFUNCTION("""COMPUTED_VALUE"""),45489.66666666667)</f>
        <v>45489.66667</v>
      </c>
      <c r="N136" s="1">
        <f>IFERROR(__xludf.DUMMYFUNCTION("""COMPUTED_VALUE"""),1.3238257E7)</f>
        <v>13238257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IFERROR(__xludf.DUMMYFUNCTION("""COMPUTED_VALUE"""),1600.09)</f>
        <v>1600.09</v>
      </c>
      <c r="D137" s="2">
        <f>IFERROR(__xludf.DUMMYFUNCTION("""COMPUTED_VALUE"""),45490.66666666667)</f>
        <v>45490.66667</v>
      </c>
      <c r="E137" s="1">
        <f>IFERROR(__xludf.DUMMYFUNCTION("""COMPUTED_VALUE"""),1602.85)</f>
        <v>1602.85</v>
      </c>
      <c r="G137" s="2">
        <f>IFERROR(__xludf.DUMMYFUNCTION("""COMPUTED_VALUE"""),45490.66666666667)</f>
        <v>45490.66667</v>
      </c>
      <c r="H137" s="1">
        <f>IFERROR(__xludf.DUMMYFUNCTION("""COMPUTED_VALUE"""),1587.39)</f>
        <v>1587.39</v>
      </c>
      <c r="J137" s="2">
        <f>IFERROR(__xludf.DUMMYFUNCTION("""COMPUTED_VALUE"""),45490.66666666667)</f>
        <v>45490.66667</v>
      </c>
      <c r="K137" s="1">
        <f>IFERROR(__xludf.DUMMYFUNCTION("""COMPUTED_VALUE"""),1587.43)</f>
        <v>1587.43</v>
      </c>
      <c r="M137" s="2">
        <f>IFERROR(__xludf.DUMMYFUNCTION("""COMPUTED_VALUE"""),45490.66666666667)</f>
        <v>45490.66667</v>
      </c>
      <c r="N137" s="1">
        <f>IFERROR(__xludf.DUMMYFUNCTION("""COMPUTED_VALUE"""),1.4567899E7)</f>
        <v>14567899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IFERROR(__xludf.DUMMYFUNCTION("""COMPUTED_VALUE"""),1587.83)</f>
        <v>1587.83</v>
      </c>
      <c r="D138" s="2">
        <f>IFERROR(__xludf.DUMMYFUNCTION("""COMPUTED_VALUE"""),45491.66666666667)</f>
        <v>45491.66667</v>
      </c>
      <c r="E138" s="1">
        <f>IFERROR(__xludf.DUMMYFUNCTION("""COMPUTED_VALUE"""),1589.12)</f>
        <v>1589.12</v>
      </c>
      <c r="G138" s="2">
        <f>IFERROR(__xludf.DUMMYFUNCTION("""COMPUTED_VALUE"""),45491.66666666667)</f>
        <v>45491.66667</v>
      </c>
      <c r="H138" s="1">
        <f>IFERROR(__xludf.DUMMYFUNCTION("""COMPUTED_VALUE"""),1559.07)</f>
        <v>1559.07</v>
      </c>
      <c r="J138" s="2">
        <f>IFERROR(__xludf.DUMMYFUNCTION("""COMPUTED_VALUE"""),45491.66666666667)</f>
        <v>45491.66667</v>
      </c>
      <c r="K138" s="1">
        <f>IFERROR(__xludf.DUMMYFUNCTION("""COMPUTED_VALUE"""),1570.21)</f>
        <v>1570.21</v>
      </c>
      <c r="M138" s="2">
        <f>IFERROR(__xludf.DUMMYFUNCTION("""COMPUTED_VALUE"""),45491.66666666667)</f>
        <v>45491.66667</v>
      </c>
      <c r="N138" s="1">
        <f>IFERROR(__xludf.DUMMYFUNCTION("""COMPUTED_VALUE"""),1.9230403E7)</f>
        <v>19230403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IFERROR(__xludf.DUMMYFUNCTION("""COMPUTED_VALUE"""),1574.03)</f>
        <v>1574.03</v>
      </c>
      <c r="D139" s="2">
        <f>IFERROR(__xludf.DUMMYFUNCTION("""COMPUTED_VALUE"""),45492.66666666667)</f>
        <v>45492.66667</v>
      </c>
      <c r="E139" s="1">
        <f>IFERROR(__xludf.DUMMYFUNCTION("""COMPUTED_VALUE"""),1574.88)</f>
        <v>1574.88</v>
      </c>
      <c r="G139" s="2">
        <f>IFERROR(__xludf.DUMMYFUNCTION("""COMPUTED_VALUE"""),45492.66666666667)</f>
        <v>45492.66667</v>
      </c>
      <c r="H139" s="1">
        <f>IFERROR(__xludf.DUMMYFUNCTION("""COMPUTED_VALUE"""),1553.56)</f>
        <v>1553.56</v>
      </c>
      <c r="J139" s="2">
        <f>IFERROR(__xludf.DUMMYFUNCTION("""COMPUTED_VALUE"""),45492.66666666667)</f>
        <v>45492.66667</v>
      </c>
      <c r="K139" s="1">
        <f>IFERROR(__xludf.DUMMYFUNCTION("""COMPUTED_VALUE"""),1554.92)</f>
        <v>1554.92</v>
      </c>
      <c r="M139" s="2">
        <f>IFERROR(__xludf.DUMMYFUNCTION("""COMPUTED_VALUE"""),45492.66666666667)</f>
        <v>45492.66667</v>
      </c>
      <c r="N139" s="1">
        <f>IFERROR(__xludf.DUMMYFUNCTION("""COMPUTED_VALUE"""),1.598931E7)</f>
        <v>15989310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IFERROR(__xludf.DUMMYFUNCTION("""COMPUTED_VALUE"""),1567.74)</f>
        <v>1567.74</v>
      </c>
      <c r="D140" s="2">
        <f>IFERROR(__xludf.DUMMYFUNCTION("""COMPUTED_VALUE"""),45495.66666666667)</f>
        <v>45495.66667</v>
      </c>
      <c r="E140" s="1">
        <f>IFERROR(__xludf.DUMMYFUNCTION("""COMPUTED_VALUE"""),1577.65)</f>
        <v>1577.65</v>
      </c>
      <c r="G140" s="2">
        <f>IFERROR(__xludf.DUMMYFUNCTION("""COMPUTED_VALUE"""),45495.66666666667)</f>
        <v>45495.66667</v>
      </c>
      <c r="H140" s="1">
        <f>IFERROR(__xludf.DUMMYFUNCTION("""COMPUTED_VALUE"""),1564.89)</f>
        <v>1564.89</v>
      </c>
      <c r="J140" s="2">
        <f>IFERROR(__xludf.DUMMYFUNCTION("""COMPUTED_VALUE"""),45495.66666666667)</f>
        <v>45495.66667</v>
      </c>
      <c r="K140" s="1">
        <f>IFERROR(__xludf.DUMMYFUNCTION("""COMPUTED_VALUE"""),1574.43)</f>
        <v>1574.43</v>
      </c>
      <c r="M140" s="2">
        <f>IFERROR(__xludf.DUMMYFUNCTION("""COMPUTED_VALUE"""),45495.66666666667)</f>
        <v>45495.66667</v>
      </c>
      <c r="N140" s="1">
        <f>IFERROR(__xludf.DUMMYFUNCTION("""COMPUTED_VALUE"""),1.6073772E7)</f>
        <v>16073772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IFERROR(__xludf.DUMMYFUNCTION("""COMPUTED_VALUE"""),1577.27)</f>
        <v>1577.27</v>
      </c>
      <c r="D141" s="2">
        <f>IFERROR(__xludf.DUMMYFUNCTION("""COMPUTED_VALUE"""),45496.66666666667)</f>
        <v>45496.66667</v>
      </c>
      <c r="E141" s="1">
        <f>IFERROR(__xludf.DUMMYFUNCTION("""COMPUTED_VALUE"""),1582.46)</f>
        <v>1582.46</v>
      </c>
      <c r="G141" s="2">
        <f>IFERROR(__xludf.DUMMYFUNCTION("""COMPUTED_VALUE"""),45496.66666666667)</f>
        <v>45496.66667</v>
      </c>
      <c r="H141" s="1">
        <f>IFERROR(__xludf.DUMMYFUNCTION("""COMPUTED_VALUE"""),1571.88)</f>
        <v>1571.88</v>
      </c>
      <c r="J141" s="2">
        <f>IFERROR(__xludf.DUMMYFUNCTION("""COMPUTED_VALUE"""),45496.66666666667)</f>
        <v>45496.66667</v>
      </c>
      <c r="K141" s="1">
        <f>IFERROR(__xludf.DUMMYFUNCTION("""COMPUTED_VALUE"""),1574.89)</f>
        <v>1574.89</v>
      </c>
      <c r="M141" s="2">
        <f>IFERROR(__xludf.DUMMYFUNCTION("""COMPUTED_VALUE"""),45496.66666666667)</f>
        <v>45496.66667</v>
      </c>
      <c r="N141" s="1">
        <f>IFERROR(__xludf.DUMMYFUNCTION("""COMPUTED_VALUE"""),1.185143E7)</f>
        <v>11851430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IFERROR(__xludf.DUMMYFUNCTION("""COMPUTED_VALUE"""),1567.17)</f>
        <v>1567.17</v>
      </c>
      <c r="D142" s="2">
        <f>IFERROR(__xludf.DUMMYFUNCTION("""COMPUTED_VALUE"""),45497.66666666667)</f>
        <v>45497.66667</v>
      </c>
      <c r="E142" s="1">
        <f>IFERROR(__xludf.DUMMYFUNCTION("""COMPUTED_VALUE"""),1568.99)</f>
        <v>1568.99</v>
      </c>
      <c r="G142" s="2">
        <f>IFERROR(__xludf.DUMMYFUNCTION("""COMPUTED_VALUE"""),45497.66666666667)</f>
        <v>45497.66667</v>
      </c>
      <c r="H142" s="1">
        <f>IFERROR(__xludf.DUMMYFUNCTION("""COMPUTED_VALUE"""),1545.02)</f>
        <v>1545.02</v>
      </c>
      <c r="J142" s="2">
        <f>IFERROR(__xludf.DUMMYFUNCTION("""COMPUTED_VALUE"""),45497.66666666667)</f>
        <v>45497.66667</v>
      </c>
      <c r="K142" s="1">
        <f>IFERROR(__xludf.DUMMYFUNCTION("""COMPUTED_VALUE"""),1545.23)</f>
        <v>1545.23</v>
      </c>
      <c r="M142" s="2">
        <f>IFERROR(__xludf.DUMMYFUNCTION("""COMPUTED_VALUE"""),45497.66666666667)</f>
        <v>45497.66667</v>
      </c>
      <c r="N142" s="1">
        <f>IFERROR(__xludf.DUMMYFUNCTION("""COMPUTED_VALUE"""),1.4342715E7)</f>
        <v>14342715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IFERROR(__xludf.DUMMYFUNCTION("""COMPUTED_VALUE"""),1547.99)</f>
        <v>1547.99</v>
      </c>
      <c r="D143" s="2">
        <f>IFERROR(__xludf.DUMMYFUNCTION("""COMPUTED_VALUE"""),45498.66666666667)</f>
        <v>45498.66667</v>
      </c>
      <c r="E143" s="1">
        <f>IFERROR(__xludf.DUMMYFUNCTION("""COMPUTED_VALUE"""),1562.54)</f>
        <v>1562.54</v>
      </c>
      <c r="G143" s="2">
        <f>IFERROR(__xludf.DUMMYFUNCTION("""COMPUTED_VALUE"""),45498.66666666667)</f>
        <v>45498.66667</v>
      </c>
      <c r="H143" s="1">
        <f>IFERROR(__xludf.DUMMYFUNCTION("""COMPUTED_VALUE"""),1541.96)</f>
        <v>1541.96</v>
      </c>
      <c r="J143" s="2">
        <f>IFERROR(__xludf.DUMMYFUNCTION("""COMPUTED_VALUE"""),45498.66666666667)</f>
        <v>45498.66667</v>
      </c>
      <c r="K143" s="1">
        <f>IFERROR(__xludf.DUMMYFUNCTION("""COMPUTED_VALUE"""),1542.09)</f>
        <v>1542.09</v>
      </c>
      <c r="M143" s="2">
        <f>IFERROR(__xludf.DUMMYFUNCTION("""COMPUTED_VALUE"""),45498.66666666667)</f>
        <v>45498.66667</v>
      </c>
      <c r="N143" s="1">
        <f>IFERROR(__xludf.DUMMYFUNCTION("""COMPUTED_VALUE"""),1.2234859E7)</f>
        <v>12234859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IFERROR(__xludf.DUMMYFUNCTION("""COMPUTED_VALUE"""),1551.7)</f>
        <v>1551.7</v>
      </c>
      <c r="D144" s="2">
        <f>IFERROR(__xludf.DUMMYFUNCTION("""COMPUTED_VALUE"""),45499.66666666667)</f>
        <v>45499.66667</v>
      </c>
      <c r="E144" s="1">
        <f>IFERROR(__xludf.DUMMYFUNCTION("""COMPUTED_VALUE"""),1557.64)</f>
        <v>1557.64</v>
      </c>
      <c r="G144" s="2">
        <f>IFERROR(__xludf.DUMMYFUNCTION("""COMPUTED_VALUE"""),45499.66666666667)</f>
        <v>45499.66667</v>
      </c>
      <c r="H144" s="1">
        <f>IFERROR(__xludf.DUMMYFUNCTION("""COMPUTED_VALUE"""),1545.31)</f>
        <v>1545.31</v>
      </c>
      <c r="J144" s="2">
        <f>IFERROR(__xludf.DUMMYFUNCTION("""COMPUTED_VALUE"""),45499.66666666667)</f>
        <v>45499.66667</v>
      </c>
      <c r="K144" s="1">
        <f>IFERROR(__xludf.DUMMYFUNCTION("""COMPUTED_VALUE"""),1549.15)</f>
        <v>1549.15</v>
      </c>
      <c r="M144" s="2">
        <f>IFERROR(__xludf.DUMMYFUNCTION("""COMPUTED_VALUE"""),45499.66666666667)</f>
        <v>45499.66667</v>
      </c>
      <c r="N144" s="1">
        <f>IFERROR(__xludf.DUMMYFUNCTION("""COMPUTED_VALUE"""),1.3265198E7)</f>
        <v>13265198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IFERROR(__xludf.DUMMYFUNCTION("""COMPUTED_VALUE"""),1551.12)</f>
        <v>1551.12</v>
      </c>
      <c r="D145" s="2">
        <f>IFERROR(__xludf.DUMMYFUNCTION("""COMPUTED_VALUE"""),45502.66666666667)</f>
        <v>45502.66667</v>
      </c>
      <c r="E145" s="1">
        <f>IFERROR(__xludf.DUMMYFUNCTION("""COMPUTED_VALUE"""),1565.68)</f>
        <v>1565.68</v>
      </c>
      <c r="G145" s="2">
        <f>IFERROR(__xludf.DUMMYFUNCTION("""COMPUTED_VALUE"""),45502.66666666667)</f>
        <v>45502.66667</v>
      </c>
      <c r="H145" s="1">
        <f>IFERROR(__xludf.DUMMYFUNCTION("""COMPUTED_VALUE"""),1541.7)</f>
        <v>1541.7</v>
      </c>
      <c r="J145" s="2">
        <f>IFERROR(__xludf.DUMMYFUNCTION("""COMPUTED_VALUE"""),45502.66666666667)</f>
        <v>45502.66667</v>
      </c>
      <c r="K145" s="1">
        <f>IFERROR(__xludf.DUMMYFUNCTION("""COMPUTED_VALUE"""),1561.44)</f>
        <v>1561.44</v>
      </c>
      <c r="M145" s="2">
        <f>IFERROR(__xludf.DUMMYFUNCTION("""COMPUTED_VALUE"""),45502.66666666667)</f>
        <v>45502.66667</v>
      </c>
      <c r="N145" s="1">
        <f>IFERROR(__xludf.DUMMYFUNCTION("""COMPUTED_VALUE"""),1.2386328E7)</f>
        <v>12386328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IFERROR(__xludf.DUMMYFUNCTION("""COMPUTED_VALUE"""),1565.7)</f>
        <v>1565.7</v>
      </c>
      <c r="D146" s="2">
        <f>IFERROR(__xludf.DUMMYFUNCTION("""COMPUTED_VALUE"""),45503.66666666667)</f>
        <v>45503.66667</v>
      </c>
      <c r="E146" s="1">
        <f>IFERROR(__xludf.DUMMYFUNCTION("""COMPUTED_VALUE"""),1575.59)</f>
        <v>1575.59</v>
      </c>
      <c r="G146" s="2">
        <f>IFERROR(__xludf.DUMMYFUNCTION("""COMPUTED_VALUE"""),45503.66666666667)</f>
        <v>45503.66667</v>
      </c>
      <c r="H146" s="1">
        <f>IFERROR(__xludf.DUMMYFUNCTION("""COMPUTED_VALUE"""),1561.94)</f>
        <v>1561.94</v>
      </c>
      <c r="J146" s="2">
        <f>IFERROR(__xludf.DUMMYFUNCTION("""COMPUTED_VALUE"""),45503.66666666667)</f>
        <v>45503.66667</v>
      </c>
      <c r="K146" s="1">
        <f>IFERROR(__xludf.DUMMYFUNCTION("""COMPUTED_VALUE"""),1573.08)</f>
        <v>1573.08</v>
      </c>
      <c r="M146" s="2">
        <f>IFERROR(__xludf.DUMMYFUNCTION("""COMPUTED_VALUE"""),45503.66666666667)</f>
        <v>45503.66667</v>
      </c>
      <c r="N146" s="1">
        <f>IFERROR(__xludf.DUMMYFUNCTION("""COMPUTED_VALUE"""),1.3093104E7)</f>
        <v>13093104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IFERROR(__xludf.DUMMYFUNCTION("""COMPUTED_VALUE"""),1582.35)</f>
        <v>1582.35</v>
      </c>
      <c r="D147" s="2">
        <f>IFERROR(__xludf.DUMMYFUNCTION("""COMPUTED_VALUE"""),45504.66666666667)</f>
        <v>45504.66667</v>
      </c>
      <c r="E147" s="1">
        <f>IFERROR(__xludf.DUMMYFUNCTION("""COMPUTED_VALUE"""),1585.36)</f>
        <v>1585.36</v>
      </c>
      <c r="G147" s="2">
        <f>IFERROR(__xludf.DUMMYFUNCTION("""COMPUTED_VALUE"""),45504.66666666667)</f>
        <v>45504.66667</v>
      </c>
      <c r="H147" s="1">
        <f>IFERROR(__xludf.DUMMYFUNCTION("""COMPUTED_VALUE"""),1573.63)</f>
        <v>1573.63</v>
      </c>
      <c r="J147" s="2">
        <f>IFERROR(__xludf.DUMMYFUNCTION("""COMPUTED_VALUE"""),45504.66666666667)</f>
        <v>45504.66667</v>
      </c>
      <c r="K147" s="1">
        <f>IFERROR(__xludf.DUMMYFUNCTION("""COMPUTED_VALUE"""),1575.04)</f>
        <v>1575.04</v>
      </c>
      <c r="M147" s="2">
        <f>IFERROR(__xludf.DUMMYFUNCTION("""COMPUTED_VALUE"""),45504.66666666667)</f>
        <v>45504.66667</v>
      </c>
      <c r="N147" s="1">
        <f>IFERROR(__xludf.DUMMYFUNCTION("""COMPUTED_VALUE"""),1.6990222E7)</f>
        <v>16990222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IFERROR(__xludf.DUMMYFUNCTION("""COMPUTED_VALUE"""),1584.56)</f>
        <v>1584.56</v>
      </c>
      <c r="D148" s="2">
        <f>IFERROR(__xludf.DUMMYFUNCTION("""COMPUTED_VALUE"""),45505.66666666667)</f>
        <v>45505.66667</v>
      </c>
      <c r="E148" s="1">
        <f>IFERROR(__xludf.DUMMYFUNCTION("""COMPUTED_VALUE"""),1586.04)</f>
        <v>1586.04</v>
      </c>
      <c r="G148" s="2">
        <f>IFERROR(__xludf.DUMMYFUNCTION("""COMPUTED_VALUE"""),45505.66666666667)</f>
        <v>45505.66667</v>
      </c>
      <c r="H148" s="1">
        <f>IFERROR(__xludf.DUMMYFUNCTION("""COMPUTED_VALUE"""),1564.08)</f>
        <v>1564.08</v>
      </c>
      <c r="J148" s="2">
        <f>IFERROR(__xludf.DUMMYFUNCTION("""COMPUTED_VALUE"""),45505.66666666667)</f>
        <v>45505.66667</v>
      </c>
      <c r="K148" s="1">
        <f>IFERROR(__xludf.DUMMYFUNCTION("""COMPUTED_VALUE"""),1577.1)</f>
        <v>1577.1</v>
      </c>
      <c r="M148" s="2">
        <f>IFERROR(__xludf.DUMMYFUNCTION("""COMPUTED_VALUE"""),45505.66666666667)</f>
        <v>45505.66667</v>
      </c>
      <c r="N148" s="1">
        <f>IFERROR(__xludf.DUMMYFUNCTION("""COMPUTED_VALUE"""),1.1653103E7)</f>
        <v>11653103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IFERROR(__xludf.DUMMYFUNCTION("""COMPUTED_VALUE"""),1572.56)</f>
        <v>1572.56</v>
      </c>
      <c r="D149" s="2">
        <f>IFERROR(__xludf.DUMMYFUNCTION("""COMPUTED_VALUE"""),45506.66666666667)</f>
        <v>45506.66667</v>
      </c>
      <c r="E149" s="1">
        <f>IFERROR(__xludf.DUMMYFUNCTION("""COMPUTED_VALUE"""),1574.31)</f>
        <v>1574.31</v>
      </c>
      <c r="G149" s="2">
        <f>IFERROR(__xludf.DUMMYFUNCTION("""COMPUTED_VALUE"""),45506.66666666667)</f>
        <v>45506.66667</v>
      </c>
      <c r="H149" s="1">
        <f>IFERROR(__xludf.DUMMYFUNCTION("""COMPUTED_VALUE"""),1534.95)</f>
        <v>1534.95</v>
      </c>
      <c r="J149" s="2">
        <f>IFERROR(__xludf.DUMMYFUNCTION("""COMPUTED_VALUE"""),45506.66666666667)</f>
        <v>45506.66667</v>
      </c>
      <c r="K149" s="1">
        <f>IFERROR(__xludf.DUMMYFUNCTION("""COMPUTED_VALUE"""),1559.73)</f>
        <v>1559.73</v>
      </c>
      <c r="M149" s="2">
        <f>IFERROR(__xludf.DUMMYFUNCTION("""COMPUTED_VALUE"""),45506.66666666667)</f>
        <v>45506.66667</v>
      </c>
      <c r="N149" s="1">
        <f>IFERROR(__xludf.DUMMYFUNCTION("""COMPUTED_VALUE"""),1.3752164E7)</f>
        <v>13752164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IFERROR(__xludf.DUMMYFUNCTION("""COMPUTED_VALUE"""),1532.11)</f>
        <v>1532.11</v>
      </c>
      <c r="D150" s="2">
        <f>IFERROR(__xludf.DUMMYFUNCTION("""COMPUTED_VALUE"""),45509.66666666667)</f>
        <v>45509.66667</v>
      </c>
      <c r="E150" s="1">
        <f>IFERROR(__xludf.DUMMYFUNCTION("""COMPUTED_VALUE"""),1539.98)</f>
        <v>1539.98</v>
      </c>
      <c r="G150" s="2">
        <f>IFERROR(__xludf.DUMMYFUNCTION("""COMPUTED_VALUE"""),45509.66666666667)</f>
        <v>45509.66667</v>
      </c>
      <c r="H150" s="1">
        <f>IFERROR(__xludf.DUMMYFUNCTION("""COMPUTED_VALUE"""),1497.5)</f>
        <v>1497.5</v>
      </c>
      <c r="J150" s="2">
        <f>IFERROR(__xludf.DUMMYFUNCTION("""COMPUTED_VALUE"""),45509.66666666667)</f>
        <v>45509.66667</v>
      </c>
      <c r="K150" s="1">
        <f>IFERROR(__xludf.DUMMYFUNCTION("""COMPUTED_VALUE"""),1507.15)</f>
        <v>1507.15</v>
      </c>
      <c r="M150" s="2">
        <f>IFERROR(__xludf.DUMMYFUNCTION("""COMPUTED_VALUE"""),45509.66666666667)</f>
        <v>45509.66667</v>
      </c>
      <c r="N150" s="1">
        <f>IFERROR(__xludf.DUMMYFUNCTION("""COMPUTED_VALUE"""),1.8873977E7)</f>
        <v>18873977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IFERROR(__xludf.DUMMYFUNCTION("""COMPUTED_VALUE"""),1511.2)</f>
        <v>1511.2</v>
      </c>
      <c r="D151" s="2">
        <f>IFERROR(__xludf.DUMMYFUNCTION("""COMPUTED_VALUE"""),45510.66666666667)</f>
        <v>45510.66667</v>
      </c>
      <c r="E151" s="1">
        <f>IFERROR(__xludf.DUMMYFUNCTION("""COMPUTED_VALUE"""),1529.81)</f>
        <v>1529.81</v>
      </c>
      <c r="G151" s="2">
        <f>IFERROR(__xludf.DUMMYFUNCTION("""COMPUTED_VALUE"""),45510.66666666667)</f>
        <v>45510.66667</v>
      </c>
      <c r="H151" s="1">
        <f>IFERROR(__xludf.DUMMYFUNCTION("""COMPUTED_VALUE"""),1502.35)</f>
        <v>1502.35</v>
      </c>
      <c r="J151" s="2">
        <f>IFERROR(__xludf.DUMMYFUNCTION("""COMPUTED_VALUE"""),45510.66666666667)</f>
        <v>45510.66667</v>
      </c>
      <c r="K151" s="1">
        <f>IFERROR(__xludf.DUMMYFUNCTION("""COMPUTED_VALUE"""),1516.67)</f>
        <v>1516.67</v>
      </c>
      <c r="M151" s="2">
        <f>IFERROR(__xludf.DUMMYFUNCTION("""COMPUTED_VALUE"""),45510.66666666667)</f>
        <v>45510.66667</v>
      </c>
      <c r="N151" s="1">
        <f>IFERROR(__xludf.DUMMYFUNCTION("""COMPUTED_VALUE"""),1.2963222E7)</f>
        <v>12963222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IFERROR(__xludf.DUMMYFUNCTION("""COMPUTED_VALUE"""),1529.36)</f>
        <v>1529.36</v>
      </c>
      <c r="D152" s="2">
        <f>IFERROR(__xludf.DUMMYFUNCTION("""COMPUTED_VALUE"""),45511.66666666667)</f>
        <v>45511.66667</v>
      </c>
      <c r="E152" s="1">
        <f>IFERROR(__xludf.DUMMYFUNCTION("""COMPUTED_VALUE"""),1537.34)</f>
        <v>1537.34</v>
      </c>
      <c r="G152" s="2">
        <f>IFERROR(__xludf.DUMMYFUNCTION("""COMPUTED_VALUE"""),45511.66666666667)</f>
        <v>45511.66667</v>
      </c>
      <c r="H152" s="1">
        <f>IFERROR(__xludf.DUMMYFUNCTION("""COMPUTED_VALUE"""),1494.75)</f>
        <v>1494.75</v>
      </c>
      <c r="J152" s="2">
        <f>IFERROR(__xludf.DUMMYFUNCTION("""COMPUTED_VALUE"""),45511.66666666667)</f>
        <v>45511.66667</v>
      </c>
      <c r="K152" s="1">
        <f>IFERROR(__xludf.DUMMYFUNCTION("""COMPUTED_VALUE"""),1496.84)</f>
        <v>1496.84</v>
      </c>
      <c r="M152" s="2">
        <f>IFERROR(__xludf.DUMMYFUNCTION("""COMPUTED_VALUE"""),45511.66666666667)</f>
        <v>45511.66667</v>
      </c>
      <c r="N152" s="1">
        <f>IFERROR(__xludf.DUMMYFUNCTION("""COMPUTED_VALUE"""),1.3098917E7)</f>
        <v>13098917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IFERROR(__xludf.DUMMYFUNCTION("""COMPUTED_VALUE"""),1507.29)</f>
        <v>1507.29</v>
      </c>
      <c r="D153" s="2">
        <f>IFERROR(__xludf.DUMMYFUNCTION("""COMPUTED_VALUE"""),45512.66666666667)</f>
        <v>45512.66667</v>
      </c>
      <c r="E153" s="1">
        <f>IFERROR(__xludf.DUMMYFUNCTION("""COMPUTED_VALUE"""),1530.43)</f>
        <v>1530.43</v>
      </c>
      <c r="G153" s="2">
        <f>IFERROR(__xludf.DUMMYFUNCTION("""COMPUTED_VALUE"""),45512.66666666667)</f>
        <v>45512.66667</v>
      </c>
      <c r="H153" s="1">
        <f>IFERROR(__xludf.DUMMYFUNCTION("""COMPUTED_VALUE"""),1506.08)</f>
        <v>1506.08</v>
      </c>
      <c r="J153" s="2">
        <f>IFERROR(__xludf.DUMMYFUNCTION("""COMPUTED_VALUE"""),45512.66666666667)</f>
        <v>45512.66667</v>
      </c>
      <c r="K153" s="1">
        <f>IFERROR(__xludf.DUMMYFUNCTION("""COMPUTED_VALUE"""),1529.39)</f>
        <v>1529.39</v>
      </c>
      <c r="M153" s="2">
        <f>IFERROR(__xludf.DUMMYFUNCTION("""COMPUTED_VALUE"""),45512.66666666667)</f>
        <v>45512.66667</v>
      </c>
      <c r="N153" s="1">
        <f>IFERROR(__xludf.DUMMYFUNCTION("""COMPUTED_VALUE"""),1.3901234E7)</f>
        <v>13901234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IFERROR(__xludf.DUMMYFUNCTION("""COMPUTED_VALUE"""),1528.31)</f>
        <v>1528.31</v>
      </c>
      <c r="D154" s="2">
        <f>IFERROR(__xludf.DUMMYFUNCTION("""COMPUTED_VALUE"""),45513.66666666667)</f>
        <v>45513.66667</v>
      </c>
      <c r="E154" s="1">
        <f>IFERROR(__xludf.DUMMYFUNCTION("""COMPUTED_VALUE"""),1542.62)</f>
        <v>1542.62</v>
      </c>
      <c r="G154" s="2">
        <f>IFERROR(__xludf.DUMMYFUNCTION("""COMPUTED_VALUE"""),45513.66666666667)</f>
        <v>45513.66667</v>
      </c>
      <c r="H154" s="1">
        <f>IFERROR(__xludf.DUMMYFUNCTION("""COMPUTED_VALUE"""),1523.75)</f>
        <v>1523.75</v>
      </c>
      <c r="J154" s="2">
        <f>IFERROR(__xludf.DUMMYFUNCTION("""COMPUTED_VALUE"""),45513.66666666667)</f>
        <v>45513.66667</v>
      </c>
      <c r="K154" s="1">
        <f>IFERROR(__xludf.DUMMYFUNCTION("""COMPUTED_VALUE"""),1538.75)</f>
        <v>1538.75</v>
      </c>
      <c r="M154" s="2">
        <f>IFERROR(__xludf.DUMMYFUNCTION("""COMPUTED_VALUE"""),45513.66666666667)</f>
        <v>45513.66667</v>
      </c>
      <c r="N154" s="1">
        <f>IFERROR(__xludf.DUMMYFUNCTION("""COMPUTED_VALUE"""),1.4675939E7)</f>
        <v>14675939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IFERROR(__xludf.DUMMYFUNCTION("""COMPUTED_VALUE"""),1544.18)</f>
        <v>1544.18</v>
      </c>
      <c r="D155" s="2">
        <f>IFERROR(__xludf.DUMMYFUNCTION("""COMPUTED_VALUE"""),45516.66666666667)</f>
        <v>45516.66667</v>
      </c>
      <c r="E155" s="1">
        <f>IFERROR(__xludf.DUMMYFUNCTION("""COMPUTED_VALUE"""),1551.53)</f>
        <v>1551.53</v>
      </c>
      <c r="G155" s="2">
        <f>IFERROR(__xludf.DUMMYFUNCTION("""COMPUTED_VALUE"""),45516.66666666667)</f>
        <v>45516.66667</v>
      </c>
      <c r="H155" s="1">
        <f>IFERROR(__xludf.DUMMYFUNCTION("""COMPUTED_VALUE"""),1532.58)</f>
        <v>1532.58</v>
      </c>
      <c r="J155" s="2">
        <f>IFERROR(__xludf.DUMMYFUNCTION("""COMPUTED_VALUE"""),45516.66666666667)</f>
        <v>45516.66667</v>
      </c>
      <c r="K155" s="1">
        <f>IFERROR(__xludf.DUMMYFUNCTION("""COMPUTED_VALUE"""),1549.91)</f>
        <v>1549.91</v>
      </c>
      <c r="M155" s="2">
        <f>IFERROR(__xludf.DUMMYFUNCTION("""COMPUTED_VALUE"""),45516.66666666667)</f>
        <v>45516.66667</v>
      </c>
      <c r="N155" s="1">
        <f>IFERROR(__xludf.DUMMYFUNCTION("""COMPUTED_VALUE"""),1.1614247E7)</f>
        <v>11614247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IFERROR(__xludf.DUMMYFUNCTION("""COMPUTED_VALUE"""),1552.68)</f>
        <v>1552.68</v>
      </c>
      <c r="D156" s="2">
        <f>IFERROR(__xludf.DUMMYFUNCTION("""COMPUTED_VALUE"""),45517.66666666667)</f>
        <v>45517.66667</v>
      </c>
      <c r="E156" s="1">
        <f>IFERROR(__xludf.DUMMYFUNCTION("""COMPUTED_VALUE"""),1555.87)</f>
        <v>1555.87</v>
      </c>
      <c r="G156" s="2">
        <f>IFERROR(__xludf.DUMMYFUNCTION("""COMPUTED_VALUE"""),45517.66666666667)</f>
        <v>45517.66667</v>
      </c>
      <c r="H156" s="1">
        <f>IFERROR(__xludf.DUMMYFUNCTION("""COMPUTED_VALUE"""),1542.41)</f>
        <v>1542.41</v>
      </c>
      <c r="J156" s="2">
        <f>IFERROR(__xludf.DUMMYFUNCTION("""COMPUTED_VALUE"""),45517.66666666667)</f>
        <v>45517.66667</v>
      </c>
      <c r="K156" s="1">
        <f>IFERROR(__xludf.DUMMYFUNCTION("""COMPUTED_VALUE"""),1550.79)</f>
        <v>1550.79</v>
      </c>
      <c r="M156" s="2">
        <f>IFERROR(__xludf.DUMMYFUNCTION("""COMPUTED_VALUE"""),45517.66666666667)</f>
        <v>45517.66667</v>
      </c>
      <c r="N156" s="1">
        <f>IFERROR(__xludf.DUMMYFUNCTION("""COMPUTED_VALUE"""),1.3037091E7)</f>
        <v>13037091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IFERROR(__xludf.DUMMYFUNCTION("""COMPUTED_VALUE"""),1522.81)</f>
        <v>1522.81</v>
      </c>
      <c r="D157" s="2">
        <f>IFERROR(__xludf.DUMMYFUNCTION("""COMPUTED_VALUE"""),45518.66666666667)</f>
        <v>45518.66667</v>
      </c>
      <c r="E157" s="1">
        <f>IFERROR(__xludf.DUMMYFUNCTION("""COMPUTED_VALUE"""),1545.55)</f>
        <v>1545.55</v>
      </c>
      <c r="G157" s="2">
        <f>IFERROR(__xludf.DUMMYFUNCTION("""COMPUTED_VALUE"""),45518.66666666667)</f>
        <v>45518.66667</v>
      </c>
      <c r="H157" s="1">
        <f>IFERROR(__xludf.DUMMYFUNCTION("""COMPUTED_VALUE"""),1519.63)</f>
        <v>1519.63</v>
      </c>
      <c r="J157" s="2">
        <f>IFERROR(__xludf.DUMMYFUNCTION("""COMPUTED_VALUE"""),45518.66666666667)</f>
        <v>45518.66667</v>
      </c>
      <c r="K157" s="1">
        <f>IFERROR(__xludf.DUMMYFUNCTION("""COMPUTED_VALUE"""),1530.64)</f>
        <v>1530.64</v>
      </c>
      <c r="M157" s="2">
        <f>IFERROR(__xludf.DUMMYFUNCTION("""COMPUTED_VALUE"""),45518.66666666667)</f>
        <v>45518.66667</v>
      </c>
      <c r="N157" s="1">
        <f>IFERROR(__xludf.DUMMYFUNCTION("""COMPUTED_VALUE"""),1.6263289E7)</f>
        <v>16263289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IFERROR(__xludf.DUMMYFUNCTION("""COMPUTED_VALUE"""),1560.78)</f>
        <v>1560.78</v>
      </c>
      <c r="D158" s="2">
        <f>IFERROR(__xludf.DUMMYFUNCTION("""COMPUTED_VALUE"""),45519.66666666667)</f>
        <v>45519.66667</v>
      </c>
      <c r="E158" s="1">
        <f>IFERROR(__xludf.DUMMYFUNCTION("""COMPUTED_VALUE"""),1580.33)</f>
        <v>1580.33</v>
      </c>
      <c r="G158" s="2">
        <f>IFERROR(__xludf.DUMMYFUNCTION("""COMPUTED_VALUE"""),45519.66666666667)</f>
        <v>45519.66667</v>
      </c>
      <c r="H158" s="1">
        <f>IFERROR(__xludf.DUMMYFUNCTION("""COMPUTED_VALUE"""),1558.61)</f>
        <v>1558.61</v>
      </c>
      <c r="J158" s="2">
        <f>IFERROR(__xludf.DUMMYFUNCTION("""COMPUTED_VALUE"""),45519.66666666667)</f>
        <v>45519.66667</v>
      </c>
      <c r="K158" s="1">
        <f>IFERROR(__xludf.DUMMYFUNCTION("""COMPUTED_VALUE"""),1577.0)</f>
        <v>1577</v>
      </c>
      <c r="M158" s="2">
        <f>IFERROR(__xludf.DUMMYFUNCTION("""COMPUTED_VALUE"""),45519.66666666667)</f>
        <v>45519.66667</v>
      </c>
      <c r="N158" s="1">
        <f>IFERROR(__xludf.DUMMYFUNCTION("""COMPUTED_VALUE"""),1.6403668E7)</f>
        <v>16403668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IFERROR(__xludf.DUMMYFUNCTION("""COMPUTED_VALUE"""),1572.95)</f>
        <v>1572.95</v>
      </c>
      <c r="D159" s="2">
        <f>IFERROR(__xludf.DUMMYFUNCTION("""COMPUTED_VALUE"""),45520.66666666667)</f>
        <v>45520.66667</v>
      </c>
      <c r="E159" s="1">
        <f>IFERROR(__xludf.DUMMYFUNCTION("""COMPUTED_VALUE"""),1580.16)</f>
        <v>1580.16</v>
      </c>
      <c r="G159" s="2">
        <f>IFERROR(__xludf.DUMMYFUNCTION("""COMPUTED_VALUE"""),45520.66666666667)</f>
        <v>45520.66667</v>
      </c>
      <c r="H159" s="1">
        <f>IFERROR(__xludf.DUMMYFUNCTION("""COMPUTED_VALUE"""),1567.34)</f>
        <v>1567.34</v>
      </c>
      <c r="J159" s="2">
        <f>IFERROR(__xludf.DUMMYFUNCTION("""COMPUTED_VALUE"""),45520.66666666667)</f>
        <v>45520.66667</v>
      </c>
      <c r="K159" s="1">
        <f>IFERROR(__xludf.DUMMYFUNCTION("""COMPUTED_VALUE"""),1575.3)</f>
        <v>1575.3</v>
      </c>
      <c r="M159" s="2">
        <f>IFERROR(__xludf.DUMMYFUNCTION("""COMPUTED_VALUE"""),45520.66666666667)</f>
        <v>45520.66667</v>
      </c>
      <c r="N159" s="1">
        <f>IFERROR(__xludf.DUMMYFUNCTION("""COMPUTED_VALUE"""),1.3664978E7)</f>
        <v>13664978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IFERROR(__xludf.DUMMYFUNCTION("""COMPUTED_VALUE"""),1579.78)</f>
        <v>1579.78</v>
      </c>
      <c r="D160" s="2">
        <f>IFERROR(__xludf.DUMMYFUNCTION("""COMPUTED_VALUE"""),45523.66666666667)</f>
        <v>45523.66667</v>
      </c>
      <c r="E160" s="1">
        <f>IFERROR(__xludf.DUMMYFUNCTION("""COMPUTED_VALUE"""),1587.89)</f>
        <v>1587.89</v>
      </c>
      <c r="G160" s="2">
        <f>IFERROR(__xludf.DUMMYFUNCTION("""COMPUTED_VALUE"""),45523.66666666667)</f>
        <v>45523.66667</v>
      </c>
      <c r="H160" s="1">
        <f>IFERROR(__xludf.DUMMYFUNCTION("""COMPUTED_VALUE"""),1577.37)</f>
        <v>1577.37</v>
      </c>
      <c r="J160" s="2">
        <f>IFERROR(__xludf.DUMMYFUNCTION("""COMPUTED_VALUE"""),45523.66666666667)</f>
        <v>45523.66667</v>
      </c>
      <c r="K160" s="1">
        <f>IFERROR(__xludf.DUMMYFUNCTION("""COMPUTED_VALUE"""),1583.84)</f>
        <v>1583.84</v>
      </c>
      <c r="M160" s="2">
        <f>IFERROR(__xludf.DUMMYFUNCTION("""COMPUTED_VALUE"""),45523.66666666667)</f>
        <v>45523.66667</v>
      </c>
      <c r="N160" s="1">
        <f>IFERROR(__xludf.DUMMYFUNCTION("""COMPUTED_VALUE"""),1.4584325E7)</f>
        <v>14584325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IFERROR(__xludf.DUMMYFUNCTION("""COMPUTED_VALUE"""),1591.59)</f>
        <v>1591.59</v>
      </c>
      <c r="D161" s="2">
        <f>IFERROR(__xludf.DUMMYFUNCTION("""COMPUTED_VALUE"""),45524.66666666667)</f>
        <v>45524.66667</v>
      </c>
      <c r="E161" s="1">
        <f>IFERROR(__xludf.DUMMYFUNCTION("""COMPUTED_VALUE"""),1593.57)</f>
        <v>1593.57</v>
      </c>
      <c r="G161" s="2">
        <f>IFERROR(__xludf.DUMMYFUNCTION("""COMPUTED_VALUE"""),45524.66666666667)</f>
        <v>45524.66667</v>
      </c>
      <c r="H161" s="1">
        <f>IFERROR(__xludf.DUMMYFUNCTION("""COMPUTED_VALUE"""),1581.15)</f>
        <v>1581.15</v>
      </c>
      <c r="J161" s="2">
        <f>IFERROR(__xludf.DUMMYFUNCTION("""COMPUTED_VALUE"""),45524.66666666667)</f>
        <v>45524.66667</v>
      </c>
      <c r="K161" s="1">
        <f>IFERROR(__xludf.DUMMYFUNCTION("""COMPUTED_VALUE"""),1591.56)</f>
        <v>1591.56</v>
      </c>
      <c r="M161" s="2">
        <f>IFERROR(__xludf.DUMMYFUNCTION("""COMPUTED_VALUE"""),45524.66666666667)</f>
        <v>45524.66667</v>
      </c>
      <c r="N161" s="1">
        <f>IFERROR(__xludf.DUMMYFUNCTION("""COMPUTED_VALUE"""),1.4529535E7)</f>
        <v>14529535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IFERROR(__xludf.DUMMYFUNCTION("""COMPUTED_VALUE"""),1620.62)</f>
        <v>1620.62</v>
      </c>
      <c r="D162" s="2">
        <f>IFERROR(__xludf.DUMMYFUNCTION("""COMPUTED_VALUE"""),45525.66666666667)</f>
        <v>45525.66667</v>
      </c>
      <c r="E162" s="1">
        <f>IFERROR(__xludf.DUMMYFUNCTION("""COMPUTED_VALUE"""),1682.39)</f>
        <v>1682.39</v>
      </c>
      <c r="G162" s="2">
        <f>IFERROR(__xludf.DUMMYFUNCTION("""COMPUTED_VALUE"""),45525.66666666667)</f>
        <v>45525.66667</v>
      </c>
      <c r="H162" s="1">
        <f>IFERROR(__xludf.DUMMYFUNCTION("""COMPUTED_VALUE"""),1620.62)</f>
        <v>1620.62</v>
      </c>
      <c r="J162" s="2">
        <f>IFERROR(__xludf.DUMMYFUNCTION("""COMPUTED_VALUE"""),45525.66666666667)</f>
        <v>45525.66667</v>
      </c>
      <c r="K162" s="1">
        <f>IFERROR(__xludf.DUMMYFUNCTION("""COMPUTED_VALUE"""),1676.33)</f>
        <v>1676.33</v>
      </c>
      <c r="M162" s="2">
        <f>IFERROR(__xludf.DUMMYFUNCTION("""COMPUTED_VALUE"""),45525.66666666667)</f>
        <v>45525.66667</v>
      </c>
      <c r="N162" s="1">
        <f>IFERROR(__xludf.DUMMYFUNCTION("""COMPUTED_VALUE"""),2.2481735E7)</f>
        <v>22481735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IFERROR(__xludf.DUMMYFUNCTION("""COMPUTED_VALUE"""),1665.45)</f>
        <v>1665.45</v>
      </c>
      <c r="D163" s="2">
        <f>IFERROR(__xludf.DUMMYFUNCTION("""COMPUTED_VALUE"""),45526.66666666667)</f>
        <v>45526.66667</v>
      </c>
      <c r="E163" s="1">
        <f>IFERROR(__xludf.DUMMYFUNCTION("""COMPUTED_VALUE"""),1683.04)</f>
        <v>1683.04</v>
      </c>
      <c r="G163" s="2">
        <f>IFERROR(__xludf.DUMMYFUNCTION("""COMPUTED_VALUE"""),45526.66666666667)</f>
        <v>45526.66667</v>
      </c>
      <c r="H163" s="1">
        <f>IFERROR(__xludf.DUMMYFUNCTION("""COMPUTED_VALUE"""),1656.65)</f>
        <v>1656.65</v>
      </c>
      <c r="J163" s="2">
        <f>IFERROR(__xludf.DUMMYFUNCTION("""COMPUTED_VALUE"""),45526.66666666667)</f>
        <v>45526.66667</v>
      </c>
      <c r="K163" s="1">
        <f>IFERROR(__xludf.DUMMYFUNCTION("""COMPUTED_VALUE"""),1659.46)</f>
        <v>1659.46</v>
      </c>
      <c r="M163" s="2">
        <f>IFERROR(__xludf.DUMMYFUNCTION("""COMPUTED_VALUE"""),45526.66666666667)</f>
        <v>45526.66667</v>
      </c>
      <c r="N163" s="1">
        <f>IFERROR(__xludf.DUMMYFUNCTION("""COMPUTED_VALUE"""),1.5646355E7)</f>
        <v>15646355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IFERROR(__xludf.DUMMYFUNCTION("""COMPUTED_VALUE"""),1703.89)</f>
        <v>1703.89</v>
      </c>
      <c r="D164" s="2">
        <f>IFERROR(__xludf.DUMMYFUNCTION("""COMPUTED_VALUE"""),45527.66666666667)</f>
        <v>45527.66667</v>
      </c>
      <c r="E164" s="1">
        <f>IFERROR(__xludf.DUMMYFUNCTION("""COMPUTED_VALUE"""),1703.89)</f>
        <v>1703.89</v>
      </c>
      <c r="G164" s="2">
        <f>IFERROR(__xludf.DUMMYFUNCTION("""COMPUTED_VALUE"""),45527.66666666667)</f>
        <v>45527.66667</v>
      </c>
      <c r="H164" s="1">
        <f>IFERROR(__xludf.DUMMYFUNCTION("""COMPUTED_VALUE"""),1659.93)</f>
        <v>1659.93</v>
      </c>
      <c r="J164" s="2">
        <f>IFERROR(__xludf.DUMMYFUNCTION("""COMPUTED_VALUE"""),45527.66666666667)</f>
        <v>45527.66667</v>
      </c>
      <c r="K164" s="1">
        <f>IFERROR(__xludf.DUMMYFUNCTION("""COMPUTED_VALUE"""),1674.91)</f>
        <v>1674.91</v>
      </c>
      <c r="M164" s="2">
        <f>IFERROR(__xludf.DUMMYFUNCTION("""COMPUTED_VALUE"""),45527.66666666667)</f>
        <v>45527.66667</v>
      </c>
      <c r="N164" s="1">
        <f>IFERROR(__xludf.DUMMYFUNCTION("""COMPUTED_VALUE"""),1.7392602E7)</f>
        <v>17392602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IFERROR(__xludf.DUMMYFUNCTION("""COMPUTED_VALUE"""),1679.78)</f>
        <v>1679.78</v>
      </c>
      <c r="D165" s="2">
        <f>IFERROR(__xludf.DUMMYFUNCTION("""COMPUTED_VALUE"""),45530.66666666667)</f>
        <v>45530.66667</v>
      </c>
      <c r="E165" s="1">
        <f>IFERROR(__xludf.DUMMYFUNCTION("""COMPUTED_VALUE"""),1689.33)</f>
        <v>1689.33</v>
      </c>
      <c r="G165" s="2">
        <f>IFERROR(__xludf.DUMMYFUNCTION("""COMPUTED_VALUE"""),45530.66666666667)</f>
        <v>45530.66667</v>
      </c>
      <c r="H165" s="1">
        <f>IFERROR(__xludf.DUMMYFUNCTION("""COMPUTED_VALUE"""),1672.58)</f>
        <v>1672.58</v>
      </c>
      <c r="J165" s="2">
        <f>IFERROR(__xludf.DUMMYFUNCTION("""COMPUTED_VALUE"""),45530.66666666667)</f>
        <v>45530.66667</v>
      </c>
      <c r="K165" s="1">
        <f>IFERROR(__xludf.DUMMYFUNCTION("""COMPUTED_VALUE"""),1676.04)</f>
        <v>1676.04</v>
      </c>
      <c r="M165" s="2">
        <f>IFERROR(__xludf.DUMMYFUNCTION("""COMPUTED_VALUE"""),45530.66666666667)</f>
        <v>45530.66667</v>
      </c>
      <c r="N165" s="1">
        <f>IFERROR(__xludf.DUMMYFUNCTION("""COMPUTED_VALUE"""),1.3173702E7)</f>
        <v>13173702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IFERROR(__xludf.DUMMYFUNCTION("""COMPUTED_VALUE"""),1665.72)</f>
        <v>1665.72</v>
      </c>
      <c r="D166" s="2">
        <f>IFERROR(__xludf.DUMMYFUNCTION("""COMPUTED_VALUE"""),45531.66666666667)</f>
        <v>45531.66667</v>
      </c>
      <c r="E166" s="1">
        <f>IFERROR(__xludf.DUMMYFUNCTION("""COMPUTED_VALUE"""),1679.54)</f>
        <v>1679.54</v>
      </c>
      <c r="G166" s="2">
        <f>IFERROR(__xludf.DUMMYFUNCTION("""COMPUTED_VALUE"""),45531.66666666667)</f>
        <v>45531.66667</v>
      </c>
      <c r="H166" s="1">
        <f>IFERROR(__xludf.DUMMYFUNCTION("""COMPUTED_VALUE"""),1662.77)</f>
        <v>1662.77</v>
      </c>
      <c r="J166" s="2">
        <f>IFERROR(__xludf.DUMMYFUNCTION("""COMPUTED_VALUE"""),45531.66666666667)</f>
        <v>45531.66667</v>
      </c>
      <c r="K166" s="1">
        <f>IFERROR(__xludf.DUMMYFUNCTION("""COMPUTED_VALUE"""),1674.67)</f>
        <v>1674.67</v>
      </c>
      <c r="M166" s="2">
        <f>IFERROR(__xludf.DUMMYFUNCTION("""COMPUTED_VALUE"""),45531.66666666667)</f>
        <v>45531.66667</v>
      </c>
      <c r="N166" s="1">
        <f>IFERROR(__xludf.DUMMYFUNCTION("""COMPUTED_VALUE"""),1.3029902E7)</f>
        <v>13029902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IFERROR(__xludf.DUMMYFUNCTION("""COMPUTED_VALUE"""),1672.81)</f>
        <v>1672.81</v>
      </c>
      <c r="D167" s="2">
        <f>IFERROR(__xludf.DUMMYFUNCTION("""COMPUTED_VALUE"""),45532.66666666667)</f>
        <v>45532.66667</v>
      </c>
      <c r="E167" s="1">
        <f>IFERROR(__xludf.DUMMYFUNCTION("""COMPUTED_VALUE"""),1683.09)</f>
        <v>1683.09</v>
      </c>
      <c r="G167" s="2">
        <f>IFERROR(__xludf.DUMMYFUNCTION("""COMPUTED_VALUE"""),45532.66666666667)</f>
        <v>45532.66667</v>
      </c>
      <c r="H167" s="1">
        <f>IFERROR(__xludf.DUMMYFUNCTION("""COMPUTED_VALUE"""),1653.45)</f>
        <v>1653.45</v>
      </c>
      <c r="J167" s="2">
        <f>IFERROR(__xludf.DUMMYFUNCTION("""COMPUTED_VALUE"""),45532.66666666667)</f>
        <v>45532.66667</v>
      </c>
      <c r="K167" s="1">
        <f>IFERROR(__xludf.DUMMYFUNCTION("""COMPUTED_VALUE"""),1653.9)</f>
        <v>1653.9</v>
      </c>
      <c r="M167" s="2">
        <f>IFERROR(__xludf.DUMMYFUNCTION("""COMPUTED_VALUE"""),45532.66666666667)</f>
        <v>45532.66667</v>
      </c>
      <c r="N167" s="1">
        <f>IFERROR(__xludf.DUMMYFUNCTION("""COMPUTED_VALUE"""),1.5716503E7)</f>
        <v>15716503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IFERROR(__xludf.DUMMYFUNCTION("""COMPUTED_VALUE"""),1667.46)</f>
        <v>1667.46</v>
      </c>
      <c r="D168" s="2">
        <f>IFERROR(__xludf.DUMMYFUNCTION("""COMPUTED_VALUE"""),45533.66666666667)</f>
        <v>45533.66667</v>
      </c>
      <c r="E168" s="1">
        <f>IFERROR(__xludf.DUMMYFUNCTION("""COMPUTED_VALUE"""),1669.17)</f>
        <v>1669.17</v>
      </c>
      <c r="G168" s="2">
        <f>IFERROR(__xludf.DUMMYFUNCTION("""COMPUTED_VALUE"""),45533.66666666667)</f>
        <v>45533.66667</v>
      </c>
      <c r="H168" s="1">
        <f>IFERROR(__xludf.DUMMYFUNCTION("""COMPUTED_VALUE"""),1638.71)</f>
        <v>1638.71</v>
      </c>
      <c r="J168" s="2">
        <f>IFERROR(__xludf.DUMMYFUNCTION("""COMPUTED_VALUE"""),45533.66666666667)</f>
        <v>45533.66667</v>
      </c>
      <c r="K168" s="1">
        <f>IFERROR(__xludf.DUMMYFUNCTION("""COMPUTED_VALUE"""),1639.48)</f>
        <v>1639.48</v>
      </c>
      <c r="M168" s="2">
        <f>IFERROR(__xludf.DUMMYFUNCTION("""COMPUTED_VALUE"""),45533.66666666667)</f>
        <v>45533.66667</v>
      </c>
      <c r="N168" s="1">
        <f>IFERROR(__xludf.DUMMYFUNCTION("""COMPUTED_VALUE"""),2.5371031E7)</f>
        <v>25371031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IFERROR(__xludf.DUMMYFUNCTION("""COMPUTED_VALUE"""),1641.64)</f>
        <v>1641.64</v>
      </c>
      <c r="D169" s="2">
        <f>IFERROR(__xludf.DUMMYFUNCTION("""COMPUTED_VALUE"""),45534.66666666667)</f>
        <v>45534.66667</v>
      </c>
      <c r="E169" s="1">
        <f>IFERROR(__xludf.DUMMYFUNCTION("""COMPUTED_VALUE"""),1643.0)</f>
        <v>1643</v>
      </c>
      <c r="G169" s="2">
        <f>IFERROR(__xludf.DUMMYFUNCTION("""COMPUTED_VALUE"""),45534.66666666667)</f>
        <v>45534.66667</v>
      </c>
      <c r="H169" s="1">
        <f>IFERROR(__xludf.DUMMYFUNCTION("""COMPUTED_VALUE"""),1621.11)</f>
        <v>1621.11</v>
      </c>
      <c r="J169" s="2">
        <f>IFERROR(__xludf.DUMMYFUNCTION("""COMPUTED_VALUE"""),45534.66666666667)</f>
        <v>45534.66667</v>
      </c>
      <c r="K169" s="1">
        <f>IFERROR(__xludf.DUMMYFUNCTION("""COMPUTED_VALUE"""),1635.3)</f>
        <v>1635.3</v>
      </c>
      <c r="M169" s="2">
        <f>IFERROR(__xludf.DUMMYFUNCTION("""COMPUTED_VALUE"""),45534.66666666667)</f>
        <v>45534.66667</v>
      </c>
      <c r="N169" s="1">
        <f>IFERROR(__xludf.DUMMYFUNCTION("""COMPUTED_VALUE"""),2.055554E7)</f>
        <v>20555540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IFERROR(__xludf.DUMMYFUNCTION("""COMPUTED_VALUE"""),1634.88)</f>
        <v>1634.88</v>
      </c>
      <c r="D170" s="2">
        <f>IFERROR(__xludf.DUMMYFUNCTION("""COMPUTED_VALUE"""),45538.66666666667)</f>
        <v>45538.66667</v>
      </c>
      <c r="E170" s="1">
        <f>IFERROR(__xludf.DUMMYFUNCTION("""COMPUTED_VALUE"""),1646.5)</f>
        <v>1646.5</v>
      </c>
      <c r="G170" s="2">
        <f>IFERROR(__xludf.DUMMYFUNCTION("""COMPUTED_VALUE"""),45538.66666666667)</f>
        <v>45538.66667</v>
      </c>
      <c r="H170" s="1">
        <f>IFERROR(__xludf.DUMMYFUNCTION("""COMPUTED_VALUE"""),1628.93)</f>
        <v>1628.93</v>
      </c>
      <c r="J170" s="2">
        <f>IFERROR(__xludf.DUMMYFUNCTION("""COMPUTED_VALUE"""),45538.66666666667)</f>
        <v>45538.66667</v>
      </c>
      <c r="K170" s="1">
        <f>IFERROR(__xludf.DUMMYFUNCTION("""COMPUTED_VALUE"""),1639.82)</f>
        <v>1639.82</v>
      </c>
      <c r="M170" s="2">
        <f>IFERROR(__xludf.DUMMYFUNCTION("""COMPUTED_VALUE"""),45538.66666666667)</f>
        <v>45538.66667</v>
      </c>
      <c r="N170" s="1">
        <f>IFERROR(__xludf.DUMMYFUNCTION("""COMPUTED_VALUE"""),1.5895088E7)</f>
        <v>15895088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IFERROR(__xludf.DUMMYFUNCTION("""COMPUTED_VALUE"""),1635.86)</f>
        <v>1635.86</v>
      </c>
      <c r="D171" s="2">
        <f>IFERROR(__xludf.DUMMYFUNCTION("""COMPUTED_VALUE"""),45539.66666666667)</f>
        <v>45539.66667</v>
      </c>
      <c r="E171" s="1">
        <f>IFERROR(__xludf.DUMMYFUNCTION("""COMPUTED_VALUE"""),1641.08)</f>
        <v>1641.08</v>
      </c>
      <c r="G171" s="2">
        <f>IFERROR(__xludf.DUMMYFUNCTION("""COMPUTED_VALUE"""),45539.66666666667)</f>
        <v>45539.66667</v>
      </c>
      <c r="H171" s="1">
        <f>IFERROR(__xludf.DUMMYFUNCTION("""COMPUTED_VALUE"""),1626.07)</f>
        <v>1626.07</v>
      </c>
      <c r="J171" s="2">
        <f>IFERROR(__xludf.DUMMYFUNCTION("""COMPUTED_VALUE"""),45539.66666666667)</f>
        <v>45539.66667</v>
      </c>
      <c r="K171" s="1">
        <f>IFERROR(__xludf.DUMMYFUNCTION("""COMPUTED_VALUE"""),1638.77)</f>
        <v>1638.77</v>
      </c>
      <c r="M171" s="2">
        <f>IFERROR(__xludf.DUMMYFUNCTION("""COMPUTED_VALUE"""),45539.66666666667)</f>
        <v>45539.66667</v>
      </c>
      <c r="N171" s="1">
        <f>IFERROR(__xludf.DUMMYFUNCTION("""COMPUTED_VALUE"""),1.3522491E7)</f>
        <v>13522491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IFERROR(__xludf.DUMMYFUNCTION("""COMPUTED_VALUE"""),1641.14)</f>
        <v>1641.14</v>
      </c>
      <c r="D172" s="2">
        <f>IFERROR(__xludf.DUMMYFUNCTION("""COMPUTED_VALUE"""),45540.66666666667)</f>
        <v>45540.66667</v>
      </c>
      <c r="E172" s="1">
        <f>IFERROR(__xludf.DUMMYFUNCTION("""COMPUTED_VALUE"""),1647.77)</f>
        <v>1647.77</v>
      </c>
      <c r="G172" s="2">
        <f>IFERROR(__xludf.DUMMYFUNCTION("""COMPUTED_VALUE"""),45540.66666666667)</f>
        <v>45540.66667</v>
      </c>
      <c r="H172" s="1">
        <f>IFERROR(__xludf.DUMMYFUNCTION("""COMPUTED_VALUE"""),1626.1)</f>
        <v>1626.1</v>
      </c>
      <c r="J172" s="2">
        <f>IFERROR(__xludf.DUMMYFUNCTION("""COMPUTED_VALUE"""),45540.66666666667)</f>
        <v>45540.66667</v>
      </c>
      <c r="K172" s="1">
        <f>IFERROR(__xludf.DUMMYFUNCTION("""COMPUTED_VALUE"""),1646.34)</f>
        <v>1646.34</v>
      </c>
      <c r="M172" s="2">
        <f>IFERROR(__xludf.DUMMYFUNCTION("""COMPUTED_VALUE"""),45540.66666666667)</f>
        <v>45540.66667</v>
      </c>
      <c r="N172" s="1">
        <f>IFERROR(__xludf.DUMMYFUNCTION("""COMPUTED_VALUE"""),1.320301E7)</f>
        <v>13203010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IFERROR(__xludf.DUMMYFUNCTION("""COMPUTED_VALUE"""),1642.9)</f>
        <v>1642.9</v>
      </c>
      <c r="D173" s="2">
        <f>IFERROR(__xludf.DUMMYFUNCTION("""COMPUTED_VALUE"""),45541.66666666667)</f>
        <v>45541.66667</v>
      </c>
      <c r="E173" s="1">
        <f>IFERROR(__xludf.DUMMYFUNCTION("""COMPUTED_VALUE"""),1646.87)</f>
        <v>1646.87</v>
      </c>
      <c r="G173" s="2">
        <f>IFERROR(__xludf.DUMMYFUNCTION("""COMPUTED_VALUE"""),45541.66666666667)</f>
        <v>45541.66667</v>
      </c>
      <c r="H173" s="1">
        <f>IFERROR(__xludf.DUMMYFUNCTION("""COMPUTED_VALUE"""),1609.45)</f>
        <v>1609.45</v>
      </c>
      <c r="J173" s="2">
        <f>IFERROR(__xludf.DUMMYFUNCTION("""COMPUTED_VALUE"""),45541.66666666667)</f>
        <v>45541.66667</v>
      </c>
      <c r="K173" s="1">
        <f>IFERROR(__xludf.DUMMYFUNCTION("""COMPUTED_VALUE"""),1611.8)</f>
        <v>1611.8</v>
      </c>
      <c r="M173" s="2">
        <f>IFERROR(__xludf.DUMMYFUNCTION("""COMPUTED_VALUE"""),45541.66666666667)</f>
        <v>45541.66667</v>
      </c>
      <c r="N173" s="1">
        <f>IFERROR(__xludf.DUMMYFUNCTION("""COMPUTED_VALUE"""),1.7031223E7)</f>
        <v>17031223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IFERROR(__xludf.DUMMYFUNCTION("""COMPUTED_VALUE"""),1617.48)</f>
        <v>1617.48</v>
      </c>
      <c r="D174" s="2">
        <f>IFERROR(__xludf.DUMMYFUNCTION("""COMPUTED_VALUE"""),45544.66666666667)</f>
        <v>45544.66667</v>
      </c>
      <c r="E174" s="1">
        <f>IFERROR(__xludf.DUMMYFUNCTION("""COMPUTED_VALUE"""),1634.8)</f>
        <v>1634.8</v>
      </c>
      <c r="G174" s="2">
        <f>IFERROR(__xludf.DUMMYFUNCTION("""COMPUTED_VALUE"""),45544.66666666667)</f>
        <v>45544.66667</v>
      </c>
      <c r="H174" s="1">
        <f>IFERROR(__xludf.DUMMYFUNCTION("""COMPUTED_VALUE"""),1614.09)</f>
        <v>1614.09</v>
      </c>
      <c r="J174" s="2">
        <f>IFERROR(__xludf.DUMMYFUNCTION("""COMPUTED_VALUE"""),45544.66666666667)</f>
        <v>45544.66667</v>
      </c>
      <c r="K174" s="1">
        <f>IFERROR(__xludf.DUMMYFUNCTION("""COMPUTED_VALUE"""),1626.62)</f>
        <v>1626.62</v>
      </c>
      <c r="M174" s="2">
        <f>IFERROR(__xludf.DUMMYFUNCTION("""COMPUTED_VALUE"""),45544.66666666667)</f>
        <v>45544.66667</v>
      </c>
      <c r="N174" s="1">
        <f>IFERROR(__xludf.DUMMYFUNCTION("""COMPUTED_VALUE"""),1.6518669E7)</f>
        <v>16518669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IFERROR(__xludf.DUMMYFUNCTION("""COMPUTED_VALUE"""),1626.44)</f>
        <v>1626.44</v>
      </c>
      <c r="D175" s="2">
        <f>IFERROR(__xludf.DUMMYFUNCTION("""COMPUTED_VALUE"""),45545.66666666667)</f>
        <v>45545.66667</v>
      </c>
      <c r="E175" s="1">
        <f>IFERROR(__xludf.DUMMYFUNCTION("""COMPUTED_VALUE"""),1639.56)</f>
        <v>1639.56</v>
      </c>
      <c r="G175" s="2">
        <f>IFERROR(__xludf.DUMMYFUNCTION("""COMPUTED_VALUE"""),45545.66666666667)</f>
        <v>45545.66667</v>
      </c>
      <c r="H175" s="1">
        <f>IFERROR(__xludf.DUMMYFUNCTION("""COMPUTED_VALUE"""),1623.43)</f>
        <v>1623.43</v>
      </c>
      <c r="J175" s="2">
        <f>IFERROR(__xludf.DUMMYFUNCTION("""COMPUTED_VALUE"""),45545.66666666667)</f>
        <v>45545.66667</v>
      </c>
      <c r="K175" s="1">
        <f>IFERROR(__xludf.DUMMYFUNCTION("""COMPUTED_VALUE"""),1633.52)</f>
        <v>1633.52</v>
      </c>
      <c r="M175" s="2">
        <f>IFERROR(__xludf.DUMMYFUNCTION("""COMPUTED_VALUE"""),45545.66666666667)</f>
        <v>45545.66667</v>
      </c>
      <c r="N175" s="1">
        <f>IFERROR(__xludf.DUMMYFUNCTION("""COMPUTED_VALUE"""),1.5633018E7)</f>
        <v>15633018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IFERROR(__xludf.DUMMYFUNCTION("""COMPUTED_VALUE"""),1634.44)</f>
        <v>1634.44</v>
      </c>
      <c r="D176" s="2">
        <f>IFERROR(__xludf.DUMMYFUNCTION("""COMPUTED_VALUE"""),45546.66666666667)</f>
        <v>45546.66667</v>
      </c>
      <c r="E176" s="1">
        <f>IFERROR(__xludf.DUMMYFUNCTION("""COMPUTED_VALUE"""),1638.41)</f>
        <v>1638.41</v>
      </c>
      <c r="G176" s="2">
        <f>IFERROR(__xludf.DUMMYFUNCTION("""COMPUTED_VALUE"""),45546.66666666667)</f>
        <v>45546.66667</v>
      </c>
      <c r="H176" s="1">
        <f>IFERROR(__xludf.DUMMYFUNCTION("""COMPUTED_VALUE"""),1614.03)</f>
        <v>1614.03</v>
      </c>
      <c r="J176" s="2">
        <f>IFERROR(__xludf.DUMMYFUNCTION("""COMPUTED_VALUE"""),45546.66666666667)</f>
        <v>45546.66667</v>
      </c>
      <c r="K176" s="1">
        <f>IFERROR(__xludf.DUMMYFUNCTION("""COMPUTED_VALUE"""),1637.1)</f>
        <v>1637.1</v>
      </c>
      <c r="M176" s="2">
        <f>IFERROR(__xludf.DUMMYFUNCTION("""COMPUTED_VALUE"""),45546.66666666667)</f>
        <v>45546.66667</v>
      </c>
      <c r="N176" s="1">
        <f>IFERROR(__xludf.DUMMYFUNCTION("""COMPUTED_VALUE"""),1.2818876E7)</f>
        <v>12818876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IFERROR(__xludf.DUMMYFUNCTION("""COMPUTED_VALUE"""),1638.32)</f>
        <v>1638.32</v>
      </c>
      <c r="D177" s="2">
        <f>IFERROR(__xludf.DUMMYFUNCTION("""COMPUTED_VALUE"""),45547.66666666667)</f>
        <v>45547.66667</v>
      </c>
      <c r="E177" s="1">
        <f>IFERROR(__xludf.DUMMYFUNCTION("""COMPUTED_VALUE"""),1653.19)</f>
        <v>1653.19</v>
      </c>
      <c r="G177" s="2">
        <f>IFERROR(__xludf.DUMMYFUNCTION("""COMPUTED_VALUE"""),45547.66666666667)</f>
        <v>45547.66667</v>
      </c>
      <c r="H177" s="1">
        <f>IFERROR(__xludf.DUMMYFUNCTION("""COMPUTED_VALUE"""),1637.53)</f>
        <v>1637.53</v>
      </c>
      <c r="J177" s="2">
        <f>IFERROR(__xludf.DUMMYFUNCTION("""COMPUTED_VALUE"""),45547.66666666667)</f>
        <v>45547.66667</v>
      </c>
      <c r="K177" s="1">
        <f>IFERROR(__xludf.DUMMYFUNCTION("""COMPUTED_VALUE"""),1649.73)</f>
        <v>1649.73</v>
      </c>
      <c r="M177" s="2">
        <f>IFERROR(__xludf.DUMMYFUNCTION("""COMPUTED_VALUE"""),45547.66666666667)</f>
        <v>45547.66667</v>
      </c>
      <c r="N177" s="1">
        <f>IFERROR(__xludf.DUMMYFUNCTION("""COMPUTED_VALUE"""),1.1124091E7)</f>
        <v>11124091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IFERROR(__xludf.DUMMYFUNCTION("""COMPUTED_VALUE"""),1657.86)</f>
        <v>1657.86</v>
      </c>
      <c r="D178" s="2">
        <f>IFERROR(__xludf.DUMMYFUNCTION("""COMPUTED_VALUE"""),45548.66666666667)</f>
        <v>45548.66667</v>
      </c>
      <c r="E178" s="1">
        <f>IFERROR(__xludf.DUMMYFUNCTION("""COMPUTED_VALUE"""),1675.41)</f>
        <v>1675.41</v>
      </c>
      <c r="G178" s="2">
        <f>IFERROR(__xludf.DUMMYFUNCTION("""COMPUTED_VALUE"""),45548.66666666667)</f>
        <v>45548.66667</v>
      </c>
      <c r="H178" s="1">
        <f>IFERROR(__xludf.DUMMYFUNCTION("""COMPUTED_VALUE"""),1654.47)</f>
        <v>1654.47</v>
      </c>
      <c r="J178" s="2">
        <f>IFERROR(__xludf.DUMMYFUNCTION("""COMPUTED_VALUE"""),45548.66666666667)</f>
        <v>45548.66667</v>
      </c>
      <c r="K178" s="1">
        <f>IFERROR(__xludf.DUMMYFUNCTION("""COMPUTED_VALUE"""),1673.19)</f>
        <v>1673.19</v>
      </c>
      <c r="M178" s="2">
        <f>IFERROR(__xludf.DUMMYFUNCTION("""COMPUTED_VALUE"""),45548.66666666667)</f>
        <v>45548.66667</v>
      </c>
      <c r="N178" s="1">
        <f>IFERROR(__xludf.DUMMYFUNCTION("""COMPUTED_VALUE"""),1.1770091E7)</f>
        <v>11770091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IFERROR(__xludf.DUMMYFUNCTION("""COMPUTED_VALUE"""),1681.59)</f>
        <v>1681.59</v>
      </c>
      <c r="D179" s="2">
        <f>IFERROR(__xludf.DUMMYFUNCTION("""COMPUTED_VALUE"""),45551.66666666667)</f>
        <v>45551.66667</v>
      </c>
      <c r="E179" s="1">
        <f>IFERROR(__xludf.DUMMYFUNCTION("""COMPUTED_VALUE"""),1684.81)</f>
        <v>1684.81</v>
      </c>
      <c r="G179" s="2">
        <f>IFERROR(__xludf.DUMMYFUNCTION("""COMPUTED_VALUE"""),45551.66666666667)</f>
        <v>45551.66667</v>
      </c>
      <c r="H179" s="1">
        <f>IFERROR(__xludf.DUMMYFUNCTION("""COMPUTED_VALUE"""),1660.74)</f>
        <v>1660.74</v>
      </c>
      <c r="J179" s="2">
        <f>IFERROR(__xludf.DUMMYFUNCTION("""COMPUTED_VALUE"""),45551.66666666667)</f>
        <v>45551.66667</v>
      </c>
      <c r="K179" s="1">
        <f>IFERROR(__xludf.DUMMYFUNCTION("""COMPUTED_VALUE"""),1661.72)</f>
        <v>1661.72</v>
      </c>
      <c r="M179" s="2">
        <f>IFERROR(__xludf.DUMMYFUNCTION("""COMPUTED_VALUE"""),45551.66666666667)</f>
        <v>45551.66667</v>
      </c>
      <c r="N179" s="1">
        <f>IFERROR(__xludf.DUMMYFUNCTION("""COMPUTED_VALUE"""),1.0719111E7)</f>
        <v>10719111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IFERROR(__xludf.DUMMYFUNCTION("""COMPUTED_VALUE"""),1663.01)</f>
        <v>1663.01</v>
      </c>
      <c r="D180" s="2">
        <f>IFERROR(__xludf.DUMMYFUNCTION("""COMPUTED_VALUE"""),45552.66666666667)</f>
        <v>45552.66667</v>
      </c>
      <c r="E180" s="1">
        <f>IFERROR(__xludf.DUMMYFUNCTION("""COMPUTED_VALUE"""),1670.6)</f>
        <v>1670.6</v>
      </c>
      <c r="G180" s="2">
        <f>IFERROR(__xludf.DUMMYFUNCTION("""COMPUTED_VALUE"""),45552.66666666667)</f>
        <v>45552.66667</v>
      </c>
      <c r="H180" s="1">
        <f>IFERROR(__xludf.DUMMYFUNCTION("""COMPUTED_VALUE"""),1633.48)</f>
        <v>1633.48</v>
      </c>
      <c r="J180" s="2">
        <f>IFERROR(__xludf.DUMMYFUNCTION("""COMPUTED_VALUE"""),45552.66666666667)</f>
        <v>45552.66667</v>
      </c>
      <c r="K180" s="1">
        <f>IFERROR(__xludf.DUMMYFUNCTION("""COMPUTED_VALUE"""),1636.55)</f>
        <v>1636.55</v>
      </c>
      <c r="M180" s="2">
        <f>IFERROR(__xludf.DUMMYFUNCTION("""COMPUTED_VALUE"""),45552.66666666667)</f>
        <v>45552.66667</v>
      </c>
      <c r="N180" s="1">
        <f>IFERROR(__xludf.DUMMYFUNCTION("""COMPUTED_VALUE"""),1.1480047E7)</f>
        <v>11480047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IFERROR(__xludf.DUMMYFUNCTION("""COMPUTED_VALUE"""),1635.14)</f>
        <v>1635.14</v>
      </c>
      <c r="D181" s="2">
        <f>IFERROR(__xludf.DUMMYFUNCTION("""COMPUTED_VALUE"""),45553.66666666667)</f>
        <v>45553.66667</v>
      </c>
      <c r="E181" s="1">
        <f>IFERROR(__xludf.DUMMYFUNCTION("""COMPUTED_VALUE"""),1650.28)</f>
        <v>1650.28</v>
      </c>
      <c r="G181" s="2">
        <f>IFERROR(__xludf.DUMMYFUNCTION("""COMPUTED_VALUE"""),45553.66666666667)</f>
        <v>45553.66667</v>
      </c>
      <c r="H181" s="1">
        <f>IFERROR(__xludf.DUMMYFUNCTION("""COMPUTED_VALUE"""),1630.29)</f>
        <v>1630.29</v>
      </c>
      <c r="J181" s="2">
        <f>IFERROR(__xludf.DUMMYFUNCTION("""COMPUTED_VALUE"""),45553.66666666667)</f>
        <v>45553.66667</v>
      </c>
      <c r="K181" s="1">
        <f>IFERROR(__xludf.DUMMYFUNCTION("""COMPUTED_VALUE"""),1633.02)</f>
        <v>1633.02</v>
      </c>
      <c r="M181" s="2">
        <f>IFERROR(__xludf.DUMMYFUNCTION("""COMPUTED_VALUE"""),45553.66666666667)</f>
        <v>45553.66667</v>
      </c>
      <c r="N181" s="1">
        <f>IFERROR(__xludf.DUMMYFUNCTION("""COMPUTED_VALUE"""),9996839.0)</f>
        <v>9996839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IFERROR(__xludf.DUMMYFUNCTION("""COMPUTED_VALUE"""),1653.5)</f>
        <v>1653.5</v>
      </c>
      <c r="D182" s="2">
        <f>IFERROR(__xludf.DUMMYFUNCTION("""COMPUTED_VALUE"""),45554.66666666667)</f>
        <v>45554.66667</v>
      </c>
      <c r="E182" s="1">
        <f>IFERROR(__xludf.DUMMYFUNCTION("""COMPUTED_VALUE"""),1658.99)</f>
        <v>1658.99</v>
      </c>
      <c r="G182" s="2">
        <f>IFERROR(__xludf.DUMMYFUNCTION("""COMPUTED_VALUE"""),45554.66666666667)</f>
        <v>45554.66667</v>
      </c>
      <c r="H182" s="1">
        <f>IFERROR(__xludf.DUMMYFUNCTION("""COMPUTED_VALUE"""),1646.15)</f>
        <v>1646.15</v>
      </c>
      <c r="J182" s="2">
        <f>IFERROR(__xludf.DUMMYFUNCTION("""COMPUTED_VALUE"""),45554.66666666667)</f>
        <v>45554.66667</v>
      </c>
      <c r="K182" s="1">
        <f>IFERROR(__xludf.DUMMYFUNCTION("""COMPUTED_VALUE"""),1654.77)</f>
        <v>1654.77</v>
      </c>
      <c r="M182" s="2">
        <f>IFERROR(__xludf.DUMMYFUNCTION("""COMPUTED_VALUE"""),45554.66666666667)</f>
        <v>45554.66667</v>
      </c>
      <c r="N182" s="1">
        <f>IFERROR(__xludf.DUMMYFUNCTION("""COMPUTED_VALUE"""),1.2341441E7)</f>
        <v>12341441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IFERROR(__xludf.DUMMYFUNCTION("""COMPUTED_VALUE"""),1650.25)</f>
        <v>1650.25</v>
      </c>
      <c r="D183" s="2">
        <f>IFERROR(__xludf.DUMMYFUNCTION("""COMPUTED_VALUE"""),45555.66666666667)</f>
        <v>45555.66667</v>
      </c>
      <c r="E183" s="1">
        <f>IFERROR(__xludf.DUMMYFUNCTION("""COMPUTED_VALUE"""),1654.89)</f>
        <v>1654.89</v>
      </c>
      <c r="G183" s="2">
        <f>IFERROR(__xludf.DUMMYFUNCTION("""COMPUTED_VALUE"""),45555.66666666667)</f>
        <v>45555.66667</v>
      </c>
      <c r="H183" s="1">
        <f>IFERROR(__xludf.DUMMYFUNCTION("""COMPUTED_VALUE"""),1643.53)</f>
        <v>1643.53</v>
      </c>
      <c r="J183" s="2">
        <f>IFERROR(__xludf.DUMMYFUNCTION("""COMPUTED_VALUE"""),45555.66666666667)</f>
        <v>45555.66667</v>
      </c>
      <c r="K183" s="1">
        <f>IFERROR(__xludf.DUMMYFUNCTION("""COMPUTED_VALUE"""),1649.1)</f>
        <v>1649.1</v>
      </c>
      <c r="M183" s="2">
        <f>IFERROR(__xludf.DUMMYFUNCTION("""COMPUTED_VALUE"""),45555.66666666667)</f>
        <v>45555.66667</v>
      </c>
      <c r="N183" s="1">
        <f>IFERROR(__xludf.DUMMYFUNCTION("""COMPUTED_VALUE"""),2.0665237E7)</f>
        <v>20665237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IFERROR(__xludf.DUMMYFUNCTION("""COMPUTED_VALUE"""),1652.67)</f>
        <v>1652.67</v>
      </c>
      <c r="D184" s="2">
        <f>IFERROR(__xludf.DUMMYFUNCTION("""COMPUTED_VALUE"""),45558.66666666667)</f>
        <v>45558.66667</v>
      </c>
      <c r="E184" s="1">
        <f>IFERROR(__xludf.DUMMYFUNCTION("""COMPUTED_VALUE"""),1655.43)</f>
        <v>1655.43</v>
      </c>
      <c r="G184" s="2">
        <f>IFERROR(__xludf.DUMMYFUNCTION("""COMPUTED_VALUE"""),45558.66666666667)</f>
        <v>45558.66667</v>
      </c>
      <c r="H184" s="1">
        <f>IFERROR(__xludf.DUMMYFUNCTION("""COMPUTED_VALUE"""),1623.8)</f>
        <v>1623.8</v>
      </c>
      <c r="J184" s="2">
        <f>IFERROR(__xludf.DUMMYFUNCTION("""COMPUTED_VALUE"""),45558.66666666667)</f>
        <v>45558.66667</v>
      </c>
      <c r="K184" s="1">
        <f>IFERROR(__xludf.DUMMYFUNCTION("""COMPUTED_VALUE"""),1630.56)</f>
        <v>1630.56</v>
      </c>
      <c r="M184" s="2">
        <f>IFERROR(__xludf.DUMMYFUNCTION("""COMPUTED_VALUE"""),45558.66666666667)</f>
        <v>45558.66667</v>
      </c>
      <c r="N184" s="1">
        <f>IFERROR(__xludf.DUMMYFUNCTION("""COMPUTED_VALUE"""),1.3399442E7)</f>
        <v>13399442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IFERROR(__xludf.DUMMYFUNCTION("""COMPUTED_VALUE"""),1633.03)</f>
        <v>1633.03</v>
      </c>
      <c r="D185" s="2">
        <f>IFERROR(__xludf.DUMMYFUNCTION("""COMPUTED_VALUE"""),45559.66666666667)</f>
        <v>45559.66667</v>
      </c>
      <c r="E185" s="1">
        <f>IFERROR(__xludf.DUMMYFUNCTION("""COMPUTED_VALUE"""),1643.65)</f>
        <v>1643.65</v>
      </c>
      <c r="G185" s="2">
        <f>IFERROR(__xludf.DUMMYFUNCTION("""COMPUTED_VALUE"""),45559.66666666667)</f>
        <v>45559.66667</v>
      </c>
      <c r="H185" s="1">
        <f>IFERROR(__xludf.DUMMYFUNCTION("""COMPUTED_VALUE"""),1623.08)</f>
        <v>1623.08</v>
      </c>
      <c r="J185" s="2">
        <f>IFERROR(__xludf.DUMMYFUNCTION("""COMPUTED_VALUE"""),45559.66666666667)</f>
        <v>45559.66667</v>
      </c>
      <c r="K185" s="1">
        <f>IFERROR(__xludf.DUMMYFUNCTION("""COMPUTED_VALUE"""),1642.76)</f>
        <v>1642.76</v>
      </c>
      <c r="M185" s="2">
        <f>IFERROR(__xludf.DUMMYFUNCTION("""COMPUTED_VALUE"""),45559.66666666667)</f>
        <v>45559.66667</v>
      </c>
      <c r="N185" s="1">
        <f>IFERROR(__xludf.DUMMYFUNCTION("""COMPUTED_VALUE"""),1.151378E7)</f>
        <v>11513780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IFERROR(__xludf.DUMMYFUNCTION("""COMPUTED_VALUE"""),1647.05)</f>
        <v>1647.05</v>
      </c>
      <c r="D186" s="2">
        <f>IFERROR(__xludf.DUMMYFUNCTION("""COMPUTED_VALUE"""),45560.66666666667)</f>
        <v>45560.66667</v>
      </c>
      <c r="E186" s="1">
        <f>IFERROR(__xludf.DUMMYFUNCTION("""COMPUTED_VALUE"""),1650.9)</f>
        <v>1650.9</v>
      </c>
      <c r="G186" s="2">
        <f>IFERROR(__xludf.DUMMYFUNCTION("""COMPUTED_VALUE"""),45560.66666666667)</f>
        <v>45560.66667</v>
      </c>
      <c r="H186" s="1">
        <f>IFERROR(__xludf.DUMMYFUNCTION("""COMPUTED_VALUE"""),1636.48)</f>
        <v>1636.48</v>
      </c>
      <c r="J186" s="2">
        <f>IFERROR(__xludf.DUMMYFUNCTION("""COMPUTED_VALUE"""),45560.66666666667)</f>
        <v>45560.66667</v>
      </c>
      <c r="K186" s="1">
        <f>IFERROR(__xludf.DUMMYFUNCTION("""COMPUTED_VALUE"""),1650.1)</f>
        <v>1650.1</v>
      </c>
      <c r="M186" s="2">
        <f>IFERROR(__xludf.DUMMYFUNCTION("""COMPUTED_VALUE"""),45560.66666666667)</f>
        <v>45560.66667</v>
      </c>
      <c r="N186" s="1">
        <f>IFERROR(__xludf.DUMMYFUNCTION("""COMPUTED_VALUE"""),1.0225897E7)</f>
        <v>10225897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IFERROR(__xludf.DUMMYFUNCTION("""COMPUTED_VALUE"""),1658.15)</f>
        <v>1658.15</v>
      </c>
      <c r="D187" s="2">
        <f>IFERROR(__xludf.DUMMYFUNCTION("""COMPUTED_VALUE"""),45561.66666666667)</f>
        <v>45561.66667</v>
      </c>
      <c r="E187" s="1">
        <f>IFERROR(__xludf.DUMMYFUNCTION("""COMPUTED_VALUE"""),1659.43)</f>
        <v>1659.43</v>
      </c>
      <c r="G187" s="2">
        <f>IFERROR(__xludf.DUMMYFUNCTION("""COMPUTED_VALUE"""),45561.66666666667)</f>
        <v>45561.66667</v>
      </c>
      <c r="H187" s="1">
        <f>IFERROR(__xludf.DUMMYFUNCTION("""COMPUTED_VALUE"""),1639.65)</f>
        <v>1639.65</v>
      </c>
      <c r="J187" s="2">
        <f>IFERROR(__xludf.DUMMYFUNCTION("""COMPUTED_VALUE"""),45561.66666666667)</f>
        <v>45561.66667</v>
      </c>
      <c r="K187" s="1">
        <f>IFERROR(__xludf.DUMMYFUNCTION("""COMPUTED_VALUE"""),1649.47)</f>
        <v>1649.47</v>
      </c>
      <c r="M187" s="2">
        <f>IFERROR(__xludf.DUMMYFUNCTION("""COMPUTED_VALUE"""),45561.66666666667)</f>
        <v>45561.66667</v>
      </c>
      <c r="N187" s="1">
        <f>IFERROR(__xludf.DUMMYFUNCTION("""COMPUTED_VALUE"""),1.1114302E7)</f>
        <v>11114302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IFERROR(__xludf.DUMMYFUNCTION("""COMPUTED_VALUE"""),1646.36)</f>
        <v>1646.36</v>
      </c>
      <c r="D188" s="2">
        <f>IFERROR(__xludf.DUMMYFUNCTION("""COMPUTED_VALUE"""),45562.66666666667)</f>
        <v>45562.66667</v>
      </c>
      <c r="E188" s="1">
        <f>IFERROR(__xludf.DUMMYFUNCTION("""COMPUTED_VALUE"""),1648.35)</f>
        <v>1648.35</v>
      </c>
      <c r="G188" s="2">
        <f>IFERROR(__xludf.DUMMYFUNCTION("""COMPUTED_VALUE"""),45562.66666666667)</f>
        <v>45562.66667</v>
      </c>
      <c r="H188" s="1">
        <f>IFERROR(__xludf.DUMMYFUNCTION("""COMPUTED_VALUE"""),1635.99)</f>
        <v>1635.99</v>
      </c>
      <c r="J188" s="2">
        <f>IFERROR(__xludf.DUMMYFUNCTION("""COMPUTED_VALUE"""),45562.66666666667)</f>
        <v>45562.66667</v>
      </c>
      <c r="K188" s="1">
        <f>IFERROR(__xludf.DUMMYFUNCTION("""COMPUTED_VALUE"""),1636.69)</f>
        <v>1636.69</v>
      </c>
      <c r="M188" s="2">
        <f>IFERROR(__xludf.DUMMYFUNCTION("""COMPUTED_VALUE"""),45562.66666666667)</f>
        <v>45562.66667</v>
      </c>
      <c r="N188" s="1">
        <f>IFERROR(__xludf.DUMMYFUNCTION("""COMPUTED_VALUE"""),1.050803E7)</f>
        <v>10508030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IFERROR(__xludf.DUMMYFUNCTION("""COMPUTED_VALUE"""),1637.13)</f>
        <v>1637.13</v>
      </c>
      <c r="D189" s="2">
        <f>IFERROR(__xludf.DUMMYFUNCTION("""COMPUTED_VALUE"""),45565.66666666667)</f>
        <v>45565.66667</v>
      </c>
      <c r="E189" s="1">
        <f>IFERROR(__xludf.DUMMYFUNCTION("""COMPUTED_VALUE"""),1641.26)</f>
        <v>1641.26</v>
      </c>
      <c r="G189" s="2">
        <f>IFERROR(__xludf.DUMMYFUNCTION("""COMPUTED_VALUE"""),45565.66666666667)</f>
        <v>45565.66667</v>
      </c>
      <c r="H189" s="1">
        <f>IFERROR(__xludf.DUMMYFUNCTION("""COMPUTED_VALUE"""),1620.13)</f>
        <v>1620.13</v>
      </c>
      <c r="J189" s="2">
        <f>IFERROR(__xludf.DUMMYFUNCTION("""COMPUTED_VALUE"""),45565.66666666667)</f>
        <v>45565.66667</v>
      </c>
      <c r="K189" s="1">
        <f>IFERROR(__xludf.DUMMYFUNCTION("""COMPUTED_VALUE"""),1634.52)</f>
        <v>1634.52</v>
      </c>
      <c r="M189" s="2">
        <f>IFERROR(__xludf.DUMMYFUNCTION("""COMPUTED_VALUE"""),45565.66666666667)</f>
        <v>45565.66667</v>
      </c>
      <c r="N189" s="1">
        <f>IFERROR(__xludf.DUMMYFUNCTION("""COMPUTED_VALUE"""),1.5382589E7)</f>
        <v>15382589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IFERROR(__xludf.DUMMYFUNCTION("""COMPUTED_VALUE"""),1631.41)</f>
        <v>1631.41</v>
      </c>
      <c r="D190" s="2">
        <f>IFERROR(__xludf.DUMMYFUNCTION("""COMPUTED_VALUE"""),45566.66666666667)</f>
        <v>45566.66667</v>
      </c>
      <c r="E190" s="1">
        <f>IFERROR(__xludf.DUMMYFUNCTION("""COMPUTED_VALUE"""),1632.56)</f>
        <v>1632.56</v>
      </c>
      <c r="G190" s="2">
        <f>IFERROR(__xludf.DUMMYFUNCTION("""COMPUTED_VALUE"""),45566.66666666667)</f>
        <v>45566.66667</v>
      </c>
      <c r="H190" s="1">
        <f>IFERROR(__xludf.DUMMYFUNCTION("""COMPUTED_VALUE"""),1605.69)</f>
        <v>1605.69</v>
      </c>
      <c r="J190" s="2">
        <f>IFERROR(__xludf.DUMMYFUNCTION("""COMPUTED_VALUE"""),45566.66666666667)</f>
        <v>45566.66667</v>
      </c>
      <c r="K190" s="1">
        <f>IFERROR(__xludf.DUMMYFUNCTION("""COMPUTED_VALUE"""),1616.54)</f>
        <v>1616.54</v>
      </c>
      <c r="M190" s="2">
        <f>IFERROR(__xludf.DUMMYFUNCTION("""COMPUTED_VALUE"""),45566.66666666667)</f>
        <v>45566.66667</v>
      </c>
      <c r="N190" s="1">
        <f>IFERROR(__xludf.DUMMYFUNCTION("""COMPUTED_VALUE"""),1.5644847E7)</f>
        <v>15644847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IFERROR(__xludf.DUMMYFUNCTION("""COMPUTED_VALUE"""),1614.58)</f>
        <v>1614.58</v>
      </c>
      <c r="D191" s="2">
        <f>IFERROR(__xludf.DUMMYFUNCTION("""COMPUTED_VALUE"""),45567.66666666667)</f>
        <v>45567.66667</v>
      </c>
      <c r="E191" s="1">
        <f>IFERROR(__xludf.DUMMYFUNCTION("""COMPUTED_VALUE"""),1616.1)</f>
        <v>1616.1</v>
      </c>
      <c r="G191" s="2">
        <f>IFERROR(__xludf.DUMMYFUNCTION("""COMPUTED_VALUE"""),45567.66666666667)</f>
        <v>45567.66667</v>
      </c>
      <c r="H191" s="1">
        <f>IFERROR(__xludf.DUMMYFUNCTION("""COMPUTED_VALUE"""),1599.79)</f>
        <v>1599.79</v>
      </c>
      <c r="J191" s="2">
        <f>IFERROR(__xludf.DUMMYFUNCTION("""COMPUTED_VALUE"""),45567.66666666667)</f>
        <v>45567.66667</v>
      </c>
      <c r="K191" s="1">
        <f>IFERROR(__xludf.DUMMYFUNCTION("""COMPUTED_VALUE"""),1613.86)</f>
        <v>1613.86</v>
      </c>
      <c r="M191" s="2">
        <f>IFERROR(__xludf.DUMMYFUNCTION("""COMPUTED_VALUE"""),45567.66666666667)</f>
        <v>45567.66667</v>
      </c>
      <c r="N191" s="1">
        <f>IFERROR(__xludf.DUMMYFUNCTION("""COMPUTED_VALUE"""),1.19259E7)</f>
        <v>11925900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IFERROR(__xludf.DUMMYFUNCTION("""COMPUTED_VALUE"""),1602.01)</f>
        <v>1602.01</v>
      </c>
      <c r="D192" s="2">
        <f>IFERROR(__xludf.DUMMYFUNCTION("""COMPUTED_VALUE"""),45568.66666666667)</f>
        <v>45568.66667</v>
      </c>
      <c r="E192" s="1">
        <f>IFERROR(__xludf.DUMMYFUNCTION("""COMPUTED_VALUE"""),1607.3)</f>
        <v>1607.3</v>
      </c>
      <c r="G192" s="2">
        <f>IFERROR(__xludf.DUMMYFUNCTION("""COMPUTED_VALUE"""),45568.66666666667)</f>
        <v>45568.66667</v>
      </c>
      <c r="H192" s="1">
        <f>IFERROR(__xludf.DUMMYFUNCTION("""COMPUTED_VALUE"""),1585.03)</f>
        <v>1585.03</v>
      </c>
      <c r="J192" s="2">
        <f>IFERROR(__xludf.DUMMYFUNCTION("""COMPUTED_VALUE"""),45568.66666666667)</f>
        <v>45568.66667</v>
      </c>
      <c r="K192" s="1">
        <f>IFERROR(__xludf.DUMMYFUNCTION("""COMPUTED_VALUE"""),1598.34)</f>
        <v>1598.34</v>
      </c>
      <c r="M192" s="2">
        <f>IFERROR(__xludf.DUMMYFUNCTION("""COMPUTED_VALUE"""),45568.66666666667)</f>
        <v>45568.66667</v>
      </c>
      <c r="N192" s="1">
        <f>IFERROR(__xludf.DUMMYFUNCTION("""COMPUTED_VALUE"""),1.1704281E7)</f>
        <v>11704281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IFERROR(__xludf.DUMMYFUNCTION("""COMPUTED_VALUE"""),1606.41)</f>
        <v>1606.41</v>
      </c>
      <c r="D193" s="2">
        <f>IFERROR(__xludf.DUMMYFUNCTION("""COMPUTED_VALUE"""),45569.66666666667)</f>
        <v>45569.66667</v>
      </c>
      <c r="E193" s="1">
        <f>IFERROR(__xludf.DUMMYFUNCTION("""COMPUTED_VALUE"""),1611.66)</f>
        <v>1611.66</v>
      </c>
      <c r="G193" s="2">
        <f>IFERROR(__xludf.DUMMYFUNCTION("""COMPUTED_VALUE"""),45569.66666666667)</f>
        <v>45569.66667</v>
      </c>
      <c r="H193" s="1">
        <f>IFERROR(__xludf.DUMMYFUNCTION("""COMPUTED_VALUE"""),1582.99)</f>
        <v>1582.99</v>
      </c>
      <c r="J193" s="2">
        <f>IFERROR(__xludf.DUMMYFUNCTION("""COMPUTED_VALUE"""),45569.66666666667)</f>
        <v>45569.66667</v>
      </c>
      <c r="K193" s="1">
        <f>IFERROR(__xludf.DUMMYFUNCTION("""COMPUTED_VALUE"""),1594.63)</f>
        <v>1594.63</v>
      </c>
      <c r="M193" s="2">
        <f>IFERROR(__xludf.DUMMYFUNCTION("""COMPUTED_VALUE"""),45569.66666666667)</f>
        <v>45569.66667</v>
      </c>
      <c r="N193" s="1">
        <f>IFERROR(__xludf.DUMMYFUNCTION("""COMPUTED_VALUE"""),1.3493599E7)</f>
        <v>13493599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IFERROR(__xludf.DUMMYFUNCTION("""COMPUTED_VALUE"""),1588.8)</f>
        <v>1588.8</v>
      </c>
      <c r="D194" s="2">
        <f>IFERROR(__xludf.DUMMYFUNCTION("""COMPUTED_VALUE"""),45572.66666666667)</f>
        <v>45572.66667</v>
      </c>
      <c r="E194" s="1">
        <f>IFERROR(__xludf.DUMMYFUNCTION("""COMPUTED_VALUE"""),1592.73)</f>
        <v>1592.73</v>
      </c>
      <c r="G194" s="2">
        <f>IFERROR(__xludf.DUMMYFUNCTION("""COMPUTED_VALUE"""),45572.66666666667)</f>
        <v>45572.66667</v>
      </c>
      <c r="H194" s="1">
        <f>IFERROR(__xludf.DUMMYFUNCTION("""COMPUTED_VALUE"""),1535.61)</f>
        <v>1535.61</v>
      </c>
      <c r="J194" s="2">
        <f>IFERROR(__xludf.DUMMYFUNCTION("""COMPUTED_VALUE"""),45572.66666666667)</f>
        <v>45572.66667</v>
      </c>
      <c r="K194" s="1">
        <f>IFERROR(__xludf.DUMMYFUNCTION("""COMPUTED_VALUE"""),1547.63)</f>
        <v>1547.63</v>
      </c>
      <c r="M194" s="2">
        <f>IFERROR(__xludf.DUMMYFUNCTION("""COMPUTED_VALUE"""),45572.66666666667)</f>
        <v>45572.66667</v>
      </c>
      <c r="N194" s="1">
        <f>IFERROR(__xludf.DUMMYFUNCTION("""COMPUTED_VALUE"""),1.4236196E7)</f>
        <v>14236196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IFERROR(__xludf.DUMMYFUNCTION("""COMPUTED_VALUE"""),1554.89)</f>
        <v>1554.89</v>
      </c>
      <c r="D195" s="2">
        <f>IFERROR(__xludf.DUMMYFUNCTION("""COMPUTED_VALUE"""),45573.66666666667)</f>
        <v>45573.66667</v>
      </c>
      <c r="E195" s="1">
        <f>IFERROR(__xludf.DUMMYFUNCTION("""COMPUTED_VALUE"""),1567.24)</f>
        <v>1567.24</v>
      </c>
      <c r="G195" s="2">
        <f>IFERROR(__xludf.DUMMYFUNCTION("""COMPUTED_VALUE"""),45573.66666666667)</f>
        <v>45573.66667</v>
      </c>
      <c r="H195" s="1">
        <f>IFERROR(__xludf.DUMMYFUNCTION("""COMPUTED_VALUE"""),1544.62)</f>
        <v>1544.62</v>
      </c>
      <c r="J195" s="2">
        <f>IFERROR(__xludf.DUMMYFUNCTION("""COMPUTED_VALUE"""),45573.66666666667)</f>
        <v>45573.66667</v>
      </c>
      <c r="K195" s="1">
        <f>IFERROR(__xludf.DUMMYFUNCTION("""COMPUTED_VALUE"""),1566.0)</f>
        <v>1566</v>
      </c>
      <c r="M195" s="2">
        <f>IFERROR(__xludf.DUMMYFUNCTION("""COMPUTED_VALUE"""),45573.66666666667)</f>
        <v>45573.66667</v>
      </c>
      <c r="N195" s="1">
        <f>IFERROR(__xludf.DUMMYFUNCTION("""COMPUTED_VALUE"""),1.3381619E7)</f>
        <v>13381619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IFERROR(__xludf.DUMMYFUNCTION("""COMPUTED_VALUE"""),1565.39)</f>
        <v>1565.39</v>
      </c>
      <c r="D196" s="2">
        <f>IFERROR(__xludf.DUMMYFUNCTION("""COMPUTED_VALUE"""),45574.66666666667)</f>
        <v>45574.66667</v>
      </c>
      <c r="E196" s="1">
        <f>IFERROR(__xludf.DUMMYFUNCTION("""COMPUTED_VALUE"""),1574.64)</f>
        <v>1574.64</v>
      </c>
      <c r="G196" s="2">
        <f>IFERROR(__xludf.DUMMYFUNCTION("""COMPUTED_VALUE"""),45574.66666666667)</f>
        <v>45574.66667</v>
      </c>
      <c r="H196" s="1">
        <f>IFERROR(__xludf.DUMMYFUNCTION("""COMPUTED_VALUE"""),1556.66)</f>
        <v>1556.66</v>
      </c>
      <c r="J196" s="2">
        <f>IFERROR(__xludf.DUMMYFUNCTION("""COMPUTED_VALUE"""),45574.66666666667)</f>
        <v>45574.66667</v>
      </c>
      <c r="K196" s="1">
        <f>IFERROR(__xludf.DUMMYFUNCTION("""COMPUTED_VALUE"""),1572.5)</f>
        <v>1572.5</v>
      </c>
      <c r="M196" s="2">
        <f>IFERROR(__xludf.DUMMYFUNCTION("""COMPUTED_VALUE"""),45574.66666666667)</f>
        <v>45574.66667</v>
      </c>
      <c r="N196" s="1">
        <f>IFERROR(__xludf.DUMMYFUNCTION("""COMPUTED_VALUE"""),1.0634992E7)</f>
        <v>10634992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IFERROR(__xludf.DUMMYFUNCTION("""COMPUTED_VALUE"""),1565.9)</f>
        <v>1565.9</v>
      </c>
      <c r="D197" s="2">
        <f>IFERROR(__xludf.DUMMYFUNCTION("""COMPUTED_VALUE"""),45575.66666666667)</f>
        <v>45575.66667</v>
      </c>
      <c r="E197" s="1">
        <f>IFERROR(__xludf.DUMMYFUNCTION("""COMPUTED_VALUE"""),1565.9)</f>
        <v>1565.9</v>
      </c>
      <c r="G197" s="2">
        <f>IFERROR(__xludf.DUMMYFUNCTION("""COMPUTED_VALUE"""),45575.66666666667)</f>
        <v>45575.66667</v>
      </c>
      <c r="H197" s="1">
        <f>IFERROR(__xludf.DUMMYFUNCTION("""COMPUTED_VALUE"""),1549.52)</f>
        <v>1549.52</v>
      </c>
      <c r="J197" s="2">
        <f>IFERROR(__xludf.DUMMYFUNCTION("""COMPUTED_VALUE"""),45575.66666666667)</f>
        <v>45575.66667</v>
      </c>
      <c r="K197" s="1">
        <f>IFERROR(__xludf.DUMMYFUNCTION("""COMPUTED_VALUE"""),1553.78)</f>
        <v>1553.78</v>
      </c>
      <c r="M197" s="2">
        <f>IFERROR(__xludf.DUMMYFUNCTION("""COMPUTED_VALUE"""),45575.66666666667)</f>
        <v>45575.66667</v>
      </c>
      <c r="N197" s="1">
        <f>IFERROR(__xludf.DUMMYFUNCTION("""COMPUTED_VALUE"""),9250255.0)</f>
        <v>9250255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IFERROR(__xludf.DUMMYFUNCTION("""COMPUTED_VALUE"""),1556.96)</f>
        <v>1556.96</v>
      </c>
      <c r="D198" s="2">
        <f>IFERROR(__xludf.DUMMYFUNCTION("""COMPUTED_VALUE"""),45576.66666666667)</f>
        <v>45576.66667</v>
      </c>
      <c r="E198" s="1">
        <f>IFERROR(__xludf.DUMMYFUNCTION("""COMPUTED_VALUE"""),1576.17)</f>
        <v>1576.17</v>
      </c>
      <c r="G198" s="2">
        <f>IFERROR(__xludf.DUMMYFUNCTION("""COMPUTED_VALUE"""),45576.66666666667)</f>
        <v>45576.66667</v>
      </c>
      <c r="H198" s="1">
        <f>IFERROR(__xludf.DUMMYFUNCTION("""COMPUTED_VALUE"""),1551.36)</f>
        <v>1551.36</v>
      </c>
      <c r="J198" s="2">
        <f>IFERROR(__xludf.DUMMYFUNCTION("""COMPUTED_VALUE"""),45576.66666666667)</f>
        <v>45576.66667</v>
      </c>
      <c r="K198" s="1">
        <f>IFERROR(__xludf.DUMMYFUNCTION("""COMPUTED_VALUE"""),1575.05)</f>
        <v>1575.05</v>
      </c>
      <c r="M198" s="2">
        <f>IFERROR(__xludf.DUMMYFUNCTION("""COMPUTED_VALUE"""),45576.66666666667)</f>
        <v>45576.66667</v>
      </c>
      <c r="N198" s="1">
        <f>IFERROR(__xludf.DUMMYFUNCTION("""COMPUTED_VALUE"""),1.1447358E7)</f>
        <v>11447358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IFERROR(__xludf.DUMMYFUNCTION("""COMPUTED_VALUE"""),1577.45)</f>
        <v>1577.45</v>
      </c>
      <c r="D199" s="2">
        <f>IFERROR(__xludf.DUMMYFUNCTION("""COMPUTED_VALUE"""),45579.66666666667)</f>
        <v>45579.66667</v>
      </c>
      <c r="E199" s="1">
        <f>IFERROR(__xludf.DUMMYFUNCTION("""COMPUTED_VALUE"""),1589.29)</f>
        <v>1589.29</v>
      </c>
      <c r="G199" s="2">
        <f>IFERROR(__xludf.DUMMYFUNCTION("""COMPUTED_VALUE"""),45579.66666666667)</f>
        <v>45579.66667</v>
      </c>
      <c r="H199" s="1">
        <f>IFERROR(__xludf.DUMMYFUNCTION("""COMPUTED_VALUE"""),1573.16)</f>
        <v>1573.16</v>
      </c>
      <c r="J199" s="2">
        <f>IFERROR(__xludf.DUMMYFUNCTION("""COMPUTED_VALUE"""),45579.66666666667)</f>
        <v>45579.66667</v>
      </c>
      <c r="K199" s="1">
        <f>IFERROR(__xludf.DUMMYFUNCTION("""COMPUTED_VALUE"""),1587.93)</f>
        <v>1587.93</v>
      </c>
      <c r="M199" s="2">
        <f>IFERROR(__xludf.DUMMYFUNCTION("""COMPUTED_VALUE"""),45579.66666666667)</f>
        <v>45579.66667</v>
      </c>
      <c r="N199" s="1">
        <f>IFERROR(__xludf.DUMMYFUNCTION("""COMPUTED_VALUE"""),1.1143749E7)</f>
        <v>11143749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IFERROR(__xludf.DUMMYFUNCTION("""COMPUTED_VALUE"""),1595.53)</f>
        <v>1595.53</v>
      </c>
      <c r="D200" s="2">
        <f>IFERROR(__xludf.DUMMYFUNCTION("""COMPUTED_VALUE"""),45580.66666666667)</f>
        <v>45580.66667</v>
      </c>
      <c r="E200" s="1">
        <f>IFERROR(__xludf.DUMMYFUNCTION("""COMPUTED_VALUE"""),1624.8)</f>
        <v>1624.8</v>
      </c>
      <c r="G200" s="2">
        <f>IFERROR(__xludf.DUMMYFUNCTION("""COMPUTED_VALUE"""),45580.66666666667)</f>
        <v>45580.66667</v>
      </c>
      <c r="H200" s="1">
        <f>IFERROR(__xludf.DUMMYFUNCTION("""COMPUTED_VALUE"""),1594.51)</f>
        <v>1594.51</v>
      </c>
      <c r="J200" s="2">
        <f>IFERROR(__xludf.DUMMYFUNCTION("""COMPUTED_VALUE"""),45580.66666666667)</f>
        <v>45580.66667</v>
      </c>
      <c r="K200" s="1">
        <f>IFERROR(__xludf.DUMMYFUNCTION("""COMPUTED_VALUE"""),1610.15)</f>
        <v>1610.15</v>
      </c>
      <c r="M200" s="2">
        <f>IFERROR(__xludf.DUMMYFUNCTION("""COMPUTED_VALUE"""),45580.66666666667)</f>
        <v>45580.66667</v>
      </c>
      <c r="N200" s="1">
        <f>IFERROR(__xludf.DUMMYFUNCTION("""COMPUTED_VALUE"""),1.4408743E7)</f>
        <v>14408743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IFERROR(__xludf.DUMMYFUNCTION("""COMPUTED_VALUE"""),1608.97)</f>
        <v>1608.97</v>
      </c>
      <c r="D201" s="2">
        <f>IFERROR(__xludf.DUMMYFUNCTION("""COMPUTED_VALUE"""),45581.66666666667)</f>
        <v>45581.66667</v>
      </c>
      <c r="E201" s="1">
        <f>IFERROR(__xludf.DUMMYFUNCTION("""COMPUTED_VALUE"""),1624.86)</f>
        <v>1624.86</v>
      </c>
      <c r="G201" s="2">
        <f>IFERROR(__xludf.DUMMYFUNCTION("""COMPUTED_VALUE"""),45581.66666666667)</f>
        <v>45581.66667</v>
      </c>
      <c r="H201" s="1">
        <f>IFERROR(__xludf.DUMMYFUNCTION("""COMPUTED_VALUE"""),1606.13)</f>
        <v>1606.13</v>
      </c>
      <c r="J201" s="2">
        <f>IFERROR(__xludf.DUMMYFUNCTION("""COMPUTED_VALUE"""),45581.66666666667)</f>
        <v>45581.66667</v>
      </c>
      <c r="K201" s="1">
        <f>IFERROR(__xludf.DUMMYFUNCTION("""COMPUTED_VALUE"""),1624.0)</f>
        <v>1624</v>
      </c>
      <c r="M201" s="2">
        <f>IFERROR(__xludf.DUMMYFUNCTION("""COMPUTED_VALUE"""),45581.66666666667)</f>
        <v>45581.66667</v>
      </c>
      <c r="N201" s="1">
        <f>IFERROR(__xludf.DUMMYFUNCTION("""COMPUTED_VALUE"""),1.1141549E7)</f>
        <v>11141549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IFERROR(__xludf.DUMMYFUNCTION("""COMPUTED_VALUE"""),1632.57)</f>
        <v>1632.57</v>
      </c>
      <c r="D202" s="2">
        <f>IFERROR(__xludf.DUMMYFUNCTION("""COMPUTED_VALUE"""),45582.66666666667)</f>
        <v>45582.66667</v>
      </c>
      <c r="E202" s="1">
        <f>IFERROR(__xludf.DUMMYFUNCTION("""COMPUTED_VALUE"""),1639.24)</f>
        <v>1639.24</v>
      </c>
      <c r="G202" s="2">
        <f>IFERROR(__xludf.DUMMYFUNCTION("""COMPUTED_VALUE"""),45582.66666666667)</f>
        <v>45582.66667</v>
      </c>
      <c r="H202" s="1">
        <f>IFERROR(__xludf.DUMMYFUNCTION("""COMPUTED_VALUE"""),1624.51)</f>
        <v>1624.51</v>
      </c>
      <c r="J202" s="2">
        <f>IFERROR(__xludf.DUMMYFUNCTION("""COMPUTED_VALUE"""),45582.66666666667)</f>
        <v>45582.66667</v>
      </c>
      <c r="K202" s="1">
        <f>IFERROR(__xludf.DUMMYFUNCTION("""COMPUTED_VALUE"""),1629.54)</f>
        <v>1629.54</v>
      </c>
      <c r="M202" s="2">
        <f>IFERROR(__xludf.DUMMYFUNCTION("""COMPUTED_VALUE"""),45582.66666666667)</f>
        <v>45582.66667</v>
      </c>
      <c r="N202" s="1">
        <f>IFERROR(__xludf.DUMMYFUNCTION("""COMPUTED_VALUE"""),8635360.0)</f>
        <v>8635360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IFERROR(__xludf.DUMMYFUNCTION("""COMPUTED_VALUE"""),1634.65)</f>
        <v>1634.65</v>
      </c>
      <c r="D203" s="2">
        <f>IFERROR(__xludf.DUMMYFUNCTION("""COMPUTED_VALUE"""),45583.66666666667)</f>
        <v>45583.66667</v>
      </c>
      <c r="E203" s="1">
        <f>IFERROR(__xludf.DUMMYFUNCTION("""COMPUTED_VALUE"""),1636.77)</f>
        <v>1636.77</v>
      </c>
      <c r="G203" s="2">
        <f>IFERROR(__xludf.DUMMYFUNCTION("""COMPUTED_VALUE"""),45583.66666666667)</f>
        <v>45583.66667</v>
      </c>
      <c r="H203" s="1">
        <f>IFERROR(__xludf.DUMMYFUNCTION("""COMPUTED_VALUE"""),1624.73)</f>
        <v>1624.73</v>
      </c>
      <c r="J203" s="2">
        <f>IFERROR(__xludf.DUMMYFUNCTION("""COMPUTED_VALUE"""),45583.66666666667)</f>
        <v>45583.66667</v>
      </c>
      <c r="K203" s="1">
        <f>IFERROR(__xludf.DUMMYFUNCTION("""COMPUTED_VALUE"""),1632.35)</f>
        <v>1632.35</v>
      </c>
      <c r="M203" s="2">
        <f>IFERROR(__xludf.DUMMYFUNCTION("""COMPUTED_VALUE"""),45583.66666666667)</f>
        <v>45583.66667</v>
      </c>
      <c r="N203" s="1">
        <f>IFERROR(__xludf.DUMMYFUNCTION("""COMPUTED_VALUE"""),1.2449006E7)</f>
        <v>12449006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IFERROR(__xludf.DUMMYFUNCTION("""COMPUTED_VALUE"""),1627.38)</f>
        <v>1627.38</v>
      </c>
      <c r="D204" s="2">
        <f>IFERROR(__xludf.DUMMYFUNCTION("""COMPUTED_VALUE"""),45586.66666666667)</f>
        <v>45586.66667</v>
      </c>
      <c r="E204" s="1">
        <f>IFERROR(__xludf.DUMMYFUNCTION("""COMPUTED_VALUE"""),1628.24)</f>
        <v>1628.24</v>
      </c>
      <c r="G204" s="2">
        <f>IFERROR(__xludf.DUMMYFUNCTION("""COMPUTED_VALUE"""),45586.66666666667)</f>
        <v>45586.66667</v>
      </c>
      <c r="H204" s="1">
        <f>IFERROR(__xludf.DUMMYFUNCTION("""COMPUTED_VALUE"""),1594.76)</f>
        <v>1594.76</v>
      </c>
      <c r="J204" s="2">
        <f>IFERROR(__xludf.DUMMYFUNCTION("""COMPUTED_VALUE"""),45586.66666666667)</f>
        <v>45586.66667</v>
      </c>
      <c r="K204" s="1">
        <f>IFERROR(__xludf.DUMMYFUNCTION("""COMPUTED_VALUE"""),1605.62)</f>
        <v>1605.62</v>
      </c>
      <c r="M204" s="2">
        <f>IFERROR(__xludf.DUMMYFUNCTION("""COMPUTED_VALUE"""),45586.66666666667)</f>
        <v>45586.66667</v>
      </c>
      <c r="N204" s="1">
        <f>IFERROR(__xludf.DUMMYFUNCTION("""COMPUTED_VALUE"""),1.1289427E7)</f>
        <v>11289427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IFERROR(__xludf.DUMMYFUNCTION("""COMPUTED_VALUE"""),1599.8)</f>
        <v>1599.8</v>
      </c>
      <c r="D205" s="2">
        <f>IFERROR(__xludf.DUMMYFUNCTION("""COMPUTED_VALUE"""),45587.66666666667)</f>
        <v>45587.66667</v>
      </c>
      <c r="E205" s="1">
        <f>IFERROR(__xludf.DUMMYFUNCTION("""COMPUTED_VALUE"""),1603.79)</f>
        <v>1603.79</v>
      </c>
      <c r="G205" s="2">
        <f>IFERROR(__xludf.DUMMYFUNCTION("""COMPUTED_VALUE"""),45587.66666666667)</f>
        <v>45587.66667</v>
      </c>
      <c r="H205" s="1">
        <f>IFERROR(__xludf.DUMMYFUNCTION("""COMPUTED_VALUE"""),1586.78)</f>
        <v>1586.78</v>
      </c>
      <c r="J205" s="2">
        <f>IFERROR(__xludf.DUMMYFUNCTION("""COMPUTED_VALUE"""),45587.66666666667)</f>
        <v>45587.66667</v>
      </c>
      <c r="K205" s="1">
        <f>IFERROR(__xludf.DUMMYFUNCTION("""COMPUTED_VALUE"""),1595.45)</f>
        <v>1595.45</v>
      </c>
      <c r="M205" s="2">
        <f>IFERROR(__xludf.DUMMYFUNCTION("""COMPUTED_VALUE"""),45587.66666666667)</f>
        <v>45587.66667</v>
      </c>
      <c r="N205" s="1">
        <f>IFERROR(__xludf.DUMMYFUNCTION("""COMPUTED_VALUE"""),1.1194766E7)</f>
        <v>11194766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IFERROR(__xludf.DUMMYFUNCTION("""COMPUTED_VALUE"""),1588.19)</f>
        <v>1588.19</v>
      </c>
      <c r="D206" s="2">
        <f>IFERROR(__xludf.DUMMYFUNCTION("""COMPUTED_VALUE"""),45588.66666666667)</f>
        <v>45588.66667</v>
      </c>
      <c r="E206" s="1">
        <f>IFERROR(__xludf.DUMMYFUNCTION("""COMPUTED_VALUE"""),1596.45)</f>
        <v>1596.45</v>
      </c>
      <c r="G206" s="2">
        <f>IFERROR(__xludf.DUMMYFUNCTION("""COMPUTED_VALUE"""),45588.66666666667)</f>
        <v>45588.66667</v>
      </c>
      <c r="H206" s="1">
        <f>IFERROR(__xludf.DUMMYFUNCTION("""COMPUTED_VALUE"""),1583.83)</f>
        <v>1583.83</v>
      </c>
      <c r="J206" s="2">
        <f>IFERROR(__xludf.DUMMYFUNCTION("""COMPUTED_VALUE"""),45588.66666666667)</f>
        <v>45588.66667</v>
      </c>
      <c r="K206" s="1">
        <f>IFERROR(__xludf.DUMMYFUNCTION("""COMPUTED_VALUE"""),1585.54)</f>
        <v>1585.54</v>
      </c>
      <c r="M206" s="2">
        <f>IFERROR(__xludf.DUMMYFUNCTION("""COMPUTED_VALUE"""),45588.66666666667)</f>
        <v>45588.66667</v>
      </c>
      <c r="N206" s="1">
        <f>IFERROR(__xludf.DUMMYFUNCTION("""COMPUTED_VALUE"""),1.0100564E7)</f>
        <v>10100564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IFERROR(__xludf.DUMMYFUNCTION("""COMPUTED_VALUE"""),1586.77)</f>
        <v>1586.77</v>
      </c>
      <c r="D207" s="2">
        <f>IFERROR(__xludf.DUMMYFUNCTION("""COMPUTED_VALUE"""),45589.66666666667)</f>
        <v>45589.66667</v>
      </c>
      <c r="E207" s="1">
        <f>IFERROR(__xludf.DUMMYFUNCTION("""COMPUTED_VALUE"""),1600.71)</f>
        <v>1600.71</v>
      </c>
      <c r="G207" s="2">
        <f>IFERROR(__xludf.DUMMYFUNCTION("""COMPUTED_VALUE"""),45589.66666666667)</f>
        <v>45589.66667</v>
      </c>
      <c r="H207" s="1">
        <f>IFERROR(__xludf.DUMMYFUNCTION("""COMPUTED_VALUE"""),1578.89)</f>
        <v>1578.89</v>
      </c>
      <c r="J207" s="2">
        <f>IFERROR(__xludf.DUMMYFUNCTION("""COMPUTED_VALUE"""),45589.66666666667)</f>
        <v>45589.66667</v>
      </c>
      <c r="K207" s="1">
        <f>IFERROR(__xludf.DUMMYFUNCTION("""COMPUTED_VALUE"""),1581.58)</f>
        <v>1581.58</v>
      </c>
      <c r="M207" s="2">
        <f>IFERROR(__xludf.DUMMYFUNCTION("""COMPUTED_VALUE"""),45589.66666666667)</f>
        <v>45589.66667</v>
      </c>
      <c r="N207" s="1">
        <f>IFERROR(__xludf.DUMMYFUNCTION("""COMPUTED_VALUE"""),7884458.0)</f>
        <v>7884458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IFERROR(__xludf.DUMMYFUNCTION("""COMPUTED_VALUE"""),1588.28)</f>
        <v>1588.28</v>
      </c>
      <c r="D208" s="2">
        <f>IFERROR(__xludf.DUMMYFUNCTION("""COMPUTED_VALUE"""),45590.66666666667)</f>
        <v>45590.66667</v>
      </c>
      <c r="E208" s="1">
        <f>IFERROR(__xludf.DUMMYFUNCTION("""COMPUTED_VALUE"""),1590.58)</f>
        <v>1590.58</v>
      </c>
      <c r="G208" s="2">
        <f>IFERROR(__xludf.DUMMYFUNCTION("""COMPUTED_VALUE"""),45590.66666666667)</f>
        <v>45590.66667</v>
      </c>
      <c r="H208" s="1">
        <f>IFERROR(__xludf.DUMMYFUNCTION("""COMPUTED_VALUE"""),1574.48)</f>
        <v>1574.48</v>
      </c>
      <c r="J208" s="2">
        <f>IFERROR(__xludf.DUMMYFUNCTION("""COMPUTED_VALUE"""),45590.66666666667)</f>
        <v>45590.66667</v>
      </c>
      <c r="K208" s="1">
        <f>IFERROR(__xludf.DUMMYFUNCTION("""COMPUTED_VALUE"""),1577.42)</f>
        <v>1577.42</v>
      </c>
      <c r="M208" s="2">
        <f>IFERROR(__xludf.DUMMYFUNCTION("""COMPUTED_VALUE"""),45590.66666666667)</f>
        <v>45590.66667</v>
      </c>
      <c r="N208" s="1">
        <f>IFERROR(__xludf.DUMMYFUNCTION("""COMPUTED_VALUE"""),9223848.0)</f>
        <v>9223848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IFERROR(__xludf.DUMMYFUNCTION("""COMPUTED_VALUE"""),1588.08)</f>
        <v>1588.08</v>
      </c>
      <c r="D209" s="2">
        <f>IFERROR(__xludf.DUMMYFUNCTION("""COMPUTED_VALUE"""),45593.66666666667)</f>
        <v>45593.66667</v>
      </c>
      <c r="E209" s="1">
        <f>IFERROR(__xludf.DUMMYFUNCTION("""COMPUTED_VALUE"""),1588.08)</f>
        <v>1588.08</v>
      </c>
      <c r="G209" s="2">
        <f>IFERROR(__xludf.DUMMYFUNCTION("""COMPUTED_VALUE"""),45593.66666666667)</f>
        <v>45593.66667</v>
      </c>
      <c r="H209" s="1">
        <f>IFERROR(__xludf.DUMMYFUNCTION("""COMPUTED_VALUE"""),1574.37)</f>
        <v>1574.37</v>
      </c>
      <c r="J209" s="2">
        <f>IFERROR(__xludf.DUMMYFUNCTION("""COMPUTED_VALUE"""),45593.66666666667)</f>
        <v>45593.66667</v>
      </c>
      <c r="K209" s="1">
        <f>IFERROR(__xludf.DUMMYFUNCTION("""COMPUTED_VALUE"""),1578.8)</f>
        <v>1578.8</v>
      </c>
      <c r="M209" s="2">
        <f>IFERROR(__xludf.DUMMYFUNCTION("""COMPUTED_VALUE"""),45593.66666666667)</f>
        <v>45593.66667</v>
      </c>
      <c r="N209" s="1">
        <f>IFERROR(__xludf.DUMMYFUNCTION("""COMPUTED_VALUE"""),9658829.0)</f>
        <v>9658829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IFERROR(__xludf.DUMMYFUNCTION("""COMPUTED_VALUE"""),1565.53)</f>
        <v>1565.53</v>
      </c>
      <c r="D210" s="2">
        <f>IFERROR(__xludf.DUMMYFUNCTION("""COMPUTED_VALUE"""),45594.66666666667)</f>
        <v>45594.66667</v>
      </c>
      <c r="E210" s="1">
        <f>IFERROR(__xludf.DUMMYFUNCTION("""COMPUTED_VALUE"""),1581.85)</f>
        <v>1581.85</v>
      </c>
      <c r="G210" s="2">
        <f>IFERROR(__xludf.DUMMYFUNCTION("""COMPUTED_VALUE"""),45594.66666666667)</f>
        <v>45594.66667</v>
      </c>
      <c r="H210" s="1">
        <f>IFERROR(__xludf.DUMMYFUNCTION("""COMPUTED_VALUE"""),1551.74)</f>
        <v>1551.74</v>
      </c>
      <c r="J210" s="2">
        <f>IFERROR(__xludf.DUMMYFUNCTION("""COMPUTED_VALUE"""),45594.66666666667)</f>
        <v>45594.66667</v>
      </c>
      <c r="K210" s="1">
        <f>IFERROR(__xludf.DUMMYFUNCTION("""COMPUTED_VALUE"""),1567.35)</f>
        <v>1567.35</v>
      </c>
      <c r="M210" s="2">
        <f>IFERROR(__xludf.DUMMYFUNCTION("""COMPUTED_VALUE"""),45594.66666666667)</f>
        <v>45594.66667</v>
      </c>
      <c r="N210" s="1">
        <f>IFERROR(__xludf.DUMMYFUNCTION("""COMPUTED_VALUE"""),1.1254015E7)</f>
        <v>11254015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IFERROR(__xludf.DUMMYFUNCTION("""COMPUTED_VALUE"""),1561.62)</f>
        <v>1561.62</v>
      </c>
      <c r="D211" s="2">
        <f>IFERROR(__xludf.DUMMYFUNCTION("""COMPUTED_VALUE"""),45595.66666666667)</f>
        <v>45595.66667</v>
      </c>
      <c r="E211" s="1">
        <f>IFERROR(__xludf.DUMMYFUNCTION("""COMPUTED_VALUE"""),1570.45)</f>
        <v>1570.45</v>
      </c>
      <c r="G211" s="2">
        <f>IFERROR(__xludf.DUMMYFUNCTION("""COMPUTED_VALUE"""),45595.66666666667)</f>
        <v>45595.66667</v>
      </c>
      <c r="H211" s="1">
        <f>IFERROR(__xludf.DUMMYFUNCTION("""COMPUTED_VALUE"""),1554.52)</f>
        <v>1554.52</v>
      </c>
      <c r="J211" s="2">
        <f>IFERROR(__xludf.DUMMYFUNCTION("""COMPUTED_VALUE"""),45595.66666666667)</f>
        <v>45595.66667</v>
      </c>
      <c r="K211" s="1">
        <f>IFERROR(__xludf.DUMMYFUNCTION("""COMPUTED_VALUE"""),1559.84)</f>
        <v>1559.84</v>
      </c>
      <c r="M211" s="2">
        <f>IFERROR(__xludf.DUMMYFUNCTION("""COMPUTED_VALUE"""),45595.66666666667)</f>
        <v>45595.66667</v>
      </c>
      <c r="N211" s="1">
        <f>IFERROR(__xludf.DUMMYFUNCTION("""COMPUTED_VALUE"""),1.040686E7)</f>
        <v>10406860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IFERROR(__xludf.DUMMYFUNCTION("""COMPUTED_VALUE"""),1553.81)</f>
        <v>1553.81</v>
      </c>
      <c r="D212" s="2">
        <f>IFERROR(__xludf.DUMMYFUNCTION("""COMPUTED_VALUE"""),45596.66666666667)</f>
        <v>45596.66667</v>
      </c>
      <c r="E212" s="1">
        <f>IFERROR(__xludf.DUMMYFUNCTION("""COMPUTED_VALUE"""),1561.84)</f>
        <v>1561.84</v>
      </c>
      <c r="G212" s="2">
        <f>IFERROR(__xludf.DUMMYFUNCTION("""COMPUTED_VALUE"""),45596.66666666667)</f>
        <v>45596.66667</v>
      </c>
      <c r="H212" s="1">
        <f>IFERROR(__xludf.DUMMYFUNCTION("""COMPUTED_VALUE"""),1543.35)</f>
        <v>1543.35</v>
      </c>
      <c r="J212" s="2">
        <f>IFERROR(__xludf.DUMMYFUNCTION("""COMPUTED_VALUE"""),45596.66666666667)</f>
        <v>45596.66667</v>
      </c>
      <c r="K212" s="1">
        <f>IFERROR(__xludf.DUMMYFUNCTION("""COMPUTED_VALUE"""),1554.84)</f>
        <v>1554.84</v>
      </c>
      <c r="M212" s="2">
        <f>IFERROR(__xludf.DUMMYFUNCTION("""COMPUTED_VALUE"""),45596.66666666667)</f>
        <v>45596.66667</v>
      </c>
      <c r="N212" s="1">
        <f>IFERROR(__xludf.DUMMYFUNCTION("""COMPUTED_VALUE"""),1.0764206E7)</f>
        <v>10764206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IFERROR(__xludf.DUMMYFUNCTION("""COMPUTED_VALUE"""),1558.21)</f>
        <v>1558.21</v>
      </c>
      <c r="D213" s="2">
        <f>IFERROR(__xludf.DUMMYFUNCTION("""COMPUTED_VALUE"""),45597.66666666667)</f>
        <v>45597.66667</v>
      </c>
      <c r="E213" s="1">
        <f>IFERROR(__xludf.DUMMYFUNCTION("""COMPUTED_VALUE"""),1563.5)</f>
        <v>1563.5</v>
      </c>
      <c r="G213" s="2">
        <f>IFERROR(__xludf.DUMMYFUNCTION("""COMPUTED_VALUE"""),45597.66666666667)</f>
        <v>45597.66667</v>
      </c>
      <c r="H213" s="1">
        <f>IFERROR(__xludf.DUMMYFUNCTION("""COMPUTED_VALUE"""),1547.23)</f>
        <v>1547.23</v>
      </c>
      <c r="J213" s="2">
        <f>IFERROR(__xludf.DUMMYFUNCTION("""COMPUTED_VALUE"""),45597.66666666667)</f>
        <v>45597.66667</v>
      </c>
      <c r="K213" s="1">
        <f>IFERROR(__xludf.DUMMYFUNCTION("""COMPUTED_VALUE"""),1547.36)</f>
        <v>1547.36</v>
      </c>
      <c r="M213" s="2">
        <f>IFERROR(__xludf.DUMMYFUNCTION("""COMPUTED_VALUE"""),45597.66666666667)</f>
        <v>45597.66667</v>
      </c>
      <c r="N213" s="1">
        <f>IFERROR(__xludf.DUMMYFUNCTION("""COMPUTED_VALUE"""),1.137938E7)</f>
        <v>11379380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IFERROR(__xludf.DUMMYFUNCTION("""COMPUTED_VALUE"""),1552.87)</f>
        <v>1552.87</v>
      </c>
      <c r="D214" s="2">
        <f>IFERROR(__xludf.DUMMYFUNCTION("""COMPUTED_VALUE"""),45600.66666666667)</f>
        <v>45600.66667</v>
      </c>
      <c r="E214" s="1">
        <f>IFERROR(__xludf.DUMMYFUNCTION("""COMPUTED_VALUE"""),1561.08)</f>
        <v>1561.08</v>
      </c>
      <c r="G214" s="2">
        <f>IFERROR(__xludf.DUMMYFUNCTION("""COMPUTED_VALUE"""),45600.66666666667)</f>
        <v>45600.66667</v>
      </c>
      <c r="H214" s="1">
        <f>IFERROR(__xludf.DUMMYFUNCTION("""COMPUTED_VALUE"""),1540.47)</f>
        <v>1540.47</v>
      </c>
      <c r="J214" s="2">
        <f>IFERROR(__xludf.DUMMYFUNCTION("""COMPUTED_VALUE"""),45600.66666666667)</f>
        <v>45600.66667</v>
      </c>
      <c r="K214" s="1">
        <f>IFERROR(__xludf.DUMMYFUNCTION("""COMPUTED_VALUE"""),1555.5)</f>
        <v>1555.5</v>
      </c>
      <c r="M214" s="2">
        <f>IFERROR(__xludf.DUMMYFUNCTION("""COMPUTED_VALUE"""),45600.66666666667)</f>
        <v>45600.66667</v>
      </c>
      <c r="N214" s="1">
        <f>IFERROR(__xludf.DUMMYFUNCTION("""COMPUTED_VALUE"""),1.21553E7)</f>
        <v>12155300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IFERROR(__xludf.DUMMYFUNCTION("""COMPUTED_VALUE"""),1555.16)</f>
        <v>1555.16</v>
      </c>
      <c r="D215" s="2">
        <f>IFERROR(__xludf.DUMMYFUNCTION("""COMPUTED_VALUE"""),45601.66666666667)</f>
        <v>45601.66667</v>
      </c>
      <c r="E215" s="1">
        <f>IFERROR(__xludf.DUMMYFUNCTION("""COMPUTED_VALUE"""),1572.63)</f>
        <v>1572.63</v>
      </c>
      <c r="G215" s="2">
        <f>IFERROR(__xludf.DUMMYFUNCTION("""COMPUTED_VALUE"""),45601.66666666667)</f>
        <v>45601.66667</v>
      </c>
      <c r="H215" s="1">
        <f>IFERROR(__xludf.DUMMYFUNCTION("""COMPUTED_VALUE"""),1553.64)</f>
        <v>1553.64</v>
      </c>
      <c r="J215" s="2">
        <f>IFERROR(__xludf.DUMMYFUNCTION("""COMPUTED_VALUE"""),45601.66666666667)</f>
        <v>45601.66667</v>
      </c>
      <c r="K215" s="1">
        <f>IFERROR(__xludf.DUMMYFUNCTION("""COMPUTED_VALUE"""),1572.07)</f>
        <v>1572.07</v>
      </c>
      <c r="M215" s="2">
        <f>IFERROR(__xludf.DUMMYFUNCTION("""COMPUTED_VALUE"""),45601.66666666667)</f>
        <v>45601.66667</v>
      </c>
      <c r="N215" s="1">
        <f>IFERROR(__xludf.DUMMYFUNCTION("""COMPUTED_VALUE"""),1.0928528E7)</f>
        <v>10928528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IFERROR(__xludf.DUMMYFUNCTION("""COMPUTED_VALUE"""),1606.18)</f>
        <v>1606.18</v>
      </c>
      <c r="D216" s="2">
        <f>IFERROR(__xludf.DUMMYFUNCTION("""COMPUTED_VALUE"""),45602.66666666667)</f>
        <v>45602.66667</v>
      </c>
      <c r="E216" s="1">
        <f>IFERROR(__xludf.DUMMYFUNCTION("""COMPUTED_VALUE"""),1611.21)</f>
        <v>1611.21</v>
      </c>
      <c r="G216" s="2">
        <f>IFERROR(__xludf.DUMMYFUNCTION("""COMPUTED_VALUE"""),45602.66666666667)</f>
        <v>45602.66667</v>
      </c>
      <c r="H216" s="1">
        <f>IFERROR(__xludf.DUMMYFUNCTION("""COMPUTED_VALUE"""),1567.17)</f>
        <v>1567.17</v>
      </c>
      <c r="J216" s="2">
        <f>IFERROR(__xludf.DUMMYFUNCTION("""COMPUTED_VALUE"""),45602.66666666667)</f>
        <v>45602.66667</v>
      </c>
      <c r="K216" s="1">
        <f>IFERROR(__xludf.DUMMYFUNCTION("""COMPUTED_VALUE"""),1579.05)</f>
        <v>1579.05</v>
      </c>
      <c r="M216" s="2">
        <f>IFERROR(__xludf.DUMMYFUNCTION("""COMPUTED_VALUE"""),45602.66666666667)</f>
        <v>45602.66667</v>
      </c>
      <c r="N216" s="1">
        <f>IFERROR(__xludf.DUMMYFUNCTION("""COMPUTED_VALUE"""),2.5133532E7)</f>
        <v>25133532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IFERROR(__xludf.DUMMYFUNCTION("""COMPUTED_VALUE"""),1583.11)</f>
        <v>1583.11</v>
      </c>
      <c r="D217" s="2">
        <f>IFERROR(__xludf.DUMMYFUNCTION("""COMPUTED_VALUE"""),45603.66666666667)</f>
        <v>45603.66667</v>
      </c>
      <c r="E217" s="1">
        <f>IFERROR(__xludf.DUMMYFUNCTION("""COMPUTED_VALUE"""),1613.08)</f>
        <v>1613.08</v>
      </c>
      <c r="G217" s="2">
        <f>IFERROR(__xludf.DUMMYFUNCTION("""COMPUTED_VALUE"""),45603.66666666667)</f>
        <v>45603.66667</v>
      </c>
      <c r="H217" s="1">
        <f>IFERROR(__xludf.DUMMYFUNCTION("""COMPUTED_VALUE"""),1580.59)</f>
        <v>1580.59</v>
      </c>
      <c r="J217" s="2">
        <f>IFERROR(__xludf.DUMMYFUNCTION("""COMPUTED_VALUE"""),45603.66666666667)</f>
        <v>45603.66667</v>
      </c>
      <c r="K217" s="1">
        <f>IFERROR(__xludf.DUMMYFUNCTION("""COMPUTED_VALUE"""),1604.74)</f>
        <v>1604.74</v>
      </c>
      <c r="M217" s="2">
        <f>IFERROR(__xludf.DUMMYFUNCTION("""COMPUTED_VALUE"""),45603.66666666667)</f>
        <v>45603.66667</v>
      </c>
      <c r="N217" s="1">
        <f>IFERROR(__xludf.DUMMYFUNCTION("""COMPUTED_VALUE"""),1.2792028E7)</f>
        <v>12792028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IFERROR(__xludf.DUMMYFUNCTION("""COMPUTED_VALUE"""),1605.7)</f>
        <v>1605.7</v>
      </c>
      <c r="D218" s="2">
        <f>IFERROR(__xludf.DUMMYFUNCTION("""COMPUTED_VALUE"""),45604.66666666667)</f>
        <v>45604.66667</v>
      </c>
      <c r="E218" s="1">
        <f>IFERROR(__xludf.DUMMYFUNCTION("""COMPUTED_VALUE"""),1628.28)</f>
        <v>1628.28</v>
      </c>
      <c r="G218" s="2">
        <f>IFERROR(__xludf.DUMMYFUNCTION("""COMPUTED_VALUE"""),45604.66666666667)</f>
        <v>45604.66667</v>
      </c>
      <c r="H218" s="1">
        <f>IFERROR(__xludf.DUMMYFUNCTION("""COMPUTED_VALUE"""),1602.23)</f>
        <v>1602.23</v>
      </c>
      <c r="J218" s="2">
        <f>IFERROR(__xludf.DUMMYFUNCTION("""COMPUTED_VALUE"""),45604.66666666667)</f>
        <v>45604.66667</v>
      </c>
      <c r="K218" s="1">
        <f>IFERROR(__xludf.DUMMYFUNCTION("""COMPUTED_VALUE"""),1617.42)</f>
        <v>1617.42</v>
      </c>
      <c r="M218" s="2">
        <f>IFERROR(__xludf.DUMMYFUNCTION("""COMPUTED_VALUE"""),45604.66666666667)</f>
        <v>45604.66667</v>
      </c>
      <c r="N218" s="1">
        <f>IFERROR(__xludf.DUMMYFUNCTION("""COMPUTED_VALUE"""),1.3033514E7)</f>
        <v>13033514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IFERROR(__xludf.DUMMYFUNCTION("""COMPUTED_VALUE"""),1624.59)</f>
        <v>1624.59</v>
      </c>
      <c r="D219" s="2">
        <f>IFERROR(__xludf.DUMMYFUNCTION("""COMPUTED_VALUE"""),45607.66666666667)</f>
        <v>45607.66667</v>
      </c>
      <c r="E219" s="1">
        <f>IFERROR(__xludf.DUMMYFUNCTION("""COMPUTED_VALUE"""),1632.19)</f>
        <v>1632.19</v>
      </c>
      <c r="G219" s="2">
        <f>IFERROR(__xludf.DUMMYFUNCTION("""COMPUTED_VALUE"""),45607.66666666667)</f>
        <v>45607.66667</v>
      </c>
      <c r="H219" s="1">
        <f>IFERROR(__xludf.DUMMYFUNCTION("""COMPUTED_VALUE"""),1609.14)</f>
        <v>1609.14</v>
      </c>
      <c r="J219" s="2">
        <f>IFERROR(__xludf.DUMMYFUNCTION("""COMPUTED_VALUE"""),45607.66666666667)</f>
        <v>45607.66667</v>
      </c>
      <c r="K219" s="1">
        <f>IFERROR(__xludf.DUMMYFUNCTION("""COMPUTED_VALUE"""),1615.35)</f>
        <v>1615.35</v>
      </c>
      <c r="M219" s="2">
        <f>IFERROR(__xludf.DUMMYFUNCTION("""COMPUTED_VALUE"""),45607.66666666667)</f>
        <v>45607.66667</v>
      </c>
      <c r="N219" s="1">
        <f>IFERROR(__xludf.DUMMYFUNCTION("""COMPUTED_VALUE"""),1.2689053E7)</f>
        <v>12689053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IFERROR(__xludf.DUMMYFUNCTION("""COMPUTED_VALUE"""),1613.01)</f>
        <v>1613.01</v>
      </c>
      <c r="D220" s="2">
        <f>IFERROR(__xludf.DUMMYFUNCTION("""COMPUTED_VALUE"""),45608.66666666667)</f>
        <v>45608.66667</v>
      </c>
      <c r="E220" s="1">
        <f>IFERROR(__xludf.DUMMYFUNCTION("""COMPUTED_VALUE"""),1632.23)</f>
        <v>1632.23</v>
      </c>
      <c r="G220" s="2">
        <f>IFERROR(__xludf.DUMMYFUNCTION("""COMPUTED_VALUE"""),45608.66666666667)</f>
        <v>45608.66667</v>
      </c>
      <c r="H220" s="1">
        <f>IFERROR(__xludf.DUMMYFUNCTION("""COMPUTED_VALUE"""),1613.01)</f>
        <v>1613.01</v>
      </c>
      <c r="J220" s="2">
        <f>IFERROR(__xludf.DUMMYFUNCTION("""COMPUTED_VALUE"""),45608.66666666667)</f>
        <v>45608.66667</v>
      </c>
      <c r="K220" s="1">
        <f>IFERROR(__xludf.DUMMYFUNCTION("""COMPUTED_VALUE"""),1627.93)</f>
        <v>1627.93</v>
      </c>
      <c r="M220" s="2">
        <f>IFERROR(__xludf.DUMMYFUNCTION("""COMPUTED_VALUE"""),45608.66666666667)</f>
        <v>45608.66667</v>
      </c>
      <c r="N220" s="1">
        <f>IFERROR(__xludf.DUMMYFUNCTION("""COMPUTED_VALUE"""),1.4494195E7)</f>
        <v>14494195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IFERROR(__xludf.DUMMYFUNCTION("""COMPUTED_VALUE"""),1629.1)</f>
        <v>1629.1</v>
      </c>
      <c r="D221" s="2">
        <f>IFERROR(__xludf.DUMMYFUNCTION("""COMPUTED_VALUE"""),45609.66666666667)</f>
        <v>45609.66667</v>
      </c>
      <c r="E221" s="1">
        <f>IFERROR(__xludf.DUMMYFUNCTION("""COMPUTED_VALUE"""),1654.78)</f>
        <v>1654.78</v>
      </c>
      <c r="G221" s="2">
        <f>IFERROR(__xludf.DUMMYFUNCTION("""COMPUTED_VALUE"""),45609.66666666667)</f>
        <v>45609.66667</v>
      </c>
      <c r="H221" s="1">
        <f>IFERROR(__xludf.DUMMYFUNCTION("""COMPUTED_VALUE"""),1627.81)</f>
        <v>1627.81</v>
      </c>
      <c r="J221" s="2">
        <f>IFERROR(__xludf.DUMMYFUNCTION("""COMPUTED_VALUE"""),45609.66666666667)</f>
        <v>45609.66667</v>
      </c>
      <c r="K221" s="1">
        <f>IFERROR(__xludf.DUMMYFUNCTION("""COMPUTED_VALUE"""),1642.7)</f>
        <v>1642.7</v>
      </c>
      <c r="M221" s="2">
        <f>IFERROR(__xludf.DUMMYFUNCTION("""COMPUTED_VALUE"""),45609.66666666667)</f>
        <v>45609.66667</v>
      </c>
      <c r="N221" s="1">
        <f>IFERROR(__xludf.DUMMYFUNCTION("""COMPUTED_VALUE"""),1.1917793E7)</f>
        <v>11917793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IFERROR(__xludf.DUMMYFUNCTION("""COMPUTED_VALUE"""),1639.73)</f>
        <v>1639.73</v>
      </c>
      <c r="D222" s="2">
        <f>IFERROR(__xludf.DUMMYFUNCTION("""COMPUTED_VALUE"""),45610.66666666667)</f>
        <v>45610.66667</v>
      </c>
      <c r="E222" s="1">
        <f>IFERROR(__xludf.DUMMYFUNCTION("""COMPUTED_VALUE"""),1666.67)</f>
        <v>1666.67</v>
      </c>
      <c r="G222" s="2">
        <f>IFERROR(__xludf.DUMMYFUNCTION("""COMPUTED_VALUE"""),45610.66666666667)</f>
        <v>45610.66667</v>
      </c>
      <c r="H222" s="1">
        <f>IFERROR(__xludf.DUMMYFUNCTION("""COMPUTED_VALUE"""),1637.25)</f>
        <v>1637.25</v>
      </c>
      <c r="J222" s="2">
        <f>IFERROR(__xludf.DUMMYFUNCTION("""COMPUTED_VALUE"""),45610.66666666667)</f>
        <v>45610.66667</v>
      </c>
      <c r="K222" s="1">
        <f>IFERROR(__xludf.DUMMYFUNCTION("""COMPUTED_VALUE"""),1637.29)</f>
        <v>1637.29</v>
      </c>
      <c r="M222" s="2">
        <f>IFERROR(__xludf.DUMMYFUNCTION("""COMPUTED_VALUE"""),45610.66666666667)</f>
        <v>45610.66667</v>
      </c>
      <c r="N222" s="1">
        <f>IFERROR(__xludf.DUMMYFUNCTION("""COMPUTED_VALUE"""),1.2896951E7)</f>
        <v>12896951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IFERROR(__xludf.DUMMYFUNCTION("""COMPUTED_VALUE"""),1633.64)</f>
        <v>1633.64</v>
      </c>
      <c r="D223" s="2">
        <f>IFERROR(__xludf.DUMMYFUNCTION("""COMPUTED_VALUE"""),45611.66666666667)</f>
        <v>45611.66667</v>
      </c>
      <c r="E223" s="1">
        <f>IFERROR(__xludf.DUMMYFUNCTION("""COMPUTED_VALUE"""),1642.09)</f>
        <v>1642.09</v>
      </c>
      <c r="G223" s="2">
        <f>IFERROR(__xludf.DUMMYFUNCTION("""COMPUTED_VALUE"""),45611.66666666667)</f>
        <v>45611.66667</v>
      </c>
      <c r="H223" s="1">
        <f>IFERROR(__xludf.DUMMYFUNCTION("""COMPUTED_VALUE"""),1629.76)</f>
        <v>1629.76</v>
      </c>
      <c r="J223" s="2">
        <f>IFERROR(__xludf.DUMMYFUNCTION("""COMPUTED_VALUE"""),45611.66666666667)</f>
        <v>45611.66667</v>
      </c>
      <c r="K223" s="1">
        <f>IFERROR(__xludf.DUMMYFUNCTION("""COMPUTED_VALUE"""),1632.11)</f>
        <v>1632.11</v>
      </c>
      <c r="M223" s="2">
        <f>IFERROR(__xludf.DUMMYFUNCTION("""COMPUTED_VALUE"""),45611.66666666667)</f>
        <v>45611.66667</v>
      </c>
      <c r="N223" s="1">
        <f>IFERROR(__xludf.DUMMYFUNCTION("""COMPUTED_VALUE"""),1.2486128E7)</f>
        <v>12486128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IFERROR(__xludf.DUMMYFUNCTION("""COMPUTED_VALUE"""),1633.86)</f>
        <v>1633.86</v>
      </c>
      <c r="D224" s="2">
        <f>IFERROR(__xludf.DUMMYFUNCTION("""COMPUTED_VALUE"""),45614.66666666667)</f>
        <v>45614.66667</v>
      </c>
      <c r="E224" s="1">
        <f>IFERROR(__xludf.DUMMYFUNCTION("""COMPUTED_VALUE"""),1642.9)</f>
        <v>1642.9</v>
      </c>
      <c r="G224" s="2">
        <f>IFERROR(__xludf.DUMMYFUNCTION("""COMPUTED_VALUE"""),45614.66666666667)</f>
        <v>45614.66667</v>
      </c>
      <c r="H224" s="1">
        <f>IFERROR(__xludf.DUMMYFUNCTION("""COMPUTED_VALUE"""),1627.86)</f>
        <v>1627.86</v>
      </c>
      <c r="J224" s="2">
        <f>IFERROR(__xludf.DUMMYFUNCTION("""COMPUTED_VALUE"""),45614.66666666667)</f>
        <v>45614.66667</v>
      </c>
      <c r="K224" s="1">
        <f>IFERROR(__xludf.DUMMYFUNCTION("""COMPUTED_VALUE"""),1632.18)</f>
        <v>1632.18</v>
      </c>
      <c r="M224" s="2">
        <f>IFERROR(__xludf.DUMMYFUNCTION("""COMPUTED_VALUE"""),45614.66666666667)</f>
        <v>45614.66667</v>
      </c>
      <c r="N224" s="1">
        <f>IFERROR(__xludf.DUMMYFUNCTION("""COMPUTED_VALUE"""),1.335042E7)</f>
        <v>13350420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IFERROR(__xludf.DUMMYFUNCTION("""COMPUTED_VALUE"""),1626.61)</f>
        <v>1626.61</v>
      </c>
      <c r="D225" s="2">
        <f>IFERROR(__xludf.DUMMYFUNCTION("""COMPUTED_VALUE"""),45615.66666666667)</f>
        <v>45615.66667</v>
      </c>
      <c r="E225" s="1">
        <f>IFERROR(__xludf.DUMMYFUNCTION("""COMPUTED_VALUE"""),1629.68)</f>
        <v>1629.68</v>
      </c>
      <c r="G225" s="2">
        <f>IFERROR(__xludf.DUMMYFUNCTION("""COMPUTED_VALUE"""),45615.66666666667)</f>
        <v>45615.66667</v>
      </c>
      <c r="H225" s="1">
        <f>IFERROR(__xludf.DUMMYFUNCTION("""COMPUTED_VALUE"""),1603.8)</f>
        <v>1603.8</v>
      </c>
      <c r="J225" s="2">
        <f>IFERROR(__xludf.DUMMYFUNCTION("""COMPUTED_VALUE"""),45615.66666666667)</f>
        <v>45615.66667</v>
      </c>
      <c r="K225" s="1">
        <f>IFERROR(__xludf.DUMMYFUNCTION("""COMPUTED_VALUE"""),1626.22)</f>
        <v>1626.22</v>
      </c>
      <c r="M225" s="2">
        <f>IFERROR(__xludf.DUMMYFUNCTION("""COMPUTED_VALUE"""),45615.66666666667)</f>
        <v>45615.66667</v>
      </c>
      <c r="N225" s="1">
        <f>IFERROR(__xludf.DUMMYFUNCTION("""COMPUTED_VALUE"""),1.5972941E7)</f>
        <v>15972941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IFERROR(__xludf.DUMMYFUNCTION("""COMPUTED_VALUE"""),1618.63)</f>
        <v>1618.63</v>
      </c>
      <c r="D226" s="2">
        <f>IFERROR(__xludf.DUMMYFUNCTION("""COMPUTED_VALUE"""),45616.66666666667)</f>
        <v>45616.66667</v>
      </c>
      <c r="E226" s="1">
        <f>IFERROR(__xludf.DUMMYFUNCTION("""COMPUTED_VALUE"""),1628.46)</f>
        <v>1628.46</v>
      </c>
      <c r="G226" s="2">
        <f>IFERROR(__xludf.DUMMYFUNCTION("""COMPUTED_VALUE"""),45616.66666666667)</f>
        <v>45616.66667</v>
      </c>
      <c r="H226" s="1">
        <f>IFERROR(__xludf.DUMMYFUNCTION("""COMPUTED_VALUE"""),1591.18)</f>
        <v>1591.18</v>
      </c>
      <c r="J226" s="2">
        <f>IFERROR(__xludf.DUMMYFUNCTION("""COMPUTED_VALUE"""),45616.66666666667)</f>
        <v>45616.66667</v>
      </c>
      <c r="K226" s="1">
        <f>IFERROR(__xludf.DUMMYFUNCTION("""COMPUTED_VALUE"""),1624.83)</f>
        <v>1624.83</v>
      </c>
      <c r="M226" s="2">
        <f>IFERROR(__xludf.DUMMYFUNCTION("""COMPUTED_VALUE"""),45616.66666666667)</f>
        <v>45616.66667</v>
      </c>
      <c r="N226" s="1">
        <f>IFERROR(__xludf.DUMMYFUNCTION("""COMPUTED_VALUE"""),2.3027253E7)</f>
        <v>23027253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IFERROR(__xludf.DUMMYFUNCTION("""COMPUTED_VALUE"""),1629.68)</f>
        <v>1629.68</v>
      </c>
      <c r="D227" s="2">
        <f>IFERROR(__xludf.DUMMYFUNCTION("""COMPUTED_VALUE"""),45617.66666666667)</f>
        <v>45617.66667</v>
      </c>
      <c r="E227" s="1">
        <f>IFERROR(__xludf.DUMMYFUNCTION("""COMPUTED_VALUE"""),1639.89)</f>
        <v>1639.89</v>
      </c>
      <c r="G227" s="2">
        <f>IFERROR(__xludf.DUMMYFUNCTION("""COMPUTED_VALUE"""),45617.66666666667)</f>
        <v>45617.66667</v>
      </c>
      <c r="H227" s="1">
        <f>IFERROR(__xludf.DUMMYFUNCTION("""COMPUTED_VALUE"""),1607.19)</f>
        <v>1607.19</v>
      </c>
      <c r="J227" s="2">
        <f>IFERROR(__xludf.DUMMYFUNCTION("""COMPUTED_VALUE"""),45617.66666666667)</f>
        <v>45617.66667</v>
      </c>
      <c r="K227" s="1">
        <f>IFERROR(__xludf.DUMMYFUNCTION("""COMPUTED_VALUE"""),1639.25)</f>
        <v>1639.25</v>
      </c>
      <c r="M227" s="2">
        <f>IFERROR(__xludf.DUMMYFUNCTION("""COMPUTED_VALUE"""),45617.66666666667)</f>
        <v>45617.66667</v>
      </c>
      <c r="N227" s="1">
        <f>IFERROR(__xludf.DUMMYFUNCTION("""COMPUTED_VALUE"""),3.1658511E7)</f>
        <v>31658511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IFERROR(__xludf.DUMMYFUNCTION("""COMPUTED_VALUE"""),1680.17)</f>
        <v>1680.17</v>
      </c>
      <c r="D228" s="2">
        <f>IFERROR(__xludf.DUMMYFUNCTION("""COMPUTED_VALUE"""),45618.66666666667)</f>
        <v>45618.66667</v>
      </c>
      <c r="E228" s="1">
        <f>IFERROR(__xludf.DUMMYFUNCTION("""COMPUTED_VALUE"""),1686.19)</f>
        <v>1686.19</v>
      </c>
      <c r="G228" s="2">
        <f>IFERROR(__xludf.DUMMYFUNCTION("""COMPUTED_VALUE"""),45618.66666666667)</f>
        <v>45618.66667</v>
      </c>
      <c r="H228" s="1">
        <f>IFERROR(__xludf.DUMMYFUNCTION("""COMPUTED_VALUE"""),1650.14)</f>
        <v>1650.14</v>
      </c>
      <c r="J228" s="2">
        <f>IFERROR(__xludf.DUMMYFUNCTION("""COMPUTED_VALUE"""),45618.66666666667)</f>
        <v>45618.66667</v>
      </c>
      <c r="K228" s="1">
        <f>IFERROR(__xludf.DUMMYFUNCTION("""COMPUTED_VALUE"""),1674.66)</f>
        <v>1674.66</v>
      </c>
      <c r="M228" s="2">
        <f>IFERROR(__xludf.DUMMYFUNCTION("""COMPUTED_VALUE"""),45618.66666666667)</f>
        <v>45618.66667</v>
      </c>
      <c r="N228" s="1">
        <f>IFERROR(__xludf.DUMMYFUNCTION("""COMPUTED_VALUE"""),5.145464E7)</f>
        <v>51454640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IFERROR(__xludf.DUMMYFUNCTION("""COMPUTED_VALUE"""),1690.79)</f>
        <v>1690.79</v>
      </c>
      <c r="D229" s="2">
        <f>IFERROR(__xludf.DUMMYFUNCTION("""COMPUTED_VALUE"""),45621.66666666667)</f>
        <v>45621.66667</v>
      </c>
      <c r="E229" s="1">
        <f>IFERROR(__xludf.DUMMYFUNCTION("""COMPUTED_VALUE"""),1737.23)</f>
        <v>1737.23</v>
      </c>
      <c r="G229" s="2">
        <f>IFERROR(__xludf.DUMMYFUNCTION("""COMPUTED_VALUE"""),45621.66666666667)</f>
        <v>45621.66667</v>
      </c>
      <c r="H229" s="1">
        <f>IFERROR(__xludf.DUMMYFUNCTION("""COMPUTED_VALUE"""),1689.33)</f>
        <v>1689.33</v>
      </c>
      <c r="J229" s="2">
        <f>IFERROR(__xludf.DUMMYFUNCTION("""COMPUTED_VALUE"""),45621.66666666667)</f>
        <v>45621.66667</v>
      </c>
      <c r="K229" s="1">
        <f>IFERROR(__xludf.DUMMYFUNCTION("""COMPUTED_VALUE"""),1726.53)</f>
        <v>1726.53</v>
      </c>
      <c r="M229" s="2">
        <f>IFERROR(__xludf.DUMMYFUNCTION("""COMPUTED_VALUE"""),45621.66666666667)</f>
        <v>45621.66667</v>
      </c>
      <c r="N229" s="1">
        <f>IFERROR(__xludf.DUMMYFUNCTION("""COMPUTED_VALUE"""),3.2017347E7)</f>
        <v>32017347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IFERROR(__xludf.DUMMYFUNCTION("""COMPUTED_VALUE"""),1725.47)</f>
        <v>1725.47</v>
      </c>
      <c r="D230" s="2">
        <f>IFERROR(__xludf.DUMMYFUNCTION("""COMPUTED_VALUE"""),45622.66666666667)</f>
        <v>45622.66667</v>
      </c>
      <c r="E230" s="1">
        <f>IFERROR(__xludf.DUMMYFUNCTION("""COMPUTED_VALUE"""),1742.46)</f>
        <v>1742.46</v>
      </c>
      <c r="G230" s="2">
        <f>IFERROR(__xludf.DUMMYFUNCTION("""COMPUTED_VALUE"""),45622.66666666667)</f>
        <v>45622.66667</v>
      </c>
      <c r="H230" s="1">
        <f>IFERROR(__xludf.DUMMYFUNCTION("""COMPUTED_VALUE"""),1717.61)</f>
        <v>1717.61</v>
      </c>
      <c r="J230" s="2">
        <f>IFERROR(__xludf.DUMMYFUNCTION("""COMPUTED_VALUE"""),45622.66666666667)</f>
        <v>45622.66667</v>
      </c>
      <c r="K230" s="1">
        <f>IFERROR(__xludf.DUMMYFUNCTION("""COMPUTED_VALUE"""),1738.59)</f>
        <v>1738.59</v>
      </c>
      <c r="M230" s="2">
        <f>IFERROR(__xludf.DUMMYFUNCTION("""COMPUTED_VALUE"""),45622.66666666667)</f>
        <v>45622.66667</v>
      </c>
      <c r="N230" s="1">
        <f>IFERROR(__xludf.DUMMYFUNCTION("""COMPUTED_VALUE"""),1.7178569E7)</f>
        <v>17178569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IFERROR(__xludf.DUMMYFUNCTION("""COMPUTED_VALUE"""),1741.19)</f>
        <v>1741.19</v>
      </c>
      <c r="D231" s="2">
        <f>IFERROR(__xludf.DUMMYFUNCTION("""COMPUTED_VALUE"""),45623.66666666667)</f>
        <v>45623.66667</v>
      </c>
      <c r="E231" s="1">
        <f>IFERROR(__xludf.DUMMYFUNCTION("""COMPUTED_VALUE"""),1757.2)</f>
        <v>1757.2</v>
      </c>
      <c r="G231" s="2">
        <f>IFERROR(__xludf.DUMMYFUNCTION("""COMPUTED_VALUE"""),45623.66666666667)</f>
        <v>45623.66667</v>
      </c>
      <c r="H231" s="1">
        <f>IFERROR(__xludf.DUMMYFUNCTION("""COMPUTED_VALUE"""),1739.28)</f>
        <v>1739.28</v>
      </c>
      <c r="J231" s="2">
        <f>IFERROR(__xludf.DUMMYFUNCTION("""COMPUTED_VALUE"""),45623.66666666667)</f>
        <v>45623.66667</v>
      </c>
      <c r="K231" s="1">
        <f>IFERROR(__xludf.DUMMYFUNCTION("""COMPUTED_VALUE"""),1742.23)</f>
        <v>1742.23</v>
      </c>
      <c r="M231" s="2">
        <f>IFERROR(__xludf.DUMMYFUNCTION("""COMPUTED_VALUE"""),45623.66666666667)</f>
        <v>45623.66667</v>
      </c>
      <c r="N231" s="1">
        <f>IFERROR(__xludf.DUMMYFUNCTION("""COMPUTED_VALUE"""),1.55424E7)</f>
        <v>15542400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IFERROR(__xludf.DUMMYFUNCTION("""COMPUTED_VALUE"""),1740.44)</f>
        <v>1740.44</v>
      </c>
      <c r="D232" s="2">
        <f>IFERROR(__xludf.DUMMYFUNCTION("""COMPUTED_VALUE"""),45625.54166666667)</f>
        <v>45625.54167</v>
      </c>
      <c r="E232" s="1">
        <f>IFERROR(__xludf.DUMMYFUNCTION("""COMPUTED_VALUE"""),1744.12)</f>
        <v>1744.12</v>
      </c>
      <c r="G232" s="2">
        <f>IFERROR(__xludf.DUMMYFUNCTION("""COMPUTED_VALUE"""),45625.54166666667)</f>
        <v>45625.54167</v>
      </c>
      <c r="H232" s="1">
        <f>IFERROR(__xludf.DUMMYFUNCTION("""COMPUTED_VALUE"""),1731.74)</f>
        <v>1731.74</v>
      </c>
      <c r="J232" s="2">
        <f>IFERROR(__xludf.DUMMYFUNCTION("""COMPUTED_VALUE"""),45625.54166666667)</f>
        <v>45625.54167</v>
      </c>
      <c r="K232" s="1">
        <f>IFERROR(__xludf.DUMMYFUNCTION("""COMPUTED_VALUE"""),1732.91)</f>
        <v>1732.91</v>
      </c>
      <c r="M232" s="2">
        <f>IFERROR(__xludf.DUMMYFUNCTION("""COMPUTED_VALUE"""),45625.54166666667)</f>
        <v>45625.54167</v>
      </c>
      <c r="N232" s="1">
        <f>IFERROR(__xludf.DUMMYFUNCTION("""COMPUTED_VALUE"""),9145274.0)</f>
        <v>9145274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IFERROR(__xludf.DUMMYFUNCTION("""COMPUTED_VALUE"""),1741.9)</f>
        <v>1741.9</v>
      </c>
      <c r="D233" s="2">
        <f>IFERROR(__xludf.DUMMYFUNCTION("""COMPUTED_VALUE"""),45628.66666666667)</f>
        <v>45628.66667</v>
      </c>
      <c r="E233" s="1">
        <f>IFERROR(__xludf.DUMMYFUNCTION("""COMPUTED_VALUE"""),1763.54)</f>
        <v>1763.54</v>
      </c>
      <c r="G233" s="2">
        <f>IFERROR(__xludf.DUMMYFUNCTION("""COMPUTED_VALUE"""),45628.66666666667)</f>
        <v>45628.66667</v>
      </c>
      <c r="H233" s="1">
        <f>IFERROR(__xludf.DUMMYFUNCTION("""COMPUTED_VALUE"""),1739.76)</f>
        <v>1739.76</v>
      </c>
      <c r="J233" s="2">
        <f>IFERROR(__xludf.DUMMYFUNCTION("""COMPUTED_VALUE"""),45628.66666666667)</f>
        <v>45628.66667</v>
      </c>
      <c r="K233" s="1">
        <f>IFERROR(__xludf.DUMMYFUNCTION("""COMPUTED_VALUE"""),1748.42)</f>
        <v>1748.42</v>
      </c>
      <c r="M233" s="2">
        <f>IFERROR(__xludf.DUMMYFUNCTION("""COMPUTED_VALUE"""),45628.66666666667)</f>
        <v>45628.66667</v>
      </c>
      <c r="N233" s="1">
        <f>IFERROR(__xludf.DUMMYFUNCTION("""COMPUTED_VALUE"""),2.2095855E7)</f>
        <v>22095855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IFERROR(__xludf.DUMMYFUNCTION("""COMPUTED_VALUE"""),1748.34)</f>
        <v>1748.34</v>
      </c>
      <c r="D234" s="2">
        <f>IFERROR(__xludf.DUMMYFUNCTION("""COMPUTED_VALUE"""),45629.66666666667)</f>
        <v>45629.66667</v>
      </c>
      <c r="E234" s="1">
        <f>IFERROR(__xludf.DUMMYFUNCTION("""COMPUTED_VALUE"""),1753.68)</f>
        <v>1753.68</v>
      </c>
      <c r="G234" s="2">
        <f>IFERROR(__xludf.DUMMYFUNCTION("""COMPUTED_VALUE"""),45629.66666666667)</f>
        <v>45629.66667</v>
      </c>
      <c r="H234" s="1">
        <f>IFERROR(__xludf.DUMMYFUNCTION("""COMPUTED_VALUE"""),1722.46)</f>
        <v>1722.46</v>
      </c>
      <c r="J234" s="2">
        <f>IFERROR(__xludf.DUMMYFUNCTION("""COMPUTED_VALUE"""),45629.66666666667)</f>
        <v>45629.66667</v>
      </c>
      <c r="K234" s="1">
        <f>IFERROR(__xludf.DUMMYFUNCTION("""COMPUTED_VALUE"""),1726.08)</f>
        <v>1726.08</v>
      </c>
      <c r="M234" s="2">
        <f>IFERROR(__xludf.DUMMYFUNCTION("""COMPUTED_VALUE"""),45629.66666666667)</f>
        <v>45629.66667</v>
      </c>
      <c r="N234" s="1">
        <f>IFERROR(__xludf.DUMMYFUNCTION("""COMPUTED_VALUE"""),1.5035327E7)</f>
        <v>15035327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IFERROR(__xludf.DUMMYFUNCTION("""COMPUTED_VALUE"""),1726.69)</f>
        <v>1726.69</v>
      </c>
      <c r="D235" s="2">
        <f>IFERROR(__xludf.DUMMYFUNCTION("""COMPUTED_VALUE"""),45630.66666666667)</f>
        <v>45630.66667</v>
      </c>
      <c r="E235" s="1">
        <f>IFERROR(__xludf.DUMMYFUNCTION("""COMPUTED_VALUE"""),1743.51)</f>
        <v>1743.51</v>
      </c>
      <c r="G235" s="2">
        <f>IFERROR(__xludf.DUMMYFUNCTION("""COMPUTED_VALUE"""),45630.66666666667)</f>
        <v>45630.66667</v>
      </c>
      <c r="H235" s="1">
        <f>IFERROR(__xludf.DUMMYFUNCTION("""COMPUTED_VALUE"""),1720.31)</f>
        <v>1720.31</v>
      </c>
      <c r="J235" s="2">
        <f>IFERROR(__xludf.DUMMYFUNCTION("""COMPUTED_VALUE"""),45630.66666666667)</f>
        <v>45630.66667</v>
      </c>
      <c r="K235" s="1">
        <f>IFERROR(__xludf.DUMMYFUNCTION("""COMPUTED_VALUE"""),1737.73)</f>
        <v>1737.73</v>
      </c>
      <c r="M235" s="2">
        <f>IFERROR(__xludf.DUMMYFUNCTION("""COMPUTED_VALUE"""),45630.66666666667)</f>
        <v>45630.66667</v>
      </c>
      <c r="N235" s="1">
        <f>IFERROR(__xludf.DUMMYFUNCTION("""COMPUTED_VALUE"""),1.2737364E7)</f>
        <v>12737364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IFERROR(__xludf.DUMMYFUNCTION("""COMPUTED_VALUE"""),1737.5)</f>
        <v>1737.5</v>
      </c>
      <c r="D236" s="2">
        <f>IFERROR(__xludf.DUMMYFUNCTION("""COMPUTED_VALUE"""),45631.66666666667)</f>
        <v>45631.66667</v>
      </c>
      <c r="E236" s="1">
        <f>IFERROR(__xludf.DUMMYFUNCTION("""COMPUTED_VALUE"""),1755.11)</f>
        <v>1755.11</v>
      </c>
      <c r="G236" s="2">
        <f>IFERROR(__xludf.DUMMYFUNCTION("""COMPUTED_VALUE"""),45631.66666666667)</f>
        <v>45631.66667</v>
      </c>
      <c r="H236" s="1">
        <f>IFERROR(__xludf.DUMMYFUNCTION("""COMPUTED_VALUE"""),1734.82)</f>
        <v>1734.82</v>
      </c>
      <c r="J236" s="2">
        <f>IFERROR(__xludf.DUMMYFUNCTION("""COMPUTED_VALUE"""),45631.66666666667)</f>
        <v>45631.66667</v>
      </c>
      <c r="K236" s="1">
        <f>IFERROR(__xludf.DUMMYFUNCTION("""COMPUTED_VALUE"""),1747.42)</f>
        <v>1747.42</v>
      </c>
      <c r="M236" s="2">
        <f>IFERROR(__xludf.DUMMYFUNCTION("""COMPUTED_VALUE"""),45631.66666666667)</f>
        <v>45631.66667</v>
      </c>
      <c r="N236" s="1">
        <f>IFERROR(__xludf.DUMMYFUNCTION("""COMPUTED_VALUE"""),1.3658943E7)</f>
        <v>13658943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IFERROR(__xludf.DUMMYFUNCTION("""COMPUTED_VALUE"""),1758.76)</f>
        <v>1758.76</v>
      </c>
      <c r="D237" s="2">
        <f>IFERROR(__xludf.DUMMYFUNCTION("""COMPUTED_VALUE"""),45632.66666666667)</f>
        <v>45632.66667</v>
      </c>
      <c r="E237" s="1">
        <f>IFERROR(__xludf.DUMMYFUNCTION("""COMPUTED_VALUE"""),1763.06)</f>
        <v>1763.06</v>
      </c>
      <c r="G237" s="2">
        <f>IFERROR(__xludf.DUMMYFUNCTION("""COMPUTED_VALUE"""),45632.66666666667)</f>
        <v>45632.66667</v>
      </c>
      <c r="H237" s="1">
        <f>IFERROR(__xludf.DUMMYFUNCTION("""COMPUTED_VALUE"""),1745.96)</f>
        <v>1745.96</v>
      </c>
      <c r="J237" s="2">
        <f>IFERROR(__xludf.DUMMYFUNCTION("""COMPUTED_VALUE"""),45632.66666666667)</f>
        <v>45632.66667</v>
      </c>
      <c r="K237" s="1">
        <f>IFERROR(__xludf.DUMMYFUNCTION("""COMPUTED_VALUE"""),1747.49)</f>
        <v>1747.49</v>
      </c>
      <c r="M237" s="2">
        <f>IFERROR(__xludf.DUMMYFUNCTION("""COMPUTED_VALUE"""),45632.66666666667)</f>
        <v>45632.66667</v>
      </c>
      <c r="N237" s="1">
        <f>IFERROR(__xludf.DUMMYFUNCTION("""COMPUTED_VALUE"""),1.3818033E7)</f>
        <v>13818033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IFERROR(__xludf.DUMMYFUNCTION("""COMPUTED_VALUE"""),1751.91)</f>
        <v>1751.91</v>
      </c>
      <c r="D238" s="2">
        <f>IFERROR(__xludf.DUMMYFUNCTION("""COMPUTED_VALUE"""),45635.66666666667)</f>
        <v>45635.66667</v>
      </c>
      <c r="E238" s="1">
        <f>IFERROR(__xludf.DUMMYFUNCTION("""COMPUTED_VALUE"""),1760.86)</f>
        <v>1760.86</v>
      </c>
      <c r="G238" s="2">
        <f>IFERROR(__xludf.DUMMYFUNCTION("""COMPUTED_VALUE"""),45635.66666666667)</f>
        <v>45635.66667</v>
      </c>
      <c r="H238" s="1">
        <f>IFERROR(__xludf.DUMMYFUNCTION("""COMPUTED_VALUE"""),1739.34)</f>
        <v>1739.34</v>
      </c>
      <c r="J238" s="2">
        <f>IFERROR(__xludf.DUMMYFUNCTION("""COMPUTED_VALUE"""),45635.66666666667)</f>
        <v>45635.66667</v>
      </c>
      <c r="K238" s="1">
        <f>IFERROR(__xludf.DUMMYFUNCTION("""COMPUTED_VALUE"""),1745.28)</f>
        <v>1745.28</v>
      </c>
      <c r="M238" s="2">
        <f>IFERROR(__xludf.DUMMYFUNCTION("""COMPUTED_VALUE"""),45635.66666666667)</f>
        <v>45635.66667</v>
      </c>
      <c r="N238" s="1">
        <f>IFERROR(__xludf.DUMMYFUNCTION("""COMPUTED_VALUE"""),1.6950765E7)</f>
        <v>16950765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IFERROR(__xludf.DUMMYFUNCTION("""COMPUTED_VALUE"""),1744.92)</f>
        <v>1744.92</v>
      </c>
      <c r="D239" s="2">
        <f>IFERROR(__xludf.DUMMYFUNCTION("""COMPUTED_VALUE"""),45636.66666666667)</f>
        <v>45636.66667</v>
      </c>
      <c r="E239" s="1">
        <f>IFERROR(__xludf.DUMMYFUNCTION("""COMPUTED_VALUE"""),1759.61)</f>
        <v>1759.61</v>
      </c>
      <c r="G239" s="2">
        <f>IFERROR(__xludf.DUMMYFUNCTION("""COMPUTED_VALUE"""),45636.66666666667)</f>
        <v>45636.66667</v>
      </c>
      <c r="H239" s="1">
        <f>IFERROR(__xludf.DUMMYFUNCTION("""COMPUTED_VALUE"""),1731.05)</f>
        <v>1731.05</v>
      </c>
      <c r="J239" s="2">
        <f>IFERROR(__xludf.DUMMYFUNCTION("""COMPUTED_VALUE"""),45636.66666666667)</f>
        <v>45636.66667</v>
      </c>
      <c r="K239" s="1">
        <f>IFERROR(__xludf.DUMMYFUNCTION("""COMPUTED_VALUE"""),1755.11)</f>
        <v>1755.11</v>
      </c>
      <c r="M239" s="2">
        <f>IFERROR(__xludf.DUMMYFUNCTION("""COMPUTED_VALUE"""),45636.66666666667)</f>
        <v>45636.66667</v>
      </c>
      <c r="N239" s="1">
        <f>IFERROR(__xludf.DUMMYFUNCTION("""COMPUTED_VALUE"""),1.338154E7)</f>
        <v>13381540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IFERROR(__xludf.DUMMYFUNCTION("""COMPUTED_VALUE"""),1758.39)</f>
        <v>1758.39</v>
      </c>
      <c r="D240" s="2">
        <f>IFERROR(__xludf.DUMMYFUNCTION("""COMPUTED_VALUE"""),45637.66666666667)</f>
        <v>45637.66667</v>
      </c>
      <c r="E240" s="1">
        <f>IFERROR(__xludf.DUMMYFUNCTION("""COMPUTED_VALUE"""),1766.43)</f>
        <v>1766.43</v>
      </c>
      <c r="G240" s="2">
        <f>IFERROR(__xludf.DUMMYFUNCTION("""COMPUTED_VALUE"""),45637.66666666667)</f>
        <v>45637.66667</v>
      </c>
      <c r="H240" s="1">
        <f>IFERROR(__xludf.DUMMYFUNCTION("""COMPUTED_VALUE"""),1747.41)</f>
        <v>1747.41</v>
      </c>
      <c r="J240" s="2">
        <f>IFERROR(__xludf.DUMMYFUNCTION("""COMPUTED_VALUE"""),45637.66666666667)</f>
        <v>45637.66667</v>
      </c>
      <c r="K240" s="1">
        <f>IFERROR(__xludf.DUMMYFUNCTION("""COMPUTED_VALUE"""),1748.86)</f>
        <v>1748.86</v>
      </c>
      <c r="M240" s="2">
        <f>IFERROR(__xludf.DUMMYFUNCTION("""COMPUTED_VALUE"""),45637.66666666667)</f>
        <v>45637.66667</v>
      </c>
      <c r="N240" s="1">
        <f>IFERROR(__xludf.DUMMYFUNCTION("""COMPUTED_VALUE"""),1.2684848E7)</f>
        <v>12684848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IFERROR(__xludf.DUMMYFUNCTION("""COMPUTED_VALUE"""),1749.59)</f>
        <v>1749.59</v>
      </c>
      <c r="D241" s="2">
        <f>IFERROR(__xludf.DUMMYFUNCTION("""COMPUTED_VALUE"""),45638.66666666667)</f>
        <v>45638.66667</v>
      </c>
      <c r="E241" s="1">
        <f>IFERROR(__xludf.DUMMYFUNCTION("""COMPUTED_VALUE"""),1752.38)</f>
        <v>1752.38</v>
      </c>
      <c r="G241" s="2">
        <f>IFERROR(__xludf.DUMMYFUNCTION("""COMPUTED_VALUE"""),45638.66666666667)</f>
        <v>45638.66667</v>
      </c>
      <c r="H241" s="1">
        <f>IFERROR(__xludf.DUMMYFUNCTION("""COMPUTED_VALUE"""),1734.94)</f>
        <v>1734.94</v>
      </c>
      <c r="J241" s="2">
        <f>IFERROR(__xludf.DUMMYFUNCTION("""COMPUTED_VALUE"""),45638.66666666667)</f>
        <v>45638.66667</v>
      </c>
      <c r="K241" s="1">
        <f>IFERROR(__xludf.DUMMYFUNCTION("""COMPUTED_VALUE"""),1740.79)</f>
        <v>1740.79</v>
      </c>
      <c r="M241" s="2">
        <f>IFERROR(__xludf.DUMMYFUNCTION("""COMPUTED_VALUE"""),45638.66666666667)</f>
        <v>45638.66667</v>
      </c>
      <c r="N241" s="1">
        <f>IFERROR(__xludf.DUMMYFUNCTION("""COMPUTED_VALUE"""),1.2228049E7)</f>
        <v>12228049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IFERROR(__xludf.DUMMYFUNCTION("""COMPUTED_VALUE"""),1741.94)</f>
        <v>1741.94</v>
      </c>
      <c r="D242" s="2">
        <f>IFERROR(__xludf.DUMMYFUNCTION("""COMPUTED_VALUE"""),45639.66666666667)</f>
        <v>45639.66667</v>
      </c>
      <c r="E242" s="1">
        <f>IFERROR(__xludf.DUMMYFUNCTION("""COMPUTED_VALUE"""),1743.27)</f>
        <v>1743.27</v>
      </c>
      <c r="G242" s="2">
        <f>IFERROR(__xludf.DUMMYFUNCTION("""COMPUTED_VALUE"""),45639.66666666667)</f>
        <v>45639.66667</v>
      </c>
      <c r="H242" s="1">
        <f>IFERROR(__xludf.DUMMYFUNCTION("""COMPUTED_VALUE"""),1725.84)</f>
        <v>1725.84</v>
      </c>
      <c r="J242" s="2">
        <f>IFERROR(__xludf.DUMMYFUNCTION("""COMPUTED_VALUE"""),45639.66666666667)</f>
        <v>45639.66667</v>
      </c>
      <c r="K242" s="1">
        <f>IFERROR(__xludf.DUMMYFUNCTION("""COMPUTED_VALUE"""),1725.9)</f>
        <v>1725.9</v>
      </c>
      <c r="M242" s="2">
        <f>IFERROR(__xludf.DUMMYFUNCTION("""COMPUTED_VALUE"""),45639.66666666667)</f>
        <v>45639.66667</v>
      </c>
      <c r="N242" s="1">
        <f>IFERROR(__xludf.DUMMYFUNCTION("""COMPUTED_VALUE"""),1.1555396E7)</f>
        <v>11555396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IFERROR(__xludf.DUMMYFUNCTION("""COMPUTED_VALUE"""),1727.37)</f>
        <v>1727.37</v>
      </c>
      <c r="D243" s="2">
        <f>IFERROR(__xludf.DUMMYFUNCTION("""COMPUTED_VALUE"""),45642.66666666667)</f>
        <v>45642.66667</v>
      </c>
      <c r="E243" s="1">
        <f>IFERROR(__xludf.DUMMYFUNCTION("""COMPUTED_VALUE"""),1729.73)</f>
        <v>1729.73</v>
      </c>
      <c r="G243" s="2">
        <f>IFERROR(__xludf.DUMMYFUNCTION("""COMPUTED_VALUE"""),45642.66666666667)</f>
        <v>45642.66667</v>
      </c>
      <c r="H243" s="1">
        <f>IFERROR(__xludf.DUMMYFUNCTION("""COMPUTED_VALUE"""),1701.71)</f>
        <v>1701.71</v>
      </c>
      <c r="J243" s="2">
        <f>IFERROR(__xludf.DUMMYFUNCTION("""COMPUTED_VALUE"""),45642.66666666667)</f>
        <v>45642.66667</v>
      </c>
      <c r="K243" s="1">
        <f>IFERROR(__xludf.DUMMYFUNCTION("""COMPUTED_VALUE"""),1705.9)</f>
        <v>1705.9</v>
      </c>
      <c r="M243" s="2">
        <f>IFERROR(__xludf.DUMMYFUNCTION("""COMPUTED_VALUE"""),45642.66666666667)</f>
        <v>45642.66667</v>
      </c>
      <c r="N243" s="1">
        <f>IFERROR(__xludf.DUMMYFUNCTION("""COMPUTED_VALUE"""),1.4437123E7)</f>
        <v>14437123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IFERROR(__xludf.DUMMYFUNCTION("""COMPUTED_VALUE"""),1708.28)</f>
        <v>1708.28</v>
      </c>
      <c r="D244" s="2">
        <f>IFERROR(__xludf.DUMMYFUNCTION("""COMPUTED_VALUE"""),45643.66666666667)</f>
        <v>45643.66667</v>
      </c>
      <c r="E244" s="1">
        <f>IFERROR(__xludf.DUMMYFUNCTION("""COMPUTED_VALUE"""),1719.21)</f>
        <v>1719.21</v>
      </c>
      <c r="G244" s="2">
        <f>IFERROR(__xludf.DUMMYFUNCTION("""COMPUTED_VALUE"""),45643.66666666667)</f>
        <v>45643.66667</v>
      </c>
      <c r="H244" s="1">
        <f>IFERROR(__xludf.DUMMYFUNCTION("""COMPUTED_VALUE"""),1703.11)</f>
        <v>1703.11</v>
      </c>
      <c r="J244" s="2">
        <f>IFERROR(__xludf.DUMMYFUNCTION("""COMPUTED_VALUE"""),45643.66666666667)</f>
        <v>45643.66667</v>
      </c>
      <c r="K244" s="1">
        <f>IFERROR(__xludf.DUMMYFUNCTION("""COMPUTED_VALUE"""),1704.27)</f>
        <v>1704.27</v>
      </c>
      <c r="M244" s="2">
        <f>IFERROR(__xludf.DUMMYFUNCTION("""COMPUTED_VALUE"""),45643.66666666667)</f>
        <v>45643.66667</v>
      </c>
      <c r="N244" s="1">
        <f>IFERROR(__xludf.DUMMYFUNCTION("""COMPUTED_VALUE"""),1.4805678E7)</f>
        <v>14805678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IFERROR(__xludf.DUMMYFUNCTION("""COMPUTED_VALUE"""),1708.98)</f>
        <v>1708.98</v>
      </c>
      <c r="D245" s="2">
        <f>IFERROR(__xludf.DUMMYFUNCTION("""COMPUTED_VALUE"""),45644.66666666667)</f>
        <v>45644.66667</v>
      </c>
      <c r="E245" s="1">
        <f>IFERROR(__xludf.DUMMYFUNCTION("""COMPUTED_VALUE"""),1720.77)</f>
        <v>1720.77</v>
      </c>
      <c r="G245" s="2">
        <f>IFERROR(__xludf.DUMMYFUNCTION("""COMPUTED_VALUE"""),45644.66666666667)</f>
        <v>45644.66667</v>
      </c>
      <c r="H245" s="1">
        <f>IFERROR(__xludf.DUMMYFUNCTION("""COMPUTED_VALUE"""),1675.18)</f>
        <v>1675.18</v>
      </c>
      <c r="J245" s="2">
        <f>IFERROR(__xludf.DUMMYFUNCTION("""COMPUTED_VALUE"""),45644.66666666667)</f>
        <v>45644.66667</v>
      </c>
      <c r="K245" s="1">
        <f>IFERROR(__xludf.DUMMYFUNCTION("""COMPUTED_VALUE"""),1675.48)</f>
        <v>1675.48</v>
      </c>
      <c r="M245" s="2">
        <f>IFERROR(__xludf.DUMMYFUNCTION("""COMPUTED_VALUE"""),45644.66666666667)</f>
        <v>45644.66667</v>
      </c>
      <c r="N245" s="1">
        <f>IFERROR(__xludf.DUMMYFUNCTION("""COMPUTED_VALUE"""),1.5633762E7)</f>
        <v>15633762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IFERROR(__xludf.DUMMYFUNCTION("""COMPUTED_VALUE"""),1688.03)</f>
        <v>1688.03</v>
      </c>
      <c r="D246" s="2">
        <f>IFERROR(__xludf.DUMMYFUNCTION("""COMPUTED_VALUE"""),45645.66666666667)</f>
        <v>45645.66667</v>
      </c>
      <c r="E246" s="1">
        <f>IFERROR(__xludf.DUMMYFUNCTION("""COMPUTED_VALUE"""),1694.74)</f>
        <v>1694.74</v>
      </c>
      <c r="G246" s="2">
        <f>IFERROR(__xludf.DUMMYFUNCTION("""COMPUTED_VALUE"""),45645.66666666667)</f>
        <v>45645.66667</v>
      </c>
      <c r="H246" s="1">
        <f>IFERROR(__xludf.DUMMYFUNCTION("""COMPUTED_VALUE"""),1671.18)</f>
        <v>1671.18</v>
      </c>
      <c r="J246" s="2">
        <f>IFERROR(__xludf.DUMMYFUNCTION("""COMPUTED_VALUE"""),45645.66666666667)</f>
        <v>45645.66667</v>
      </c>
      <c r="K246" s="1">
        <f>IFERROR(__xludf.DUMMYFUNCTION("""COMPUTED_VALUE"""),1672.45)</f>
        <v>1672.45</v>
      </c>
      <c r="M246" s="2">
        <f>IFERROR(__xludf.DUMMYFUNCTION("""COMPUTED_VALUE"""),45645.66666666667)</f>
        <v>45645.66667</v>
      </c>
      <c r="N246" s="1">
        <f>IFERROR(__xludf.DUMMYFUNCTION("""COMPUTED_VALUE"""),1.5922471E7)</f>
        <v>15922471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IFERROR(__xludf.DUMMYFUNCTION("""COMPUTED_VALUE"""),1671.17)</f>
        <v>1671.17</v>
      </c>
      <c r="D247" s="2">
        <f>IFERROR(__xludf.DUMMYFUNCTION("""COMPUTED_VALUE"""),45646.66666666667)</f>
        <v>45646.66667</v>
      </c>
      <c r="E247" s="1">
        <f>IFERROR(__xludf.DUMMYFUNCTION("""COMPUTED_VALUE"""),1707.79)</f>
        <v>1707.79</v>
      </c>
      <c r="G247" s="2">
        <f>IFERROR(__xludf.DUMMYFUNCTION("""COMPUTED_VALUE"""),45646.66666666667)</f>
        <v>45646.66667</v>
      </c>
      <c r="H247" s="1">
        <f>IFERROR(__xludf.DUMMYFUNCTION("""COMPUTED_VALUE"""),1671.17)</f>
        <v>1671.17</v>
      </c>
      <c r="J247" s="2">
        <f>IFERROR(__xludf.DUMMYFUNCTION("""COMPUTED_VALUE"""),45646.66666666667)</f>
        <v>45646.66667</v>
      </c>
      <c r="K247" s="1">
        <f>IFERROR(__xludf.DUMMYFUNCTION("""COMPUTED_VALUE"""),1685.79)</f>
        <v>1685.79</v>
      </c>
      <c r="M247" s="2">
        <f>IFERROR(__xludf.DUMMYFUNCTION("""COMPUTED_VALUE"""),45646.66666666667)</f>
        <v>45646.66667</v>
      </c>
      <c r="N247" s="1">
        <f>IFERROR(__xludf.DUMMYFUNCTION("""COMPUTED_VALUE"""),3.0110997E7)</f>
        <v>30110997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IFERROR(__xludf.DUMMYFUNCTION("""COMPUTED_VALUE"""),1678.97)</f>
        <v>1678.97</v>
      </c>
      <c r="D248" s="2">
        <f>IFERROR(__xludf.DUMMYFUNCTION("""COMPUTED_VALUE"""),45649.66666666667)</f>
        <v>45649.66667</v>
      </c>
      <c r="E248" s="1">
        <f>IFERROR(__xludf.DUMMYFUNCTION("""COMPUTED_VALUE"""),1683.77)</f>
        <v>1683.77</v>
      </c>
      <c r="G248" s="2">
        <f>IFERROR(__xludf.DUMMYFUNCTION("""COMPUTED_VALUE"""),45649.66666666667)</f>
        <v>45649.66667</v>
      </c>
      <c r="H248" s="1">
        <f>IFERROR(__xludf.DUMMYFUNCTION("""COMPUTED_VALUE"""),1661.62)</f>
        <v>1661.62</v>
      </c>
      <c r="J248" s="2">
        <f>IFERROR(__xludf.DUMMYFUNCTION("""COMPUTED_VALUE"""),45649.66666666667)</f>
        <v>45649.66667</v>
      </c>
      <c r="K248" s="1">
        <f>IFERROR(__xludf.DUMMYFUNCTION("""COMPUTED_VALUE"""),1681.51)</f>
        <v>1681.51</v>
      </c>
      <c r="M248" s="2">
        <f>IFERROR(__xludf.DUMMYFUNCTION("""COMPUTED_VALUE"""),45649.66666666667)</f>
        <v>45649.66667</v>
      </c>
      <c r="N248" s="1">
        <f>IFERROR(__xludf.DUMMYFUNCTION("""COMPUTED_VALUE"""),1.1492737E7)</f>
        <v>11492737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IFERROR(__xludf.DUMMYFUNCTION("""COMPUTED_VALUE"""),1683.05)</f>
        <v>1683.05</v>
      </c>
      <c r="D249" s="2">
        <f>IFERROR(__xludf.DUMMYFUNCTION("""COMPUTED_VALUE"""),45650.54166666667)</f>
        <v>45650.54167</v>
      </c>
      <c r="E249" s="1">
        <f>IFERROR(__xludf.DUMMYFUNCTION("""COMPUTED_VALUE"""),1704.55)</f>
        <v>1704.55</v>
      </c>
      <c r="G249" s="2">
        <f>IFERROR(__xludf.DUMMYFUNCTION("""COMPUTED_VALUE"""),45650.54166666667)</f>
        <v>45650.54167</v>
      </c>
      <c r="H249" s="1">
        <f>IFERROR(__xludf.DUMMYFUNCTION("""COMPUTED_VALUE"""),1681.15)</f>
        <v>1681.15</v>
      </c>
      <c r="J249" s="2">
        <f>IFERROR(__xludf.DUMMYFUNCTION("""COMPUTED_VALUE"""),45650.54166666667)</f>
        <v>45650.54167</v>
      </c>
      <c r="K249" s="1">
        <f>IFERROR(__xludf.DUMMYFUNCTION("""COMPUTED_VALUE"""),1704.55)</f>
        <v>1704.55</v>
      </c>
      <c r="M249" s="2">
        <f>IFERROR(__xludf.DUMMYFUNCTION("""COMPUTED_VALUE"""),45650.54166666667)</f>
        <v>45650.54167</v>
      </c>
      <c r="N249" s="1">
        <f>IFERROR(__xludf.DUMMYFUNCTION("""COMPUTED_VALUE"""),3902739.0)</f>
        <v>3902739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IFERROR(__xludf.DUMMYFUNCTION("""COMPUTED_VALUE"""),1701.66)</f>
        <v>1701.66</v>
      </c>
      <c r="D250" s="2">
        <f>IFERROR(__xludf.DUMMYFUNCTION("""COMPUTED_VALUE"""),45652.66666666667)</f>
        <v>45652.66667</v>
      </c>
      <c r="E250" s="1">
        <f>IFERROR(__xludf.DUMMYFUNCTION("""COMPUTED_VALUE"""),1732.9)</f>
        <v>1732.9</v>
      </c>
      <c r="G250" s="2">
        <f>IFERROR(__xludf.DUMMYFUNCTION("""COMPUTED_VALUE"""),45652.66666666667)</f>
        <v>45652.66667</v>
      </c>
      <c r="H250" s="1">
        <f>IFERROR(__xludf.DUMMYFUNCTION("""COMPUTED_VALUE"""),1701.66)</f>
        <v>1701.66</v>
      </c>
      <c r="J250" s="2">
        <f>IFERROR(__xludf.DUMMYFUNCTION("""COMPUTED_VALUE"""),45652.66666666667)</f>
        <v>45652.66667</v>
      </c>
      <c r="K250" s="1">
        <f>IFERROR(__xludf.DUMMYFUNCTION("""COMPUTED_VALUE"""),1731.29)</f>
        <v>1731.29</v>
      </c>
      <c r="M250" s="2">
        <f>IFERROR(__xludf.DUMMYFUNCTION("""COMPUTED_VALUE"""),45652.66666666667)</f>
        <v>45652.66667</v>
      </c>
      <c r="N250" s="1">
        <f>IFERROR(__xludf.DUMMYFUNCTION("""COMPUTED_VALUE"""),7932489.0)</f>
        <v>7932489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IFERROR(__xludf.DUMMYFUNCTION("""COMPUTED_VALUE"""),1718.45)</f>
        <v>1718.45</v>
      </c>
      <c r="D251" s="2">
        <f>IFERROR(__xludf.DUMMYFUNCTION("""COMPUTED_VALUE"""),45653.66666666667)</f>
        <v>45653.66667</v>
      </c>
      <c r="E251" s="1">
        <f>IFERROR(__xludf.DUMMYFUNCTION("""COMPUTED_VALUE"""),1727.95)</f>
        <v>1727.95</v>
      </c>
      <c r="G251" s="2">
        <f>IFERROR(__xludf.DUMMYFUNCTION("""COMPUTED_VALUE"""),45653.66666666667)</f>
        <v>45653.66667</v>
      </c>
      <c r="H251" s="1">
        <f>IFERROR(__xludf.DUMMYFUNCTION("""COMPUTED_VALUE"""),1712.43)</f>
        <v>1712.43</v>
      </c>
      <c r="J251" s="2">
        <f>IFERROR(__xludf.DUMMYFUNCTION("""COMPUTED_VALUE"""),45653.66666666667)</f>
        <v>45653.66667</v>
      </c>
      <c r="K251" s="1">
        <f>IFERROR(__xludf.DUMMYFUNCTION("""COMPUTED_VALUE"""),1717.16)</f>
        <v>1717.16</v>
      </c>
      <c r="M251" s="2">
        <f>IFERROR(__xludf.DUMMYFUNCTION("""COMPUTED_VALUE"""),45653.66666666667)</f>
        <v>45653.66667</v>
      </c>
      <c r="N251" s="1">
        <f>IFERROR(__xludf.DUMMYFUNCTION("""COMPUTED_VALUE"""),7425291.0)</f>
        <v>7425291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IFERROR(__xludf.DUMMYFUNCTION("""COMPUTED_VALUE"""),1700.19)</f>
        <v>1700.19</v>
      </c>
      <c r="D252" s="2">
        <f>IFERROR(__xludf.DUMMYFUNCTION("""COMPUTED_VALUE"""),45656.66666666667)</f>
        <v>45656.66667</v>
      </c>
      <c r="E252" s="1">
        <f>IFERROR(__xludf.DUMMYFUNCTION("""COMPUTED_VALUE"""),1700.38)</f>
        <v>1700.38</v>
      </c>
      <c r="G252" s="2">
        <f>IFERROR(__xludf.DUMMYFUNCTION("""COMPUTED_VALUE"""),45656.66666666667)</f>
        <v>45656.66667</v>
      </c>
      <c r="H252" s="1">
        <f>IFERROR(__xludf.DUMMYFUNCTION("""COMPUTED_VALUE"""),1673.02)</f>
        <v>1673.02</v>
      </c>
      <c r="J252" s="2">
        <f>IFERROR(__xludf.DUMMYFUNCTION("""COMPUTED_VALUE"""),45656.66666666667)</f>
        <v>45656.66667</v>
      </c>
      <c r="K252" s="1">
        <f>IFERROR(__xludf.DUMMYFUNCTION("""COMPUTED_VALUE"""),1682.59)</f>
        <v>1682.59</v>
      </c>
      <c r="M252" s="2">
        <f>IFERROR(__xludf.DUMMYFUNCTION("""COMPUTED_VALUE"""),45656.66666666667)</f>
        <v>45656.66667</v>
      </c>
      <c r="N252" s="1">
        <f>IFERROR(__xludf.DUMMYFUNCTION("""COMPUTED_VALUE"""),1.0734001E7)</f>
        <v>10734001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IFERROR(__xludf.DUMMYFUNCTION("""COMPUTED_VALUE"""),1691.41)</f>
        <v>1691.41</v>
      </c>
      <c r="D253" s="2">
        <f>IFERROR(__xludf.DUMMYFUNCTION("""COMPUTED_VALUE"""),45657.66666666667)</f>
        <v>45657.66667</v>
      </c>
      <c r="E253" s="1">
        <f>IFERROR(__xludf.DUMMYFUNCTION("""COMPUTED_VALUE"""),1693.34)</f>
        <v>1693.34</v>
      </c>
      <c r="G253" s="2">
        <f>IFERROR(__xludf.DUMMYFUNCTION("""COMPUTED_VALUE"""),45657.66666666667)</f>
        <v>45657.66667</v>
      </c>
      <c r="H253" s="1">
        <f>IFERROR(__xludf.DUMMYFUNCTION("""COMPUTED_VALUE"""),1674.14)</f>
        <v>1674.14</v>
      </c>
      <c r="J253" s="2">
        <f>IFERROR(__xludf.DUMMYFUNCTION("""COMPUTED_VALUE"""),45657.66666666667)</f>
        <v>45657.66667</v>
      </c>
      <c r="K253" s="1">
        <f>IFERROR(__xludf.DUMMYFUNCTION("""COMPUTED_VALUE"""),1679.73)</f>
        <v>1679.73</v>
      </c>
      <c r="M253" s="2">
        <f>IFERROR(__xludf.DUMMYFUNCTION("""COMPUTED_VALUE"""),45657.66666666667)</f>
        <v>45657.66667</v>
      </c>
      <c r="N253" s="1">
        <f>IFERROR(__xludf.DUMMYFUNCTION("""COMPUTED_VALUE"""),9621465.0)</f>
        <v>9621465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IFERROR(__xludf.DUMMYFUNCTION("""COMPUTED_VALUE"""),1692.49)</f>
        <v>1692.49</v>
      </c>
      <c r="D254" s="2">
        <f>IFERROR(__xludf.DUMMYFUNCTION("""COMPUTED_VALUE"""),45659.66666666667)</f>
        <v>45659.66667</v>
      </c>
      <c r="E254" s="1">
        <f>IFERROR(__xludf.DUMMYFUNCTION("""COMPUTED_VALUE"""),1702.66)</f>
        <v>1702.66</v>
      </c>
      <c r="G254" s="2">
        <f>IFERROR(__xludf.DUMMYFUNCTION("""COMPUTED_VALUE"""),45659.66666666667)</f>
        <v>45659.66667</v>
      </c>
      <c r="H254" s="1">
        <f>IFERROR(__xludf.DUMMYFUNCTION("""COMPUTED_VALUE"""),1679.3)</f>
        <v>1679.3</v>
      </c>
      <c r="J254" s="2">
        <f>IFERROR(__xludf.DUMMYFUNCTION("""COMPUTED_VALUE"""),45659.66666666667)</f>
        <v>45659.66667</v>
      </c>
      <c r="K254" s="1">
        <f>IFERROR(__xludf.DUMMYFUNCTION("""COMPUTED_VALUE"""),1686.67)</f>
        <v>1686.67</v>
      </c>
      <c r="M254" s="2">
        <f>IFERROR(__xludf.DUMMYFUNCTION("""COMPUTED_VALUE"""),45659.66666666667)</f>
        <v>45659.66667</v>
      </c>
      <c r="N254" s="1">
        <f>IFERROR(__xludf.DUMMYFUNCTION("""COMPUTED_VALUE"""),1.0647087E7)</f>
        <v>10647087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IFERROR(__xludf.DUMMYFUNCTION("""COMPUTED_VALUE"""),1692.18)</f>
        <v>1692.18</v>
      </c>
      <c r="D255" s="2">
        <f>IFERROR(__xludf.DUMMYFUNCTION("""COMPUTED_VALUE"""),45660.66666666667)</f>
        <v>45660.66667</v>
      </c>
      <c r="E255" s="1">
        <f>IFERROR(__xludf.DUMMYFUNCTION("""COMPUTED_VALUE"""),1699.14)</f>
        <v>1699.14</v>
      </c>
      <c r="G255" s="2">
        <f>IFERROR(__xludf.DUMMYFUNCTION("""COMPUTED_VALUE"""),45660.66666666667)</f>
        <v>45660.66667</v>
      </c>
      <c r="H255" s="1">
        <f>IFERROR(__xludf.DUMMYFUNCTION("""COMPUTED_VALUE"""),1675.93)</f>
        <v>1675.93</v>
      </c>
      <c r="J255" s="2">
        <f>IFERROR(__xludf.DUMMYFUNCTION("""COMPUTED_VALUE"""),45660.66666666667)</f>
        <v>45660.66667</v>
      </c>
      <c r="K255" s="1">
        <f>IFERROR(__xludf.DUMMYFUNCTION("""COMPUTED_VALUE"""),1690.04)</f>
        <v>1690.04</v>
      </c>
      <c r="M255" s="2">
        <f>IFERROR(__xludf.DUMMYFUNCTION("""COMPUTED_VALUE"""),45660.66666666667)</f>
        <v>45660.66667</v>
      </c>
      <c r="N255" s="1">
        <f>IFERROR(__xludf.DUMMYFUNCTION("""COMPUTED_VALUE"""),1.006068E7)</f>
        <v>10060680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IFERROR(__xludf.DUMMYFUNCTION("""COMPUTED_VALUE"""),1691.32)</f>
        <v>1691.32</v>
      </c>
      <c r="D256" s="2">
        <f>IFERROR(__xludf.DUMMYFUNCTION("""COMPUTED_VALUE"""),45663.66666666667)</f>
        <v>45663.66667</v>
      </c>
      <c r="E256" s="1">
        <f>IFERROR(__xludf.DUMMYFUNCTION("""COMPUTED_VALUE"""),1708.07)</f>
        <v>1708.07</v>
      </c>
      <c r="G256" s="2">
        <f>IFERROR(__xludf.DUMMYFUNCTION("""COMPUTED_VALUE"""),45663.66666666667)</f>
        <v>45663.66667</v>
      </c>
      <c r="H256" s="1">
        <f>IFERROR(__xludf.DUMMYFUNCTION("""COMPUTED_VALUE"""),1689.29)</f>
        <v>1689.29</v>
      </c>
      <c r="J256" s="2">
        <f>IFERROR(__xludf.DUMMYFUNCTION("""COMPUTED_VALUE"""),45663.66666666667)</f>
        <v>45663.66667</v>
      </c>
      <c r="K256" s="1">
        <f>IFERROR(__xludf.DUMMYFUNCTION("""COMPUTED_VALUE"""),1693.18)</f>
        <v>1693.18</v>
      </c>
      <c r="M256" s="2">
        <f>IFERROR(__xludf.DUMMYFUNCTION("""COMPUTED_VALUE"""),45663.66666666667)</f>
        <v>45663.66667</v>
      </c>
      <c r="N256" s="1">
        <f>IFERROR(__xludf.DUMMYFUNCTION("""COMPUTED_VALUE"""),1.2139802E7)</f>
        <v>12139802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IFERROR(__xludf.DUMMYFUNCTION("""COMPUTED_VALUE"""),1694.86)</f>
        <v>1694.86</v>
      </c>
      <c r="D257" s="2">
        <f>IFERROR(__xludf.DUMMYFUNCTION("""COMPUTED_VALUE"""),45664.66666666667)</f>
        <v>45664.66667</v>
      </c>
      <c r="E257" s="1">
        <f>IFERROR(__xludf.DUMMYFUNCTION("""COMPUTED_VALUE"""),1703.24)</f>
        <v>1703.24</v>
      </c>
      <c r="G257" s="2">
        <f>IFERROR(__xludf.DUMMYFUNCTION("""COMPUTED_VALUE"""),45664.66666666667)</f>
        <v>45664.66667</v>
      </c>
      <c r="H257" s="1">
        <f>IFERROR(__xludf.DUMMYFUNCTION("""COMPUTED_VALUE"""),1670.89)</f>
        <v>1670.89</v>
      </c>
      <c r="J257" s="2">
        <f>IFERROR(__xludf.DUMMYFUNCTION("""COMPUTED_VALUE"""),45664.66666666667)</f>
        <v>45664.66667</v>
      </c>
      <c r="K257" s="1">
        <f>IFERROR(__xludf.DUMMYFUNCTION("""COMPUTED_VALUE"""),1672.7)</f>
        <v>1672.7</v>
      </c>
      <c r="M257" s="2">
        <f>IFERROR(__xludf.DUMMYFUNCTION("""COMPUTED_VALUE"""),45664.66666666667)</f>
        <v>45664.66667</v>
      </c>
      <c r="N257" s="1">
        <f>IFERROR(__xludf.DUMMYFUNCTION("""COMPUTED_VALUE"""),1.1891776E7)</f>
        <v>11891776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IFERROR(__xludf.DUMMYFUNCTION("""COMPUTED_VALUE"""),1672.1)</f>
        <v>1672.1</v>
      </c>
      <c r="D258" s="2">
        <f>IFERROR(__xludf.DUMMYFUNCTION("""COMPUTED_VALUE"""),45665.66666666667)</f>
        <v>45665.66667</v>
      </c>
      <c r="E258" s="1">
        <f>IFERROR(__xludf.DUMMYFUNCTION("""COMPUTED_VALUE"""),1699.52)</f>
        <v>1699.52</v>
      </c>
      <c r="G258" s="2">
        <f>IFERROR(__xludf.DUMMYFUNCTION("""COMPUTED_VALUE"""),45665.66666666667)</f>
        <v>45665.66667</v>
      </c>
      <c r="H258" s="1">
        <f>IFERROR(__xludf.DUMMYFUNCTION("""COMPUTED_VALUE"""),1663.59)</f>
        <v>1663.59</v>
      </c>
      <c r="J258" s="2">
        <f>IFERROR(__xludf.DUMMYFUNCTION("""COMPUTED_VALUE"""),45665.66666666667)</f>
        <v>45665.66667</v>
      </c>
      <c r="K258" s="1">
        <f>IFERROR(__xludf.DUMMYFUNCTION("""COMPUTED_VALUE"""),1697.02)</f>
        <v>1697.02</v>
      </c>
      <c r="M258" s="2">
        <f>IFERROR(__xludf.DUMMYFUNCTION("""COMPUTED_VALUE"""),45665.66666666667)</f>
        <v>45665.66667</v>
      </c>
      <c r="N258" s="1">
        <f>IFERROR(__xludf.DUMMYFUNCTION("""COMPUTED_VALUE"""),1.1778064E7)</f>
        <v>11778064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IFERROR(__xludf.DUMMYFUNCTION("""COMPUTED_VALUE"""),1689.84)</f>
        <v>1689.84</v>
      </c>
      <c r="D259" s="2">
        <f>IFERROR(__xludf.DUMMYFUNCTION("""COMPUTED_VALUE"""),45667.66666666667)</f>
        <v>45667.66667</v>
      </c>
      <c r="E259" s="1">
        <f>IFERROR(__xludf.DUMMYFUNCTION("""COMPUTED_VALUE"""),1704.81)</f>
        <v>1704.81</v>
      </c>
      <c r="G259" s="2">
        <f>IFERROR(__xludf.DUMMYFUNCTION("""COMPUTED_VALUE"""),45667.66666666667)</f>
        <v>45667.66667</v>
      </c>
      <c r="H259" s="1">
        <f>IFERROR(__xludf.DUMMYFUNCTION("""COMPUTED_VALUE"""),1673.65)</f>
        <v>1673.65</v>
      </c>
      <c r="J259" s="2">
        <f>IFERROR(__xludf.DUMMYFUNCTION("""COMPUTED_VALUE"""),45667.66666666667)</f>
        <v>45667.66667</v>
      </c>
      <c r="K259" s="1">
        <f>IFERROR(__xludf.DUMMYFUNCTION("""COMPUTED_VALUE"""),1676.13)</f>
        <v>1676.13</v>
      </c>
      <c r="M259" s="2">
        <f>IFERROR(__xludf.DUMMYFUNCTION("""COMPUTED_VALUE"""),45667.66666666667)</f>
        <v>45667.66667</v>
      </c>
      <c r="N259" s="1">
        <f>IFERROR(__xludf.DUMMYFUNCTION("""COMPUTED_VALUE"""),1.2356029E7)</f>
        <v>12356029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IFERROR(__xludf.DUMMYFUNCTION("""COMPUTED_VALUE"""),1671.48)</f>
        <v>1671.48</v>
      </c>
      <c r="D260" s="2">
        <f>IFERROR(__xludf.DUMMYFUNCTION("""COMPUTED_VALUE"""),45670.66666666667)</f>
        <v>45670.66667</v>
      </c>
      <c r="E260" s="1">
        <f>IFERROR(__xludf.DUMMYFUNCTION("""COMPUTED_VALUE"""),1672.28)</f>
        <v>1672.28</v>
      </c>
      <c r="G260" s="2">
        <f>IFERROR(__xludf.DUMMYFUNCTION("""COMPUTED_VALUE"""),45670.66666666667)</f>
        <v>45670.66667</v>
      </c>
      <c r="H260" s="1">
        <f>IFERROR(__xludf.DUMMYFUNCTION("""COMPUTED_VALUE"""),1634.96)</f>
        <v>1634.96</v>
      </c>
      <c r="J260" s="2">
        <f>IFERROR(__xludf.DUMMYFUNCTION("""COMPUTED_VALUE"""),45670.66666666667)</f>
        <v>45670.66667</v>
      </c>
      <c r="K260" s="1">
        <f>IFERROR(__xludf.DUMMYFUNCTION("""COMPUTED_VALUE"""),1670.02)</f>
        <v>1670.02</v>
      </c>
      <c r="M260" s="2">
        <f>IFERROR(__xludf.DUMMYFUNCTION("""COMPUTED_VALUE"""),45670.66666666667)</f>
        <v>45670.66667</v>
      </c>
      <c r="N260" s="1">
        <f>IFERROR(__xludf.DUMMYFUNCTION("""COMPUTED_VALUE"""),1.3756887E7)</f>
        <v>13756887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IFERROR(__xludf.DUMMYFUNCTION("""COMPUTED_VALUE"""),1675.39)</f>
        <v>1675.39</v>
      </c>
      <c r="D261" s="2">
        <f>IFERROR(__xludf.DUMMYFUNCTION("""COMPUTED_VALUE"""),45671.66666666667)</f>
        <v>45671.66667</v>
      </c>
      <c r="E261" s="1">
        <f>IFERROR(__xludf.DUMMYFUNCTION("""COMPUTED_VALUE"""),1678.97)</f>
        <v>1678.97</v>
      </c>
      <c r="G261" s="2">
        <f>IFERROR(__xludf.DUMMYFUNCTION("""COMPUTED_VALUE"""),45671.66666666667)</f>
        <v>45671.66667</v>
      </c>
      <c r="H261" s="1">
        <f>IFERROR(__xludf.DUMMYFUNCTION("""COMPUTED_VALUE"""),1649.51)</f>
        <v>1649.51</v>
      </c>
      <c r="J261" s="2">
        <f>IFERROR(__xludf.DUMMYFUNCTION("""COMPUTED_VALUE"""),45671.66666666667)</f>
        <v>45671.66667</v>
      </c>
      <c r="K261" s="1">
        <f>IFERROR(__xludf.DUMMYFUNCTION("""COMPUTED_VALUE"""),1657.27)</f>
        <v>1657.27</v>
      </c>
      <c r="M261" s="2">
        <f>IFERROR(__xludf.DUMMYFUNCTION("""COMPUTED_VALUE"""),45671.66666666667)</f>
        <v>45671.66667</v>
      </c>
      <c r="N261" s="1">
        <f>IFERROR(__xludf.DUMMYFUNCTION("""COMPUTED_VALUE"""),1.1819658E7)</f>
        <v>11819658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IFERROR(__xludf.DUMMYFUNCTION("""COMPUTED_VALUE"""),1674.4)</f>
        <v>1674.4</v>
      </c>
      <c r="D262" s="2">
        <f>IFERROR(__xludf.DUMMYFUNCTION("""COMPUTED_VALUE"""),45672.66666666667)</f>
        <v>45672.66667</v>
      </c>
      <c r="E262" s="1">
        <f>IFERROR(__xludf.DUMMYFUNCTION("""COMPUTED_VALUE"""),1675.52)</f>
        <v>1675.52</v>
      </c>
      <c r="G262" s="2">
        <f>IFERROR(__xludf.DUMMYFUNCTION("""COMPUTED_VALUE"""),45672.66666666667)</f>
        <v>45672.66667</v>
      </c>
      <c r="H262" s="1">
        <f>IFERROR(__xludf.DUMMYFUNCTION("""COMPUTED_VALUE"""),1648.27)</f>
        <v>1648.27</v>
      </c>
      <c r="J262" s="2">
        <f>IFERROR(__xludf.DUMMYFUNCTION("""COMPUTED_VALUE"""),45672.66666666667)</f>
        <v>45672.66667</v>
      </c>
      <c r="K262" s="1">
        <f>IFERROR(__xludf.DUMMYFUNCTION("""COMPUTED_VALUE"""),1657.34)</f>
        <v>1657.34</v>
      </c>
      <c r="M262" s="2">
        <f>IFERROR(__xludf.DUMMYFUNCTION("""COMPUTED_VALUE"""),45672.66666666667)</f>
        <v>45672.66667</v>
      </c>
      <c r="N262" s="1">
        <f>IFERROR(__xludf.DUMMYFUNCTION("""COMPUTED_VALUE"""),1.1919696E7)</f>
        <v>11919696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IFERROR(__xludf.DUMMYFUNCTION("""COMPUTED_VALUE"""),1662.18)</f>
        <v>1662.18</v>
      </c>
      <c r="D263" s="2">
        <f>IFERROR(__xludf.DUMMYFUNCTION("""COMPUTED_VALUE"""),45673.66666666667)</f>
        <v>45673.66667</v>
      </c>
      <c r="E263" s="1">
        <f>IFERROR(__xludf.DUMMYFUNCTION("""COMPUTED_VALUE"""),1684.43)</f>
        <v>1684.43</v>
      </c>
      <c r="G263" s="2">
        <f>IFERROR(__xludf.DUMMYFUNCTION("""COMPUTED_VALUE"""),45673.66666666667)</f>
        <v>45673.66667</v>
      </c>
      <c r="H263" s="1">
        <f>IFERROR(__xludf.DUMMYFUNCTION("""COMPUTED_VALUE"""),1658.63)</f>
        <v>1658.63</v>
      </c>
      <c r="J263" s="2">
        <f>IFERROR(__xludf.DUMMYFUNCTION("""COMPUTED_VALUE"""),45673.66666666667)</f>
        <v>45673.66667</v>
      </c>
      <c r="K263" s="1">
        <f>IFERROR(__xludf.DUMMYFUNCTION("""COMPUTED_VALUE"""),1679.47)</f>
        <v>1679.47</v>
      </c>
      <c r="M263" s="2">
        <f>IFERROR(__xludf.DUMMYFUNCTION("""COMPUTED_VALUE"""),45673.66666666667)</f>
        <v>45673.66667</v>
      </c>
      <c r="N263" s="1">
        <f>IFERROR(__xludf.DUMMYFUNCTION("""COMPUTED_VALUE"""),1.1279854E7)</f>
        <v>11279854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IFERROR(__xludf.DUMMYFUNCTION("""COMPUTED_VALUE"""),1695.57)</f>
        <v>1695.57</v>
      </c>
      <c r="D264" s="2">
        <f>IFERROR(__xludf.DUMMYFUNCTION("""COMPUTED_VALUE"""),45674.66666666667)</f>
        <v>45674.66667</v>
      </c>
      <c r="E264" s="1">
        <f>IFERROR(__xludf.DUMMYFUNCTION("""COMPUTED_VALUE"""),1700.13)</f>
        <v>1700.13</v>
      </c>
      <c r="G264" s="2">
        <f>IFERROR(__xludf.DUMMYFUNCTION("""COMPUTED_VALUE"""),45674.66666666667)</f>
        <v>45674.66667</v>
      </c>
      <c r="H264" s="1">
        <f>IFERROR(__xludf.DUMMYFUNCTION("""COMPUTED_VALUE"""),1685.01)</f>
        <v>1685.01</v>
      </c>
      <c r="J264" s="2">
        <f>IFERROR(__xludf.DUMMYFUNCTION("""COMPUTED_VALUE"""),45674.66666666667)</f>
        <v>45674.66667</v>
      </c>
      <c r="K264" s="1">
        <f>IFERROR(__xludf.DUMMYFUNCTION("""COMPUTED_VALUE"""),1685.96)</f>
        <v>1685.96</v>
      </c>
      <c r="M264" s="2">
        <f>IFERROR(__xludf.DUMMYFUNCTION("""COMPUTED_VALUE"""),45674.66666666667)</f>
        <v>45674.66667</v>
      </c>
      <c r="N264" s="1">
        <f>IFERROR(__xludf.DUMMYFUNCTION("""COMPUTED_VALUE"""),1.2647061E7)</f>
        <v>12647061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IFERROR(__xludf.DUMMYFUNCTION("""COMPUTED_VALUE"""),1701.79)</f>
        <v>1701.79</v>
      </c>
      <c r="D265" s="2">
        <f>IFERROR(__xludf.DUMMYFUNCTION("""COMPUTED_VALUE"""),45678.66666666667)</f>
        <v>45678.66667</v>
      </c>
      <c r="E265" s="1">
        <f>IFERROR(__xludf.DUMMYFUNCTION("""COMPUTED_VALUE"""),1713.22)</f>
        <v>1713.22</v>
      </c>
      <c r="G265" s="2">
        <f>IFERROR(__xludf.DUMMYFUNCTION("""COMPUTED_VALUE"""),45678.66666666667)</f>
        <v>45678.66667</v>
      </c>
      <c r="H265" s="1">
        <f>IFERROR(__xludf.DUMMYFUNCTION("""COMPUTED_VALUE"""),1689.6)</f>
        <v>1689.6</v>
      </c>
      <c r="J265" s="2">
        <f>IFERROR(__xludf.DUMMYFUNCTION("""COMPUTED_VALUE"""),45678.66666666667)</f>
        <v>45678.66667</v>
      </c>
      <c r="K265" s="1">
        <f>IFERROR(__xludf.DUMMYFUNCTION("""COMPUTED_VALUE"""),1700.57)</f>
        <v>1700.57</v>
      </c>
      <c r="M265" s="2">
        <f>IFERROR(__xludf.DUMMYFUNCTION("""COMPUTED_VALUE"""),45678.66666666667)</f>
        <v>45678.66667</v>
      </c>
      <c r="N265" s="1">
        <f>IFERROR(__xludf.DUMMYFUNCTION("""COMPUTED_VALUE"""),1.6084454E7)</f>
        <v>16084454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IFERROR(__xludf.DUMMYFUNCTION("""COMPUTED_VALUE"""),1701.25)</f>
        <v>1701.25</v>
      </c>
      <c r="D266" s="2">
        <f>IFERROR(__xludf.DUMMYFUNCTION("""COMPUTED_VALUE"""),45679.66666666667)</f>
        <v>45679.66667</v>
      </c>
      <c r="E266" s="1">
        <f>IFERROR(__xludf.DUMMYFUNCTION("""COMPUTED_VALUE"""),1701.25)</f>
        <v>1701.25</v>
      </c>
      <c r="G266" s="2">
        <f>IFERROR(__xludf.DUMMYFUNCTION("""COMPUTED_VALUE"""),45679.66666666667)</f>
        <v>45679.66667</v>
      </c>
      <c r="H266" s="1">
        <f>IFERROR(__xludf.DUMMYFUNCTION("""COMPUTED_VALUE"""),1674.83)</f>
        <v>1674.83</v>
      </c>
      <c r="J266" s="2">
        <f>IFERROR(__xludf.DUMMYFUNCTION("""COMPUTED_VALUE"""),45679.66666666667)</f>
        <v>45679.66667</v>
      </c>
      <c r="K266" s="1">
        <f>IFERROR(__xludf.DUMMYFUNCTION("""COMPUTED_VALUE"""),1695.44)</f>
        <v>1695.44</v>
      </c>
      <c r="M266" s="2">
        <f>IFERROR(__xludf.DUMMYFUNCTION("""COMPUTED_VALUE"""),45679.66666666667)</f>
        <v>45679.66667</v>
      </c>
      <c r="N266" s="1">
        <f>IFERROR(__xludf.DUMMYFUNCTION("""COMPUTED_VALUE"""),1.0576077E7)</f>
        <v>10576077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IFERROR(__xludf.DUMMYFUNCTION("""COMPUTED_VALUE"""),1693.17)</f>
        <v>1693.17</v>
      </c>
      <c r="D267" s="2">
        <f>IFERROR(__xludf.DUMMYFUNCTION("""COMPUTED_VALUE"""),45680.66666666667)</f>
        <v>45680.66667</v>
      </c>
      <c r="E267" s="1">
        <f>IFERROR(__xludf.DUMMYFUNCTION("""COMPUTED_VALUE"""),1698.18)</f>
        <v>1698.18</v>
      </c>
      <c r="G267" s="2">
        <f>IFERROR(__xludf.DUMMYFUNCTION("""COMPUTED_VALUE"""),45680.66666666667)</f>
        <v>45680.66667</v>
      </c>
      <c r="H267" s="1">
        <f>IFERROR(__xludf.DUMMYFUNCTION("""COMPUTED_VALUE"""),1689.45)</f>
        <v>1689.45</v>
      </c>
      <c r="J267" s="2">
        <f>IFERROR(__xludf.DUMMYFUNCTION("""COMPUTED_VALUE"""),45680.66666666667)</f>
        <v>45680.66667</v>
      </c>
      <c r="K267" s="1">
        <f>IFERROR(__xludf.DUMMYFUNCTION("""COMPUTED_VALUE"""),1694.36)</f>
        <v>1694.36</v>
      </c>
      <c r="M267" s="2">
        <f>IFERROR(__xludf.DUMMYFUNCTION("""COMPUTED_VALUE"""),45680.66666666667)</f>
        <v>45680.66667</v>
      </c>
      <c r="N267" s="1">
        <f>IFERROR(__xludf.DUMMYFUNCTION("""COMPUTED_VALUE"""),1.035139E7)</f>
        <v>10351390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IFERROR(__xludf.DUMMYFUNCTION("""COMPUTED_VALUE"""),1694.42)</f>
        <v>1694.42</v>
      </c>
      <c r="D268" s="2">
        <f>IFERROR(__xludf.DUMMYFUNCTION("""COMPUTED_VALUE"""),45681.66666666667)</f>
        <v>45681.66667</v>
      </c>
      <c r="E268" s="1">
        <f>IFERROR(__xludf.DUMMYFUNCTION("""COMPUTED_VALUE"""),1703.42)</f>
        <v>1703.42</v>
      </c>
      <c r="G268" s="2">
        <f>IFERROR(__xludf.DUMMYFUNCTION("""COMPUTED_VALUE"""),45681.66666666667)</f>
        <v>45681.66667</v>
      </c>
      <c r="H268" s="1">
        <f>IFERROR(__xludf.DUMMYFUNCTION("""COMPUTED_VALUE"""),1690.6)</f>
        <v>1690.6</v>
      </c>
      <c r="J268" s="2">
        <f>IFERROR(__xludf.DUMMYFUNCTION("""COMPUTED_VALUE"""),45681.66666666667)</f>
        <v>45681.66667</v>
      </c>
      <c r="K268" s="1">
        <f>IFERROR(__xludf.DUMMYFUNCTION("""COMPUTED_VALUE"""),1697.12)</f>
        <v>1697.12</v>
      </c>
      <c r="M268" s="2">
        <f>IFERROR(__xludf.DUMMYFUNCTION("""COMPUTED_VALUE"""),45681.66666666667)</f>
        <v>45681.66667</v>
      </c>
      <c r="N268" s="1">
        <f>IFERROR(__xludf.DUMMYFUNCTION("""COMPUTED_VALUE"""),9809468.0)</f>
        <v>9809468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IFERROR(__xludf.DUMMYFUNCTION("""COMPUTED_VALUE"""),1693.94)</f>
        <v>1693.94</v>
      </c>
      <c r="D269" s="2">
        <f>IFERROR(__xludf.DUMMYFUNCTION("""COMPUTED_VALUE"""),45684.66666666667)</f>
        <v>45684.66667</v>
      </c>
      <c r="E269" s="1">
        <f>IFERROR(__xludf.DUMMYFUNCTION("""COMPUTED_VALUE"""),1712.08)</f>
        <v>1712.08</v>
      </c>
      <c r="G269" s="2">
        <f>IFERROR(__xludf.DUMMYFUNCTION("""COMPUTED_VALUE"""),45684.66666666667)</f>
        <v>45684.66667</v>
      </c>
      <c r="H269" s="1">
        <f>IFERROR(__xludf.DUMMYFUNCTION("""COMPUTED_VALUE"""),1689.57)</f>
        <v>1689.57</v>
      </c>
      <c r="J269" s="2">
        <f>IFERROR(__xludf.DUMMYFUNCTION("""COMPUTED_VALUE"""),45684.66666666667)</f>
        <v>45684.66667</v>
      </c>
      <c r="K269" s="1">
        <f>IFERROR(__xludf.DUMMYFUNCTION("""COMPUTED_VALUE"""),1704.05)</f>
        <v>1704.05</v>
      </c>
      <c r="M269" s="2">
        <f>IFERROR(__xludf.DUMMYFUNCTION("""COMPUTED_VALUE"""),45684.66666666667)</f>
        <v>45684.66667</v>
      </c>
      <c r="N269" s="1">
        <f>IFERROR(__xludf.DUMMYFUNCTION("""COMPUTED_VALUE"""),1.4388852E7)</f>
        <v>14388852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IFERROR(__xludf.DUMMYFUNCTION("""COMPUTED_VALUE"""),1699.18)</f>
        <v>1699.18</v>
      </c>
      <c r="D270" s="2">
        <f>IFERROR(__xludf.DUMMYFUNCTION("""COMPUTED_VALUE"""),45685.66666666667)</f>
        <v>45685.66667</v>
      </c>
      <c r="E270" s="1">
        <f>IFERROR(__xludf.DUMMYFUNCTION("""COMPUTED_VALUE"""),1711.91)</f>
        <v>1711.91</v>
      </c>
      <c r="G270" s="2">
        <f>IFERROR(__xludf.DUMMYFUNCTION("""COMPUTED_VALUE"""),45685.66666666667)</f>
        <v>45685.66667</v>
      </c>
      <c r="H270" s="1">
        <f>IFERROR(__xludf.DUMMYFUNCTION("""COMPUTED_VALUE"""),1692.38)</f>
        <v>1692.38</v>
      </c>
      <c r="J270" s="2">
        <f>IFERROR(__xludf.DUMMYFUNCTION("""COMPUTED_VALUE"""),45685.66666666667)</f>
        <v>45685.66667</v>
      </c>
      <c r="K270" s="1">
        <f>IFERROR(__xludf.DUMMYFUNCTION("""COMPUTED_VALUE"""),1708.12)</f>
        <v>1708.12</v>
      </c>
      <c r="M270" s="2">
        <f>IFERROR(__xludf.DUMMYFUNCTION("""COMPUTED_VALUE"""),45685.66666666667)</f>
        <v>45685.66667</v>
      </c>
      <c r="N270" s="1">
        <f>IFERROR(__xludf.DUMMYFUNCTION("""COMPUTED_VALUE"""),1.0170658E7)</f>
        <v>10170658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IFERROR(__xludf.DUMMYFUNCTION("""COMPUTED_VALUE"""),1712.3)</f>
        <v>1712.3</v>
      </c>
      <c r="D271" s="2">
        <f>IFERROR(__xludf.DUMMYFUNCTION("""COMPUTED_VALUE"""),45686.66666666667)</f>
        <v>45686.66667</v>
      </c>
      <c r="E271" s="1">
        <f>IFERROR(__xludf.DUMMYFUNCTION("""COMPUTED_VALUE"""),1728.6)</f>
        <v>1728.6</v>
      </c>
      <c r="G271" s="2">
        <f>IFERROR(__xludf.DUMMYFUNCTION("""COMPUTED_VALUE"""),45686.66666666667)</f>
        <v>45686.66667</v>
      </c>
      <c r="H271" s="1">
        <f>IFERROR(__xludf.DUMMYFUNCTION("""COMPUTED_VALUE"""),1707.32)</f>
        <v>1707.32</v>
      </c>
      <c r="J271" s="2">
        <f>IFERROR(__xludf.DUMMYFUNCTION("""COMPUTED_VALUE"""),45686.66666666667)</f>
        <v>45686.66667</v>
      </c>
      <c r="K271" s="1">
        <f>IFERROR(__xludf.DUMMYFUNCTION("""COMPUTED_VALUE"""),1711.54)</f>
        <v>1711.54</v>
      </c>
      <c r="M271" s="2">
        <f>IFERROR(__xludf.DUMMYFUNCTION("""COMPUTED_VALUE"""),45686.66666666667)</f>
        <v>45686.66667</v>
      </c>
      <c r="N271" s="1">
        <f>IFERROR(__xludf.DUMMYFUNCTION("""COMPUTED_VALUE"""),9491356.0)</f>
        <v>9491356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IFERROR(__xludf.DUMMYFUNCTION("""COMPUTED_VALUE"""),1725.38)</f>
        <v>1725.38</v>
      </c>
      <c r="D272" s="2">
        <f>IFERROR(__xludf.DUMMYFUNCTION("""COMPUTED_VALUE"""),45687.66666666667)</f>
        <v>45687.66667</v>
      </c>
      <c r="E272" s="1">
        <f>IFERROR(__xludf.DUMMYFUNCTION("""COMPUTED_VALUE"""),1743.25)</f>
        <v>1743.25</v>
      </c>
      <c r="G272" s="2">
        <f>IFERROR(__xludf.DUMMYFUNCTION("""COMPUTED_VALUE"""),45687.66666666667)</f>
        <v>45687.66667</v>
      </c>
      <c r="H272" s="1">
        <f>IFERROR(__xludf.DUMMYFUNCTION("""COMPUTED_VALUE"""),1721.7)</f>
        <v>1721.7</v>
      </c>
      <c r="J272" s="2">
        <f>IFERROR(__xludf.DUMMYFUNCTION("""COMPUTED_VALUE"""),45687.66666666667)</f>
        <v>45687.66667</v>
      </c>
      <c r="K272" s="1">
        <f>IFERROR(__xludf.DUMMYFUNCTION("""COMPUTED_VALUE"""),1737.95)</f>
        <v>1737.95</v>
      </c>
      <c r="M272" s="2">
        <f>IFERROR(__xludf.DUMMYFUNCTION("""COMPUTED_VALUE"""),45687.66666666667)</f>
        <v>45687.66667</v>
      </c>
      <c r="N272" s="1">
        <f>IFERROR(__xludf.DUMMYFUNCTION("""COMPUTED_VALUE"""),1.0874102E7)</f>
        <v>10874102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IFERROR(__xludf.DUMMYFUNCTION("""COMPUTED_VALUE"""),1734.5)</f>
        <v>1734.5</v>
      </c>
      <c r="D273" s="2">
        <f>IFERROR(__xludf.DUMMYFUNCTION("""COMPUTED_VALUE"""),45688.66666666667)</f>
        <v>45688.66667</v>
      </c>
      <c r="E273" s="1">
        <f>IFERROR(__xludf.DUMMYFUNCTION("""COMPUTED_VALUE"""),1741.67)</f>
        <v>1741.67</v>
      </c>
      <c r="G273" s="2">
        <f>IFERROR(__xludf.DUMMYFUNCTION("""COMPUTED_VALUE"""),45688.66666666667)</f>
        <v>45688.66667</v>
      </c>
      <c r="H273" s="1">
        <f>IFERROR(__xludf.DUMMYFUNCTION("""COMPUTED_VALUE"""),1712.11)</f>
        <v>1712.11</v>
      </c>
      <c r="J273" s="2">
        <f>IFERROR(__xludf.DUMMYFUNCTION("""COMPUTED_VALUE"""),45688.66666666667)</f>
        <v>45688.66667</v>
      </c>
      <c r="K273" s="1">
        <f>IFERROR(__xludf.DUMMYFUNCTION("""COMPUTED_VALUE"""),1714.02)</f>
        <v>1714.02</v>
      </c>
      <c r="M273" s="2">
        <f>IFERROR(__xludf.DUMMYFUNCTION("""COMPUTED_VALUE"""),45688.66666666667)</f>
        <v>45688.66667</v>
      </c>
      <c r="N273" s="1">
        <f>IFERROR(__xludf.DUMMYFUNCTION("""COMPUTED_VALUE"""),1.0252368E7)</f>
        <v>10252368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IFERROR(__xludf.DUMMYFUNCTION("""COMPUTED_VALUE"""),1696.58)</f>
        <v>1696.58</v>
      </c>
      <c r="D274" s="2">
        <f>IFERROR(__xludf.DUMMYFUNCTION("""COMPUTED_VALUE"""),45691.66666666667)</f>
        <v>45691.66667</v>
      </c>
      <c r="E274" s="1">
        <f>IFERROR(__xludf.DUMMYFUNCTION("""COMPUTED_VALUE"""),1708.18)</f>
        <v>1708.18</v>
      </c>
      <c r="G274" s="2">
        <f>IFERROR(__xludf.DUMMYFUNCTION("""COMPUTED_VALUE"""),45691.66666666667)</f>
        <v>45691.66667</v>
      </c>
      <c r="H274" s="1">
        <f>IFERROR(__xludf.DUMMYFUNCTION("""COMPUTED_VALUE"""),1678.67)</f>
        <v>1678.67</v>
      </c>
      <c r="J274" s="2">
        <f>IFERROR(__xludf.DUMMYFUNCTION("""COMPUTED_VALUE"""),45691.66666666667)</f>
        <v>45691.66667</v>
      </c>
      <c r="K274" s="1">
        <f>IFERROR(__xludf.DUMMYFUNCTION("""COMPUTED_VALUE"""),1693.51)</f>
        <v>1693.51</v>
      </c>
      <c r="M274" s="2">
        <f>IFERROR(__xludf.DUMMYFUNCTION("""COMPUTED_VALUE"""),45691.66666666667)</f>
        <v>45691.66667</v>
      </c>
      <c r="N274" s="1">
        <f>IFERROR(__xludf.DUMMYFUNCTION("""COMPUTED_VALUE"""),1.4355149E7)</f>
        <v>14355149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IFERROR(__xludf.DUMMYFUNCTION("""COMPUTED_VALUE"""),1692.0)</f>
        <v>1692</v>
      </c>
      <c r="D275" s="2">
        <f>IFERROR(__xludf.DUMMYFUNCTION("""COMPUTED_VALUE"""),45692.66666666667)</f>
        <v>45692.66667</v>
      </c>
      <c r="E275" s="1">
        <f>IFERROR(__xludf.DUMMYFUNCTION("""COMPUTED_VALUE"""),1702.81)</f>
        <v>1702.81</v>
      </c>
      <c r="G275" s="2">
        <f>IFERROR(__xludf.DUMMYFUNCTION("""COMPUTED_VALUE"""),45692.66666666667)</f>
        <v>45692.66667</v>
      </c>
      <c r="H275" s="1">
        <f>IFERROR(__xludf.DUMMYFUNCTION("""COMPUTED_VALUE"""),1689.53)</f>
        <v>1689.53</v>
      </c>
      <c r="J275" s="2">
        <f>IFERROR(__xludf.DUMMYFUNCTION("""COMPUTED_VALUE"""),45692.66666666667)</f>
        <v>45692.66667</v>
      </c>
      <c r="K275" s="1">
        <f>IFERROR(__xludf.DUMMYFUNCTION("""COMPUTED_VALUE"""),1699.23)</f>
        <v>1699.23</v>
      </c>
      <c r="M275" s="2">
        <f>IFERROR(__xludf.DUMMYFUNCTION("""COMPUTED_VALUE"""),45692.66666666667)</f>
        <v>45692.66667</v>
      </c>
      <c r="N275" s="1">
        <f>IFERROR(__xludf.DUMMYFUNCTION("""COMPUTED_VALUE"""),1.2282638E7)</f>
        <v>12282638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IFERROR(__xludf.DUMMYFUNCTION("""COMPUTED_VALUE"""),1702.67)</f>
        <v>1702.67</v>
      </c>
      <c r="D276" s="2">
        <f>IFERROR(__xludf.DUMMYFUNCTION("""COMPUTED_VALUE"""),45693.66666666667)</f>
        <v>45693.66667</v>
      </c>
      <c r="E276" s="1">
        <f>IFERROR(__xludf.DUMMYFUNCTION("""COMPUTED_VALUE"""),1702.67)</f>
        <v>1702.67</v>
      </c>
      <c r="G276" s="2">
        <f>IFERROR(__xludf.DUMMYFUNCTION("""COMPUTED_VALUE"""),45693.66666666667)</f>
        <v>45693.66667</v>
      </c>
      <c r="H276" s="1">
        <f>IFERROR(__xludf.DUMMYFUNCTION("""COMPUTED_VALUE"""),1683.5)</f>
        <v>1683.5</v>
      </c>
      <c r="J276" s="2">
        <f>IFERROR(__xludf.DUMMYFUNCTION("""COMPUTED_VALUE"""),45693.66666666667)</f>
        <v>45693.66667</v>
      </c>
      <c r="K276" s="1">
        <f>IFERROR(__xludf.DUMMYFUNCTION("""COMPUTED_VALUE"""),1701.7)</f>
        <v>1701.7</v>
      </c>
      <c r="M276" s="2">
        <f>IFERROR(__xludf.DUMMYFUNCTION("""COMPUTED_VALUE"""),45693.66666666667)</f>
        <v>45693.66667</v>
      </c>
      <c r="N276" s="1">
        <f>IFERROR(__xludf.DUMMYFUNCTION("""COMPUTED_VALUE"""),1.0669355E7)</f>
        <v>10669355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IFERROR(__xludf.DUMMYFUNCTION("""COMPUTED_VALUE"""),1710.28)</f>
        <v>1710.28</v>
      </c>
      <c r="D277" s="2">
        <f>IFERROR(__xludf.DUMMYFUNCTION("""COMPUTED_VALUE"""),45694.66666666667)</f>
        <v>45694.66667</v>
      </c>
      <c r="E277" s="1">
        <f>IFERROR(__xludf.DUMMYFUNCTION("""COMPUTED_VALUE"""),1720.71)</f>
        <v>1720.71</v>
      </c>
      <c r="G277" s="2">
        <f>IFERROR(__xludf.DUMMYFUNCTION("""COMPUTED_VALUE"""),45694.66666666667)</f>
        <v>45694.66667</v>
      </c>
      <c r="H277" s="1">
        <f>IFERROR(__xludf.DUMMYFUNCTION("""COMPUTED_VALUE"""),1699.92)</f>
        <v>1699.92</v>
      </c>
      <c r="J277" s="2">
        <f>IFERROR(__xludf.DUMMYFUNCTION("""COMPUTED_VALUE"""),45694.66666666667)</f>
        <v>45694.66667</v>
      </c>
      <c r="K277" s="1">
        <f>IFERROR(__xludf.DUMMYFUNCTION("""COMPUTED_VALUE"""),1702.69)</f>
        <v>1702.69</v>
      </c>
      <c r="M277" s="2">
        <f>IFERROR(__xludf.DUMMYFUNCTION("""COMPUTED_VALUE"""),45694.66666666667)</f>
        <v>45694.66667</v>
      </c>
      <c r="N277" s="1">
        <f>IFERROR(__xludf.DUMMYFUNCTION("""COMPUTED_VALUE"""),1.2083364E7)</f>
        <v>12083364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IFERROR(__xludf.DUMMYFUNCTION("""COMPUTED_VALUE"""),1704.26)</f>
        <v>1704.26</v>
      </c>
      <c r="D278" s="2">
        <f>IFERROR(__xludf.DUMMYFUNCTION("""COMPUTED_VALUE"""),45695.66666666667)</f>
        <v>45695.66667</v>
      </c>
      <c r="E278" s="1">
        <f>IFERROR(__xludf.DUMMYFUNCTION("""COMPUTED_VALUE"""),1704.26)</f>
        <v>1704.26</v>
      </c>
      <c r="G278" s="2">
        <f>IFERROR(__xludf.DUMMYFUNCTION("""COMPUTED_VALUE"""),45695.66666666667)</f>
        <v>45695.66667</v>
      </c>
      <c r="H278" s="1">
        <f>IFERROR(__xludf.DUMMYFUNCTION("""COMPUTED_VALUE"""),1674.22)</f>
        <v>1674.22</v>
      </c>
      <c r="J278" s="2">
        <f>IFERROR(__xludf.DUMMYFUNCTION("""COMPUTED_VALUE"""),45695.66666666667)</f>
        <v>45695.66667</v>
      </c>
      <c r="K278" s="1">
        <f>IFERROR(__xludf.DUMMYFUNCTION("""COMPUTED_VALUE"""),1677.06)</f>
        <v>1677.06</v>
      </c>
      <c r="M278" s="2">
        <f>IFERROR(__xludf.DUMMYFUNCTION("""COMPUTED_VALUE"""),45695.66666666667)</f>
        <v>45695.66667</v>
      </c>
      <c r="N278" s="1">
        <f>IFERROR(__xludf.DUMMYFUNCTION("""COMPUTED_VALUE"""),1.2004625E7)</f>
        <v>12004625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IFERROR(__xludf.DUMMYFUNCTION("""COMPUTED_VALUE"""),1685.42)</f>
        <v>1685.42</v>
      </c>
      <c r="D279" s="2">
        <f>IFERROR(__xludf.DUMMYFUNCTION("""COMPUTED_VALUE"""),45698.66666666667)</f>
        <v>45698.66667</v>
      </c>
      <c r="E279" s="1">
        <f>IFERROR(__xludf.DUMMYFUNCTION("""COMPUTED_VALUE"""),1688.77)</f>
        <v>1688.77</v>
      </c>
      <c r="G279" s="2">
        <f>IFERROR(__xludf.DUMMYFUNCTION("""COMPUTED_VALUE"""),45698.66666666667)</f>
        <v>45698.66667</v>
      </c>
      <c r="H279" s="1">
        <f>IFERROR(__xludf.DUMMYFUNCTION("""COMPUTED_VALUE"""),1657.81)</f>
        <v>1657.81</v>
      </c>
      <c r="J279" s="2">
        <f>IFERROR(__xludf.DUMMYFUNCTION("""COMPUTED_VALUE"""),45698.66666666667)</f>
        <v>45698.66667</v>
      </c>
      <c r="K279" s="1">
        <f>IFERROR(__xludf.DUMMYFUNCTION("""COMPUTED_VALUE"""),1675.77)</f>
        <v>1675.77</v>
      </c>
      <c r="M279" s="2">
        <f>IFERROR(__xludf.DUMMYFUNCTION("""COMPUTED_VALUE"""),45698.66666666667)</f>
        <v>45698.66667</v>
      </c>
      <c r="N279" s="1">
        <f>IFERROR(__xludf.DUMMYFUNCTION("""COMPUTED_VALUE"""),1.297313E7)</f>
        <v>12973130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IFERROR(__xludf.DUMMYFUNCTION("""COMPUTED_VALUE"""),1668.7)</f>
        <v>1668.7</v>
      </c>
      <c r="D280" s="2">
        <f>IFERROR(__xludf.DUMMYFUNCTION("""COMPUTED_VALUE"""),45699.66666666667)</f>
        <v>45699.66667</v>
      </c>
      <c r="E280" s="1">
        <f>IFERROR(__xludf.DUMMYFUNCTION("""COMPUTED_VALUE"""),1671.7)</f>
        <v>1671.7</v>
      </c>
      <c r="G280" s="2">
        <f>IFERROR(__xludf.DUMMYFUNCTION("""COMPUTED_VALUE"""),45699.66666666667)</f>
        <v>45699.66667</v>
      </c>
      <c r="H280" s="1">
        <f>IFERROR(__xludf.DUMMYFUNCTION("""COMPUTED_VALUE"""),1658.9)</f>
        <v>1658.9</v>
      </c>
      <c r="J280" s="2">
        <f>IFERROR(__xludf.DUMMYFUNCTION("""COMPUTED_VALUE"""),45699.66666666667)</f>
        <v>45699.66667</v>
      </c>
      <c r="K280" s="1">
        <f>IFERROR(__xludf.DUMMYFUNCTION("""COMPUTED_VALUE"""),1671.32)</f>
        <v>1671.32</v>
      </c>
      <c r="M280" s="2">
        <f>IFERROR(__xludf.DUMMYFUNCTION("""COMPUTED_VALUE"""),45699.66666666667)</f>
        <v>45699.66667</v>
      </c>
      <c r="N280" s="1">
        <f>IFERROR(__xludf.DUMMYFUNCTION("""COMPUTED_VALUE"""),1.0137031E7)</f>
        <v>10137031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IFERROR(__xludf.DUMMYFUNCTION("""COMPUTED_VALUE"""),1660.75)</f>
        <v>1660.75</v>
      </c>
      <c r="D281" s="2">
        <f>IFERROR(__xludf.DUMMYFUNCTION("""COMPUTED_VALUE"""),45700.66666666667)</f>
        <v>45700.66667</v>
      </c>
      <c r="E281" s="1">
        <f>IFERROR(__xludf.DUMMYFUNCTION("""COMPUTED_VALUE"""),1663.23)</f>
        <v>1663.23</v>
      </c>
      <c r="G281" s="2">
        <f>IFERROR(__xludf.DUMMYFUNCTION("""COMPUTED_VALUE"""),45700.66666666667)</f>
        <v>45700.66667</v>
      </c>
      <c r="H281" s="1">
        <f>IFERROR(__xludf.DUMMYFUNCTION("""COMPUTED_VALUE"""),1651.79)</f>
        <v>1651.79</v>
      </c>
      <c r="J281" s="2">
        <f>IFERROR(__xludf.DUMMYFUNCTION("""COMPUTED_VALUE"""),45700.66666666667)</f>
        <v>45700.66667</v>
      </c>
      <c r="K281" s="1">
        <f>IFERROR(__xludf.DUMMYFUNCTION("""COMPUTED_VALUE"""),1661.47)</f>
        <v>1661.47</v>
      </c>
      <c r="M281" s="2">
        <f>IFERROR(__xludf.DUMMYFUNCTION("""COMPUTED_VALUE"""),45700.66666666667)</f>
        <v>45700.66667</v>
      </c>
      <c r="N281" s="1">
        <f>IFERROR(__xludf.DUMMYFUNCTION("""COMPUTED_VALUE"""),1.0315701E7)</f>
        <v>10315701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IFERROR(__xludf.DUMMYFUNCTION("""COMPUTED_VALUE"""),1662.51)</f>
        <v>1662.51</v>
      </c>
      <c r="D282" s="2">
        <f>IFERROR(__xludf.DUMMYFUNCTION("""COMPUTED_VALUE"""),45701.66666666667)</f>
        <v>45701.66667</v>
      </c>
      <c r="E282" s="1">
        <f>IFERROR(__xludf.DUMMYFUNCTION("""COMPUTED_VALUE"""),1679.76)</f>
        <v>1679.76</v>
      </c>
      <c r="G282" s="2">
        <f>IFERROR(__xludf.DUMMYFUNCTION("""COMPUTED_VALUE"""),45701.66666666667)</f>
        <v>45701.66667</v>
      </c>
      <c r="H282" s="1">
        <f>IFERROR(__xludf.DUMMYFUNCTION("""COMPUTED_VALUE"""),1661.07)</f>
        <v>1661.07</v>
      </c>
      <c r="J282" s="2">
        <f>IFERROR(__xludf.DUMMYFUNCTION("""COMPUTED_VALUE"""),45701.66666666667)</f>
        <v>45701.66667</v>
      </c>
      <c r="K282" s="1">
        <f>IFERROR(__xludf.DUMMYFUNCTION("""COMPUTED_VALUE"""),1676.91)</f>
        <v>1676.91</v>
      </c>
      <c r="M282" s="2">
        <f>IFERROR(__xludf.DUMMYFUNCTION("""COMPUTED_VALUE"""),45701.66666666667)</f>
        <v>45701.66667</v>
      </c>
      <c r="N282" s="1">
        <f>IFERROR(__xludf.DUMMYFUNCTION("""COMPUTED_VALUE"""),8544607.0)</f>
        <v>8544607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IFERROR(__xludf.DUMMYFUNCTION("""COMPUTED_VALUE"""),1684.46)</f>
        <v>1684.46</v>
      </c>
      <c r="D283" s="2">
        <f>IFERROR(__xludf.DUMMYFUNCTION("""COMPUTED_VALUE"""),45702.66666666667)</f>
        <v>45702.66667</v>
      </c>
      <c r="E283" s="1">
        <f>IFERROR(__xludf.DUMMYFUNCTION("""COMPUTED_VALUE"""),1686.54)</f>
        <v>1686.54</v>
      </c>
      <c r="G283" s="2">
        <f>IFERROR(__xludf.DUMMYFUNCTION("""COMPUTED_VALUE"""),45702.66666666667)</f>
        <v>45702.66667</v>
      </c>
      <c r="H283" s="1">
        <f>IFERROR(__xludf.DUMMYFUNCTION("""COMPUTED_VALUE"""),1650.25)</f>
        <v>1650.25</v>
      </c>
      <c r="J283" s="2">
        <f>IFERROR(__xludf.DUMMYFUNCTION("""COMPUTED_VALUE"""),45702.66666666667)</f>
        <v>45702.66667</v>
      </c>
      <c r="K283" s="1">
        <f>IFERROR(__xludf.DUMMYFUNCTION("""COMPUTED_VALUE"""),1656.7)</f>
        <v>1656.7</v>
      </c>
      <c r="M283" s="2">
        <f>IFERROR(__xludf.DUMMYFUNCTION("""COMPUTED_VALUE"""),45702.66666666667)</f>
        <v>45702.66667</v>
      </c>
      <c r="N283" s="1">
        <f>IFERROR(__xludf.DUMMYFUNCTION("""COMPUTED_VALUE"""),1.1852379E7)</f>
        <v>11852379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IFERROR(__xludf.DUMMYFUNCTION("""COMPUTED_VALUE"""),1656.56)</f>
        <v>1656.56</v>
      </c>
      <c r="D284" s="2">
        <f>IFERROR(__xludf.DUMMYFUNCTION("""COMPUTED_VALUE"""),45706.66666666667)</f>
        <v>45706.66667</v>
      </c>
      <c r="E284" s="1">
        <f>IFERROR(__xludf.DUMMYFUNCTION("""COMPUTED_VALUE"""),1657.54)</f>
        <v>1657.54</v>
      </c>
      <c r="G284" s="2">
        <f>IFERROR(__xludf.DUMMYFUNCTION("""COMPUTED_VALUE"""),45706.66666666667)</f>
        <v>45706.66667</v>
      </c>
      <c r="H284" s="1">
        <f>IFERROR(__xludf.DUMMYFUNCTION("""COMPUTED_VALUE"""),1632.61)</f>
        <v>1632.61</v>
      </c>
      <c r="J284" s="2">
        <f>IFERROR(__xludf.DUMMYFUNCTION("""COMPUTED_VALUE"""),45706.66666666667)</f>
        <v>45706.66667</v>
      </c>
      <c r="K284" s="1">
        <f>IFERROR(__xludf.DUMMYFUNCTION("""COMPUTED_VALUE"""),1655.05)</f>
        <v>1655.05</v>
      </c>
      <c r="M284" s="2">
        <f>IFERROR(__xludf.DUMMYFUNCTION("""COMPUTED_VALUE"""),45706.66666666667)</f>
        <v>45706.66667</v>
      </c>
      <c r="N284" s="1">
        <f>IFERROR(__xludf.DUMMYFUNCTION("""COMPUTED_VALUE"""),1.4705336E7)</f>
        <v>14705336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IFERROR(__xludf.DUMMYFUNCTION("""COMPUTED_VALUE"""),1649.95)</f>
        <v>1649.95</v>
      </c>
      <c r="D285" s="2">
        <f>IFERROR(__xludf.DUMMYFUNCTION("""COMPUTED_VALUE"""),45707.66666666667)</f>
        <v>45707.66667</v>
      </c>
      <c r="E285" s="1">
        <f>IFERROR(__xludf.DUMMYFUNCTION("""COMPUTED_VALUE"""),1652.36)</f>
        <v>1652.36</v>
      </c>
      <c r="G285" s="2">
        <f>IFERROR(__xludf.DUMMYFUNCTION("""COMPUTED_VALUE"""),45707.66666666667)</f>
        <v>45707.66667</v>
      </c>
      <c r="H285" s="1">
        <f>IFERROR(__xludf.DUMMYFUNCTION("""COMPUTED_VALUE"""),1641.66)</f>
        <v>1641.66</v>
      </c>
      <c r="J285" s="2">
        <f>IFERROR(__xludf.DUMMYFUNCTION("""COMPUTED_VALUE"""),45707.66666666667)</f>
        <v>45707.66667</v>
      </c>
      <c r="K285" s="1">
        <f>IFERROR(__xludf.DUMMYFUNCTION("""COMPUTED_VALUE"""),1649.86)</f>
        <v>1649.86</v>
      </c>
      <c r="M285" s="2">
        <f>IFERROR(__xludf.DUMMYFUNCTION("""COMPUTED_VALUE"""),45707.66666666667)</f>
        <v>45707.66667</v>
      </c>
      <c r="N285" s="1">
        <f>IFERROR(__xludf.DUMMYFUNCTION("""COMPUTED_VALUE"""),1.3161777E7)</f>
        <v>13161777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IFERROR(__xludf.DUMMYFUNCTION("""COMPUTED_VALUE"""),1643.79)</f>
        <v>1643.79</v>
      </c>
      <c r="D286" s="2">
        <f>IFERROR(__xludf.DUMMYFUNCTION("""COMPUTED_VALUE"""),45708.66666666667)</f>
        <v>45708.66667</v>
      </c>
      <c r="E286" s="1">
        <f>IFERROR(__xludf.DUMMYFUNCTION("""COMPUTED_VALUE"""),1647.46)</f>
        <v>1647.46</v>
      </c>
      <c r="G286" s="2">
        <f>IFERROR(__xludf.DUMMYFUNCTION("""COMPUTED_VALUE"""),45708.66666666667)</f>
        <v>45708.66667</v>
      </c>
      <c r="H286" s="1">
        <f>IFERROR(__xludf.DUMMYFUNCTION("""COMPUTED_VALUE"""),1626.48)</f>
        <v>1626.48</v>
      </c>
      <c r="J286" s="2">
        <f>IFERROR(__xludf.DUMMYFUNCTION("""COMPUTED_VALUE"""),45708.66666666667)</f>
        <v>45708.66667</v>
      </c>
      <c r="K286" s="1">
        <f>IFERROR(__xludf.DUMMYFUNCTION("""COMPUTED_VALUE"""),1643.04)</f>
        <v>1643.04</v>
      </c>
      <c r="M286" s="2">
        <f>IFERROR(__xludf.DUMMYFUNCTION("""COMPUTED_VALUE"""),45708.66666666667)</f>
        <v>45708.66667</v>
      </c>
      <c r="N286" s="1">
        <f>IFERROR(__xludf.DUMMYFUNCTION("""COMPUTED_VALUE"""),1.3346839E7)</f>
        <v>13346839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IFERROR(__xludf.DUMMYFUNCTION("""COMPUTED_VALUE"""),1645.54)</f>
        <v>1645.54</v>
      </c>
      <c r="D287" s="2">
        <f>IFERROR(__xludf.DUMMYFUNCTION("""COMPUTED_VALUE"""),45709.66666666667)</f>
        <v>45709.66667</v>
      </c>
      <c r="E287" s="1">
        <f>IFERROR(__xludf.DUMMYFUNCTION("""COMPUTED_VALUE"""),1647.67)</f>
        <v>1647.67</v>
      </c>
      <c r="G287" s="2">
        <f>IFERROR(__xludf.DUMMYFUNCTION("""COMPUTED_VALUE"""),45709.66666666667)</f>
        <v>45709.66667</v>
      </c>
      <c r="H287" s="1">
        <f>IFERROR(__xludf.DUMMYFUNCTION("""COMPUTED_VALUE"""),1610.29)</f>
        <v>1610.29</v>
      </c>
      <c r="J287" s="2">
        <f>IFERROR(__xludf.DUMMYFUNCTION("""COMPUTED_VALUE"""),45709.66666666667)</f>
        <v>45709.66667</v>
      </c>
      <c r="K287" s="1">
        <f>IFERROR(__xludf.DUMMYFUNCTION("""COMPUTED_VALUE"""),1616.12)</f>
        <v>1616.12</v>
      </c>
      <c r="M287" s="2">
        <f>IFERROR(__xludf.DUMMYFUNCTION("""COMPUTED_VALUE"""),45709.66666666667)</f>
        <v>45709.66667</v>
      </c>
      <c r="N287" s="1">
        <f>IFERROR(__xludf.DUMMYFUNCTION("""COMPUTED_VALUE"""),1.7507333E7)</f>
        <v>17507333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IFERROR(__xludf.DUMMYFUNCTION("""COMPUTED_VALUE"""),1620.19)</f>
        <v>1620.19</v>
      </c>
      <c r="D288" s="2">
        <f>IFERROR(__xludf.DUMMYFUNCTION("""COMPUTED_VALUE"""),45712.66666666667)</f>
        <v>45712.66667</v>
      </c>
      <c r="E288" s="1">
        <f>IFERROR(__xludf.DUMMYFUNCTION("""COMPUTED_VALUE"""),1629.09)</f>
        <v>1629.09</v>
      </c>
      <c r="G288" s="2">
        <f>IFERROR(__xludf.DUMMYFUNCTION("""COMPUTED_VALUE"""),45712.66666666667)</f>
        <v>45712.66667</v>
      </c>
      <c r="H288" s="1">
        <f>IFERROR(__xludf.DUMMYFUNCTION("""COMPUTED_VALUE"""),1613.16)</f>
        <v>1613.16</v>
      </c>
      <c r="J288" s="2">
        <f>IFERROR(__xludf.DUMMYFUNCTION("""COMPUTED_VALUE"""),45712.66666666667)</f>
        <v>45712.66667</v>
      </c>
      <c r="K288" s="1">
        <f>IFERROR(__xludf.DUMMYFUNCTION("""COMPUTED_VALUE"""),1618.53)</f>
        <v>1618.53</v>
      </c>
      <c r="M288" s="2">
        <f>IFERROR(__xludf.DUMMYFUNCTION("""COMPUTED_VALUE"""),45712.66666666667)</f>
        <v>45712.66667</v>
      </c>
      <c r="N288" s="1">
        <f>IFERROR(__xludf.DUMMYFUNCTION("""COMPUTED_VALUE"""),1.5421035E7)</f>
        <v>15421035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IFERROR(__xludf.DUMMYFUNCTION("""COMPUTED_VALUE"""),1622.03)</f>
        <v>1622.03</v>
      </c>
      <c r="D289" s="2">
        <f>IFERROR(__xludf.DUMMYFUNCTION("""COMPUTED_VALUE"""),45713.66666666667)</f>
        <v>45713.66667</v>
      </c>
      <c r="E289" s="1">
        <f>IFERROR(__xludf.DUMMYFUNCTION("""COMPUTED_VALUE"""),1641.45)</f>
        <v>1641.45</v>
      </c>
      <c r="G289" s="2">
        <f>IFERROR(__xludf.DUMMYFUNCTION("""COMPUTED_VALUE"""),45713.66666666667)</f>
        <v>45713.66667</v>
      </c>
      <c r="H289" s="1">
        <f>IFERROR(__xludf.DUMMYFUNCTION("""COMPUTED_VALUE"""),1621.78)</f>
        <v>1621.78</v>
      </c>
      <c r="J289" s="2">
        <f>IFERROR(__xludf.DUMMYFUNCTION("""COMPUTED_VALUE"""),45713.66666666667)</f>
        <v>45713.66667</v>
      </c>
      <c r="K289" s="1">
        <f>IFERROR(__xludf.DUMMYFUNCTION("""COMPUTED_VALUE"""),1630.71)</f>
        <v>1630.71</v>
      </c>
      <c r="M289" s="2">
        <f>IFERROR(__xludf.DUMMYFUNCTION("""COMPUTED_VALUE"""),45713.66666666667)</f>
        <v>45713.66667</v>
      </c>
      <c r="N289" s="1">
        <f>IFERROR(__xludf.DUMMYFUNCTION("""COMPUTED_VALUE"""),1.4723246E7)</f>
        <v>14723246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IFERROR(__xludf.DUMMYFUNCTION("""COMPUTED_VALUE"""),1666.11)</f>
        <v>1666.11</v>
      </c>
      <c r="D290" s="2">
        <f>IFERROR(__xludf.DUMMYFUNCTION("""COMPUTED_VALUE"""),45714.66666666667)</f>
        <v>45714.66667</v>
      </c>
      <c r="E290" s="1">
        <f>IFERROR(__xludf.DUMMYFUNCTION("""COMPUTED_VALUE"""),1696.17)</f>
        <v>1696.17</v>
      </c>
      <c r="G290" s="2">
        <f>IFERROR(__xludf.DUMMYFUNCTION("""COMPUTED_VALUE"""),45714.66666666667)</f>
        <v>45714.66667</v>
      </c>
      <c r="H290" s="1">
        <f>IFERROR(__xludf.DUMMYFUNCTION("""COMPUTED_VALUE"""),1643.28)</f>
        <v>1643.28</v>
      </c>
      <c r="J290" s="2">
        <f>IFERROR(__xludf.DUMMYFUNCTION("""COMPUTED_VALUE"""),45714.66666666667)</f>
        <v>45714.66667</v>
      </c>
      <c r="K290" s="1">
        <f>IFERROR(__xludf.DUMMYFUNCTION("""COMPUTED_VALUE"""),1664.71)</f>
        <v>1664.71</v>
      </c>
      <c r="M290" s="2">
        <f>IFERROR(__xludf.DUMMYFUNCTION("""COMPUTED_VALUE"""),45714.66666666667)</f>
        <v>45714.66667</v>
      </c>
      <c r="N290" s="1">
        <f>IFERROR(__xludf.DUMMYFUNCTION("""COMPUTED_VALUE"""),1.9983538E7)</f>
        <v>19983538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IFERROR(__xludf.DUMMYFUNCTION("""COMPUTED_VALUE"""),1672.91)</f>
        <v>1672.91</v>
      </c>
      <c r="D291" s="2">
        <f>IFERROR(__xludf.DUMMYFUNCTION("""COMPUTED_VALUE"""),45715.66666666667)</f>
        <v>45715.66667</v>
      </c>
      <c r="E291" s="1">
        <f>IFERROR(__xludf.DUMMYFUNCTION("""COMPUTED_VALUE"""),1675.41)</f>
        <v>1675.41</v>
      </c>
      <c r="G291" s="2">
        <f>IFERROR(__xludf.DUMMYFUNCTION("""COMPUTED_VALUE"""),45715.66666666667)</f>
        <v>45715.66667</v>
      </c>
      <c r="H291" s="1">
        <f>IFERROR(__xludf.DUMMYFUNCTION("""COMPUTED_VALUE"""),1643.28)</f>
        <v>1643.28</v>
      </c>
      <c r="J291" s="2">
        <f>IFERROR(__xludf.DUMMYFUNCTION("""COMPUTED_VALUE"""),45715.66666666667)</f>
        <v>45715.66667</v>
      </c>
      <c r="K291" s="1">
        <f>IFERROR(__xludf.DUMMYFUNCTION("""COMPUTED_VALUE"""),1645.66)</f>
        <v>1645.66</v>
      </c>
      <c r="M291" s="2">
        <f>IFERROR(__xludf.DUMMYFUNCTION("""COMPUTED_VALUE"""),45715.66666666667)</f>
        <v>45715.66667</v>
      </c>
      <c r="N291" s="1">
        <f>IFERROR(__xludf.DUMMYFUNCTION("""COMPUTED_VALUE"""),1.4354121E7)</f>
        <v>14354121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IFERROR(__xludf.DUMMYFUNCTION("""COMPUTED_VALUE"""),1649.57)</f>
        <v>1649.57</v>
      </c>
      <c r="D292" s="2">
        <f>IFERROR(__xludf.DUMMYFUNCTION("""COMPUTED_VALUE"""),45716.66666666667)</f>
        <v>45716.66667</v>
      </c>
      <c r="E292" s="1">
        <f>IFERROR(__xludf.DUMMYFUNCTION("""COMPUTED_VALUE"""),1667.27)</f>
        <v>1667.27</v>
      </c>
      <c r="G292" s="2">
        <f>IFERROR(__xludf.DUMMYFUNCTION("""COMPUTED_VALUE"""),45716.66666666667)</f>
        <v>45716.66667</v>
      </c>
      <c r="H292" s="1">
        <f>IFERROR(__xludf.DUMMYFUNCTION("""COMPUTED_VALUE"""),1645.21)</f>
        <v>1645.21</v>
      </c>
      <c r="J292" s="2">
        <f>IFERROR(__xludf.DUMMYFUNCTION("""COMPUTED_VALUE"""),45716.66666666667)</f>
        <v>45716.66667</v>
      </c>
      <c r="K292" s="1">
        <f>IFERROR(__xludf.DUMMYFUNCTION("""COMPUTED_VALUE"""),1666.47)</f>
        <v>1666.47</v>
      </c>
      <c r="M292" s="2">
        <f>IFERROR(__xludf.DUMMYFUNCTION("""COMPUTED_VALUE"""),45716.66666666667)</f>
        <v>45716.66667</v>
      </c>
      <c r="N292" s="1">
        <f>IFERROR(__xludf.DUMMYFUNCTION("""COMPUTED_VALUE"""),1.7633437E7)</f>
        <v>17633437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IFERROR(__xludf.DUMMYFUNCTION("""COMPUTED_VALUE"""),1666.64)</f>
        <v>1666.64</v>
      </c>
      <c r="D293" s="2">
        <f>IFERROR(__xludf.DUMMYFUNCTION("""COMPUTED_VALUE"""),45719.66666666667)</f>
        <v>45719.66667</v>
      </c>
      <c r="E293" s="1">
        <f>IFERROR(__xludf.DUMMYFUNCTION("""COMPUTED_VALUE"""),1676.44)</f>
        <v>1676.44</v>
      </c>
      <c r="G293" s="2">
        <f>IFERROR(__xludf.DUMMYFUNCTION("""COMPUTED_VALUE"""),45719.66666666667)</f>
        <v>45719.66667</v>
      </c>
      <c r="H293" s="1">
        <f>IFERROR(__xludf.DUMMYFUNCTION("""COMPUTED_VALUE"""),1631.75)</f>
        <v>1631.75</v>
      </c>
      <c r="J293" s="2">
        <f>IFERROR(__xludf.DUMMYFUNCTION("""COMPUTED_VALUE"""),45719.66666666667)</f>
        <v>45719.66667</v>
      </c>
      <c r="K293" s="1">
        <f>IFERROR(__xludf.DUMMYFUNCTION("""COMPUTED_VALUE"""),1636.96)</f>
        <v>1636.96</v>
      </c>
      <c r="M293" s="2">
        <f>IFERROR(__xludf.DUMMYFUNCTION("""COMPUTED_VALUE"""),45719.66666666667)</f>
        <v>45719.66667</v>
      </c>
      <c r="N293" s="1">
        <f>IFERROR(__xludf.DUMMYFUNCTION("""COMPUTED_VALUE"""),1.622545E7)</f>
        <v>16225450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IFERROR(__xludf.DUMMYFUNCTION("""COMPUTED_VALUE"""),1626.81)</f>
        <v>1626.81</v>
      </c>
      <c r="D294" s="2">
        <f>IFERROR(__xludf.DUMMYFUNCTION("""COMPUTED_VALUE"""),45720.66666666667)</f>
        <v>45720.66667</v>
      </c>
      <c r="E294" s="1">
        <f>IFERROR(__xludf.DUMMYFUNCTION("""COMPUTED_VALUE"""),1632.72)</f>
        <v>1632.72</v>
      </c>
      <c r="G294" s="2">
        <f>IFERROR(__xludf.DUMMYFUNCTION("""COMPUTED_VALUE"""),45720.66666666667)</f>
        <v>45720.66667</v>
      </c>
      <c r="H294" s="1">
        <f>IFERROR(__xludf.DUMMYFUNCTION("""COMPUTED_VALUE"""),1602.56)</f>
        <v>1602.56</v>
      </c>
      <c r="J294" s="2">
        <f>IFERROR(__xludf.DUMMYFUNCTION("""COMPUTED_VALUE"""),45720.66666666667)</f>
        <v>45720.66667</v>
      </c>
      <c r="K294" s="1">
        <f>IFERROR(__xludf.DUMMYFUNCTION("""COMPUTED_VALUE"""),1613.51)</f>
        <v>1613.51</v>
      </c>
      <c r="M294" s="2">
        <f>IFERROR(__xludf.DUMMYFUNCTION("""COMPUTED_VALUE"""),45720.66666666667)</f>
        <v>45720.66667</v>
      </c>
      <c r="N294" s="1">
        <f>IFERROR(__xludf.DUMMYFUNCTION("""COMPUTED_VALUE"""),2.2285399E7)</f>
        <v>22285399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IFERROR(__xludf.DUMMYFUNCTION("""COMPUTED_VALUE"""),1595.97)</f>
        <v>1595.97</v>
      </c>
      <c r="D295" s="2">
        <f>IFERROR(__xludf.DUMMYFUNCTION("""COMPUTED_VALUE"""),45721.66666666667)</f>
        <v>45721.66667</v>
      </c>
      <c r="E295" s="1">
        <f>IFERROR(__xludf.DUMMYFUNCTION("""COMPUTED_VALUE"""),1639.11)</f>
        <v>1639.11</v>
      </c>
      <c r="G295" s="2">
        <f>IFERROR(__xludf.DUMMYFUNCTION("""COMPUTED_VALUE"""),45721.66666666667)</f>
        <v>45721.66667</v>
      </c>
      <c r="H295" s="1">
        <f>IFERROR(__xludf.DUMMYFUNCTION("""COMPUTED_VALUE"""),1594.22)</f>
        <v>1594.22</v>
      </c>
      <c r="J295" s="2">
        <f>IFERROR(__xludf.DUMMYFUNCTION("""COMPUTED_VALUE"""),45721.66666666667)</f>
        <v>45721.66667</v>
      </c>
      <c r="K295" s="1">
        <f>IFERROR(__xludf.DUMMYFUNCTION("""COMPUTED_VALUE"""),1635.29)</f>
        <v>1635.29</v>
      </c>
      <c r="M295" s="2">
        <f>IFERROR(__xludf.DUMMYFUNCTION("""COMPUTED_VALUE"""),45721.66666666667)</f>
        <v>45721.66667</v>
      </c>
      <c r="N295" s="1">
        <f>IFERROR(__xludf.DUMMYFUNCTION("""COMPUTED_VALUE"""),3.047602E7)</f>
        <v>30476020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IFERROR(__xludf.DUMMYFUNCTION("""COMPUTED_VALUE"""),1640.1)</f>
        <v>1640.1</v>
      </c>
      <c r="D296" s="2">
        <f>IFERROR(__xludf.DUMMYFUNCTION("""COMPUTED_VALUE"""),45722.66666666667)</f>
        <v>45722.66667</v>
      </c>
      <c r="E296" s="1">
        <f>IFERROR(__xludf.DUMMYFUNCTION("""COMPUTED_VALUE"""),1654.43)</f>
        <v>1654.43</v>
      </c>
      <c r="G296" s="2">
        <f>IFERROR(__xludf.DUMMYFUNCTION("""COMPUTED_VALUE"""),45722.66666666667)</f>
        <v>45722.66667</v>
      </c>
      <c r="H296" s="1">
        <f>IFERROR(__xludf.DUMMYFUNCTION("""COMPUTED_VALUE"""),1619.02)</f>
        <v>1619.02</v>
      </c>
      <c r="J296" s="2">
        <f>IFERROR(__xludf.DUMMYFUNCTION("""COMPUTED_VALUE"""),45722.66666666667)</f>
        <v>45722.66667</v>
      </c>
      <c r="K296" s="1">
        <f>IFERROR(__xludf.DUMMYFUNCTION("""COMPUTED_VALUE"""),1621.5)</f>
        <v>1621.5</v>
      </c>
      <c r="M296" s="2">
        <f>IFERROR(__xludf.DUMMYFUNCTION("""COMPUTED_VALUE"""),45722.66666666667)</f>
        <v>45722.66667</v>
      </c>
      <c r="N296" s="1">
        <f>IFERROR(__xludf.DUMMYFUNCTION("""COMPUTED_VALUE"""),2.8514633E7)</f>
        <v>28514633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IFERROR(__xludf.DUMMYFUNCTION("""COMPUTED_VALUE"""),1620.04)</f>
        <v>1620.04</v>
      </c>
      <c r="D297" s="2">
        <f>IFERROR(__xludf.DUMMYFUNCTION("""COMPUTED_VALUE"""),45723.66666666667)</f>
        <v>45723.66667</v>
      </c>
      <c r="E297" s="1">
        <f>IFERROR(__xludf.DUMMYFUNCTION("""COMPUTED_VALUE"""),1623.26)</f>
        <v>1623.26</v>
      </c>
      <c r="G297" s="2">
        <f>IFERROR(__xludf.DUMMYFUNCTION("""COMPUTED_VALUE"""),45723.66666666667)</f>
        <v>45723.66667</v>
      </c>
      <c r="H297" s="1">
        <f>IFERROR(__xludf.DUMMYFUNCTION("""COMPUTED_VALUE"""),1571.88)</f>
        <v>1571.88</v>
      </c>
      <c r="J297" s="2">
        <f>IFERROR(__xludf.DUMMYFUNCTION("""COMPUTED_VALUE"""),45723.66666666667)</f>
        <v>45723.66667</v>
      </c>
      <c r="K297" s="1">
        <f>IFERROR(__xludf.DUMMYFUNCTION("""COMPUTED_VALUE"""),1601.63)</f>
        <v>1601.63</v>
      </c>
      <c r="M297" s="2">
        <f>IFERROR(__xludf.DUMMYFUNCTION("""COMPUTED_VALUE"""),45723.66666666667)</f>
        <v>45723.66667</v>
      </c>
      <c r="N297" s="1">
        <f>IFERROR(__xludf.DUMMYFUNCTION("""COMPUTED_VALUE"""),4.4510212E7)</f>
        <v>44510212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IFERROR(__xludf.DUMMYFUNCTION("""COMPUTED_VALUE"""),1593.12)</f>
        <v>1593.12</v>
      </c>
      <c r="D298" s="2">
        <f>IFERROR(__xludf.DUMMYFUNCTION("""COMPUTED_VALUE"""),45726.66666666667)</f>
        <v>45726.66667</v>
      </c>
      <c r="E298" s="1">
        <f>IFERROR(__xludf.DUMMYFUNCTION("""COMPUTED_VALUE"""),1600.96)</f>
        <v>1600.96</v>
      </c>
      <c r="G298" s="2">
        <f>IFERROR(__xludf.DUMMYFUNCTION("""COMPUTED_VALUE"""),45726.66666666667)</f>
        <v>45726.66667</v>
      </c>
      <c r="H298" s="1">
        <f>IFERROR(__xludf.DUMMYFUNCTION("""COMPUTED_VALUE"""),1563.26)</f>
        <v>1563.26</v>
      </c>
      <c r="J298" s="2">
        <f>IFERROR(__xludf.DUMMYFUNCTION("""COMPUTED_VALUE"""),45726.66666666667)</f>
        <v>45726.66667</v>
      </c>
      <c r="K298" s="1">
        <f>IFERROR(__xludf.DUMMYFUNCTION("""COMPUTED_VALUE"""),1571.23)</f>
        <v>1571.23</v>
      </c>
      <c r="M298" s="2">
        <f>IFERROR(__xludf.DUMMYFUNCTION("""COMPUTED_VALUE"""),45726.66666666667)</f>
        <v>45726.66667</v>
      </c>
      <c r="N298" s="1">
        <f>IFERROR(__xludf.DUMMYFUNCTION("""COMPUTED_VALUE"""),3.0161745E7)</f>
        <v>30161745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IFERROR(__xludf.DUMMYFUNCTION("""COMPUTED_VALUE"""),1569.5)</f>
        <v>1569.5</v>
      </c>
      <c r="D299" s="2">
        <f>IFERROR(__xludf.DUMMYFUNCTION("""COMPUTED_VALUE"""),45727.66666666667)</f>
        <v>45727.66667</v>
      </c>
      <c r="E299" s="1">
        <f>IFERROR(__xludf.DUMMYFUNCTION("""COMPUTED_VALUE"""),1569.5)</f>
        <v>1569.5</v>
      </c>
      <c r="G299" s="2">
        <f>IFERROR(__xludf.DUMMYFUNCTION("""COMPUTED_VALUE"""),45727.66666666667)</f>
        <v>45727.66667</v>
      </c>
      <c r="H299" s="1">
        <f>IFERROR(__xludf.DUMMYFUNCTION("""COMPUTED_VALUE"""),1541.4)</f>
        <v>1541.4</v>
      </c>
      <c r="J299" s="2">
        <f>IFERROR(__xludf.DUMMYFUNCTION("""COMPUTED_VALUE"""),45727.66666666667)</f>
        <v>45727.66667</v>
      </c>
      <c r="K299" s="1">
        <f>IFERROR(__xludf.DUMMYFUNCTION("""COMPUTED_VALUE"""),1548.6)</f>
        <v>1548.6</v>
      </c>
      <c r="M299" s="2">
        <f>IFERROR(__xludf.DUMMYFUNCTION("""COMPUTED_VALUE"""),45727.66666666667)</f>
        <v>45727.66667</v>
      </c>
      <c r="N299" s="1">
        <f>IFERROR(__xludf.DUMMYFUNCTION("""COMPUTED_VALUE"""),2.5438174E7)</f>
        <v>25438174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IFERROR(__xludf.DUMMYFUNCTION("""COMPUTED_VALUE"""),1564.15)</f>
        <v>1564.15</v>
      </c>
      <c r="D300" s="2">
        <f>IFERROR(__xludf.DUMMYFUNCTION("""COMPUTED_VALUE"""),45728.66666666667)</f>
        <v>45728.66667</v>
      </c>
      <c r="E300" s="1">
        <f>IFERROR(__xludf.DUMMYFUNCTION("""COMPUTED_VALUE"""),1564.96)</f>
        <v>1564.96</v>
      </c>
      <c r="G300" s="2">
        <f>IFERROR(__xludf.DUMMYFUNCTION("""COMPUTED_VALUE"""),45728.66666666667)</f>
        <v>45728.66667</v>
      </c>
      <c r="H300" s="1">
        <f>IFERROR(__xludf.DUMMYFUNCTION("""COMPUTED_VALUE"""),1535.28)</f>
        <v>1535.28</v>
      </c>
      <c r="J300" s="2">
        <f>IFERROR(__xludf.DUMMYFUNCTION("""COMPUTED_VALUE"""),45728.66666666667)</f>
        <v>45728.66667</v>
      </c>
      <c r="K300" s="1">
        <f>IFERROR(__xludf.DUMMYFUNCTION("""COMPUTED_VALUE"""),1538.78)</f>
        <v>1538.78</v>
      </c>
      <c r="M300" s="2">
        <f>IFERROR(__xludf.DUMMYFUNCTION("""COMPUTED_VALUE"""),45728.66666666667)</f>
        <v>45728.66667</v>
      </c>
      <c r="N300" s="1">
        <f>IFERROR(__xludf.DUMMYFUNCTION("""COMPUTED_VALUE"""),1.7770716E7)</f>
        <v>17770716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IFERROR(__xludf.DUMMYFUNCTION("""COMPUTED_VALUE"""),1532.39)</f>
        <v>1532.39</v>
      </c>
      <c r="D301" s="2">
        <f>IFERROR(__xludf.DUMMYFUNCTION("""COMPUTED_VALUE"""),45729.66666666667)</f>
        <v>45729.66667</v>
      </c>
      <c r="E301" s="1">
        <f>IFERROR(__xludf.DUMMYFUNCTION("""COMPUTED_VALUE"""),1533.26)</f>
        <v>1533.26</v>
      </c>
      <c r="G301" s="2">
        <f>IFERROR(__xludf.DUMMYFUNCTION("""COMPUTED_VALUE"""),45729.66666666667)</f>
        <v>45729.66667</v>
      </c>
      <c r="H301" s="1">
        <f>IFERROR(__xludf.DUMMYFUNCTION("""COMPUTED_VALUE"""),1490.78)</f>
        <v>1490.78</v>
      </c>
      <c r="J301" s="2">
        <f>IFERROR(__xludf.DUMMYFUNCTION("""COMPUTED_VALUE"""),45729.66666666667)</f>
        <v>45729.66667</v>
      </c>
      <c r="K301" s="1">
        <f>IFERROR(__xludf.DUMMYFUNCTION("""COMPUTED_VALUE"""),1499.39)</f>
        <v>1499.39</v>
      </c>
      <c r="M301" s="2">
        <f>IFERROR(__xludf.DUMMYFUNCTION("""COMPUTED_VALUE"""),45729.66666666667)</f>
        <v>45729.66667</v>
      </c>
      <c r="N301" s="1">
        <f>IFERROR(__xludf.DUMMYFUNCTION("""COMPUTED_VALUE"""),1.8417231E7)</f>
        <v>18417231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IFERROR(__xludf.DUMMYFUNCTION("""COMPUTED_VALUE"""),1511.05)</f>
        <v>1511.05</v>
      </c>
      <c r="D302" s="2">
        <f>IFERROR(__xludf.DUMMYFUNCTION("""COMPUTED_VALUE"""),45730.66666666667)</f>
        <v>45730.66667</v>
      </c>
      <c r="E302" s="1">
        <f>IFERROR(__xludf.DUMMYFUNCTION("""COMPUTED_VALUE"""),1514.68)</f>
        <v>1514.68</v>
      </c>
      <c r="G302" s="2">
        <f>IFERROR(__xludf.DUMMYFUNCTION("""COMPUTED_VALUE"""),45730.66666666667)</f>
        <v>45730.66667</v>
      </c>
      <c r="H302" s="1">
        <f>IFERROR(__xludf.DUMMYFUNCTION("""COMPUTED_VALUE"""),1494.08)</f>
        <v>1494.08</v>
      </c>
      <c r="J302" s="2">
        <f>IFERROR(__xludf.DUMMYFUNCTION("""COMPUTED_VALUE"""),45730.66666666667)</f>
        <v>45730.66667</v>
      </c>
      <c r="K302" s="1">
        <f>IFERROR(__xludf.DUMMYFUNCTION("""COMPUTED_VALUE"""),1504.81)</f>
        <v>1504.81</v>
      </c>
      <c r="M302" s="2">
        <f>IFERROR(__xludf.DUMMYFUNCTION("""COMPUTED_VALUE"""),45730.66666666667)</f>
        <v>45730.66667</v>
      </c>
      <c r="N302" s="1">
        <f>IFERROR(__xludf.DUMMYFUNCTION("""COMPUTED_VALUE"""),2.2124866E7)</f>
        <v>22124866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IFERROR(__xludf.DUMMYFUNCTION("""COMPUTED_VALUE"""),1510.37)</f>
        <v>1510.37</v>
      </c>
      <c r="D303" s="2">
        <f>IFERROR(__xludf.DUMMYFUNCTION("""COMPUTED_VALUE"""),45733.66666666667)</f>
        <v>45733.66667</v>
      </c>
      <c r="E303" s="1">
        <f>IFERROR(__xludf.DUMMYFUNCTION("""COMPUTED_VALUE"""),1529.75)</f>
        <v>1529.75</v>
      </c>
      <c r="G303" s="2">
        <f>IFERROR(__xludf.DUMMYFUNCTION("""COMPUTED_VALUE"""),45733.66666666667)</f>
        <v>45733.66667</v>
      </c>
      <c r="H303" s="1">
        <f>IFERROR(__xludf.DUMMYFUNCTION("""COMPUTED_VALUE"""),1504.75)</f>
        <v>1504.75</v>
      </c>
      <c r="J303" s="2">
        <f>IFERROR(__xludf.DUMMYFUNCTION("""COMPUTED_VALUE"""),45733.66666666667)</f>
        <v>45733.66667</v>
      </c>
      <c r="K303" s="1">
        <f>IFERROR(__xludf.DUMMYFUNCTION("""COMPUTED_VALUE"""),1522.49)</f>
        <v>1522.49</v>
      </c>
      <c r="M303" s="2">
        <f>IFERROR(__xludf.DUMMYFUNCTION("""COMPUTED_VALUE"""),45733.66666666667)</f>
        <v>45733.66667</v>
      </c>
      <c r="N303" s="1">
        <f>IFERROR(__xludf.DUMMYFUNCTION("""COMPUTED_VALUE"""),2.1195228E7)</f>
        <v>21195228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IFERROR(__xludf.DUMMYFUNCTION("""COMPUTED_VALUE"""),1518.06)</f>
        <v>1518.06</v>
      </c>
      <c r="D304" s="2">
        <f>IFERROR(__xludf.DUMMYFUNCTION("""COMPUTED_VALUE"""),45734.66666666667)</f>
        <v>45734.66667</v>
      </c>
      <c r="E304" s="1">
        <f>IFERROR(__xludf.DUMMYFUNCTION("""COMPUTED_VALUE"""),1529.05)</f>
        <v>1529.05</v>
      </c>
      <c r="G304" s="2">
        <f>IFERROR(__xludf.DUMMYFUNCTION("""COMPUTED_VALUE"""),45734.66666666667)</f>
        <v>45734.66667</v>
      </c>
      <c r="H304" s="1">
        <f>IFERROR(__xludf.DUMMYFUNCTION("""COMPUTED_VALUE"""),1510.73)</f>
        <v>1510.73</v>
      </c>
      <c r="J304" s="2">
        <f>IFERROR(__xludf.DUMMYFUNCTION("""COMPUTED_VALUE"""),45734.66666666667)</f>
        <v>45734.66667</v>
      </c>
      <c r="K304" s="1">
        <f>IFERROR(__xludf.DUMMYFUNCTION("""COMPUTED_VALUE"""),1522.83)</f>
        <v>1522.83</v>
      </c>
      <c r="M304" s="2">
        <f>IFERROR(__xludf.DUMMYFUNCTION("""COMPUTED_VALUE"""),45734.66666666667)</f>
        <v>45734.66667</v>
      </c>
      <c r="N304" s="1">
        <f>IFERROR(__xludf.DUMMYFUNCTION("""COMPUTED_VALUE"""),1.9064511E7)</f>
        <v>19064511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IFERROR(__xludf.DUMMYFUNCTION("""COMPUTED_VALUE"""),1528.28)</f>
        <v>1528.28</v>
      </c>
      <c r="D305" s="2">
        <f>IFERROR(__xludf.DUMMYFUNCTION("""COMPUTED_VALUE"""),45735.66666666667)</f>
        <v>45735.66667</v>
      </c>
      <c r="E305" s="1">
        <f>IFERROR(__xludf.DUMMYFUNCTION("""COMPUTED_VALUE"""),1565.74)</f>
        <v>1565.74</v>
      </c>
      <c r="G305" s="2">
        <f>IFERROR(__xludf.DUMMYFUNCTION("""COMPUTED_VALUE"""),45735.66666666667)</f>
        <v>45735.66667</v>
      </c>
      <c r="H305" s="1">
        <f>IFERROR(__xludf.DUMMYFUNCTION("""COMPUTED_VALUE"""),1525.47)</f>
        <v>1525.47</v>
      </c>
      <c r="J305" s="2">
        <f>IFERROR(__xludf.DUMMYFUNCTION("""COMPUTED_VALUE"""),45735.66666666667)</f>
        <v>45735.66667</v>
      </c>
      <c r="K305" s="1">
        <f>IFERROR(__xludf.DUMMYFUNCTION("""COMPUTED_VALUE"""),1559.25)</f>
        <v>1559.25</v>
      </c>
      <c r="M305" s="2">
        <f>IFERROR(__xludf.DUMMYFUNCTION("""COMPUTED_VALUE"""),45735.66666666667)</f>
        <v>45735.66667</v>
      </c>
      <c r="N305" s="1">
        <f>IFERROR(__xludf.DUMMYFUNCTION("""COMPUTED_VALUE"""),2.2716754E7)</f>
        <v>22716754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IFERROR(__xludf.DUMMYFUNCTION("""COMPUTED_VALUE"""),1551.29)</f>
        <v>1551.29</v>
      </c>
      <c r="D306" s="2">
        <f>IFERROR(__xludf.DUMMYFUNCTION("""COMPUTED_VALUE"""),45736.66666666667)</f>
        <v>45736.66667</v>
      </c>
      <c r="E306" s="1">
        <f>IFERROR(__xludf.DUMMYFUNCTION("""COMPUTED_VALUE"""),1563.06)</f>
        <v>1563.06</v>
      </c>
      <c r="G306" s="2">
        <f>IFERROR(__xludf.DUMMYFUNCTION("""COMPUTED_VALUE"""),45736.66666666667)</f>
        <v>45736.66667</v>
      </c>
      <c r="H306" s="1">
        <f>IFERROR(__xludf.DUMMYFUNCTION("""COMPUTED_VALUE"""),1534.76)</f>
        <v>1534.76</v>
      </c>
      <c r="J306" s="2">
        <f>IFERROR(__xludf.DUMMYFUNCTION("""COMPUTED_VALUE"""),45736.66666666667)</f>
        <v>45736.66667</v>
      </c>
      <c r="K306" s="1">
        <f>IFERROR(__xludf.DUMMYFUNCTION("""COMPUTED_VALUE"""),1537.55)</f>
        <v>1537.55</v>
      </c>
      <c r="M306" s="2">
        <f>IFERROR(__xludf.DUMMYFUNCTION("""COMPUTED_VALUE"""),45736.66666666667)</f>
        <v>45736.66667</v>
      </c>
      <c r="N306" s="1">
        <f>IFERROR(__xludf.DUMMYFUNCTION("""COMPUTED_VALUE"""),2.1344902E7)</f>
        <v>21344902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IFERROR(__xludf.DUMMYFUNCTION("""COMPUTED_VALUE"""),1522.01)</f>
        <v>1522.01</v>
      </c>
      <c r="D307" s="2">
        <f>IFERROR(__xludf.DUMMYFUNCTION("""COMPUTED_VALUE"""),45737.66666666667)</f>
        <v>45737.66667</v>
      </c>
      <c r="E307" s="1">
        <f>IFERROR(__xludf.DUMMYFUNCTION("""COMPUTED_VALUE"""),1536.34)</f>
        <v>1536.34</v>
      </c>
      <c r="G307" s="2">
        <f>IFERROR(__xludf.DUMMYFUNCTION("""COMPUTED_VALUE"""),45737.66666666667)</f>
        <v>45737.66667</v>
      </c>
      <c r="H307" s="1">
        <f>IFERROR(__xludf.DUMMYFUNCTION("""COMPUTED_VALUE"""),1507.8)</f>
        <v>1507.8</v>
      </c>
      <c r="J307" s="2">
        <f>IFERROR(__xludf.DUMMYFUNCTION("""COMPUTED_VALUE"""),45737.66666666667)</f>
        <v>45737.66667</v>
      </c>
      <c r="K307" s="1">
        <f>IFERROR(__xludf.DUMMYFUNCTION("""COMPUTED_VALUE"""),1531.42)</f>
        <v>1531.42</v>
      </c>
      <c r="M307" s="2">
        <f>IFERROR(__xludf.DUMMYFUNCTION("""COMPUTED_VALUE"""),45737.66666666667)</f>
        <v>45737.66667</v>
      </c>
      <c r="N307" s="1">
        <f>IFERROR(__xludf.DUMMYFUNCTION("""COMPUTED_VALUE"""),3.8410597E7)</f>
        <v>38410597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IFERROR(__xludf.DUMMYFUNCTION("""COMPUTED_VALUE"""),1545.35)</f>
        <v>1545.35</v>
      </c>
      <c r="D308" s="2">
        <f>IFERROR(__xludf.DUMMYFUNCTION("""COMPUTED_VALUE"""),45740.66666666667)</f>
        <v>45740.66667</v>
      </c>
      <c r="E308" s="1">
        <f>IFERROR(__xludf.DUMMYFUNCTION("""COMPUTED_VALUE"""),1589.76)</f>
        <v>1589.76</v>
      </c>
      <c r="G308" s="2">
        <f>IFERROR(__xludf.DUMMYFUNCTION("""COMPUTED_VALUE"""),45740.66666666667)</f>
        <v>45740.66667</v>
      </c>
      <c r="H308" s="1">
        <f>IFERROR(__xludf.DUMMYFUNCTION("""COMPUTED_VALUE"""),1545.34)</f>
        <v>1545.34</v>
      </c>
      <c r="J308" s="2">
        <f>IFERROR(__xludf.DUMMYFUNCTION("""COMPUTED_VALUE"""),45740.66666666667)</f>
        <v>45740.66667</v>
      </c>
      <c r="K308" s="1">
        <f>IFERROR(__xludf.DUMMYFUNCTION("""COMPUTED_VALUE"""),1588.17)</f>
        <v>1588.17</v>
      </c>
      <c r="M308" s="2">
        <f>IFERROR(__xludf.DUMMYFUNCTION("""COMPUTED_VALUE"""),45740.66666666667)</f>
        <v>45740.66667</v>
      </c>
      <c r="N308" s="1">
        <f>IFERROR(__xludf.DUMMYFUNCTION("""COMPUTED_VALUE"""),2.1758748E7)</f>
        <v>21758748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IFERROR(__xludf.DUMMYFUNCTION("""COMPUTED_VALUE"""),1589.68)</f>
        <v>1589.68</v>
      </c>
      <c r="D309" s="2">
        <f>IFERROR(__xludf.DUMMYFUNCTION("""COMPUTED_VALUE"""),45741.66666666667)</f>
        <v>45741.66667</v>
      </c>
      <c r="E309" s="1">
        <f>IFERROR(__xludf.DUMMYFUNCTION("""COMPUTED_VALUE"""),1597.84)</f>
        <v>1597.84</v>
      </c>
      <c r="G309" s="2">
        <f>IFERROR(__xludf.DUMMYFUNCTION("""COMPUTED_VALUE"""),45741.66666666667)</f>
        <v>45741.66667</v>
      </c>
      <c r="H309" s="1">
        <f>IFERROR(__xludf.DUMMYFUNCTION("""COMPUTED_VALUE"""),1578.41)</f>
        <v>1578.41</v>
      </c>
      <c r="J309" s="2">
        <f>IFERROR(__xludf.DUMMYFUNCTION("""COMPUTED_VALUE"""),45741.66666666667)</f>
        <v>45741.66667</v>
      </c>
      <c r="K309" s="1">
        <f>IFERROR(__xludf.DUMMYFUNCTION("""COMPUTED_VALUE"""),1585.92)</f>
        <v>1585.92</v>
      </c>
      <c r="M309" s="2">
        <f>IFERROR(__xludf.DUMMYFUNCTION("""COMPUTED_VALUE"""),45741.66666666667)</f>
        <v>45741.66667</v>
      </c>
      <c r="N309" s="1">
        <f>IFERROR(__xludf.DUMMYFUNCTION("""COMPUTED_VALUE"""),1.8507275E7)</f>
        <v>18507275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IFERROR(__xludf.DUMMYFUNCTION("""COMPUTED_VALUE"""),1586.73)</f>
        <v>1586.73</v>
      </c>
      <c r="D310" s="2">
        <f>IFERROR(__xludf.DUMMYFUNCTION("""COMPUTED_VALUE"""),45742.66666666667)</f>
        <v>45742.66667</v>
      </c>
      <c r="E310" s="1">
        <f>IFERROR(__xludf.DUMMYFUNCTION("""COMPUTED_VALUE"""),1592.32)</f>
        <v>1592.32</v>
      </c>
      <c r="G310" s="2">
        <f>IFERROR(__xludf.DUMMYFUNCTION("""COMPUTED_VALUE"""),45742.66666666667)</f>
        <v>45742.66667</v>
      </c>
      <c r="H310" s="1">
        <f>IFERROR(__xludf.DUMMYFUNCTION("""COMPUTED_VALUE"""),1577.39)</f>
        <v>1577.39</v>
      </c>
      <c r="J310" s="2">
        <f>IFERROR(__xludf.DUMMYFUNCTION("""COMPUTED_VALUE"""),45742.66666666667)</f>
        <v>45742.66667</v>
      </c>
      <c r="K310" s="1">
        <f>IFERROR(__xludf.DUMMYFUNCTION("""COMPUTED_VALUE"""),1582.56)</f>
        <v>1582.56</v>
      </c>
      <c r="M310" s="2">
        <f>IFERROR(__xludf.DUMMYFUNCTION("""COMPUTED_VALUE"""),45742.66666666667)</f>
        <v>45742.66667</v>
      </c>
      <c r="N310" s="1">
        <f>IFERROR(__xludf.DUMMYFUNCTION("""COMPUTED_VALUE"""),1.3081086E7)</f>
        <v>13081086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IFERROR(__xludf.DUMMYFUNCTION("""COMPUTED_VALUE"""),1583.38)</f>
        <v>1583.38</v>
      </c>
      <c r="D311" s="2">
        <f>IFERROR(__xludf.DUMMYFUNCTION("""COMPUTED_VALUE"""),45743.66666666667)</f>
        <v>45743.66667</v>
      </c>
      <c r="E311" s="1">
        <f>IFERROR(__xludf.DUMMYFUNCTION("""COMPUTED_VALUE"""),1605.32)</f>
        <v>1605.32</v>
      </c>
      <c r="G311" s="2">
        <f>IFERROR(__xludf.DUMMYFUNCTION("""COMPUTED_VALUE"""),45743.66666666667)</f>
        <v>45743.66667</v>
      </c>
      <c r="H311" s="1">
        <f>IFERROR(__xludf.DUMMYFUNCTION("""COMPUTED_VALUE"""),1579.31)</f>
        <v>1579.31</v>
      </c>
      <c r="J311" s="2">
        <f>IFERROR(__xludf.DUMMYFUNCTION("""COMPUTED_VALUE"""),45743.66666666667)</f>
        <v>45743.66667</v>
      </c>
      <c r="K311" s="1">
        <f>IFERROR(__xludf.DUMMYFUNCTION("""COMPUTED_VALUE"""),1594.41)</f>
        <v>1594.41</v>
      </c>
      <c r="M311" s="2">
        <f>IFERROR(__xludf.DUMMYFUNCTION("""COMPUTED_VALUE"""),45743.66666666667)</f>
        <v>45743.66667</v>
      </c>
      <c r="N311" s="1">
        <f>IFERROR(__xludf.DUMMYFUNCTION("""COMPUTED_VALUE"""),1.2566273E7)</f>
        <v>12566273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IFERROR(__xludf.DUMMYFUNCTION("""COMPUTED_VALUE"""),1588.37)</f>
        <v>1588.37</v>
      </c>
      <c r="D312" s="2">
        <f>IFERROR(__xludf.DUMMYFUNCTION("""COMPUTED_VALUE"""),45744.66666666667)</f>
        <v>45744.66667</v>
      </c>
      <c r="E312" s="1">
        <f>IFERROR(__xludf.DUMMYFUNCTION("""COMPUTED_VALUE"""),1588.37)</f>
        <v>1588.37</v>
      </c>
      <c r="G312" s="2">
        <f>IFERROR(__xludf.DUMMYFUNCTION("""COMPUTED_VALUE"""),45744.66666666667)</f>
        <v>45744.66667</v>
      </c>
      <c r="H312" s="1">
        <f>IFERROR(__xludf.DUMMYFUNCTION("""COMPUTED_VALUE"""),1546.11)</f>
        <v>1546.11</v>
      </c>
      <c r="J312" s="2">
        <f>IFERROR(__xludf.DUMMYFUNCTION("""COMPUTED_VALUE"""),45744.66666666667)</f>
        <v>45744.66667</v>
      </c>
      <c r="K312" s="1">
        <f>IFERROR(__xludf.DUMMYFUNCTION("""COMPUTED_VALUE"""),1557.89)</f>
        <v>1557.89</v>
      </c>
      <c r="M312" s="2">
        <f>IFERROR(__xludf.DUMMYFUNCTION("""COMPUTED_VALUE"""),45744.66666666667)</f>
        <v>45744.66667</v>
      </c>
      <c r="N312" s="1">
        <f>IFERROR(__xludf.DUMMYFUNCTION("""COMPUTED_VALUE"""),1.5837251E7)</f>
        <v>15837251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IFERROR(__xludf.DUMMYFUNCTION("""COMPUTED_VALUE"""),1548.44)</f>
        <v>1548.44</v>
      </c>
      <c r="D313" s="2">
        <f>IFERROR(__xludf.DUMMYFUNCTION("""COMPUTED_VALUE"""),45747.66666666667)</f>
        <v>45747.66667</v>
      </c>
      <c r="E313" s="1">
        <f>IFERROR(__xludf.DUMMYFUNCTION("""COMPUTED_VALUE"""),1602.25)</f>
        <v>1602.25</v>
      </c>
      <c r="G313" s="2">
        <f>IFERROR(__xludf.DUMMYFUNCTION("""COMPUTED_VALUE"""),45747.66666666667)</f>
        <v>45747.66667</v>
      </c>
      <c r="H313" s="1">
        <f>IFERROR(__xludf.DUMMYFUNCTION("""COMPUTED_VALUE"""),1545.14)</f>
        <v>1545.14</v>
      </c>
      <c r="J313" s="2">
        <f>IFERROR(__xludf.DUMMYFUNCTION("""COMPUTED_VALUE"""),45747.66666666667)</f>
        <v>45747.66667</v>
      </c>
      <c r="K313" s="1">
        <f>IFERROR(__xludf.DUMMYFUNCTION("""COMPUTED_VALUE"""),1597.31)</f>
        <v>1597.31</v>
      </c>
      <c r="M313" s="2">
        <f>IFERROR(__xludf.DUMMYFUNCTION("""COMPUTED_VALUE"""),45747.66666666667)</f>
        <v>45747.66667</v>
      </c>
      <c r="N313" s="1">
        <f>IFERROR(__xludf.DUMMYFUNCTION("""COMPUTED_VALUE"""),1.8157298E7)</f>
        <v>18157298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IFERROR(__xludf.DUMMYFUNCTION("""COMPUTED_VALUE"""),1594.59)</f>
        <v>1594.59</v>
      </c>
      <c r="D314" s="2">
        <f>IFERROR(__xludf.DUMMYFUNCTION("""COMPUTED_VALUE"""),45748.66666666667)</f>
        <v>45748.66667</v>
      </c>
      <c r="E314" s="1">
        <f>IFERROR(__xludf.DUMMYFUNCTION("""COMPUTED_VALUE"""),1615.92)</f>
        <v>1615.92</v>
      </c>
      <c r="G314" s="2">
        <f>IFERROR(__xludf.DUMMYFUNCTION("""COMPUTED_VALUE"""),45748.66666666667)</f>
        <v>45748.66667</v>
      </c>
      <c r="H314" s="1">
        <f>IFERROR(__xludf.DUMMYFUNCTION("""COMPUTED_VALUE"""),1592.91)</f>
        <v>1592.91</v>
      </c>
      <c r="J314" s="2">
        <f>IFERROR(__xludf.DUMMYFUNCTION("""COMPUTED_VALUE"""),45748.66666666667)</f>
        <v>45748.66667</v>
      </c>
      <c r="K314" s="1">
        <f>IFERROR(__xludf.DUMMYFUNCTION("""COMPUTED_VALUE"""),1612.42)</f>
        <v>1612.42</v>
      </c>
      <c r="M314" s="2">
        <f>IFERROR(__xludf.DUMMYFUNCTION("""COMPUTED_VALUE"""),45748.66666666667)</f>
        <v>45748.66667</v>
      </c>
      <c r="N314" s="1">
        <f>IFERROR(__xludf.DUMMYFUNCTION("""COMPUTED_VALUE"""),1.5544392E7)</f>
        <v>15544392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IFERROR(__xludf.DUMMYFUNCTION("""COMPUTED_VALUE"""),1602.32)</f>
        <v>1602.32</v>
      </c>
      <c r="D315" s="2">
        <f>IFERROR(__xludf.DUMMYFUNCTION("""COMPUTED_VALUE"""),45749.66666666667)</f>
        <v>45749.66667</v>
      </c>
      <c r="E315" s="1">
        <f>IFERROR(__xludf.DUMMYFUNCTION("""COMPUTED_VALUE"""),1656.22)</f>
        <v>1656.22</v>
      </c>
      <c r="G315" s="2">
        <f>IFERROR(__xludf.DUMMYFUNCTION("""COMPUTED_VALUE"""),45749.66666666667)</f>
        <v>45749.66667</v>
      </c>
      <c r="H315" s="1">
        <f>IFERROR(__xludf.DUMMYFUNCTION("""COMPUTED_VALUE"""),1600.15)</f>
        <v>1600.15</v>
      </c>
      <c r="J315" s="2">
        <f>IFERROR(__xludf.DUMMYFUNCTION("""COMPUTED_VALUE"""),45749.66666666667)</f>
        <v>45749.66667</v>
      </c>
      <c r="K315" s="1">
        <f>IFERROR(__xludf.DUMMYFUNCTION("""COMPUTED_VALUE"""),1649.38)</f>
        <v>1649.38</v>
      </c>
      <c r="M315" s="2">
        <f>IFERROR(__xludf.DUMMYFUNCTION("""COMPUTED_VALUE"""),45749.66666666667)</f>
        <v>45749.66667</v>
      </c>
      <c r="N315" s="1">
        <f>IFERROR(__xludf.DUMMYFUNCTION("""COMPUTED_VALUE"""),1.8108134E7)</f>
        <v>18108134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IFERROR(__xludf.DUMMYFUNCTION("""COMPUTED_VALUE"""),1627.57)</f>
        <v>1627.57</v>
      </c>
      <c r="D316" s="2">
        <f>IFERROR(__xludf.DUMMYFUNCTION("""COMPUTED_VALUE"""),45750.66666666667)</f>
        <v>45750.66667</v>
      </c>
      <c r="E316" s="1">
        <f>IFERROR(__xludf.DUMMYFUNCTION("""COMPUTED_VALUE"""),1664.32)</f>
        <v>1664.32</v>
      </c>
      <c r="G316" s="2">
        <f>IFERROR(__xludf.DUMMYFUNCTION("""COMPUTED_VALUE"""),45750.66666666667)</f>
        <v>45750.66667</v>
      </c>
      <c r="H316" s="1">
        <f>IFERROR(__xludf.DUMMYFUNCTION("""COMPUTED_VALUE"""),1608.39)</f>
        <v>1608.39</v>
      </c>
      <c r="J316" s="2">
        <f>IFERROR(__xludf.DUMMYFUNCTION("""COMPUTED_VALUE"""),45750.66666666667)</f>
        <v>45750.66667</v>
      </c>
      <c r="K316" s="1">
        <f>IFERROR(__xludf.DUMMYFUNCTION("""COMPUTED_VALUE"""),1632.89)</f>
        <v>1632.89</v>
      </c>
      <c r="M316" s="2">
        <f>IFERROR(__xludf.DUMMYFUNCTION("""COMPUTED_VALUE"""),45750.66666666667)</f>
        <v>45750.66667</v>
      </c>
      <c r="N316" s="1">
        <f>IFERROR(__xludf.DUMMYFUNCTION("""COMPUTED_VALUE"""),4.5022205E7)</f>
        <v>45022205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IFERROR(__xludf.DUMMYFUNCTION("""COMPUTED_VALUE"""),1627.71)</f>
        <v>1627.71</v>
      </c>
      <c r="D317" s="2">
        <f>IFERROR(__xludf.DUMMYFUNCTION("""COMPUTED_VALUE"""),45751.66666666667)</f>
        <v>45751.66667</v>
      </c>
      <c r="E317" s="1">
        <f>IFERROR(__xludf.DUMMYFUNCTION("""COMPUTED_VALUE"""),1681.35)</f>
        <v>1681.35</v>
      </c>
      <c r="G317" s="2">
        <f>IFERROR(__xludf.DUMMYFUNCTION("""COMPUTED_VALUE"""),45751.66666666667)</f>
        <v>45751.66667</v>
      </c>
      <c r="H317" s="1">
        <f>IFERROR(__xludf.DUMMYFUNCTION("""COMPUTED_VALUE"""),1597.35)</f>
        <v>1597.35</v>
      </c>
      <c r="J317" s="2">
        <f>IFERROR(__xludf.DUMMYFUNCTION("""COMPUTED_VALUE"""),45751.66666666667)</f>
        <v>45751.66667</v>
      </c>
      <c r="K317" s="1">
        <f>IFERROR(__xludf.DUMMYFUNCTION("""COMPUTED_VALUE"""),1601.15)</f>
        <v>1601.15</v>
      </c>
      <c r="M317" s="2">
        <f>IFERROR(__xludf.DUMMYFUNCTION("""COMPUTED_VALUE"""),45751.66666666667)</f>
        <v>45751.66667</v>
      </c>
      <c r="N317" s="1">
        <f>IFERROR(__xludf.DUMMYFUNCTION("""COMPUTED_VALUE"""),4.3637525E7)</f>
        <v>43637525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IFERROR(__xludf.DUMMYFUNCTION("""COMPUTED_VALUE"""),1578.15)</f>
        <v>1578.15</v>
      </c>
      <c r="D318" s="2">
        <f>IFERROR(__xludf.DUMMYFUNCTION("""COMPUTED_VALUE"""),45754.66666666667)</f>
        <v>45754.66667</v>
      </c>
      <c r="E318" s="1">
        <f>IFERROR(__xludf.DUMMYFUNCTION("""COMPUTED_VALUE"""),1626.72)</f>
        <v>1626.72</v>
      </c>
      <c r="G318" s="2">
        <f>IFERROR(__xludf.DUMMYFUNCTION("""COMPUTED_VALUE"""),45754.66666666667)</f>
        <v>45754.66667</v>
      </c>
      <c r="H318" s="1">
        <f>IFERROR(__xludf.DUMMYFUNCTION("""COMPUTED_VALUE"""),1523.91)</f>
        <v>1523.91</v>
      </c>
      <c r="J318" s="2">
        <f>IFERROR(__xludf.DUMMYFUNCTION("""COMPUTED_VALUE"""),45754.66666666667)</f>
        <v>45754.66667</v>
      </c>
      <c r="K318" s="1">
        <f>IFERROR(__xludf.DUMMYFUNCTION("""COMPUTED_VALUE"""),1564.24)</f>
        <v>1564.24</v>
      </c>
      <c r="M318" s="2">
        <f>IFERROR(__xludf.DUMMYFUNCTION("""COMPUTED_VALUE"""),45754.66666666667)</f>
        <v>45754.66667</v>
      </c>
      <c r="N318" s="1">
        <f>IFERROR(__xludf.DUMMYFUNCTION("""COMPUTED_VALUE"""),3.4613468E7)</f>
        <v>34613468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IFERROR(__xludf.DUMMYFUNCTION("""COMPUTED_VALUE"""),1609.0)</f>
        <v>1609</v>
      </c>
      <c r="D319" s="2">
        <f>IFERROR(__xludf.DUMMYFUNCTION("""COMPUTED_VALUE"""),45755.66666666667)</f>
        <v>45755.66667</v>
      </c>
      <c r="E319" s="1">
        <f>IFERROR(__xludf.DUMMYFUNCTION("""COMPUTED_VALUE"""),1634.63)</f>
        <v>1634.63</v>
      </c>
      <c r="G319" s="2">
        <f>IFERROR(__xludf.DUMMYFUNCTION("""COMPUTED_VALUE"""),45755.66666666667)</f>
        <v>45755.66667</v>
      </c>
      <c r="H319" s="1">
        <f>IFERROR(__xludf.DUMMYFUNCTION("""COMPUTED_VALUE"""),1545.19)</f>
        <v>1545.19</v>
      </c>
      <c r="J319" s="2">
        <f>IFERROR(__xludf.DUMMYFUNCTION("""COMPUTED_VALUE"""),45755.66666666667)</f>
        <v>45755.66667</v>
      </c>
      <c r="K319" s="1">
        <f>IFERROR(__xludf.DUMMYFUNCTION("""COMPUTED_VALUE"""),1564.05)</f>
        <v>1564.05</v>
      </c>
      <c r="M319" s="2">
        <f>IFERROR(__xludf.DUMMYFUNCTION("""COMPUTED_VALUE"""),45755.66666666667)</f>
        <v>45755.66667</v>
      </c>
      <c r="N319" s="1">
        <f>IFERROR(__xludf.DUMMYFUNCTION("""COMPUTED_VALUE"""),2.9550201E7)</f>
        <v>29550201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IFERROR(__xludf.DUMMYFUNCTION("""COMPUTED_VALUE"""),1560.22)</f>
        <v>1560.22</v>
      </c>
      <c r="D320" s="2">
        <f>IFERROR(__xludf.DUMMYFUNCTION("""COMPUTED_VALUE"""),45756.66666666667)</f>
        <v>45756.66667</v>
      </c>
      <c r="E320" s="1">
        <f>IFERROR(__xludf.DUMMYFUNCTION("""COMPUTED_VALUE"""),1692.77)</f>
        <v>1692.77</v>
      </c>
      <c r="G320" s="2">
        <f>IFERROR(__xludf.DUMMYFUNCTION("""COMPUTED_VALUE"""),45756.66666666667)</f>
        <v>45756.66667</v>
      </c>
      <c r="H320" s="1">
        <f>IFERROR(__xludf.DUMMYFUNCTION("""COMPUTED_VALUE"""),1560.22)</f>
        <v>1560.22</v>
      </c>
      <c r="J320" s="2">
        <f>IFERROR(__xludf.DUMMYFUNCTION("""COMPUTED_VALUE"""),45756.66666666667)</f>
        <v>45756.66667</v>
      </c>
      <c r="K320" s="1">
        <f>IFERROR(__xludf.DUMMYFUNCTION("""COMPUTED_VALUE"""),1663.9)</f>
        <v>1663.9</v>
      </c>
      <c r="M320" s="2">
        <f>IFERROR(__xludf.DUMMYFUNCTION("""COMPUTED_VALUE"""),45756.66666666667)</f>
        <v>45756.66667</v>
      </c>
      <c r="N320" s="1">
        <f>IFERROR(__xludf.DUMMYFUNCTION("""COMPUTED_VALUE"""),3.7769368E7)</f>
        <v>37769368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IFERROR(__xludf.DUMMYFUNCTION("""COMPUTED_VALUE"""),1651.38)</f>
        <v>1651.38</v>
      </c>
      <c r="D321" s="2">
        <f>IFERROR(__xludf.DUMMYFUNCTION("""COMPUTED_VALUE"""),45757.66666666667)</f>
        <v>45757.66667</v>
      </c>
      <c r="E321" s="1">
        <f>IFERROR(__xludf.DUMMYFUNCTION("""COMPUTED_VALUE"""),1690.95)</f>
        <v>1690.95</v>
      </c>
      <c r="G321" s="2">
        <f>IFERROR(__xludf.DUMMYFUNCTION("""COMPUTED_VALUE"""),45757.66666666667)</f>
        <v>45757.66667</v>
      </c>
      <c r="H321" s="1">
        <f>IFERROR(__xludf.DUMMYFUNCTION("""COMPUTED_VALUE"""),1630.21)</f>
        <v>1630.21</v>
      </c>
      <c r="J321" s="2">
        <f>IFERROR(__xludf.DUMMYFUNCTION("""COMPUTED_VALUE"""),45757.66666666667)</f>
        <v>45757.66667</v>
      </c>
      <c r="K321" s="1">
        <f>IFERROR(__xludf.DUMMYFUNCTION("""COMPUTED_VALUE"""),1677.71)</f>
        <v>1677.71</v>
      </c>
      <c r="M321" s="2">
        <f>IFERROR(__xludf.DUMMYFUNCTION("""COMPUTED_VALUE"""),45757.66666666667)</f>
        <v>45757.66667</v>
      </c>
      <c r="N321" s="1">
        <f>IFERROR(__xludf.DUMMYFUNCTION("""COMPUTED_VALUE"""),2.4726413E7)</f>
        <v>24726413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IFERROR(__xludf.DUMMYFUNCTION("""COMPUTED_VALUE"""),1670.96)</f>
        <v>1670.96</v>
      </c>
      <c r="D322" s="2">
        <f>IFERROR(__xludf.DUMMYFUNCTION("""COMPUTED_VALUE"""),45758.66666666667)</f>
        <v>45758.66667</v>
      </c>
      <c r="E322" s="1">
        <f>IFERROR(__xludf.DUMMYFUNCTION("""COMPUTED_VALUE"""),1698.89)</f>
        <v>1698.89</v>
      </c>
      <c r="G322" s="2">
        <f>IFERROR(__xludf.DUMMYFUNCTION("""COMPUTED_VALUE"""),45758.66666666667)</f>
        <v>45758.66667</v>
      </c>
      <c r="H322" s="1">
        <f>IFERROR(__xludf.DUMMYFUNCTION("""COMPUTED_VALUE"""),1655.21)</f>
        <v>1655.21</v>
      </c>
      <c r="J322" s="2">
        <f>IFERROR(__xludf.DUMMYFUNCTION("""COMPUTED_VALUE"""),45758.66666666667)</f>
        <v>45758.66667</v>
      </c>
      <c r="K322" s="1">
        <f>IFERROR(__xludf.DUMMYFUNCTION("""COMPUTED_VALUE"""),1688.9)</f>
        <v>1688.9</v>
      </c>
      <c r="M322" s="2">
        <f>IFERROR(__xludf.DUMMYFUNCTION("""COMPUTED_VALUE"""),45758.66666666667)</f>
        <v>45758.66667</v>
      </c>
      <c r="N322" s="1">
        <f>IFERROR(__xludf.DUMMYFUNCTION("""COMPUTED_VALUE"""),2.442823E7)</f>
        <v>24428230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IFERROR(__xludf.DUMMYFUNCTION("""COMPUTED_VALUE"""),1706.73)</f>
        <v>1706.73</v>
      </c>
      <c r="D323" s="2">
        <f>IFERROR(__xludf.DUMMYFUNCTION("""COMPUTED_VALUE"""),45761.66666666667)</f>
        <v>45761.66667</v>
      </c>
      <c r="E323" s="1">
        <f>IFERROR(__xludf.DUMMYFUNCTION("""COMPUTED_VALUE"""),1726.11)</f>
        <v>1726.11</v>
      </c>
      <c r="G323" s="2">
        <f>IFERROR(__xludf.DUMMYFUNCTION("""COMPUTED_VALUE"""),45761.66666666667)</f>
        <v>45761.66667</v>
      </c>
      <c r="H323" s="1">
        <f>IFERROR(__xludf.DUMMYFUNCTION("""COMPUTED_VALUE"""),1696.74)</f>
        <v>1696.74</v>
      </c>
      <c r="J323" s="2">
        <f>IFERROR(__xludf.DUMMYFUNCTION("""COMPUTED_VALUE"""),45761.66666666667)</f>
        <v>45761.66667</v>
      </c>
      <c r="K323" s="1">
        <f>IFERROR(__xludf.DUMMYFUNCTION("""COMPUTED_VALUE"""),1717.09)</f>
        <v>1717.09</v>
      </c>
      <c r="M323" s="2">
        <f>IFERROR(__xludf.DUMMYFUNCTION("""COMPUTED_VALUE"""),45761.66666666667)</f>
        <v>45761.66667</v>
      </c>
      <c r="N323" s="1">
        <f>IFERROR(__xludf.DUMMYFUNCTION("""COMPUTED_VALUE"""),2.1685966E7)</f>
        <v>21685966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IFERROR(__xludf.DUMMYFUNCTION("""COMPUTED_VALUE"""),1715.33)</f>
        <v>1715.33</v>
      </c>
      <c r="D324" s="2">
        <f>IFERROR(__xludf.DUMMYFUNCTION("""COMPUTED_VALUE"""),45762.66666666667)</f>
        <v>45762.66667</v>
      </c>
      <c r="E324" s="1">
        <f>IFERROR(__xludf.DUMMYFUNCTION("""COMPUTED_VALUE"""),1723.44)</f>
        <v>1723.44</v>
      </c>
      <c r="G324" s="2">
        <f>IFERROR(__xludf.DUMMYFUNCTION("""COMPUTED_VALUE"""),45762.66666666667)</f>
        <v>45762.66667</v>
      </c>
      <c r="H324" s="1">
        <f>IFERROR(__xludf.DUMMYFUNCTION("""COMPUTED_VALUE"""),1686.45)</f>
        <v>1686.45</v>
      </c>
      <c r="J324" s="2">
        <f>IFERROR(__xludf.DUMMYFUNCTION("""COMPUTED_VALUE"""),45762.66666666667)</f>
        <v>45762.66667</v>
      </c>
      <c r="K324" s="1">
        <f>IFERROR(__xludf.DUMMYFUNCTION("""COMPUTED_VALUE"""),1688.42)</f>
        <v>1688.42</v>
      </c>
      <c r="M324" s="2">
        <f>IFERROR(__xludf.DUMMYFUNCTION("""COMPUTED_VALUE"""),45762.66666666667)</f>
        <v>45762.66667</v>
      </c>
      <c r="N324" s="1">
        <f>IFERROR(__xludf.DUMMYFUNCTION("""COMPUTED_VALUE"""),1.6078765E7)</f>
        <v>16078765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IFERROR(__xludf.DUMMYFUNCTION("""COMPUTED_VALUE"""),1692.53)</f>
        <v>1692.53</v>
      </c>
      <c r="D325" s="2">
        <f>IFERROR(__xludf.DUMMYFUNCTION("""COMPUTED_VALUE"""),45763.66666666667)</f>
        <v>45763.66667</v>
      </c>
      <c r="E325" s="1">
        <f>IFERROR(__xludf.DUMMYFUNCTION("""COMPUTED_VALUE"""),1694.14)</f>
        <v>1694.14</v>
      </c>
      <c r="G325" s="2">
        <f>IFERROR(__xludf.DUMMYFUNCTION("""COMPUTED_VALUE"""),45763.66666666667)</f>
        <v>45763.66667</v>
      </c>
      <c r="H325" s="1">
        <f>IFERROR(__xludf.DUMMYFUNCTION("""COMPUTED_VALUE"""),1646.94)</f>
        <v>1646.94</v>
      </c>
      <c r="J325" s="2">
        <f>IFERROR(__xludf.DUMMYFUNCTION("""COMPUTED_VALUE"""),45763.66666666667)</f>
        <v>45763.66667</v>
      </c>
      <c r="K325" s="1">
        <f>IFERROR(__xludf.DUMMYFUNCTION("""COMPUTED_VALUE"""),1656.64)</f>
        <v>1656.64</v>
      </c>
      <c r="M325" s="2">
        <f>IFERROR(__xludf.DUMMYFUNCTION("""COMPUTED_VALUE"""),45763.66666666667)</f>
        <v>45763.66667</v>
      </c>
      <c r="N325" s="1">
        <f>IFERROR(__xludf.DUMMYFUNCTION("""COMPUTED_VALUE"""),1.6923267E7)</f>
        <v>16923267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IFERROR(__xludf.DUMMYFUNCTION("""COMPUTED_VALUE"""),1664.52)</f>
        <v>1664.52</v>
      </c>
      <c r="D326" s="2">
        <f>IFERROR(__xludf.DUMMYFUNCTION("""COMPUTED_VALUE"""),45764.66666666667)</f>
        <v>45764.66667</v>
      </c>
      <c r="E326" s="1">
        <f>IFERROR(__xludf.DUMMYFUNCTION("""COMPUTED_VALUE"""),1677.27)</f>
        <v>1677.27</v>
      </c>
      <c r="G326" s="2">
        <f>IFERROR(__xludf.DUMMYFUNCTION("""COMPUTED_VALUE"""),45764.66666666667)</f>
        <v>45764.66667</v>
      </c>
      <c r="H326" s="1">
        <f>IFERROR(__xludf.DUMMYFUNCTION("""COMPUTED_VALUE"""),1654.32)</f>
        <v>1654.32</v>
      </c>
      <c r="J326" s="2">
        <f>IFERROR(__xludf.DUMMYFUNCTION("""COMPUTED_VALUE"""),45764.66666666667)</f>
        <v>45764.66667</v>
      </c>
      <c r="K326" s="1">
        <f>IFERROR(__xludf.DUMMYFUNCTION("""COMPUTED_VALUE"""),1672.7)</f>
        <v>1672.7</v>
      </c>
      <c r="M326" s="2">
        <f>IFERROR(__xludf.DUMMYFUNCTION("""COMPUTED_VALUE"""),45764.66666666667)</f>
        <v>45764.66667</v>
      </c>
      <c r="N326" s="1">
        <f>IFERROR(__xludf.DUMMYFUNCTION("""COMPUTED_VALUE"""),1.8767744E7)</f>
        <v>18767744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IFERROR(__xludf.DUMMYFUNCTION("""COMPUTED_VALUE"""),1666.52)</f>
        <v>1666.52</v>
      </c>
      <c r="D327" s="2">
        <f>IFERROR(__xludf.DUMMYFUNCTION("""COMPUTED_VALUE"""),45768.66666666667)</f>
        <v>45768.66667</v>
      </c>
      <c r="E327" s="1">
        <f>IFERROR(__xludf.DUMMYFUNCTION("""COMPUTED_VALUE"""),1668.46)</f>
        <v>1668.46</v>
      </c>
      <c r="G327" s="2">
        <f>IFERROR(__xludf.DUMMYFUNCTION("""COMPUTED_VALUE"""),45768.66666666667)</f>
        <v>45768.66667</v>
      </c>
      <c r="H327" s="1">
        <f>IFERROR(__xludf.DUMMYFUNCTION("""COMPUTED_VALUE"""),1601.16)</f>
        <v>1601.16</v>
      </c>
      <c r="J327" s="2">
        <f>IFERROR(__xludf.DUMMYFUNCTION("""COMPUTED_VALUE"""),45768.66666666667)</f>
        <v>45768.66667</v>
      </c>
      <c r="K327" s="1">
        <f>IFERROR(__xludf.DUMMYFUNCTION("""COMPUTED_VALUE"""),1624.22)</f>
        <v>1624.22</v>
      </c>
      <c r="M327" s="2">
        <f>IFERROR(__xludf.DUMMYFUNCTION("""COMPUTED_VALUE"""),45768.66666666667)</f>
        <v>45768.66667</v>
      </c>
      <c r="N327" s="1">
        <f>IFERROR(__xludf.DUMMYFUNCTION("""COMPUTED_VALUE"""),1.6527619E7)</f>
        <v>16527619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IFERROR(__xludf.DUMMYFUNCTION("""COMPUTED_VALUE"""),1635.71)</f>
        <v>1635.71</v>
      </c>
      <c r="D328" s="2">
        <f>IFERROR(__xludf.DUMMYFUNCTION("""COMPUTED_VALUE"""),45769.66666666667)</f>
        <v>45769.66667</v>
      </c>
      <c r="E328" s="1">
        <f>IFERROR(__xludf.DUMMYFUNCTION("""COMPUTED_VALUE"""),1660.79)</f>
        <v>1660.79</v>
      </c>
      <c r="G328" s="2">
        <f>IFERROR(__xludf.DUMMYFUNCTION("""COMPUTED_VALUE"""),45769.66666666667)</f>
        <v>45769.66667</v>
      </c>
      <c r="H328" s="1">
        <f>IFERROR(__xludf.DUMMYFUNCTION("""COMPUTED_VALUE"""),1628.36)</f>
        <v>1628.36</v>
      </c>
      <c r="J328" s="2">
        <f>IFERROR(__xludf.DUMMYFUNCTION("""COMPUTED_VALUE"""),45769.66666666667)</f>
        <v>45769.66667</v>
      </c>
      <c r="K328" s="1">
        <f>IFERROR(__xludf.DUMMYFUNCTION("""COMPUTED_VALUE"""),1646.06)</f>
        <v>1646.06</v>
      </c>
      <c r="M328" s="2">
        <f>IFERROR(__xludf.DUMMYFUNCTION("""COMPUTED_VALUE"""),45769.66666666667)</f>
        <v>45769.66667</v>
      </c>
      <c r="N328" s="1">
        <f>IFERROR(__xludf.DUMMYFUNCTION("""COMPUTED_VALUE"""),1.6536418E7)</f>
        <v>16536418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IFERROR(__xludf.DUMMYFUNCTION("""COMPUTED_VALUE"""),1673.2)</f>
        <v>1673.2</v>
      </c>
      <c r="D329" s="2">
        <f>IFERROR(__xludf.DUMMYFUNCTION("""COMPUTED_VALUE"""),45770.66666666667)</f>
        <v>45770.66667</v>
      </c>
      <c r="E329" s="1">
        <f>IFERROR(__xludf.DUMMYFUNCTION("""COMPUTED_VALUE"""),1684.4)</f>
        <v>1684.4</v>
      </c>
      <c r="G329" s="2">
        <f>IFERROR(__xludf.DUMMYFUNCTION("""COMPUTED_VALUE"""),45770.66666666667)</f>
        <v>45770.66667</v>
      </c>
      <c r="H329" s="1">
        <f>IFERROR(__xludf.DUMMYFUNCTION("""COMPUTED_VALUE"""),1639.14)</f>
        <v>1639.14</v>
      </c>
      <c r="J329" s="2">
        <f>IFERROR(__xludf.DUMMYFUNCTION("""COMPUTED_VALUE"""),45770.66666666667)</f>
        <v>45770.66667</v>
      </c>
      <c r="K329" s="1">
        <f>IFERROR(__xludf.DUMMYFUNCTION("""COMPUTED_VALUE"""),1646.89)</f>
        <v>1646.89</v>
      </c>
      <c r="M329" s="2">
        <f>IFERROR(__xludf.DUMMYFUNCTION("""COMPUTED_VALUE"""),45770.66666666667)</f>
        <v>45770.66667</v>
      </c>
      <c r="N329" s="1">
        <f>IFERROR(__xludf.DUMMYFUNCTION("""COMPUTED_VALUE"""),1.5362152E7)</f>
        <v>15362152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IFERROR(__xludf.DUMMYFUNCTION("""COMPUTED_VALUE"""),1642.16)</f>
        <v>1642.16</v>
      </c>
      <c r="D330" s="2">
        <f>IFERROR(__xludf.DUMMYFUNCTION("""COMPUTED_VALUE"""),45771.66666666667)</f>
        <v>45771.66667</v>
      </c>
      <c r="E330" s="1">
        <f>IFERROR(__xludf.DUMMYFUNCTION("""COMPUTED_VALUE"""),1670.35)</f>
        <v>1670.35</v>
      </c>
      <c r="G330" s="2">
        <f>IFERROR(__xludf.DUMMYFUNCTION("""COMPUTED_VALUE"""),45771.66666666667)</f>
        <v>45771.66667</v>
      </c>
      <c r="H330" s="1">
        <f>IFERROR(__xludf.DUMMYFUNCTION("""COMPUTED_VALUE"""),1626.11)</f>
        <v>1626.11</v>
      </c>
      <c r="J330" s="2">
        <f>IFERROR(__xludf.DUMMYFUNCTION("""COMPUTED_VALUE"""),45771.66666666667)</f>
        <v>45771.66667</v>
      </c>
      <c r="K330" s="1">
        <f>IFERROR(__xludf.DUMMYFUNCTION("""COMPUTED_VALUE"""),1663.48)</f>
        <v>1663.48</v>
      </c>
      <c r="M330" s="2">
        <f>IFERROR(__xludf.DUMMYFUNCTION("""COMPUTED_VALUE"""),45771.66666666667)</f>
        <v>45771.66667</v>
      </c>
      <c r="N330" s="1">
        <f>IFERROR(__xludf.DUMMYFUNCTION("""COMPUTED_VALUE"""),1.3440017E7)</f>
        <v>13440017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IFERROR(__xludf.DUMMYFUNCTION("""COMPUTED_VALUE"""),1660.36)</f>
        <v>1660.36</v>
      </c>
      <c r="D331" s="2">
        <f>IFERROR(__xludf.DUMMYFUNCTION("""COMPUTED_VALUE"""),45772.66666666667)</f>
        <v>45772.66667</v>
      </c>
      <c r="E331" s="1">
        <f>IFERROR(__xludf.DUMMYFUNCTION("""COMPUTED_VALUE"""),1672.04)</f>
        <v>1672.04</v>
      </c>
      <c r="G331" s="2">
        <f>IFERROR(__xludf.DUMMYFUNCTION("""COMPUTED_VALUE"""),45772.66666666667)</f>
        <v>45772.66667</v>
      </c>
      <c r="H331" s="1">
        <f>IFERROR(__xludf.DUMMYFUNCTION("""COMPUTED_VALUE"""),1647.34)</f>
        <v>1647.34</v>
      </c>
      <c r="J331" s="2">
        <f>IFERROR(__xludf.DUMMYFUNCTION("""COMPUTED_VALUE"""),45772.66666666667)</f>
        <v>45772.66667</v>
      </c>
      <c r="K331" s="1">
        <f>IFERROR(__xludf.DUMMYFUNCTION("""COMPUTED_VALUE"""),1665.02)</f>
        <v>1665.02</v>
      </c>
      <c r="M331" s="2">
        <f>IFERROR(__xludf.DUMMYFUNCTION("""COMPUTED_VALUE"""),45772.66666666667)</f>
        <v>45772.66667</v>
      </c>
      <c r="N331" s="1">
        <f>IFERROR(__xludf.DUMMYFUNCTION("""COMPUTED_VALUE"""),1.290538E7)</f>
        <v>12905380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IFERROR(__xludf.DUMMYFUNCTION("""COMPUTED_VALUE"""),1669.87)</f>
        <v>1669.87</v>
      </c>
      <c r="D332" s="2">
        <f>IFERROR(__xludf.DUMMYFUNCTION("""COMPUTED_VALUE"""),45775.66666666667)</f>
        <v>45775.66667</v>
      </c>
      <c r="E332" s="1">
        <f>IFERROR(__xludf.DUMMYFUNCTION("""COMPUTED_VALUE"""),1680.44)</f>
        <v>1680.44</v>
      </c>
      <c r="G332" s="2">
        <f>IFERROR(__xludf.DUMMYFUNCTION("""COMPUTED_VALUE"""),45775.66666666667)</f>
        <v>45775.66667</v>
      </c>
      <c r="H332" s="1">
        <f>IFERROR(__xludf.DUMMYFUNCTION("""COMPUTED_VALUE"""),1657.37)</f>
        <v>1657.37</v>
      </c>
      <c r="J332" s="2">
        <f>IFERROR(__xludf.DUMMYFUNCTION("""COMPUTED_VALUE"""),45775.66666666667)</f>
        <v>45775.66667</v>
      </c>
      <c r="K332" s="1">
        <f>IFERROR(__xludf.DUMMYFUNCTION("""COMPUTED_VALUE"""),1669.79)</f>
        <v>1669.79</v>
      </c>
      <c r="M332" s="2">
        <f>IFERROR(__xludf.DUMMYFUNCTION("""COMPUTED_VALUE"""),45775.66666666667)</f>
        <v>45775.66667</v>
      </c>
      <c r="N332" s="1">
        <f>IFERROR(__xludf.DUMMYFUNCTION("""COMPUTED_VALUE"""),1.2367206E7)</f>
        <v>12367206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IFERROR(__xludf.DUMMYFUNCTION("""COMPUTED_VALUE"""),1665.23)</f>
        <v>1665.23</v>
      </c>
      <c r="D333" s="2">
        <f>IFERROR(__xludf.DUMMYFUNCTION("""COMPUTED_VALUE"""),45776.66666666667)</f>
        <v>45776.66667</v>
      </c>
      <c r="E333" s="1">
        <f>IFERROR(__xludf.DUMMYFUNCTION("""COMPUTED_VALUE"""),1687.58)</f>
        <v>1687.58</v>
      </c>
      <c r="G333" s="2">
        <f>IFERROR(__xludf.DUMMYFUNCTION("""COMPUTED_VALUE"""),45776.66666666667)</f>
        <v>45776.66667</v>
      </c>
      <c r="H333" s="1">
        <f>IFERROR(__xludf.DUMMYFUNCTION("""COMPUTED_VALUE"""),1658.61)</f>
        <v>1658.61</v>
      </c>
      <c r="J333" s="2">
        <f>IFERROR(__xludf.DUMMYFUNCTION("""COMPUTED_VALUE"""),45776.66666666667)</f>
        <v>45776.66667</v>
      </c>
      <c r="K333" s="1">
        <f>IFERROR(__xludf.DUMMYFUNCTION("""COMPUTED_VALUE"""),1684.75)</f>
        <v>1684.75</v>
      </c>
      <c r="M333" s="2">
        <f>IFERROR(__xludf.DUMMYFUNCTION("""COMPUTED_VALUE"""),45776.66666666667)</f>
        <v>45776.66667</v>
      </c>
      <c r="N333" s="1">
        <f>IFERROR(__xludf.DUMMYFUNCTION("""COMPUTED_VALUE"""),1.2908639E7)</f>
        <v>12908639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IFERROR(__xludf.DUMMYFUNCTION("""COMPUTED_VALUE"""),1670.98)</f>
        <v>1670.98</v>
      </c>
      <c r="D334" s="2">
        <f>IFERROR(__xludf.DUMMYFUNCTION("""COMPUTED_VALUE"""),45777.66666666667)</f>
        <v>45777.66667</v>
      </c>
      <c r="E334" s="1">
        <f>IFERROR(__xludf.DUMMYFUNCTION("""COMPUTED_VALUE"""),1686.43)</f>
        <v>1686.43</v>
      </c>
      <c r="G334" s="2">
        <f>IFERROR(__xludf.DUMMYFUNCTION("""COMPUTED_VALUE"""),45777.66666666667)</f>
        <v>45777.66667</v>
      </c>
      <c r="H334" s="1">
        <f>IFERROR(__xludf.DUMMYFUNCTION("""COMPUTED_VALUE"""),1655.85)</f>
        <v>1655.85</v>
      </c>
      <c r="J334" s="2">
        <f>IFERROR(__xludf.DUMMYFUNCTION("""COMPUTED_VALUE"""),45777.66666666667)</f>
        <v>45777.66667</v>
      </c>
      <c r="K334" s="1">
        <f>IFERROR(__xludf.DUMMYFUNCTION("""COMPUTED_VALUE"""),1684.84)</f>
        <v>1684.84</v>
      </c>
      <c r="M334" s="2">
        <f>IFERROR(__xludf.DUMMYFUNCTION("""COMPUTED_VALUE"""),45777.66666666667)</f>
        <v>45777.66667</v>
      </c>
      <c r="N334" s="1">
        <f>IFERROR(__xludf.DUMMYFUNCTION("""COMPUTED_VALUE"""),1.9484379E7)</f>
        <v>19484379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IFERROR(__xludf.DUMMYFUNCTION("""COMPUTED_VALUE"""),1678.03)</f>
        <v>1678.03</v>
      </c>
      <c r="D335" s="2">
        <f>IFERROR(__xludf.DUMMYFUNCTION("""COMPUTED_VALUE"""),45778.66666666667)</f>
        <v>45778.66667</v>
      </c>
      <c r="E335" s="1">
        <f>IFERROR(__xludf.DUMMYFUNCTION("""COMPUTED_VALUE"""),1690.25)</f>
        <v>1690.25</v>
      </c>
      <c r="G335" s="2">
        <f>IFERROR(__xludf.DUMMYFUNCTION("""COMPUTED_VALUE"""),45778.66666666667)</f>
        <v>45778.66667</v>
      </c>
      <c r="H335" s="1">
        <f>IFERROR(__xludf.DUMMYFUNCTION("""COMPUTED_VALUE"""),1673.46)</f>
        <v>1673.46</v>
      </c>
      <c r="J335" s="2">
        <f>IFERROR(__xludf.DUMMYFUNCTION("""COMPUTED_VALUE"""),45778.66666666667)</f>
        <v>45778.66667</v>
      </c>
      <c r="K335" s="1">
        <f>IFERROR(__xludf.DUMMYFUNCTION("""COMPUTED_VALUE"""),1676.89)</f>
        <v>1676.89</v>
      </c>
      <c r="M335" s="2">
        <f>IFERROR(__xludf.DUMMYFUNCTION("""COMPUTED_VALUE"""),45778.66666666667)</f>
        <v>45778.66667</v>
      </c>
      <c r="N335" s="1">
        <f>IFERROR(__xludf.DUMMYFUNCTION("""COMPUTED_VALUE"""),1.4303878E7)</f>
        <v>14303878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IFERROR(__xludf.DUMMYFUNCTION("""COMPUTED_VALUE"""),1691.39)</f>
        <v>1691.39</v>
      </c>
      <c r="D336" s="2">
        <f>IFERROR(__xludf.DUMMYFUNCTION("""COMPUTED_VALUE"""),45779.66666666667)</f>
        <v>45779.66667</v>
      </c>
      <c r="E336" s="1">
        <f>IFERROR(__xludf.DUMMYFUNCTION("""COMPUTED_VALUE"""),1707.58)</f>
        <v>1707.58</v>
      </c>
      <c r="G336" s="2">
        <f>IFERROR(__xludf.DUMMYFUNCTION("""COMPUTED_VALUE"""),45779.66666666667)</f>
        <v>45779.66667</v>
      </c>
      <c r="H336" s="1">
        <f>IFERROR(__xludf.DUMMYFUNCTION("""COMPUTED_VALUE"""),1688.59)</f>
        <v>1688.59</v>
      </c>
      <c r="J336" s="2">
        <f>IFERROR(__xludf.DUMMYFUNCTION("""COMPUTED_VALUE"""),45779.66666666667)</f>
        <v>45779.66667</v>
      </c>
      <c r="K336" s="1">
        <f>IFERROR(__xludf.DUMMYFUNCTION("""COMPUTED_VALUE"""),1701.07)</f>
        <v>1701.07</v>
      </c>
      <c r="M336" s="2">
        <f>IFERROR(__xludf.DUMMYFUNCTION("""COMPUTED_VALUE"""),45779.66666666667)</f>
        <v>45779.66667</v>
      </c>
      <c r="N336" s="1">
        <f>IFERROR(__xludf.DUMMYFUNCTION("""COMPUTED_VALUE"""),1.5395021E7)</f>
        <v>15395021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IFERROR(__xludf.DUMMYFUNCTION("""COMPUTED_VALUE"""),1699.74)</f>
        <v>1699.74</v>
      </c>
      <c r="D337" s="2">
        <f>IFERROR(__xludf.DUMMYFUNCTION("""COMPUTED_VALUE"""),45782.66666666667)</f>
        <v>45782.66667</v>
      </c>
      <c r="E337" s="1">
        <f>IFERROR(__xludf.DUMMYFUNCTION("""COMPUTED_VALUE"""),1711.98)</f>
        <v>1711.98</v>
      </c>
      <c r="G337" s="2">
        <f>IFERROR(__xludf.DUMMYFUNCTION("""COMPUTED_VALUE"""),45782.66666666667)</f>
        <v>45782.66667</v>
      </c>
      <c r="H337" s="1">
        <f>IFERROR(__xludf.DUMMYFUNCTION("""COMPUTED_VALUE"""),1695.67)</f>
        <v>1695.67</v>
      </c>
      <c r="J337" s="2">
        <f>IFERROR(__xludf.DUMMYFUNCTION("""COMPUTED_VALUE"""),45782.66666666667)</f>
        <v>45782.66667</v>
      </c>
      <c r="K337" s="1">
        <f>IFERROR(__xludf.DUMMYFUNCTION("""COMPUTED_VALUE"""),1701.54)</f>
        <v>1701.54</v>
      </c>
      <c r="M337" s="2">
        <f>IFERROR(__xludf.DUMMYFUNCTION("""COMPUTED_VALUE"""),45782.66666666667)</f>
        <v>45782.66667</v>
      </c>
      <c r="N337" s="1">
        <f>IFERROR(__xludf.DUMMYFUNCTION("""COMPUTED_VALUE"""),1.4058238E7)</f>
        <v>14058238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IFERROR(__xludf.DUMMYFUNCTION("""COMPUTED_VALUE"""),1684.82)</f>
        <v>1684.82</v>
      </c>
      <c r="D338" s="2">
        <f>IFERROR(__xludf.DUMMYFUNCTION("""COMPUTED_VALUE"""),45783.66666666667)</f>
        <v>45783.66667</v>
      </c>
      <c r="E338" s="1">
        <f>IFERROR(__xludf.DUMMYFUNCTION("""COMPUTED_VALUE"""),1703.48)</f>
        <v>1703.48</v>
      </c>
      <c r="G338" s="2">
        <f>IFERROR(__xludf.DUMMYFUNCTION("""COMPUTED_VALUE"""),45783.66666666667)</f>
        <v>45783.66667</v>
      </c>
      <c r="H338" s="1">
        <f>IFERROR(__xludf.DUMMYFUNCTION("""COMPUTED_VALUE"""),1684.82)</f>
        <v>1684.82</v>
      </c>
      <c r="J338" s="2">
        <f>IFERROR(__xludf.DUMMYFUNCTION("""COMPUTED_VALUE"""),45783.66666666667)</f>
        <v>45783.66667</v>
      </c>
      <c r="K338" s="1">
        <f>IFERROR(__xludf.DUMMYFUNCTION("""COMPUTED_VALUE"""),1697.18)</f>
        <v>1697.18</v>
      </c>
      <c r="M338" s="2">
        <f>IFERROR(__xludf.DUMMYFUNCTION("""COMPUTED_VALUE"""),45783.66666666667)</f>
        <v>45783.66667</v>
      </c>
      <c r="N338" s="1">
        <f>IFERROR(__xludf.DUMMYFUNCTION("""COMPUTED_VALUE"""),1.0949518E7)</f>
        <v>10949518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IFERROR(__xludf.DUMMYFUNCTION("""COMPUTED_VALUE"""),1695.2)</f>
        <v>1695.2</v>
      </c>
      <c r="D339" s="2">
        <f>IFERROR(__xludf.DUMMYFUNCTION("""COMPUTED_VALUE"""),45784.66666666667)</f>
        <v>45784.66667</v>
      </c>
      <c r="E339" s="1">
        <f>IFERROR(__xludf.DUMMYFUNCTION("""COMPUTED_VALUE"""),1721.19)</f>
        <v>1721.19</v>
      </c>
      <c r="G339" s="2">
        <f>IFERROR(__xludf.DUMMYFUNCTION("""COMPUTED_VALUE"""),45784.66666666667)</f>
        <v>45784.66667</v>
      </c>
      <c r="H339" s="1">
        <f>IFERROR(__xludf.DUMMYFUNCTION("""COMPUTED_VALUE"""),1695.19)</f>
        <v>1695.19</v>
      </c>
      <c r="J339" s="2">
        <f>IFERROR(__xludf.DUMMYFUNCTION("""COMPUTED_VALUE"""),45784.66666666667)</f>
        <v>45784.66667</v>
      </c>
      <c r="K339" s="1">
        <f>IFERROR(__xludf.DUMMYFUNCTION("""COMPUTED_VALUE"""),1707.79)</f>
        <v>1707.79</v>
      </c>
      <c r="M339" s="2">
        <f>IFERROR(__xludf.DUMMYFUNCTION("""COMPUTED_VALUE"""),45784.66666666667)</f>
        <v>45784.66667</v>
      </c>
      <c r="N339" s="1">
        <f>IFERROR(__xludf.DUMMYFUNCTION("""COMPUTED_VALUE"""),1.6165314E7)</f>
        <v>16165314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IFERROR(__xludf.DUMMYFUNCTION("""COMPUTED_VALUE"""),1716.19)</f>
        <v>1716.19</v>
      </c>
      <c r="D340" s="2">
        <f>IFERROR(__xludf.DUMMYFUNCTION("""COMPUTED_VALUE"""),45785.66666666667)</f>
        <v>45785.66667</v>
      </c>
      <c r="E340" s="1">
        <f>IFERROR(__xludf.DUMMYFUNCTION("""COMPUTED_VALUE"""),1729.15)</f>
        <v>1729.15</v>
      </c>
      <c r="G340" s="2">
        <f>IFERROR(__xludf.DUMMYFUNCTION("""COMPUTED_VALUE"""),45785.66666666667)</f>
        <v>45785.66667</v>
      </c>
      <c r="H340" s="1">
        <f>IFERROR(__xludf.DUMMYFUNCTION("""COMPUTED_VALUE"""),1701.42)</f>
        <v>1701.42</v>
      </c>
      <c r="J340" s="2">
        <f>IFERROR(__xludf.DUMMYFUNCTION("""COMPUTED_VALUE"""),45785.66666666667)</f>
        <v>45785.66667</v>
      </c>
      <c r="K340" s="1">
        <f>IFERROR(__xludf.DUMMYFUNCTION("""COMPUTED_VALUE"""),1705.2)</f>
        <v>1705.2</v>
      </c>
      <c r="M340" s="2">
        <f>IFERROR(__xludf.DUMMYFUNCTION("""COMPUTED_VALUE"""),45785.66666666667)</f>
        <v>45785.66667</v>
      </c>
      <c r="N340" s="1">
        <f>IFERROR(__xludf.DUMMYFUNCTION("""COMPUTED_VALUE"""),1.5151331E7)</f>
        <v>15151331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IFERROR(__xludf.DUMMYFUNCTION("""COMPUTED_VALUE"""),1701.5)</f>
        <v>1701.5</v>
      </c>
      <c r="D341" s="2">
        <f>IFERROR(__xludf.DUMMYFUNCTION("""COMPUTED_VALUE"""),45786.66666666667)</f>
        <v>45786.66667</v>
      </c>
      <c r="E341" s="1">
        <f>IFERROR(__xludf.DUMMYFUNCTION("""COMPUTED_VALUE"""),1703.87)</f>
        <v>1703.87</v>
      </c>
      <c r="G341" s="2">
        <f>IFERROR(__xludf.DUMMYFUNCTION("""COMPUTED_VALUE"""),45786.66666666667)</f>
        <v>45786.66667</v>
      </c>
      <c r="H341" s="1">
        <f>IFERROR(__xludf.DUMMYFUNCTION("""COMPUTED_VALUE"""),1690.87)</f>
        <v>1690.87</v>
      </c>
      <c r="J341" s="2">
        <f>IFERROR(__xludf.DUMMYFUNCTION("""COMPUTED_VALUE"""),45786.66666666667)</f>
        <v>45786.66667</v>
      </c>
      <c r="K341" s="1">
        <f>IFERROR(__xludf.DUMMYFUNCTION("""COMPUTED_VALUE"""),1696.86)</f>
        <v>1696.86</v>
      </c>
      <c r="M341" s="2">
        <f>IFERROR(__xludf.DUMMYFUNCTION("""COMPUTED_VALUE"""),45786.66666666667)</f>
        <v>45786.66667</v>
      </c>
      <c r="N341" s="1">
        <f>IFERROR(__xludf.DUMMYFUNCTION("""COMPUTED_VALUE"""),1.349517E7)</f>
        <v>13495170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IFERROR(__xludf.DUMMYFUNCTION("""COMPUTED_VALUE"""),1740.78)</f>
        <v>1740.78</v>
      </c>
      <c r="D342" s="2">
        <f>IFERROR(__xludf.DUMMYFUNCTION("""COMPUTED_VALUE"""),45789.66666666667)</f>
        <v>45789.66667</v>
      </c>
      <c r="E342" s="1">
        <f>IFERROR(__xludf.DUMMYFUNCTION("""COMPUTED_VALUE"""),1760.49)</f>
        <v>1760.49</v>
      </c>
      <c r="G342" s="2">
        <f>IFERROR(__xludf.DUMMYFUNCTION("""COMPUTED_VALUE"""),45789.66666666667)</f>
        <v>45789.66667</v>
      </c>
      <c r="H342" s="1">
        <f>IFERROR(__xludf.DUMMYFUNCTION("""COMPUTED_VALUE"""),1729.09)</f>
        <v>1729.09</v>
      </c>
      <c r="J342" s="2">
        <f>IFERROR(__xludf.DUMMYFUNCTION("""COMPUTED_VALUE"""),45789.66666666667)</f>
        <v>45789.66667</v>
      </c>
      <c r="K342" s="1">
        <f>IFERROR(__xludf.DUMMYFUNCTION("""COMPUTED_VALUE"""),1760.07)</f>
        <v>1760.07</v>
      </c>
      <c r="M342" s="2">
        <f>IFERROR(__xludf.DUMMYFUNCTION("""COMPUTED_VALUE"""),45789.66666666667)</f>
        <v>45789.66667</v>
      </c>
      <c r="N342" s="1">
        <f>IFERROR(__xludf.DUMMYFUNCTION("""COMPUTED_VALUE"""),2.0650017E7)</f>
        <v>20650017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IFERROR(__xludf.DUMMYFUNCTION("""COMPUTED_VALUE"""),1759.57)</f>
        <v>1759.57</v>
      </c>
      <c r="D343" s="2">
        <f>IFERROR(__xludf.DUMMYFUNCTION("""COMPUTED_VALUE"""),45790.66666666667)</f>
        <v>45790.66667</v>
      </c>
      <c r="E343" s="1">
        <f>IFERROR(__xludf.DUMMYFUNCTION("""COMPUTED_VALUE"""),1772.26)</f>
        <v>1772.26</v>
      </c>
      <c r="G343" s="2">
        <f>IFERROR(__xludf.DUMMYFUNCTION("""COMPUTED_VALUE"""),45790.66666666667)</f>
        <v>45790.66667</v>
      </c>
      <c r="H343" s="1">
        <f>IFERROR(__xludf.DUMMYFUNCTION("""COMPUTED_VALUE"""),1749.43)</f>
        <v>1749.43</v>
      </c>
      <c r="J343" s="2">
        <f>IFERROR(__xludf.DUMMYFUNCTION("""COMPUTED_VALUE"""),45790.66666666667)</f>
        <v>45790.66667</v>
      </c>
      <c r="K343" s="1">
        <f>IFERROR(__xludf.DUMMYFUNCTION("""COMPUTED_VALUE"""),1756.22)</f>
        <v>1756.22</v>
      </c>
      <c r="M343" s="2">
        <f>IFERROR(__xludf.DUMMYFUNCTION("""COMPUTED_VALUE"""),45790.66666666667)</f>
        <v>45790.66667</v>
      </c>
      <c r="N343" s="1">
        <f>IFERROR(__xludf.DUMMYFUNCTION("""COMPUTED_VALUE"""),1.664696E7)</f>
        <v>16646960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IFERROR(__xludf.DUMMYFUNCTION("""COMPUTED_VALUE"""),1751.45)</f>
        <v>1751.45</v>
      </c>
      <c r="D344" s="2">
        <f>IFERROR(__xludf.DUMMYFUNCTION("""COMPUTED_VALUE"""),45791.66666666667)</f>
        <v>45791.66667</v>
      </c>
      <c r="E344" s="1">
        <f>IFERROR(__xludf.DUMMYFUNCTION("""COMPUTED_VALUE"""),1770.36)</f>
        <v>1770.36</v>
      </c>
      <c r="G344" s="2">
        <f>IFERROR(__xludf.DUMMYFUNCTION("""COMPUTED_VALUE"""),45791.66666666667)</f>
        <v>45791.66667</v>
      </c>
      <c r="H344" s="1">
        <f>IFERROR(__xludf.DUMMYFUNCTION("""COMPUTED_VALUE"""),1748.96)</f>
        <v>1748.96</v>
      </c>
      <c r="J344" s="2">
        <f>IFERROR(__xludf.DUMMYFUNCTION("""COMPUTED_VALUE"""),45791.66666666667)</f>
        <v>45791.66667</v>
      </c>
      <c r="K344" s="1">
        <f>IFERROR(__xludf.DUMMYFUNCTION("""COMPUTED_VALUE"""),1767.25)</f>
        <v>1767.25</v>
      </c>
      <c r="M344" s="2">
        <f>IFERROR(__xludf.DUMMYFUNCTION("""COMPUTED_VALUE"""),45791.66666666667)</f>
        <v>45791.66667</v>
      </c>
      <c r="N344" s="1">
        <f>IFERROR(__xludf.DUMMYFUNCTION("""COMPUTED_VALUE"""),1.9198991E7)</f>
        <v>19198991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IFERROR(__xludf.DUMMYFUNCTION("""COMPUTED_VALUE"""),1764.37)</f>
        <v>1764.37</v>
      </c>
      <c r="D345" s="2">
        <f>IFERROR(__xludf.DUMMYFUNCTION("""COMPUTED_VALUE"""),45792.66666666667)</f>
        <v>45792.66667</v>
      </c>
      <c r="E345" s="1">
        <f>IFERROR(__xludf.DUMMYFUNCTION("""COMPUTED_VALUE"""),1787.29)</f>
        <v>1787.29</v>
      </c>
      <c r="G345" s="2">
        <f>IFERROR(__xludf.DUMMYFUNCTION("""COMPUTED_VALUE"""),45792.66666666667)</f>
        <v>45792.66667</v>
      </c>
      <c r="H345" s="1">
        <f>IFERROR(__xludf.DUMMYFUNCTION("""COMPUTED_VALUE"""),1760.03)</f>
        <v>1760.03</v>
      </c>
      <c r="J345" s="2">
        <f>IFERROR(__xludf.DUMMYFUNCTION("""COMPUTED_VALUE"""),45792.66666666667)</f>
        <v>45792.66667</v>
      </c>
      <c r="K345" s="1">
        <f>IFERROR(__xludf.DUMMYFUNCTION("""COMPUTED_VALUE"""),1786.68)</f>
        <v>1786.68</v>
      </c>
      <c r="M345" s="2">
        <f>IFERROR(__xludf.DUMMYFUNCTION("""COMPUTED_VALUE"""),45792.66666666667)</f>
        <v>45792.66667</v>
      </c>
      <c r="N345" s="1">
        <f>IFERROR(__xludf.DUMMYFUNCTION("""COMPUTED_VALUE"""),1.8389609E7)</f>
        <v>18389609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IFERROR(__xludf.DUMMYFUNCTION("""COMPUTED_VALUE"""),1785.67)</f>
        <v>1785.67</v>
      </c>
      <c r="D346" s="2">
        <f>IFERROR(__xludf.DUMMYFUNCTION("""COMPUTED_VALUE"""),45793.66666666667)</f>
        <v>45793.66667</v>
      </c>
      <c r="E346" s="1">
        <f>IFERROR(__xludf.DUMMYFUNCTION("""COMPUTED_VALUE"""),1801.64)</f>
        <v>1801.64</v>
      </c>
      <c r="G346" s="2">
        <f>IFERROR(__xludf.DUMMYFUNCTION("""COMPUTED_VALUE"""),45793.66666666667)</f>
        <v>45793.66667</v>
      </c>
      <c r="H346" s="1">
        <f>IFERROR(__xludf.DUMMYFUNCTION("""COMPUTED_VALUE"""),1779.22)</f>
        <v>1779.22</v>
      </c>
      <c r="J346" s="2">
        <f>IFERROR(__xludf.DUMMYFUNCTION("""COMPUTED_VALUE"""),45793.66666666667)</f>
        <v>45793.66667</v>
      </c>
      <c r="K346" s="1">
        <f>IFERROR(__xludf.DUMMYFUNCTION("""COMPUTED_VALUE"""),1795.91)</f>
        <v>1795.91</v>
      </c>
      <c r="M346" s="2">
        <f>IFERROR(__xludf.DUMMYFUNCTION("""COMPUTED_VALUE"""),45793.66666666667)</f>
        <v>45793.66667</v>
      </c>
      <c r="N346" s="1">
        <f>IFERROR(__xludf.DUMMYFUNCTION("""COMPUTED_VALUE"""),1.5573162E7)</f>
        <v>15573162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IFERROR(__xludf.DUMMYFUNCTION("""COMPUTED_VALUE"""),1786.88)</f>
        <v>1786.88</v>
      </c>
      <c r="D347" s="2">
        <f>IFERROR(__xludf.DUMMYFUNCTION("""COMPUTED_VALUE"""),45796.66666666667)</f>
        <v>45796.66667</v>
      </c>
      <c r="E347" s="1">
        <f>IFERROR(__xludf.DUMMYFUNCTION("""COMPUTED_VALUE"""),1819.08)</f>
        <v>1819.08</v>
      </c>
      <c r="G347" s="2">
        <f>IFERROR(__xludf.DUMMYFUNCTION("""COMPUTED_VALUE"""),45796.66666666667)</f>
        <v>45796.66667</v>
      </c>
      <c r="H347" s="1">
        <f>IFERROR(__xludf.DUMMYFUNCTION("""COMPUTED_VALUE"""),1785.97)</f>
        <v>1785.97</v>
      </c>
      <c r="J347" s="2">
        <f>IFERROR(__xludf.DUMMYFUNCTION("""COMPUTED_VALUE"""),45796.66666666667)</f>
        <v>45796.66667</v>
      </c>
      <c r="K347" s="1">
        <f>IFERROR(__xludf.DUMMYFUNCTION("""COMPUTED_VALUE"""),1816.33)</f>
        <v>1816.33</v>
      </c>
      <c r="M347" s="2">
        <f>IFERROR(__xludf.DUMMYFUNCTION("""COMPUTED_VALUE"""),45796.66666666667)</f>
        <v>45796.66667</v>
      </c>
      <c r="N347" s="1">
        <f>IFERROR(__xludf.DUMMYFUNCTION("""COMPUTED_VALUE"""),1.4322623E7)</f>
        <v>14322623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IFERROR(__xludf.DUMMYFUNCTION("""COMPUTED_VALUE"""),1817.52)</f>
        <v>1817.52</v>
      </c>
      <c r="D348" s="2">
        <f>IFERROR(__xludf.DUMMYFUNCTION("""COMPUTED_VALUE"""),45797.66666666667)</f>
        <v>45797.66667</v>
      </c>
      <c r="E348" s="1">
        <f>IFERROR(__xludf.DUMMYFUNCTION("""COMPUTED_VALUE"""),1826.93)</f>
        <v>1826.93</v>
      </c>
      <c r="G348" s="2">
        <f>IFERROR(__xludf.DUMMYFUNCTION("""COMPUTED_VALUE"""),45797.66666666667)</f>
        <v>45797.66667</v>
      </c>
      <c r="H348" s="1">
        <f>IFERROR(__xludf.DUMMYFUNCTION("""COMPUTED_VALUE"""),1805.98)</f>
        <v>1805.98</v>
      </c>
      <c r="J348" s="2">
        <f>IFERROR(__xludf.DUMMYFUNCTION("""COMPUTED_VALUE"""),45797.66666666667)</f>
        <v>45797.66667</v>
      </c>
      <c r="K348" s="1">
        <f>IFERROR(__xludf.DUMMYFUNCTION("""COMPUTED_VALUE"""),1813.9)</f>
        <v>1813.9</v>
      </c>
      <c r="M348" s="2">
        <f>IFERROR(__xludf.DUMMYFUNCTION("""COMPUTED_VALUE"""),45797.66666666667)</f>
        <v>45797.66667</v>
      </c>
      <c r="N348" s="1">
        <f>IFERROR(__xludf.DUMMYFUNCTION("""COMPUTED_VALUE"""),2.0221064E7)</f>
        <v>20221064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IFERROR(__xludf.DUMMYFUNCTION("""COMPUTED_VALUE"""),1772.74)</f>
        <v>1772.74</v>
      </c>
      <c r="D349" s="2">
        <f>IFERROR(__xludf.DUMMYFUNCTION("""COMPUTED_VALUE"""),45798.66666666667)</f>
        <v>45798.66667</v>
      </c>
      <c r="E349" s="1">
        <f>IFERROR(__xludf.DUMMYFUNCTION("""COMPUTED_VALUE"""),1789.43)</f>
        <v>1789.43</v>
      </c>
      <c r="G349" s="2">
        <f>IFERROR(__xludf.DUMMYFUNCTION("""COMPUTED_VALUE"""),45798.66666666667)</f>
        <v>45798.66667</v>
      </c>
      <c r="H349" s="1">
        <f>IFERROR(__xludf.DUMMYFUNCTION("""COMPUTED_VALUE"""),1760.84)</f>
        <v>1760.84</v>
      </c>
      <c r="J349" s="2">
        <f>IFERROR(__xludf.DUMMYFUNCTION("""COMPUTED_VALUE"""),45798.66666666667)</f>
        <v>45798.66667</v>
      </c>
      <c r="K349" s="1">
        <f>IFERROR(__xludf.DUMMYFUNCTION("""COMPUTED_VALUE"""),1769.21)</f>
        <v>1769.21</v>
      </c>
      <c r="M349" s="2">
        <f>IFERROR(__xludf.DUMMYFUNCTION("""COMPUTED_VALUE"""),45798.66666666667)</f>
        <v>45798.66667</v>
      </c>
      <c r="N349" s="1">
        <f>IFERROR(__xludf.DUMMYFUNCTION("""COMPUTED_VALUE"""),2.4554421E7)</f>
        <v>24554421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IFERROR(__xludf.DUMMYFUNCTION("""COMPUTED_VALUE"""),1765.6)</f>
        <v>1765.6</v>
      </c>
      <c r="D350" s="2">
        <f>IFERROR(__xludf.DUMMYFUNCTION("""COMPUTED_VALUE"""),45799.66666666667)</f>
        <v>45799.66667</v>
      </c>
      <c r="E350" s="1">
        <f>IFERROR(__xludf.DUMMYFUNCTION("""COMPUTED_VALUE"""),1774.98)</f>
        <v>1774.98</v>
      </c>
      <c r="G350" s="2">
        <f>IFERROR(__xludf.DUMMYFUNCTION("""COMPUTED_VALUE"""),45799.66666666667)</f>
        <v>45799.66667</v>
      </c>
      <c r="H350" s="1">
        <f>IFERROR(__xludf.DUMMYFUNCTION("""COMPUTED_VALUE"""),1753.42)</f>
        <v>1753.42</v>
      </c>
      <c r="J350" s="2">
        <f>IFERROR(__xludf.DUMMYFUNCTION("""COMPUTED_VALUE"""),45799.66666666667)</f>
        <v>45799.66667</v>
      </c>
      <c r="K350" s="1">
        <f>IFERROR(__xludf.DUMMYFUNCTION("""COMPUTED_VALUE"""),1757.83)</f>
        <v>1757.83</v>
      </c>
      <c r="M350" s="2">
        <f>IFERROR(__xludf.DUMMYFUNCTION("""COMPUTED_VALUE"""),45799.66666666667)</f>
        <v>45799.66667</v>
      </c>
      <c r="N350" s="1">
        <f>IFERROR(__xludf.DUMMYFUNCTION("""COMPUTED_VALUE"""),2.8915077E7)</f>
        <v>28915077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IFERROR(__xludf.DUMMYFUNCTION("""COMPUTED_VALUE"""),1686.18)</f>
        <v>1686.18</v>
      </c>
      <c r="D351" s="2">
        <f>IFERROR(__xludf.DUMMYFUNCTION("""COMPUTED_VALUE"""),45800.66666666667)</f>
        <v>45800.66667</v>
      </c>
      <c r="E351" s="1">
        <f>IFERROR(__xludf.DUMMYFUNCTION("""COMPUTED_VALUE"""),1698.41)</f>
        <v>1698.41</v>
      </c>
      <c r="G351" s="2">
        <f>IFERROR(__xludf.DUMMYFUNCTION("""COMPUTED_VALUE"""),45800.66666666667)</f>
        <v>45800.66667</v>
      </c>
      <c r="H351" s="1">
        <f>IFERROR(__xludf.DUMMYFUNCTION("""COMPUTED_VALUE"""),1645.52)</f>
        <v>1645.52</v>
      </c>
      <c r="J351" s="2">
        <f>IFERROR(__xludf.DUMMYFUNCTION("""COMPUTED_VALUE"""),45800.66666666667)</f>
        <v>45800.66667</v>
      </c>
      <c r="K351" s="1">
        <f>IFERROR(__xludf.DUMMYFUNCTION("""COMPUTED_VALUE"""),1669.92)</f>
        <v>1669.92</v>
      </c>
      <c r="M351" s="2">
        <f>IFERROR(__xludf.DUMMYFUNCTION("""COMPUTED_VALUE"""),45800.66666666667)</f>
        <v>45800.66667</v>
      </c>
      <c r="N351" s="1">
        <f>IFERROR(__xludf.DUMMYFUNCTION("""COMPUTED_VALUE"""),4.2228595E7)</f>
        <v>42228595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IFERROR(__xludf.DUMMYFUNCTION("""COMPUTED_VALUE"""),1684.76)</f>
        <v>1684.76</v>
      </c>
      <c r="D352" s="2">
        <f>IFERROR(__xludf.DUMMYFUNCTION("""COMPUTED_VALUE"""),45804.66666666667)</f>
        <v>45804.66667</v>
      </c>
      <c r="E352" s="1">
        <f>IFERROR(__xludf.DUMMYFUNCTION("""COMPUTED_VALUE"""),1718.6)</f>
        <v>1718.6</v>
      </c>
      <c r="G352" s="2">
        <f>IFERROR(__xludf.DUMMYFUNCTION("""COMPUTED_VALUE"""),45804.66666666667)</f>
        <v>45804.66667</v>
      </c>
      <c r="H352" s="1">
        <f>IFERROR(__xludf.DUMMYFUNCTION("""COMPUTED_VALUE"""),1680.86)</f>
        <v>1680.86</v>
      </c>
      <c r="J352" s="2">
        <f>IFERROR(__xludf.DUMMYFUNCTION("""COMPUTED_VALUE"""),45804.66666666667)</f>
        <v>45804.66667</v>
      </c>
      <c r="K352" s="1">
        <f>IFERROR(__xludf.DUMMYFUNCTION("""COMPUTED_VALUE"""),1704.02)</f>
        <v>1704.02</v>
      </c>
      <c r="M352" s="2">
        <f>IFERROR(__xludf.DUMMYFUNCTION("""COMPUTED_VALUE"""),45804.66666666667)</f>
        <v>45804.66667</v>
      </c>
      <c r="N352" s="1">
        <f>IFERROR(__xludf.DUMMYFUNCTION("""COMPUTED_VALUE"""),3.1699905E7)</f>
        <v>31699905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IFERROR(__xludf.DUMMYFUNCTION("""COMPUTED_VALUE"""),1700.34)</f>
        <v>1700.34</v>
      </c>
      <c r="D353" s="2">
        <f>IFERROR(__xludf.DUMMYFUNCTION("""COMPUTED_VALUE"""),45805.66666666667)</f>
        <v>45805.66667</v>
      </c>
      <c r="E353" s="1">
        <f>IFERROR(__xludf.DUMMYFUNCTION("""COMPUTED_VALUE"""),1711.13)</f>
        <v>1711.13</v>
      </c>
      <c r="G353" s="2">
        <f>IFERROR(__xludf.DUMMYFUNCTION("""COMPUTED_VALUE"""),45805.66666666667)</f>
        <v>45805.66667</v>
      </c>
      <c r="H353" s="1">
        <f>IFERROR(__xludf.DUMMYFUNCTION("""COMPUTED_VALUE"""),1681.2)</f>
        <v>1681.2</v>
      </c>
      <c r="J353" s="2">
        <f>IFERROR(__xludf.DUMMYFUNCTION("""COMPUTED_VALUE"""),45805.66666666667)</f>
        <v>45805.66667</v>
      </c>
      <c r="K353" s="1">
        <f>IFERROR(__xludf.DUMMYFUNCTION("""COMPUTED_VALUE"""),1682.64)</f>
        <v>1682.64</v>
      </c>
      <c r="M353" s="2">
        <f>IFERROR(__xludf.DUMMYFUNCTION("""COMPUTED_VALUE"""),45805.66666666667)</f>
        <v>45805.66667</v>
      </c>
      <c r="N353" s="1">
        <f>IFERROR(__xludf.DUMMYFUNCTION("""COMPUTED_VALUE"""),3.1924488E7)</f>
        <v>31924488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IFERROR(__xludf.DUMMYFUNCTION("""COMPUTED_VALUE"""),1708.01)</f>
        <v>1708.01</v>
      </c>
      <c r="D354" s="2">
        <f>IFERROR(__xludf.DUMMYFUNCTION("""COMPUTED_VALUE"""),45806.66666666667)</f>
        <v>45806.66667</v>
      </c>
      <c r="E354" s="1">
        <f>IFERROR(__xludf.DUMMYFUNCTION("""COMPUTED_VALUE"""),1708.01)</f>
        <v>1708.01</v>
      </c>
      <c r="G354" s="2">
        <f>IFERROR(__xludf.DUMMYFUNCTION("""COMPUTED_VALUE"""),45806.66666666667)</f>
        <v>45806.66667</v>
      </c>
      <c r="H354" s="1">
        <f>IFERROR(__xludf.DUMMYFUNCTION("""COMPUTED_VALUE"""),1678.68)</f>
        <v>1678.68</v>
      </c>
      <c r="J354" s="2">
        <f>IFERROR(__xludf.DUMMYFUNCTION("""COMPUTED_VALUE"""),45806.66666666667)</f>
        <v>45806.66667</v>
      </c>
      <c r="K354" s="1">
        <f>IFERROR(__xludf.DUMMYFUNCTION("""COMPUTED_VALUE"""),1682.32)</f>
        <v>1682.32</v>
      </c>
      <c r="M354" s="2">
        <f>IFERROR(__xludf.DUMMYFUNCTION("""COMPUTED_VALUE"""),45806.66666666667)</f>
        <v>45806.66667</v>
      </c>
      <c r="N354" s="1">
        <f>IFERROR(__xludf.DUMMYFUNCTION("""COMPUTED_VALUE"""),3.0235169E7)</f>
        <v>30235169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IFERROR(__xludf.DUMMYFUNCTION("""COMPUTED_VALUE"""),1670.12)</f>
        <v>1670.12</v>
      </c>
      <c r="D355" s="2">
        <f>IFERROR(__xludf.DUMMYFUNCTION("""COMPUTED_VALUE"""),45807.66666666667)</f>
        <v>45807.66667</v>
      </c>
      <c r="E355" s="1">
        <f>IFERROR(__xludf.DUMMYFUNCTION("""COMPUTED_VALUE"""),1679.34)</f>
        <v>1679.34</v>
      </c>
      <c r="G355" s="2">
        <f>IFERROR(__xludf.DUMMYFUNCTION("""COMPUTED_VALUE"""),45807.66666666667)</f>
        <v>45807.66667</v>
      </c>
      <c r="H355" s="1">
        <f>IFERROR(__xludf.DUMMYFUNCTION("""COMPUTED_VALUE"""),1662.73)</f>
        <v>1662.73</v>
      </c>
      <c r="J355" s="2">
        <f>IFERROR(__xludf.DUMMYFUNCTION("""COMPUTED_VALUE"""),45807.66666666667)</f>
        <v>45807.66667</v>
      </c>
      <c r="K355" s="1">
        <f>IFERROR(__xludf.DUMMYFUNCTION("""COMPUTED_VALUE"""),1674.0)</f>
        <v>1674</v>
      </c>
      <c r="M355" s="2">
        <f>IFERROR(__xludf.DUMMYFUNCTION("""COMPUTED_VALUE"""),45807.66666666667)</f>
        <v>45807.66667</v>
      </c>
      <c r="N355" s="1">
        <f>IFERROR(__xludf.DUMMYFUNCTION("""COMPUTED_VALUE"""),7.4192339E7)</f>
        <v>74192339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IFERROR(__xludf.DUMMYFUNCTION("""COMPUTED_VALUE"""),1669.77)</f>
        <v>1669.77</v>
      </c>
      <c r="D356" s="2">
        <f>IFERROR(__xludf.DUMMYFUNCTION("""COMPUTED_VALUE"""),45810.66666666667)</f>
        <v>45810.66667</v>
      </c>
      <c r="E356" s="1">
        <f>IFERROR(__xludf.DUMMYFUNCTION("""COMPUTED_VALUE"""),1696.55)</f>
        <v>1696.55</v>
      </c>
      <c r="G356" s="2">
        <f>IFERROR(__xludf.DUMMYFUNCTION("""COMPUTED_VALUE"""),45810.66666666667)</f>
        <v>45810.66667</v>
      </c>
      <c r="H356" s="1">
        <f>IFERROR(__xludf.DUMMYFUNCTION("""COMPUTED_VALUE"""),1657.93)</f>
        <v>1657.93</v>
      </c>
      <c r="J356" s="2">
        <f>IFERROR(__xludf.DUMMYFUNCTION("""COMPUTED_VALUE"""),45810.66666666667)</f>
        <v>45810.66667</v>
      </c>
      <c r="K356" s="1">
        <f>IFERROR(__xludf.DUMMYFUNCTION("""COMPUTED_VALUE"""),1696.55)</f>
        <v>1696.55</v>
      </c>
      <c r="M356" s="2">
        <f>IFERROR(__xludf.DUMMYFUNCTION("""COMPUTED_VALUE"""),45810.66666666667)</f>
        <v>45810.66667</v>
      </c>
      <c r="N356" s="1">
        <f>IFERROR(__xludf.DUMMYFUNCTION("""COMPUTED_VALUE"""),2.8948422E7)</f>
        <v>28948422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IFERROR(__xludf.DUMMYFUNCTION("""COMPUTED_VALUE"""),1693.09)</f>
        <v>1693.09</v>
      </c>
      <c r="D357" s="2">
        <f>IFERROR(__xludf.DUMMYFUNCTION("""COMPUTED_VALUE"""),45811.66666666667)</f>
        <v>45811.66667</v>
      </c>
      <c r="E357" s="1">
        <f>IFERROR(__xludf.DUMMYFUNCTION("""COMPUTED_VALUE"""),1704.01)</f>
        <v>1704.01</v>
      </c>
      <c r="G357" s="2">
        <f>IFERROR(__xludf.DUMMYFUNCTION("""COMPUTED_VALUE"""),45811.66666666667)</f>
        <v>45811.66667</v>
      </c>
      <c r="H357" s="1">
        <f>IFERROR(__xludf.DUMMYFUNCTION("""COMPUTED_VALUE"""),1683.0)</f>
        <v>1683</v>
      </c>
      <c r="J357" s="2">
        <f>IFERROR(__xludf.DUMMYFUNCTION("""COMPUTED_VALUE"""),45811.66666666667)</f>
        <v>45811.66667</v>
      </c>
      <c r="K357" s="1">
        <f>IFERROR(__xludf.DUMMYFUNCTION("""COMPUTED_VALUE"""),1699.69)</f>
        <v>1699.69</v>
      </c>
      <c r="M357" s="2">
        <f>IFERROR(__xludf.DUMMYFUNCTION("""COMPUTED_VALUE"""),45811.66666666667)</f>
        <v>45811.66667</v>
      </c>
      <c r="N357" s="1">
        <f>IFERROR(__xludf.DUMMYFUNCTION("""COMPUTED_VALUE"""),2.34571E7)</f>
        <v>23457100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IFERROR(__xludf.DUMMYFUNCTION("""COMPUTED_VALUE"""),1698.78)</f>
        <v>1698.78</v>
      </c>
      <c r="D358" s="2">
        <f>IFERROR(__xludf.DUMMYFUNCTION("""COMPUTED_VALUE"""),45812.66666666667)</f>
        <v>45812.66667</v>
      </c>
      <c r="E358" s="1">
        <f>IFERROR(__xludf.DUMMYFUNCTION("""COMPUTED_VALUE"""),1708.69)</f>
        <v>1708.69</v>
      </c>
      <c r="G358" s="2">
        <f>IFERROR(__xludf.DUMMYFUNCTION("""COMPUTED_VALUE"""),45812.66666666667)</f>
        <v>45812.66667</v>
      </c>
      <c r="H358" s="1">
        <f>IFERROR(__xludf.DUMMYFUNCTION("""COMPUTED_VALUE"""),1689.23)</f>
        <v>1689.23</v>
      </c>
      <c r="J358" s="2">
        <f>IFERROR(__xludf.DUMMYFUNCTION("""COMPUTED_VALUE"""),45812.66666666667)</f>
        <v>45812.66667</v>
      </c>
      <c r="K358" s="1">
        <f>IFERROR(__xludf.DUMMYFUNCTION("""COMPUTED_VALUE"""),1693.82)</f>
        <v>1693.82</v>
      </c>
      <c r="M358" s="2">
        <f>IFERROR(__xludf.DUMMYFUNCTION("""COMPUTED_VALUE"""),45812.66666666667)</f>
        <v>45812.66667</v>
      </c>
      <c r="N358" s="1">
        <f>IFERROR(__xludf.DUMMYFUNCTION("""COMPUTED_VALUE"""),2.3522459E7)</f>
        <v>23522459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IFERROR(__xludf.DUMMYFUNCTION("""COMPUTED_VALUE"""),1692.96)</f>
        <v>1692.96</v>
      </c>
      <c r="D359" s="2">
        <f>IFERROR(__xludf.DUMMYFUNCTION("""COMPUTED_VALUE"""),45813.66666666667)</f>
        <v>45813.66667</v>
      </c>
      <c r="E359" s="1">
        <f>IFERROR(__xludf.DUMMYFUNCTION("""COMPUTED_VALUE"""),1695.18)</f>
        <v>1695.18</v>
      </c>
      <c r="G359" s="2">
        <f>IFERROR(__xludf.DUMMYFUNCTION("""COMPUTED_VALUE"""),45813.66666666667)</f>
        <v>45813.66667</v>
      </c>
      <c r="H359" s="1">
        <f>IFERROR(__xludf.DUMMYFUNCTION("""COMPUTED_VALUE"""),1676.33)</f>
        <v>1676.33</v>
      </c>
      <c r="J359" s="2">
        <f>IFERROR(__xludf.DUMMYFUNCTION("""COMPUTED_VALUE"""),45813.66666666667)</f>
        <v>45813.66667</v>
      </c>
      <c r="K359" s="1">
        <f>IFERROR(__xludf.DUMMYFUNCTION("""COMPUTED_VALUE"""),1690.05)</f>
        <v>1690.05</v>
      </c>
      <c r="M359" s="2">
        <f>IFERROR(__xludf.DUMMYFUNCTION("""COMPUTED_VALUE"""),45813.66666666667)</f>
        <v>45813.66667</v>
      </c>
      <c r="N359" s="1">
        <f>IFERROR(__xludf.DUMMYFUNCTION("""COMPUTED_VALUE"""),2.3649803E7)</f>
        <v>23649803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IFERROR(__xludf.DUMMYFUNCTION("""COMPUTED_VALUE"""),1698.69)</f>
        <v>1698.69</v>
      </c>
      <c r="D360" s="2">
        <f>IFERROR(__xludf.DUMMYFUNCTION("""COMPUTED_VALUE"""),45814.66666666667)</f>
        <v>45814.66667</v>
      </c>
      <c r="E360" s="1">
        <f>IFERROR(__xludf.DUMMYFUNCTION("""COMPUTED_VALUE"""),1709.28)</f>
        <v>1709.28</v>
      </c>
      <c r="G360" s="2">
        <f>IFERROR(__xludf.DUMMYFUNCTION("""COMPUTED_VALUE"""),45814.66666666667)</f>
        <v>45814.66667</v>
      </c>
      <c r="H360" s="1">
        <f>IFERROR(__xludf.DUMMYFUNCTION("""COMPUTED_VALUE"""),1686.43)</f>
        <v>1686.43</v>
      </c>
      <c r="J360" s="2">
        <f>IFERROR(__xludf.DUMMYFUNCTION("""COMPUTED_VALUE"""),45814.66666666667)</f>
        <v>45814.66667</v>
      </c>
      <c r="K360" s="1">
        <f>IFERROR(__xludf.DUMMYFUNCTION("""COMPUTED_VALUE"""),1706.18)</f>
        <v>1706.18</v>
      </c>
      <c r="M360" s="2">
        <f>IFERROR(__xludf.DUMMYFUNCTION("""COMPUTED_VALUE"""),45814.66666666667)</f>
        <v>45814.66667</v>
      </c>
      <c r="N360" s="1">
        <f>IFERROR(__xludf.DUMMYFUNCTION("""COMPUTED_VALUE"""),1.674581E7)</f>
        <v>16745810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IFERROR(__xludf.DUMMYFUNCTION("""COMPUTED_VALUE"""),1700.92)</f>
        <v>1700.92</v>
      </c>
      <c r="D361" s="2">
        <f>IFERROR(__xludf.DUMMYFUNCTION("""COMPUTED_VALUE"""),45817.66666666667)</f>
        <v>45817.66667</v>
      </c>
      <c r="E361" s="1">
        <f>IFERROR(__xludf.DUMMYFUNCTION("""COMPUTED_VALUE"""),1701.15)</f>
        <v>1701.15</v>
      </c>
      <c r="G361" s="2">
        <f>IFERROR(__xludf.DUMMYFUNCTION("""COMPUTED_VALUE"""),45817.66666666667)</f>
        <v>45817.66667</v>
      </c>
      <c r="H361" s="1">
        <f>IFERROR(__xludf.DUMMYFUNCTION("""COMPUTED_VALUE"""),1678.17)</f>
        <v>1678.17</v>
      </c>
      <c r="J361" s="2">
        <f>IFERROR(__xludf.DUMMYFUNCTION("""COMPUTED_VALUE"""),45817.66666666667)</f>
        <v>45817.66667</v>
      </c>
      <c r="K361" s="1">
        <f>IFERROR(__xludf.DUMMYFUNCTION("""COMPUTED_VALUE"""),1683.84)</f>
        <v>1683.84</v>
      </c>
      <c r="M361" s="2">
        <f>IFERROR(__xludf.DUMMYFUNCTION("""COMPUTED_VALUE"""),45817.66666666667)</f>
        <v>45817.66667</v>
      </c>
      <c r="N361" s="1">
        <f>IFERROR(__xludf.DUMMYFUNCTION("""COMPUTED_VALUE"""),1.9714984E7)</f>
        <v>19714984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IFERROR(__xludf.DUMMYFUNCTION("""COMPUTED_VALUE"""),1677.28)</f>
        <v>1677.28</v>
      </c>
      <c r="D362" s="2">
        <f>IFERROR(__xludf.DUMMYFUNCTION("""COMPUTED_VALUE"""),45818.66666666667)</f>
        <v>45818.66667</v>
      </c>
      <c r="E362" s="1">
        <f>IFERROR(__xludf.DUMMYFUNCTION("""COMPUTED_VALUE"""),1684.89)</f>
        <v>1684.89</v>
      </c>
      <c r="G362" s="2">
        <f>IFERROR(__xludf.DUMMYFUNCTION("""COMPUTED_VALUE"""),45818.66666666667)</f>
        <v>45818.66667</v>
      </c>
      <c r="H362" s="1">
        <f>IFERROR(__xludf.DUMMYFUNCTION("""COMPUTED_VALUE"""),1667.03)</f>
        <v>1667.03</v>
      </c>
      <c r="J362" s="2">
        <f>IFERROR(__xludf.DUMMYFUNCTION("""COMPUTED_VALUE"""),45818.66666666667)</f>
        <v>45818.66667</v>
      </c>
      <c r="K362" s="1">
        <f>IFERROR(__xludf.DUMMYFUNCTION("""COMPUTED_VALUE"""),1672.67)</f>
        <v>1672.67</v>
      </c>
      <c r="M362" s="2">
        <f>IFERROR(__xludf.DUMMYFUNCTION("""COMPUTED_VALUE"""),45818.66666666667)</f>
        <v>45818.66667</v>
      </c>
      <c r="N362" s="1">
        <f>IFERROR(__xludf.DUMMYFUNCTION("""COMPUTED_VALUE"""),1.5961107E7)</f>
        <v>15961107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IFERROR(__xludf.DUMMYFUNCTION("""COMPUTED_VALUE"""),1674.74)</f>
        <v>1674.74</v>
      </c>
      <c r="D363" s="2">
        <f>IFERROR(__xludf.DUMMYFUNCTION("""COMPUTED_VALUE"""),45819.66666666667)</f>
        <v>45819.66667</v>
      </c>
      <c r="E363" s="1">
        <f>IFERROR(__xludf.DUMMYFUNCTION("""COMPUTED_VALUE"""),1674.74)</f>
        <v>1674.74</v>
      </c>
      <c r="G363" s="2">
        <f>IFERROR(__xludf.DUMMYFUNCTION("""COMPUTED_VALUE"""),45819.66666666667)</f>
        <v>45819.66667</v>
      </c>
      <c r="H363" s="1">
        <f>IFERROR(__xludf.DUMMYFUNCTION("""COMPUTED_VALUE"""),1644.55)</f>
        <v>1644.55</v>
      </c>
      <c r="J363" s="2">
        <f>IFERROR(__xludf.DUMMYFUNCTION("""COMPUTED_VALUE"""),45819.66666666667)</f>
        <v>45819.66667</v>
      </c>
      <c r="K363" s="1">
        <f>IFERROR(__xludf.DUMMYFUNCTION("""COMPUTED_VALUE"""),1648.14)</f>
        <v>1648.14</v>
      </c>
      <c r="M363" s="2">
        <f>IFERROR(__xludf.DUMMYFUNCTION("""COMPUTED_VALUE"""),45819.66666666667)</f>
        <v>45819.66667</v>
      </c>
      <c r="N363" s="1">
        <f>IFERROR(__xludf.DUMMYFUNCTION("""COMPUTED_VALUE"""),1.8227373E7)</f>
        <v>18227373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IFERROR(__xludf.DUMMYFUNCTION("""COMPUTED_VALUE"""),1645.31)</f>
        <v>1645.31</v>
      </c>
      <c r="D364" s="2">
        <f>IFERROR(__xludf.DUMMYFUNCTION("""COMPUTED_VALUE"""),45820.66666666667)</f>
        <v>45820.66667</v>
      </c>
      <c r="E364" s="1">
        <f>IFERROR(__xludf.DUMMYFUNCTION("""COMPUTED_VALUE"""),1647.64)</f>
        <v>1647.64</v>
      </c>
      <c r="G364" s="2">
        <f>IFERROR(__xludf.DUMMYFUNCTION("""COMPUTED_VALUE"""),45820.66666666667)</f>
        <v>45820.66667</v>
      </c>
      <c r="H364" s="1">
        <f>IFERROR(__xludf.DUMMYFUNCTION("""COMPUTED_VALUE"""),1627.3)</f>
        <v>1627.3</v>
      </c>
      <c r="J364" s="2">
        <f>IFERROR(__xludf.DUMMYFUNCTION("""COMPUTED_VALUE"""),45820.66666666667)</f>
        <v>45820.66667</v>
      </c>
      <c r="K364" s="1">
        <f>IFERROR(__xludf.DUMMYFUNCTION("""COMPUTED_VALUE"""),1637.6)</f>
        <v>1637.6</v>
      </c>
      <c r="M364" s="2">
        <f>IFERROR(__xludf.DUMMYFUNCTION("""COMPUTED_VALUE"""),45820.66666666667)</f>
        <v>45820.66667</v>
      </c>
      <c r="N364" s="1">
        <f>IFERROR(__xludf.DUMMYFUNCTION("""COMPUTED_VALUE"""),2.2563609E7)</f>
        <v>22563609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IFERROR(__xludf.DUMMYFUNCTION("""COMPUTED_VALUE"""),1626.58)</f>
        <v>1626.58</v>
      </c>
      <c r="D365" s="2">
        <f>IFERROR(__xludf.DUMMYFUNCTION("""COMPUTED_VALUE"""),45821.66666666667)</f>
        <v>45821.66667</v>
      </c>
      <c r="E365" s="1">
        <f>IFERROR(__xludf.DUMMYFUNCTION("""COMPUTED_VALUE"""),1642.97)</f>
        <v>1642.97</v>
      </c>
      <c r="G365" s="2">
        <f>IFERROR(__xludf.DUMMYFUNCTION("""COMPUTED_VALUE"""),45821.66666666667)</f>
        <v>45821.66667</v>
      </c>
      <c r="H365" s="1">
        <f>IFERROR(__xludf.DUMMYFUNCTION("""COMPUTED_VALUE"""),1613.95)</f>
        <v>1613.95</v>
      </c>
      <c r="J365" s="2">
        <f>IFERROR(__xludf.DUMMYFUNCTION("""COMPUTED_VALUE"""),45821.66666666667)</f>
        <v>45821.66667</v>
      </c>
      <c r="K365" s="1">
        <f>IFERROR(__xludf.DUMMYFUNCTION("""COMPUTED_VALUE"""),1622.79)</f>
        <v>1622.79</v>
      </c>
      <c r="M365" s="2">
        <f>IFERROR(__xludf.DUMMYFUNCTION("""COMPUTED_VALUE"""),45821.66666666667)</f>
        <v>45821.66667</v>
      </c>
      <c r="N365" s="1">
        <f>IFERROR(__xludf.DUMMYFUNCTION("""COMPUTED_VALUE"""),1.7685092E7)</f>
        <v>17685092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IFERROR(__xludf.DUMMYFUNCTION("""COMPUTED_VALUE"""),1632.55)</f>
        <v>1632.55</v>
      </c>
      <c r="D366" s="2">
        <f>IFERROR(__xludf.DUMMYFUNCTION("""COMPUTED_VALUE"""),45824.66666666667)</f>
        <v>45824.66667</v>
      </c>
      <c r="E366" s="1">
        <f>IFERROR(__xludf.DUMMYFUNCTION("""COMPUTED_VALUE"""),1642.32)</f>
        <v>1642.32</v>
      </c>
      <c r="G366" s="2">
        <f>IFERROR(__xludf.DUMMYFUNCTION("""COMPUTED_VALUE"""),45824.66666666667)</f>
        <v>45824.66667</v>
      </c>
      <c r="H366" s="1">
        <f>IFERROR(__xludf.DUMMYFUNCTION("""COMPUTED_VALUE"""),1626.91)</f>
        <v>1626.91</v>
      </c>
      <c r="J366" s="2">
        <f>IFERROR(__xludf.DUMMYFUNCTION("""COMPUTED_VALUE"""),45824.66666666667)</f>
        <v>45824.66667</v>
      </c>
      <c r="K366" s="1">
        <f>IFERROR(__xludf.DUMMYFUNCTION("""COMPUTED_VALUE"""),1628.32)</f>
        <v>1628.32</v>
      </c>
      <c r="M366" s="2">
        <f>IFERROR(__xludf.DUMMYFUNCTION("""COMPUTED_VALUE"""),45824.66666666667)</f>
        <v>45824.66667</v>
      </c>
      <c r="N366" s="1">
        <f>IFERROR(__xludf.DUMMYFUNCTION("""COMPUTED_VALUE"""),1.8509453E7)</f>
        <v>18509453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IFERROR(__xludf.DUMMYFUNCTION("""COMPUTED_VALUE"""),1617.98)</f>
        <v>1617.98</v>
      </c>
      <c r="D367" s="2">
        <f>IFERROR(__xludf.DUMMYFUNCTION("""COMPUTED_VALUE"""),45825.66666666667)</f>
        <v>45825.66667</v>
      </c>
      <c r="E367" s="1">
        <f>IFERROR(__xludf.DUMMYFUNCTION("""COMPUTED_VALUE"""),1629.52)</f>
        <v>1629.52</v>
      </c>
      <c r="G367" s="2">
        <f>IFERROR(__xludf.DUMMYFUNCTION("""COMPUTED_VALUE"""),45825.66666666667)</f>
        <v>45825.66667</v>
      </c>
      <c r="H367" s="1">
        <f>IFERROR(__xludf.DUMMYFUNCTION("""COMPUTED_VALUE"""),1603.31)</f>
        <v>1603.31</v>
      </c>
      <c r="J367" s="2">
        <f>IFERROR(__xludf.DUMMYFUNCTION("""COMPUTED_VALUE"""),45825.66666666667)</f>
        <v>45825.66667</v>
      </c>
      <c r="K367" s="1">
        <f>IFERROR(__xludf.DUMMYFUNCTION("""COMPUTED_VALUE"""),1607.14)</f>
        <v>1607.14</v>
      </c>
      <c r="M367" s="2">
        <f>IFERROR(__xludf.DUMMYFUNCTION("""COMPUTED_VALUE"""),45825.66666666667)</f>
        <v>45825.66667</v>
      </c>
      <c r="N367" s="1">
        <f>IFERROR(__xludf.DUMMYFUNCTION("""COMPUTED_VALUE"""),1.6159303E7)</f>
        <v>16159303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IFERROR(__xludf.DUMMYFUNCTION("""COMPUTED_VALUE"""),1611.31)</f>
        <v>1611.31</v>
      </c>
      <c r="D368" s="2">
        <f>IFERROR(__xludf.DUMMYFUNCTION("""COMPUTED_VALUE"""),45826.66666666667)</f>
        <v>45826.66667</v>
      </c>
      <c r="E368" s="1">
        <f>IFERROR(__xludf.DUMMYFUNCTION("""COMPUTED_VALUE"""),1612.52)</f>
        <v>1612.52</v>
      </c>
      <c r="G368" s="2">
        <f>IFERROR(__xludf.DUMMYFUNCTION("""COMPUTED_VALUE"""),45826.66666666667)</f>
        <v>45826.66667</v>
      </c>
      <c r="H368" s="1">
        <f>IFERROR(__xludf.DUMMYFUNCTION("""COMPUTED_VALUE"""),1598.64)</f>
        <v>1598.64</v>
      </c>
      <c r="J368" s="2">
        <f>IFERROR(__xludf.DUMMYFUNCTION("""COMPUTED_VALUE"""),45826.66666666667)</f>
        <v>45826.66667</v>
      </c>
      <c r="K368" s="1">
        <f>IFERROR(__xludf.DUMMYFUNCTION("""COMPUTED_VALUE"""),1599.58)</f>
        <v>1599.58</v>
      </c>
      <c r="M368" s="2">
        <f>IFERROR(__xludf.DUMMYFUNCTION("""COMPUTED_VALUE"""),45826.66666666667)</f>
        <v>45826.66667</v>
      </c>
      <c r="N368" s="1">
        <f>IFERROR(__xludf.DUMMYFUNCTION("""COMPUTED_VALUE"""),1.7178309E7)</f>
        <v>17178309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IFERROR(__xludf.DUMMYFUNCTION("""COMPUTED_VALUE"""),1605.92)</f>
        <v>1605.92</v>
      </c>
      <c r="D369" s="2">
        <f>IFERROR(__xludf.DUMMYFUNCTION("""COMPUTED_VALUE"""),45828.66666666667)</f>
        <v>45828.66667</v>
      </c>
      <c r="E369" s="1">
        <f>IFERROR(__xludf.DUMMYFUNCTION("""COMPUTED_VALUE"""),1613.93)</f>
        <v>1613.93</v>
      </c>
      <c r="G369" s="2">
        <f>IFERROR(__xludf.DUMMYFUNCTION("""COMPUTED_VALUE"""),45828.66666666667)</f>
        <v>45828.66667</v>
      </c>
      <c r="H369" s="1">
        <f>IFERROR(__xludf.DUMMYFUNCTION("""COMPUTED_VALUE"""),1599.38)</f>
        <v>1599.38</v>
      </c>
      <c r="J369" s="2">
        <f>IFERROR(__xludf.DUMMYFUNCTION("""COMPUTED_VALUE"""),45828.66666666667)</f>
        <v>45828.66667</v>
      </c>
      <c r="K369" s="1">
        <f>IFERROR(__xludf.DUMMYFUNCTION("""COMPUTED_VALUE"""),1607.11)</f>
        <v>1607.11</v>
      </c>
      <c r="M369" s="2">
        <f>IFERROR(__xludf.DUMMYFUNCTION("""COMPUTED_VALUE"""),45828.66666666667)</f>
        <v>45828.66667</v>
      </c>
      <c r="N369" s="1">
        <f>IFERROR(__xludf.DUMMYFUNCTION("""COMPUTED_VALUE"""),2.636232E7)</f>
        <v>26362320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IFERROR(__xludf.DUMMYFUNCTION("""COMPUTED_VALUE"""),1602.05)</f>
        <v>1602.05</v>
      </c>
      <c r="D370" s="2">
        <f>IFERROR(__xludf.DUMMYFUNCTION("""COMPUTED_VALUE"""),45831.66666666667)</f>
        <v>45831.66667</v>
      </c>
      <c r="E370" s="1">
        <f>IFERROR(__xludf.DUMMYFUNCTION("""COMPUTED_VALUE"""),1621.71)</f>
        <v>1621.71</v>
      </c>
      <c r="G370" s="2">
        <f>IFERROR(__xludf.DUMMYFUNCTION("""COMPUTED_VALUE"""),45831.66666666667)</f>
        <v>45831.66667</v>
      </c>
      <c r="H370" s="1">
        <f>IFERROR(__xludf.DUMMYFUNCTION("""COMPUTED_VALUE"""),1591.03)</f>
        <v>1591.03</v>
      </c>
      <c r="J370" s="2">
        <f>IFERROR(__xludf.DUMMYFUNCTION("""COMPUTED_VALUE"""),45831.66666666667)</f>
        <v>45831.66667</v>
      </c>
      <c r="K370" s="1">
        <f>IFERROR(__xludf.DUMMYFUNCTION("""COMPUTED_VALUE"""),1617.9)</f>
        <v>1617.9</v>
      </c>
      <c r="M370" s="2">
        <f>IFERROR(__xludf.DUMMYFUNCTION("""COMPUTED_VALUE"""),45831.66666666667)</f>
        <v>45831.66667</v>
      </c>
      <c r="N370" s="1">
        <f>IFERROR(__xludf.DUMMYFUNCTION("""COMPUTED_VALUE"""),1.7210862E7)</f>
        <v>17210862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IFERROR(__xludf.DUMMYFUNCTION("""COMPUTED_VALUE"""),1622.84)</f>
        <v>1622.84</v>
      </c>
      <c r="D371" s="2">
        <f>IFERROR(__xludf.DUMMYFUNCTION("""COMPUTED_VALUE"""),45832.66666666667)</f>
        <v>45832.66667</v>
      </c>
      <c r="E371" s="1">
        <f>IFERROR(__xludf.DUMMYFUNCTION("""COMPUTED_VALUE"""),1630.02)</f>
        <v>1630.02</v>
      </c>
      <c r="G371" s="2">
        <f>IFERROR(__xludf.DUMMYFUNCTION("""COMPUTED_VALUE"""),45832.66666666667)</f>
        <v>45832.66667</v>
      </c>
      <c r="H371" s="1">
        <f>IFERROR(__xludf.DUMMYFUNCTION("""COMPUTED_VALUE"""),1612.22)</f>
        <v>1612.22</v>
      </c>
      <c r="J371" s="2">
        <f>IFERROR(__xludf.DUMMYFUNCTION("""COMPUTED_VALUE"""),45832.66666666667)</f>
        <v>45832.66667</v>
      </c>
      <c r="K371" s="1">
        <f>IFERROR(__xludf.DUMMYFUNCTION("""COMPUTED_VALUE"""),1620.6)</f>
        <v>1620.6</v>
      </c>
      <c r="M371" s="2">
        <f>IFERROR(__xludf.DUMMYFUNCTION("""COMPUTED_VALUE"""),45832.66666666667)</f>
        <v>45832.66667</v>
      </c>
      <c r="N371" s="1">
        <f>IFERROR(__xludf.DUMMYFUNCTION("""COMPUTED_VALUE"""),1.7007603E7)</f>
        <v>17007603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IFERROR(__xludf.DUMMYFUNCTION("""COMPUTED_VALUE"""),1622.51)</f>
        <v>1622.51</v>
      </c>
      <c r="D372" s="2">
        <f>IFERROR(__xludf.DUMMYFUNCTION("""COMPUTED_VALUE"""),45833.66666666667)</f>
        <v>45833.66667</v>
      </c>
      <c r="E372" s="1">
        <f>IFERROR(__xludf.DUMMYFUNCTION("""COMPUTED_VALUE"""),1622.51)</f>
        <v>1622.51</v>
      </c>
      <c r="G372" s="2">
        <f>IFERROR(__xludf.DUMMYFUNCTION("""COMPUTED_VALUE"""),45833.66666666667)</f>
        <v>45833.66667</v>
      </c>
      <c r="H372" s="1">
        <f>IFERROR(__xludf.DUMMYFUNCTION("""COMPUTED_VALUE"""),1597.25)</f>
        <v>1597.25</v>
      </c>
      <c r="J372" s="2">
        <f>IFERROR(__xludf.DUMMYFUNCTION("""COMPUTED_VALUE"""),45833.66666666667)</f>
        <v>45833.66667</v>
      </c>
      <c r="K372" s="1">
        <f>IFERROR(__xludf.DUMMYFUNCTION("""COMPUTED_VALUE"""),1597.46)</f>
        <v>1597.46</v>
      </c>
      <c r="M372" s="2">
        <f>IFERROR(__xludf.DUMMYFUNCTION("""COMPUTED_VALUE"""),45833.66666666667)</f>
        <v>45833.66667</v>
      </c>
      <c r="N372" s="1">
        <f>IFERROR(__xludf.DUMMYFUNCTION("""COMPUTED_VALUE"""),1.3415713E7)</f>
        <v>13415713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IFERROR(__xludf.DUMMYFUNCTION("""COMPUTED_VALUE"""),1599.03)</f>
        <v>1599.03</v>
      </c>
      <c r="D373" s="2">
        <f>IFERROR(__xludf.DUMMYFUNCTION("""COMPUTED_VALUE"""),45834.66666666667)</f>
        <v>45834.66667</v>
      </c>
      <c r="E373" s="1">
        <f>IFERROR(__xludf.DUMMYFUNCTION("""COMPUTED_VALUE"""),1601.52)</f>
        <v>1601.52</v>
      </c>
      <c r="G373" s="2">
        <f>IFERROR(__xludf.DUMMYFUNCTION("""COMPUTED_VALUE"""),45834.66666666667)</f>
        <v>45834.66667</v>
      </c>
      <c r="H373" s="1">
        <f>IFERROR(__xludf.DUMMYFUNCTION("""COMPUTED_VALUE"""),1566.72)</f>
        <v>1566.72</v>
      </c>
      <c r="J373" s="2">
        <f>IFERROR(__xludf.DUMMYFUNCTION("""COMPUTED_VALUE"""),45834.66666666667)</f>
        <v>45834.66667</v>
      </c>
      <c r="K373" s="1">
        <f>IFERROR(__xludf.DUMMYFUNCTION("""COMPUTED_VALUE"""),1595.09)</f>
        <v>1595.09</v>
      </c>
      <c r="M373" s="2">
        <f>IFERROR(__xludf.DUMMYFUNCTION("""COMPUTED_VALUE"""),45834.66666666667)</f>
        <v>45834.66667</v>
      </c>
      <c r="N373" s="1">
        <f>IFERROR(__xludf.DUMMYFUNCTION("""COMPUTED_VALUE"""),1.9611926E7)</f>
        <v>19611926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IFERROR(__xludf.DUMMYFUNCTION("""COMPUTED_VALUE"""),1597.53)</f>
        <v>1597.53</v>
      </c>
      <c r="D374" s="2">
        <f>IFERROR(__xludf.DUMMYFUNCTION("""COMPUTED_VALUE"""),45835.66666666667)</f>
        <v>45835.66667</v>
      </c>
      <c r="E374" s="1">
        <f>IFERROR(__xludf.DUMMYFUNCTION("""COMPUTED_VALUE"""),1620.67)</f>
        <v>1620.67</v>
      </c>
      <c r="G374" s="2">
        <f>IFERROR(__xludf.DUMMYFUNCTION("""COMPUTED_VALUE"""),45835.66666666667)</f>
        <v>45835.66667</v>
      </c>
      <c r="H374" s="1">
        <f>IFERROR(__xludf.DUMMYFUNCTION("""COMPUTED_VALUE"""),1596.81)</f>
        <v>1596.81</v>
      </c>
      <c r="J374" s="2">
        <f>IFERROR(__xludf.DUMMYFUNCTION("""COMPUTED_VALUE"""),45835.66666666667)</f>
        <v>45835.66667</v>
      </c>
      <c r="K374" s="1">
        <f>IFERROR(__xludf.DUMMYFUNCTION("""COMPUTED_VALUE"""),1610.33)</f>
        <v>1610.33</v>
      </c>
      <c r="M374" s="2">
        <f>IFERROR(__xludf.DUMMYFUNCTION("""COMPUTED_VALUE"""),45835.66666666667)</f>
        <v>45835.66667</v>
      </c>
      <c r="N374" s="1">
        <f>IFERROR(__xludf.DUMMYFUNCTION("""COMPUTED_VALUE"""),2.5886053E7)</f>
        <v>25886053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IFERROR(__xludf.DUMMYFUNCTION("""COMPUTED_VALUE"""),1615.01)</f>
        <v>1615.01</v>
      </c>
      <c r="D375" s="2">
        <f>IFERROR(__xludf.DUMMYFUNCTION("""COMPUTED_VALUE"""),45838.66666666667)</f>
        <v>45838.66667</v>
      </c>
      <c r="E375" s="1">
        <f>IFERROR(__xludf.DUMMYFUNCTION("""COMPUTED_VALUE"""),1617.63)</f>
        <v>1617.63</v>
      </c>
      <c r="G375" s="2">
        <f>IFERROR(__xludf.DUMMYFUNCTION("""COMPUTED_VALUE"""),45838.66666666667)</f>
        <v>45838.66667</v>
      </c>
      <c r="H375" s="1">
        <f>IFERROR(__xludf.DUMMYFUNCTION("""COMPUTED_VALUE"""),1597.79)</f>
        <v>1597.79</v>
      </c>
      <c r="J375" s="2">
        <f>IFERROR(__xludf.DUMMYFUNCTION("""COMPUTED_VALUE"""),45838.66666666667)</f>
        <v>45838.66667</v>
      </c>
      <c r="K375" s="1">
        <f>IFERROR(__xludf.DUMMYFUNCTION("""COMPUTED_VALUE"""),1611.33)</f>
        <v>1611.33</v>
      </c>
      <c r="M375" s="2">
        <f>IFERROR(__xludf.DUMMYFUNCTION("""COMPUTED_VALUE"""),45838.66666666667)</f>
        <v>45838.66667</v>
      </c>
      <c r="N375" s="1">
        <f>IFERROR(__xludf.DUMMYFUNCTION("""COMPUTED_VALUE"""),1.6570391E7)</f>
        <v>16570391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IFERROR(__xludf.DUMMYFUNCTION("""COMPUTED_VALUE"""),1609.64)</f>
        <v>1609.64</v>
      </c>
      <c r="D376" s="2">
        <f>IFERROR(__xludf.DUMMYFUNCTION("""COMPUTED_VALUE"""),45839.66666666667)</f>
        <v>45839.66667</v>
      </c>
      <c r="E376" s="1">
        <f>IFERROR(__xludf.DUMMYFUNCTION("""COMPUTED_VALUE"""),1647.19)</f>
        <v>1647.19</v>
      </c>
      <c r="G376" s="2">
        <f>IFERROR(__xludf.DUMMYFUNCTION("""COMPUTED_VALUE"""),45839.66666666667)</f>
        <v>45839.66667</v>
      </c>
      <c r="H376" s="1">
        <f>IFERROR(__xludf.DUMMYFUNCTION("""COMPUTED_VALUE"""),1609.64)</f>
        <v>1609.64</v>
      </c>
      <c r="J376" s="2">
        <f>IFERROR(__xludf.DUMMYFUNCTION("""COMPUTED_VALUE"""),45839.66666666667)</f>
        <v>45839.66667</v>
      </c>
      <c r="K376" s="1">
        <f>IFERROR(__xludf.DUMMYFUNCTION("""COMPUTED_VALUE"""),1636.16)</f>
        <v>1636.16</v>
      </c>
      <c r="M376" s="2">
        <f>IFERROR(__xludf.DUMMYFUNCTION("""COMPUTED_VALUE"""),45839.66666666667)</f>
        <v>45839.66667</v>
      </c>
      <c r="N376" s="1">
        <f>IFERROR(__xludf.DUMMYFUNCTION("""COMPUTED_VALUE"""),1.7563421E7)</f>
        <v>17563421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IFERROR(__xludf.DUMMYFUNCTION("""COMPUTED_VALUE"""),1651.83)</f>
        <v>1651.83</v>
      </c>
      <c r="D377" s="2">
        <f>IFERROR(__xludf.DUMMYFUNCTION("""COMPUTED_VALUE"""),45840.66666666667)</f>
        <v>45840.66667</v>
      </c>
      <c r="E377" s="1">
        <f>IFERROR(__xludf.DUMMYFUNCTION("""COMPUTED_VALUE"""),1651.83)</f>
        <v>1651.83</v>
      </c>
      <c r="G377" s="2">
        <f>IFERROR(__xludf.DUMMYFUNCTION("""COMPUTED_VALUE"""),45840.66666666667)</f>
        <v>45840.66667</v>
      </c>
      <c r="H377" s="1">
        <f>IFERROR(__xludf.DUMMYFUNCTION("""COMPUTED_VALUE"""),1630.18)</f>
        <v>1630.18</v>
      </c>
      <c r="J377" s="2">
        <f>IFERROR(__xludf.DUMMYFUNCTION("""COMPUTED_VALUE"""),45840.66666666667)</f>
        <v>45840.66667</v>
      </c>
      <c r="K377" s="1">
        <f>IFERROR(__xludf.DUMMYFUNCTION("""COMPUTED_VALUE"""),1644.49)</f>
        <v>1644.49</v>
      </c>
      <c r="M377" s="2">
        <f>IFERROR(__xludf.DUMMYFUNCTION("""COMPUTED_VALUE"""),45840.66666666667)</f>
        <v>45840.66667</v>
      </c>
      <c r="N377" s="1">
        <f>IFERROR(__xludf.DUMMYFUNCTION("""COMPUTED_VALUE"""),2.091549E7)</f>
        <v>20915490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IFERROR(__xludf.DUMMYFUNCTION("""COMPUTED_VALUE"""),1647.57)</f>
        <v>1647.57</v>
      </c>
      <c r="D378" s="2">
        <f>IFERROR(__xludf.DUMMYFUNCTION("""COMPUTED_VALUE"""),45841.54166666667)</f>
        <v>45841.54167</v>
      </c>
      <c r="E378" s="1">
        <f>IFERROR(__xludf.DUMMYFUNCTION("""COMPUTED_VALUE"""),1654.99)</f>
        <v>1654.99</v>
      </c>
      <c r="G378" s="2">
        <f>IFERROR(__xludf.DUMMYFUNCTION("""COMPUTED_VALUE"""),45841.54166666667)</f>
        <v>45841.54167</v>
      </c>
      <c r="H378" s="1">
        <f>IFERROR(__xludf.DUMMYFUNCTION("""COMPUTED_VALUE"""),1637.8)</f>
        <v>1637.8</v>
      </c>
      <c r="J378" s="2">
        <f>IFERROR(__xludf.DUMMYFUNCTION("""COMPUTED_VALUE"""),45841.54166666667)</f>
        <v>45841.54167</v>
      </c>
      <c r="K378" s="1">
        <f>IFERROR(__xludf.DUMMYFUNCTION("""COMPUTED_VALUE"""),1652.42)</f>
        <v>1652.42</v>
      </c>
      <c r="M378" s="2">
        <f>IFERROR(__xludf.DUMMYFUNCTION("""COMPUTED_VALUE"""),45841.54166666667)</f>
        <v>45841.54167</v>
      </c>
      <c r="N378" s="1">
        <f>IFERROR(__xludf.DUMMYFUNCTION("""COMPUTED_VALUE"""),1.075191E7)</f>
        <v>10751910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IFERROR(__xludf.DUMMYFUNCTION("""COMPUTED_VALUE"""),1651.71)</f>
        <v>1651.71</v>
      </c>
      <c r="D379" s="2">
        <f>IFERROR(__xludf.DUMMYFUNCTION("""COMPUTED_VALUE"""),45845.66666666667)</f>
        <v>45845.66667</v>
      </c>
      <c r="E379" s="1">
        <f>IFERROR(__xludf.DUMMYFUNCTION("""COMPUTED_VALUE"""),1654.98)</f>
        <v>1654.98</v>
      </c>
      <c r="G379" s="2">
        <f>IFERROR(__xludf.DUMMYFUNCTION("""COMPUTED_VALUE"""),45845.66666666667)</f>
        <v>45845.66667</v>
      </c>
      <c r="H379" s="1">
        <f>IFERROR(__xludf.DUMMYFUNCTION("""COMPUTED_VALUE"""),1638.29)</f>
        <v>1638.29</v>
      </c>
      <c r="J379" s="2">
        <f>IFERROR(__xludf.DUMMYFUNCTION("""COMPUTED_VALUE"""),45845.66666666667)</f>
        <v>45845.66667</v>
      </c>
      <c r="K379" s="1">
        <f>IFERROR(__xludf.DUMMYFUNCTION("""COMPUTED_VALUE"""),1645.54)</f>
        <v>1645.54</v>
      </c>
      <c r="M379" s="2">
        <f>IFERROR(__xludf.DUMMYFUNCTION("""COMPUTED_VALUE"""),45845.66666666667)</f>
        <v>45845.66667</v>
      </c>
      <c r="N379" s="1">
        <f>IFERROR(__xludf.DUMMYFUNCTION("""COMPUTED_VALUE"""),1.6432802E7)</f>
        <v>16432802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IFERROR(__xludf.DUMMYFUNCTION("""COMPUTED_VALUE"""),1646.96)</f>
        <v>1646.96</v>
      </c>
      <c r="D380" s="2">
        <f>IFERROR(__xludf.DUMMYFUNCTION("""COMPUTED_VALUE"""),45846.66666666667)</f>
        <v>45846.66667</v>
      </c>
      <c r="E380" s="1">
        <f>IFERROR(__xludf.DUMMYFUNCTION("""COMPUTED_VALUE"""),1650.61)</f>
        <v>1650.61</v>
      </c>
      <c r="G380" s="2">
        <f>IFERROR(__xludf.DUMMYFUNCTION("""COMPUTED_VALUE"""),45846.66666666667)</f>
        <v>45846.66667</v>
      </c>
      <c r="H380" s="1">
        <f>IFERROR(__xludf.DUMMYFUNCTION("""COMPUTED_VALUE"""),1634.51)</f>
        <v>1634.51</v>
      </c>
      <c r="J380" s="2">
        <f>IFERROR(__xludf.DUMMYFUNCTION("""COMPUTED_VALUE"""),45846.66666666667)</f>
        <v>45846.66667</v>
      </c>
      <c r="K380" s="1">
        <f>IFERROR(__xludf.DUMMYFUNCTION("""COMPUTED_VALUE"""),1648.05)</f>
        <v>1648.05</v>
      </c>
      <c r="M380" s="2">
        <f>IFERROR(__xludf.DUMMYFUNCTION("""COMPUTED_VALUE"""),45846.66666666667)</f>
        <v>45846.66667</v>
      </c>
      <c r="N380" s="1">
        <f>IFERROR(__xludf.DUMMYFUNCTION("""COMPUTED_VALUE"""),1.7794381E7)</f>
        <v>17794381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IFERROR(__xludf.DUMMYFUNCTION("""COMPUTED_VALUE"""),1650.63)</f>
        <v>1650.63</v>
      </c>
      <c r="D381" s="2">
        <f>IFERROR(__xludf.DUMMYFUNCTION("""COMPUTED_VALUE"""),45847.66666666667)</f>
        <v>45847.66667</v>
      </c>
      <c r="E381" s="1">
        <f>IFERROR(__xludf.DUMMYFUNCTION("""COMPUTED_VALUE"""),1656.15)</f>
        <v>1656.15</v>
      </c>
      <c r="G381" s="2">
        <f>IFERROR(__xludf.DUMMYFUNCTION("""COMPUTED_VALUE"""),45847.66666666667)</f>
        <v>45847.66667</v>
      </c>
      <c r="H381" s="1">
        <f>IFERROR(__xludf.DUMMYFUNCTION("""COMPUTED_VALUE"""),1636.57)</f>
        <v>1636.57</v>
      </c>
      <c r="J381" s="2">
        <f>IFERROR(__xludf.DUMMYFUNCTION("""COMPUTED_VALUE"""),45847.66666666667)</f>
        <v>45847.66667</v>
      </c>
      <c r="K381" s="1">
        <f>IFERROR(__xludf.DUMMYFUNCTION("""COMPUTED_VALUE"""),1650.71)</f>
        <v>1650.71</v>
      </c>
      <c r="M381" s="2">
        <f>IFERROR(__xludf.DUMMYFUNCTION("""COMPUTED_VALUE"""),45847.66666666667)</f>
        <v>45847.66667</v>
      </c>
      <c r="N381" s="1">
        <f>IFERROR(__xludf.DUMMYFUNCTION("""COMPUTED_VALUE"""),1.4458842E7)</f>
        <v>14458842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IFERROR(__xludf.DUMMYFUNCTION("""COMPUTED_VALUE"""),1647.65)</f>
        <v>1647.65</v>
      </c>
      <c r="D382" s="2">
        <f>IFERROR(__xludf.DUMMYFUNCTION("""COMPUTED_VALUE"""),45848.66666666667)</f>
        <v>45848.66667</v>
      </c>
      <c r="E382" s="1">
        <f>IFERROR(__xludf.DUMMYFUNCTION("""COMPUTED_VALUE"""),1657.32)</f>
        <v>1657.32</v>
      </c>
      <c r="G382" s="2">
        <f>IFERROR(__xludf.DUMMYFUNCTION("""COMPUTED_VALUE"""),45848.66666666667)</f>
        <v>45848.66667</v>
      </c>
      <c r="H382" s="1">
        <f>IFERROR(__xludf.DUMMYFUNCTION("""COMPUTED_VALUE"""),1638.17)</f>
        <v>1638.17</v>
      </c>
      <c r="J382" s="2">
        <f>IFERROR(__xludf.DUMMYFUNCTION("""COMPUTED_VALUE"""),45848.66666666667)</f>
        <v>45848.66667</v>
      </c>
      <c r="K382" s="1">
        <f>IFERROR(__xludf.DUMMYFUNCTION("""COMPUTED_VALUE"""),1638.57)</f>
        <v>1638.57</v>
      </c>
      <c r="M382" s="2">
        <f>IFERROR(__xludf.DUMMYFUNCTION("""COMPUTED_VALUE"""),45848.66666666667)</f>
        <v>45848.66667</v>
      </c>
      <c r="N382" s="1">
        <f>IFERROR(__xludf.DUMMYFUNCTION("""COMPUTED_VALUE"""),1.7144561E7)</f>
        <v>17144561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IFERROR(__xludf.DUMMYFUNCTION("""COMPUTED_VALUE"""),1633.01)</f>
        <v>1633.01</v>
      </c>
      <c r="D383" s="2">
        <f>IFERROR(__xludf.DUMMYFUNCTION("""COMPUTED_VALUE"""),45849.66666666667)</f>
        <v>45849.66667</v>
      </c>
      <c r="E383" s="1">
        <f>IFERROR(__xludf.DUMMYFUNCTION("""COMPUTED_VALUE"""),1639.43)</f>
        <v>1639.43</v>
      </c>
      <c r="G383" s="2">
        <f>IFERROR(__xludf.DUMMYFUNCTION("""COMPUTED_VALUE"""),45849.66666666667)</f>
        <v>45849.66667</v>
      </c>
      <c r="H383" s="1">
        <f>IFERROR(__xludf.DUMMYFUNCTION("""COMPUTED_VALUE"""),1626.02)</f>
        <v>1626.02</v>
      </c>
      <c r="J383" s="2">
        <f>IFERROR(__xludf.DUMMYFUNCTION("""COMPUTED_VALUE"""),45849.66666666667)</f>
        <v>45849.66667</v>
      </c>
      <c r="K383" s="1">
        <f>IFERROR(__xludf.DUMMYFUNCTION("""COMPUTED_VALUE"""),1633.42)</f>
        <v>1633.42</v>
      </c>
      <c r="M383" s="2">
        <f>IFERROR(__xludf.DUMMYFUNCTION("""COMPUTED_VALUE"""),45849.66666666667)</f>
        <v>45849.66667</v>
      </c>
      <c r="N383" s="1">
        <f>IFERROR(__xludf.DUMMYFUNCTION("""COMPUTED_VALUE"""),1.4355258E7)</f>
        <v>14355258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IFERROR(__xludf.DUMMYFUNCTION("""COMPUTED_VALUE"""),1629.03)</f>
        <v>1629.03</v>
      </c>
      <c r="D384" s="2">
        <f>IFERROR(__xludf.DUMMYFUNCTION("""COMPUTED_VALUE"""),45852.66666666667)</f>
        <v>45852.66667</v>
      </c>
      <c r="E384" s="1">
        <f>IFERROR(__xludf.DUMMYFUNCTION("""COMPUTED_VALUE"""),1633.37)</f>
        <v>1633.37</v>
      </c>
      <c r="G384" s="2">
        <f>IFERROR(__xludf.DUMMYFUNCTION("""COMPUTED_VALUE"""),45852.66666666667)</f>
        <v>45852.66667</v>
      </c>
      <c r="H384" s="1">
        <f>IFERROR(__xludf.DUMMYFUNCTION("""COMPUTED_VALUE"""),1618.04)</f>
        <v>1618.04</v>
      </c>
      <c r="J384" s="2">
        <f>IFERROR(__xludf.DUMMYFUNCTION("""COMPUTED_VALUE"""),45852.66666666667)</f>
        <v>45852.66667</v>
      </c>
      <c r="K384" s="1">
        <f>IFERROR(__xludf.DUMMYFUNCTION("""COMPUTED_VALUE"""),1632.66)</f>
        <v>1632.66</v>
      </c>
      <c r="M384" s="2">
        <f>IFERROR(__xludf.DUMMYFUNCTION("""COMPUTED_VALUE"""),45852.66666666667)</f>
        <v>45852.66667</v>
      </c>
      <c r="N384" s="1">
        <f>IFERROR(__xludf.DUMMYFUNCTION("""COMPUTED_VALUE"""),2.1319702E7)</f>
        <v>21319702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IFERROR(__xludf.DUMMYFUNCTION("""COMPUTED_VALUE"""),1630.83)</f>
        <v>1630.83</v>
      </c>
      <c r="D385" s="2">
        <f>IFERROR(__xludf.DUMMYFUNCTION("""COMPUTED_VALUE"""),45853.66666666667)</f>
        <v>45853.66667</v>
      </c>
      <c r="E385" s="1">
        <f>IFERROR(__xludf.DUMMYFUNCTION("""COMPUTED_VALUE"""),1635.18)</f>
        <v>1635.18</v>
      </c>
      <c r="G385" s="2">
        <f>IFERROR(__xludf.DUMMYFUNCTION("""COMPUTED_VALUE"""),45853.66666666667)</f>
        <v>45853.66667</v>
      </c>
      <c r="H385" s="1">
        <f>IFERROR(__xludf.DUMMYFUNCTION("""COMPUTED_VALUE"""),1603.22)</f>
        <v>1603.22</v>
      </c>
      <c r="J385" s="2">
        <f>IFERROR(__xludf.DUMMYFUNCTION("""COMPUTED_VALUE"""),45853.66666666667)</f>
        <v>45853.66667</v>
      </c>
      <c r="K385" s="1">
        <f>IFERROR(__xludf.DUMMYFUNCTION("""COMPUTED_VALUE"""),1603.36)</f>
        <v>1603.36</v>
      </c>
      <c r="M385" s="2">
        <f>IFERROR(__xludf.DUMMYFUNCTION("""COMPUTED_VALUE"""),45853.66666666667)</f>
        <v>45853.66667</v>
      </c>
      <c r="N385" s="1">
        <f>IFERROR(__xludf.DUMMYFUNCTION("""COMPUTED_VALUE"""),1.961256E7)</f>
        <v>19612560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IFERROR(__xludf.DUMMYFUNCTION("""COMPUTED_VALUE"""),1609.72)</f>
        <v>1609.72</v>
      </c>
      <c r="D386" s="2">
        <f>IFERROR(__xludf.DUMMYFUNCTION("""COMPUTED_VALUE"""),45854.66666666667)</f>
        <v>45854.66667</v>
      </c>
      <c r="E386" s="1">
        <f>IFERROR(__xludf.DUMMYFUNCTION("""COMPUTED_VALUE"""),1609.72)</f>
        <v>1609.72</v>
      </c>
      <c r="G386" s="2">
        <f>IFERROR(__xludf.DUMMYFUNCTION("""COMPUTED_VALUE"""),45854.66666666667)</f>
        <v>45854.66667</v>
      </c>
      <c r="H386" s="1">
        <f>IFERROR(__xludf.DUMMYFUNCTION("""COMPUTED_VALUE"""),1583.41)</f>
        <v>1583.41</v>
      </c>
      <c r="J386" s="2">
        <f>IFERROR(__xludf.DUMMYFUNCTION("""COMPUTED_VALUE"""),45854.66666666667)</f>
        <v>45854.66667</v>
      </c>
      <c r="K386" s="1">
        <f>IFERROR(__xludf.DUMMYFUNCTION("""COMPUTED_VALUE"""),1604.32)</f>
        <v>1604.32</v>
      </c>
      <c r="M386" s="2">
        <f>IFERROR(__xludf.DUMMYFUNCTION("""COMPUTED_VALUE"""),45854.66666666667)</f>
        <v>45854.66667</v>
      </c>
      <c r="N386" s="1">
        <f>IFERROR(__xludf.DUMMYFUNCTION("""COMPUTED_VALUE"""),2.262034E7)</f>
        <v>22620340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IFERROR(__xludf.DUMMYFUNCTION("""COMPUTED_VALUE"""),1602.54)</f>
        <v>1602.54</v>
      </c>
      <c r="D387" s="2">
        <f>IFERROR(__xludf.DUMMYFUNCTION("""COMPUTED_VALUE"""),45855.66666666667)</f>
        <v>45855.66667</v>
      </c>
      <c r="E387" s="1">
        <f>IFERROR(__xludf.DUMMYFUNCTION("""COMPUTED_VALUE"""),1622.53)</f>
        <v>1622.53</v>
      </c>
      <c r="G387" s="2">
        <f>IFERROR(__xludf.DUMMYFUNCTION("""COMPUTED_VALUE"""),45855.66666666667)</f>
        <v>45855.66667</v>
      </c>
      <c r="H387" s="1">
        <f>IFERROR(__xludf.DUMMYFUNCTION("""COMPUTED_VALUE"""),1602.54)</f>
        <v>1602.54</v>
      </c>
      <c r="J387" s="2">
        <f>IFERROR(__xludf.DUMMYFUNCTION("""COMPUTED_VALUE"""),45855.66666666667)</f>
        <v>45855.66667</v>
      </c>
      <c r="K387" s="1">
        <f>IFERROR(__xludf.DUMMYFUNCTION("""COMPUTED_VALUE"""),1619.57)</f>
        <v>1619.57</v>
      </c>
      <c r="M387" s="2">
        <f>IFERROR(__xludf.DUMMYFUNCTION("""COMPUTED_VALUE"""),45855.66666666667)</f>
        <v>45855.66667</v>
      </c>
      <c r="N387" s="1">
        <f>IFERROR(__xludf.DUMMYFUNCTION("""COMPUTED_VALUE"""),1.4423744E7)</f>
        <v>14423744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IFERROR(__xludf.DUMMYFUNCTION("""COMPUTED_VALUE"""),1623.78)</f>
        <v>1623.78</v>
      </c>
      <c r="D388" s="2">
        <f>IFERROR(__xludf.DUMMYFUNCTION("""COMPUTED_VALUE"""),45856.66666666667)</f>
        <v>45856.66667</v>
      </c>
      <c r="E388" s="1">
        <f>IFERROR(__xludf.DUMMYFUNCTION("""COMPUTED_VALUE"""),1629.22)</f>
        <v>1629.22</v>
      </c>
      <c r="G388" s="2">
        <f>IFERROR(__xludf.DUMMYFUNCTION("""COMPUTED_VALUE"""),45856.66666666667)</f>
        <v>45856.66667</v>
      </c>
      <c r="H388" s="1">
        <f>IFERROR(__xludf.DUMMYFUNCTION("""COMPUTED_VALUE"""),1616.03)</f>
        <v>1616.03</v>
      </c>
      <c r="J388" s="2">
        <f>IFERROR(__xludf.DUMMYFUNCTION("""COMPUTED_VALUE"""),45856.66666666667)</f>
        <v>45856.66667</v>
      </c>
      <c r="K388" s="1">
        <f>IFERROR(__xludf.DUMMYFUNCTION("""COMPUTED_VALUE"""),1619.46)</f>
        <v>1619.46</v>
      </c>
      <c r="M388" s="2">
        <f>IFERROR(__xludf.DUMMYFUNCTION("""COMPUTED_VALUE"""),45856.66666666667)</f>
        <v>45856.66667</v>
      </c>
      <c r="N388" s="1">
        <f>IFERROR(__xludf.DUMMYFUNCTION("""COMPUTED_VALUE"""),1.4834504E7)</f>
        <v>14834504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IFERROR(__xludf.DUMMYFUNCTION("""COMPUTED_VALUE"""),1625.88)</f>
        <v>1625.88</v>
      </c>
      <c r="D389" s="2">
        <f>IFERROR(__xludf.DUMMYFUNCTION("""COMPUTED_VALUE"""),45859.66666666667)</f>
        <v>45859.66667</v>
      </c>
      <c r="E389" s="1">
        <f>IFERROR(__xludf.DUMMYFUNCTION("""COMPUTED_VALUE"""),1664.06)</f>
        <v>1664.06</v>
      </c>
      <c r="G389" s="2">
        <f>IFERROR(__xludf.DUMMYFUNCTION("""COMPUTED_VALUE"""),45859.66666666667)</f>
        <v>45859.66667</v>
      </c>
      <c r="H389" s="1">
        <f>IFERROR(__xludf.DUMMYFUNCTION("""COMPUTED_VALUE"""),1623.29)</f>
        <v>1623.29</v>
      </c>
      <c r="J389" s="2">
        <f>IFERROR(__xludf.DUMMYFUNCTION("""COMPUTED_VALUE"""),45859.66666666667)</f>
        <v>45859.66667</v>
      </c>
      <c r="K389" s="1">
        <f>IFERROR(__xludf.DUMMYFUNCTION("""COMPUTED_VALUE"""),1660.43)</f>
        <v>1660.43</v>
      </c>
      <c r="M389" s="2">
        <f>IFERROR(__xludf.DUMMYFUNCTION("""COMPUTED_VALUE"""),45859.66666666667)</f>
        <v>45859.66667</v>
      </c>
      <c r="N389" s="1">
        <f>IFERROR(__xludf.DUMMYFUNCTION("""COMPUTED_VALUE"""),1.8044649E7)</f>
        <v>18044649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IFERROR(__xludf.DUMMYFUNCTION("""COMPUTED_VALUE"""),1662.25)</f>
        <v>1662.25</v>
      </c>
      <c r="D390" s="2">
        <f>IFERROR(__xludf.DUMMYFUNCTION("""COMPUTED_VALUE"""),45860.66666666667)</f>
        <v>45860.66667</v>
      </c>
      <c r="E390" s="1">
        <f>IFERROR(__xludf.DUMMYFUNCTION("""COMPUTED_VALUE"""),1679.49)</f>
        <v>1679.49</v>
      </c>
      <c r="G390" s="2">
        <f>IFERROR(__xludf.DUMMYFUNCTION("""COMPUTED_VALUE"""),45860.66666666667)</f>
        <v>45860.66667</v>
      </c>
      <c r="H390" s="1">
        <f>IFERROR(__xludf.DUMMYFUNCTION("""COMPUTED_VALUE"""),1651.24)</f>
        <v>1651.24</v>
      </c>
      <c r="J390" s="2">
        <f>IFERROR(__xludf.DUMMYFUNCTION("""COMPUTED_VALUE"""),45860.66666666667)</f>
        <v>45860.66667</v>
      </c>
      <c r="K390" s="1">
        <f>IFERROR(__xludf.DUMMYFUNCTION("""COMPUTED_VALUE"""),1671.96)</f>
        <v>1671.96</v>
      </c>
      <c r="M390" s="2">
        <f>IFERROR(__xludf.DUMMYFUNCTION("""COMPUTED_VALUE"""),45860.66666666667)</f>
        <v>45860.66667</v>
      </c>
      <c r="N390" s="1">
        <f>IFERROR(__xludf.DUMMYFUNCTION("""COMPUTED_VALUE"""),1.4265705E7)</f>
        <v>14265705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IFERROR(__xludf.DUMMYFUNCTION("""COMPUTED_VALUE"""),1679.55)</f>
        <v>1679.55</v>
      </c>
      <c r="D391" s="2">
        <f>IFERROR(__xludf.DUMMYFUNCTION("""COMPUTED_VALUE"""),45861.66666666667)</f>
        <v>45861.66667</v>
      </c>
      <c r="E391" s="1">
        <f>IFERROR(__xludf.DUMMYFUNCTION("""COMPUTED_VALUE"""),1689.48)</f>
        <v>1689.48</v>
      </c>
      <c r="G391" s="2">
        <f>IFERROR(__xludf.DUMMYFUNCTION("""COMPUTED_VALUE"""),45861.66666666667)</f>
        <v>45861.66667</v>
      </c>
      <c r="H391" s="1">
        <f>IFERROR(__xludf.DUMMYFUNCTION("""COMPUTED_VALUE"""),1676.54)</f>
        <v>1676.54</v>
      </c>
      <c r="J391" s="2">
        <f>IFERROR(__xludf.DUMMYFUNCTION("""COMPUTED_VALUE"""),45861.66666666667)</f>
        <v>45861.66667</v>
      </c>
      <c r="K391" s="1">
        <f>IFERROR(__xludf.DUMMYFUNCTION("""COMPUTED_VALUE"""),1684.68)</f>
        <v>1684.68</v>
      </c>
      <c r="M391" s="2">
        <f>IFERROR(__xludf.DUMMYFUNCTION("""COMPUTED_VALUE"""),45861.66666666667)</f>
        <v>45861.66667</v>
      </c>
      <c r="N391" s="1">
        <f>IFERROR(__xludf.DUMMYFUNCTION("""COMPUTED_VALUE"""),1.3703154E7)</f>
        <v>13703154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IFERROR(__xludf.DUMMYFUNCTION("""COMPUTED_VALUE"""),1681.52)</f>
        <v>1681.52</v>
      </c>
      <c r="D392" s="2">
        <f>IFERROR(__xludf.DUMMYFUNCTION("""COMPUTED_VALUE"""),45862.66666666667)</f>
        <v>45862.66667</v>
      </c>
      <c r="E392" s="1">
        <f>IFERROR(__xludf.DUMMYFUNCTION("""COMPUTED_VALUE"""),1689.89)</f>
        <v>1689.89</v>
      </c>
      <c r="G392" s="2">
        <f>IFERROR(__xludf.DUMMYFUNCTION("""COMPUTED_VALUE"""),45862.66666666667)</f>
        <v>45862.66667</v>
      </c>
      <c r="H392" s="1">
        <f>IFERROR(__xludf.DUMMYFUNCTION("""COMPUTED_VALUE"""),1667.55)</f>
        <v>1667.55</v>
      </c>
      <c r="J392" s="2">
        <f>IFERROR(__xludf.DUMMYFUNCTION("""COMPUTED_VALUE"""),45862.66666666667)</f>
        <v>45862.66667</v>
      </c>
      <c r="K392" s="1">
        <f>IFERROR(__xludf.DUMMYFUNCTION("""COMPUTED_VALUE"""),1679.59)</f>
        <v>1679.59</v>
      </c>
      <c r="M392" s="2">
        <f>IFERROR(__xludf.DUMMYFUNCTION("""COMPUTED_VALUE"""),45862.66666666667)</f>
        <v>45862.66667</v>
      </c>
      <c r="N392" s="1">
        <f>IFERROR(__xludf.DUMMYFUNCTION("""COMPUTED_VALUE"""),1.4195765E7)</f>
        <v>14195765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IFERROR(__xludf.DUMMYFUNCTION("""COMPUTED_VALUE"""),1687.36)</f>
        <v>1687.36</v>
      </c>
      <c r="D393" s="2">
        <f>IFERROR(__xludf.DUMMYFUNCTION("""COMPUTED_VALUE"""),45863.66666666667)</f>
        <v>45863.66667</v>
      </c>
      <c r="E393" s="1">
        <f>IFERROR(__xludf.DUMMYFUNCTION("""COMPUTED_VALUE"""),1690.58)</f>
        <v>1690.58</v>
      </c>
      <c r="G393" s="2">
        <f>IFERROR(__xludf.DUMMYFUNCTION("""COMPUTED_VALUE"""),45863.66666666667)</f>
        <v>45863.66667</v>
      </c>
      <c r="H393" s="1">
        <f>IFERROR(__xludf.DUMMYFUNCTION("""COMPUTED_VALUE"""),1681.59)</f>
        <v>1681.59</v>
      </c>
      <c r="J393" s="2">
        <f>IFERROR(__xludf.DUMMYFUNCTION("""COMPUTED_VALUE"""),45863.66666666667)</f>
        <v>45863.66667</v>
      </c>
      <c r="K393" s="1">
        <f>IFERROR(__xludf.DUMMYFUNCTION("""COMPUTED_VALUE"""),1688.28)</f>
        <v>1688.28</v>
      </c>
      <c r="M393" s="2">
        <f>IFERROR(__xludf.DUMMYFUNCTION("""COMPUTED_VALUE"""),45863.66666666667)</f>
        <v>45863.66667</v>
      </c>
      <c r="N393" s="1">
        <f>IFERROR(__xludf.DUMMYFUNCTION("""COMPUTED_VALUE"""),1.3154516E7)</f>
        <v>13154516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IFERROR(__xludf.DUMMYFUNCTION("""COMPUTED_VALUE"""),1694.0)</f>
        <v>1694</v>
      </c>
      <c r="D394" s="2">
        <f>IFERROR(__xludf.DUMMYFUNCTION("""COMPUTED_VALUE"""),45866.66666666667)</f>
        <v>45866.66667</v>
      </c>
      <c r="E394" s="1">
        <f>IFERROR(__xludf.DUMMYFUNCTION("""COMPUTED_VALUE"""),1701.15)</f>
        <v>1701.15</v>
      </c>
      <c r="G394" s="2">
        <f>IFERROR(__xludf.DUMMYFUNCTION("""COMPUTED_VALUE"""),45866.66666666667)</f>
        <v>45866.66667</v>
      </c>
      <c r="H394" s="1">
        <f>IFERROR(__xludf.DUMMYFUNCTION("""COMPUTED_VALUE"""),1677.45)</f>
        <v>1677.45</v>
      </c>
      <c r="J394" s="2">
        <f>IFERROR(__xludf.DUMMYFUNCTION("""COMPUTED_VALUE"""),45866.66666666667)</f>
        <v>45866.66667</v>
      </c>
      <c r="K394" s="1">
        <f>IFERROR(__xludf.DUMMYFUNCTION("""COMPUTED_VALUE"""),1689.33)</f>
        <v>1689.33</v>
      </c>
      <c r="M394" s="2">
        <f>IFERROR(__xludf.DUMMYFUNCTION("""COMPUTED_VALUE"""),45866.66666666667)</f>
        <v>45866.66667</v>
      </c>
      <c r="N394" s="1">
        <f>IFERROR(__xludf.DUMMYFUNCTION("""COMPUTED_VALUE"""),1.6857617E7)</f>
        <v>16857617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IFERROR(__xludf.DUMMYFUNCTION("""COMPUTED_VALUE"""),1697.24)</f>
        <v>1697.24</v>
      </c>
      <c r="D395" s="2">
        <f>IFERROR(__xludf.DUMMYFUNCTION("""COMPUTED_VALUE"""),45867.66666666667)</f>
        <v>45867.66667</v>
      </c>
      <c r="E395" s="1">
        <f>IFERROR(__xludf.DUMMYFUNCTION("""COMPUTED_VALUE"""),1700.68)</f>
        <v>1700.68</v>
      </c>
      <c r="G395" s="2">
        <f>IFERROR(__xludf.DUMMYFUNCTION("""COMPUTED_VALUE"""),45867.66666666667)</f>
        <v>45867.66667</v>
      </c>
      <c r="H395" s="1">
        <f>IFERROR(__xludf.DUMMYFUNCTION("""COMPUTED_VALUE"""),1686.04)</f>
        <v>1686.04</v>
      </c>
      <c r="J395" s="2">
        <f>IFERROR(__xludf.DUMMYFUNCTION("""COMPUTED_VALUE"""),45867.66666666667)</f>
        <v>45867.66667</v>
      </c>
      <c r="K395" s="1">
        <f>IFERROR(__xludf.DUMMYFUNCTION("""COMPUTED_VALUE"""),1689.99)</f>
        <v>1689.99</v>
      </c>
      <c r="M395" s="2">
        <f>IFERROR(__xludf.DUMMYFUNCTION("""COMPUTED_VALUE"""),45867.66666666667)</f>
        <v>45867.66667</v>
      </c>
      <c r="N395" s="1">
        <f>IFERROR(__xludf.DUMMYFUNCTION("""COMPUTED_VALUE"""),1.4968699E7)</f>
        <v>14968699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IFERROR(__xludf.DUMMYFUNCTION("""COMPUTED_VALUE"""),1692.55)</f>
        <v>1692.55</v>
      </c>
      <c r="D396" s="2">
        <f>IFERROR(__xludf.DUMMYFUNCTION("""COMPUTED_VALUE"""),45868.66666666667)</f>
        <v>45868.66667</v>
      </c>
      <c r="E396" s="1">
        <f>IFERROR(__xludf.DUMMYFUNCTION("""COMPUTED_VALUE"""),1697.34)</f>
        <v>1697.34</v>
      </c>
      <c r="G396" s="2">
        <f>IFERROR(__xludf.DUMMYFUNCTION("""COMPUTED_VALUE"""),45868.66666666667)</f>
        <v>45868.66667</v>
      </c>
      <c r="H396" s="1">
        <f>IFERROR(__xludf.DUMMYFUNCTION("""COMPUTED_VALUE"""),1675.21)</f>
        <v>1675.21</v>
      </c>
      <c r="J396" s="2">
        <f>IFERROR(__xludf.DUMMYFUNCTION("""COMPUTED_VALUE"""),45868.66666666667)</f>
        <v>45868.66667</v>
      </c>
      <c r="K396" s="1">
        <f>IFERROR(__xludf.DUMMYFUNCTION("""COMPUTED_VALUE"""),1681.96)</f>
        <v>1681.96</v>
      </c>
      <c r="M396" s="2">
        <f>IFERROR(__xludf.DUMMYFUNCTION("""COMPUTED_VALUE"""),45868.66666666667)</f>
        <v>45868.66667</v>
      </c>
      <c r="N396" s="1">
        <f>IFERROR(__xludf.DUMMYFUNCTION("""COMPUTED_VALUE"""),1.5552992E7)</f>
        <v>15552992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IFERROR(__xludf.DUMMYFUNCTION("""COMPUTED_VALUE"""),1669.88)</f>
        <v>1669.88</v>
      </c>
      <c r="D397" s="2">
        <f>IFERROR(__xludf.DUMMYFUNCTION("""COMPUTED_VALUE"""),45869.66666666667)</f>
        <v>45869.66667</v>
      </c>
      <c r="E397" s="1">
        <f>IFERROR(__xludf.DUMMYFUNCTION("""COMPUTED_VALUE"""),1679.98)</f>
        <v>1679.98</v>
      </c>
      <c r="G397" s="2">
        <f>IFERROR(__xludf.DUMMYFUNCTION("""COMPUTED_VALUE"""),45869.66666666667)</f>
        <v>45869.66667</v>
      </c>
      <c r="H397" s="1">
        <f>IFERROR(__xludf.DUMMYFUNCTION("""COMPUTED_VALUE"""),1658.92)</f>
        <v>1658.92</v>
      </c>
      <c r="J397" s="2">
        <f>IFERROR(__xludf.DUMMYFUNCTION("""COMPUTED_VALUE"""),45869.66666666667)</f>
        <v>45869.66667</v>
      </c>
      <c r="K397" s="1">
        <f>IFERROR(__xludf.DUMMYFUNCTION("""COMPUTED_VALUE"""),1660.85)</f>
        <v>1660.85</v>
      </c>
      <c r="M397" s="2">
        <f>IFERROR(__xludf.DUMMYFUNCTION("""COMPUTED_VALUE"""),45869.66666666667)</f>
        <v>45869.66667</v>
      </c>
      <c r="N397" s="1">
        <f>IFERROR(__xludf.DUMMYFUNCTION("""COMPUTED_VALUE"""),1.3466662E7)</f>
        <v>13466662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IFERROR(__xludf.DUMMYFUNCTION("""COMPUTED_VALUE"""),1654.1)</f>
        <v>1654.1</v>
      </c>
      <c r="D398" s="2">
        <f>IFERROR(__xludf.DUMMYFUNCTION("""COMPUTED_VALUE"""),45870.66666666667)</f>
        <v>45870.66667</v>
      </c>
      <c r="E398" s="1">
        <f>IFERROR(__xludf.DUMMYFUNCTION("""COMPUTED_VALUE"""),1677.95)</f>
        <v>1677.95</v>
      </c>
      <c r="G398" s="2">
        <f>IFERROR(__xludf.DUMMYFUNCTION("""COMPUTED_VALUE"""),45870.66666666667)</f>
        <v>45870.66667</v>
      </c>
      <c r="H398" s="1">
        <f>IFERROR(__xludf.DUMMYFUNCTION("""COMPUTED_VALUE"""),1644.09)</f>
        <v>1644.09</v>
      </c>
      <c r="J398" s="2">
        <f>IFERROR(__xludf.DUMMYFUNCTION("""COMPUTED_VALUE"""),45870.66666666667)</f>
        <v>45870.66667</v>
      </c>
      <c r="K398" s="1">
        <f>IFERROR(__xludf.DUMMYFUNCTION("""COMPUTED_VALUE"""),1674.36)</f>
        <v>1674.36</v>
      </c>
      <c r="M398" s="2">
        <f>IFERROR(__xludf.DUMMYFUNCTION("""COMPUTED_VALUE"""),45870.66666666667)</f>
        <v>45870.66667</v>
      </c>
      <c r="N398" s="1">
        <f>IFERROR(__xludf.DUMMYFUNCTION("""COMPUTED_VALUE"""),1.7669672E7)</f>
        <v>17669672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IFERROR(__xludf.DUMMYFUNCTION("""COMPUTED_VALUE"""),1682.75)</f>
        <v>1682.75</v>
      </c>
      <c r="D399" s="2">
        <f>IFERROR(__xludf.DUMMYFUNCTION("""COMPUTED_VALUE"""),45873.66666666667)</f>
        <v>45873.66667</v>
      </c>
      <c r="E399" s="1">
        <f>IFERROR(__xludf.DUMMYFUNCTION("""COMPUTED_VALUE"""),1721.8)</f>
        <v>1721.8</v>
      </c>
      <c r="G399" s="2">
        <f>IFERROR(__xludf.DUMMYFUNCTION("""COMPUTED_VALUE"""),45873.66666666667)</f>
        <v>45873.66667</v>
      </c>
      <c r="H399" s="1">
        <f>IFERROR(__xludf.DUMMYFUNCTION("""COMPUTED_VALUE"""),1682.69)</f>
        <v>1682.69</v>
      </c>
      <c r="J399" s="2">
        <f>IFERROR(__xludf.DUMMYFUNCTION("""COMPUTED_VALUE"""),45873.66666666667)</f>
        <v>45873.66667</v>
      </c>
      <c r="K399" s="1">
        <f>IFERROR(__xludf.DUMMYFUNCTION("""COMPUTED_VALUE"""),1721.71)</f>
        <v>1721.71</v>
      </c>
      <c r="M399" s="2">
        <f>IFERROR(__xludf.DUMMYFUNCTION("""COMPUTED_VALUE"""),45873.66666666667)</f>
        <v>45873.66667</v>
      </c>
      <c r="N399" s="1">
        <f>IFERROR(__xludf.DUMMYFUNCTION("""COMPUTED_VALUE"""),1.7487707E7)</f>
        <v>17487707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IFERROR(__xludf.DUMMYFUNCTION("""COMPUTED_VALUE"""),1720.62)</f>
        <v>1720.62</v>
      </c>
      <c r="D400" s="2">
        <f>IFERROR(__xludf.DUMMYFUNCTION("""COMPUTED_VALUE"""),45874.66666666667)</f>
        <v>45874.66667</v>
      </c>
      <c r="E400" s="1">
        <f>IFERROR(__xludf.DUMMYFUNCTION("""COMPUTED_VALUE"""),1729.68)</f>
        <v>1729.68</v>
      </c>
      <c r="G400" s="2">
        <f>IFERROR(__xludf.DUMMYFUNCTION("""COMPUTED_VALUE"""),45874.66666666667)</f>
        <v>45874.66667</v>
      </c>
      <c r="H400" s="1">
        <f>IFERROR(__xludf.DUMMYFUNCTION("""COMPUTED_VALUE"""),1710.08)</f>
        <v>1710.08</v>
      </c>
      <c r="J400" s="2">
        <f>IFERROR(__xludf.DUMMYFUNCTION("""COMPUTED_VALUE"""),45874.66666666667)</f>
        <v>45874.66667</v>
      </c>
      <c r="K400" s="1">
        <f>IFERROR(__xludf.DUMMYFUNCTION("""COMPUTED_VALUE"""),1716.54)</f>
        <v>1716.54</v>
      </c>
      <c r="M400" s="2">
        <f>IFERROR(__xludf.DUMMYFUNCTION("""COMPUTED_VALUE"""),45874.66666666667)</f>
        <v>45874.66667</v>
      </c>
      <c r="N400" s="1">
        <f>IFERROR(__xludf.DUMMYFUNCTION("""COMPUTED_VALUE"""),1.4641787E7)</f>
        <v>14641787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IFERROR(__xludf.DUMMYFUNCTION("""COMPUTED_VALUE"""),1719.6)</f>
        <v>1719.6</v>
      </c>
      <c r="D401" s="2">
        <f>IFERROR(__xludf.DUMMYFUNCTION("""COMPUTED_VALUE"""),45875.66666666667)</f>
        <v>45875.66667</v>
      </c>
      <c r="E401" s="1">
        <f>IFERROR(__xludf.DUMMYFUNCTION("""COMPUTED_VALUE"""),1762.62)</f>
        <v>1762.62</v>
      </c>
      <c r="G401" s="2">
        <f>IFERROR(__xludf.DUMMYFUNCTION("""COMPUTED_VALUE"""),45875.66666666667)</f>
        <v>45875.66667</v>
      </c>
      <c r="H401" s="1">
        <f>IFERROR(__xludf.DUMMYFUNCTION("""COMPUTED_VALUE"""),1715.25)</f>
        <v>1715.25</v>
      </c>
      <c r="J401" s="2">
        <f>IFERROR(__xludf.DUMMYFUNCTION("""COMPUTED_VALUE"""),45875.66666666667)</f>
        <v>45875.66667</v>
      </c>
      <c r="K401" s="1">
        <f>IFERROR(__xludf.DUMMYFUNCTION("""COMPUTED_VALUE"""),1761.94)</f>
        <v>1761.94</v>
      </c>
      <c r="M401" s="2">
        <f>IFERROR(__xludf.DUMMYFUNCTION("""COMPUTED_VALUE"""),45875.66666666667)</f>
        <v>45875.66667</v>
      </c>
      <c r="N401" s="1">
        <f>IFERROR(__xludf.DUMMYFUNCTION("""COMPUTED_VALUE"""),1.5411096E7)</f>
        <v>15411096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IFERROR(__xludf.DUMMYFUNCTION("""COMPUTED_VALUE"""),1764.72)</f>
        <v>1764.72</v>
      </c>
      <c r="D402" s="2">
        <f>IFERROR(__xludf.DUMMYFUNCTION("""COMPUTED_VALUE"""),45876.66666666667)</f>
        <v>45876.66667</v>
      </c>
      <c r="E402" s="1">
        <f>IFERROR(__xludf.DUMMYFUNCTION("""COMPUTED_VALUE"""),1771.71)</f>
        <v>1771.71</v>
      </c>
      <c r="G402" s="2">
        <f>IFERROR(__xludf.DUMMYFUNCTION("""COMPUTED_VALUE"""),45876.66666666667)</f>
        <v>45876.66667</v>
      </c>
      <c r="H402" s="1">
        <f>IFERROR(__xludf.DUMMYFUNCTION("""COMPUTED_VALUE"""),1743.35)</f>
        <v>1743.35</v>
      </c>
      <c r="J402" s="2">
        <f>IFERROR(__xludf.DUMMYFUNCTION("""COMPUTED_VALUE"""),45876.66666666667)</f>
        <v>45876.66667</v>
      </c>
      <c r="K402" s="1">
        <f>IFERROR(__xludf.DUMMYFUNCTION("""COMPUTED_VALUE"""),1754.76)</f>
        <v>1754.76</v>
      </c>
      <c r="M402" s="2">
        <f>IFERROR(__xludf.DUMMYFUNCTION("""COMPUTED_VALUE"""),45876.66666666667)</f>
        <v>45876.66667</v>
      </c>
      <c r="N402" s="1">
        <f>IFERROR(__xludf.DUMMYFUNCTION("""COMPUTED_VALUE"""),1.5497728E7)</f>
        <v>15497728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IFERROR(__xludf.DUMMYFUNCTION("""COMPUTED_VALUE"""),1758.63)</f>
        <v>1758.63</v>
      </c>
      <c r="D403" s="2">
        <f>IFERROR(__xludf.DUMMYFUNCTION("""COMPUTED_VALUE"""),45877.66666666667)</f>
        <v>45877.66667</v>
      </c>
      <c r="E403" s="1">
        <f>IFERROR(__xludf.DUMMYFUNCTION("""COMPUTED_VALUE"""),1762.08)</f>
        <v>1762.08</v>
      </c>
      <c r="G403" s="2">
        <f>IFERROR(__xludf.DUMMYFUNCTION("""COMPUTED_VALUE"""),45877.66666666667)</f>
        <v>45877.66667</v>
      </c>
      <c r="H403" s="1">
        <f>IFERROR(__xludf.DUMMYFUNCTION("""COMPUTED_VALUE"""),1744.19)</f>
        <v>1744.19</v>
      </c>
      <c r="J403" s="2">
        <f>IFERROR(__xludf.DUMMYFUNCTION("""COMPUTED_VALUE"""),45877.66666666667)</f>
        <v>45877.66667</v>
      </c>
      <c r="K403" s="1">
        <f>IFERROR(__xludf.DUMMYFUNCTION("""COMPUTED_VALUE"""),1745.4)</f>
        <v>1745.4</v>
      </c>
      <c r="M403" s="2">
        <f>IFERROR(__xludf.DUMMYFUNCTION("""COMPUTED_VALUE"""),45877.66666666667)</f>
        <v>45877.66667</v>
      </c>
      <c r="N403" s="1">
        <f>IFERROR(__xludf.DUMMYFUNCTION("""COMPUTED_VALUE"""),1.3171944E7)</f>
        <v>13171944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IFERROR(__xludf.DUMMYFUNCTION("""COMPUTED_VALUE"""),1752.41)</f>
        <v>1752.41</v>
      </c>
      <c r="D404" s="2">
        <f>IFERROR(__xludf.DUMMYFUNCTION("""COMPUTED_VALUE"""),45880.66666666667)</f>
        <v>45880.66667</v>
      </c>
      <c r="E404" s="1">
        <f>IFERROR(__xludf.DUMMYFUNCTION("""COMPUTED_VALUE"""),1761.95)</f>
        <v>1761.95</v>
      </c>
      <c r="G404" s="2">
        <f>IFERROR(__xludf.DUMMYFUNCTION("""COMPUTED_VALUE"""),45880.66666666667)</f>
        <v>45880.66667</v>
      </c>
      <c r="H404" s="1">
        <f>IFERROR(__xludf.DUMMYFUNCTION("""COMPUTED_VALUE"""),1740.64)</f>
        <v>1740.64</v>
      </c>
      <c r="J404" s="2">
        <f>IFERROR(__xludf.DUMMYFUNCTION("""COMPUTED_VALUE"""),45880.66666666667)</f>
        <v>45880.66667</v>
      </c>
      <c r="K404" s="1">
        <f>IFERROR(__xludf.DUMMYFUNCTION("""COMPUTED_VALUE"""),1757.48)</f>
        <v>1757.48</v>
      </c>
      <c r="M404" s="2">
        <f>IFERROR(__xludf.DUMMYFUNCTION("""COMPUTED_VALUE"""),45880.66666666667)</f>
        <v>45880.66667</v>
      </c>
      <c r="N404" s="1">
        <f>IFERROR(__xludf.DUMMYFUNCTION("""COMPUTED_VALUE"""),1.3502534E7)</f>
        <v>13502534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IFERROR(__xludf.DUMMYFUNCTION("""COMPUTED_VALUE"""),1762.62)</f>
        <v>1762.62</v>
      </c>
      <c r="D405" s="2">
        <f>IFERROR(__xludf.DUMMYFUNCTION("""COMPUTED_VALUE"""),45881.66666666667)</f>
        <v>45881.66667</v>
      </c>
      <c r="E405" s="1">
        <f>IFERROR(__xludf.DUMMYFUNCTION("""COMPUTED_VALUE"""),1779.43)</f>
        <v>1779.43</v>
      </c>
      <c r="G405" s="2">
        <f>IFERROR(__xludf.DUMMYFUNCTION("""COMPUTED_VALUE"""),45881.66666666667)</f>
        <v>45881.66667</v>
      </c>
      <c r="H405" s="1">
        <f>IFERROR(__xludf.DUMMYFUNCTION("""COMPUTED_VALUE"""),1760.08)</f>
        <v>1760.08</v>
      </c>
      <c r="J405" s="2">
        <f>IFERROR(__xludf.DUMMYFUNCTION("""COMPUTED_VALUE"""),45881.66666666667)</f>
        <v>45881.66667</v>
      </c>
      <c r="K405" s="1">
        <f>IFERROR(__xludf.DUMMYFUNCTION("""COMPUTED_VALUE"""),1775.83)</f>
        <v>1775.83</v>
      </c>
      <c r="M405" s="2">
        <f>IFERROR(__xludf.DUMMYFUNCTION("""COMPUTED_VALUE"""),45881.66666666667)</f>
        <v>45881.66667</v>
      </c>
      <c r="N405" s="1">
        <f>IFERROR(__xludf.DUMMYFUNCTION("""COMPUTED_VALUE"""),1.4673897E7)</f>
        <v>14673897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IFERROR(__xludf.DUMMYFUNCTION("""COMPUTED_VALUE"""),1778.42)</f>
        <v>1778.42</v>
      </c>
      <c r="D406" s="2">
        <f>IFERROR(__xludf.DUMMYFUNCTION("""COMPUTED_VALUE"""),45882.66666666667)</f>
        <v>45882.66667</v>
      </c>
      <c r="E406" s="1">
        <f>IFERROR(__xludf.DUMMYFUNCTION("""COMPUTED_VALUE"""),1794.36)</f>
        <v>1794.36</v>
      </c>
      <c r="G406" s="2">
        <f>IFERROR(__xludf.DUMMYFUNCTION("""COMPUTED_VALUE"""),45882.66666666667)</f>
        <v>45882.66667</v>
      </c>
      <c r="H406" s="1">
        <f>IFERROR(__xludf.DUMMYFUNCTION("""COMPUTED_VALUE"""),1776.1)</f>
        <v>1776.1</v>
      </c>
      <c r="J406" s="2">
        <f>IFERROR(__xludf.DUMMYFUNCTION("""COMPUTED_VALUE"""),45882.66666666667)</f>
        <v>45882.66667</v>
      </c>
      <c r="K406" s="1">
        <f>IFERROR(__xludf.DUMMYFUNCTION("""COMPUTED_VALUE"""),1794.1)</f>
        <v>1794.1</v>
      </c>
      <c r="M406" s="2">
        <f>IFERROR(__xludf.DUMMYFUNCTION("""COMPUTED_VALUE"""),45882.66666666667)</f>
        <v>45882.66667</v>
      </c>
      <c r="N406" s="1">
        <f>IFERROR(__xludf.DUMMYFUNCTION("""COMPUTED_VALUE"""),1.7191415E7)</f>
        <v>17191415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IFERROR(__xludf.DUMMYFUNCTION("""COMPUTED_VALUE"""),1781.31)</f>
        <v>1781.31</v>
      </c>
      <c r="D407" s="2">
        <f>IFERROR(__xludf.DUMMYFUNCTION("""COMPUTED_VALUE"""),45883.66666666667)</f>
        <v>45883.66667</v>
      </c>
      <c r="E407" s="1">
        <f>IFERROR(__xludf.DUMMYFUNCTION("""COMPUTED_VALUE"""),1786.63)</f>
        <v>1786.63</v>
      </c>
      <c r="G407" s="2">
        <f>IFERROR(__xludf.DUMMYFUNCTION("""COMPUTED_VALUE"""),45883.66666666667)</f>
        <v>45883.66667</v>
      </c>
      <c r="H407" s="1">
        <f>IFERROR(__xludf.DUMMYFUNCTION("""COMPUTED_VALUE"""),1771.8)</f>
        <v>1771.8</v>
      </c>
      <c r="J407" s="2">
        <f>IFERROR(__xludf.DUMMYFUNCTION("""COMPUTED_VALUE"""),45883.66666666667)</f>
        <v>45883.66667</v>
      </c>
      <c r="K407" s="1">
        <f>IFERROR(__xludf.DUMMYFUNCTION("""COMPUTED_VALUE"""),1772.47)</f>
        <v>1772.47</v>
      </c>
      <c r="M407" s="2">
        <f>IFERROR(__xludf.DUMMYFUNCTION("""COMPUTED_VALUE"""),45883.66666666667)</f>
        <v>45883.66667</v>
      </c>
      <c r="N407" s="1">
        <f>IFERROR(__xludf.DUMMYFUNCTION("""COMPUTED_VALUE"""),1.3326603E7)</f>
        <v>13326603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IFERROR(__xludf.DUMMYFUNCTION("""COMPUTED_VALUE"""),1774.72)</f>
        <v>1774.72</v>
      </c>
      <c r="D408" s="2">
        <f>IFERROR(__xludf.DUMMYFUNCTION("""COMPUTED_VALUE"""),45884.66666666667)</f>
        <v>45884.66667</v>
      </c>
      <c r="E408" s="1">
        <f>IFERROR(__xludf.DUMMYFUNCTION("""COMPUTED_VALUE"""),1780.32)</f>
        <v>1780.32</v>
      </c>
      <c r="G408" s="2">
        <f>IFERROR(__xludf.DUMMYFUNCTION("""COMPUTED_VALUE"""),45884.66666666667)</f>
        <v>45884.66667</v>
      </c>
      <c r="H408" s="1">
        <f>IFERROR(__xludf.DUMMYFUNCTION("""COMPUTED_VALUE"""),1761.05)</f>
        <v>1761.05</v>
      </c>
      <c r="J408" s="2">
        <f>IFERROR(__xludf.DUMMYFUNCTION("""COMPUTED_VALUE"""),45884.66666666667)</f>
        <v>45884.66667</v>
      </c>
      <c r="K408" s="1">
        <f>IFERROR(__xludf.DUMMYFUNCTION("""COMPUTED_VALUE"""),1767.42)</f>
        <v>1767.42</v>
      </c>
      <c r="M408" s="2">
        <f>IFERROR(__xludf.DUMMYFUNCTION("""COMPUTED_VALUE"""),45884.66666666667)</f>
        <v>45884.66667</v>
      </c>
      <c r="N408" s="1">
        <f>IFERROR(__xludf.DUMMYFUNCTION("""COMPUTED_VALUE"""),1.3835037E7)</f>
        <v>13835037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IFERROR(__xludf.DUMMYFUNCTION("""COMPUTED_VALUE"""),1773.06)</f>
        <v>1773.06</v>
      </c>
      <c r="D409" s="2">
        <f>IFERROR(__xludf.DUMMYFUNCTION("""COMPUTED_VALUE"""),45887.66666666667)</f>
        <v>45887.66667</v>
      </c>
      <c r="E409" s="1">
        <f>IFERROR(__xludf.DUMMYFUNCTION("""COMPUTED_VALUE"""),1781.54)</f>
        <v>1781.54</v>
      </c>
      <c r="G409" s="2">
        <f>IFERROR(__xludf.DUMMYFUNCTION("""COMPUTED_VALUE"""),45887.66666666667)</f>
        <v>45887.66667</v>
      </c>
      <c r="H409" s="1">
        <f>IFERROR(__xludf.DUMMYFUNCTION("""COMPUTED_VALUE"""),1764.1)</f>
        <v>1764.1</v>
      </c>
      <c r="J409" s="2">
        <f>IFERROR(__xludf.DUMMYFUNCTION("""COMPUTED_VALUE"""),45887.66666666667)</f>
        <v>45887.66667</v>
      </c>
      <c r="K409" s="1">
        <f>IFERROR(__xludf.DUMMYFUNCTION("""COMPUTED_VALUE"""),1768.16)</f>
        <v>1768.16</v>
      </c>
      <c r="M409" s="2">
        <f>IFERROR(__xludf.DUMMYFUNCTION("""COMPUTED_VALUE"""),45887.66666666667)</f>
        <v>45887.66667</v>
      </c>
      <c r="N409" s="1">
        <f>IFERROR(__xludf.DUMMYFUNCTION("""COMPUTED_VALUE"""),1.7519438E7)</f>
        <v>17519438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IFERROR(__xludf.DUMMYFUNCTION("""COMPUTED_VALUE"""),1771.77)</f>
        <v>1771.77</v>
      </c>
      <c r="D410" s="2">
        <f>IFERROR(__xludf.DUMMYFUNCTION("""COMPUTED_VALUE"""),45888.66666666667)</f>
        <v>45888.66667</v>
      </c>
      <c r="E410" s="1">
        <f>IFERROR(__xludf.DUMMYFUNCTION("""COMPUTED_VALUE"""),1794.2)</f>
        <v>1794.2</v>
      </c>
      <c r="G410" s="2">
        <f>IFERROR(__xludf.DUMMYFUNCTION("""COMPUTED_VALUE"""),45888.66666666667)</f>
        <v>45888.66667</v>
      </c>
      <c r="H410" s="1">
        <f>IFERROR(__xludf.DUMMYFUNCTION("""COMPUTED_VALUE"""),1770.85)</f>
        <v>1770.85</v>
      </c>
      <c r="J410" s="2">
        <f>IFERROR(__xludf.DUMMYFUNCTION("""COMPUTED_VALUE"""),45888.66666666667)</f>
        <v>45888.66667</v>
      </c>
      <c r="K410" s="1">
        <f>IFERROR(__xludf.DUMMYFUNCTION("""COMPUTED_VALUE"""),1786.73)</f>
        <v>1786.73</v>
      </c>
      <c r="M410" s="2">
        <f>IFERROR(__xludf.DUMMYFUNCTION("""COMPUTED_VALUE"""),45888.66666666667)</f>
        <v>45888.66667</v>
      </c>
      <c r="N410" s="1">
        <f>IFERROR(__xludf.DUMMYFUNCTION("""COMPUTED_VALUE"""),1.8734189E7)</f>
        <v>18734189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IFERROR(__xludf.DUMMYFUNCTION("""COMPUTED_VALUE"""),1875.7)</f>
        <v>1875.7</v>
      </c>
      <c r="D411" s="2">
        <f>IFERROR(__xludf.DUMMYFUNCTION("""COMPUTED_VALUE"""),45889.66666666667)</f>
        <v>45889.66667</v>
      </c>
      <c r="E411" s="1">
        <f>IFERROR(__xludf.DUMMYFUNCTION("""COMPUTED_VALUE"""),1889.65)</f>
        <v>1889.65</v>
      </c>
      <c r="G411" s="2">
        <f>IFERROR(__xludf.DUMMYFUNCTION("""COMPUTED_VALUE"""),45889.66666666667)</f>
        <v>45889.66667</v>
      </c>
      <c r="H411" s="1">
        <f>IFERROR(__xludf.DUMMYFUNCTION("""COMPUTED_VALUE"""),1810.86)</f>
        <v>1810.86</v>
      </c>
      <c r="J411" s="2">
        <f>IFERROR(__xludf.DUMMYFUNCTION("""COMPUTED_VALUE"""),45889.66666666667)</f>
        <v>45889.66667</v>
      </c>
      <c r="K411" s="1">
        <f>IFERROR(__xludf.DUMMYFUNCTION("""COMPUTED_VALUE"""),1815.47)</f>
        <v>1815.47</v>
      </c>
      <c r="M411" s="2">
        <f>IFERROR(__xludf.DUMMYFUNCTION("""COMPUTED_VALUE"""),45889.66666666667)</f>
        <v>45889.66667</v>
      </c>
      <c r="N411" s="1">
        <f>IFERROR(__xludf.DUMMYFUNCTION("""COMPUTED_VALUE"""),2.688854E7)</f>
        <v>26888540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IFERROR(__xludf.DUMMYFUNCTION("""COMPUTED_VALUE"""),1796.66)</f>
        <v>1796.66</v>
      </c>
      <c r="D412" s="2">
        <f>IFERROR(__xludf.DUMMYFUNCTION("""COMPUTED_VALUE"""),45890.66666666667)</f>
        <v>45890.66667</v>
      </c>
      <c r="E412" s="1">
        <f>IFERROR(__xludf.DUMMYFUNCTION("""COMPUTED_VALUE"""),1820.88)</f>
        <v>1820.88</v>
      </c>
      <c r="G412" s="2">
        <f>IFERROR(__xludf.DUMMYFUNCTION("""COMPUTED_VALUE"""),45890.66666666667)</f>
        <v>45890.66667</v>
      </c>
      <c r="H412" s="1">
        <f>IFERROR(__xludf.DUMMYFUNCTION("""COMPUTED_VALUE"""),1790.29)</f>
        <v>1790.29</v>
      </c>
      <c r="J412" s="2">
        <f>IFERROR(__xludf.DUMMYFUNCTION("""COMPUTED_VALUE"""),45890.66666666667)</f>
        <v>45890.66667</v>
      </c>
      <c r="K412" s="1">
        <f>IFERROR(__xludf.DUMMYFUNCTION("""COMPUTED_VALUE"""),1806.6)</f>
        <v>1806.6</v>
      </c>
      <c r="M412" s="2">
        <f>IFERROR(__xludf.DUMMYFUNCTION("""COMPUTED_VALUE"""),45890.66666666667)</f>
        <v>45890.66667</v>
      </c>
      <c r="N412" s="1">
        <f>IFERROR(__xludf.DUMMYFUNCTION("""COMPUTED_VALUE"""),2.2438771E7)</f>
        <v>22438771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IFERROR(__xludf.DUMMYFUNCTION("""COMPUTED_VALUE"""),1829.81)</f>
        <v>1829.81</v>
      </c>
      <c r="D413" s="2">
        <f>IFERROR(__xludf.DUMMYFUNCTION("""COMPUTED_VALUE"""),45891.66666666667)</f>
        <v>45891.66667</v>
      </c>
      <c r="E413" s="1">
        <f>IFERROR(__xludf.DUMMYFUNCTION("""COMPUTED_VALUE"""),1835.77)</f>
        <v>1835.77</v>
      </c>
      <c r="G413" s="2">
        <f>IFERROR(__xludf.DUMMYFUNCTION("""COMPUTED_VALUE"""),45891.66666666667)</f>
        <v>45891.66667</v>
      </c>
      <c r="H413" s="1">
        <f>IFERROR(__xludf.DUMMYFUNCTION("""COMPUTED_VALUE"""),1799.26)</f>
        <v>1799.26</v>
      </c>
      <c r="J413" s="2">
        <f>IFERROR(__xludf.DUMMYFUNCTION("""COMPUTED_VALUE"""),45891.66666666667)</f>
        <v>45891.66667</v>
      </c>
      <c r="K413" s="1">
        <f>IFERROR(__xludf.DUMMYFUNCTION("""COMPUTED_VALUE"""),1805.25)</f>
        <v>1805.25</v>
      </c>
      <c r="M413" s="2">
        <f>IFERROR(__xludf.DUMMYFUNCTION("""COMPUTED_VALUE"""),45891.66666666667)</f>
        <v>45891.66667</v>
      </c>
      <c r="N413" s="1">
        <f>IFERROR(__xludf.DUMMYFUNCTION("""COMPUTED_VALUE"""),2.558075E7)</f>
        <v>25580750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IFERROR(__xludf.DUMMYFUNCTION("""COMPUTED_VALUE"""),1800.18)</f>
        <v>1800.18</v>
      </c>
      <c r="D414" s="2">
        <f>IFERROR(__xludf.DUMMYFUNCTION("""COMPUTED_VALUE"""),45894.66666666667)</f>
        <v>45894.66667</v>
      </c>
      <c r="E414" s="1">
        <f>IFERROR(__xludf.DUMMYFUNCTION("""COMPUTED_VALUE"""),1809.71)</f>
        <v>1809.71</v>
      </c>
      <c r="G414" s="2">
        <f>IFERROR(__xludf.DUMMYFUNCTION("""COMPUTED_VALUE"""),45894.66666666667)</f>
        <v>45894.66667</v>
      </c>
      <c r="H414" s="1">
        <f>IFERROR(__xludf.DUMMYFUNCTION("""COMPUTED_VALUE"""),1788.78)</f>
        <v>1788.78</v>
      </c>
      <c r="J414" s="2">
        <f>IFERROR(__xludf.DUMMYFUNCTION("""COMPUTED_VALUE"""),45894.66666666667)</f>
        <v>45894.66667</v>
      </c>
      <c r="K414" s="1">
        <f>IFERROR(__xludf.DUMMYFUNCTION("""COMPUTED_VALUE"""),1796.3)</f>
        <v>1796.3</v>
      </c>
      <c r="M414" s="2">
        <f>IFERROR(__xludf.DUMMYFUNCTION("""COMPUTED_VALUE"""),45894.66666666667)</f>
        <v>45894.66667</v>
      </c>
      <c r="N414" s="1">
        <f>IFERROR(__xludf.DUMMYFUNCTION("""COMPUTED_VALUE"""),2.0139626E7)</f>
        <v>20139626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IFERROR(__xludf.DUMMYFUNCTION("""COMPUTED_VALUE"""),1798.49)</f>
        <v>1798.49</v>
      </c>
      <c r="D415" s="2">
        <f>IFERROR(__xludf.DUMMYFUNCTION("""COMPUTED_VALUE"""),45895.66666666667)</f>
        <v>45895.66667</v>
      </c>
      <c r="E415" s="1">
        <f>IFERROR(__xludf.DUMMYFUNCTION("""COMPUTED_VALUE"""),1809.42)</f>
        <v>1809.42</v>
      </c>
      <c r="G415" s="2">
        <f>IFERROR(__xludf.DUMMYFUNCTION("""COMPUTED_VALUE"""),45895.66666666667)</f>
        <v>45895.66667</v>
      </c>
      <c r="H415" s="1">
        <f>IFERROR(__xludf.DUMMYFUNCTION("""COMPUTED_VALUE"""),1789.1)</f>
        <v>1789.1</v>
      </c>
      <c r="J415" s="2">
        <f>IFERROR(__xludf.DUMMYFUNCTION("""COMPUTED_VALUE"""),45895.66666666667)</f>
        <v>45895.66667</v>
      </c>
      <c r="K415" s="1">
        <f>IFERROR(__xludf.DUMMYFUNCTION("""COMPUTED_VALUE"""),1808.76)</f>
        <v>1808.76</v>
      </c>
      <c r="M415" s="2">
        <f>IFERROR(__xludf.DUMMYFUNCTION("""COMPUTED_VALUE"""),45895.66666666667)</f>
        <v>45895.66667</v>
      </c>
      <c r="N415" s="1">
        <f>IFERROR(__xludf.DUMMYFUNCTION("""COMPUTED_VALUE"""),2.1403659E7)</f>
        <v>21403659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IFERROR(__xludf.DUMMYFUNCTION("""COMPUTED_VALUE"""),1810.48)</f>
        <v>1810.48</v>
      </c>
      <c r="D416" s="2">
        <f>IFERROR(__xludf.DUMMYFUNCTION("""COMPUTED_VALUE"""),45896.66666666667)</f>
        <v>45896.66667</v>
      </c>
      <c r="E416" s="1">
        <f>IFERROR(__xludf.DUMMYFUNCTION("""COMPUTED_VALUE"""),1824.9)</f>
        <v>1824.9</v>
      </c>
      <c r="G416" s="2">
        <f>IFERROR(__xludf.DUMMYFUNCTION("""COMPUTED_VALUE"""),45896.66666666667)</f>
        <v>45896.66667</v>
      </c>
      <c r="H416" s="1">
        <f>IFERROR(__xludf.DUMMYFUNCTION("""COMPUTED_VALUE"""),1805.49)</f>
        <v>1805.49</v>
      </c>
      <c r="J416" s="2">
        <f>IFERROR(__xludf.DUMMYFUNCTION("""COMPUTED_VALUE"""),45896.66666666667)</f>
        <v>45896.66667</v>
      </c>
      <c r="K416" s="1">
        <f>IFERROR(__xludf.DUMMYFUNCTION("""COMPUTED_VALUE"""),1820.86)</f>
        <v>1820.86</v>
      </c>
      <c r="M416" s="2">
        <f>IFERROR(__xludf.DUMMYFUNCTION("""COMPUTED_VALUE"""),45896.66666666667)</f>
        <v>45896.66667</v>
      </c>
      <c r="N416" s="1">
        <f>IFERROR(__xludf.DUMMYFUNCTION("""COMPUTED_VALUE"""),2.0087176E7)</f>
        <v>20087176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IFERROR(__xludf.DUMMYFUNCTION("""COMPUTED_VALUE"""),1835.84)</f>
        <v>1835.84</v>
      </c>
      <c r="D417" s="2">
        <f>IFERROR(__xludf.DUMMYFUNCTION("""COMPUTED_VALUE"""),45897.66666666667)</f>
        <v>45897.66667</v>
      </c>
      <c r="E417" s="1">
        <f>IFERROR(__xludf.DUMMYFUNCTION("""COMPUTED_VALUE"""),1842.55)</f>
        <v>1842.55</v>
      </c>
      <c r="G417" s="2">
        <f>IFERROR(__xludf.DUMMYFUNCTION("""COMPUTED_VALUE"""),45897.66666666667)</f>
        <v>45897.66667</v>
      </c>
      <c r="H417" s="1">
        <f>IFERROR(__xludf.DUMMYFUNCTION("""COMPUTED_VALUE"""),1815.82)</f>
        <v>1815.82</v>
      </c>
      <c r="J417" s="2">
        <f>IFERROR(__xludf.DUMMYFUNCTION("""COMPUTED_VALUE"""),45897.66666666667)</f>
        <v>45897.66667</v>
      </c>
      <c r="K417" s="1">
        <f>IFERROR(__xludf.DUMMYFUNCTION("""COMPUTED_VALUE"""),1823.09)</f>
        <v>1823.09</v>
      </c>
      <c r="M417" s="2">
        <f>IFERROR(__xludf.DUMMYFUNCTION("""COMPUTED_VALUE"""),45897.66666666667)</f>
        <v>45897.66667</v>
      </c>
      <c r="N417" s="1">
        <f>IFERROR(__xludf.DUMMYFUNCTION("""COMPUTED_VALUE"""),3.2642453E7)</f>
        <v>32642453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IFERROR(__xludf.DUMMYFUNCTION("""COMPUTED_VALUE"""),1826.61)</f>
        <v>1826.61</v>
      </c>
      <c r="D418" s="2">
        <f>IFERROR(__xludf.DUMMYFUNCTION("""COMPUTED_VALUE"""),45898.66666666667)</f>
        <v>45898.66667</v>
      </c>
      <c r="E418" s="1">
        <f>IFERROR(__xludf.DUMMYFUNCTION("""COMPUTED_VALUE"""),1828.8)</f>
        <v>1828.8</v>
      </c>
      <c r="G418" s="2">
        <f>IFERROR(__xludf.DUMMYFUNCTION("""COMPUTED_VALUE"""),45898.66666666667)</f>
        <v>45898.66667</v>
      </c>
      <c r="H418" s="1">
        <f>IFERROR(__xludf.DUMMYFUNCTION("""COMPUTED_VALUE"""),1802.15)</f>
        <v>1802.15</v>
      </c>
      <c r="J418" s="2">
        <f>IFERROR(__xludf.DUMMYFUNCTION("""COMPUTED_VALUE"""),45898.66666666667)</f>
        <v>45898.66667</v>
      </c>
      <c r="K418" s="1">
        <f>IFERROR(__xludf.DUMMYFUNCTION("""COMPUTED_VALUE"""),1811.71)</f>
        <v>1811.71</v>
      </c>
      <c r="M418" s="2">
        <f>IFERROR(__xludf.DUMMYFUNCTION("""COMPUTED_VALUE"""),45898.66666666667)</f>
        <v>45898.66667</v>
      </c>
      <c r="N418" s="1">
        <f>IFERROR(__xludf.DUMMYFUNCTION("""COMPUTED_VALUE"""),3.5479804E7)</f>
        <v>35479804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IFERROR(__xludf.DUMMYFUNCTION("""COMPUTED_VALUE"""),1813.51)</f>
        <v>1813.51</v>
      </c>
      <c r="D419" s="2">
        <f>IFERROR(__xludf.DUMMYFUNCTION("""COMPUTED_VALUE"""),45902.66666666667)</f>
        <v>45902.66667</v>
      </c>
      <c r="E419" s="1">
        <f>IFERROR(__xludf.DUMMYFUNCTION("""COMPUTED_VALUE"""),1840.75)</f>
        <v>1840.75</v>
      </c>
      <c r="G419" s="2">
        <f>IFERROR(__xludf.DUMMYFUNCTION("""COMPUTED_VALUE"""),45902.66666666667)</f>
        <v>45902.66667</v>
      </c>
      <c r="H419" s="1">
        <f>IFERROR(__xludf.DUMMYFUNCTION("""COMPUTED_VALUE"""),1808.6)</f>
        <v>1808.6</v>
      </c>
      <c r="J419" s="2">
        <f>IFERROR(__xludf.DUMMYFUNCTION("""COMPUTED_VALUE"""),45902.66666666667)</f>
        <v>45902.66667</v>
      </c>
      <c r="K419" s="1">
        <f>IFERROR(__xludf.DUMMYFUNCTION("""COMPUTED_VALUE"""),1840.75)</f>
        <v>1840.75</v>
      </c>
      <c r="M419" s="2">
        <f>IFERROR(__xludf.DUMMYFUNCTION("""COMPUTED_VALUE"""),45902.66666666667)</f>
        <v>45902.66667</v>
      </c>
      <c r="N419" s="1">
        <f>IFERROR(__xludf.DUMMYFUNCTION("""COMPUTED_VALUE"""),2.4725876E7)</f>
        <v>24725876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IFERROR(__xludf.DUMMYFUNCTION("""COMPUTED_VALUE"""),1840.51)</f>
        <v>1840.51</v>
      </c>
      <c r="D420" s="2">
        <f>IFERROR(__xludf.DUMMYFUNCTION("""COMPUTED_VALUE"""),45903.66666666667)</f>
        <v>45903.66667</v>
      </c>
      <c r="E420" s="1">
        <f>IFERROR(__xludf.DUMMYFUNCTION("""COMPUTED_VALUE"""),1852.32)</f>
        <v>1852.32</v>
      </c>
      <c r="G420" s="2">
        <f>IFERROR(__xludf.DUMMYFUNCTION("""COMPUTED_VALUE"""),45903.66666666667)</f>
        <v>45903.66667</v>
      </c>
      <c r="H420" s="1">
        <f>IFERROR(__xludf.DUMMYFUNCTION("""COMPUTED_VALUE"""),1836.6)</f>
        <v>1836.6</v>
      </c>
      <c r="J420" s="2">
        <f>IFERROR(__xludf.DUMMYFUNCTION("""COMPUTED_VALUE"""),45903.66666666667)</f>
        <v>45903.66667</v>
      </c>
      <c r="K420" s="1">
        <f>IFERROR(__xludf.DUMMYFUNCTION("""COMPUTED_VALUE"""),1849.36)</f>
        <v>1849.36</v>
      </c>
      <c r="M420" s="2">
        <f>IFERROR(__xludf.DUMMYFUNCTION("""COMPUTED_VALUE"""),45903.66666666667)</f>
        <v>45903.66667</v>
      </c>
      <c r="N420" s="1">
        <f>IFERROR(__xludf.DUMMYFUNCTION("""COMPUTED_VALUE"""),1.9543959E7)</f>
        <v>19543959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IFERROR(__xludf.DUMMYFUNCTION("""COMPUTED_VALUE"""),1854.43)</f>
        <v>1854.43</v>
      </c>
      <c r="D421" s="2">
        <f>IFERROR(__xludf.DUMMYFUNCTION("""COMPUTED_VALUE"""),45904.66666666667)</f>
        <v>45904.66667</v>
      </c>
      <c r="E421" s="1">
        <f>IFERROR(__xludf.DUMMYFUNCTION("""COMPUTED_VALUE"""),1876.66)</f>
        <v>1876.66</v>
      </c>
      <c r="G421" s="2">
        <f>IFERROR(__xludf.DUMMYFUNCTION("""COMPUTED_VALUE"""),45904.66666666667)</f>
        <v>45904.66667</v>
      </c>
      <c r="H421" s="1">
        <f>IFERROR(__xludf.DUMMYFUNCTION("""COMPUTED_VALUE"""),1853.18)</f>
        <v>1853.18</v>
      </c>
      <c r="J421" s="2">
        <f>IFERROR(__xludf.DUMMYFUNCTION("""COMPUTED_VALUE"""),45904.66666666667)</f>
        <v>45904.66667</v>
      </c>
      <c r="K421" s="1">
        <f>IFERROR(__xludf.DUMMYFUNCTION("""COMPUTED_VALUE"""),1875.41)</f>
        <v>1875.41</v>
      </c>
      <c r="M421" s="2">
        <f>IFERROR(__xludf.DUMMYFUNCTION("""COMPUTED_VALUE"""),45904.66666666667)</f>
        <v>45904.66667</v>
      </c>
      <c r="N421" s="1">
        <f>IFERROR(__xludf.DUMMYFUNCTION("""COMPUTED_VALUE"""),2.453104E7)</f>
        <v>24531040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IFERROR(__xludf.DUMMYFUNCTION("""COMPUTED_VALUE"""),1879.19)</f>
        <v>1879.19</v>
      </c>
      <c r="D422" s="2">
        <f>IFERROR(__xludf.DUMMYFUNCTION("""COMPUTED_VALUE"""),45905.66666666667)</f>
        <v>45905.66667</v>
      </c>
      <c r="E422" s="1">
        <f>IFERROR(__xludf.DUMMYFUNCTION("""COMPUTED_VALUE"""),1881.25)</f>
        <v>1881.25</v>
      </c>
      <c r="G422" s="2">
        <f>IFERROR(__xludf.DUMMYFUNCTION("""COMPUTED_VALUE"""),45905.66666666667)</f>
        <v>45905.66667</v>
      </c>
      <c r="H422" s="1">
        <f>IFERROR(__xludf.DUMMYFUNCTION("""COMPUTED_VALUE"""),1845.35)</f>
        <v>1845.35</v>
      </c>
      <c r="J422" s="2">
        <f>IFERROR(__xludf.DUMMYFUNCTION("""COMPUTED_VALUE"""),45905.66666666667)</f>
        <v>45905.66667</v>
      </c>
      <c r="K422" s="1">
        <f>IFERROR(__xludf.DUMMYFUNCTION("""COMPUTED_VALUE"""),1849.18)</f>
        <v>1849.18</v>
      </c>
      <c r="M422" s="2">
        <f>IFERROR(__xludf.DUMMYFUNCTION("""COMPUTED_VALUE"""),45905.66666666667)</f>
        <v>45905.66667</v>
      </c>
      <c r="N422" s="1">
        <f>IFERROR(__xludf.DUMMYFUNCTION("""COMPUTED_VALUE"""),2.5463595E7)</f>
        <v>25463595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IFERROR(__xludf.DUMMYFUNCTION("""COMPUTED_VALUE"""),1851.86)</f>
        <v>1851.86</v>
      </c>
      <c r="D423" s="2">
        <f>IFERROR(__xludf.DUMMYFUNCTION("""COMPUTED_VALUE"""),45908.66666666667)</f>
        <v>45908.66667</v>
      </c>
      <c r="E423" s="1">
        <f>IFERROR(__xludf.DUMMYFUNCTION("""COMPUTED_VALUE"""),1866.73)</f>
        <v>1866.73</v>
      </c>
      <c r="G423" s="2">
        <f>IFERROR(__xludf.DUMMYFUNCTION("""COMPUTED_VALUE"""),45908.66666666667)</f>
        <v>45908.66667</v>
      </c>
      <c r="H423" s="1">
        <f>IFERROR(__xludf.DUMMYFUNCTION("""COMPUTED_VALUE"""),1847.6)</f>
        <v>1847.6</v>
      </c>
      <c r="J423" s="2">
        <f>IFERROR(__xludf.DUMMYFUNCTION("""COMPUTED_VALUE"""),45908.66666666667)</f>
        <v>45908.66667</v>
      </c>
      <c r="K423" s="1">
        <f>IFERROR(__xludf.DUMMYFUNCTION("""COMPUTED_VALUE"""),1865.22)</f>
        <v>1865.22</v>
      </c>
      <c r="M423" s="2">
        <f>IFERROR(__xludf.DUMMYFUNCTION("""COMPUTED_VALUE"""),45908.66666666667)</f>
        <v>45908.66667</v>
      </c>
      <c r="N423" s="1">
        <f>IFERROR(__xludf.DUMMYFUNCTION("""COMPUTED_VALUE"""),1.753043E7)</f>
        <v>17530430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IFERROR(__xludf.DUMMYFUNCTION("""COMPUTED_VALUE"""),1853.34)</f>
        <v>1853.34</v>
      </c>
      <c r="D424" s="2">
        <f>IFERROR(__xludf.DUMMYFUNCTION("""COMPUTED_VALUE"""),45909.66666666667)</f>
        <v>45909.66667</v>
      </c>
      <c r="E424" s="1">
        <f>IFERROR(__xludf.DUMMYFUNCTION("""COMPUTED_VALUE"""),1853.34)</f>
        <v>1853.34</v>
      </c>
      <c r="G424" s="2">
        <f>IFERROR(__xludf.DUMMYFUNCTION("""COMPUTED_VALUE"""),45909.66666666667)</f>
        <v>45909.66667</v>
      </c>
      <c r="H424" s="1">
        <f>IFERROR(__xludf.DUMMYFUNCTION("""COMPUTED_VALUE"""),1837.86)</f>
        <v>1837.86</v>
      </c>
      <c r="J424" s="2">
        <f>IFERROR(__xludf.DUMMYFUNCTION("""COMPUTED_VALUE"""),45909.66666666667)</f>
        <v>45909.66667</v>
      </c>
      <c r="K424" s="1">
        <f>IFERROR(__xludf.DUMMYFUNCTION("""COMPUTED_VALUE"""),1846.14)</f>
        <v>1846.14</v>
      </c>
      <c r="M424" s="2">
        <f>IFERROR(__xludf.DUMMYFUNCTION("""COMPUTED_VALUE"""),45909.66666666667)</f>
        <v>45909.66667</v>
      </c>
      <c r="N424" s="1">
        <f>IFERROR(__xludf.DUMMYFUNCTION("""COMPUTED_VALUE"""),1.568208E7)</f>
        <v>15682080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IFERROR(__xludf.DUMMYFUNCTION("""COMPUTED_VALUE"""),1841.22)</f>
        <v>1841.22</v>
      </c>
      <c r="D425" s="2">
        <f>IFERROR(__xludf.DUMMYFUNCTION("""COMPUTED_VALUE"""),45910.66666666667)</f>
        <v>45910.66667</v>
      </c>
      <c r="E425" s="1">
        <f>IFERROR(__xludf.DUMMYFUNCTION("""COMPUTED_VALUE"""),1847.28)</f>
        <v>1847.28</v>
      </c>
      <c r="G425" s="2">
        <f>IFERROR(__xludf.DUMMYFUNCTION("""COMPUTED_VALUE"""),45910.66666666667)</f>
        <v>45910.66667</v>
      </c>
      <c r="H425" s="1">
        <f>IFERROR(__xludf.DUMMYFUNCTION("""COMPUTED_VALUE"""),1833.47)</f>
        <v>1833.47</v>
      </c>
      <c r="J425" s="2">
        <f>IFERROR(__xludf.DUMMYFUNCTION("""COMPUTED_VALUE"""),45910.66666666667)</f>
        <v>45910.66667</v>
      </c>
      <c r="K425" s="1">
        <f>IFERROR(__xludf.DUMMYFUNCTION("""COMPUTED_VALUE"""),1844.66)</f>
        <v>1844.66</v>
      </c>
      <c r="M425" s="2">
        <f>IFERROR(__xludf.DUMMYFUNCTION("""COMPUTED_VALUE"""),45910.66666666667)</f>
        <v>45910.66667</v>
      </c>
      <c r="N425" s="1">
        <f>IFERROR(__xludf.DUMMYFUNCTION("""COMPUTED_VALUE"""),1.5464283E7)</f>
        <v>15464283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IFERROR(__xludf.DUMMYFUNCTION("""COMPUTED_VALUE"""),1852.45)</f>
        <v>1852.45</v>
      </c>
      <c r="D426" s="2">
        <f>IFERROR(__xludf.DUMMYFUNCTION("""COMPUTED_VALUE"""),45911.66666666667)</f>
        <v>45911.66667</v>
      </c>
      <c r="E426" s="1">
        <f>IFERROR(__xludf.DUMMYFUNCTION("""COMPUTED_VALUE"""),1862.13)</f>
        <v>1862.13</v>
      </c>
      <c r="G426" s="2">
        <f>IFERROR(__xludf.DUMMYFUNCTION("""COMPUTED_VALUE"""),45911.66666666667)</f>
        <v>45911.66667</v>
      </c>
      <c r="H426" s="1">
        <f>IFERROR(__xludf.DUMMYFUNCTION("""COMPUTED_VALUE"""),1845.39)</f>
        <v>1845.39</v>
      </c>
      <c r="J426" s="2">
        <f>IFERROR(__xludf.DUMMYFUNCTION("""COMPUTED_VALUE"""),45911.66666666667)</f>
        <v>45911.66667</v>
      </c>
      <c r="K426" s="1">
        <f>IFERROR(__xludf.DUMMYFUNCTION("""COMPUTED_VALUE"""),1858.44)</f>
        <v>1858.44</v>
      </c>
      <c r="M426" s="2">
        <f>IFERROR(__xludf.DUMMYFUNCTION("""COMPUTED_VALUE"""),45911.66666666667)</f>
        <v>45911.66667</v>
      </c>
      <c r="N426" s="1">
        <f>IFERROR(__xludf.DUMMYFUNCTION("""COMPUTED_VALUE"""),1.7861403E7)</f>
        <v>17861403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IFERROR(__xludf.DUMMYFUNCTION("""COMPUTED_VALUE"""),1849.92)</f>
        <v>1849.92</v>
      </c>
      <c r="D427" s="2">
        <f>IFERROR(__xludf.DUMMYFUNCTION("""COMPUTED_VALUE"""),45912.66666666667)</f>
        <v>45912.66667</v>
      </c>
      <c r="E427" s="1">
        <f>IFERROR(__xludf.DUMMYFUNCTION("""COMPUTED_VALUE"""),1858.92)</f>
        <v>1858.92</v>
      </c>
      <c r="G427" s="2">
        <f>IFERROR(__xludf.DUMMYFUNCTION("""COMPUTED_VALUE"""),45912.66666666667)</f>
        <v>45912.66667</v>
      </c>
      <c r="H427" s="1">
        <f>IFERROR(__xludf.DUMMYFUNCTION("""COMPUTED_VALUE"""),1821.23)</f>
        <v>1821.23</v>
      </c>
      <c r="J427" s="2">
        <f>IFERROR(__xludf.DUMMYFUNCTION("""COMPUTED_VALUE"""),45912.66666666667)</f>
        <v>45912.66667</v>
      </c>
      <c r="K427" s="1">
        <f>IFERROR(__xludf.DUMMYFUNCTION("""COMPUTED_VALUE"""),1829.07)</f>
        <v>1829.07</v>
      </c>
      <c r="M427" s="2">
        <f>IFERROR(__xludf.DUMMYFUNCTION("""COMPUTED_VALUE"""),45912.66666666667)</f>
        <v>45912.66667</v>
      </c>
      <c r="N427" s="1">
        <f>IFERROR(__xludf.DUMMYFUNCTION("""COMPUTED_VALUE"""),1.9993221E7)</f>
        <v>19993221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IFERROR(__xludf.DUMMYFUNCTION("""COMPUTED_VALUE"""),1831.29)</f>
        <v>1831.29</v>
      </c>
      <c r="D428" s="2">
        <f>IFERROR(__xludf.DUMMYFUNCTION("""COMPUTED_VALUE"""),45915.66666666667)</f>
        <v>45915.66667</v>
      </c>
      <c r="E428" s="1">
        <f>IFERROR(__xludf.DUMMYFUNCTION("""COMPUTED_VALUE"""),1845.97)</f>
        <v>1845.97</v>
      </c>
      <c r="G428" s="2">
        <f>IFERROR(__xludf.DUMMYFUNCTION("""COMPUTED_VALUE"""),45915.66666666667)</f>
        <v>45915.66667</v>
      </c>
      <c r="H428" s="1">
        <f>IFERROR(__xludf.DUMMYFUNCTION("""COMPUTED_VALUE"""),1825.88)</f>
        <v>1825.88</v>
      </c>
      <c r="J428" s="2">
        <f>IFERROR(__xludf.DUMMYFUNCTION("""COMPUTED_VALUE"""),45915.66666666667)</f>
        <v>45915.66667</v>
      </c>
      <c r="K428" s="1">
        <f>IFERROR(__xludf.DUMMYFUNCTION("""COMPUTED_VALUE"""),1845.54)</f>
        <v>1845.54</v>
      </c>
      <c r="M428" s="2">
        <f>IFERROR(__xludf.DUMMYFUNCTION("""COMPUTED_VALUE"""),45915.66666666667)</f>
        <v>45915.66667</v>
      </c>
      <c r="N428" s="1">
        <f>IFERROR(__xludf.DUMMYFUNCTION("""COMPUTED_VALUE"""),1.626492E7)</f>
        <v>16264920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IFERROR(__xludf.DUMMYFUNCTION("""COMPUTED_VALUE"""),1842.12)</f>
        <v>1842.12</v>
      </c>
      <c r="D429" s="2">
        <f>IFERROR(__xludf.DUMMYFUNCTION("""COMPUTED_VALUE"""),45916.66666666667)</f>
        <v>45916.66667</v>
      </c>
      <c r="E429" s="1">
        <f>IFERROR(__xludf.DUMMYFUNCTION("""COMPUTED_VALUE"""),1845.94)</f>
        <v>1845.94</v>
      </c>
      <c r="G429" s="2">
        <f>IFERROR(__xludf.DUMMYFUNCTION("""COMPUTED_VALUE"""),45916.66666666667)</f>
        <v>45916.66667</v>
      </c>
      <c r="H429" s="1">
        <f>IFERROR(__xludf.DUMMYFUNCTION("""COMPUTED_VALUE"""),1816.11)</f>
        <v>1816.11</v>
      </c>
      <c r="J429" s="2">
        <f>IFERROR(__xludf.DUMMYFUNCTION("""COMPUTED_VALUE"""),45916.66666666667)</f>
        <v>45916.66667</v>
      </c>
      <c r="K429" s="1">
        <f>IFERROR(__xludf.DUMMYFUNCTION("""COMPUTED_VALUE"""),1825.54)</f>
        <v>1825.54</v>
      </c>
      <c r="M429" s="2">
        <f>IFERROR(__xludf.DUMMYFUNCTION("""COMPUTED_VALUE"""),45916.66666666667)</f>
        <v>45916.66667</v>
      </c>
      <c r="N429" s="1">
        <f>IFERROR(__xludf.DUMMYFUNCTION("""COMPUTED_VALUE"""),1.5307612E7)</f>
        <v>15307612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IFERROR(__xludf.DUMMYFUNCTION("""COMPUTED_VALUE"""),1832.77)</f>
        <v>1832.77</v>
      </c>
      <c r="D430" s="2">
        <f>IFERROR(__xludf.DUMMYFUNCTION("""COMPUTED_VALUE"""),45917.66666666667)</f>
        <v>45917.66667</v>
      </c>
      <c r="E430" s="1">
        <f>IFERROR(__xludf.DUMMYFUNCTION("""COMPUTED_VALUE"""),1842.63)</f>
        <v>1842.63</v>
      </c>
      <c r="G430" s="2">
        <f>IFERROR(__xludf.DUMMYFUNCTION("""COMPUTED_VALUE"""),45917.66666666667)</f>
        <v>45917.66667</v>
      </c>
      <c r="H430" s="1">
        <f>IFERROR(__xludf.DUMMYFUNCTION("""COMPUTED_VALUE"""),1819.16)</f>
        <v>1819.16</v>
      </c>
      <c r="J430" s="2">
        <f>IFERROR(__xludf.DUMMYFUNCTION("""COMPUTED_VALUE"""),45917.66666666667)</f>
        <v>45917.66667</v>
      </c>
      <c r="K430" s="1">
        <f>IFERROR(__xludf.DUMMYFUNCTION("""COMPUTED_VALUE"""),1828.63)</f>
        <v>1828.63</v>
      </c>
      <c r="M430" s="2">
        <f>IFERROR(__xludf.DUMMYFUNCTION("""COMPUTED_VALUE"""),45917.66666666667)</f>
        <v>45917.66667</v>
      </c>
      <c r="N430" s="1">
        <f>IFERROR(__xludf.DUMMYFUNCTION("""COMPUTED_VALUE"""),1.706847E7)</f>
        <v>17068470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IFERROR(__xludf.DUMMYFUNCTION("""COMPUTED_VALUE"""),1828.54)</f>
        <v>1828.54</v>
      </c>
      <c r="D431" s="2">
        <f>IFERROR(__xludf.DUMMYFUNCTION("""COMPUTED_VALUE"""),45918.66666666667)</f>
        <v>45918.66667</v>
      </c>
      <c r="E431" s="1">
        <f>IFERROR(__xludf.DUMMYFUNCTION("""COMPUTED_VALUE"""),1840.03)</f>
        <v>1840.03</v>
      </c>
      <c r="G431" s="2">
        <f>IFERROR(__xludf.DUMMYFUNCTION("""COMPUTED_VALUE"""),45918.66666666667)</f>
        <v>45918.66667</v>
      </c>
      <c r="H431" s="1">
        <f>IFERROR(__xludf.DUMMYFUNCTION("""COMPUTED_VALUE"""),1818.57)</f>
        <v>1818.57</v>
      </c>
      <c r="J431" s="2">
        <f>IFERROR(__xludf.DUMMYFUNCTION("""COMPUTED_VALUE"""),45918.66666666667)</f>
        <v>45918.66667</v>
      </c>
      <c r="K431" s="1">
        <f>IFERROR(__xludf.DUMMYFUNCTION("""COMPUTED_VALUE"""),1827.51)</f>
        <v>1827.51</v>
      </c>
      <c r="M431" s="2">
        <f>IFERROR(__xludf.DUMMYFUNCTION("""COMPUTED_VALUE"""),45918.66666666667)</f>
        <v>45918.66667</v>
      </c>
      <c r="N431" s="1">
        <f>IFERROR(__xludf.DUMMYFUNCTION("""COMPUTED_VALUE"""),1.6813932E7)</f>
        <v>16813932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IFERROR(__xludf.DUMMYFUNCTION("""COMPUTED_VALUE"""),1832.04)</f>
        <v>1832.04</v>
      </c>
      <c r="D432" s="2">
        <f>IFERROR(__xludf.DUMMYFUNCTION("""COMPUTED_VALUE"""),45919.66666666667)</f>
        <v>45919.66667</v>
      </c>
      <c r="E432" s="1">
        <f>IFERROR(__xludf.DUMMYFUNCTION("""COMPUTED_VALUE"""),1833.58)</f>
        <v>1833.58</v>
      </c>
      <c r="G432" s="2">
        <f>IFERROR(__xludf.DUMMYFUNCTION("""COMPUTED_VALUE"""),45919.66666666667)</f>
        <v>45919.66667</v>
      </c>
      <c r="H432" s="1">
        <f>IFERROR(__xludf.DUMMYFUNCTION("""COMPUTED_VALUE"""),1813.92)</f>
        <v>1813.92</v>
      </c>
      <c r="J432" s="2">
        <f>IFERROR(__xludf.DUMMYFUNCTION("""COMPUTED_VALUE"""),45919.66666666667)</f>
        <v>45919.66667</v>
      </c>
      <c r="K432" s="1">
        <f>IFERROR(__xludf.DUMMYFUNCTION("""COMPUTED_VALUE"""),1824.13)</f>
        <v>1824.13</v>
      </c>
      <c r="M432" s="2">
        <f>IFERROR(__xludf.DUMMYFUNCTION("""COMPUTED_VALUE"""),45919.66666666667)</f>
        <v>45919.66667</v>
      </c>
      <c r="N432" s="1">
        <f>IFERROR(__xludf.DUMMYFUNCTION("""COMPUTED_VALUE"""),2.8116235E7)</f>
        <v>28116235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IFERROR(__xludf.DUMMYFUNCTION("""COMPUTED_VALUE"""),1824.39)</f>
        <v>1824.39</v>
      </c>
      <c r="D433" s="2">
        <f>IFERROR(__xludf.DUMMYFUNCTION("""COMPUTED_VALUE"""),45922.66666666667)</f>
        <v>45922.66667</v>
      </c>
      <c r="E433" s="1">
        <f>IFERROR(__xludf.DUMMYFUNCTION("""COMPUTED_VALUE"""),1824.71)</f>
        <v>1824.71</v>
      </c>
      <c r="G433" s="2">
        <f>IFERROR(__xludf.DUMMYFUNCTION("""COMPUTED_VALUE"""),45922.66666666667)</f>
        <v>45922.66667</v>
      </c>
      <c r="H433" s="1">
        <f>IFERROR(__xludf.DUMMYFUNCTION("""COMPUTED_VALUE"""),1805.12)</f>
        <v>1805.12</v>
      </c>
      <c r="J433" s="2">
        <f>IFERROR(__xludf.DUMMYFUNCTION("""COMPUTED_VALUE"""),45922.66666666667)</f>
        <v>45922.66667</v>
      </c>
      <c r="K433" s="1">
        <f>IFERROR(__xludf.DUMMYFUNCTION("""COMPUTED_VALUE"""),1815.13)</f>
        <v>1815.13</v>
      </c>
      <c r="M433" s="2">
        <f>IFERROR(__xludf.DUMMYFUNCTION("""COMPUTED_VALUE"""),45922.66666666667)</f>
        <v>45922.66667</v>
      </c>
      <c r="N433" s="1">
        <f>IFERROR(__xludf.DUMMYFUNCTION("""COMPUTED_VALUE"""),1.8407237E7)</f>
        <v>18407237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IFERROR(__xludf.DUMMYFUNCTION("""COMPUTED_VALUE"""),1816.31)</f>
        <v>1816.31</v>
      </c>
      <c r="D434" s="2">
        <f>IFERROR(__xludf.DUMMYFUNCTION("""COMPUTED_VALUE"""),45923.66666666667)</f>
        <v>45923.66667</v>
      </c>
      <c r="E434" s="1">
        <f>IFERROR(__xludf.DUMMYFUNCTION("""COMPUTED_VALUE"""),1822.58)</f>
        <v>1822.58</v>
      </c>
      <c r="G434" s="2">
        <f>IFERROR(__xludf.DUMMYFUNCTION("""COMPUTED_VALUE"""),45923.66666666667)</f>
        <v>45923.66667</v>
      </c>
      <c r="H434" s="1">
        <f>IFERROR(__xludf.DUMMYFUNCTION("""COMPUTED_VALUE"""),1810.8)</f>
        <v>1810.8</v>
      </c>
      <c r="J434" s="2">
        <f>IFERROR(__xludf.DUMMYFUNCTION("""COMPUTED_VALUE"""),45923.66666666667)</f>
        <v>45923.66667</v>
      </c>
      <c r="K434" s="1">
        <f>IFERROR(__xludf.DUMMYFUNCTION("""COMPUTED_VALUE"""),1821.79)</f>
        <v>1821.79</v>
      </c>
      <c r="M434" s="2">
        <f>IFERROR(__xludf.DUMMYFUNCTION("""COMPUTED_VALUE"""),45923.66666666667)</f>
        <v>45923.66667</v>
      </c>
      <c r="N434" s="1">
        <f>IFERROR(__xludf.DUMMYFUNCTION("""COMPUTED_VALUE"""),1.6192706E7)</f>
        <v>16192706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IFERROR(__xludf.DUMMYFUNCTION("""COMPUTED_VALUE"""),1823.33)</f>
        <v>1823.33</v>
      </c>
      <c r="D435" s="2">
        <f>IFERROR(__xludf.DUMMYFUNCTION("""COMPUTED_VALUE"""),45924.66666666667)</f>
        <v>45924.66667</v>
      </c>
      <c r="E435" s="1">
        <f>IFERROR(__xludf.DUMMYFUNCTION("""COMPUTED_VALUE"""),1855.32)</f>
        <v>1855.32</v>
      </c>
      <c r="G435" s="2">
        <f>IFERROR(__xludf.DUMMYFUNCTION("""COMPUTED_VALUE"""),45924.66666666667)</f>
        <v>45924.66667</v>
      </c>
      <c r="H435" s="1">
        <f>IFERROR(__xludf.DUMMYFUNCTION("""COMPUTED_VALUE"""),1822.52)</f>
        <v>1822.52</v>
      </c>
      <c r="J435" s="2">
        <f>IFERROR(__xludf.DUMMYFUNCTION("""COMPUTED_VALUE"""),45924.66666666667)</f>
        <v>45924.66667</v>
      </c>
      <c r="K435" s="1">
        <f>IFERROR(__xludf.DUMMYFUNCTION("""COMPUTED_VALUE"""),1841.87)</f>
        <v>1841.87</v>
      </c>
      <c r="M435" s="2">
        <f>IFERROR(__xludf.DUMMYFUNCTION("""COMPUTED_VALUE"""),45924.66666666667)</f>
        <v>45924.66667</v>
      </c>
      <c r="N435" s="1">
        <f>IFERROR(__xludf.DUMMYFUNCTION("""COMPUTED_VALUE"""),1.7034471E7)</f>
        <v>17034471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IFERROR(__xludf.DUMMYFUNCTION("""COMPUTED_VALUE"""),1845.88)</f>
        <v>1845.88</v>
      </c>
      <c r="D436" s="2">
        <f>IFERROR(__xludf.DUMMYFUNCTION("""COMPUTED_VALUE"""),45925.66666666667)</f>
        <v>45925.66667</v>
      </c>
      <c r="E436" s="1">
        <f>IFERROR(__xludf.DUMMYFUNCTION("""COMPUTED_VALUE"""),1848.99)</f>
        <v>1848.99</v>
      </c>
      <c r="G436" s="2">
        <f>IFERROR(__xludf.DUMMYFUNCTION("""COMPUTED_VALUE"""),45925.66666666667)</f>
        <v>45925.66667</v>
      </c>
      <c r="H436" s="1">
        <f>IFERROR(__xludf.DUMMYFUNCTION("""COMPUTED_VALUE"""),1834.38)</f>
        <v>1834.38</v>
      </c>
      <c r="J436" s="2">
        <f>IFERROR(__xludf.DUMMYFUNCTION("""COMPUTED_VALUE"""),45925.66666666667)</f>
        <v>45925.66667</v>
      </c>
      <c r="K436" s="1">
        <f>IFERROR(__xludf.DUMMYFUNCTION("""COMPUTED_VALUE"""),1847.57)</f>
        <v>1847.57</v>
      </c>
      <c r="M436" s="2">
        <f>IFERROR(__xludf.DUMMYFUNCTION("""COMPUTED_VALUE"""),45925.66666666667)</f>
        <v>45925.66667</v>
      </c>
      <c r="N436" s="1">
        <f>IFERROR(__xludf.DUMMYFUNCTION("""COMPUTED_VALUE"""),1.5112534E7)</f>
        <v>15112534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IFERROR(__xludf.DUMMYFUNCTION("""COMPUTED_VALUE"""),1852.93)</f>
        <v>1852.93</v>
      </c>
      <c r="D437" s="2">
        <f>IFERROR(__xludf.DUMMYFUNCTION("""COMPUTED_VALUE"""),45926.66666666667)</f>
        <v>45926.66667</v>
      </c>
      <c r="E437" s="1">
        <f>IFERROR(__xludf.DUMMYFUNCTION("""COMPUTED_VALUE"""),1869.63)</f>
        <v>1869.63</v>
      </c>
      <c r="G437" s="2">
        <f>IFERROR(__xludf.DUMMYFUNCTION("""COMPUTED_VALUE"""),45926.66666666667)</f>
        <v>45926.66667</v>
      </c>
      <c r="H437" s="1">
        <f>IFERROR(__xludf.DUMMYFUNCTION("""COMPUTED_VALUE"""),1846.64)</f>
        <v>1846.64</v>
      </c>
      <c r="J437" s="2">
        <f>IFERROR(__xludf.DUMMYFUNCTION("""COMPUTED_VALUE"""),45926.66666666667)</f>
        <v>45926.66667</v>
      </c>
      <c r="K437" s="1">
        <f>IFERROR(__xludf.DUMMYFUNCTION("""COMPUTED_VALUE"""),1867.97)</f>
        <v>1867.97</v>
      </c>
      <c r="M437" s="2">
        <f>IFERROR(__xludf.DUMMYFUNCTION("""COMPUTED_VALUE"""),45926.66666666667)</f>
        <v>45926.66667</v>
      </c>
      <c r="N437" s="1">
        <f>IFERROR(__xludf.DUMMYFUNCTION("""COMPUTED_VALUE"""),1.5871262E7)</f>
        <v>15871262</v>
      </c>
    </row>
  </sheetData>
  <drawing r:id="rId1"/>
</worksheet>
</file>