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IFERROR(__xludf.DUMMYFUNCTION("GOOGLEFINANCE(""DJUSRB"",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IFERROR(__xludf.DUMMYFUNCTION("GOOGLEFINANCE(""DJUSRB"",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IFERROR(__xludf.DUMMYFUNCTION("GOOGLEFINANCE(""DJUSRB"",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IFERROR(__xludf.DUMMYFUNCTION("GOOGLEFINANCE(""DJUSRB"",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IFERROR(__xludf.DUMMYFUNCTION("GOOGLEFINANCE(""DJUSRB"",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IFERROR(__xludf.DUMMYFUNCTION("""COMPUTED_VALUE"""),3201.94)</f>
        <v>3201.94</v>
      </c>
      <c r="D2" s="2">
        <f>IFERROR(__xludf.DUMMYFUNCTION("""COMPUTED_VALUE"""),45293.66666666667)</f>
        <v>45293.66667</v>
      </c>
      <c r="E2" s="1">
        <f>IFERROR(__xludf.DUMMYFUNCTION("""COMPUTED_VALUE"""),3214.0)</f>
        <v>3214</v>
      </c>
      <c r="G2" s="2">
        <f>IFERROR(__xludf.DUMMYFUNCTION("""COMPUTED_VALUE"""),45293.66666666667)</f>
        <v>45293.66667</v>
      </c>
      <c r="H2" s="1">
        <f>IFERROR(__xludf.DUMMYFUNCTION("""COMPUTED_VALUE"""),3165.02)</f>
        <v>3165.02</v>
      </c>
      <c r="J2" s="2">
        <f>IFERROR(__xludf.DUMMYFUNCTION("""COMPUTED_VALUE"""),45293.66666666667)</f>
        <v>45293.66667</v>
      </c>
      <c r="K2" s="1">
        <f>IFERROR(__xludf.DUMMYFUNCTION("""COMPUTED_VALUE"""),3183.11)</f>
        <v>3183.11</v>
      </c>
      <c r="M2" s="2">
        <f>IFERROR(__xludf.DUMMYFUNCTION("""COMPUTED_VALUE"""),45293.66666666667)</f>
        <v>45293.66667</v>
      </c>
      <c r="N2" s="1">
        <f>IFERROR(__xludf.DUMMYFUNCTION("""COMPUTED_VALUE"""),8.3851889E7)</f>
        <v>83851889</v>
      </c>
    </row>
    <row r="3">
      <c r="A3" s="2">
        <f>IFERROR(__xludf.DUMMYFUNCTION("""COMPUTED_VALUE"""),45294.66666666667)</f>
        <v>45294.66667</v>
      </c>
      <c r="B3" s="1">
        <f>IFERROR(__xludf.DUMMYFUNCTION("""COMPUTED_VALUE"""),3172.81)</f>
        <v>3172.81</v>
      </c>
      <c r="D3" s="2">
        <f>IFERROR(__xludf.DUMMYFUNCTION("""COMPUTED_VALUE"""),45294.66666666667)</f>
        <v>45294.66667</v>
      </c>
      <c r="E3" s="1">
        <f>IFERROR(__xludf.DUMMYFUNCTION("""COMPUTED_VALUE"""),3196.75)</f>
        <v>3196.75</v>
      </c>
      <c r="G3" s="2">
        <f>IFERROR(__xludf.DUMMYFUNCTION("""COMPUTED_VALUE"""),45294.66666666667)</f>
        <v>45294.66667</v>
      </c>
      <c r="H3" s="1">
        <f>IFERROR(__xludf.DUMMYFUNCTION("""COMPUTED_VALUE"""),3146.34)</f>
        <v>3146.34</v>
      </c>
      <c r="J3" s="2">
        <f>IFERROR(__xludf.DUMMYFUNCTION("""COMPUTED_VALUE"""),45294.66666666667)</f>
        <v>45294.66667</v>
      </c>
      <c r="K3" s="1">
        <f>IFERROR(__xludf.DUMMYFUNCTION("""COMPUTED_VALUE"""),3148.54)</f>
        <v>3148.54</v>
      </c>
      <c r="M3" s="2">
        <f>IFERROR(__xludf.DUMMYFUNCTION("""COMPUTED_VALUE"""),45294.66666666667)</f>
        <v>45294.66667</v>
      </c>
      <c r="N3" s="1">
        <f>IFERROR(__xludf.DUMMYFUNCTION("""COMPUTED_VALUE"""),9.1185447E7)</f>
        <v>91185447</v>
      </c>
    </row>
    <row r="4">
      <c r="A4" s="2">
        <f>IFERROR(__xludf.DUMMYFUNCTION("""COMPUTED_VALUE"""),45295.66666666667)</f>
        <v>45295.66667</v>
      </c>
      <c r="B4" s="1">
        <f>IFERROR(__xludf.DUMMYFUNCTION("""COMPUTED_VALUE"""),3101.19)</f>
        <v>3101.19</v>
      </c>
      <c r="D4" s="2">
        <f>IFERROR(__xludf.DUMMYFUNCTION("""COMPUTED_VALUE"""),45295.66666666667)</f>
        <v>45295.66667</v>
      </c>
      <c r="E4" s="1">
        <f>IFERROR(__xludf.DUMMYFUNCTION("""COMPUTED_VALUE"""),3134.58)</f>
        <v>3134.58</v>
      </c>
      <c r="G4" s="2">
        <f>IFERROR(__xludf.DUMMYFUNCTION("""COMPUTED_VALUE"""),45295.66666666667)</f>
        <v>45295.66667</v>
      </c>
      <c r="H4" s="1">
        <f>IFERROR(__xludf.DUMMYFUNCTION("""COMPUTED_VALUE"""),3085.8)</f>
        <v>3085.8</v>
      </c>
      <c r="J4" s="2">
        <f>IFERROR(__xludf.DUMMYFUNCTION("""COMPUTED_VALUE"""),45295.66666666667)</f>
        <v>45295.66667</v>
      </c>
      <c r="K4" s="1">
        <f>IFERROR(__xludf.DUMMYFUNCTION("""COMPUTED_VALUE"""),3093.78)</f>
        <v>3093.78</v>
      </c>
      <c r="M4" s="2">
        <f>IFERROR(__xludf.DUMMYFUNCTION("""COMPUTED_VALUE"""),45295.66666666667)</f>
        <v>45295.66667</v>
      </c>
      <c r="N4" s="1">
        <f>IFERROR(__xludf.DUMMYFUNCTION("""COMPUTED_VALUE"""),9.0991123E7)</f>
        <v>90991123</v>
      </c>
    </row>
    <row r="5">
      <c r="A5" s="2">
        <f>IFERROR(__xludf.DUMMYFUNCTION("""COMPUTED_VALUE"""),45296.66666666667)</f>
        <v>45296.66667</v>
      </c>
      <c r="B5" s="1">
        <f>IFERROR(__xludf.DUMMYFUNCTION("""COMPUTED_VALUE"""),3102.29)</f>
        <v>3102.29</v>
      </c>
      <c r="D5" s="2">
        <f>IFERROR(__xludf.DUMMYFUNCTION("""COMPUTED_VALUE"""),45296.66666666667)</f>
        <v>45296.66667</v>
      </c>
      <c r="E5" s="1">
        <f>IFERROR(__xludf.DUMMYFUNCTION("""COMPUTED_VALUE"""),3130.42)</f>
        <v>3130.42</v>
      </c>
      <c r="G5" s="2">
        <f>IFERROR(__xludf.DUMMYFUNCTION("""COMPUTED_VALUE"""),45296.66666666667)</f>
        <v>45296.66667</v>
      </c>
      <c r="H5" s="1">
        <f>IFERROR(__xludf.DUMMYFUNCTION("""COMPUTED_VALUE"""),3095.44)</f>
        <v>3095.44</v>
      </c>
      <c r="J5" s="2">
        <f>IFERROR(__xludf.DUMMYFUNCTION("""COMPUTED_VALUE"""),45296.66666666667)</f>
        <v>45296.66667</v>
      </c>
      <c r="K5" s="1">
        <f>IFERROR(__xludf.DUMMYFUNCTION("""COMPUTED_VALUE"""),3106.66)</f>
        <v>3106.66</v>
      </c>
      <c r="M5" s="2">
        <f>IFERROR(__xludf.DUMMYFUNCTION("""COMPUTED_VALUE"""),45296.66666666667)</f>
        <v>45296.66667</v>
      </c>
      <c r="N5" s="1">
        <f>IFERROR(__xludf.DUMMYFUNCTION("""COMPUTED_VALUE"""),7.7639776E7)</f>
        <v>77639776</v>
      </c>
    </row>
    <row r="6">
      <c r="A6" s="2">
        <f>IFERROR(__xludf.DUMMYFUNCTION("""COMPUTED_VALUE"""),45299.66666666667)</f>
        <v>45299.66667</v>
      </c>
      <c r="B6" s="1">
        <f>IFERROR(__xludf.DUMMYFUNCTION("""COMPUTED_VALUE"""),3130.58)</f>
        <v>3130.58</v>
      </c>
      <c r="D6" s="2">
        <f>IFERROR(__xludf.DUMMYFUNCTION("""COMPUTED_VALUE"""),45299.66666666667)</f>
        <v>45299.66667</v>
      </c>
      <c r="E6" s="1">
        <f>IFERROR(__xludf.DUMMYFUNCTION("""COMPUTED_VALUE"""),3173.05)</f>
        <v>3173.05</v>
      </c>
      <c r="G6" s="2">
        <f>IFERROR(__xludf.DUMMYFUNCTION("""COMPUTED_VALUE"""),45299.66666666667)</f>
        <v>45299.66667</v>
      </c>
      <c r="H6" s="1">
        <f>IFERROR(__xludf.DUMMYFUNCTION("""COMPUTED_VALUE"""),3119.88)</f>
        <v>3119.88</v>
      </c>
      <c r="J6" s="2">
        <f>IFERROR(__xludf.DUMMYFUNCTION("""COMPUTED_VALUE"""),45299.66666666667)</f>
        <v>45299.66667</v>
      </c>
      <c r="K6" s="1">
        <f>IFERROR(__xludf.DUMMYFUNCTION("""COMPUTED_VALUE"""),3169.65)</f>
        <v>3169.65</v>
      </c>
      <c r="M6" s="2">
        <f>IFERROR(__xludf.DUMMYFUNCTION("""COMPUTED_VALUE"""),45299.66666666667)</f>
        <v>45299.66667</v>
      </c>
      <c r="N6" s="1">
        <f>IFERROR(__xludf.DUMMYFUNCTION("""COMPUTED_VALUE"""),7.7557769E7)</f>
        <v>77557769</v>
      </c>
    </row>
    <row r="7">
      <c r="A7" s="2">
        <f>IFERROR(__xludf.DUMMYFUNCTION("""COMPUTED_VALUE"""),45300.66666666667)</f>
        <v>45300.66667</v>
      </c>
      <c r="B7" s="1">
        <f>IFERROR(__xludf.DUMMYFUNCTION("""COMPUTED_VALUE"""),3155.66)</f>
        <v>3155.66</v>
      </c>
      <c r="D7" s="2">
        <f>IFERROR(__xludf.DUMMYFUNCTION("""COMPUTED_VALUE"""),45300.66666666667)</f>
        <v>45300.66667</v>
      </c>
      <c r="E7" s="1">
        <f>IFERROR(__xludf.DUMMYFUNCTION("""COMPUTED_VALUE"""),3211.03)</f>
        <v>3211.03</v>
      </c>
      <c r="G7" s="2">
        <f>IFERROR(__xludf.DUMMYFUNCTION("""COMPUTED_VALUE"""),45300.66666666667)</f>
        <v>45300.66667</v>
      </c>
      <c r="H7" s="1">
        <f>IFERROR(__xludf.DUMMYFUNCTION("""COMPUTED_VALUE"""),3155.66)</f>
        <v>3155.66</v>
      </c>
      <c r="J7" s="2">
        <f>IFERROR(__xludf.DUMMYFUNCTION("""COMPUTED_VALUE"""),45300.66666666667)</f>
        <v>45300.66667</v>
      </c>
      <c r="K7" s="1">
        <f>IFERROR(__xludf.DUMMYFUNCTION("""COMPUTED_VALUE"""),3209.79)</f>
        <v>3209.79</v>
      </c>
      <c r="M7" s="2">
        <f>IFERROR(__xludf.DUMMYFUNCTION("""COMPUTED_VALUE"""),45300.66666666667)</f>
        <v>45300.66667</v>
      </c>
      <c r="N7" s="1">
        <f>IFERROR(__xludf.DUMMYFUNCTION("""COMPUTED_VALUE"""),7.5492071E7)</f>
        <v>75492071</v>
      </c>
    </row>
    <row r="8">
      <c r="A8" s="2">
        <f>IFERROR(__xludf.DUMMYFUNCTION("""COMPUTED_VALUE"""),45301.66666666667)</f>
        <v>45301.66667</v>
      </c>
      <c r="B8" s="1">
        <f>IFERROR(__xludf.DUMMYFUNCTION("""COMPUTED_VALUE"""),3221.52)</f>
        <v>3221.52</v>
      </c>
      <c r="D8" s="2">
        <f>IFERROR(__xludf.DUMMYFUNCTION("""COMPUTED_VALUE"""),45301.66666666667)</f>
        <v>45301.66667</v>
      </c>
      <c r="E8" s="1">
        <f>IFERROR(__xludf.DUMMYFUNCTION("""COMPUTED_VALUE"""),3260.23)</f>
        <v>3260.23</v>
      </c>
      <c r="G8" s="2">
        <f>IFERROR(__xludf.DUMMYFUNCTION("""COMPUTED_VALUE"""),45301.66666666667)</f>
        <v>45301.66667</v>
      </c>
      <c r="H8" s="1">
        <f>IFERROR(__xludf.DUMMYFUNCTION("""COMPUTED_VALUE"""),3221.52)</f>
        <v>3221.52</v>
      </c>
      <c r="J8" s="2">
        <f>IFERROR(__xludf.DUMMYFUNCTION("""COMPUTED_VALUE"""),45301.66666666667)</f>
        <v>45301.66667</v>
      </c>
      <c r="K8" s="1">
        <f>IFERROR(__xludf.DUMMYFUNCTION("""COMPUTED_VALUE"""),3250.2)</f>
        <v>3250.2</v>
      </c>
      <c r="M8" s="2">
        <f>IFERROR(__xludf.DUMMYFUNCTION("""COMPUTED_VALUE"""),45301.66666666667)</f>
        <v>45301.66667</v>
      </c>
      <c r="N8" s="1">
        <f>IFERROR(__xludf.DUMMYFUNCTION("""COMPUTED_VALUE"""),7.3997496E7)</f>
        <v>73997496</v>
      </c>
    </row>
    <row r="9">
      <c r="A9" s="2">
        <f>IFERROR(__xludf.DUMMYFUNCTION("""COMPUTED_VALUE"""),45302.66666666667)</f>
        <v>45302.66667</v>
      </c>
      <c r="B9" s="1">
        <f>IFERROR(__xludf.DUMMYFUNCTION("""COMPUTED_VALUE"""),3270.34)</f>
        <v>3270.34</v>
      </c>
      <c r="D9" s="2">
        <f>IFERROR(__xludf.DUMMYFUNCTION("""COMPUTED_VALUE"""),45302.66666666667)</f>
        <v>45302.66667</v>
      </c>
      <c r="E9" s="1">
        <f>IFERROR(__xludf.DUMMYFUNCTION("""COMPUTED_VALUE"""),3297.43)</f>
        <v>3297.43</v>
      </c>
      <c r="G9" s="2">
        <f>IFERROR(__xludf.DUMMYFUNCTION("""COMPUTED_VALUE"""),45302.66666666667)</f>
        <v>45302.66667</v>
      </c>
      <c r="H9" s="1">
        <f>IFERROR(__xludf.DUMMYFUNCTION("""COMPUTED_VALUE"""),3232.3)</f>
        <v>3232.3</v>
      </c>
      <c r="J9" s="2">
        <f>IFERROR(__xludf.DUMMYFUNCTION("""COMPUTED_VALUE"""),45302.66666666667)</f>
        <v>45302.66667</v>
      </c>
      <c r="K9" s="1">
        <f>IFERROR(__xludf.DUMMYFUNCTION("""COMPUTED_VALUE"""),3267.36)</f>
        <v>3267.36</v>
      </c>
      <c r="M9" s="2">
        <f>IFERROR(__xludf.DUMMYFUNCTION("""COMPUTED_VALUE"""),45302.66666666667)</f>
        <v>45302.66667</v>
      </c>
      <c r="N9" s="1">
        <f>IFERROR(__xludf.DUMMYFUNCTION("""COMPUTED_VALUE"""),7.7328041E7)</f>
        <v>77328041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IFERROR(__xludf.DUMMYFUNCTION("""COMPUTED_VALUE"""),3275.57)</f>
        <v>3275.57</v>
      </c>
      <c r="D10" s="2">
        <f>IFERROR(__xludf.DUMMYFUNCTION("""COMPUTED_VALUE"""),45303.66666666667)</f>
        <v>45303.66667</v>
      </c>
      <c r="E10" s="1">
        <f>IFERROR(__xludf.DUMMYFUNCTION("""COMPUTED_VALUE"""),3286.92)</f>
        <v>3286.92</v>
      </c>
      <c r="G10" s="2">
        <f>IFERROR(__xludf.DUMMYFUNCTION("""COMPUTED_VALUE"""),45303.66666666667)</f>
        <v>45303.66667</v>
      </c>
      <c r="H10" s="1">
        <f>IFERROR(__xludf.DUMMYFUNCTION("""COMPUTED_VALUE"""),3250.94)</f>
        <v>3250.94</v>
      </c>
      <c r="J10" s="2">
        <f>IFERROR(__xludf.DUMMYFUNCTION("""COMPUTED_VALUE"""),45303.66666666667)</f>
        <v>45303.66667</v>
      </c>
      <c r="K10" s="1">
        <f>IFERROR(__xludf.DUMMYFUNCTION("""COMPUTED_VALUE"""),3265.15)</f>
        <v>3265.15</v>
      </c>
      <c r="M10" s="2">
        <f>IFERROR(__xludf.DUMMYFUNCTION("""COMPUTED_VALUE"""),45303.66666666667)</f>
        <v>45303.66667</v>
      </c>
      <c r="N10" s="1">
        <f>IFERROR(__xludf.DUMMYFUNCTION("""COMPUTED_VALUE"""),7.1096771E7)</f>
        <v>71096771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IFERROR(__xludf.DUMMYFUNCTION("""COMPUTED_VALUE"""),3250.0)</f>
        <v>3250</v>
      </c>
      <c r="D11" s="2">
        <f>IFERROR(__xludf.DUMMYFUNCTION("""COMPUTED_VALUE"""),45307.66666666667)</f>
        <v>45307.66667</v>
      </c>
      <c r="E11" s="1">
        <f>IFERROR(__xludf.DUMMYFUNCTION("""COMPUTED_VALUE"""),3272.34)</f>
        <v>3272.34</v>
      </c>
      <c r="G11" s="2">
        <f>IFERROR(__xludf.DUMMYFUNCTION("""COMPUTED_VALUE"""),45307.66666666667)</f>
        <v>45307.66667</v>
      </c>
      <c r="H11" s="1">
        <f>IFERROR(__xludf.DUMMYFUNCTION("""COMPUTED_VALUE"""),3225.52)</f>
        <v>3225.52</v>
      </c>
      <c r="J11" s="2">
        <f>IFERROR(__xludf.DUMMYFUNCTION("""COMPUTED_VALUE"""),45307.66666666667)</f>
        <v>45307.66667</v>
      </c>
      <c r="K11" s="1">
        <f>IFERROR(__xludf.DUMMYFUNCTION("""COMPUTED_VALUE"""),3245.37)</f>
        <v>3245.37</v>
      </c>
      <c r="M11" s="2">
        <f>IFERROR(__xludf.DUMMYFUNCTION("""COMPUTED_VALUE"""),45307.66666666667)</f>
        <v>45307.66667</v>
      </c>
      <c r="N11" s="1">
        <f>IFERROR(__xludf.DUMMYFUNCTION("""COMPUTED_VALUE"""),7.869263E7)</f>
        <v>78692630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IFERROR(__xludf.DUMMYFUNCTION("""COMPUTED_VALUE"""),3220.09)</f>
        <v>3220.09</v>
      </c>
      <c r="D12" s="2">
        <f>IFERROR(__xludf.DUMMYFUNCTION("""COMPUTED_VALUE"""),45308.66666666667)</f>
        <v>45308.66667</v>
      </c>
      <c r="E12" s="1">
        <f>IFERROR(__xludf.DUMMYFUNCTION("""COMPUTED_VALUE"""),3230.66)</f>
        <v>3230.66</v>
      </c>
      <c r="G12" s="2">
        <f>IFERROR(__xludf.DUMMYFUNCTION("""COMPUTED_VALUE"""),45308.66666666667)</f>
        <v>45308.66667</v>
      </c>
      <c r="H12" s="1">
        <f>IFERROR(__xludf.DUMMYFUNCTION("""COMPUTED_VALUE"""),3197.76)</f>
        <v>3197.76</v>
      </c>
      <c r="J12" s="2">
        <f>IFERROR(__xludf.DUMMYFUNCTION("""COMPUTED_VALUE"""),45308.66666666667)</f>
        <v>45308.66667</v>
      </c>
      <c r="K12" s="1">
        <f>IFERROR(__xludf.DUMMYFUNCTION("""COMPUTED_VALUE"""),3222.99)</f>
        <v>3222.99</v>
      </c>
      <c r="M12" s="2">
        <f>IFERROR(__xludf.DUMMYFUNCTION("""COMPUTED_VALUE"""),45308.66666666667)</f>
        <v>45308.66667</v>
      </c>
      <c r="N12" s="1">
        <f>IFERROR(__xludf.DUMMYFUNCTION("""COMPUTED_VALUE"""),6.8031432E7)</f>
        <v>68031432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IFERROR(__xludf.DUMMYFUNCTION("""COMPUTED_VALUE"""),3238.82)</f>
        <v>3238.82</v>
      </c>
      <c r="D13" s="2">
        <f>IFERROR(__xludf.DUMMYFUNCTION("""COMPUTED_VALUE"""),45309.66666666667)</f>
        <v>45309.66667</v>
      </c>
      <c r="E13" s="1">
        <f>IFERROR(__xludf.DUMMYFUNCTION("""COMPUTED_VALUE"""),3254.82)</f>
        <v>3254.82</v>
      </c>
      <c r="G13" s="2">
        <f>IFERROR(__xludf.DUMMYFUNCTION("""COMPUTED_VALUE"""),45309.66666666667)</f>
        <v>45309.66667</v>
      </c>
      <c r="H13" s="1">
        <f>IFERROR(__xludf.DUMMYFUNCTION("""COMPUTED_VALUE"""),3220.41)</f>
        <v>3220.41</v>
      </c>
      <c r="J13" s="2">
        <f>IFERROR(__xludf.DUMMYFUNCTION("""COMPUTED_VALUE"""),45309.66666666667)</f>
        <v>45309.66667</v>
      </c>
      <c r="K13" s="1">
        <f>IFERROR(__xludf.DUMMYFUNCTION("""COMPUTED_VALUE"""),3253.01)</f>
        <v>3253.01</v>
      </c>
      <c r="M13" s="2">
        <f>IFERROR(__xludf.DUMMYFUNCTION("""COMPUTED_VALUE"""),45309.66666666667)</f>
        <v>45309.66667</v>
      </c>
      <c r="N13" s="1">
        <f>IFERROR(__xludf.DUMMYFUNCTION("""COMPUTED_VALUE"""),7.3705985E7)</f>
        <v>73705985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IFERROR(__xludf.DUMMYFUNCTION("""COMPUTED_VALUE"""),3259.5)</f>
        <v>3259.5</v>
      </c>
      <c r="D14" s="2">
        <f>IFERROR(__xludf.DUMMYFUNCTION("""COMPUTED_VALUE"""),45310.66666666667)</f>
        <v>45310.66667</v>
      </c>
      <c r="E14" s="1">
        <f>IFERROR(__xludf.DUMMYFUNCTION("""COMPUTED_VALUE"""),3287.84)</f>
        <v>3287.84</v>
      </c>
      <c r="G14" s="2">
        <f>IFERROR(__xludf.DUMMYFUNCTION("""COMPUTED_VALUE"""),45310.66666666667)</f>
        <v>45310.66667</v>
      </c>
      <c r="H14" s="1">
        <f>IFERROR(__xludf.DUMMYFUNCTION("""COMPUTED_VALUE"""),3236.04)</f>
        <v>3236.04</v>
      </c>
      <c r="J14" s="2">
        <f>IFERROR(__xludf.DUMMYFUNCTION("""COMPUTED_VALUE"""),45310.66666666667)</f>
        <v>45310.66667</v>
      </c>
      <c r="K14" s="1">
        <f>IFERROR(__xludf.DUMMYFUNCTION("""COMPUTED_VALUE"""),3281.27)</f>
        <v>3281.27</v>
      </c>
      <c r="M14" s="2">
        <f>IFERROR(__xludf.DUMMYFUNCTION("""COMPUTED_VALUE"""),45310.66666666667)</f>
        <v>45310.66667</v>
      </c>
      <c r="N14" s="1">
        <f>IFERROR(__xludf.DUMMYFUNCTION("""COMPUTED_VALUE"""),8.3234508E7)</f>
        <v>83234508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IFERROR(__xludf.DUMMYFUNCTION("""COMPUTED_VALUE"""),3306.37)</f>
        <v>3306.37</v>
      </c>
      <c r="D15" s="2">
        <f>IFERROR(__xludf.DUMMYFUNCTION("""COMPUTED_VALUE"""),45313.66666666667)</f>
        <v>45313.66667</v>
      </c>
      <c r="E15" s="1">
        <f>IFERROR(__xludf.DUMMYFUNCTION("""COMPUTED_VALUE"""),3306.37)</f>
        <v>3306.37</v>
      </c>
      <c r="G15" s="2">
        <f>IFERROR(__xludf.DUMMYFUNCTION("""COMPUTED_VALUE"""),45313.66666666667)</f>
        <v>45313.66667</v>
      </c>
      <c r="H15" s="1">
        <f>IFERROR(__xludf.DUMMYFUNCTION("""COMPUTED_VALUE"""),3263.69)</f>
        <v>3263.69</v>
      </c>
      <c r="J15" s="2">
        <f>IFERROR(__xludf.DUMMYFUNCTION("""COMPUTED_VALUE"""),45313.66666666667)</f>
        <v>45313.66667</v>
      </c>
      <c r="K15" s="1">
        <f>IFERROR(__xludf.DUMMYFUNCTION("""COMPUTED_VALUE"""),3274.26)</f>
        <v>3274.26</v>
      </c>
      <c r="M15" s="2">
        <f>IFERROR(__xludf.DUMMYFUNCTION("""COMPUTED_VALUE"""),45313.66666666667)</f>
        <v>45313.66667</v>
      </c>
      <c r="N15" s="1">
        <f>IFERROR(__xludf.DUMMYFUNCTION("""COMPUTED_VALUE"""),7.4308075E7)</f>
        <v>74308075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IFERROR(__xludf.DUMMYFUNCTION("""COMPUTED_VALUE"""),3275.21)</f>
        <v>3275.21</v>
      </c>
      <c r="D16" s="2">
        <f>IFERROR(__xludf.DUMMYFUNCTION("""COMPUTED_VALUE"""),45314.66666666667)</f>
        <v>45314.66667</v>
      </c>
      <c r="E16" s="1">
        <f>IFERROR(__xludf.DUMMYFUNCTION("""COMPUTED_VALUE"""),3292.16)</f>
        <v>3292.16</v>
      </c>
      <c r="G16" s="2">
        <f>IFERROR(__xludf.DUMMYFUNCTION("""COMPUTED_VALUE"""),45314.66666666667)</f>
        <v>45314.66667</v>
      </c>
      <c r="H16" s="1">
        <f>IFERROR(__xludf.DUMMYFUNCTION("""COMPUTED_VALUE"""),3259.12)</f>
        <v>3259.12</v>
      </c>
      <c r="J16" s="2">
        <f>IFERROR(__xludf.DUMMYFUNCTION("""COMPUTED_VALUE"""),45314.66666666667)</f>
        <v>45314.66667</v>
      </c>
      <c r="K16" s="1">
        <f>IFERROR(__xludf.DUMMYFUNCTION("""COMPUTED_VALUE"""),3289.59)</f>
        <v>3289.59</v>
      </c>
      <c r="M16" s="2">
        <f>IFERROR(__xludf.DUMMYFUNCTION("""COMPUTED_VALUE"""),45314.66666666667)</f>
        <v>45314.66667</v>
      </c>
      <c r="N16" s="1">
        <f>IFERROR(__xludf.DUMMYFUNCTION("""COMPUTED_VALUE"""),6.4354135E7)</f>
        <v>64354135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IFERROR(__xludf.DUMMYFUNCTION("""COMPUTED_VALUE"""),3315.8)</f>
        <v>3315.8</v>
      </c>
      <c r="D17" s="2">
        <f>IFERROR(__xludf.DUMMYFUNCTION("""COMPUTED_VALUE"""),45315.66666666667)</f>
        <v>45315.66667</v>
      </c>
      <c r="E17" s="1">
        <f>IFERROR(__xludf.DUMMYFUNCTION("""COMPUTED_VALUE"""),3325.18)</f>
        <v>3325.18</v>
      </c>
      <c r="G17" s="2">
        <f>IFERROR(__xludf.DUMMYFUNCTION("""COMPUTED_VALUE"""),45315.66666666667)</f>
        <v>45315.66667</v>
      </c>
      <c r="H17" s="1">
        <f>IFERROR(__xludf.DUMMYFUNCTION("""COMPUTED_VALUE"""),3289.43)</f>
        <v>3289.43</v>
      </c>
      <c r="J17" s="2">
        <f>IFERROR(__xludf.DUMMYFUNCTION("""COMPUTED_VALUE"""),45315.66666666667)</f>
        <v>45315.66667</v>
      </c>
      <c r="K17" s="1">
        <f>IFERROR(__xludf.DUMMYFUNCTION("""COMPUTED_VALUE"""),3292.65)</f>
        <v>3292.65</v>
      </c>
      <c r="M17" s="2">
        <f>IFERROR(__xludf.DUMMYFUNCTION("""COMPUTED_VALUE"""),45315.66666666667)</f>
        <v>45315.66667</v>
      </c>
      <c r="N17" s="1">
        <f>IFERROR(__xludf.DUMMYFUNCTION("""COMPUTED_VALUE"""),8.5539907E7)</f>
        <v>85539907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IFERROR(__xludf.DUMMYFUNCTION("""COMPUTED_VALUE"""),3298.55)</f>
        <v>3298.55</v>
      </c>
      <c r="D18" s="2">
        <f>IFERROR(__xludf.DUMMYFUNCTION("""COMPUTED_VALUE"""),45316.66666666667)</f>
        <v>45316.66667</v>
      </c>
      <c r="E18" s="1">
        <f>IFERROR(__xludf.DUMMYFUNCTION("""COMPUTED_VALUE"""),3314.0)</f>
        <v>3314</v>
      </c>
      <c r="G18" s="2">
        <f>IFERROR(__xludf.DUMMYFUNCTION("""COMPUTED_VALUE"""),45316.66666666667)</f>
        <v>45316.66667</v>
      </c>
      <c r="H18" s="1">
        <f>IFERROR(__xludf.DUMMYFUNCTION("""COMPUTED_VALUE"""),3260.97)</f>
        <v>3260.97</v>
      </c>
      <c r="J18" s="2">
        <f>IFERROR(__xludf.DUMMYFUNCTION("""COMPUTED_VALUE"""),45316.66666666667)</f>
        <v>45316.66667</v>
      </c>
      <c r="K18" s="1">
        <f>IFERROR(__xludf.DUMMYFUNCTION("""COMPUTED_VALUE"""),3310.21)</f>
        <v>3310.21</v>
      </c>
      <c r="M18" s="2">
        <f>IFERROR(__xludf.DUMMYFUNCTION("""COMPUTED_VALUE"""),45316.66666666667)</f>
        <v>45316.66667</v>
      </c>
      <c r="N18" s="1">
        <f>IFERROR(__xludf.DUMMYFUNCTION("""COMPUTED_VALUE"""),7.4601994E7)</f>
        <v>74601994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IFERROR(__xludf.DUMMYFUNCTION("""COMPUTED_VALUE"""),3323.01)</f>
        <v>3323.01</v>
      </c>
      <c r="D19" s="2">
        <f>IFERROR(__xludf.DUMMYFUNCTION("""COMPUTED_VALUE"""),45317.66666666667)</f>
        <v>45317.66667</v>
      </c>
      <c r="E19" s="1">
        <f>IFERROR(__xludf.DUMMYFUNCTION("""COMPUTED_VALUE"""),3358.81)</f>
        <v>3358.81</v>
      </c>
      <c r="G19" s="2">
        <f>IFERROR(__xludf.DUMMYFUNCTION("""COMPUTED_VALUE"""),45317.66666666667)</f>
        <v>45317.66667</v>
      </c>
      <c r="H19" s="1">
        <f>IFERROR(__xludf.DUMMYFUNCTION("""COMPUTED_VALUE"""),3316.8)</f>
        <v>3316.8</v>
      </c>
      <c r="J19" s="2">
        <f>IFERROR(__xludf.DUMMYFUNCTION("""COMPUTED_VALUE"""),45317.66666666667)</f>
        <v>45317.66667</v>
      </c>
      <c r="K19" s="1">
        <f>IFERROR(__xludf.DUMMYFUNCTION("""COMPUTED_VALUE"""),3338.72)</f>
        <v>3338.72</v>
      </c>
      <c r="M19" s="2">
        <f>IFERROR(__xludf.DUMMYFUNCTION("""COMPUTED_VALUE"""),45317.66666666667)</f>
        <v>45317.66667</v>
      </c>
      <c r="N19" s="1">
        <f>IFERROR(__xludf.DUMMYFUNCTION("""COMPUTED_VALUE"""),8.0309326E7)</f>
        <v>80309326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IFERROR(__xludf.DUMMYFUNCTION("""COMPUTED_VALUE"""),3346.06)</f>
        <v>3346.06</v>
      </c>
      <c r="D20" s="2">
        <f>IFERROR(__xludf.DUMMYFUNCTION("""COMPUTED_VALUE"""),45320.66666666667)</f>
        <v>45320.66667</v>
      </c>
      <c r="E20" s="1">
        <f>IFERROR(__xludf.DUMMYFUNCTION("""COMPUTED_VALUE"""),3375.8)</f>
        <v>3375.8</v>
      </c>
      <c r="G20" s="2">
        <f>IFERROR(__xludf.DUMMYFUNCTION("""COMPUTED_VALUE"""),45320.66666666667)</f>
        <v>45320.66667</v>
      </c>
      <c r="H20" s="1">
        <f>IFERROR(__xludf.DUMMYFUNCTION("""COMPUTED_VALUE"""),3330.68)</f>
        <v>3330.68</v>
      </c>
      <c r="J20" s="2">
        <f>IFERROR(__xludf.DUMMYFUNCTION("""COMPUTED_VALUE"""),45320.66666666667)</f>
        <v>45320.66667</v>
      </c>
      <c r="K20" s="1">
        <f>IFERROR(__xludf.DUMMYFUNCTION("""COMPUTED_VALUE"""),3375.28)</f>
        <v>3375.28</v>
      </c>
      <c r="M20" s="2">
        <f>IFERROR(__xludf.DUMMYFUNCTION("""COMPUTED_VALUE"""),45320.66666666667)</f>
        <v>45320.66667</v>
      </c>
      <c r="N20" s="1">
        <f>IFERROR(__xludf.DUMMYFUNCTION("""COMPUTED_VALUE"""),8.0910192E7)</f>
        <v>80910192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IFERROR(__xludf.DUMMYFUNCTION("""COMPUTED_VALUE"""),3364.55)</f>
        <v>3364.55</v>
      </c>
      <c r="D21" s="2">
        <f>IFERROR(__xludf.DUMMYFUNCTION("""COMPUTED_VALUE"""),45321.66666666667)</f>
        <v>45321.66667</v>
      </c>
      <c r="E21" s="1">
        <f>IFERROR(__xludf.DUMMYFUNCTION("""COMPUTED_VALUE"""),3372.94)</f>
        <v>3372.94</v>
      </c>
      <c r="G21" s="2">
        <f>IFERROR(__xludf.DUMMYFUNCTION("""COMPUTED_VALUE"""),45321.66666666667)</f>
        <v>45321.66667</v>
      </c>
      <c r="H21" s="1">
        <f>IFERROR(__xludf.DUMMYFUNCTION("""COMPUTED_VALUE"""),3337.53)</f>
        <v>3337.53</v>
      </c>
      <c r="J21" s="2">
        <f>IFERROR(__xludf.DUMMYFUNCTION("""COMPUTED_VALUE"""),45321.66666666667)</f>
        <v>45321.66667</v>
      </c>
      <c r="K21" s="1">
        <f>IFERROR(__xludf.DUMMYFUNCTION("""COMPUTED_VALUE"""),3346.35)</f>
        <v>3346.35</v>
      </c>
      <c r="M21" s="2">
        <f>IFERROR(__xludf.DUMMYFUNCTION("""COMPUTED_VALUE"""),45321.66666666667)</f>
        <v>45321.66667</v>
      </c>
      <c r="N21" s="1">
        <f>IFERROR(__xludf.DUMMYFUNCTION("""COMPUTED_VALUE"""),7.2937306E7)</f>
        <v>72937306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IFERROR(__xludf.DUMMYFUNCTION("""COMPUTED_VALUE"""),3320.15)</f>
        <v>3320.15</v>
      </c>
      <c r="D22" s="2">
        <f>IFERROR(__xludf.DUMMYFUNCTION("""COMPUTED_VALUE"""),45322.66666666667)</f>
        <v>45322.66667</v>
      </c>
      <c r="E22" s="1">
        <f>IFERROR(__xludf.DUMMYFUNCTION("""COMPUTED_VALUE"""),3348.95)</f>
        <v>3348.95</v>
      </c>
      <c r="G22" s="2">
        <f>IFERROR(__xludf.DUMMYFUNCTION("""COMPUTED_VALUE"""),45322.66666666667)</f>
        <v>45322.66667</v>
      </c>
      <c r="H22" s="1">
        <f>IFERROR(__xludf.DUMMYFUNCTION("""COMPUTED_VALUE"""),3278.98)</f>
        <v>3278.98</v>
      </c>
      <c r="J22" s="2">
        <f>IFERROR(__xludf.DUMMYFUNCTION("""COMPUTED_VALUE"""),45322.66666666667)</f>
        <v>45322.66667</v>
      </c>
      <c r="K22" s="1">
        <f>IFERROR(__xludf.DUMMYFUNCTION("""COMPUTED_VALUE"""),3285.03)</f>
        <v>3285.03</v>
      </c>
      <c r="M22" s="2">
        <f>IFERROR(__xludf.DUMMYFUNCTION("""COMPUTED_VALUE"""),45322.66666666667)</f>
        <v>45322.66667</v>
      </c>
      <c r="N22" s="1">
        <f>IFERROR(__xludf.DUMMYFUNCTION("""COMPUTED_VALUE"""),8.5604823E7)</f>
        <v>85604823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IFERROR(__xludf.DUMMYFUNCTION("""COMPUTED_VALUE"""),3294.47)</f>
        <v>3294.47</v>
      </c>
      <c r="D23" s="2">
        <f>IFERROR(__xludf.DUMMYFUNCTION("""COMPUTED_VALUE"""),45323.66666666667)</f>
        <v>45323.66667</v>
      </c>
      <c r="E23" s="1">
        <f>IFERROR(__xludf.DUMMYFUNCTION("""COMPUTED_VALUE"""),3368.5)</f>
        <v>3368.5</v>
      </c>
      <c r="G23" s="2">
        <f>IFERROR(__xludf.DUMMYFUNCTION("""COMPUTED_VALUE"""),45323.66666666667)</f>
        <v>45323.66667</v>
      </c>
      <c r="H23" s="1">
        <f>IFERROR(__xludf.DUMMYFUNCTION("""COMPUTED_VALUE"""),3294.47)</f>
        <v>3294.47</v>
      </c>
      <c r="J23" s="2">
        <f>IFERROR(__xludf.DUMMYFUNCTION("""COMPUTED_VALUE"""),45323.66666666667)</f>
        <v>45323.66667</v>
      </c>
      <c r="K23" s="1">
        <f>IFERROR(__xludf.DUMMYFUNCTION("""COMPUTED_VALUE"""),3364.8)</f>
        <v>3364.8</v>
      </c>
      <c r="M23" s="2">
        <f>IFERROR(__xludf.DUMMYFUNCTION("""COMPUTED_VALUE"""),45323.66666666667)</f>
        <v>45323.66667</v>
      </c>
      <c r="N23" s="1">
        <f>IFERROR(__xludf.DUMMYFUNCTION("""COMPUTED_VALUE"""),1.16570641E8)</f>
        <v>116570641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IFERROR(__xludf.DUMMYFUNCTION("""COMPUTED_VALUE"""),3497.15)</f>
        <v>3497.15</v>
      </c>
      <c r="D24" s="2">
        <f>IFERROR(__xludf.DUMMYFUNCTION("""COMPUTED_VALUE"""),45324.66666666667)</f>
        <v>45324.66667</v>
      </c>
      <c r="E24" s="1">
        <f>IFERROR(__xludf.DUMMYFUNCTION("""COMPUTED_VALUE"""),3561.96)</f>
        <v>3561.96</v>
      </c>
      <c r="G24" s="2">
        <f>IFERROR(__xludf.DUMMYFUNCTION("""COMPUTED_VALUE"""),45324.66666666667)</f>
        <v>45324.66667</v>
      </c>
      <c r="H24" s="1">
        <f>IFERROR(__xludf.DUMMYFUNCTION("""COMPUTED_VALUE"""),3476.64)</f>
        <v>3476.64</v>
      </c>
      <c r="J24" s="2">
        <f>IFERROR(__xludf.DUMMYFUNCTION("""COMPUTED_VALUE"""),45324.66666666667)</f>
        <v>45324.66667</v>
      </c>
      <c r="K24" s="1">
        <f>IFERROR(__xludf.DUMMYFUNCTION("""COMPUTED_VALUE"""),3550.04)</f>
        <v>3550.04</v>
      </c>
      <c r="M24" s="2">
        <f>IFERROR(__xludf.DUMMYFUNCTION("""COMPUTED_VALUE"""),45324.66666666667)</f>
        <v>45324.66667</v>
      </c>
      <c r="N24" s="1">
        <f>IFERROR(__xludf.DUMMYFUNCTION("""COMPUTED_VALUE"""),1.53740203E8)</f>
        <v>153740203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IFERROR(__xludf.DUMMYFUNCTION("""COMPUTED_VALUE"""),3520.77)</f>
        <v>3520.77</v>
      </c>
      <c r="D25" s="2">
        <f>IFERROR(__xludf.DUMMYFUNCTION("""COMPUTED_VALUE"""),45327.66666666667)</f>
        <v>45327.66667</v>
      </c>
      <c r="E25" s="1">
        <f>IFERROR(__xludf.DUMMYFUNCTION("""COMPUTED_VALUE"""),3529.1)</f>
        <v>3529.1</v>
      </c>
      <c r="G25" s="2">
        <f>IFERROR(__xludf.DUMMYFUNCTION("""COMPUTED_VALUE"""),45327.66666666667)</f>
        <v>45327.66667</v>
      </c>
      <c r="H25" s="1">
        <f>IFERROR(__xludf.DUMMYFUNCTION("""COMPUTED_VALUE"""),3489.73)</f>
        <v>3489.73</v>
      </c>
      <c r="J25" s="2">
        <f>IFERROR(__xludf.DUMMYFUNCTION("""COMPUTED_VALUE"""),45327.66666666667)</f>
        <v>45327.66667</v>
      </c>
      <c r="K25" s="1">
        <f>IFERROR(__xludf.DUMMYFUNCTION("""COMPUTED_VALUE"""),3523.8)</f>
        <v>3523.8</v>
      </c>
      <c r="M25" s="2">
        <f>IFERROR(__xludf.DUMMYFUNCTION("""COMPUTED_VALUE"""),45327.66666666667)</f>
        <v>45327.66667</v>
      </c>
      <c r="N25" s="1">
        <f>IFERROR(__xludf.DUMMYFUNCTION("""COMPUTED_VALUE"""),8.7415242E7)</f>
        <v>87415242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IFERROR(__xludf.DUMMYFUNCTION("""COMPUTED_VALUE"""),3513.32)</f>
        <v>3513.32</v>
      </c>
      <c r="D26" s="2">
        <f>IFERROR(__xludf.DUMMYFUNCTION("""COMPUTED_VALUE"""),45328.66666666667)</f>
        <v>45328.66667</v>
      </c>
      <c r="E26" s="1">
        <f>IFERROR(__xludf.DUMMYFUNCTION("""COMPUTED_VALUE"""),3530.29)</f>
        <v>3530.29</v>
      </c>
      <c r="G26" s="2">
        <f>IFERROR(__xludf.DUMMYFUNCTION("""COMPUTED_VALUE"""),45328.66666666667)</f>
        <v>45328.66667</v>
      </c>
      <c r="H26" s="1">
        <f>IFERROR(__xludf.DUMMYFUNCTION("""COMPUTED_VALUE"""),3485.66)</f>
        <v>3485.66</v>
      </c>
      <c r="J26" s="2">
        <f>IFERROR(__xludf.DUMMYFUNCTION("""COMPUTED_VALUE"""),45328.66666666667)</f>
        <v>45328.66667</v>
      </c>
      <c r="K26" s="1">
        <f>IFERROR(__xludf.DUMMYFUNCTION("""COMPUTED_VALUE"""),3513.06)</f>
        <v>3513.06</v>
      </c>
      <c r="M26" s="2">
        <f>IFERROR(__xludf.DUMMYFUNCTION("""COMPUTED_VALUE"""),45328.66666666667)</f>
        <v>45328.66667</v>
      </c>
      <c r="N26" s="1">
        <f>IFERROR(__xludf.DUMMYFUNCTION("""COMPUTED_VALUE"""),7.3554006E7)</f>
        <v>73554006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IFERROR(__xludf.DUMMYFUNCTION("""COMPUTED_VALUE"""),3525.45)</f>
        <v>3525.45</v>
      </c>
      <c r="D27" s="2">
        <f>IFERROR(__xludf.DUMMYFUNCTION("""COMPUTED_VALUE"""),45329.66666666667)</f>
        <v>45329.66667</v>
      </c>
      <c r="E27" s="1">
        <f>IFERROR(__xludf.DUMMYFUNCTION("""COMPUTED_VALUE"""),3545.03)</f>
        <v>3545.03</v>
      </c>
      <c r="G27" s="2">
        <f>IFERROR(__xludf.DUMMYFUNCTION("""COMPUTED_VALUE"""),45329.66666666667)</f>
        <v>45329.66667</v>
      </c>
      <c r="H27" s="1">
        <f>IFERROR(__xludf.DUMMYFUNCTION("""COMPUTED_VALUE"""),3520.46)</f>
        <v>3520.46</v>
      </c>
      <c r="J27" s="2">
        <f>IFERROR(__xludf.DUMMYFUNCTION("""COMPUTED_VALUE"""),45329.66666666667)</f>
        <v>45329.66667</v>
      </c>
      <c r="K27" s="1">
        <f>IFERROR(__xludf.DUMMYFUNCTION("""COMPUTED_VALUE"""),3539.62)</f>
        <v>3539.62</v>
      </c>
      <c r="M27" s="2">
        <f>IFERROR(__xludf.DUMMYFUNCTION("""COMPUTED_VALUE"""),45329.66666666667)</f>
        <v>45329.66667</v>
      </c>
      <c r="N27" s="1">
        <f>IFERROR(__xludf.DUMMYFUNCTION("""COMPUTED_VALUE"""),7.6128893E7)</f>
        <v>76128893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IFERROR(__xludf.DUMMYFUNCTION("""COMPUTED_VALUE"""),3534.25)</f>
        <v>3534.25</v>
      </c>
      <c r="D28" s="2">
        <f>IFERROR(__xludf.DUMMYFUNCTION("""COMPUTED_VALUE"""),45330.66666666667)</f>
        <v>45330.66667</v>
      </c>
      <c r="E28" s="1">
        <f>IFERROR(__xludf.DUMMYFUNCTION("""COMPUTED_VALUE"""),3560.71)</f>
        <v>3560.71</v>
      </c>
      <c r="G28" s="2">
        <f>IFERROR(__xludf.DUMMYFUNCTION("""COMPUTED_VALUE"""),45330.66666666667)</f>
        <v>45330.66667</v>
      </c>
      <c r="H28" s="1">
        <f>IFERROR(__xludf.DUMMYFUNCTION("""COMPUTED_VALUE"""),3520.34)</f>
        <v>3520.34</v>
      </c>
      <c r="J28" s="2">
        <f>IFERROR(__xludf.DUMMYFUNCTION("""COMPUTED_VALUE"""),45330.66666666667)</f>
        <v>45330.66667</v>
      </c>
      <c r="K28" s="1">
        <f>IFERROR(__xludf.DUMMYFUNCTION("""COMPUTED_VALUE"""),3534.24)</f>
        <v>3534.24</v>
      </c>
      <c r="M28" s="2">
        <f>IFERROR(__xludf.DUMMYFUNCTION("""COMPUTED_VALUE"""),45330.66666666667)</f>
        <v>45330.66667</v>
      </c>
      <c r="N28" s="1">
        <f>IFERROR(__xludf.DUMMYFUNCTION("""COMPUTED_VALUE"""),6.6240778E7)</f>
        <v>66240778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IFERROR(__xludf.DUMMYFUNCTION("""COMPUTED_VALUE"""),3550.19)</f>
        <v>3550.19</v>
      </c>
      <c r="D29" s="2">
        <f>IFERROR(__xludf.DUMMYFUNCTION("""COMPUTED_VALUE"""),45331.66666666667)</f>
        <v>45331.66667</v>
      </c>
      <c r="E29" s="1">
        <f>IFERROR(__xludf.DUMMYFUNCTION("""COMPUTED_VALUE"""),3607.6)</f>
        <v>3607.6</v>
      </c>
      <c r="G29" s="2">
        <f>IFERROR(__xludf.DUMMYFUNCTION("""COMPUTED_VALUE"""),45331.66666666667)</f>
        <v>45331.66667</v>
      </c>
      <c r="H29" s="1">
        <f>IFERROR(__xludf.DUMMYFUNCTION("""COMPUTED_VALUE"""),3545.12)</f>
        <v>3545.12</v>
      </c>
      <c r="J29" s="2">
        <f>IFERROR(__xludf.DUMMYFUNCTION("""COMPUTED_VALUE"""),45331.66666666667)</f>
        <v>45331.66667</v>
      </c>
      <c r="K29" s="1">
        <f>IFERROR(__xludf.DUMMYFUNCTION("""COMPUTED_VALUE"""),3598.43)</f>
        <v>3598.43</v>
      </c>
      <c r="M29" s="2">
        <f>IFERROR(__xludf.DUMMYFUNCTION("""COMPUTED_VALUE"""),45331.66666666667)</f>
        <v>45331.66667</v>
      </c>
      <c r="N29" s="1">
        <f>IFERROR(__xludf.DUMMYFUNCTION("""COMPUTED_VALUE"""),8.4841223E7)</f>
        <v>84841223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IFERROR(__xludf.DUMMYFUNCTION("""COMPUTED_VALUE"""),3604.1)</f>
        <v>3604.1</v>
      </c>
      <c r="D30" s="2">
        <f>IFERROR(__xludf.DUMMYFUNCTION("""COMPUTED_VALUE"""),45334.66666666667)</f>
        <v>45334.66667</v>
      </c>
      <c r="E30" s="1">
        <f>IFERROR(__xludf.DUMMYFUNCTION("""COMPUTED_VALUE"""),3611.35)</f>
        <v>3611.35</v>
      </c>
      <c r="G30" s="2">
        <f>IFERROR(__xludf.DUMMYFUNCTION("""COMPUTED_VALUE"""),45334.66666666667)</f>
        <v>45334.66667</v>
      </c>
      <c r="H30" s="1">
        <f>IFERROR(__xludf.DUMMYFUNCTION("""COMPUTED_VALUE"""),3562.82)</f>
        <v>3562.82</v>
      </c>
      <c r="J30" s="2">
        <f>IFERROR(__xludf.DUMMYFUNCTION("""COMPUTED_VALUE"""),45334.66666666667)</f>
        <v>45334.66667</v>
      </c>
      <c r="K30" s="1">
        <f>IFERROR(__xludf.DUMMYFUNCTION("""COMPUTED_VALUE"""),3575.19)</f>
        <v>3575.19</v>
      </c>
      <c r="M30" s="2">
        <f>IFERROR(__xludf.DUMMYFUNCTION("""COMPUTED_VALUE"""),45334.66666666667)</f>
        <v>45334.66667</v>
      </c>
      <c r="N30" s="1">
        <f>IFERROR(__xludf.DUMMYFUNCTION("""COMPUTED_VALUE"""),8.0873697E7)</f>
        <v>80873697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IFERROR(__xludf.DUMMYFUNCTION("""COMPUTED_VALUE"""),3505.95)</f>
        <v>3505.95</v>
      </c>
      <c r="D31" s="2">
        <f>IFERROR(__xludf.DUMMYFUNCTION("""COMPUTED_VALUE"""),45335.66666666667)</f>
        <v>45335.66667</v>
      </c>
      <c r="E31" s="1">
        <f>IFERROR(__xludf.DUMMYFUNCTION("""COMPUTED_VALUE"""),3544.36)</f>
        <v>3544.36</v>
      </c>
      <c r="G31" s="2">
        <f>IFERROR(__xludf.DUMMYFUNCTION("""COMPUTED_VALUE"""),45335.66666666667)</f>
        <v>45335.66667</v>
      </c>
      <c r="H31" s="1">
        <f>IFERROR(__xludf.DUMMYFUNCTION("""COMPUTED_VALUE"""),3479.82)</f>
        <v>3479.82</v>
      </c>
      <c r="J31" s="2">
        <f>IFERROR(__xludf.DUMMYFUNCTION("""COMPUTED_VALUE"""),45335.66666666667)</f>
        <v>45335.66667</v>
      </c>
      <c r="K31" s="1">
        <f>IFERROR(__xludf.DUMMYFUNCTION("""COMPUTED_VALUE"""),3507.1)</f>
        <v>3507.1</v>
      </c>
      <c r="M31" s="2">
        <f>IFERROR(__xludf.DUMMYFUNCTION("""COMPUTED_VALUE"""),45335.66666666667)</f>
        <v>45335.66667</v>
      </c>
      <c r="N31" s="1">
        <f>IFERROR(__xludf.DUMMYFUNCTION("""COMPUTED_VALUE"""),9.1239697E7)</f>
        <v>91239697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IFERROR(__xludf.DUMMYFUNCTION("""COMPUTED_VALUE"""),3516.52)</f>
        <v>3516.52</v>
      </c>
      <c r="D32" s="2">
        <f>IFERROR(__xludf.DUMMYFUNCTION("""COMPUTED_VALUE"""),45336.66666666667)</f>
        <v>45336.66667</v>
      </c>
      <c r="E32" s="1">
        <f>IFERROR(__xludf.DUMMYFUNCTION("""COMPUTED_VALUE"""),3548.07)</f>
        <v>3548.07</v>
      </c>
      <c r="G32" s="2">
        <f>IFERROR(__xludf.DUMMYFUNCTION("""COMPUTED_VALUE"""),45336.66666666667)</f>
        <v>45336.66667</v>
      </c>
      <c r="H32" s="1">
        <f>IFERROR(__xludf.DUMMYFUNCTION("""COMPUTED_VALUE"""),3498.57)</f>
        <v>3498.57</v>
      </c>
      <c r="J32" s="2">
        <f>IFERROR(__xludf.DUMMYFUNCTION("""COMPUTED_VALUE"""),45336.66666666667)</f>
        <v>45336.66667</v>
      </c>
      <c r="K32" s="1">
        <f>IFERROR(__xludf.DUMMYFUNCTION("""COMPUTED_VALUE"""),3545.05)</f>
        <v>3545.05</v>
      </c>
      <c r="M32" s="2">
        <f>IFERROR(__xludf.DUMMYFUNCTION("""COMPUTED_VALUE"""),45336.66666666667)</f>
        <v>45336.66667</v>
      </c>
      <c r="N32" s="1">
        <f>IFERROR(__xludf.DUMMYFUNCTION("""COMPUTED_VALUE"""),7.0312298E7)</f>
        <v>70312298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IFERROR(__xludf.DUMMYFUNCTION("""COMPUTED_VALUE"""),3542.92)</f>
        <v>3542.92</v>
      </c>
      <c r="D33" s="2">
        <f>IFERROR(__xludf.DUMMYFUNCTION("""COMPUTED_VALUE"""),45337.66666666667)</f>
        <v>45337.66667</v>
      </c>
      <c r="E33" s="1">
        <f>IFERROR(__xludf.DUMMYFUNCTION("""COMPUTED_VALUE"""),3549.76)</f>
        <v>3549.76</v>
      </c>
      <c r="G33" s="2">
        <f>IFERROR(__xludf.DUMMYFUNCTION("""COMPUTED_VALUE"""),45337.66666666667)</f>
        <v>45337.66667</v>
      </c>
      <c r="H33" s="1">
        <f>IFERROR(__xludf.DUMMYFUNCTION("""COMPUTED_VALUE"""),3500.44)</f>
        <v>3500.44</v>
      </c>
      <c r="J33" s="2">
        <f>IFERROR(__xludf.DUMMYFUNCTION("""COMPUTED_VALUE"""),45337.66666666667)</f>
        <v>45337.66667</v>
      </c>
      <c r="K33" s="1">
        <f>IFERROR(__xludf.DUMMYFUNCTION("""COMPUTED_VALUE"""),3535.02)</f>
        <v>3535.02</v>
      </c>
      <c r="M33" s="2">
        <f>IFERROR(__xludf.DUMMYFUNCTION("""COMPUTED_VALUE"""),45337.66666666667)</f>
        <v>45337.66667</v>
      </c>
      <c r="N33" s="1">
        <f>IFERROR(__xludf.DUMMYFUNCTION("""COMPUTED_VALUE"""),7.535131E7)</f>
        <v>75351310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IFERROR(__xludf.DUMMYFUNCTION("""COMPUTED_VALUE"""),3514.87)</f>
        <v>3514.87</v>
      </c>
      <c r="D34" s="2">
        <f>IFERROR(__xludf.DUMMYFUNCTION("""COMPUTED_VALUE"""),45338.66666666667)</f>
        <v>45338.66667</v>
      </c>
      <c r="E34" s="1">
        <f>IFERROR(__xludf.DUMMYFUNCTION("""COMPUTED_VALUE"""),3558.24)</f>
        <v>3558.24</v>
      </c>
      <c r="G34" s="2">
        <f>IFERROR(__xludf.DUMMYFUNCTION("""COMPUTED_VALUE"""),45338.66666666667)</f>
        <v>45338.66667</v>
      </c>
      <c r="H34" s="1">
        <f>IFERROR(__xludf.DUMMYFUNCTION("""COMPUTED_VALUE"""),3496.63)</f>
        <v>3496.63</v>
      </c>
      <c r="J34" s="2">
        <f>IFERROR(__xludf.DUMMYFUNCTION("""COMPUTED_VALUE"""),45338.66666666667)</f>
        <v>45338.66667</v>
      </c>
      <c r="K34" s="1">
        <f>IFERROR(__xludf.DUMMYFUNCTION("""COMPUTED_VALUE"""),3538.31)</f>
        <v>3538.31</v>
      </c>
      <c r="M34" s="2">
        <f>IFERROR(__xludf.DUMMYFUNCTION("""COMPUTED_VALUE"""),45338.66666666667)</f>
        <v>45338.66667</v>
      </c>
      <c r="N34" s="1">
        <f>IFERROR(__xludf.DUMMYFUNCTION("""COMPUTED_VALUE"""),8.335539E7)</f>
        <v>83355390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IFERROR(__xludf.DUMMYFUNCTION("""COMPUTED_VALUE"""),3534.65)</f>
        <v>3534.65</v>
      </c>
      <c r="D35" s="2">
        <f>IFERROR(__xludf.DUMMYFUNCTION("""COMPUTED_VALUE"""),45342.66666666667)</f>
        <v>45342.66667</v>
      </c>
      <c r="E35" s="1">
        <f>IFERROR(__xludf.DUMMYFUNCTION("""COMPUTED_VALUE"""),3556.47)</f>
        <v>3556.47</v>
      </c>
      <c r="G35" s="2">
        <f>IFERROR(__xludf.DUMMYFUNCTION("""COMPUTED_VALUE"""),45342.66666666667)</f>
        <v>45342.66667</v>
      </c>
      <c r="H35" s="1">
        <f>IFERROR(__xludf.DUMMYFUNCTION("""COMPUTED_VALUE"""),3498.57)</f>
        <v>3498.57</v>
      </c>
      <c r="J35" s="2">
        <f>IFERROR(__xludf.DUMMYFUNCTION("""COMPUTED_VALUE"""),45342.66666666667)</f>
        <v>45342.66667</v>
      </c>
      <c r="K35" s="1">
        <f>IFERROR(__xludf.DUMMYFUNCTION("""COMPUTED_VALUE"""),3519.1)</f>
        <v>3519.1</v>
      </c>
      <c r="M35" s="2">
        <f>IFERROR(__xludf.DUMMYFUNCTION("""COMPUTED_VALUE"""),45342.66666666667)</f>
        <v>45342.66667</v>
      </c>
      <c r="N35" s="1">
        <f>IFERROR(__xludf.DUMMYFUNCTION("""COMPUTED_VALUE"""),9.4285468E7)</f>
        <v>94285468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IFERROR(__xludf.DUMMYFUNCTION("""COMPUTED_VALUE"""),3543.29)</f>
        <v>3543.29</v>
      </c>
      <c r="D36" s="2">
        <f>IFERROR(__xludf.DUMMYFUNCTION("""COMPUTED_VALUE"""),45343.66666666667)</f>
        <v>45343.66667</v>
      </c>
      <c r="E36" s="1">
        <f>IFERROR(__xludf.DUMMYFUNCTION("""COMPUTED_VALUE"""),3556.54)</f>
        <v>3556.54</v>
      </c>
      <c r="G36" s="2">
        <f>IFERROR(__xludf.DUMMYFUNCTION("""COMPUTED_VALUE"""),45343.66666666667)</f>
        <v>45343.66667</v>
      </c>
      <c r="H36" s="1">
        <f>IFERROR(__xludf.DUMMYFUNCTION("""COMPUTED_VALUE"""),3508.76)</f>
        <v>3508.76</v>
      </c>
      <c r="J36" s="2">
        <f>IFERROR(__xludf.DUMMYFUNCTION("""COMPUTED_VALUE"""),45343.66666666667)</f>
        <v>45343.66667</v>
      </c>
      <c r="K36" s="1">
        <f>IFERROR(__xludf.DUMMYFUNCTION("""COMPUTED_VALUE"""),3532.84)</f>
        <v>3532.84</v>
      </c>
      <c r="M36" s="2">
        <f>IFERROR(__xludf.DUMMYFUNCTION("""COMPUTED_VALUE"""),45343.66666666667)</f>
        <v>45343.66667</v>
      </c>
      <c r="N36" s="1">
        <f>IFERROR(__xludf.DUMMYFUNCTION("""COMPUTED_VALUE"""),8.5078551E7)</f>
        <v>85078551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IFERROR(__xludf.DUMMYFUNCTION("""COMPUTED_VALUE"""),3596.97)</f>
        <v>3596.97</v>
      </c>
      <c r="D37" s="2">
        <f>IFERROR(__xludf.DUMMYFUNCTION("""COMPUTED_VALUE"""),45344.66666666667)</f>
        <v>45344.66667</v>
      </c>
      <c r="E37" s="1">
        <f>IFERROR(__xludf.DUMMYFUNCTION("""COMPUTED_VALUE"""),3632.77)</f>
        <v>3632.77</v>
      </c>
      <c r="G37" s="2">
        <f>IFERROR(__xludf.DUMMYFUNCTION("""COMPUTED_VALUE"""),45344.66666666667)</f>
        <v>45344.66667</v>
      </c>
      <c r="H37" s="1">
        <f>IFERROR(__xludf.DUMMYFUNCTION("""COMPUTED_VALUE"""),3581.43)</f>
        <v>3581.43</v>
      </c>
      <c r="J37" s="2">
        <f>IFERROR(__xludf.DUMMYFUNCTION("""COMPUTED_VALUE"""),45344.66666666667)</f>
        <v>45344.66667</v>
      </c>
      <c r="K37" s="1">
        <f>IFERROR(__xludf.DUMMYFUNCTION("""COMPUTED_VALUE"""),3628.98)</f>
        <v>3628.98</v>
      </c>
      <c r="M37" s="2">
        <f>IFERROR(__xludf.DUMMYFUNCTION("""COMPUTED_VALUE"""),45344.66666666667)</f>
        <v>45344.66667</v>
      </c>
      <c r="N37" s="1">
        <f>IFERROR(__xludf.DUMMYFUNCTION("""COMPUTED_VALUE"""),9.3834487E7)</f>
        <v>93834487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IFERROR(__xludf.DUMMYFUNCTION("""COMPUTED_VALUE"""),3631.61)</f>
        <v>3631.61</v>
      </c>
      <c r="D38" s="2">
        <f>IFERROR(__xludf.DUMMYFUNCTION("""COMPUTED_VALUE"""),45345.66666666667)</f>
        <v>45345.66667</v>
      </c>
      <c r="E38" s="1">
        <f>IFERROR(__xludf.DUMMYFUNCTION("""COMPUTED_VALUE"""),3654.12)</f>
        <v>3654.12</v>
      </c>
      <c r="G38" s="2">
        <f>IFERROR(__xludf.DUMMYFUNCTION("""COMPUTED_VALUE"""),45345.66666666667)</f>
        <v>45345.66667</v>
      </c>
      <c r="H38" s="1">
        <f>IFERROR(__xludf.DUMMYFUNCTION("""COMPUTED_VALUE"""),3622.86)</f>
        <v>3622.86</v>
      </c>
      <c r="J38" s="2">
        <f>IFERROR(__xludf.DUMMYFUNCTION("""COMPUTED_VALUE"""),45345.66666666667)</f>
        <v>45345.66667</v>
      </c>
      <c r="K38" s="1">
        <f>IFERROR(__xludf.DUMMYFUNCTION("""COMPUTED_VALUE"""),3639.38)</f>
        <v>3639.38</v>
      </c>
      <c r="M38" s="2">
        <f>IFERROR(__xludf.DUMMYFUNCTION("""COMPUTED_VALUE"""),45345.66666666667)</f>
        <v>45345.66667</v>
      </c>
      <c r="N38" s="1">
        <f>IFERROR(__xludf.DUMMYFUNCTION("""COMPUTED_VALUE"""),1.14140585E8)</f>
        <v>114140585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IFERROR(__xludf.DUMMYFUNCTION("""COMPUTED_VALUE"""),3655.0)</f>
        <v>3655</v>
      </c>
      <c r="D39" s="2">
        <f>IFERROR(__xludf.DUMMYFUNCTION("""COMPUTED_VALUE"""),45348.66666666667)</f>
        <v>45348.66667</v>
      </c>
      <c r="E39" s="1">
        <f>IFERROR(__xludf.DUMMYFUNCTION("""COMPUTED_VALUE"""),3661.44)</f>
        <v>3661.44</v>
      </c>
      <c r="G39" s="2">
        <f>IFERROR(__xludf.DUMMYFUNCTION("""COMPUTED_VALUE"""),45348.66666666667)</f>
        <v>45348.66667</v>
      </c>
      <c r="H39" s="1">
        <f>IFERROR(__xludf.DUMMYFUNCTION("""COMPUTED_VALUE"""),3633.2)</f>
        <v>3633.2</v>
      </c>
      <c r="J39" s="2">
        <f>IFERROR(__xludf.DUMMYFUNCTION("""COMPUTED_VALUE"""),45348.66666666667)</f>
        <v>45348.66667</v>
      </c>
      <c r="K39" s="1">
        <f>IFERROR(__xludf.DUMMYFUNCTION("""COMPUTED_VALUE"""),3645.78)</f>
        <v>3645.78</v>
      </c>
      <c r="M39" s="2">
        <f>IFERROR(__xludf.DUMMYFUNCTION("""COMPUTED_VALUE"""),45348.66666666667)</f>
        <v>45348.66667</v>
      </c>
      <c r="N39" s="1">
        <f>IFERROR(__xludf.DUMMYFUNCTION("""COMPUTED_VALUE"""),1.01035396E8)</f>
        <v>101035396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IFERROR(__xludf.DUMMYFUNCTION("""COMPUTED_VALUE"""),3641.05)</f>
        <v>3641.05</v>
      </c>
      <c r="D40" s="2">
        <f>IFERROR(__xludf.DUMMYFUNCTION("""COMPUTED_VALUE"""),45349.66666666667)</f>
        <v>45349.66667</v>
      </c>
      <c r="E40" s="1">
        <f>IFERROR(__xludf.DUMMYFUNCTION("""COMPUTED_VALUE"""),3646.3)</f>
        <v>3646.3</v>
      </c>
      <c r="G40" s="2">
        <f>IFERROR(__xludf.DUMMYFUNCTION("""COMPUTED_VALUE"""),45349.66666666667)</f>
        <v>45349.66667</v>
      </c>
      <c r="H40" s="1">
        <f>IFERROR(__xludf.DUMMYFUNCTION("""COMPUTED_VALUE"""),3621.54)</f>
        <v>3621.54</v>
      </c>
      <c r="J40" s="2">
        <f>IFERROR(__xludf.DUMMYFUNCTION("""COMPUTED_VALUE"""),45349.66666666667)</f>
        <v>45349.66667</v>
      </c>
      <c r="K40" s="1">
        <f>IFERROR(__xludf.DUMMYFUNCTION("""COMPUTED_VALUE"""),3633.57)</f>
        <v>3633.57</v>
      </c>
      <c r="M40" s="2">
        <f>IFERROR(__xludf.DUMMYFUNCTION("""COMPUTED_VALUE"""),45349.66666666667)</f>
        <v>45349.66667</v>
      </c>
      <c r="N40" s="1">
        <f>IFERROR(__xludf.DUMMYFUNCTION("""COMPUTED_VALUE"""),7.9726325E7)</f>
        <v>79726325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IFERROR(__xludf.DUMMYFUNCTION("""COMPUTED_VALUE"""),3620.58)</f>
        <v>3620.58</v>
      </c>
      <c r="D41" s="2">
        <f>IFERROR(__xludf.DUMMYFUNCTION("""COMPUTED_VALUE"""),45350.66666666667)</f>
        <v>45350.66667</v>
      </c>
      <c r="E41" s="1">
        <f>IFERROR(__xludf.DUMMYFUNCTION("""COMPUTED_VALUE"""),3645.93)</f>
        <v>3645.93</v>
      </c>
      <c r="G41" s="2">
        <f>IFERROR(__xludf.DUMMYFUNCTION("""COMPUTED_VALUE"""),45350.66666666667)</f>
        <v>45350.66667</v>
      </c>
      <c r="H41" s="1">
        <f>IFERROR(__xludf.DUMMYFUNCTION("""COMPUTED_VALUE"""),3619.21)</f>
        <v>3619.21</v>
      </c>
      <c r="J41" s="2">
        <f>IFERROR(__xludf.DUMMYFUNCTION("""COMPUTED_VALUE"""),45350.66666666667)</f>
        <v>45350.66667</v>
      </c>
      <c r="K41" s="1">
        <f>IFERROR(__xludf.DUMMYFUNCTION("""COMPUTED_VALUE"""),3631.54)</f>
        <v>3631.54</v>
      </c>
      <c r="M41" s="2">
        <f>IFERROR(__xludf.DUMMYFUNCTION("""COMPUTED_VALUE"""),45350.66666666667)</f>
        <v>45350.66667</v>
      </c>
      <c r="N41" s="1">
        <f>IFERROR(__xludf.DUMMYFUNCTION("""COMPUTED_VALUE"""),7.9321704E7)</f>
        <v>79321704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IFERROR(__xludf.DUMMYFUNCTION("""COMPUTED_VALUE"""),3631.2)</f>
        <v>3631.2</v>
      </c>
      <c r="D42" s="2">
        <f>IFERROR(__xludf.DUMMYFUNCTION("""COMPUTED_VALUE"""),45351.66666666667)</f>
        <v>45351.66667</v>
      </c>
      <c r="E42" s="1">
        <f>IFERROR(__xludf.DUMMYFUNCTION("""COMPUTED_VALUE"""),3680.86)</f>
        <v>3680.86</v>
      </c>
      <c r="G42" s="2">
        <f>IFERROR(__xludf.DUMMYFUNCTION("""COMPUTED_VALUE"""),45351.66666666667)</f>
        <v>45351.66667</v>
      </c>
      <c r="H42" s="1">
        <f>IFERROR(__xludf.DUMMYFUNCTION("""COMPUTED_VALUE"""),3629.66)</f>
        <v>3629.66</v>
      </c>
      <c r="J42" s="2">
        <f>IFERROR(__xludf.DUMMYFUNCTION("""COMPUTED_VALUE"""),45351.66666666667)</f>
        <v>45351.66667</v>
      </c>
      <c r="K42" s="1">
        <f>IFERROR(__xludf.DUMMYFUNCTION("""COMPUTED_VALUE"""),3674.27)</f>
        <v>3674.27</v>
      </c>
      <c r="M42" s="2">
        <f>IFERROR(__xludf.DUMMYFUNCTION("""COMPUTED_VALUE"""),45351.66666666667)</f>
        <v>45351.66667</v>
      </c>
      <c r="N42" s="1">
        <f>IFERROR(__xludf.DUMMYFUNCTION("""COMPUTED_VALUE"""),1.21445896E8)</f>
        <v>121445896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IFERROR(__xludf.DUMMYFUNCTION("""COMPUTED_VALUE"""),3672.28)</f>
        <v>3672.28</v>
      </c>
      <c r="D43" s="2">
        <f>IFERROR(__xludf.DUMMYFUNCTION("""COMPUTED_VALUE"""),45352.66666666667)</f>
        <v>45352.66667</v>
      </c>
      <c r="E43" s="1">
        <f>IFERROR(__xludf.DUMMYFUNCTION("""COMPUTED_VALUE"""),3711.43)</f>
        <v>3711.43</v>
      </c>
      <c r="G43" s="2">
        <f>IFERROR(__xludf.DUMMYFUNCTION("""COMPUTED_VALUE"""),45352.66666666667)</f>
        <v>45352.66667</v>
      </c>
      <c r="H43" s="1">
        <f>IFERROR(__xludf.DUMMYFUNCTION("""COMPUTED_VALUE"""),3664.36)</f>
        <v>3664.36</v>
      </c>
      <c r="J43" s="2">
        <f>IFERROR(__xludf.DUMMYFUNCTION("""COMPUTED_VALUE"""),45352.66666666667)</f>
        <v>45352.66667</v>
      </c>
      <c r="K43" s="1">
        <f>IFERROR(__xludf.DUMMYFUNCTION("""COMPUTED_VALUE"""),3703.06)</f>
        <v>3703.06</v>
      </c>
      <c r="M43" s="2">
        <f>IFERROR(__xludf.DUMMYFUNCTION("""COMPUTED_VALUE"""),45352.66666666667)</f>
        <v>45352.66667</v>
      </c>
      <c r="N43" s="1">
        <f>IFERROR(__xludf.DUMMYFUNCTION("""COMPUTED_VALUE"""),7.9056968E7)</f>
        <v>79056968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IFERROR(__xludf.DUMMYFUNCTION("""COMPUTED_VALUE"""),3695.42)</f>
        <v>3695.42</v>
      </c>
      <c r="D44" s="2">
        <f>IFERROR(__xludf.DUMMYFUNCTION("""COMPUTED_VALUE"""),45355.66666666667)</f>
        <v>45355.66667</v>
      </c>
      <c r="E44" s="1">
        <f>IFERROR(__xludf.DUMMYFUNCTION("""COMPUTED_VALUE"""),3737.99)</f>
        <v>3737.99</v>
      </c>
      <c r="G44" s="2">
        <f>IFERROR(__xludf.DUMMYFUNCTION("""COMPUTED_VALUE"""),45355.66666666667)</f>
        <v>45355.66667</v>
      </c>
      <c r="H44" s="1">
        <f>IFERROR(__xludf.DUMMYFUNCTION("""COMPUTED_VALUE"""),3695.42)</f>
        <v>3695.42</v>
      </c>
      <c r="J44" s="2">
        <f>IFERROR(__xludf.DUMMYFUNCTION("""COMPUTED_VALUE"""),45355.66666666667)</f>
        <v>45355.66667</v>
      </c>
      <c r="K44" s="1">
        <f>IFERROR(__xludf.DUMMYFUNCTION("""COMPUTED_VALUE"""),3699.97)</f>
        <v>3699.97</v>
      </c>
      <c r="M44" s="2">
        <f>IFERROR(__xludf.DUMMYFUNCTION("""COMPUTED_VALUE"""),45355.66666666667)</f>
        <v>45355.66667</v>
      </c>
      <c r="N44" s="1">
        <f>IFERROR(__xludf.DUMMYFUNCTION("""COMPUTED_VALUE"""),8.6768796E7)</f>
        <v>86768796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IFERROR(__xludf.DUMMYFUNCTION("""COMPUTED_VALUE"""),3697.77)</f>
        <v>3697.77</v>
      </c>
      <c r="D45" s="2">
        <f>IFERROR(__xludf.DUMMYFUNCTION("""COMPUTED_VALUE"""),45356.66666666667)</f>
        <v>45356.66667</v>
      </c>
      <c r="E45" s="1">
        <f>IFERROR(__xludf.DUMMYFUNCTION("""COMPUTED_VALUE"""),3709.62)</f>
        <v>3709.62</v>
      </c>
      <c r="G45" s="2">
        <f>IFERROR(__xludf.DUMMYFUNCTION("""COMPUTED_VALUE"""),45356.66666666667)</f>
        <v>45356.66667</v>
      </c>
      <c r="H45" s="1">
        <f>IFERROR(__xludf.DUMMYFUNCTION("""COMPUTED_VALUE"""),3659.56)</f>
        <v>3659.56</v>
      </c>
      <c r="J45" s="2">
        <f>IFERROR(__xludf.DUMMYFUNCTION("""COMPUTED_VALUE"""),45356.66666666667)</f>
        <v>45356.66667</v>
      </c>
      <c r="K45" s="1">
        <f>IFERROR(__xludf.DUMMYFUNCTION("""COMPUTED_VALUE"""),3674.16)</f>
        <v>3674.16</v>
      </c>
      <c r="M45" s="2">
        <f>IFERROR(__xludf.DUMMYFUNCTION("""COMPUTED_VALUE"""),45356.66666666667)</f>
        <v>45356.66667</v>
      </c>
      <c r="N45" s="1">
        <f>IFERROR(__xludf.DUMMYFUNCTION("""COMPUTED_VALUE"""),1.12885892E8)</f>
        <v>112885892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IFERROR(__xludf.DUMMYFUNCTION("""COMPUTED_VALUE"""),3702.86)</f>
        <v>3702.86</v>
      </c>
      <c r="D46" s="2">
        <f>IFERROR(__xludf.DUMMYFUNCTION("""COMPUTED_VALUE"""),45357.66666666667)</f>
        <v>45357.66667</v>
      </c>
      <c r="E46" s="1">
        <f>IFERROR(__xludf.DUMMYFUNCTION("""COMPUTED_VALUE"""),3715.56)</f>
        <v>3715.56</v>
      </c>
      <c r="G46" s="2">
        <f>IFERROR(__xludf.DUMMYFUNCTION("""COMPUTED_VALUE"""),45357.66666666667)</f>
        <v>45357.66667</v>
      </c>
      <c r="H46" s="1">
        <f>IFERROR(__xludf.DUMMYFUNCTION("""COMPUTED_VALUE"""),3672.66)</f>
        <v>3672.66</v>
      </c>
      <c r="J46" s="2">
        <f>IFERROR(__xludf.DUMMYFUNCTION("""COMPUTED_VALUE"""),45357.66666666667)</f>
        <v>45357.66667</v>
      </c>
      <c r="K46" s="1">
        <f>IFERROR(__xludf.DUMMYFUNCTION("""COMPUTED_VALUE"""),3682.03)</f>
        <v>3682.03</v>
      </c>
      <c r="M46" s="2">
        <f>IFERROR(__xludf.DUMMYFUNCTION("""COMPUTED_VALUE"""),45357.66666666667)</f>
        <v>45357.66667</v>
      </c>
      <c r="N46" s="1">
        <f>IFERROR(__xludf.DUMMYFUNCTION("""COMPUTED_VALUE"""),8.5422834E7)</f>
        <v>85422834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IFERROR(__xludf.DUMMYFUNCTION("""COMPUTED_VALUE"""),3710.78)</f>
        <v>3710.78</v>
      </c>
      <c r="D47" s="2">
        <f>IFERROR(__xludf.DUMMYFUNCTION("""COMPUTED_VALUE"""),45358.66666666667)</f>
        <v>45358.66667</v>
      </c>
      <c r="E47" s="1">
        <f>IFERROR(__xludf.DUMMYFUNCTION("""COMPUTED_VALUE"""),3755.49)</f>
        <v>3755.49</v>
      </c>
      <c r="G47" s="2">
        <f>IFERROR(__xludf.DUMMYFUNCTION("""COMPUTED_VALUE"""),45358.66666666667)</f>
        <v>45358.66667</v>
      </c>
      <c r="H47" s="1">
        <f>IFERROR(__xludf.DUMMYFUNCTION("""COMPUTED_VALUE"""),3690.64)</f>
        <v>3690.64</v>
      </c>
      <c r="J47" s="2">
        <f>IFERROR(__xludf.DUMMYFUNCTION("""COMPUTED_VALUE"""),45358.66666666667)</f>
        <v>45358.66667</v>
      </c>
      <c r="K47" s="1">
        <f>IFERROR(__xludf.DUMMYFUNCTION("""COMPUTED_VALUE"""),3737.12)</f>
        <v>3737.12</v>
      </c>
      <c r="M47" s="2">
        <f>IFERROR(__xludf.DUMMYFUNCTION("""COMPUTED_VALUE"""),45358.66666666667)</f>
        <v>45358.66667</v>
      </c>
      <c r="N47" s="1">
        <f>IFERROR(__xludf.DUMMYFUNCTION("""COMPUTED_VALUE"""),8.401116E7)</f>
        <v>84011160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IFERROR(__xludf.DUMMYFUNCTION("""COMPUTED_VALUE"""),3703.34)</f>
        <v>3703.34</v>
      </c>
      <c r="D48" s="2">
        <f>IFERROR(__xludf.DUMMYFUNCTION("""COMPUTED_VALUE"""),45359.66666666667)</f>
        <v>45359.66667</v>
      </c>
      <c r="E48" s="1">
        <f>IFERROR(__xludf.DUMMYFUNCTION("""COMPUTED_VALUE"""),3729.07)</f>
        <v>3729.07</v>
      </c>
      <c r="G48" s="2">
        <f>IFERROR(__xludf.DUMMYFUNCTION("""COMPUTED_VALUE"""),45359.66666666667)</f>
        <v>45359.66667</v>
      </c>
      <c r="H48" s="1">
        <f>IFERROR(__xludf.DUMMYFUNCTION("""COMPUTED_VALUE"""),3659.04)</f>
        <v>3659.04</v>
      </c>
      <c r="J48" s="2">
        <f>IFERROR(__xludf.DUMMYFUNCTION("""COMPUTED_VALUE"""),45359.66666666667)</f>
        <v>45359.66667</v>
      </c>
      <c r="K48" s="1">
        <f>IFERROR(__xludf.DUMMYFUNCTION("""COMPUTED_VALUE"""),3670.8)</f>
        <v>3670.8</v>
      </c>
      <c r="M48" s="2">
        <f>IFERROR(__xludf.DUMMYFUNCTION("""COMPUTED_VALUE"""),45359.66666666667)</f>
        <v>45359.66667</v>
      </c>
      <c r="N48" s="1">
        <f>IFERROR(__xludf.DUMMYFUNCTION("""COMPUTED_VALUE"""),9.1346252E7)</f>
        <v>91346252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IFERROR(__xludf.DUMMYFUNCTION("""COMPUTED_VALUE"""),3650.4)</f>
        <v>3650.4</v>
      </c>
      <c r="D49" s="2">
        <f>IFERROR(__xludf.DUMMYFUNCTION("""COMPUTED_VALUE"""),45362.66666666667)</f>
        <v>45362.66667</v>
      </c>
      <c r="E49" s="1">
        <f>IFERROR(__xludf.DUMMYFUNCTION("""COMPUTED_VALUE"""),3650.56)</f>
        <v>3650.56</v>
      </c>
      <c r="G49" s="2">
        <f>IFERROR(__xludf.DUMMYFUNCTION("""COMPUTED_VALUE"""),45362.66666666667)</f>
        <v>45362.66667</v>
      </c>
      <c r="H49" s="1">
        <f>IFERROR(__xludf.DUMMYFUNCTION("""COMPUTED_VALUE"""),3604.88)</f>
        <v>3604.88</v>
      </c>
      <c r="J49" s="2">
        <f>IFERROR(__xludf.DUMMYFUNCTION("""COMPUTED_VALUE"""),45362.66666666667)</f>
        <v>45362.66667</v>
      </c>
      <c r="K49" s="1">
        <f>IFERROR(__xludf.DUMMYFUNCTION("""COMPUTED_VALUE"""),3619.49)</f>
        <v>3619.49</v>
      </c>
      <c r="M49" s="2">
        <f>IFERROR(__xludf.DUMMYFUNCTION("""COMPUTED_VALUE"""),45362.66666666667)</f>
        <v>45362.66667</v>
      </c>
      <c r="N49" s="1">
        <f>IFERROR(__xludf.DUMMYFUNCTION("""COMPUTED_VALUE"""),8.2378931E7)</f>
        <v>82378931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IFERROR(__xludf.DUMMYFUNCTION("""COMPUTED_VALUE"""),3643.53)</f>
        <v>3643.53</v>
      </c>
      <c r="D50" s="2">
        <f>IFERROR(__xludf.DUMMYFUNCTION("""COMPUTED_VALUE"""),45363.66666666667)</f>
        <v>45363.66667</v>
      </c>
      <c r="E50" s="1">
        <f>IFERROR(__xludf.DUMMYFUNCTION("""COMPUTED_VALUE"""),3706.15)</f>
        <v>3706.15</v>
      </c>
      <c r="G50" s="2">
        <f>IFERROR(__xludf.DUMMYFUNCTION("""COMPUTED_VALUE"""),45363.66666666667)</f>
        <v>45363.66667</v>
      </c>
      <c r="H50" s="1">
        <f>IFERROR(__xludf.DUMMYFUNCTION("""COMPUTED_VALUE"""),3630.0)</f>
        <v>3630</v>
      </c>
      <c r="J50" s="2">
        <f>IFERROR(__xludf.DUMMYFUNCTION("""COMPUTED_VALUE"""),45363.66666666667)</f>
        <v>45363.66667</v>
      </c>
      <c r="K50" s="1">
        <f>IFERROR(__xludf.DUMMYFUNCTION("""COMPUTED_VALUE"""),3687.49)</f>
        <v>3687.49</v>
      </c>
      <c r="M50" s="2">
        <f>IFERROR(__xludf.DUMMYFUNCTION("""COMPUTED_VALUE"""),45363.66666666667)</f>
        <v>45363.66667</v>
      </c>
      <c r="N50" s="1">
        <f>IFERROR(__xludf.DUMMYFUNCTION("""COMPUTED_VALUE"""),9.1391905E7)</f>
        <v>91391905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IFERROR(__xludf.DUMMYFUNCTION("""COMPUTED_VALUE"""),3682.91)</f>
        <v>3682.91</v>
      </c>
      <c r="D51" s="2">
        <f>IFERROR(__xludf.DUMMYFUNCTION("""COMPUTED_VALUE"""),45364.66666666667)</f>
        <v>45364.66667</v>
      </c>
      <c r="E51" s="1">
        <f>IFERROR(__xludf.DUMMYFUNCTION("""COMPUTED_VALUE"""),3704.94)</f>
        <v>3704.94</v>
      </c>
      <c r="G51" s="2">
        <f>IFERROR(__xludf.DUMMYFUNCTION("""COMPUTED_VALUE"""),45364.66666666667)</f>
        <v>45364.66667</v>
      </c>
      <c r="H51" s="1">
        <f>IFERROR(__xludf.DUMMYFUNCTION("""COMPUTED_VALUE"""),3673.54)</f>
        <v>3673.54</v>
      </c>
      <c r="J51" s="2">
        <f>IFERROR(__xludf.DUMMYFUNCTION("""COMPUTED_VALUE"""),45364.66666666667)</f>
        <v>45364.66667</v>
      </c>
      <c r="K51" s="1">
        <f>IFERROR(__xludf.DUMMYFUNCTION("""COMPUTED_VALUE"""),3693.73)</f>
        <v>3693.73</v>
      </c>
      <c r="M51" s="2">
        <f>IFERROR(__xludf.DUMMYFUNCTION("""COMPUTED_VALUE"""),45364.66666666667)</f>
        <v>45364.66667</v>
      </c>
      <c r="N51" s="1">
        <f>IFERROR(__xludf.DUMMYFUNCTION("""COMPUTED_VALUE"""),1.00653794E8)</f>
        <v>100653794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IFERROR(__xludf.DUMMYFUNCTION("""COMPUTED_VALUE"""),3715.53)</f>
        <v>3715.53</v>
      </c>
      <c r="D52" s="2">
        <f>IFERROR(__xludf.DUMMYFUNCTION("""COMPUTED_VALUE"""),45365.66666666667)</f>
        <v>45365.66667</v>
      </c>
      <c r="E52" s="1">
        <f>IFERROR(__xludf.DUMMYFUNCTION("""COMPUTED_VALUE"""),3725.76)</f>
        <v>3725.76</v>
      </c>
      <c r="G52" s="2">
        <f>IFERROR(__xludf.DUMMYFUNCTION("""COMPUTED_VALUE"""),45365.66666666667)</f>
        <v>45365.66667</v>
      </c>
      <c r="H52" s="1">
        <f>IFERROR(__xludf.DUMMYFUNCTION("""COMPUTED_VALUE"""),3692.09)</f>
        <v>3692.09</v>
      </c>
      <c r="J52" s="2">
        <f>IFERROR(__xludf.DUMMYFUNCTION("""COMPUTED_VALUE"""),45365.66666666667)</f>
        <v>45365.66667</v>
      </c>
      <c r="K52" s="1">
        <f>IFERROR(__xludf.DUMMYFUNCTION("""COMPUTED_VALUE"""),3715.24)</f>
        <v>3715.24</v>
      </c>
      <c r="M52" s="2">
        <f>IFERROR(__xludf.DUMMYFUNCTION("""COMPUTED_VALUE"""),45365.66666666667)</f>
        <v>45365.66667</v>
      </c>
      <c r="N52" s="1">
        <f>IFERROR(__xludf.DUMMYFUNCTION("""COMPUTED_VALUE"""),1.00800858E8)</f>
        <v>100800858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IFERROR(__xludf.DUMMYFUNCTION("""COMPUTED_VALUE"""),3696.59)</f>
        <v>3696.59</v>
      </c>
      <c r="D53" s="2">
        <f>IFERROR(__xludf.DUMMYFUNCTION("""COMPUTED_VALUE"""),45366.66666666667)</f>
        <v>45366.66667</v>
      </c>
      <c r="E53" s="1">
        <f>IFERROR(__xludf.DUMMYFUNCTION("""COMPUTED_VALUE"""),3698.62)</f>
        <v>3698.62</v>
      </c>
      <c r="G53" s="2">
        <f>IFERROR(__xludf.DUMMYFUNCTION("""COMPUTED_VALUE"""),45366.66666666667)</f>
        <v>45366.66667</v>
      </c>
      <c r="H53" s="1">
        <f>IFERROR(__xludf.DUMMYFUNCTION("""COMPUTED_VALUE"""),3641.44)</f>
        <v>3641.44</v>
      </c>
      <c r="J53" s="2">
        <f>IFERROR(__xludf.DUMMYFUNCTION("""COMPUTED_VALUE"""),45366.66666666667)</f>
        <v>45366.66667</v>
      </c>
      <c r="K53" s="1">
        <f>IFERROR(__xludf.DUMMYFUNCTION("""COMPUTED_VALUE"""),3648.87)</f>
        <v>3648.87</v>
      </c>
      <c r="M53" s="2">
        <f>IFERROR(__xludf.DUMMYFUNCTION("""COMPUTED_VALUE"""),45366.66666666667)</f>
        <v>45366.66667</v>
      </c>
      <c r="N53" s="1">
        <f>IFERROR(__xludf.DUMMYFUNCTION("""COMPUTED_VALUE"""),1.70160221E8)</f>
        <v>170160221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IFERROR(__xludf.DUMMYFUNCTION("""COMPUTED_VALUE"""),3670.4)</f>
        <v>3670.4</v>
      </c>
      <c r="D54" s="2">
        <f>IFERROR(__xludf.DUMMYFUNCTION("""COMPUTED_VALUE"""),45369.66666666667)</f>
        <v>45369.66667</v>
      </c>
      <c r="E54" s="1">
        <f>IFERROR(__xludf.DUMMYFUNCTION("""COMPUTED_VALUE"""),3686.14)</f>
        <v>3686.14</v>
      </c>
      <c r="G54" s="2">
        <f>IFERROR(__xludf.DUMMYFUNCTION("""COMPUTED_VALUE"""),45369.66666666667)</f>
        <v>45369.66667</v>
      </c>
      <c r="H54" s="1">
        <f>IFERROR(__xludf.DUMMYFUNCTION("""COMPUTED_VALUE"""),3654.74)</f>
        <v>3654.74</v>
      </c>
      <c r="J54" s="2">
        <f>IFERROR(__xludf.DUMMYFUNCTION("""COMPUTED_VALUE"""),45369.66666666667)</f>
        <v>45369.66667</v>
      </c>
      <c r="K54" s="1">
        <f>IFERROR(__xludf.DUMMYFUNCTION("""COMPUTED_VALUE"""),3658.27)</f>
        <v>3658.27</v>
      </c>
      <c r="M54" s="2">
        <f>IFERROR(__xludf.DUMMYFUNCTION("""COMPUTED_VALUE"""),45369.66666666667)</f>
        <v>45369.66667</v>
      </c>
      <c r="N54" s="1">
        <f>IFERROR(__xludf.DUMMYFUNCTION("""COMPUTED_VALUE"""),8.0100798E7)</f>
        <v>80100798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IFERROR(__xludf.DUMMYFUNCTION("""COMPUTED_VALUE"""),3657.03)</f>
        <v>3657.03</v>
      </c>
      <c r="D55" s="2">
        <f>IFERROR(__xludf.DUMMYFUNCTION("""COMPUTED_VALUE"""),45370.66666666667)</f>
        <v>45370.66667</v>
      </c>
      <c r="E55" s="1">
        <f>IFERROR(__xludf.DUMMYFUNCTION("""COMPUTED_VALUE"""),3683.72)</f>
        <v>3683.72</v>
      </c>
      <c r="G55" s="2">
        <f>IFERROR(__xludf.DUMMYFUNCTION("""COMPUTED_VALUE"""),45370.66666666667)</f>
        <v>45370.66667</v>
      </c>
      <c r="H55" s="1">
        <f>IFERROR(__xludf.DUMMYFUNCTION("""COMPUTED_VALUE"""),3646.54)</f>
        <v>3646.54</v>
      </c>
      <c r="J55" s="2">
        <f>IFERROR(__xludf.DUMMYFUNCTION("""COMPUTED_VALUE"""),45370.66666666667)</f>
        <v>45370.66667</v>
      </c>
      <c r="K55" s="1">
        <f>IFERROR(__xludf.DUMMYFUNCTION("""COMPUTED_VALUE"""),3679.88)</f>
        <v>3679.88</v>
      </c>
      <c r="M55" s="2">
        <f>IFERROR(__xludf.DUMMYFUNCTION("""COMPUTED_VALUE"""),45370.66666666667)</f>
        <v>45370.66667</v>
      </c>
      <c r="N55" s="1">
        <f>IFERROR(__xludf.DUMMYFUNCTION("""COMPUTED_VALUE"""),7.011673E7)</f>
        <v>70116730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IFERROR(__xludf.DUMMYFUNCTION("""COMPUTED_VALUE"""),3680.7)</f>
        <v>3680.7</v>
      </c>
      <c r="D56" s="2">
        <f>IFERROR(__xludf.DUMMYFUNCTION("""COMPUTED_VALUE"""),45371.66666666667)</f>
        <v>45371.66667</v>
      </c>
      <c r="E56" s="1">
        <f>IFERROR(__xludf.DUMMYFUNCTION("""COMPUTED_VALUE"""),3727.57)</f>
        <v>3727.57</v>
      </c>
      <c r="G56" s="2">
        <f>IFERROR(__xludf.DUMMYFUNCTION("""COMPUTED_VALUE"""),45371.66666666667)</f>
        <v>45371.66667</v>
      </c>
      <c r="H56" s="1">
        <f>IFERROR(__xludf.DUMMYFUNCTION("""COMPUTED_VALUE"""),3663.75)</f>
        <v>3663.75</v>
      </c>
      <c r="J56" s="2">
        <f>IFERROR(__xludf.DUMMYFUNCTION("""COMPUTED_VALUE"""),45371.66666666667)</f>
        <v>45371.66667</v>
      </c>
      <c r="K56" s="1">
        <f>IFERROR(__xludf.DUMMYFUNCTION("""COMPUTED_VALUE"""),3722.87)</f>
        <v>3722.87</v>
      </c>
      <c r="M56" s="2">
        <f>IFERROR(__xludf.DUMMYFUNCTION("""COMPUTED_VALUE"""),45371.66666666667)</f>
        <v>45371.66667</v>
      </c>
      <c r="N56" s="1">
        <f>IFERROR(__xludf.DUMMYFUNCTION("""COMPUTED_VALUE"""),7.1038706E7)</f>
        <v>71038706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IFERROR(__xludf.DUMMYFUNCTION("""COMPUTED_VALUE"""),3751.08)</f>
        <v>3751.08</v>
      </c>
      <c r="D57" s="2">
        <f>IFERROR(__xludf.DUMMYFUNCTION("""COMPUTED_VALUE"""),45372.66666666667)</f>
        <v>45372.66667</v>
      </c>
      <c r="E57" s="1">
        <f>IFERROR(__xludf.DUMMYFUNCTION("""COMPUTED_VALUE"""),3767.93)</f>
        <v>3767.93</v>
      </c>
      <c r="G57" s="2">
        <f>IFERROR(__xludf.DUMMYFUNCTION("""COMPUTED_VALUE"""),45372.66666666667)</f>
        <v>45372.66667</v>
      </c>
      <c r="H57" s="1">
        <f>IFERROR(__xludf.DUMMYFUNCTION("""COMPUTED_VALUE"""),3724.92)</f>
        <v>3724.92</v>
      </c>
      <c r="J57" s="2">
        <f>IFERROR(__xludf.DUMMYFUNCTION("""COMPUTED_VALUE"""),45372.66666666667)</f>
        <v>45372.66667</v>
      </c>
      <c r="K57" s="1">
        <f>IFERROR(__xludf.DUMMYFUNCTION("""COMPUTED_VALUE"""),3724.96)</f>
        <v>3724.96</v>
      </c>
      <c r="M57" s="2">
        <f>IFERROR(__xludf.DUMMYFUNCTION("""COMPUTED_VALUE"""),45372.66666666667)</f>
        <v>45372.66667</v>
      </c>
      <c r="N57" s="1">
        <f>IFERROR(__xludf.DUMMYFUNCTION("""COMPUTED_VALUE"""),7.369059E7)</f>
        <v>73690590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IFERROR(__xludf.DUMMYFUNCTION("""COMPUTED_VALUE"""),3718.02)</f>
        <v>3718.02</v>
      </c>
      <c r="D58" s="2">
        <f>IFERROR(__xludf.DUMMYFUNCTION("""COMPUTED_VALUE"""),45373.66666666667)</f>
        <v>45373.66667</v>
      </c>
      <c r="E58" s="1">
        <f>IFERROR(__xludf.DUMMYFUNCTION("""COMPUTED_VALUE"""),3733.43)</f>
        <v>3733.43</v>
      </c>
      <c r="G58" s="2">
        <f>IFERROR(__xludf.DUMMYFUNCTION("""COMPUTED_VALUE"""),45373.66666666667)</f>
        <v>45373.66667</v>
      </c>
      <c r="H58" s="1">
        <f>IFERROR(__xludf.DUMMYFUNCTION("""COMPUTED_VALUE"""),3702.96)</f>
        <v>3702.96</v>
      </c>
      <c r="J58" s="2">
        <f>IFERROR(__xludf.DUMMYFUNCTION("""COMPUTED_VALUE"""),45373.66666666667)</f>
        <v>45373.66667</v>
      </c>
      <c r="K58" s="1">
        <f>IFERROR(__xludf.DUMMYFUNCTION("""COMPUTED_VALUE"""),3722.15)</f>
        <v>3722.15</v>
      </c>
      <c r="M58" s="2">
        <f>IFERROR(__xludf.DUMMYFUNCTION("""COMPUTED_VALUE"""),45373.66666666667)</f>
        <v>45373.66667</v>
      </c>
      <c r="N58" s="1">
        <f>IFERROR(__xludf.DUMMYFUNCTION("""COMPUTED_VALUE"""),6.3927815E7)</f>
        <v>63927815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IFERROR(__xludf.DUMMYFUNCTION("""COMPUTED_VALUE"""),3707.14)</f>
        <v>3707.14</v>
      </c>
      <c r="D59" s="2">
        <f>IFERROR(__xludf.DUMMYFUNCTION("""COMPUTED_VALUE"""),45376.66666666667)</f>
        <v>45376.66667</v>
      </c>
      <c r="E59" s="1">
        <f>IFERROR(__xludf.DUMMYFUNCTION("""COMPUTED_VALUE"""),3750.38)</f>
        <v>3750.38</v>
      </c>
      <c r="G59" s="2">
        <f>IFERROR(__xludf.DUMMYFUNCTION("""COMPUTED_VALUE"""),45376.66666666667)</f>
        <v>45376.66667</v>
      </c>
      <c r="H59" s="1">
        <f>IFERROR(__xludf.DUMMYFUNCTION("""COMPUTED_VALUE"""),3699.63)</f>
        <v>3699.63</v>
      </c>
      <c r="J59" s="2">
        <f>IFERROR(__xludf.DUMMYFUNCTION("""COMPUTED_VALUE"""),45376.66666666667)</f>
        <v>45376.66667</v>
      </c>
      <c r="K59" s="1">
        <f>IFERROR(__xludf.DUMMYFUNCTION("""COMPUTED_VALUE"""),3731.53)</f>
        <v>3731.53</v>
      </c>
      <c r="M59" s="2">
        <f>IFERROR(__xludf.DUMMYFUNCTION("""COMPUTED_VALUE"""),45376.66666666667)</f>
        <v>45376.66667</v>
      </c>
      <c r="N59" s="1">
        <f>IFERROR(__xludf.DUMMYFUNCTION("""COMPUTED_VALUE"""),7.3739967E7)</f>
        <v>73739967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IFERROR(__xludf.DUMMYFUNCTION("""COMPUTED_VALUE"""),3733.62)</f>
        <v>3733.62</v>
      </c>
      <c r="D60" s="2">
        <f>IFERROR(__xludf.DUMMYFUNCTION("""COMPUTED_VALUE"""),45377.66666666667)</f>
        <v>45377.66667</v>
      </c>
      <c r="E60" s="1">
        <f>IFERROR(__xludf.DUMMYFUNCTION("""COMPUTED_VALUE"""),3744.45)</f>
        <v>3744.45</v>
      </c>
      <c r="G60" s="2">
        <f>IFERROR(__xludf.DUMMYFUNCTION("""COMPUTED_VALUE"""),45377.66666666667)</f>
        <v>45377.66667</v>
      </c>
      <c r="H60" s="1">
        <f>IFERROR(__xludf.DUMMYFUNCTION("""COMPUTED_VALUE"""),3708.66)</f>
        <v>3708.66</v>
      </c>
      <c r="J60" s="2">
        <f>IFERROR(__xludf.DUMMYFUNCTION("""COMPUTED_VALUE"""),45377.66666666667)</f>
        <v>45377.66667</v>
      </c>
      <c r="K60" s="1">
        <f>IFERROR(__xludf.DUMMYFUNCTION("""COMPUTED_VALUE"""),3711.15)</f>
        <v>3711.15</v>
      </c>
      <c r="M60" s="2">
        <f>IFERROR(__xludf.DUMMYFUNCTION("""COMPUTED_VALUE"""),45377.66666666667)</f>
        <v>45377.66667</v>
      </c>
      <c r="N60" s="1">
        <f>IFERROR(__xludf.DUMMYFUNCTION("""COMPUTED_VALUE"""),7.0052772E7)</f>
        <v>70052772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IFERROR(__xludf.DUMMYFUNCTION("""COMPUTED_VALUE"""),3739.59)</f>
        <v>3739.59</v>
      </c>
      <c r="D61" s="2">
        <f>IFERROR(__xludf.DUMMYFUNCTION("""COMPUTED_VALUE"""),45378.66666666667)</f>
        <v>45378.66667</v>
      </c>
      <c r="E61" s="1">
        <f>IFERROR(__xludf.DUMMYFUNCTION("""COMPUTED_VALUE"""),3742.07)</f>
        <v>3742.07</v>
      </c>
      <c r="G61" s="2">
        <f>IFERROR(__xludf.DUMMYFUNCTION("""COMPUTED_VALUE"""),45378.66666666667)</f>
        <v>45378.66667</v>
      </c>
      <c r="H61" s="1">
        <f>IFERROR(__xludf.DUMMYFUNCTION("""COMPUTED_VALUE"""),3706.6)</f>
        <v>3706.6</v>
      </c>
      <c r="J61" s="2">
        <f>IFERROR(__xludf.DUMMYFUNCTION("""COMPUTED_VALUE"""),45378.66666666667)</f>
        <v>45378.66667</v>
      </c>
      <c r="K61" s="1">
        <f>IFERROR(__xludf.DUMMYFUNCTION("""COMPUTED_VALUE"""),3741.18)</f>
        <v>3741.18</v>
      </c>
      <c r="M61" s="2">
        <f>IFERROR(__xludf.DUMMYFUNCTION("""COMPUTED_VALUE"""),45378.66666666667)</f>
        <v>45378.66667</v>
      </c>
      <c r="N61" s="1">
        <f>IFERROR(__xludf.DUMMYFUNCTION("""COMPUTED_VALUE"""),7.4448207E7)</f>
        <v>74448207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IFERROR(__xludf.DUMMYFUNCTION("""COMPUTED_VALUE"""),3744.97)</f>
        <v>3744.97</v>
      </c>
      <c r="D62" s="2">
        <f>IFERROR(__xludf.DUMMYFUNCTION("""COMPUTED_VALUE"""),45379.66666666667)</f>
        <v>45379.66667</v>
      </c>
      <c r="E62" s="1">
        <f>IFERROR(__xludf.DUMMYFUNCTION("""COMPUTED_VALUE"""),3767.06)</f>
        <v>3767.06</v>
      </c>
      <c r="G62" s="2">
        <f>IFERROR(__xludf.DUMMYFUNCTION("""COMPUTED_VALUE"""),45379.66666666667)</f>
        <v>45379.66667</v>
      </c>
      <c r="H62" s="1">
        <f>IFERROR(__xludf.DUMMYFUNCTION("""COMPUTED_VALUE"""),3735.44)</f>
        <v>3735.44</v>
      </c>
      <c r="J62" s="2">
        <f>IFERROR(__xludf.DUMMYFUNCTION("""COMPUTED_VALUE"""),45379.66666666667)</f>
        <v>45379.66667</v>
      </c>
      <c r="K62" s="1">
        <f>IFERROR(__xludf.DUMMYFUNCTION("""COMPUTED_VALUE"""),3749.17)</f>
        <v>3749.17</v>
      </c>
      <c r="M62" s="2">
        <f>IFERROR(__xludf.DUMMYFUNCTION("""COMPUTED_VALUE"""),45379.66666666667)</f>
        <v>45379.66667</v>
      </c>
      <c r="N62" s="1">
        <f>IFERROR(__xludf.DUMMYFUNCTION("""COMPUTED_VALUE"""),8.4820156E7)</f>
        <v>84820156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IFERROR(__xludf.DUMMYFUNCTION("""COMPUTED_VALUE"""),3754.56)</f>
        <v>3754.56</v>
      </c>
      <c r="D63" s="2">
        <f>IFERROR(__xludf.DUMMYFUNCTION("""COMPUTED_VALUE"""),45383.66666666667)</f>
        <v>45383.66667</v>
      </c>
      <c r="E63" s="1">
        <f>IFERROR(__xludf.DUMMYFUNCTION("""COMPUTED_VALUE"""),3788.98)</f>
        <v>3788.98</v>
      </c>
      <c r="G63" s="2">
        <f>IFERROR(__xludf.DUMMYFUNCTION("""COMPUTED_VALUE"""),45383.66666666667)</f>
        <v>45383.66667</v>
      </c>
      <c r="H63" s="1">
        <f>IFERROR(__xludf.DUMMYFUNCTION("""COMPUTED_VALUE"""),3735.63)</f>
        <v>3735.63</v>
      </c>
      <c r="J63" s="2">
        <f>IFERROR(__xludf.DUMMYFUNCTION("""COMPUTED_VALUE"""),45383.66666666667)</f>
        <v>45383.66667</v>
      </c>
      <c r="K63" s="1">
        <f>IFERROR(__xludf.DUMMYFUNCTION("""COMPUTED_VALUE"""),3748.71)</f>
        <v>3748.71</v>
      </c>
      <c r="M63" s="2">
        <f>IFERROR(__xludf.DUMMYFUNCTION("""COMPUTED_VALUE"""),45383.66666666667)</f>
        <v>45383.66667</v>
      </c>
      <c r="N63" s="1">
        <f>IFERROR(__xludf.DUMMYFUNCTION("""COMPUTED_VALUE"""),6.8157043E7)</f>
        <v>68157043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IFERROR(__xludf.DUMMYFUNCTION("""COMPUTED_VALUE"""),3722.22)</f>
        <v>3722.22</v>
      </c>
      <c r="D64" s="2">
        <f>IFERROR(__xludf.DUMMYFUNCTION("""COMPUTED_VALUE"""),45384.66666666667)</f>
        <v>45384.66667</v>
      </c>
      <c r="E64" s="1">
        <f>IFERROR(__xludf.DUMMYFUNCTION("""COMPUTED_VALUE"""),3729.82)</f>
        <v>3729.82</v>
      </c>
      <c r="G64" s="2">
        <f>IFERROR(__xludf.DUMMYFUNCTION("""COMPUTED_VALUE"""),45384.66666666667)</f>
        <v>45384.66667</v>
      </c>
      <c r="H64" s="1">
        <f>IFERROR(__xludf.DUMMYFUNCTION("""COMPUTED_VALUE"""),3705.22)</f>
        <v>3705.22</v>
      </c>
      <c r="J64" s="2">
        <f>IFERROR(__xludf.DUMMYFUNCTION("""COMPUTED_VALUE"""),45384.66666666667)</f>
        <v>45384.66667</v>
      </c>
      <c r="K64" s="1">
        <f>IFERROR(__xludf.DUMMYFUNCTION("""COMPUTED_VALUE"""),3729.09)</f>
        <v>3729.09</v>
      </c>
      <c r="M64" s="2">
        <f>IFERROR(__xludf.DUMMYFUNCTION("""COMPUTED_VALUE"""),45384.66666666667)</f>
        <v>45384.66667</v>
      </c>
      <c r="N64" s="1">
        <f>IFERROR(__xludf.DUMMYFUNCTION("""COMPUTED_VALUE"""),7.721953E7)</f>
        <v>77219530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IFERROR(__xludf.DUMMYFUNCTION("""COMPUTED_VALUE"""),3720.84)</f>
        <v>3720.84</v>
      </c>
      <c r="D65" s="2">
        <f>IFERROR(__xludf.DUMMYFUNCTION("""COMPUTED_VALUE"""),45385.66666666667)</f>
        <v>45385.66667</v>
      </c>
      <c r="E65" s="1">
        <f>IFERROR(__xludf.DUMMYFUNCTION("""COMPUTED_VALUE"""),3755.55)</f>
        <v>3755.55</v>
      </c>
      <c r="G65" s="2">
        <f>IFERROR(__xludf.DUMMYFUNCTION("""COMPUTED_VALUE"""),45385.66666666667)</f>
        <v>45385.66667</v>
      </c>
      <c r="H65" s="1">
        <f>IFERROR(__xludf.DUMMYFUNCTION("""COMPUTED_VALUE"""),3717.54)</f>
        <v>3717.54</v>
      </c>
      <c r="J65" s="2">
        <f>IFERROR(__xludf.DUMMYFUNCTION("""COMPUTED_VALUE"""),45385.66666666667)</f>
        <v>45385.66667</v>
      </c>
      <c r="K65" s="1">
        <f>IFERROR(__xludf.DUMMYFUNCTION("""COMPUTED_VALUE"""),3751.52)</f>
        <v>3751.52</v>
      </c>
      <c r="M65" s="2">
        <f>IFERROR(__xludf.DUMMYFUNCTION("""COMPUTED_VALUE"""),45385.66666666667)</f>
        <v>45385.66667</v>
      </c>
      <c r="N65" s="1">
        <f>IFERROR(__xludf.DUMMYFUNCTION("""COMPUTED_VALUE"""),7.3220001E7)</f>
        <v>73220001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IFERROR(__xludf.DUMMYFUNCTION("""COMPUTED_VALUE"""),3783.54)</f>
        <v>3783.54</v>
      </c>
      <c r="D66" s="2">
        <f>IFERROR(__xludf.DUMMYFUNCTION("""COMPUTED_VALUE"""),45386.66666666667)</f>
        <v>45386.66667</v>
      </c>
      <c r="E66" s="1">
        <f>IFERROR(__xludf.DUMMYFUNCTION("""COMPUTED_VALUE"""),3798.76)</f>
        <v>3798.76</v>
      </c>
      <c r="G66" s="2">
        <f>IFERROR(__xludf.DUMMYFUNCTION("""COMPUTED_VALUE"""),45386.66666666667)</f>
        <v>45386.66667</v>
      </c>
      <c r="H66" s="1">
        <f>IFERROR(__xludf.DUMMYFUNCTION("""COMPUTED_VALUE"""),3713.72)</f>
        <v>3713.72</v>
      </c>
      <c r="J66" s="2">
        <f>IFERROR(__xludf.DUMMYFUNCTION("""COMPUTED_VALUE"""),45386.66666666667)</f>
        <v>45386.66667</v>
      </c>
      <c r="K66" s="1">
        <f>IFERROR(__xludf.DUMMYFUNCTION("""COMPUTED_VALUE"""),3713.73)</f>
        <v>3713.73</v>
      </c>
      <c r="M66" s="2">
        <f>IFERROR(__xludf.DUMMYFUNCTION("""COMPUTED_VALUE"""),45386.66666666667)</f>
        <v>45386.66667</v>
      </c>
      <c r="N66" s="1">
        <f>IFERROR(__xludf.DUMMYFUNCTION("""COMPUTED_VALUE"""),8.5009526E7)</f>
        <v>85009526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IFERROR(__xludf.DUMMYFUNCTION("""COMPUTED_VALUE"""),3748.07)</f>
        <v>3748.07</v>
      </c>
      <c r="D67" s="2">
        <f>IFERROR(__xludf.DUMMYFUNCTION("""COMPUTED_VALUE"""),45387.66666666667)</f>
        <v>45387.66667</v>
      </c>
      <c r="E67" s="1">
        <f>IFERROR(__xludf.DUMMYFUNCTION("""COMPUTED_VALUE"""),3814.24)</f>
        <v>3814.24</v>
      </c>
      <c r="G67" s="2">
        <f>IFERROR(__xludf.DUMMYFUNCTION("""COMPUTED_VALUE"""),45387.66666666667)</f>
        <v>45387.66667</v>
      </c>
      <c r="H67" s="1">
        <f>IFERROR(__xludf.DUMMYFUNCTION("""COMPUTED_VALUE"""),3744.63)</f>
        <v>3744.63</v>
      </c>
      <c r="J67" s="2">
        <f>IFERROR(__xludf.DUMMYFUNCTION("""COMPUTED_VALUE"""),45387.66666666667)</f>
        <v>45387.66667</v>
      </c>
      <c r="K67" s="1">
        <f>IFERROR(__xludf.DUMMYFUNCTION("""COMPUTED_VALUE"""),3794.38)</f>
        <v>3794.38</v>
      </c>
      <c r="M67" s="2">
        <f>IFERROR(__xludf.DUMMYFUNCTION("""COMPUTED_VALUE"""),45387.66666666667)</f>
        <v>45387.66667</v>
      </c>
      <c r="N67" s="1">
        <f>IFERROR(__xludf.DUMMYFUNCTION("""COMPUTED_VALUE"""),7.8444938E7)</f>
        <v>78444938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IFERROR(__xludf.DUMMYFUNCTION("""COMPUTED_VALUE"""),3820.32)</f>
        <v>3820.32</v>
      </c>
      <c r="D68" s="2">
        <f>IFERROR(__xludf.DUMMYFUNCTION("""COMPUTED_VALUE"""),45390.66666666667)</f>
        <v>45390.66667</v>
      </c>
      <c r="E68" s="1">
        <f>IFERROR(__xludf.DUMMYFUNCTION("""COMPUTED_VALUE"""),3821.68)</f>
        <v>3821.68</v>
      </c>
      <c r="G68" s="2">
        <f>IFERROR(__xludf.DUMMYFUNCTION("""COMPUTED_VALUE"""),45390.66666666667)</f>
        <v>45390.66667</v>
      </c>
      <c r="H68" s="1">
        <f>IFERROR(__xludf.DUMMYFUNCTION("""COMPUTED_VALUE"""),3787.97)</f>
        <v>3787.97</v>
      </c>
      <c r="J68" s="2">
        <f>IFERROR(__xludf.DUMMYFUNCTION("""COMPUTED_VALUE"""),45390.66666666667)</f>
        <v>45390.66667</v>
      </c>
      <c r="K68" s="1">
        <f>IFERROR(__xludf.DUMMYFUNCTION("""COMPUTED_VALUE"""),3790.9)</f>
        <v>3790.9</v>
      </c>
      <c r="M68" s="2">
        <f>IFERROR(__xludf.DUMMYFUNCTION("""COMPUTED_VALUE"""),45390.66666666667)</f>
        <v>45390.66667</v>
      </c>
      <c r="N68" s="1">
        <f>IFERROR(__xludf.DUMMYFUNCTION("""COMPUTED_VALUE"""),7.6015949E7)</f>
        <v>76015949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IFERROR(__xludf.DUMMYFUNCTION("""COMPUTED_VALUE"""),3824.99)</f>
        <v>3824.99</v>
      </c>
      <c r="D69" s="2">
        <f>IFERROR(__xludf.DUMMYFUNCTION("""COMPUTED_VALUE"""),45391.66666666667)</f>
        <v>45391.66667</v>
      </c>
      <c r="E69" s="1">
        <f>IFERROR(__xludf.DUMMYFUNCTION("""COMPUTED_VALUE"""),3824.99)</f>
        <v>3824.99</v>
      </c>
      <c r="G69" s="2">
        <f>IFERROR(__xludf.DUMMYFUNCTION("""COMPUTED_VALUE"""),45391.66666666667)</f>
        <v>45391.66667</v>
      </c>
      <c r="H69" s="1">
        <f>IFERROR(__xludf.DUMMYFUNCTION("""COMPUTED_VALUE"""),3776.49)</f>
        <v>3776.49</v>
      </c>
      <c r="J69" s="2">
        <f>IFERROR(__xludf.DUMMYFUNCTION("""COMPUTED_VALUE"""),45391.66666666667)</f>
        <v>45391.66667</v>
      </c>
      <c r="K69" s="1">
        <f>IFERROR(__xludf.DUMMYFUNCTION("""COMPUTED_VALUE"""),3803.19)</f>
        <v>3803.19</v>
      </c>
      <c r="M69" s="2">
        <f>IFERROR(__xludf.DUMMYFUNCTION("""COMPUTED_VALUE"""),45391.66666666667)</f>
        <v>45391.66667</v>
      </c>
      <c r="N69" s="1">
        <f>IFERROR(__xludf.DUMMYFUNCTION("""COMPUTED_VALUE"""),6.8157394E7)</f>
        <v>68157394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IFERROR(__xludf.DUMMYFUNCTION("""COMPUTED_VALUE"""),3756.44)</f>
        <v>3756.44</v>
      </c>
      <c r="D70" s="2">
        <f>IFERROR(__xludf.DUMMYFUNCTION("""COMPUTED_VALUE"""),45392.66666666667)</f>
        <v>45392.66667</v>
      </c>
      <c r="E70" s="1">
        <f>IFERROR(__xludf.DUMMYFUNCTION("""COMPUTED_VALUE"""),3821.92)</f>
        <v>3821.92</v>
      </c>
      <c r="G70" s="2">
        <f>IFERROR(__xludf.DUMMYFUNCTION("""COMPUTED_VALUE"""),45392.66666666667)</f>
        <v>45392.66667</v>
      </c>
      <c r="H70" s="1">
        <f>IFERROR(__xludf.DUMMYFUNCTION("""COMPUTED_VALUE"""),3753.7)</f>
        <v>3753.7</v>
      </c>
      <c r="J70" s="2">
        <f>IFERROR(__xludf.DUMMYFUNCTION("""COMPUTED_VALUE"""),45392.66666666667)</f>
        <v>45392.66667</v>
      </c>
      <c r="K70" s="1">
        <f>IFERROR(__xludf.DUMMYFUNCTION("""COMPUTED_VALUE"""),3816.63)</f>
        <v>3816.63</v>
      </c>
      <c r="M70" s="2">
        <f>IFERROR(__xludf.DUMMYFUNCTION("""COMPUTED_VALUE"""),45392.66666666667)</f>
        <v>45392.66667</v>
      </c>
      <c r="N70" s="1">
        <f>IFERROR(__xludf.DUMMYFUNCTION("""COMPUTED_VALUE"""),7.7204892E7)</f>
        <v>77204892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IFERROR(__xludf.DUMMYFUNCTION("""COMPUTED_VALUE"""),3833.18)</f>
        <v>3833.18</v>
      </c>
      <c r="D71" s="2">
        <f>IFERROR(__xludf.DUMMYFUNCTION("""COMPUTED_VALUE"""),45393.66666666667)</f>
        <v>45393.66667</v>
      </c>
      <c r="E71" s="1">
        <f>IFERROR(__xludf.DUMMYFUNCTION("""COMPUTED_VALUE"""),3874.24)</f>
        <v>3874.24</v>
      </c>
      <c r="G71" s="2">
        <f>IFERROR(__xludf.DUMMYFUNCTION("""COMPUTED_VALUE"""),45393.66666666667)</f>
        <v>45393.66667</v>
      </c>
      <c r="H71" s="1">
        <f>IFERROR(__xludf.DUMMYFUNCTION("""COMPUTED_VALUE"""),3812.87)</f>
        <v>3812.87</v>
      </c>
      <c r="J71" s="2">
        <f>IFERROR(__xludf.DUMMYFUNCTION("""COMPUTED_VALUE"""),45393.66666666667)</f>
        <v>45393.66667</v>
      </c>
      <c r="K71" s="1">
        <f>IFERROR(__xludf.DUMMYFUNCTION("""COMPUTED_VALUE"""),3863.34)</f>
        <v>3863.34</v>
      </c>
      <c r="M71" s="2">
        <f>IFERROR(__xludf.DUMMYFUNCTION("""COMPUTED_VALUE"""),45393.66666666667)</f>
        <v>45393.66667</v>
      </c>
      <c r="N71" s="1">
        <f>IFERROR(__xludf.DUMMYFUNCTION("""COMPUTED_VALUE"""),7.335362E7)</f>
        <v>73353620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IFERROR(__xludf.DUMMYFUNCTION("""COMPUTED_VALUE"""),3839.57)</f>
        <v>3839.57</v>
      </c>
      <c r="D72" s="2">
        <f>IFERROR(__xludf.DUMMYFUNCTION("""COMPUTED_VALUE"""),45394.66666666667)</f>
        <v>45394.66667</v>
      </c>
      <c r="E72" s="1">
        <f>IFERROR(__xludf.DUMMYFUNCTION("""COMPUTED_VALUE"""),3851.5)</f>
        <v>3851.5</v>
      </c>
      <c r="G72" s="2">
        <f>IFERROR(__xludf.DUMMYFUNCTION("""COMPUTED_VALUE"""),45394.66666666667)</f>
        <v>45394.66667</v>
      </c>
      <c r="H72" s="1">
        <f>IFERROR(__xludf.DUMMYFUNCTION("""COMPUTED_VALUE"""),3797.65)</f>
        <v>3797.65</v>
      </c>
      <c r="J72" s="2">
        <f>IFERROR(__xludf.DUMMYFUNCTION("""COMPUTED_VALUE"""),45394.66666666667)</f>
        <v>45394.66667</v>
      </c>
      <c r="K72" s="1">
        <f>IFERROR(__xludf.DUMMYFUNCTION("""COMPUTED_VALUE"""),3812.88)</f>
        <v>3812.88</v>
      </c>
      <c r="M72" s="2">
        <f>IFERROR(__xludf.DUMMYFUNCTION("""COMPUTED_VALUE"""),45394.66666666667)</f>
        <v>45394.66667</v>
      </c>
      <c r="N72" s="1">
        <f>IFERROR(__xludf.DUMMYFUNCTION("""COMPUTED_VALUE"""),7.6545208E7)</f>
        <v>76545208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IFERROR(__xludf.DUMMYFUNCTION("""COMPUTED_VALUE"""),3839.81)</f>
        <v>3839.81</v>
      </c>
      <c r="D73" s="2">
        <f>IFERROR(__xludf.DUMMYFUNCTION("""COMPUTED_VALUE"""),45397.66666666667)</f>
        <v>45397.66667</v>
      </c>
      <c r="E73" s="1">
        <f>IFERROR(__xludf.DUMMYFUNCTION("""COMPUTED_VALUE"""),3860.43)</f>
        <v>3860.43</v>
      </c>
      <c r="G73" s="2">
        <f>IFERROR(__xludf.DUMMYFUNCTION("""COMPUTED_VALUE"""),45397.66666666667)</f>
        <v>45397.66667</v>
      </c>
      <c r="H73" s="1">
        <f>IFERROR(__xludf.DUMMYFUNCTION("""COMPUTED_VALUE"""),3760.55)</f>
        <v>3760.55</v>
      </c>
      <c r="J73" s="2">
        <f>IFERROR(__xludf.DUMMYFUNCTION("""COMPUTED_VALUE"""),45397.66666666667)</f>
        <v>45397.66667</v>
      </c>
      <c r="K73" s="1">
        <f>IFERROR(__xludf.DUMMYFUNCTION("""COMPUTED_VALUE"""),3764.79)</f>
        <v>3764.79</v>
      </c>
      <c r="M73" s="2">
        <f>IFERROR(__xludf.DUMMYFUNCTION("""COMPUTED_VALUE"""),45397.66666666667)</f>
        <v>45397.66667</v>
      </c>
      <c r="N73" s="1">
        <f>IFERROR(__xludf.DUMMYFUNCTION("""COMPUTED_VALUE"""),8.484381E7)</f>
        <v>84843810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IFERROR(__xludf.DUMMYFUNCTION("""COMPUTED_VALUE"""),3760.19)</f>
        <v>3760.19</v>
      </c>
      <c r="D74" s="2">
        <f>IFERROR(__xludf.DUMMYFUNCTION("""COMPUTED_VALUE"""),45398.66666666667)</f>
        <v>45398.66667</v>
      </c>
      <c r="E74" s="1">
        <f>IFERROR(__xludf.DUMMYFUNCTION("""COMPUTED_VALUE"""),3781.13)</f>
        <v>3781.13</v>
      </c>
      <c r="G74" s="2">
        <f>IFERROR(__xludf.DUMMYFUNCTION("""COMPUTED_VALUE"""),45398.66666666667)</f>
        <v>45398.66667</v>
      </c>
      <c r="H74" s="1">
        <f>IFERROR(__xludf.DUMMYFUNCTION("""COMPUTED_VALUE"""),3745.92)</f>
        <v>3745.92</v>
      </c>
      <c r="J74" s="2">
        <f>IFERROR(__xludf.DUMMYFUNCTION("""COMPUTED_VALUE"""),45398.66666666667)</f>
        <v>45398.66667</v>
      </c>
      <c r="K74" s="1">
        <f>IFERROR(__xludf.DUMMYFUNCTION("""COMPUTED_VALUE"""),3756.59)</f>
        <v>3756.59</v>
      </c>
      <c r="M74" s="2">
        <f>IFERROR(__xludf.DUMMYFUNCTION("""COMPUTED_VALUE"""),45398.66666666667)</f>
        <v>45398.66667</v>
      </c>
      <c r="N74" s="1">
        <f>IFERROR(__xludf.DUMMYFUNCTION("""COMPUTED_VALUE"""),7.1846294E7)</f>
        <v>71846294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IFERROR(__xludf.DUMMYFUNCTION("""COMPUTED_VALUE"""),3780.72)</f>
        <v>3780.72</v>
      </c>
      <c r="D75" s="2">
        <f>IFERROR(__xludf.DUMMYFUNCTION("""COMPUTED_VALUE"""),45399.66666666667)</f>
        <v>45399.66667</v>
      </c>
      <c r="E75" s="1">
        <f>IFERROR(__xludf.DUMMYFUNCTION("""COMPUTED_VALUE"""),3785.06)</f>
        <v>3785.06</v>
      </c>
      <c r="G75" s="2">
        <f>IFERROR(__xludf.DUMMYFUNCTION("""COMPUTED_VALUE"""),45399.66666666667)</f>
        <v>45399.66667</v>
      </c>
      <c r="H75" s="1">
        <f>IFERROR(__xludf.DUMMYFUNCTION("""COMPUTED_VALUE"""),3701.44)</f>
        <v>3701.44</v>
      </c>
      <c r="J75" s="2">
        <f>IFERROR(__xludf.DUMMYFUNCTION("""COMPUTED_VALUE"""),45399.66666666667)</f>
        <v>45399.66667</v>
      </c>
      <c r="K75" s="1">
        <f>IFERROR(__xludf.DUMMYFUNCTION("""COMPUTED_VALUE"""),3725.47)</f>
        <v>3725.47</v>
      </c>
      <c r="M75" s="2">
        <f>IFERROR(__xludf.DUMMYFUNCTION("""COMPUTED_VALUE"""),45399.66666666667)</f>
        <v>45399.66667</v>
      </c>
      <c r="N75" s="1">
        <f>IFERROR(__xludf.DUMMYFUNCTION("""COMPUTED_VALUE"""),7.0661799E7)</f>
        <v>70661799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IFERROR(__xludf.DUMMYFUNCTION("""COMPUTED_VALUE"""),3731.08)</f>
        <v>3731.08</v>
      </c>
      <c r="D76" s="2">
        <f>IFERROR(__xludf.DUMMYFUNCTION("""COMPUTED_VALUE"""),45400.66666666667)</f>
        <v>45400.66667</v>
      </c>
      <c r="E76" s="1">
        <f>IFERROR(__xludf.DUMMYFUNCTION("""COMPUTED_VALUE"""),3745.63)</f>
        <v>3745.63</v>
      </c>
      <c r="G76" s="2">
        <f>IFERROR(__xludf.DUMMYFUNCTION("""COMPUTED_VALUE"""),45400.66666666667)</f>
        <v>45400.66667</v>
      </c>
      <c r="H76" s="1">
        <f>IFERROR(__xludf.DUMMYFUNCTION("""COMPUTED_VALUE"""),3684.45)</f>
        <v>3684.45</v>
      </c>
      <c r="J76" s="2">
        <f>IFERROR(__xludf.DUMMYFUNCTION("""COMPUTED_VALUE"""),45400.66666666667)</f>
        <v>45400.66667</v>
      </c>
      <c r="K76" s="1">
        <f>IFERROR(__xludf.DUMMYFUNCTION("""COMPUTED_VALUE"""),3692.64)</f>
        <v>3692.64</v>
      </c>
      <c r="M76" s="2">
        <f>IFERROR(__xludf.DUMMYFUNCTION("""COMPUTED_VALUE"""),45400.66666666667)</f>
        <v>45400.66667</v>
      </c>
      <c r="N76" s="1">
        <f>IFERROR(__xludf.DUMMYFUNCTION("""COMPUTED_VALUE"""),7.4715284E7)</f>
        <v>74715284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IFERROR(__xludf.DUMMYFUNCTION("""COMPUTED_VALUE"""),3689.99)</f>
        <v>3689.99</v>
      </c>
      <c r="D77" s="2">
        <f>IFERROR(__xludf.DUMMYFUNCTION("""COMPUTED_VALUE"""),45401.66666666667)</f>
        <v>45401.66667</v>
      </c>
      <c r="E77" s="1">
        <f>IFERROR(__xludf.DUMMYFUNCTION("""COMPUTED_VALUE"""),3691.17)</f>
        <v>3691.17</v>
      </c>
      <c r="G77" s="2">
        <f>IFERROR(__xludf.DUMMYFUNCTION("""COMPUTED_VALUE"""),45401.66666666667)</f>
        <v>45401.66667</v>
      </c>
      <c r="H77" s="1">
        <f>IFERROR(__xludf.DUMMYFUNCTION("""COMPUTED_VALUE"""),3609.8)</f>
        <v>3609.8</v>
      </c>
      <c r="J77" s="2">
        <f>IFERROR(__xludf.DUMMYFUNCTION("""COMPUTED_VALUE"""),45401.66666666667)</f>
        <v>45401.66667</v>
      </c>
      <c r="K77" s="1">
        <f>IFERROR(__xludf.DUMMYFUNCTION("""COMPUTED_VALUE"""),3629.97)</f>
        <v>3629.97</v>
      </c>
      <c r="M77" s="2">
        <f>IFERROR(__xludf.DUMMYFUNCTION("""COMPUTED_VALUE"""),45401.66666666667)</f>
        <v>45401.66667</v>
      </c>
      <c r="N77" s="1">
        <f>IFERROR(__xludf.DUMMYFUNCTION("""COMPUTED_VALUE"""),9.3133267E7)</f>
        <v>93133267</v>
      </c>
    </row>
    <row r="78">
      <c r="A78" s="2">
        <f>IFERROR(__xludf.DUMMYFUNCTION("""COMPUTED_VALUE"""),45404.66666666667)</f>
        <v>45404.66667</v>
      </c>
      <c r="B78" s="1">
        <f>IFERROR(__xludf.DUMMYFUNCTION("""COMPUTED_VALUE"""),3663.53)</f>
        <v>3663.53</v>
      </c>
      <c r="D78" s="2">
        <f>IFERROR(__xludf.DUMMYFUNCTION("""COMPUTED_VALUE"""),45404.66666666667)</f>
        <v>45404.66667</v>
      </c>
      <c r="E78" s="1">
        <f>IFERROR(__xludf.DUMMYFUNCTION("""COMPUTED_VALUE"""),3692.65)</f>
        <v>3692.65</v>
      </c>
      <c r="G78" s="2">
        <f>IFERROR(__xludf.DUMMYFUNCTION("""COMPUTED_VALUE"""),45404.66666666667)</f>
        <v>45404.66667</v>
      </c>
      <c r="H78" s="1">
        <f>IFERROR(__xludf.DUMMYFUNCTION("""COMPUTED_VALUE"""),3626.54)</f>
        <v>3626.54</v>
      </c>
      <c r="J78" s="2">
        <f>IFERROR(__xludf.DUMMYFUNCTION("""COMPUTED_VALUE"""),45404.66666666667)</f>
        <v>45404.66667</v>
      </c>
      <c r="K78" s="1">
        <f>IFERROR(__xludf.DUMMYFUNCTION("""COMPUTED_VALUE"""),3673.88)</f>
        <v>3673.88</v>
      </c>
      <c r="M78" s="2">
        <f>IFERROR(__xludf.DUMMYFUNCTION("""COMPUTED_VALUE"""),45404.66666666667)</f>
        <v>45404.66667</v>
      </c>
      <c r="N78" s="1">
        <f>IFERROR(__xludf.DUMMYFUNCTION("""COMPUTED_VALUE"""),7.9253487E7)</f>
        <v>79253487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IFERROR(__xludf.DUMMYFUNCTION("""COMPUTED_VALUE"""),3692.86)</f>
        <v>3692.86</v>
      </c>
      <c r="D79" s="2">
        <f>IFERROR(__xludf.DUMMYFUNCTION("""COMPUTED_VALUE"""),45405.66666666667)</f>
        <v>45405.66667</v>
      </c>
      <c r="E79" s="1">
        <f>IFERROR(__xludf.DUMMYFUNCTION("""COMPUTED_VALUE"""),3711.27)</f>
        <v>3711.27</v>
      </c>
      <c r="G79" s="2">
        <f>IFERROR(__xludf.DUMMYFUNCTION("""COMPUTED_VALUE"""),45405.66666666667)</f>
        <v>45405.66667</v>
      </c>
      <c r="H79" s="1">
        <f>IFERROR(__xludf.DUMMYFUNCTION("""COMPUTED_VALUE"""),3656.92)</f>
        <v>3656.92</v>
      </c>
      <c r="J79" s="2">
        <f>IFERROR(__xludf.DUMMYFUNCTION("""COMPUTED_VALUE"""),45405.66666666667)</f>
        <v>45405.66667</v>
      </c>
      <c r="K79" s="1">
        <f>IFERROR(__xludf.DUMMYFUNCTION("""COMPUTED_VALUE"""),3705.34)</f>
        <v>3705.34</v>
      </c>
      <c r="M79" s="2">
        <f>IFERROR(__xludf.DUMMYFUNCTION("""COMPUTED_VALUE"""),45405.66666666667)</f>
        <v>45405.66667</v>
      </c>
      <c r="N79" s="1">
        <f>IFERROR(__xludf.DUMMYFUNCTION("""COMPUTED_VALUE"""),7.8832116E7)</f>
        <v>78832116</v>
      </c>
    </row>
    <row r="80">
      <c r="A80" s="2">
        <f>IFERROR(__xludf.DUMMYFUNCTION("""COMPUTED_VALUE"""),45406.66666666667)</f>
        <v>45406.66667</v>
      </c>
      <c r="B80" s="1">
        <f>IFERROR(__xludf.DUMMYFUNCTION("""COMPUTED_VALUE"""),3708.36)</f>
        <v>3708.36</v>
      </c>
      <c r="D80" s="2">
        <f>IFERROR(__xludf.DUMMYFUNCTION("""COMPUTED_VALUE"""),45406.66666666667)</f>
        <v>45406.66667</v>
      </c>
      <c r="E80" s="1">
        <f>IFERROR(__xludf.DUMMYFUNCTION("""COMPUTED_VALUE"""),3712.65)</f>
        <v>3712.65</v>
      </c>
      <c r="G80" s="2">
        <f>IFERROR(__xludf.DUMMYFUNCTION("""COMPUTED_VALUE"""),45406.66666666667)</f>
        <v>45406.66667</v>
      </c>
      <c r="H80" s="1">
        <f>IFERROR(__xludf.DUMMYFUNCTION("""COMPUTED_VALUE"""),3656.65)</f>
        <v>3656.65</v>
      </c>
      <c r="J80" s="2">
        <f>IFERROR(__xludf.DUMMYFUNCTION("""COMPUTED_VALUE"""),45406.66666666667)</f>
        <v>45406.66667</v>
      </c>
      <c r="K80" s="1">
        <f>IFERROR(__xludf.DUMMYFUNCTION("""COMPUTED_VALUE"""),3668.67)</f>
        <v>3668.67</v>
      </c>
      <c r="M80" s="2">
        <f>IFERROR(__xludf.DUMMYFUNCTION("""COMPUTED_VALUE"""),45406.66666666667)</f>
        <v>45406.66667</v>
      </c>
      <c r="N80" s="1">
        <f>IFERROR(__xludf.DUMMYFUNCTION("""COMPUTED_VALUE"""),7.5149485E7)</f>
        <v>75149485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IFERROR(__xludf.DUMMYFUNCTION("""COMPUTED_VALUE"""),3550.74)</f>
        <v>3550.74</v>
      </c>
      <c r="D81" s="2">
        <f>IFERROR(__xludf.DUMMYFUNCTION("""COMPUTED_VALUE"""),45407.66666666667)</f>
        <v>45407.66667</v>
      </c>
      <c r="E81" s="1">
        <f>IFERROR(__xludf.DUMMYFUNCTION("""COMPUTED_VALUE"""),3631.92)</f>
        <v>3631.92</v>
      </c>
      <c r="G81" s="2">
        <f>IFERROR(__xludf.DUMMYFUNCTION("""COMPUTED_VALUE"""),45407.66666666667)</f>
        <v>45407.66667</v>
      </c>
      <c r="H81" s="1">
        <f>IFERROR(__xludf.DUMMYFUNCTION("""COMPUTED_VALUE"""),3529.27)</f>
        <v>3529.27</v>
      </c>
      <c r="J81" s="2">
        <f>IFERROR(__xludf.DUMMYFUNCTION("""COMPUTED_VALUE"""),45407.66666666667)</f>
        <v>45407.66667</v>
      </c>
      <c r="K81" s="1">
        <f>IFERROR(__xludf.DUMMYFUNCTION("""COMPUTED_VALUE"""),3627.47)</f>
        <v>3627.47</v>
      </c>
      <c r="M81" s="2">
        <f>IFERROR(__xludf.DUMMYFUNCTION("""COMPUTED_VALUE"""),45407.66666666667)</f>
        <v>45407.66667</v>
      </c>
      <c r="N81" s="1">
        <f>IFERROR(__xludf.DUMMYFUNCTION("""COMPUTED_VALUE"""),9.0445523E7)</f>
        <v>90445523</v>
      </c>
    </row>
    <row r="82">
      <c r="A82" s="2">
        <f>IFERROR(__xludf.DUMMYFUNCTION("""COMPUTED_VALUE"""),45408.66666666667)</f>
        <v>45408.66667</v>
      </c>
      <c r="B82" s="1">
        <f>IFERROR(__xludf.DUMMYFUNCTION("""COMPUTED_VALUE"""),3683.61)</f>
        <v>3683.61</v>
      </c>
      <c r="D82" s="2">
        <f>IFERROR(__xludf.DUMMYFUNCTION("""COMPUTED_VALUE"""),45408.66666666667)</f>
        <v>45408.66667</v>
      </c>
      <c r="E82" s="1">
        <f>IFERROR(__xludf.DUMMYFUNCTION("""COMPUTED_VALUE"""),3735.46)</f>
        <v>3735.46</v>
      </c>
      <c r="G82" s="2">
        <f>IFERROR(__xludf.DUMMYFUNCTION("""COMPUTED_VALUE"""),45408.66666666667)</f>
        <v>45408.66667</v>
      </c>
      <c r="H82" s="1">
        <f>IFERROR(__xludf.DUMMYFUNCTION("""COMPUTED_VALUE"""),3663.74)</f>
        <v>3663.74</v>
      </c>
      <c r="J82" s="2">
        <f>IFERROR(__xludf.DUMMYFUNCTION("""COMPUTED_VALUE"""),45408.66666666667)</f>
        <v>45408.66667</v>
      </c>
      <c r="K82" s="1">
        <f>IFERROR(__xludf.DUMMYFUNCTION("""COMPUTED_VALUE"""),3716.83)</f>
        <v>3716.83</v>
      </c>
      <c r="M82" s="2">
        <f>IFERROR(__xludf.DUMMYFUNCTION("""COMPUTED_VALUE"""),45408.66666666667)</f>
        <v>45408.66667</v>
      </c>
      <c r="N82" s="1">
        <f>IFERROR(__xludf.DUMMYFUNCTION("""COMPUTED_VALUE"""),7.3781285E7)</f>
        <v>73781285</v>
      </c>
    </row>
    <row r="83">
      <c r="A83" s="2">
        <f>IFERROR(__xludf.DUMMYFUNCTION("""COMPUTED_VALUE"""),45411.66666666667)</f>
        <v>45411.66667</v>
      </c>
      <c r="B83" s="1">
        <f>IFERROR(__xludf.DUMMYFUNCTION("""COMPUTED_VALUE"""),3760.82)</f>
        <v>3760.82</v>
      </c>
      <c r="D83" s="2">
        <f>IFERROR(__xludf.DUMMYFUNCTION("""COMPUTED_VALUE"""),45411.66666666667)</f>
        <v>45411.66667</v>
      </c>
      <c r="E83" s="1">
        <f>IFERROR(__xludf.DUMMYFUNCTION("""COMPUTED_VALUE"""),3774.3)</f>
        <v>3774.3</v>
      </c>
      <c r="G83" s="2">
        <f>IFERROR(__xludf.DUMMYFUNCTION("""COMPUTED_VALUE"""),45411.66666666667)</f>
        <v>45411.66667</v>
      </c>
      <c r="H83" s="1">
        <f>IFERROR(__xludf.DUMMYFUNCTION("""COMPUTED_VALUE"""),3705.57)</f>
        <v>3705.57</v>
      </c>
      <c r="J83" s="2">
        <f>IFERROR(__xludf.DUMMYFUNCTION("""COMPUTED_VALUE"""),45411.66666666667)</f>
        <v>45411.66667</v>
      </c>
      <c r="K83" s="1">
        <f>IFERROR(__xludf.DUMMYFUNCTION("""COMPUTED_VALUE"""),3732.71)</f>
        <v>3732.71</v>
      </c>
      <c r="M83" s="2">
        <f>IFERROR(__xludf.DUMMYFUNCTION("""COMPUTED_VALUE"""),45411.66666666667)</f>
        <v>45411.66667</v>
      </c>
      <c r="N83" s="1">
        <f>IFERROR(__xludf.DUMMYFUNCTION("""COMPUTED_VALUE"""),9.0699942E7)</f>
        <v>90699942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IFERROR(__xludf.DUMMYFUNCTION("""COMPUTED_VALUE"""),3729.31)</f>
        <v>3729.31</v>
      </c>
      <c r="D84" s="2">
        <f>IFERROR(__xludf.DUMMYFUNCTION("""COMPUTED_VALUE"""),45412.66666666667)</f>
        <v>45412.66667</v>
      </c>
      <c r="E84" s="1">
        <f>IFERROR(__xludf.DUMMYFUNCTION("""COMPUTED_VALUE"""),3740.7)</f>
        <v>3740.7</v>
      </c>
      <c r="G84" s="2">
        <f>IFERROR(__xludf.DUMMYFUNCTION("""COMPUTED_VALUE"""),45412.66666666667)</f>
        <v>45412.66667</v>
      </c>
      <c r="H84" s="1">
        <f>IFERROR(__xludf.DUMMYFUNCTION("""COMPUTED_VALUE"""),3636.29)</f>
        <v>3636.29</v>
      </c>
      <c r="J84" s="2">
        <f>IFERROR(__xludf.DUMMYFUNCTION("""COMPUTED_VALUE"""),45412.66666666667)</f>
        <v>45412.66667</v>
      </c>
      <c r="K84" s="1">
        <f>IFERROR(__xludf.DUMMYFUNCTION("""COMPUTED_VALUE"""),3636.43)</f>
        <v>3636.43</v>
      </c>
      <c r="M84" s="2">
        <f>IFERROR(__xludf.DUMMYFUNCTION("""COMPUTED_VALUE"""),45412.66666666667)</f>
        <v>45412.66667</v>
      </c>
      <c r="N84" s="1">
        <f>IFERROR(__xludf.DUMMYFUNCTION("""COMPUTED_VALUE"""),1.33087791E8)</f>
        <v>133087791</v>
      </c>
    </row>
    <row r="85">
      <c r="A85" s="2">
        <f>IFERROR(__xludf.DUMMYFUNCTION("""COMPUTED_VALUE"""),45413.66666666667)</f>
        <v>45413.66667</v>
      </c>
      <c r="B85" s="1">
        <f>IFERROR(__xludf.DUMMYFUNCTION("""COMPUTED_VALUE"""),3726.07)</f>
        <v>3726.07</v>
      </c>
      <c r="D85" s="2">
        <f>IFERROR(__xludf.DUMMYFUNCTION("""COMPUTED_VALUE"""),45413.66666666667)</f>
        <v>45413.66667</v>
      </c>
      <c r="E85" s="1">
        <f>IFERROR(__xludf.DUMMYFUNCTION("""COMPUTED_VALUE"""),3780.61)</f>
        <v>3780.61</v>
      </c>
      <c r="G85" s="2">
        <f>IFERROR(__xludf.DUMMYFUNCTION("""COMPUTED_VALUE"""),45413.66666666667)</f>
        <v>45413.66667</v>
      </c>
      <c r="H85" s="1">
        <f>IFERROR(__xludf.DUMMYFUNCTION("""COMPUTED_VALUE"""),3653.3)</f>
        <v>3653.3</v>
      </c>
      <c r="J85" s="2">
        <f>IFERROR(__xludf.DUMMYFUNCTION("""COMPUTED_VALUE"""),45413.66666666667)</f>
        <v>45413.66667</v>
      </c>
      <c r="K85" s="1">
        <f>IFERROR(__xludf.DUMMYFUNCTION("""COMPUTED_VALUE"""),3685.19)</f>
        <v>3685.19</v>
      </c>
      <c r="M85" s="2">
        <f>IFERROR(__xludf.DUMMYFUNCTION("""COMPUTED_VALUE"""),45413.66666666667)</f>
        <v>45413.66667</v>
      </c>
      <c r="N85" s="1">
        <f>IFERROR(__xludf.DUMMYFUNCTION("""COMPUTED_VALUE"""),1.39765334E8)</f>
        <v>139765334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IFERROR(__xludf.DUMMYFUNCTION("""COMPUTED_VALUE"""),3711.25)</f>
        <v>3711.25</v>
      </c>
      <c r="D86" s="2">
        <f>IFERROR(__xludf.DUMMYFUNCTION("""COMPUTED_VALUE"""),45414.66666666667)</f>
        <v>45414.66667</v>
      </c>
      <c r="E86" s="1">
        <f>IFERROR(__xludf.DUMMYFUNCTION("""COMPUTED_VALUE"""),3784.07)</f>
        <v>3784.07</v>
      </c>
      <c r="G86" s="2">
        <f>IFERROR(__xludf.DUMMYFUNCTION("""COMPUTED_VALUE"""),45414.66666666667)</f>
        <v>45414.66667</v>
      </c>
      <c r="H86" s="1">
        <f>IFERROR(__xludf.DUMMYFUNCTION("""COMPUTED_VALUE"""),3698.16)</f>
        <v>3698.16</v>
      </c>
      <c r="J86" s="2">
        <f>IFERROR(__xludf.DUMMYFUNCTION("""COMPUTED_VALUE"""),45414.66666666667)</f>
        <v>45414.66667</v>
      </c>
      <c r="K86" s="1">
        <f>IFERROR(__xludf.DUMMYFUNCTION("""COMPUTED_VALUE"""),3777.16)</f>
        <v>3777.16</v>
      </c>
      <c r="M86" s="2">
        <f>IFERROR(__xludf.DUMMYFUNCTION("""COMPUTED_VALUE"""),45414.66666666667)</f>
        <v>45414.66667</v>
      </c>
      <c r="N86" s="1">
        <f>IFERROR(__xludf.DUMMYFUNCTION("""COMPUTED_VALUE"""),1.17910133E8)</f>
        <v>117910133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IFERROR(__xludf.DUMMYFUNCTION("""COMPUTED_VALUE"""),3810.07)</f>
        <v>3810.07</v>
      </c>
      <c r="D87" s="2">
        <f>IFERROR(__xludf.DUMMYFUNCTION("""COMPUTED_VALUE"""),45415.66666666667)</f>
        <v>45415.66667</v>
      </c>
      <c r="E87" s="1">
        <f>IFERROR(__xludf.DUMMYFUNCTION("""COMPUTED_VALUE"""),3824.78)</f>
        <v>3824.78</v>
      </c>
      <c r="G87" s="2">
        <f>IFERROR(__xludf.DUMMYFUNCTION("""COMPUTED_VALUE"""),45415.66666666667)</f>
        <v>45415.66667</v>
      </c>
      <c r="H87" s="1">
        <f>IFERROR(__xludf.DUMMYFUNCTION("""COMPUTED_VALUE"""),3789.26)</f>
        <v>3789.26</v>
      </c>
      <c r="J87" s="2">
        <f>IFERROR(__xludf.DUMMYFUNCTION("""COMPUTED_VALUE"""),45415.66666666667)</f>
        <v>45415.66667</v>
      </c>
      <c r="K87" s="1">
        <f>IFERROR(__xludf.DUMMYFUNCTION("""COMPUTED_VALUE"""),3807.33)</f>
        <v>3807.33</v>
      </c>
      <c r="M87" s="2">
        <f>IFERROR(__xludf.DUMMYFUNCTION("""COMPUTED_VALUE"""),45415.66666666667)</f>
        <v>45415.66667</v>
      </c>
      <c r="N87" s="1">
        <f>IFERROR(__xludf.DUMMYFUNCTION("""COMPUTED_VALUE"""),8.2063419E7)</f>
        <v>82063419</v>
      </c>
    </row>
    <row r="88">
      <c r="A88" s="2">
        <f>IFERROR(__xludf.DUMMYFUNCTION("""COMPUTED_VALUE"""),45418.66666666667)</f>
        <v>45418.66667</v>
      </c>
      <c r="B88" s="1">
        <f>IFERROR(__xludf.DUMMYFUNCTION("""COMPUTED_VALUE"""),3812.64)</f>
        <v>3812.64</v>
      </c>
      <c r="D88" s="2">
        <f>IFERROR(__xludf.DUMMYFUNCTION("""COMPUTED_VALUE"""),45418.66666666667)</f>
        <v>45418.66667</v>
      </c>
      <c r="E88" s="1">
        <f>IFERROR(__xludf.DUMMYFUNCTION("""COMPUTED_VALUE"""),3851.94)</f>
        <v>3851.94</v>
      </c>
      <c r="G88" s="2">
        <f>IFERROR(__xludf.DUMMYFUNCTION("""COMPUTED_VALUE"""),45418.66666666667)</f>
        <v>45418.66667</v>
      </c>
      <c r="H88" s="1">
        <f>IFERROR(__xludf.DUMMYFUNCTION("""COMPUTED_VALUE"""),3794.58)</f>
        <v>3794.58</v>
      </c>
      <c r="J88" s="2">
        <f>IFERROR(__xludf.DUMMYFUNCTION("""COMPUTED_VALUE"""),45418.66666666667)</f>
        <v>45418.66667</v>
      </c>
      <c r="K88" s="1">
        <f>IFERROR(__xludf.DUMMYFUNCTION("""COMPUTED_VALUE"""),3851.93)</f>
        <v>3851.93</v>
      </c>
      <c r="M88" s="2">
        <f>IFERROR(__xludf.DUMMYFUNCTION("""COMPUTED_VALUE"""),45418.66666666667)</f>
        <v>45418.66667</v>
      </c>
      <c r="N88" s="1">
        <f>IFERROR(__xludf.DUMMYFUNCTION("""COMPUTED_VALUE"""),7.2754792E7)</f>
        <v>72754792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IFERROR(__xludf.DUMMYFUNCTION("""COMPUTED_VALUE"""),3858.39)</f>
        <v>3858.39</v>
      </c>
      <c r="D89" s="2">
        <f>IFERROR(__xludf.DUMMYFUNCTION("""COMPUTED_VALUE"""),45419.66666666667)</f>
        <v>45419.66667</v>
      </c>
      <c r="E89" s="1">
        <f>IFERROR(__xludf.DUMMYFUNCTION("""COMPUTED_VALUE"""),3885.73)</f>
        <v>3885.73</v>
      </c>
      <c r="G89" s="2">
        <f>IFERROR(__xludf.DUMMYFUNCTION("""COMPUTED_VALUE"""),45419.66666666667)</f>
        <v>45419.66667</v>
      </c>
      <c r="H89" s="1">
        <f>IFERROR(__xludf.DUMMYFUNCTION("""COMPUTED_VALUE"""),3846.59)</f>
        <v>3846.59</v>
      </c>
      <c r="J89" s="2">
        <f>IFERROR(__xludf.DUMMYFUNCTION("""COMPUTED_VALUE"""),45419.66666666667)</f>
        <v>45419.66667</v>
      </c>
      <c r="K89" s="1">
        <f>IFERROR(__xludf.DUMMYFUNCTION("""COMPUTED_VALUE"""),3871.89)</f>
        <v>3871.89</v>
      </c>
      <c r="M89" s="2">
        <f>IFERROR(__xludf.DUMMYFUNCTION("""COMPUTED_VALUE"""),45419.66666666667)</f>
        <v>45419.66667</v>
      </c>
      <c r="N89" s="1">
        <f>IFERROR(__xludf.DUMMYFUNCTION("""COMPUTED_VALUE"""),7.0242081E7)</f>
        <v>70242081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IFERROR(__xludf.DUMMYFUNCTION("""COMPUTED_VALUE"""),3848.81)</f>
        <v>3848.81</v>
      </c>
      <c r="D90" s="2">
        <f>IFERROR(__xludf.DUMMYFUNCTION("""COMPUTED_VALUE"""),45420.66666666667)</f>
        <v>45420.66667</v>
      </c>
      <c r="E90" s="1">
        <f>IFERROR(__xludf.DUMMYFUNCTION("""COMPUTED_VALUE"""),3864.07)</f>
        <v>3864.07</v>
      </c>
      <c r="G90" s="2">
        <f>IFERROR(__xludf.DUMMYFUNCTION("""COMPUTED_VALUE"""),45420.66666666667)</f>
        <v>45420.66667</v>
      </c>
      <c r="H90" s="1">
        <f>IFERROR(__xludf.DUMMYFUNCTION("""COMPUTED_VALUE"""),3838.16)</f>
        <v>3838.16</v>
      </c>
      <c r="J90" s="2">
        <f>IFERROR(__xludf.DUMMYFUNCTION("""COMPUTED_VALUE"""),45420.66666666667)</f>
        <v>45420.66667</v>
      </c>
      <c r="K90" s="1">
        <f>IFERROR(__xludf.DUMMYFUNCTION("""COMPUTED_VALUE"""),3850.95)</f>
        <v>3850.95</v>
      </c>
      <c r="M90" s="2">
        <f>IFERROR(__xludf.DUMMYFUNCTION("""COMPUTED_VALUE"""),45420.66666666667)</f>
        <v>45420.66667</v>
      </c>
      <c r="N90" s="1">
        <f>IFERROR(__xludf.DUMMYFUNCTION("""COMPUTED_VALUE"""),5.8229602E7)</f>
        <v>58229602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IFERROR(__xludf.DUMMYFUNCTION("""COMPUTED_VALUE"""),3864.76)</f>
        <v>3864.76</v>
      </c>
      <c r="D91" s="2">
        <f>IFERROR(__xludf.DUMMYFUNCTION("""COMPUTED_VALUE"""),45421.66666666667)</f>
        <v>45421.66667</v>
      </c>
      <c r="E91" s="1">
        <f>IFERROR(__xludf.DUMMYFUNCTION("""COMPUTED_VALUE"""),3917.33)</f>
        <v>3917.33</v>
      </c>
      <c r="G91" s="2">
        <f>IFERROR(__xludf.DUMMYFUNCTION("""COMPUTED_VALUE"""),45421.66666666667)</f>
        <v>45421.66667</v>
      </c>
      <c r="H91" s="1">
        <f>IFERROR(__xludf.DUMMYFUNCTION("""COMPUTED_VALUE"""),3850.71)</f>
        <v>3850.71</v>
      </c>
      <c r="J91" s="2">
        <f>IFERROR(__xludf.DUMMYFUNCTION("""COMPUTED_VALUE"""),45421.66666666667)</f>
        <v>45421.66667</v>
      </c>
      <c r="K91" s="1">
        <f>IFERROR(__xludf.DUMMYFUNCTION("""COMPUTED_VALUE"""),3889.46)</f>
        <v>3889.46</v>
      </c>
      <c r="M91" s="2">
        <f>IFERROR(__xludf.DUMMYFUNCTION("""COMPUTED_VALUE"""),45421.66666666667)</f>
        <v>45421.66667</v>
      </c>
      <c r="N91" s="1">
        <f>IFERROR(__xludf.DUMMYFUNCTION("""COMPUTED_VALUE"""),8.1784374E7)</f>
        <v>81784374</v>
      </c>
    </row>
    <row r="92">
      <c r="A92" s="2">
        <f>IFERROR(__xludf.DUMMYFUNCTION("""COMPUTED_VALUE"""),45422.66666666667)</f>
        <v>45422.66667</v>
      </c>
      <c r="B92" s="1">
        <f>IFERROR(__xludf.DUMMYFUNCTION("""COMPUTED_VALUE"""),3884.0)</f>
        <v>3884</v>
      </c>
      <c r="D92" s="2">
        <f>IFERROR(__xludf.DUMMYFUNCTION("""COMPUTED_VALUE"""),45422.66666666667)</f>
        <v>45422.66667</v>
      </c>
      <c r="E92" s="1">
        <f>IFERROR(__xludf.DUMMYFUNCTION("""COMPUTED_VALUE"""),3898.21)</f>
        <v>3898.21</v>
      </c>
      <c r="G92" s="2">
        <f>IFERROR(__xludf.DUMMYFUNCTION("""COMPUTED_VALUE"""),45422.66666666667)</f>
        <v>45422.66667</v>
      </c>
      <c r="H92" s="1">
        <f>IFERROR(__xludf.DUMMYFUNCTION("""COMPUTED_VALUE"""),3852.31)</f>
        <v>3852.31</v>
      </c>
      <c r="J92" s="2">
        <f>IFERROR(__xludf.DUMMYFUNCTION("""COMPUTED_VALUE"""),45422.66666666667)</f>
        <v>45422.66667</v>
      </c>
      <c r="K92" s="1">
        <f>IFERROR(__xludf.DUMMYFUNCTION("""COMPUTED_VALUE"""),3866.5)</f>
        <v>3866.5</v>
      </c>
      <c r="M92" s="2">
        <f>IFERROR(__xludf.DUMMYFUNCTION("""COMPUTED_VALUE"""),45422.66666666667)</f>
        <v>45422.66667</v>
      </c>
      <c r="N92" s="1">
        <f>IFERROR(__xludf.DUMMYFUNCTION("""COMPUTED_VALUE"""),6.730452E7)</f>
        <v>67304520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IFERROR(__xludf.DUMMYFUNCTION("""COMPUTED_VALUE"""),3877.02)</f>
        <v>3877.02</v>
      </c>
      <c r="D93" s="2">
        <f>IFERROR(__xludf.DUMMYFUNCTION("""COMPUTED_VALUE"""),45425.66666666667)</f>
        <v>45425.66667</v>
      </c>
      <c r="E93" s="1">
        <f>IFERROR(__xludf.DUMMYFUNCTION("""COMPUTED_VALUE"""),3880.8)</f>
        <v>3880.8</v>
      </c>
      <c r="G93" s="2">
        <f>IFERROR(__xludf.DUMMYFUNCTION("""COMPUTED_VALUE"""),45425.66666666667)</f>
        <v>45425.66667</v>
      </c>
      <c r="H93" s="1">
        <f>IFERROR(__xludf.DUMMYFUNCTION("""COMPUTED_VALUE"""),3828.01)</f>
        <v>3828.01</v>
      </c>
      <c r="J93" s="2">
        <f>IFERROR(__xludf.DUMMYFUNCTION("""COMPUTED_VALUE"""),45425.66666666667)</f>
        <v>45425.66667</v>
      </c>
      <c r="K93" s="1">
        <f>IFERROR(__xludf.DUMMYFUNCTION("""COMPUTED_VALUE"""),3843.08)</f>
        <v>3843.08</v>
      </c>
      <c r="M93" s="2">
        <f>IFERROR(__xludf.DUMMYFUNCTION("""COMPUTED_VALUE"""),45425.66666666667)</f>
        <v>45425.66667</v>
      </c>
      <c r="N93" s="1">
        <f>IFERROR(__xludf.DUMMYFUNCTION("""COMPUTED_VALUE"""),7.4326322E7)</f>
        <v>74326322</v>
      </c>
    </row>
    <row r="94">
      <c r="A94" s="2">
        <f>IFERROR(__xludf.DUMMYFUNCTION("""COMPUTED_VALUE"""),45426.66666666667)</f>
        <v>45426.66667</v>
      </c>
      <c r="B94" s="1">
        <f>IFERROR(__xludf.DUMMYFUNCTION("""COMPUTED_VALUE"""),3804.04)</f>
        <v>3804.04</v>
      </c>
      <c r="D94" s="2">
        <f>IFERROR(__xludf.DUMMYFUNCTION("""COMPUTED_VALUE"""),45426.66666666667)</f>
        <v>45426.66667</v>
      </c>
      <c r="E94" s="1">
        <f>IFERROR(__xludf.DUMMYFUNCTION("""COMPUTED_VALUE"""),3856.38)</f>
        <v>3856.38</v>
      </c>
      <c r="G94" s="2">
        <f>IFERROR(__xludf.DUMMYFUNCTION("""COMPUTED_VALUE"""),45426.66666666667)</f>
        <v>45426.66667</v>
      </c>
      <c r="H94" s="1">
        <f>IFERROR(__xludf.DUMMYFUNCTION("""COMPUTED_VALUE"""),3804.04)</f>
        <v>3804.04</v>
      </c>
      <c r="J94" s="2">
        <f>IFERROR(__xludf.DUMMYFUNCTION("""COMPUTED_VALUE"""),45426.66666666667)</f>
        <v>45426.66667</v>
      </c>
      <c r="K94" s="1">
        <f>IFERROR(__xludf.DUMMYFUNCTION("""COMPUTED_VALUE"""),3847.54)</f>
        <v>3847.54</v>
      </c>
      <c r="M94" s="2">
        <f>IFERROR(__xludf.DUMMYFUNCTION("""COMPUTED_VALUE"""),45426.66666666667)</f>
        <v>45426.66667</v>
      </c>
      <c r="N94" s="1">
        <f>IFERROR(__xludf.DUMMYFUNCTION("""COMPUTED_VALUE"""),8.1673712E7)</f>
        <v>81673712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IFERROR(__xludf.DUMMYFUNCTION("""COMPUTED_VALUE"""),3837.31)</f>
        <v>3837.31</v>
      </c>
      <c r="D95" s="2">
        <f>IFERROR(__xludf.DUMMYFUNCTION("""COMPUTED_VALUE"""),45427.66666666667)</f>
        <v>45427.66667</v>
      </c>
      <c r="E95" s="1">
        <f>IFERROR(__xludf.DUMMYFUNCTION("""COMPUTED_VALUE"""),3844.48)</f>
        <v>3844.48</v>
      </c>
      <c r="G95" s="2">
        <f>IFERROR(__xludf.DUMMYFUNCTION("""COMPUTED_VALUE"""),45427.66666666667)</f>
        <v>45427.66667</v>
      </c>
      <c r="H95" s="1">
        <f>IFERROR(__xludf.DUMMYFUNCTION("""COMPUTED_VALUE"""),3791.04)</f>
        <v>3791.04</v>
      </c>
      <c r="J95" s="2">
        <f>IFERROR(__xludf.DUMMYFUNCTION("""COMPUTED_VALUE"""),45427.66666666667)</f>
        <v>45427.66667</v>
      </c>
      <c r="K95" s="1">
        <f>IFERROR(__xludf.DUMMYFUNCTION("""COMPUTED_VALUE"""),3837.66)</f>
        <v>3837.66</v>
      </c>
      <c r="M95" s="2">
        <f>IFERROR(__xludf.DUMMYFUNCTION("""COMPUTED_VALUE"""),45427.66666666667)</f>
        <v>45427.66667</v>
      </c>
      <c r="N95" s="1">
        <f>IFERROR(__xludf.DUMMYFUNCTION("""COMPUTED_VALUE"""),1.1910573E8)</f>
        <v>119105730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IFERROR(__xludf.DUMMYFUNCTION("""COMPUTED_VALUE"""),3866.73)</f>
        <v>3866.73</v>
      </c>
      <c r="D96" s="2">
        <f>IFERROR(__xludf.DUMMYFUNCTION("""COMPUTED_VALUE"""),45428.66666666667)</f>
        <v>45428.66667</v>
      </c>
      <c r="E96" s="1">
        <f>IFERROR(__xludf.DUMMYFUNCTION("""COMPUTED_VALUE"""),3891.87)</f>
        <v>3891.87</v>
      </c>
      <c r="G96" s="2">
        <f>IFERROR(__xludf.DUMMYFUNCTION("""COMPUTED_VALUE"""),45428.66666666667)</f>
        <v>45428.66667</v>
      </c>
      <c r="H96" s="1">
        <f>IFERROR(__xludf.DUMMYFUNCTION("""COMPUTED_VALUE"""),3839.37)</f>
        <v>3839.37</v>
      </c>
      <c r="J96" s="2">
        <f>IFERROR(__xludf.DUMMYFUNCTION("""COMPUTED_VALUE"""),45428.66666666667)</f>
        <v>45428.66667</v>
      </c>
      <c r="K96" s="1">
        <f>IFERROR(__xludf.DUMMYFUNCTION("""COMPUTED_VALUE"""),3841.69)</f>
        <v>3841.69</v>
      </c>
      <c r="M96" s="2">
        <f>IFERROR(__xludf.DUMMYFUNCTION("""COMPUTED_VALUE"""),45428.66666666667)</f>
        <v>45428.66667</v>
      </c>
      <c r="N96" s="1">
        <f>IFERROR(__xludf.DUMMYFUNCTION("""COMPUTED_VALUE"""),1.26365183E8)</f>
        <v>126365183</v>
      </c>
    </row>
    <row r="97">
      <c r="A97" s="2">
        <f>IFERROR(__xludf.DUMMYFUNCTION("""COMPUTED_VALUE"""),45429.66666666667)</f>
        <v>45429.66667</v>
      </c>
      <c r="B97" s="1">
        <f>IFERROR(__xludf.DUMMYFUNCTION("""COMPUTED_VALUE"""),3840.45)</f>
        <v>3840.45</v>
      </c>
      <c r="D97" s="2">
        <f>IFERROR(__xludf.DUMMYFUNCTION("""COMPUTED_VALUE"""),45429.66666666667)</f>
        <v>45429.66667</v>
      </c>
      <c r="E97" s="1">
        <f>IFERROR(__xludf.DUMMYFUNCTION("""COMPUTED_VALUE"""),3865.43)</f>
        <v>3865.43</v>
      </c>
      <c r="G97" s="2">
        <f>IFERROR(__xludf.DUMMYFUNCTION("""COMPUTED_VALUE"""),45429.66666666667)</f>
        <v>45429.66667</v>
      </c>
      <c r="H97" s="1">
        <f>IFERROR(__xludf.DUMMYFUNCTION("""COMPUTED_VALUE"""),3837.16)</f>
        <v>3837.16</v>
      </c>
      <c r="J97" s="2">
        <f>IFERROR(__xludf.DUMMYFUNCTION("""COMPUTED_VALUE"""),45429.66666666667)</f>
        <v>45429.66667</v>
      </c>
      <c r="K97" s="1">
        <f>IFERROR(__xludf.DUMMYFUNCTION("""COMPUTED_VALUE"""),3858.8)</f>
        <v>3858.8</v>
      </c>
      <c r="M97" s="2">
        <f>IFERROR(__xludf.DUMMYFUNCTION("""COMPUTED_VALUE"""),45429.66666666667)</f>
        <v>45429.66667</v>
      </c>
      <c r="N97" s="1">
        <f>IFERROR(__xludf.DUMMYFUNCTION("""COMPUTED_VALUE"""),8.4881057E7)</f>
        <v>84881057</v>
      </c>
    </row>
    <row r="98">
      <c r="A98" s="2">
        <f>IFERROR(__xludf.DUMMYFUNCTION("""COMPUTED_VALUE"""),45432.66666666667)</f>
        <v>45432.66667</v>
      </c>
      <c r="B98" s="1">
        <f>IFERROR(__xludf.DUMMYFUNCTION("""COMPUTED_VALUE"""),3851.01)</f>
        <v>3851.01</v>
      </c>
      <c r="D98" s="2">
        <f>IFERROR(__xludf.DUMMYFUNCTION("""COMPUTED_VALUE"""),45432.66666666667)</f>
        <v>45432.66667</v>
      </c>
      <c r="E98" s="1">
        <f>IFERROR(__xludf.DUMMYFUNCTION("""COMPUTED_VALUE"""),3881.97)</f>
        <v>3881.97</v>
      </c>
      <c r="G98" s="2">
        <f>IFERROR(__xludf.DUMMYFUNCTION("""COMPUTED_VALUE"""),45432.66666666667)</f>
        <v>45432.66667</v>
      </c>
      <c r="H98" s="1">
        <f>IFERROR(__xludf.DUMMYFUNCTION("""COMPUTED_VALUE"""),3827.25)</f>
        <v>3827.25</v>
      </c>
      <c r="J98" s="2">
        <f>IFERROR(__xludf.DUMMYFUNCTION("""COMPUTED_VALUE"""),45432.66666666667)</f>
        <v>45432.66667</v>
      </c>
      <c r="K98" s="1">
        <f>IFERROR(__xludf.DUMMYFUNCTION("""COMPUTED_VALUE"""),3832.36)</f>
        <v>3832.36</v>
      </c>
      <c r="M98" s="2">
        <f>IFERROR(__xludf.DUMMYFUNCTION("""COMPUTED_VALUE"""),45432.66666666667)</f>
        <v>45432.66667</v>
      </c>
      <c r="N98" s="1">
        <f>IFERROR(__xludf.DUMMYFUNCTION("""COMPUTED_VALUE"""),6.8410606E7)</f>
        <v>68410606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IFERROR(__xludf.DUMMYFUNCTION("""COMPUTED_VALUE"""),3814.04)</f>
        <v>3814.04</v>
      </c>
      <c r="D99" s="2">
        <f>IFERROR(__xludf.DUMMYFUNCTION("""COMPUTED_VALUE"""),45433.66666666667)</f>
        <v>45433.66667</v>
      </c>
      <c r="E99" s="1">
        <f>IFERROR(__xludf.DUMMYFUNCTION("""COMPUTED_VALUE"""),3842.22)</f>
        <v>3842.22</v>
      </c>
      <c r="G99" s="2">
        <f>IFERROR(__xludf.DUMMYFUNCTION("""COMPUTED_VALUE"""),45433.66666666667)</f>
        <v>45433.66667</v>
      </c>
      <c r="H99" s="1">
        <f>IFERROR(__xludf.DUMMYFUNCTION("""COMPUTED_VALUE"""),3803.52)</f>
        <v>3803.52</v>
      </c>
      <c r="J99" s="2">
        <f>IFERROR(__xludf.DUMMYFUNCTION("""COMPUTED_VALUE"""),45433.66666666667)</f>
        <v>45433.66667</v>
      </c>
      <c r="K99" s="1">
        <f>IFERROR(__xludf.DUMMYFUNCTION("""COMPUTED_VALUE"""),3840.7)</f>
        <v>3840.7</v>
      </c>
      <c r="M99" s="2">
        <f>IFERROR(__xludf.DUMMYFUNCTION("""COMPUTED_VALUE"""),45433.66666666667)</f>
        <v>45433.66667</v>
      </c>
      <c r="N99" s="1">
        <f>IFERROR(__xludf.DUMMYFUNCTION("""COMPUTED_VALUE"""),9.2911721E7)</f>
        <v>92911721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IFERROR(__xludf.DUMMYFUNCTION("""COMPUTED_VALUE"""),3851.63)</f>
        <v>3851.63</v>
      </c>
      <c r="D100" s="2">
        <f>IFERROR(__xludf.DUMMYFUNCTION("""COMPUTED_VALUE"""),45434.66666666667)</f>
        <v>45434.66667</v>
      </c>
      <c r="E100" s="1">
        <f>IFERROR(__xludf.DUMMYFUNCTION("""COMPUTED_VALUE"""),3860.36)</f>
        <v>3860.36</v>
      </c>
      <c r="G100" s="2">
        <f>IFERROR(__xludf.DUMMYFUNCTION("""COMPUTED_VALUE"""),45434.66666666667)</f>
        <v>45434.66667</v>
      </c>
      <c r="H100" s="1">
        <f>IFERROR(__xludf.DUMMYFUNCTION("""COMPUTED_VALUE"""),3813.78)</f>
        <v>3813.78</v>
      </c>
      <c r="J100" s="2">
        <f>IFERROR(__xludf.DUMMYFUNCTION("""COMPUTED_VALUE"""),45434.66666666667)</f>
        <v>45434.66667</v>
      </c>
      <c r="K100" s="1">
        <f>IFERROR(__xludf.DUMMYFUNCTION("""COMPUTED_VALUE"""),3832.66)</f>
        <v>3832.66</v>
      </c>
      <c r="M100" s="2">
        <f>IFERROR(__xludf.DUMMYFUNCTION("""COMPUTED_VALUE"""),45434.66666666667)</f>
        <v>45434.66667</v>
      </c>
      <c r="N100" s="1">
        <f>IFERROR(__xludf.DUMMYFUNCTION("""COMPUTED_VALUE"""),8.1888063E7)</f>
        <v>81888063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IFERROR(__xludf.DUMMYFUNCTION("""COMPUTED_VALUE"""),3844.74)</f>
        <v>3844.74</v>
      </c>
      <c r="D101" s="2">
        <f>IFERROR(__xludf.DUMMYFUNCTION("""COMPUTED_VALUE"""),45435.66666666667)</f>
        <v>45435.66667</v>
      </c>
      <c r="E101" s="1">
        <f>IFERROR(__xludf.DUMMYFUNCTION("""COMPUTED_VALUE"""),3853.08)</f>
        <v>3853.08</v>
      </c>
      <c r="G101" s="2">
        <f>IFERROR(__xludf.DUMMYFUNCTION("""COMPUTED_VALUE"""),45435.66666666667)</f>
        <v>45435.66667</v>
      </c>
      <c r="H101" s="1">
        <f>IFERROR(__xludf.DUMMYFUNCTION("""COMPUTED_VALUE"""),3782.3)</f>
        <v>3782.3</v>
      </c>
      <c r="J101" s="2">
        <f>IFERROR(__xludf.DUMMYFUNCTION("""COMPUTED_VALUE"""),45435.66666666667)</f>
        <v>45435.66667</v>
      </c>
      <c r="K101" s="1">
        <f>IFERROR(__xludf.DUMMYFUNCTION("""COMPUTED_VALUE"""),3797.49)</f>
        <v>3797.49</v>
      </c>
      <c r="M101" s="2">
        <f>IFERROR(__xludf.DUMMYFUNCTION("""COMPUTED_VALUE"""),45435.66666666667)</f>
        <v>45435.66667</v>
      </c>
      <c r="N101" s="1">
        <f>IFERROR(__xludf.DUMMYFUNCTION("""COMPUTED_VALUE"""),7.8945469E7)</f>
        <v>78945469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IFERROR(__xludf.DUMMYFUNCTION("""COMPUTED_VALUE"""),3812.03)</f>
        <v>3812.03</v>
      </c>
      <c r="D102" s="2">
        <f>IFERROR(__xludf.DUMMYFUNCTION("""COMPUTED_VALUE"""),45436.66666666667)</f>
        <v>45436.66667</v>
      </c>
      <c r="E102" s="1">
        <f>IFERROR(__xludf.DUMMYFUNCTION("""COMPUTED_VALUE"""),3837.25)</f>
        <v>3837.25</v>
      </c>
      <c r="G102" s="2">
        <f>IFERROR(__xludf.DUMMYFUNCTION("""COMPUTED_VALUE"""),45436.66666666667)</f>
        <v>45436.66667</v>
      </c>
      <c r="H102" s="1">
        <f>IFERROR(__xludf.DUMMYFUNCTION("""COMPUTED_VALUE"""),3805.25)</f>
        <v>3805.25</v>
      </c>
      <c r="J102" s="2">
        <f>IFERROR(__xludf.DUMMYFUNCTION("""COMPUTED_VALUE"""),45436.66666666667)</f>
        <v>45436.66667</v>
      </c>
      <c r="K102" s="1">
        <f>IFERROR(__xludf.DUMMYFUNCTION("""COMPUTED_VALUE"""),3811.29)</f>
        <v>3811.29</v>
      </c>
      <c r="M102" s="2">
        <f>IFERROR(__xludf.DUMMYFUNCTION("""COMPUTED_VALUE"""),45436.66666666667)</f>
        <v>45436.66667</v>
      </c>
      <c r="N102" s="1">
        <f>IFERROR(__xludf.DUMMYFUNCTION("""COMPUTED_VALUE"""),6.8082052E7)</f>
        <v>68082052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IFERROR(__xludf.DUMMYFUNCTION("""COMPUTED_VALUE"""),3792.84)</f>
        <v>3792.84</v>
      </c>
      <c r="D103" s="2">
        <f>IFERROR(__xludf.DUMMYFUNCTION("""COMPUTED_VALUE"""),45440.66666666667)</f>
        <v>45440.66667</v>
      </c>
      <c r="E103" s="1">
        <f>IFERROR(__xludf.DUMMYFUNCTION("""COMPUTED_VALUE"""),3829.95)</f>
        <v>3829.95</v>
      </c>
      <c r="G103" s="2">
        <f>IFERROR(__xludf.DUMMYFUNCTION("""COMPUTED_VALUE"""),45440.66666666667)</f>
        <v>45440.66667</v>
      </c>
      <c r="H103" s="1">
        <f>IFERROR(__xludf.DUMMYFUNCTION("""COMPUTED_VALUE"""),3792.57)</f>
        <v>3792.57</v>
      </c>
      <c r="J103" s="2">
        <f>IFERROR(__xludf.DUMMYFUNCTION("""COMPUTED_VALUE"""),45440.66666666667)</f>
        <v>45440.66667</v>
      </c>
      <c r="K103" s="1">
        <f>IFERROR(__xludf.DUMMYFUNCTION("""COMPUTED_VALUE"""),3829.56)</f>
        <v>3829.56</v>
      </c>
      <c r="M103" s="2">
        <f>IFERROR(__xludf.DUMMYFUNCTION("""COMPUTED_VALUE"""),45440.66666666667)</f>
        <v>45440.66667</v>
      </c>
      <c r="N103" s="1">
        <f>IFERROR(__xludf.DUMMYFUNCTION("""COMPUTED_VALUE"""),7.3651512E7)</f>
        <v>73651512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IFERROR(__xludf.DUMMYFUNCTION("""COMPUTED_VALUE"""),3816.54)</f>
        <v>3816.54</v>
      </c>
      <c r="D104" s="2">
        <f>IFERROR(__xludf.DUMMYFUNCTION("""COMPUTED_VALUE"""),45441.66666666667)</f>
        <v>45441.66667</v>
      </c>
      <c r="E104" s="1">
        <f>IFERROR(__xludf.DUMMYFUNCTION("""COMPUTED_VALUE"""),3854.78)</f>
        <v>3854.78</v>
      </c>
      <c r="G104" s="2">
        <f>IFERROR(__xludf.DUMMYFUNCTION("""COMPUTED_VALUE"""),45441.66666666667)</f>
        <v>45441.66667</v>
      </c>
      <c r="H104" s="1">
        <f>IFERROR(__xludf.DUMMYFUNCTION("""COMPUTED_VALUE"""),3816.54)</f>
        <v>3816.54</v>
      </c>
      <c r="J104" s="2">
        <f>IFERROR(__xludf.DUMMYFUNCTION("""COMPUTED_VALUE"""),45441.66666666667)</f>
        <v>45441.66667</v>
      </c>
      <c r="K104" s="1">
        <f>IFERROR(__xludf.DUMMYFUNCTION("""COMPUTED_VALUE"""),3820.98)</f>
        <v>3820.98</v>
      </c>
      <c r="M104" s="2">
        <f>IFERROR(__xludf.DUMMYFUNCTION("""COMPUTED_VALUE"""),45441.66666666667)</f>
        <v>45441.66667</v>
      </c>
      <c r="N104" s="1">
        <f>IFERROR(__xludf.DUMMYFUNCTION("""COMPUTED_VALUE"""),7.4901967E7)</f>
        <v>74901967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IFERROR(__xludf.DUMMYFUNCTION("""COMPUTED_VALUE"""),3810.85)</f>
        <v>3810.85</v>
      </c>
      <c r="D105" s="2">
        <f>IFERROR(__xludf.DUMMYFUNCTION("""COMPUTED_VALUE"""),45442.66666666667)</f>
        <v>45442.66667</v>
      </c>
      <c r="E105" s="1">
        <f>IFERROR(__xludf.DUMMYFUNCTION("""COMPUTED_VALUE"""),3815.45)</f>
        <v>3815.45</v>
      </c>
      <c r="G105" s="2">
        <f>IFERROR(__xludf.DUMMYFUNCTION("""COMPUTED_VALUE"""),45442.66666666667)</f>
        <v>45442.66667</v>
      </c>
      <c r="H105" s="1">
        <f>IFERROR(__xludf.DUMMYFUNCTION("""COMPUTED_VALUE"""),3773.57)</f>
        <v>3773.57</v>
      </c>
      <c r="J105" s="2">
        <f>IFERROR(__xludf.DUMMYFUNCTION("""COMPUTED_VALUE"""),45442.66666666667)</f>
        <v>45442.66667</v>
      </c>
      <c r="K105" s="1">
        <f>IFERROR(__xludf.DUMMYFUNCTION("""COMPUTED_VALUE"""),3787.2)</f>
        <v>3787.2</v>
      </c>
      <c r="M105" s="2">
        <f>IFERROR(__xludf.DUMMYFUNCTION("""COMPUTED_VALUE"""),45442.66666666667)</f>
        <v>45442.66667</v>
      </c>
      <c r="N105" s="1">
        <f>IFERROR(__xludf.DUMMYFUNCTION("""COMPUTED_VALUE"""),1.07097751E8)</f>
        <v>107097751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IFERROR(__xludf.DUMMYFUNCTION("""COMPUTED_VALUE"""),3764.76)</f>
        <v>3764.76</v>
      </c>
      <c r="D106" s="2">
        <f>IFERROR(__xludf.DUMMYFUNCTION("""COMPUTED_VALUE"""),45443.66666666667)</f>
        <v>45443.66667</v>
      </c>
      <c r="E106" s="1">
        <f>IFERROR(__xludf.DUMMYFUNCTION("""COMPUTED_VALUE"""),3776.28)</f>
        <v>3776.28</v>
      </c>
      <c r="G106" s="2">
        <f>IFERROR(__xludf.DUMMYFUNCTION("""COMPUTED_VALUE"""),45443.66666666667)</f>
        <v>45443.66667</v>
      </c>
      <c r="H106" s="1">
        <f>IFERROR(__xludf.DUMMYFUNCTION("""COMPUTED_VALUE"""),3694.95)</f>
        <v>3694.95</v>
      </c>
      <c r="J106" s="2">
        <f>IFERROR(__xludf.DUMMYFUNCTION("""COMPUTED_VALUE"""),45443.66666666667)</f>
        <v>45443.66667</v>
      </c>
      <c r="K106" s="1">
        <f>IFERROR(__xludf.DUMMYFUNCTION("""COMPUTED_VALUE"""),3758.94)</f>
        <v>3758.94</v>
      </c>
      <c r="M106" s="2">
        <f>IFERROR(__xludf.DUMMYFUNCTION("""COMPUTED_VALUE"""),45443.66666666667)</f>
        <v>45443.66667</v>
      </c>
      <c r="N106" s="1">
        <f>IFERROR(__xludf.DUMMYFUNCTION("""COMPUTED_VALUE"""),1.35934318E8)</f>
        <v>135934318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IFERROR(__xludf.DUMMYFUNCTION("""COMPUTED_VALUE"""),3772.61)</f>
        <v>3772.61</v>
      </c>
      <c r="D107" s="2">
        <f>IFERROR(__xludf.DUMMYFUNCTION("""COMPUTED_VALUE"""),45446.66666666667)</f>
        <v>45446.66667</v>
      </c>
      <c r="E107" s="1">
        <f>IFERROR(__xludf.DUMMYFUNCTION("""COMPUTED_VALUE"""),3795.5)</f>
        <v>3795.5</v>
      </c>
      <c r="G107" s="2">
        <f>IFERROR(__xludf.DUMMYFUNCTION("""COMPUTED_VALUE"""),45446.66666666667)</f>
        <v>45446.66667</v>
      </c>
      <c r="H107" s="1">
        <f>IFERROR(__xludf.DUMMYFUNCTION("""COMPUTED_VALUE"""),3743.49)</f>
        <v>3743.49</v>
      </c>
      <c r="J107" s="2">
        <f>IFERROR(__xludf.DUMMYFUNCTION("""COMPUTED_VALUE"""),45446.66666666667)</f>
        <v>45446.66667</v>
      </c>
      <c r="K107" s="1">
        <f>IFERROR(__xludf.DUMMYFUNCTION("""COMPUTED_VALUE"""),3789.45)</f>
        <v>3789.45</v>
      </c>
      <c r="M107" s="2">
        <f>IFERROR(__xludf.DUMMYFUNCTION("""COMPUTED_VALUE"""),45446.66666666667)</f>
        <v>45446.66667</v>
      </c>
      <c r="N107" s="1">
        <f>IFERROR(__xludf.DUMMYFUNCTION("""COMPUTED_VALUE"""),8.0948121E7)</f>
        <v>80948121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IFERROR(__xludf.DUMMYFUNCTION("""COMPUTED_VALUE"""),3779.19)</f>
        <v>3779.19</v>
      </c>
      <c r="D108" s="2">
        <f>IFERROR(__xludf.DUMMYFUNCTION("""COMPUTED_VALUE"""),45447.66666666667)</f>
        <v>45447.66667</v>
      </c>
      <c r="E108" s="1">
        <f>IFERROR(__xludf.DUMMYFUNCTION("""COMPUTED_VALUE"""),3822.38)</f>
        <v>3822.38</v>
      </c>
      <c r="G108" s="2">
        <f>IFERROR(__xludf.DUMMYFUNCTION("""COMPUTED_VALUE"""),45447.66666666667)</f>
        <v>45447.66667</v>
      </c>
      <c r="H108" s="1">
        <f>IFERROR(__xludf.DUMMYFUNCTION("""COMPUTED_VALUE"""),3764.42)</f>
        <v>3764.42</v>
      </c>
      <c r="J108" s="2">
        <f>IFERROR(__xludf.DUMMYFUNCTION("""COMPUTED_VALUE"""),45447.66666666667)</f>
        <v>45447.66667</v>
      </c>
      <c r="K108" s="1">
        <f>IFERROR(__xludf.DUMMYFUNCTION("""COMPUTED_VALUE"""),3812.89)</f>
        <v>3812.89</v>
      </c>
      <c r="M108" s="2">
        <f>IFERROR(__xludf.DUMMYFUNCTION("""COMPUTED_VALUE"""),45447.66666666667)</f>
        <v>45447.66667</v>
      </c>
      <c r="N108" s="1">
        <f>IFERROR(__xludf.DUMMYFUNCTION("""COMPUTED_VALUE"""),7.094831E7)</f>
        <v>70948310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IFERROR(__xludf.DUMMYFUNCTION("""COMPUTED_VALUE"""),3824.71)</f>
        <v>3824.71</v>
      </c>
      <c r="D109" s="2">
        <f>IFERROR(__xludf.DUMMYFUNCTION("""COMPUTED_VALUE"""),45448.66666666667)</f>
        <v>45448.66667</v>
      </c>
      <c r="E109" s="1">
        <f>IFERROR(__xludf.DUMMYFUNCTION("""COMPUTED_VALUE"""),3845.72)</f>
        <v>3845.72</v>
      </c>
      <c r="G109" s="2">
        <f>IFERROR(__xludf.DUMMYFUNCTION("""COMPUTED_VALUE"""),45448.66666666667)</f>
        <v>45448.66667</v>
      </c>
      <c r="H109" s="1">
        <f>IFERROR(__xludf.DUMMYFUNCTION("""COMPUTED_VALUE"""),3800.73)</f>
        <v>3800.73</v>
      </c>
      <c r="J109" s="2">
        <f>IFERROR(__xludf.DUMMYFUNCTION("""COMPUTED_VALUE"""),45448.66666666667)</f>
        <v>45448.66667</v>
      </c>
      <c r="K109" s="1">
        <f>IFERROR(__xludf.DUMMYFUNCTION("""COMPUTED_VALUE"""),3844.07)</f>
        <v>3844.07</v>
      </c>
      <c r="M109" s="2">
        <f>IFERROR(__xludf.DUMMYFUNCTION("""COMPUTED_VALUE"""),45448.66666666667)</f>
        <v>45448.66667</v>
      </c>
      <c r="N109" s="1">
        <f>IFERROR(__xludf.DUMMYFUNCTION("""COMPUTED_VALUE"""),8.3660607E7)</f>
        <v>83660607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IFERROR(__xludf.DUMMYFUNCTION("""COMPUTED_VALUE"""),3848.83)</f>
        <v>3848.83</v>
      </c>
      <c r="D110" s="2">
        <f>IFERROR(__xludf.DUMMYFUNCTION("""COMPUTED_VALUE"""),45449.66666666667)</f>
        <v>45449.66667</v>
      </c>
      <c r="E110" s="1">
        <f>IFERROR(__xludf.DUMMYFUNCTION("""COMPUTED_VALUE"""),3899.1)</f>
        <v>3899.1</v>
      </c>
      <c r="G110" s="2">
        <f>IFERROR(__xludf.DUMMYFUNCTION("""COMPUTED_VALUE"""),45449.66666666667)</f>
        <v>45449.66667</v>
      </c>
      <c r="H110" s="1">
        <f>IFERROR(__xludf.DUMMYFUNCTION("""COMPUTED_VALUE"""),3847.56)</f>
        <v>3847.56</v>
      </c>
      <c r="J110" s="2">
        <f>IFERROR(__xludf.DUMMYFUNCTION("""COMPUTED_VALUE"""),45449.66666666667)</f>
        <v>45449.66667</v>
      </c>
      <c r="K110" s="1">
        <f>IFERROR(__xludf.DUMMYFUNCTION("""COMPUTED_VALUE"""),3899.1)</f>
        <v>3899.1</v>
      </c>
      <c r="M110" s="2">
        <f>IFERROR(__xludf.DUMMYFUNCTION("""COMPUTED_VALUE"""),45449.66666666667)</f>
        <v>45449.66667</v>
      </c>
      <c r="N110" s="1">
        <f>IFERROR(__xludf.DUMMYFUNCTION("""COMPUTED_VALUE"""),7.4903966E7)</f>
        <v>74903966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IFERROR(__xludf.DUMMYFUNCTION("""COMPUTED_VALUE"""),3897.81)</f>
        <v>3897.81</v>
      </c>
      <c r="D111" s="2">
        <f>IFERROR(__xludf.DUMMYFUNCTION("""COMPUTED_VALUE"""),45450.66666666667)</f>
        <v>45450.66667</v>
      </c>
      <c r="E111" s="1">
        <f>IFERROR(__xludf.DUMMYFUNCTION("""COMPUTED_VALUE"""),3913.11)</f>
        <v>3913.11</v>
      </c>
      <c r="G111" s="2">
        <f>IFERROR(__xludf.DUMMYFUNCTION("""COMPUTED_VALUE"""),45450.66666666667)</f>
        <v>45450.66667</v>
      </c>
      <c r="H111" s="1">
        <f>IFERROR(__xludf.DUMMYFUNCTION("""COMPUTED_VALUE"""),3876.9)</f>
        <v>3876.9</v>
      </c>
      <c r="J111" s="2">
        <f>IFERROR(__xludf.DUMMYFUNCTION("""COMPUTED_VALUE"""),45450.66666666667)</f>
        <v>45450.66667</v>
      </c>
      <c r="K111" s="1">
        <f>IFERROR(__xludf.DUMMYFUNCTION("""COMPUTED_VALUE"""),3881.89)</f>
        <v>3881.89</v>
      </c>
      <c r="M111" s="2">
        <f>IFERROR(__xludf.DUMMYFUNCTION("""COMPUTED_VALUE"""),45450.66666666667)</f>
        <v>45450.66667</v>
      </c>
      <c r="N111" s="1">
        <f>IFERROR(__xludf.DUMMYFUNCTION("""COMPUTED_VALUE"""),6.9993668E7)</f>
        <v>69993668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IFERROR(__xludf.DUMMYFUNCTION("""COMPUTED_VALUE"""),3886.84)</f>
        <v>3886.84</v>
      </c>
      <c r="D112" s="2">
        <f>IFERROR(__xludf.DUMMYFUNCTION("""COMPUTED_VALUE"""),45453.66666666667)</f>
        <v>45453.66667</v>
      </c>
      <c r="E112" s="1">
        <f>IFERROR(__xludf.DUMMYFUNCTION("""COMPUTED_VALUE"""),3934.56)</f>
        <v>3934.56</v>
      </c>
      <c r="G112" s="2">
        <f>IFERROR(__xludf.DUMMYFUNCTION("""COMPUTED_VALUE"""),45453.66666666667)</f>
        <v>45453.66667</v>
      </c>
      <c r="H112" s="1">
        <f>IFERROR(__xludf.DUMMYFUNCTION("""COMPUTED_VALUE"""),3880.73)</f>
        <v>3880.73</v>
      </c>
      <c r="J112" s="2">
        <f>IFERROR(__xludf.DUMMYFUNCTION("""COMPUTED_VALUE"""),45453.66666666667)</f>
        <v>45453.66667</v>
      </c>
      <c r="K112" s="1">
        <f>IFERROR(__xludf.DUMMYFUNCTION("""COMPUTED_VALUE"""),3932.17)</f>
        <v>3932.17</v>
      </c>
      <c r="M112" s="2">
        <f>IFERROR(__xludf.DUMMYFUNCTION("""COMPUTED_VALUE"""),45453.66666666667)</f>
        <v>45453.66667</v>
      </c>
      <c r="N112" s="1">
        <f>IFERROR(__xludf.DUMMYFUNCTION("""COMPUTED_VALUE"""),7.8781781E7)</f>
        <v>78781781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IFERROR(__xludf.DUMMYFUNCTION("""COMPUTED_VALUE"""),3933.12)</f>
        <v>3933.12</v>
      </c>
      <c r="D113" s="2">
        <f>IFERROR(__xludf.DUMMYFUNCTION("""COMPUTED_VALUE"""),45454.66666666667)</f>
        <v>45454.66667</v>
      </c>
      <c r="E113" s="1">
        <f>IFERROR(__xludf.DUMMYFUNCTION("""COMPUTED_VALUE"""),3938.46)</f>
        <v>3938.46</v>
      </c>
      <c r="G113" s="2">
        <f>IFERROR(__xludf.DUMMYFUNCTION("""COMPUTED_VALUE"""),45454.66666666667)</f>
        <v>45454.66667</v>
      </c>
      <c r="H113" s="1">
        <f>IFERROR(__xludf.DUMMYFUNCTION("""COMPUTED_VALUE"""),3888.07)</f>
        <v>3888.07</v>
      </c>
      <c r="J113" s="2">
        <f>IFERROR(__xludf.DUMMYFUNCTION("""COMPUTED_VALUE"""),45454.66666666667)</f>
        <v>45454.66667</v>
      </c>
      <c r="K113" s="1">
        <f>IFERROR(__xludf.DUMMYFUNCTION("""COMPUTED_VALUE"""),3931.19)</f>
        <v>3931.19</v>
      </c>
      <c r="M113" s="2">
        <f>IFERROR(__xludf.DUMMYFUNCTION("""COMPUTED_VALUE"""),45454.66666666667)</f>
        <v>45454.66667</v>
      </c>
      <c r="N113" s="1">
        <f>IFERROR(__xludf.DUMMYFUNCTION("""COMPUTED_VALUE"""),6.3415406E7)</f>
        <v>63415406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IFERROR(__xludf.DUMMYFUNCTION("""COMPUTED_VALUE"""),3943.77)</f>
        <v>3943.77</v>
      </c>
      <c r="D114" s="2">
        <f>IFERROR(__xludf.DUMMYFUNCTION("""COMPUTED_VALUE"""),45455.66666666667)</f>
        <v>45455.66667</v>
      </c>
      <c r="E114" s="1">
        <f>IFERROR(__xludf.DUMMYFUNCTION("""COMPUTED_VALUE"""),3949.67)</f>
        <v>3949.67</v>
      </c>
      <c r="G114" s="2">
        <f>IFERROR(__xludf.DUMMYFUNCTION("""COMPUTED_VALUE"""),45455.66666666667)</f>
        <v>45455.66667</v>
      </c>
      <c r="H114" s="1">
        <f>IFERROR(__xludf.DUMMYFUNCTION("""COMPUTED_VALUE"""),3899.51)</f>
        <v>3899.51</v>
      </c>
      <c r="J114" s="2">
        <f>IFERROR(__xludf.DUMMYFUNCTION("""COMPUTED_VALUE"""),45455.66666666667)</f>
        <v>45455.66667</v>
      </c>
      <c r="K114" s="1">
        <f>IFERROR(__xludf.DUMMYFUNCTION("""COMPUTED_VALUE"""),3921.7)</f>
        <v>3921.7</v>
      </c>
      <c r="M114" s="2">
        <f>IFERROR(__xludf.DUMMYFUNCTION("""COMPUTED_VALUE"""),45455.66666666667)</f>
        <v>45455.66667</v>
      </c>
      <c r="N114" s="1">
        <f>IFERROR(__xludf.DUMMYFUNCTION("""COMPUTED_VALUE"""),7.1331566E7)</f>
        <v>71331566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IFERROR(__xludf.DUMMYFUNCTION("""COMPUTED_VALUE"""),3909.75)</f>
        <v>3909.75</v>
      </c>
      <c r="D115" s="2">
        <f>IFERROR(__xludf.DUMMYFUNCTION("""COMPUTED_VALUE"""),45456.66666666667)</f>
        <v>45456.66667</v>
      </c>
      <c r="E115" s="1">
        <f>IFERROR(__xludf.DUMMYFUNCTION("""COMPUTED_VALUE"""),3928.09)</f>
        <v>3928.09</v>
      </c>
      <c r="G115" s="2">
        <f>IFERROR(__xludf.DUMMYFUNCTION("""COMPUTED_VALUE"""),45456.66666666667)</f>
        <v>45456.66667</v>
      </c>
      <c r="H115" s="1">
        <f>IFERROR(__xludf.DUMMYFUNCTION("""COMPUTED_VALUE"""),3857.72)</f>
        <v>3857.72</v>
      </c>
      <c r="J115" s="2">
        <f>IFERROR(__xludf.DUMMYFUNCTION("""COMPUTED_VALUE"""),45456.66666666667)</f>
        <v>45456.66667</v>
      </c>
      <c r="K115" s="1">
        <f>IFERROR(__xludf.DUMMYFUNCTION("""COMPUTED_VALUE"""),3877.22)</f>
        <v>3877.22</v>
      </c>
      <c r="M115" s="2">
        <f>IFERROR(__xludf.DUMMYFUNCTION("""COMPUTED_VALUE"""),45456.66666666667)</f>
        <v>45456.66667</v>
      </c>
      <c r="N115" s="1">
        <f>IFERROR(__xludf.DUMMYFUNCTION("""COMPUTED_VALUE"""),7.367979E7)</f>
        <v>73679790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IFERROR(__xludf.DUMMYFUNCTION("""COMPUTED_VALUE"""),3863.41)</f>
        <v>3863.41</v>
      </c>
      <c r="D116" s="2">
        <f>IFERROR(__xludf.DUMMYFUNCTION("""COMPUTED_VALUE"""),45457.66666666667)</f>
        <v>45457.66667</v>
      </c>
      <c r="E116" s="1">
        <f>IFERROR(__xludf.DUMMYFUNCTION("""COMPUTED_VALUE"""),3880.84)</f>
        <v>3880.84</v>
      </c>
      <c r="G116" s="2">
        <f>IFERROR(__xludf.DUMMYFUNCTION("""COMPUTED_VALUE"""),45457.66666666667)</f>
        <v>45457.66667</v>
      </c>
      <c r="H116" s="1">
        <f>IFERROR(__xludf.DUMMYFUNCTION("""COMPUTED_VALUE"""),3851.64)</f>
        <v>3851.64</v>
      </c>
      <c r="J116" s="2">
        <f>IFERROR(__xludf.DUMMYFUNCTION("""COMPUTED_VALUE"""),45457.66666666667)</f>
        <v>45457.66667</v>
      </c>
      <c r="K116" s="1">
        <f>IFERROR(__xludf.DUMMYFUNCTION("""COMPUTED_VALUE"""),3879.8)</f>
        <v>3879.8</v>
      </c>
      <c r="M116" s="2">
        <f>IFERROR(__xludf.DUMMYFUNCTION("""COMPUTED_VALUE"""),45457.66666666667)</f>
        <v>45457.66667</v>
      </c>
      <c r="N116" s="1">
        <f>IFERROR(__xludf.DUMMYFUNCTION("""COMPUTED_VALUE"""),6.6925316E7)</f>
        <v>66925316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IFERROR(__xludf.DUMMYFUNCTION("""COMPUTED_VALUE"""),3859.25)</f>
        <v>3859.25</v>
      </c>
      <c r="D117" s="2">
        <f>IFERROR(__xludf.DUMMYFUNCTION("""COMPUTED_VALUE"""),45460.66666666667)</f>
        <v>45460.66667</v>
      </c>
      <c r="E117" s="1">
        <f>IFERROR(__xludf.DUMMYFUNCTION("""COMPUTED_VALUE"""),3916.21)</f>
        <v>3916.21</v>
      </c>
      <c r="G117" s="2">
        <f>IFERROR(__xludf.DUMMYFUNCTION("""COMPUTED_VALUE"""),45460.66666666667)</f>
        <v>45460.66667</v>
      </c>
      <c r="H117" s="1">
        <f>IFERROR(__xludf.DUMMYFUNCTION("""COMPUTED_VALUE"""),3844.08)</f>
        <v>3844.08</v>
      </c>
      <c r="J117" s="2">
        <f>IFERROR(__xludf.DUMMYFUNCTION("""COMPUTED_VALUE"""),45460.66666666667)</f>
        <v>45460.66667</v>
      </c>
      <c r="K117" s="1">
        <f>IFERROR(__xludf.DUMMYFUNCTION("""COMPUTED_VALUE"""),3902.55)</f>
        <v>3902.55</v>
      </c>
      <c r="M117" s="2">
        <f>IFERROR(__xludf.DUMMYFUNCTION("""COMPUTED_VALUE"""),45460.66666666667)</f>
        <v>45460.66667</v>
      </c>
      <c r="N117" s="1">
        <f>IFERROR(__xludf.DUMMYFUNCTION("""COMPUTED_VALUE"""),7.3972681E7)</f>
        <v>73972681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IFERROR(__xludf.DUMMYFUNCTION("""COMPUTED_VALUE"""),3899.31)</f>
        <v>3899.31</v>
      </c>
      <c r="D118" s="2">
        <f>IFERROR(__xludf.DUMMYFUNCTION("""COMPUTED_VALUE"""),45461.66666666667)</f>
        <v>45461.66667</v>
      </c>
      <c r="E118" s="1">
        <f>IFERROR(__xludf.DUMMYFUNCTION("""COMPUTED_VALUE"""),3904.43)</f>
        <v>3904.43</v>
      </c>
      <c r="G118" s="2">
        <f>IFERROR(__xludf.DUMMYFUNCTION("""COMPUTED_VALUE"""),45461.66666666667)</f>
        <v>45461.66667</v>
      </c>
      <c r="H118" s="1">
        <f>IFERROR(__xludf.DUMMYFUNCTION("""COMPUTED_VALUE"""),3867.81)</f>
        <v>3867.81</v>
      </c>
      <c r="J118" s="2">
        <f>IFERROR(__xludf.DUMMYFUNCTION("""COMPUTED_VALUE"""),45461.66666666667)</f>
        <v>45461.66667</v>
      </c>
      <c r="K118" s="1">
        <f>IFERROR(__xludf.DUMMYFUNCTION("""COMPUTED_VALUE"""),3886.94)</f>
        <v>3886.94</v>
      </c>
      <c r="M118" s="2">
        <f>IFERROR(__xludf.DUMMYFUNCTION("""COMPUTED_VALUE"""),45461.66666666667)</f>
        <v>45461.66667</v>
      </c>
      <c r="N118" s="1">
        <f>IFERROR(__xludf.DUMMYFUNCTION("""COMPUTED_VALUE"""),7.3942532E7)</f>
        <v>73942532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IFERROR(__xludf.DUMMYFUNCTION("""COMPUTED_VALUE"""),3888.77)</f>
        <v>3888.77</v>
      </c>
      <c r="D119" s="2">
        <f>IFERROR(__xludf.DUMMYFUNCTION("""COMPUTED_VALUE"""),45463.66666666667)</f>
        <v>45463.66667</v>
      </c>
      <c r="E119" s="1">
        <f>IFERROR(__xludf.DUMMYFUNCTION("""COMPUTED_VALUE"""),3937.41)</f>
        <v>3937.41</v>
      </c>
      <c r="G119" s="2">
        <f>IFERROR(__xludf.DUMMYFUNCTION("""COMPUTED_VALUE"""),45463.66666666667)</f>
        <v>45463.66667</v>
      </c>
      <c r="H119" s="1">
        <f>IFERROR(__xludf.DUMMYFUNCTION("""COMPUTED_VALUE"""),3885.77)</f>
        <v>3885.77</v>
      </c>
      <c r="J119" s="2">
        <f>IFERROR(__xludf.DUMMYFUNCTION("""COMPUTED_VALUE"""),45463.66666666667)</f>
        <v>45463.66667</v>
      </c>
      <c r="K119" s="1">
        <f>IFERROR(__xludf.DUMMYFUNCTION("""COMPUTED_VALUE"""),3930.74)</f>
        <v>3930.74</v>
      </c>
      <c r="M119" s="2">
        <f>IFERROR(__xludf.DUMMYFUNCTION("""COMPUTED_VALUE"""),45463.66666666667)</f>
        <v>45463.66667</v>
      </c>
      <c r="N119" s="1">
        <f>IFERROR(__xludf.DUMMYFUNCTION("""COMPUTED_VALUE"""),8.4162281E7)</f>
        <v>84162281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IFERROR(__xludf.DUMMYFUNCTION("""COMPUTED_VALUE"""),3952.95)</f>
        <v>3952.95</v>
      </c>
      <c r="D120" s="2">
        <f>IFERROR(__xludf.DUMMYFUNCTION("""COMPUTED_VALUE"""),45464.66666666667)</f>
        <v>45464.66667</v>
      </c>
      <c r="E120" s="1">
        <f>IFERROR(__xludf.DUMMYFUNCTION("""COMPUTED_VALUE"""),3968.9)</f>
        <v>3968.9</v>
      </c>
      <c r="G120" s="2">
        <f>IFERROR(__xludf.DUMMYFUNCTION("""COMPUTED_VALUE"""),45464.66666666667)</f>
        <v>45464.66667</v>
      </c>
      <c r="H120" s="1">
        <f>IFERROR(__xludf.DUMMYFUNCTION("""COMPUTED_VALUE"""),3928.19)</f>
        <v>3928.19</v>
      </c>
      <c r="J120" s="2">
        <f>IFERROR(__xludf.DUMMYFUNCTION("""COMPUTED_VALUE"""),45464.66666666667)</f>
        <v>45464.66667</v>
      </c>
      <c r="K120" s="1">
        <f>IFERROR(__xludf.DUMMYFUNCTION("""COMPUTED_VALUE"""),3965.36)</f>
        <v>3965.36</v>
      </c>
      <c r="M120" s="2">
        <f>IFERROR(__xludf.DUMMYFUNCTION("""COMPUTED_VALUE"""),45464.66666666667)</f>
        <v>45464.66667</v>
      </c>
      <c r="N120" s="1">
        <f>IFERROR(__xludf.DUMMYFUNCTION("""COMPUTED_VALUE"""),1.50289737E8)</f>
        <v>150289737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IFERROR(__xludf.DUMMYFUNCTION("""COMPUTED_VALUE"""),3972.83)</f>
        <v>3972.83</v>
      </c>
      <c r="D121" s="2">
        <f>IFERROR(__xludf.DUMMYFUNCTION("""COMPUTED_VALUE"""),45467.66666666667)</f>
        <v>45467.66667</v>
      </c>
      <c r="E121" s="1">
        <f>IFERROR(__xludf.DUMMYFUNCTION("""COMPUTED_VALUE"""),4001.41)</f>
        <v>4001.41</v>
      </c>
      <c r="G121" s="2">
        <f>IFERROR(__xludf.DUMMYFUNCTION("""COMPUTED_VALUE"""),45467.66666666667)</f>
        <v>45467.66667</v>
      </c>
      <c r="H121" s="1">
        <f>IFERROR(__xludf.DUMMYFUNCTION("""COMPUTED_VALUE"""),3921.96)</f>
        <v>3921.96</v>
      </c>
      <c r="J121" s="2">
        <f>IFERROR(__xludf.DUMMYFUNCTION("""COMPUTED_VALUE"""),45467.66666666667)</f>
        <v>45467.66667</v>
      </c>
      <c r="K121" s="1">
        <f>IFERROR(__xludf.DUMMYFUNCTION("""COMPUTED_VALUE"""),3925.57)</f>
        <v>3925.57</v>
      </c>
      <c r="M121" s="2">
        <f>IFERROR(__xludf.DUMMYFUNCTION("""COMPUTED_VALUE"""),45467.66666666667)</f>
        <v>45467.66667</v>
      </c>
      <c r="N121" s="1">
        <f>IFERROR(__xludf.DUMMYFUNCTION("""COMPUTED_VALUE"""),9.4194378E7)</f>
        <v>94194378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IFERROR(__xludf.DUMMYFUNCTION("""COMPUTED_VALUE"""),3933.0)</f>
        <v>3933</v>
      </c>
      <c r="D122" s="2">
        <f>IFERROR(__xludf.DUMMYFUNCTION("""COMPUTED_VALUE"""),45468.66666666667)</f>
        <v>45468.66667</v>
      </c>
      <c r="E122" s="1">
        <f>IFERROR(__xludf.DUMMYFUNCTION("""COMPUTED_VALUE"""),3960.78)</f>
        <v>3960.78</v>
      </c>
      <c r="G122" s="2">
        <f>IFERROR(__xludf.DUMMYFUNCTION("""COMPUTED_VALUE"""),45468.66666666667)</f>
        <v>45468.66667</v>
      </c>
      <c r="H122" s="1">
        <f>IFERROR(__xludf.DUMMYFUNCTION("""COMPUTED_VALUE"""),3915.12)</f>
        <v>3915.12</v>
      </c>
      <c r="J122" s="2">
        <f>IFERROR(__xludf.DUMMYFUNCTION("""COMPUTED_VALUE"""),45468.66666666667)</f>
        <v>45468.66667</v>
      </c>
      <c r="K122" s="1">
        <f>IFERROR(__xludf.DUMMYFUNCTION("""COMPUTED_VALUE"""),3928.33)</f>
        <v>3928.33</v>
      </c>
      <c r="M122" s="2">
        <f>IFERROR(__xludf.DUMMYFUNCTION("""COMPUTED_VALUE"""),45468.66666666667)</f>
        <v>45468.66667</v>
      </c>
      <c r="N122" s="1">
        <f>IFERROR(__xludf.DUMMYFUNCTION("""COMPUTED_VALUE"""),9.1344486E7)</f>
        <v>91344486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IFERROR(__xludf.DUMMYFUNCTION("""COMPUTED_VALUE"""),3931.47)</f>
        <v>3931.47</v>
      </c>
      <c r="D123" s="2">
        <f>IFERROR(__xludf.DUMMYFUNCTION("""COMPUTED_VALUE"""),45469.66666666667)</f>
        <v>45469.66667</v>
      </c>
      <c r="E123" s="1">
        <f>IFERROR(__xludf.DUMMYFUNCTION("""COMPUTED_VALUE"""),4054.21)</f>
        <v>4054.21</v>
      </c>
      <c r="G123" s="2">
        <f>IFERROR(__xludf.DUMMYFUNCTION("""COMPUTED_VALUE"""),45469.66666666667)</f>
        <v>45469.66667</v>
      </c>
      <c r="H123" s="1">
        <f>IFERROR(__xludf.DUMMYFUNCTION("""COMPUTED_VALUE"""),3923.61)</f>
        <v>3923.61</v>
      </c>
      <c r="J123" s="2">
        <f>IFERROR(__xludf.DUMMYFUNCTION("""COMPUTED_VALUE"""),45469.66666666667)</f>
        <v>45469.66667</v>
      </c>
      <c r="K123" s="1">
        <f>IFERROR(__xludf.DUMMYFUNCTION("""COMPUTED_VALUE"""),4036.97)</f>
        <v>4036.97</v>
      </c>
      <c r="M123" s="2">
        <f>IFERROR(__xludf.DUMMYFUNCTION("""COMPUTED_VALUE"""),45469.66666666667)</f>
        <v>45469.66667</v>
      </c>
      <c r="N123" s="1">
        <f>IFERROR(__xludf.DUMMYFUNCTION("""COMPUTED_VALUE"""),1.06401392E8)</f>
        <v>106401392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IFERROR(__xludf.DUMMYFUNCTION("""COMPUTED_VALUE"""),4054.43)</f>
        <v>4054.43</v>
      </c>
      <c r="D124" s="2">
        <f>IFERROR(__xludf.DUMMYFUNCTION("""COMPUTED_VALUE"""),45470.66666666667)</f>
        <v>45470.66667</v>
      </c>
      <c r="E124" s="1">
        <f>IFERROR(__xludf.DUMMYFUNCTION("""COMPUTED_VALUE"""),4120.96)</f>
        <v>4120.96</v>
      </c>
      <c r="G124" s="2">
        <f>IFERROR(__xludf.DUMMYFUNCTION("""COMPUTED_VALUE"""),45470.66666666667)</f>
        <v>45470.66667</v>
      </c>
      <c r="H124" s="1">
        <f>IFERROR(__xludf.DUMMYFUNCTION("""COMPUTED_VALUE"""),4043.27)</f>
        <v>4043.27</v>
      </c>
      <c r="J124" s="2">
        <f>IFERROR(__xludf.DUMMYFUNCTION("""COMPUTED_VALUE"""),45470.66666666667)</f>
        <v>45470.66667</v>
      </c>
      <c r="K124" s="1">
        <f>IFERROR(__xludf.DUMMYFUNCTION("""COMPUTED_VALUE"""),4089.79)</f>
        <v>4089.79</v>
      </c>
      <c r="M124" s="2">
        <f>IFERROR(__xludf.DUMMYFUNCTION("""COMPUTED_VALUE"""),45470.66666666667)</f>
        <v>45470.66667</v>
      </c>
      <c r="N124" s="1">
        <f>IFERROR(__xludf.DUMMYFUNCTION("""COMPUTED_VALUE"""),1.14450446E8)</f>
        <v>114450446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IFERROR(__xludf.DUMMYFUNCTION("""COMPUTED_VALUE"""),4085.91)</f>
        <v>4085.91</v>
      </c>
      <c r="D125" s="2">
        <f>IFERROR(__xludf.DUMMYFUNCTION("""COMPUTED_VALUE"""),45471.66666666667)</f>
        <v>45471.66667</v>
      </c>
      <c r="E125" s="1">
        <f>IFERROR(__xludf.DUMMYFUNCTION("""COMPUTED_VALUE"""),4109.74)</f>
        <v>4109.74</v>
      </c>
      <c r="G125" s="2">
        <f>IFERROR(__xludf.DUMMYFUNCTION("""COMPUTED_VALUE"""),45471.66666666667)</f>
        <v>45471.66667</v>
      </c>
      <c r="H125" s="1">
        <f>IFERROR(__xludf.DUMMYFUNCTION("""COMPUTED_VALUE"""),4014.72)</f>
        <v>4014.72</v>
      </c>
      <c r="J125" s="2">
        <f>IFERROR(__xludf.DUMMYFUNCTION("""COMPUTED_VALUE"""),45471.66666666667)</f>
        <v>45471.66667</v>
      </c>
      <c r="K125" s="1">
        <f>IFERROR(__xludf.DUMMYFUNCTION("""COMPUTED_VALUE"""),4025.93)</f>
        <v>4025.93</v>
      </c>
      <c r="M125" s="2">
        <f>IFERROR(__xludf.DUMMYFUNCTION("""COMPUTED_VALUE"""),45471.66666666667)</f>
        <v>45471.66667</v>
      </c>
      <c r="N125" s="1">
        <f>IFERROR(__xludf.DUMMYFUNCTION("""COMPUTED_VALUE"""),1.4369812E8)</f>
        <v>143698120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IFERROR(__xludf.DUMMYFUNCTION("""COMPUTED_VALUE"""),4038.14)</f>
        <v>4038.14</v>
      </c>
      <c r="D126" s="2">
        <f>IFERROR(__xludf.DUMMYFUNCTION("""COMPUTED_VALUE"""),45474.66666666667)</f>
        <v>45474.66667</v>
      </c>
      <c r="E126" s="1">
        <f>IFERROR(__xludf.DUMMYFUNCTION("""COMPUTED_VALUE"""),4091.08)</f>
        <v>4091.08</v>
      </c>
      <c r="G126" s="2">
        <f>IFERROR(__xludf.DUMMYFUNCTION("""COMPUTED_VALUE"""),45474.66666666667)</f>
        <v>45474.66667</v>
      </c>
      <c r="H126" s="1">
        <f>IFERROR(__xludf.DUMMYFUNCTION("""COMPUTED_VALUE"""),4022.66)</f>
        <v>4022.66</v>
      </c>
      <c r="J126" s="2">
        <f>IFERROR(__xludf.DUMMYFUNCTION("""COMPUTED_VALUE"""),45474.66666666667)</f>
        <v>45474.66667</v>
      </c>
      <c r="K126" s="1">
        <f>IFERROR(__xludf.DUMMYFUNCTION("""COMPUTED_VALUE"""),4073.66)</f>
        <v>4073.66</v>
      </c>
      <c r="M126" s="2">
        <f>IFERROR(__xludf.DUMMYFUNCTION("""COMPUTED_VALUE"""),45474.66666666667)</f>
        <v>45474.66667</v>
      </c>
      <c r="N126" s="1">
        <f>IFERROR(__xludf.DUMMYFUNCTION("""COMPUTED_VALUE"""),7.6518601E7)</f>
        <v>76518601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IFERROR(__xludf.DUMMYFUNCTION("""COMPUTED_VALUE"""),4072.37)</f>
        <v>4072.37</v>
      </c>
      <c r="D127" s="2">
        <f>IFERROR(__xludf.DUMMYFUNCTION("""COMPUTED_VALUE"""),45475.66666666667)</f>
        <v>45475.66667</v>
      </c>
      <c r="E127" s="1">
        <f>IFERROR(__xludf.DUMMYFUNCTION("""COMPUTED_VALUE"""),4128.53)</f>
        <v>4128.53</v>
      </c>
      <c r="G127" s="2">
        <f>IFERROR(__xludf.DUMMYFUNCTION("""COMPUTED_VALUE"""),45475.66666666667)</f>
        <v>45475.66667</v>
      </c>
      <c r="H127" s="1">
        <f>IFERROR(__xludf.DUMMYFUNCTION("""COMPUTED_VALUE"""),4055.47)</f>
        <v>4055.47</v>
      </c>
      <c r="J127" s="2">
        <f>IFERROR(__xludf.DUMMYFUNCTION("""COMPUTED_VALUE"""),45475.66666666667)</f>
        <v>45475.66667</v>
      </c>
      <c r="K127" s="1">
        <f>IFERROR(__xludf.DUMMYFUNCTION("""COMPUTED_VALUE"""),4126.12)</f>
        <v>4126.12</v>
      </c>
      <c r="M127" s="2">
        <f>IFERROR(__xludf.DUMMYFUNCTION("""COMPUTED_VALUE"""),45475.66666666667)</f>
        <v>45475.66667</v>
      </c>
      <c r="N127" s="1">
        <f>IFERROR(__xludf.DUMMYFUNCTION("""COMPUTED_VALUE"""),7.8149251E7)</f>
        <v>78149251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IFERROR(__xludf.DUMMYFUNCTION("""COMPUTED_VALUE"""),4119.17)</f>
        <v>4119.17</v>
      </c>
      <c r="D128" s="2">
        <f>IFERROR(__xludf.DUMMYFUNCTION("""COMPUTED_VALUE"""),45476.54166666667)</f>
        <v>45476.54167</v>
      </c>
      <c r="E128" s="1">
        <f>IFERROR(__xludf.DUMMYFUNCTION("""COMPUTED_VALUE"""),4124.78)</f>
        <v>4124.78</v>
      </c>
      <c r="G128" s="2">
        <f>IFERROR(__xludf.DUMMYFUNCTION("""COMPUTED_VALUE"""),45476.54166666667)</f>
        <v>45476.54167</v>
      </c>
      <c r="H128" s="1">
        <f>IFERROR(__xludf.DUMMYFUNCTION("""COMPUTED_VALUE"""),4074.01)</f>
        <v>4074.01</v>
      </c>
      <c r="J128" s="2">
        <f>IFERROR(__xludf.DUMMYFUNCTION("""COMPUTED_VALUE"""),45476.54166666667)</f>
        <v>45476.54167</v>
      </c>
      <c r="K128" s="1">
        <f>IFERROR(__xludf.DUMMYFUNCTION("""COMPUTED_VALUE"""),4092.79)</f>
        <v>4092.79</v>
      </c>
      <c r="M128" s="2">
        <f>IFERROR(__xludf.DUMMYFUNCTION("""COMPUTED_VALUE"""),45476.54166666667)</f>
        <v>45476.54167</v>
      </c>
      <c r="N128" s="1">
        <f>IFERROR(__xludf.DUMMYFUNCTION("""COMPUTED_VALUE"""),5.0298419E7)</f>
        <v>50298419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IFERROR(__xludf.DUMMYFUNCTION("""COMPUTED_VALUE"""),4108.44)</f>
        <v>4108.44</v>
      </c>
      <c r="D129" s="2">
        <f>IFERROR(__xludf.DUMMYFUNCTION("""COMPUTED_VALUE"""),45478.66666666667)</f>
        <v>45478.66667</v>
      </c>
      <c r="E129" s="1">
        <f>IFERROR(__xludf.DUMMYFUNCTION("""COMPUTED_VALUE"""),4158.35)</f>
        <v>4158.35</v>
      </c>
      <c r="G129" s="2">
        <f>IFERROR(__xludf.DUMMYFUNCTION("""COMPUTED_VALUE"""),45478.66666666667)</f>
        <v>45478.66667</v>
      </c>
      <c r="H129" s="1">
        <f>IFERROR(__xludf.DUMMYFUNCTION("""COMPUTED_VALUE"""),4101.09)</f>
        <v>4101.09</v>
      </c>
      <c r="J129" s="2">
        <f>IFERROR(__xludf.DUMMYFUNCTION("""COMPUTED_VALUE"""),45478.66666666667)</f>
        <v>45478.66667</v>
      </c>
      <c r="K129" s="1">
        <f>IFERROR(__xludf.DUMMYFUNCTION("""COMPUTED_VALUE"""),4157.13)</f>
        <v>4157.13</v>
      </c>
      <c r="M129" s="2">
        <f>IFERROR(__xludf.DUMMYFUNCTION("""COMPUTED_VALUE"""),45478.66666666667)</f>
        <v>45478.66667</v>
      </c>
      <c r="N129" s="1">
        <f>IFERROR(__xludf.DUMMYFUNCTION("""COMPUTED_VALUE"""),8.2582682E7)</f>
        <v>82582682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IFERROR(__xludf.DUMMYFUNCTION("""COMPUTED_VALUE"""),4160.61)</f>
        <v>4160.61</v>
      </c>
      <c r="D130" s="2">
        <f>IFERROR(__xludf.DUMMYFUNCTION("""COMPUTED_VALUE"""),45481.66666666667)</f>
        <v>45481.66667</v>
      </c>
      <c r="E130" s="1">
        <f>IFERROR(__xludf.DUMMYFUNCTION("""COMPUTED_VALUE"""),4168.87)</f>
        <v>4168.87</v>
      </c>
      <c r="G130" s="2">
        <f>IFERROR(__xludf.DUMMYFUNCTION("""COMPUTED_VALUE"""),45481.66666666667)</f>
        <v>45481.66667</v>
      </c>
      <c r="H130" s="1">
        <f>IFERROR(__xludf.DUMMYFUNCTION("""COMPUTED_VALUE"""),4123.52)</f>
        <v>4123.52</v>
      </c>
      <c r="J130" s="2">
        <f>IFERROR(__xludf.DUMMYFUNCTION("""COMPUTED_VALUE"""),45481.66666666667)</f>
        <v>45481.66667</v>
      </c>
      <c r="K130" s="1">
        <f>IFERROR(__xludf.DUMMYFUNCTION("""COMPUTED_VALUE"""),4143.76)</f>
        <v>4143.76</v>
      </c>
      <c r="M130" s="2">
        <f>IFERROR(__xludf.DUMMYFUNCTION("""COMPUTED_VALUE"""),45481.66666666667)</f>
        <v>45481.66667</v>
      </c>
      <c r="N130" s="1">
        <f>IFERROR(__xludf.DUMMYFUNCTION("""COMPUTED_VALUE"""),7.1975559E7)</f>
        <v>71975559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IFERROR(__xludf.DUMMYFUNCTION("""COMPUTED_VALUE"""),4153.41)</f>
        <v>4153.41</v>
      </c>
      <c r="D131" s="2">
        <f>IFERROR(__xludf.DUMMYFUNCTION("""COMPUTED_VALUE"""),45482.66666666667)</f>
        <v>45482.66667</v>
      </c>
      <c r="E131" s="1">
        <f>IFERROR(__xludf.DUMMYFUNCTION("""COMPUTED_VALUE"""),4169.51)</f>
        <v>4169.51</v>
      </c>
      <c r="G131" s="2">
        <f>IFERROR(__xludf.DUMMYFUNCTION("""COMPUTED_VALUE"""),45482.66666666667)</f>
        <v>45482.66667</v>
      </c>
      <c r="H131" s="1">
        <f>IFERROR(__xludf.DUMMYFUNCTION("""COMPUTED_VALUE"""),4146.25)</f>
        <v>4146.25</v>
      </c>
      <c r="J131" s="2">
        <f>IFERROR(__xludf.DUMMYFUNCTION("""COMPUTED_VALUE"""),45482.66666666667)</f>
        <v>45482.66667</v>
      </c>
      <c r="K131" s="1">
        <f>IFERROR(__xludf.DUMMYFUNCTION("""COMPUTED_VALUE"""),4147.94)</f>
        <v>4147.94</v>
      </c>
      <c r="M131" s="2">
        <f>IFERROR(__xludf.DUMMYFUNCTION("""COMPUTED_VALUE"""),45482.66666666667)</f>
        <v>45482.66667</v>
      </c>
      <c r="N131" s="1">
        <f>IFERROR(__xludf.DUMMYFUNCTION("""COMPUTED_VALUE"""),6.260425E7)</f>
        <v>62604250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IFERROR(__xludf.DUMMYFUNCTION("""COMPUTED_VALUE"""),4157.24)</f>
        <v>4157.24</v>
      </c>
      <c r="D132" s="2">
        <f>IFERROR(__xludf.DUMMYFUNCTION("""COMPUTED_VALUE"""),45483.66666666667)</f>
        <v>45483.66667</v>
      </c>
      <c r="E132" s="1">
        <f>IFERROR(__xludf.DUMMYFUNCTION("""COMPUTED_VALUE"""),4160.2)</f>
        <v>4160.2</v>
      </c>
      <c r="G132" s="2">
        <f>IFERROR(__xludf.DUMMYFUNCTION("""COMPUTED_VALUE"""),45483.66666666667)</f>
        <v>45483.66667</v>
      </c>
      <c r="H132" s="1">
        <f>IFERROR(__xludf.DUMMYFUNCTION("""COMPUTED_VALUE"""),4118.21)</f>
        <v>4118.21</v>
      </c>
      <c r="J132" s="2">
        <f>IFERROR(__xludf.DUMMYFUNCTION("""COMPUTED_VALUE"""),45483.66666666667)</f>
        <v>45483.66667</v>
      </c>
      <c r="K132" s="1">
        <f>IFERROR(__xludf.DUMMYFUNCTION("""COMPUTED_VALUE"""),4154.62)</f>
        <v>4154.62</v>
      </c>
      <c r="M132" s="2">
        <f>IFERROR(__xludf.DUMMYFUNCTION("""COMPUTED_VALUE"""),45483.66666666667)</f>
        <v>45483.66667</v>
      </c>
      <c r="N132" s="1">
        <f>IFERROR(__xludf.DUMMYFUNCTION("""COMPUTED_VALUE"""),6.7439443E7)</f>
        <v>67439443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IFERROR(__xludf.DUMMYFUNCTION("""COMPUTED_VALUE"""),4160.03)</f>
        <v>4160.03</v>
      </c>
      <c r="D133" s="2">
        <f>IFERROR(__xludf.DUMMYFUNCTION("""COMPUTED_VALUE"""),45484.66666666667)</f>
        <v>45484.66667</v>
      </c>
      <c r="E133" s="1">
        <f>IFERROR(__xludf.DUMMYFUNCTION("""COMPUTED_VALUE"""),4165.43)</f>
        <v>4165.43</v>
      </c>
      <c r="G133" s="2">
        <f>IFERROR(__xludf.DUMMYFUNCTION("""COMPUTED_VALUE"""),45484.66666666667)</f>
        <v>45484.66667</v>
      </c>
      <c r="H133" s="1">
        <f>IFERROR(__xludf.DUMMYFUNCTION("""COMPUTED_VALUE"""),4034.54)</f>
        <v>4034.54</v>
      </c>
      <c r="J133" s="2">
        <f>IFERROR(__xludf.DUMMYFUNCTION("""COMPUTED_VALUE"""),45484.66666666667)</f>
        <v>45484.66667</v>
      </c>
      <c r="K133" s="1">
        <f>IFERROR(__xludf.DUMMYFUNCTION("""COMPUTED_VALUE"""),4065.9)</f>
        <v>4065.9</v>
      </c>
      <c r="M133" s="2">
        <f>IFERROR(__xludf.DUMMYFUNCTION("""COMPUTED_VALUE"""),45484.66666666667)</f>
        <v>45484.66667</v>
      </c>
      <c r="N133" s="1">
        <f>IFERROR(__xludf.DUMMYFUNCTION("""COMPUTED_VALUE"""),9.0212495E7)</f>
        <v>90212495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IFERROR(__xludf.DUMMYFUNCTION("""COMPUTED_VALUE"""),4061.82)</f>
        <v>4061.82</v>
      </c>
      <c r="D134" s="2">
        <f>IFERROR(__xludf.DUMMYFUNCTION("""COMPUTED_VALUE"""),45485.66666666667)</f>
        <v>45485.66667</v>
      </c>
      <c r="E134" s="1">
        <f>IFERROR(__xludf.DUMMYFUNCTION("""COMPUTED_VALUE"""),4089.19)</f>
        <v>4089.19</v>
      </c>
      <c r="G134" s="2">
        <f>IFERROR(__xludf.DUMMYFUNCTION("""COMPUTED_VALUE"""),45485.66666666667)</f>
        <v>45485.66667</v>
      </c>
      <c r="H134" s="1">
        <f>IFERROR(__xludf.DUMMYFUNCTION("""COMPUTED_VALUE"""),4046.38)</f>
        <v>4046.38</v>
      </c>
      <c r="J134" s="2">
        <f>IFERROR(__xludf.DUMMYFUNCTION("""COMPUTED_VALUE"""),45485.66666666667)</f>
        <v>45485.66667</v>
      </c>
      <c r="K134" s="1">
        <f>IFERROR(__xludf.DUMMYFUNCTION("""COMPUTED_VALUE"""),4053.83)</f>
        <v>4053.83</v>
      </c>
      <c r="M134" s="2">
        <f>IFERROR(__xludf.DUMMYFUNCTION("""COMPUTED_VALUE"""),45485.66666666667)</f>
        <v>45485.66667</v>
      </c>
      <c r="N134" s="1">
        <f>IFERROR(__xludf.DUMMYFUNCTION("""COMPUTED_VALUE"""),6.651844E7)</f>
        <v>66518440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IFERROR(__xludf.DUMMYFUNCTION("""COMPUTED_VALUE"""),4056.24)</f>
        <v>4056.24</v>
      </c>
      <c r="D135" s="2">
        <f>IFERROR(__xludf.DUMMYFUNCTION("""COMPUTED_VALUE"""),45488.66666666667)</f>
        <v>45488.66667</v>
      </c>
      <c r="E135" s="1">
        <f>IFERROR(__xludf.DUMMYFUNCTION("""COMPUTED_VALUE"""),4086.1)</f>
        <v>4086.1</v>
      </c>
      <c r="G135" s="2">
        <f>IFERROR(__xludf.DUMMYFUNCTION("""COMPUTED_VALUE"""),45488.66666666667)</f>
        <v>45488.66667</v>
      </c>
      <c r="H135" s="1">
        <f>IFERROR(__xludf.DUMMYFUNCTION("""COMPUTED_VALUE"""),4006.63)</f>
        <v>4006.63</v>
      </c>
      <c r="J135" s="2">
        <f>IFERROR(__xludf.DUMMYFUNCTION("""COMPUTED_VALUE"""),45488.66666666667)</f>
        <v>45488.66667</v>
      </c>
      <c r="K135" s="1">
        <f>IFERROR(__xludf.DUMMYFUNCTION("""COMPUTED_VALUE"""),4030.95)</f>
        <v>4030.95</v>
      </c>
      <c r="M135" s="2">
        <f>IFERROR(__xludf.DUMMYFUNCTION("""COMPUTED_VALUE"""),45488.66666666667)</f>
        <v>45488.66667</v>
      </c>
      <c r="N135" s="1">
        <f>IFERROR(__xludf.DUMMYFUNCTION("""COMPUTED_VALUE"""),7.7460995E7)</f>
        <v>77460995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IFERROR(__xludf.DUMMYFUNCTION("""COMPUTED_VALUE"""),4071.86)</f>
        <v>4071.86</v>
      </c>
      <c r="D136" s="2">
        <f>IFERROR(__xludf.DUMMYFUNCTION("""COMPUTED_VALUE"""),45489.66666666667)</f>
        <v>45489.66667</v>
      </c>
      <c r="E136" s="1">
        <f>IFERROR(__xludf.DUMMYFUNCTION("""COMPUTED_VALUE"""),4085.97)</f>
        <v>4085.97</v>
      </c>
      <c r="G136" s="2">
        <f>IFERROR(__xludf.DUMMYFUNCTION("""COMPUTED_VALUE"""),45489.66666666667)</f>
        <v>45489.66667</v>
      </c>
      <c r="H136" s="1">
        <f>IFERROR(__xludf.DUMMYFUNCTION("""COMPUTED_VALUE"""),4028.67)</f>
        <v>4028.67</v>
      </c>
      <c r="J136" s="2">
        <f>IFERROR(__xludf.DUMMYFUNCTION("""COMPUTED_VALUE"""),45489.66666666667)</f>
        <v>45489.66667</v>
      </c>
      <c r="K136" s="1">
        <f>IFERROR(__xludf.DUMMYFUNCTION("""COMPUTED_VALUE"""),4044.65)</f>
        <v>4044.65</v>
      </c>
      <c r="M136" s="2">
        <f>IFERROR(__xludf.DUMMYFUNCTION("""COMPUTED_VALUE"""),45489.66666666667)</f>
        <v>45489.66667</v>
      </c>
      <c r="N136" s="1">
        <f>IFERROR(__xludf.DUMMYFUNCTION("""COMPUTED_VALUE"""),6.9907267E7)</f>
        <v>69907267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IFERROR(__xludf.DUMMYFUNCTION("""COMPUTED_VALUE"""),4022.32)</f>
        <v>4022.32</v>
      </c>
      <c r="D137" s="2">
        <f>IFERROR(__xludf.DUMMYFUNCTION("""COMPUTED_VALUE"""),45490.66666666667)</f>
        <v>45490.66667</v>
      </c>
      <c r="E137" s="1">
        <f>IFERROR(__xludf.DUMMYFUNCTION("""COMPUTED_VALUE"""),4022.41)</f>
        <v>4022.41</v>
      </c>
      <c r="G137" s="2">
        <f>IFERROR(__xludf.DUMMYFUNCTION("""COMPUTED_VALUE"""),45490.66666666667)</f>
        <v>45490.66667</v>
      </c>
      <c r="H137" s="1">
        <f>IFERROR(__xludf.DUMMYFUNCTION("""COMPUTED_VALUE"""),3943.42)</f>
        <v>3943.42</v>
      </c>
      <c r="J137" s="2">
        <f>IFERROR(__xludf.DUMMYFUNCTION("""COMPUTED_VALUE"""),45490.66666666667)</f>
        <v>45490.66667</v>
      </c>
      <c r="K137" s="1">
        <f>IFERROR(__xludf.DUMMYFUNCTION("""COMPUTED_VALUE"""),3975.28)</f>
        <v>3975.28</v>
      </c>
      <c r="M137" s="2">
        <f>IFERROR(__xludf.DUMMYFUNCTION("""COMPUTED_VALUE"""),45490.66666666667)</f>
        <v>45490.66667</v>
      </c>
      <c r="N137" s="1">
        <f>IFERROR(__xludf.DUMMYFUNCTION("""COMPUTED_VALUE"""),8.7552203E7)</f>
        <v>87552203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IFERROR(__xludf.DUMMYFUNCTION("""COMPUTED_VALUE"""),3998.57)</f>
        <v>3998.57</v>
      </c>
      <c r="D138" s="2">
        <f>IFERROR(__xludf.DUMMYFUNCTION("""COMPUTED_VALUE"""),45491.66666666667)</f>
        <v>45491.66667</v>
      </c>
      <c r="E138" s="1">
        <f>IFERROR(__xludf.DUMMYFUNCTION("""COMPUTED_VALUE"""),3998.57)</f>
        <v>3998.57</v>
      </c>
      <c r="G138" s="2">
        <f>IFERROR(__xludf.DUMMYFUNCTION("""COMPUTED_VALUE"""),45491.66666666667)</f>
        <v>45491.66667</v>
      </c>
      <c r="H138" s="1">
        <f>IFERROR(__xludf.DUMMYFUNCTION("""COMPUTED_VALUE"""),3863.99)</f>
        <v>3863.99</v>
      </c>
      <c r="J138" s="2">
        <f>IFERROR(__xludf.DUMMYFUNCTION("""COMPUTED_VALUE"""),45491.66666666667)</f>
        <v>45491.66667</v>
      </c>
      <c r="K138" s="1">
        <f>IFERROR(__xludf.DUMMYFUNCTION("""COMPUTED_VALUE"""),3906.14)</f>
        <v>3906.14</v>
      </c>
      <c r="M138" s="2">
        <f>IFERROR(__xludf.DUMMYFUNCTION("""COMPUTED_VALUE"""),45491.66666666667)</f>
        <v>45491.66667</v>
      </c>
      <c r="N138" s="1">
        <f>IFERROR(__xludf.DUMMYFUNCTION("""COMPUTED_VALUE"""),8.7031177E7)</f>
        <v>87031177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IFERROR(__xludf.DUMMYFUNCTION("""COMPUTED_VALUE"""),3870.27)</f>
        <v>3870.27</v>
      </c>
      <c r="D139" s="2">
        <f>IFERROR(__xludf.DUMMYFUNCTION("""COMPUTED_VALUE"""),45492.66666666667)</f>
        <v>45492.66667</v>
      </c>
      <c r="E139" s="1">
        <f>IFERROR(__xludf.DUMMYFUNCTION("""COMPUTED_VALUE"""),3924.3)</f>
        <v>3924.3</v>
      </c>
      <c r="G139" s="2">
        <f>IFERROR(__xludf.DUMMYFUNCTION("""COMPUTED_VALUE"""),45492.66666666667)</f>
        <v>45492.66667</v>
      </c>
      <c r="H139" s="1">
        <f>IFERROR(__xludf.DUMMYFUNCTION("""COMPUTED_VALUE"""),3858.87)</f>
        <v>3858.87</v>
      </c>
      <c r="J139" s="2">
        <f>IFERROR(__xludf.DUMMYFUNCTION("""COMPUTED_VALUE"""),45492.66666666667)</f>
        <v>45492.66667</v>
      </c>
      <c r="K139" s="1">
        <f>IFERROR(__xludf.DUMMYFUNCTION("""COMPUTED_VALUE"""),3893.48)</f>
        <v>3893.48</v>
      </c>
      <c r="M139" s="2">
        <f>IFERROR(__xludf.DUMMYFUNCTION("""COMPUTED_VALUE"""),45492.66666666667)</f>
        <v>45492.66667</v>
      </c>
      <c r="N139" s="1">
        <f>IFERROR(__xludf.DUMMYFUNCTION("""COMPUTED_VALUE"""),7.7352003E7)</f>
        <v>77352003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IFERROR(__xludf.DUMMYFUNCTION("""COMPUTED_VALUE"""),3925.0)</f>
        <v>3925</v>
      </c>
      <c r="D140" s="2">
        <f>IFERROR(__xludf.DUMMYFUNCTION("""COMPUTED_VALUE"""),45495.66666666667)</f>
        <v>45495.66667</v>
      </c>
      <c r="E140" s="1">
        <f>IFERROR(__xludf.DUMMYFUNCTION("""COMPUTED_VALUE"""),3925.0)</f>
        <v>3925</v>
      </c>
      <c r="G140" s="2">
        <f>IFERROR(__xludf.DUMMYFUNCTION("""COMPUTED_VALUE"""),45495.66666666667)</f>
        <v>45495.66667</v>
      </c>
      <c r="H140" s="1">
        <f>IFERROR(__xludf.DUMMYFUNCTION("""COMPUTED_VALUE"""),3882.87)</f>
        <v>3882.87</v>
      </c>
      <c r="J140" s="2">
        <f>IFERROR(__xludf.DUMMYFUNCTION("""COMPUTED_VALUE"""),45495.66666666667)</f>
        <v>45495.66667</v>
      </c>
      <c r="K140" s="1">
        <f>IFERROR(__xludf.DUMMYFUNCTION("""COMPUTED_VALUE"""),3890.97)</f>
        <v>3890.97</v>
      </c>
      <c r="M140" s="2">
        <f>IFERROR(__xludf.DUMMYFUNCTION("""COMPUTED_VALUE"""),45495.66666666667)</f>
        <v>45495.66667</v>
      </c>
      <c r="N140" s="1">
        <f>IFERROR(__xludf.DUMMYFUNCTION("""COMPUTED_VALUE"""),7.7279834E7)</f>
        <v>77279834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IFERROR(__xludf.DUMMYFUNCTION("""COMPUTED_VALUE"""),3913.0)</f>
        <v>3913</v>
      </c>
      <c r="D141" s="2">
        <f>IFERROR(__xludf.DUMMYFUNCTION("""COMPUTED_VALUE"""),45496.66666666667)</f>
        <v>45496.66667</v>
      </c>
      <c r="E141" s="1">
        <f>IFERROR(__xludf.DUMMYFUNCTION("""COMPUTED_VALUE"""),3990.57)</f>
        <v>3990.57</v>
      </c>
      <c r="G141" s="2">
        <f>IFERROR(__xludf.DUMMYFUNCTION("""COMPUTED_VALUE"""),45496.66666666667)</f>
        <v>45496.66667</v>
      </c>
      <c r="H141" s="1">
        <f>IFERROR(__xludf.DUMMYFUNCTION("""COMPUTED_VALUE"""),3903.6)</f>
        <v>3903.6</v>
      </c>
      <c r="J141" s="2">
        <f>IFERROR(__xludf.DUMMYFUNCTION("""COMPUTED_VALUE"""),45496.66666666667)</f>
        <v>45496.66667</v>
      </c>
      <c r="K141" s="1">
        <f>IFERROR(__xludf.DUMMYFUNCTION("""COMPUTED_VALUE"""),3948.09)</f>
        <v>3948.09</v>
      </c>
      <c r="M141" s="2">
        <f>IFERROR(__xludf.DUMMYFUNCTION("""COMPUTED_VALUE"""),45496.66666666667)</f>
        <v>45496.66667</v>
      </c>
      <c r="N141" s="1">
        <f>IFERROR(__xludf.DUMMYFUNCTION("""COMPUTED_VALUE"""),7.8670571E7)</f>
        <v>78670571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IFERROR(__xludf.DUMMYFUNCTION("""COMPUTED_VALUE"""),3895.05)</f>
        <v>3895.05</v>
      </c>
      <c r="D142" s="2">
        <f>IFERROR(__xludf.DUMMYFUNCTION("""COMPUTED_VALUE"""),45497.66666666667)</f>
        <v>45497.66667</v>
      </c>
      <c r="E142" s="1">
        <f>IFERROR(__xludf.DUMMYFUNCTION("""COMPUTED_VALUE"""),3924.07)</f>
        <v>3924.07</v>
      </c>
      <c r="G142" s="2">
        <f>IFERROR(__xludf.DUMMYFUNCTION("""COMPUTED_VALUE"""),45497.66666666667)</f>
        <v>45497.66667</v>
      </c>
      <c r="H142" s="1">
        <f>IFERROR(__xludf.DUMMYFUNCTION("""COMPUTED_VALUE"""),3844.23)</f>
        <v>3844.23</v>
      </c>
      <c r="J142" s="2">
        <f>IFERROR(__xludf.DUMMYFUNCTION("""COMPUTED_VALUE"""),45497.66666666667)</f>
        <v>45497.66667</v>
      </c>
      <c r="K142" s="1">
        <f>IFERROR(__xludf.DUMMYFUNCTION("""COMPUTED_VALUE"""),3848.99)</f>
        <v>3848.99</v>
      </c>
      <c r="M142" s="2">
        <f>IFERROR(__xludf.DUMMYFUNCTION("""COMPUTED_VALUE"""),45497.66666666667)</f>
        <v>45497.66667</v>
      </c>
      <c r="N142" s="1">
        <f>IFERROR(__xludf.DUMMYFUNCTION("""COMPUTED_VALUE"""),9.1930357E7)</f>
        <v>91930357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IFERROR(__xludf.DUMMYFUNCTION("""COMPUTED_VALUE"""),3876.03)</f>
        <v>3876.03</v>
      </c>
      <c r="D143" s="2">
        <f>IFERROR(__xludf.DUMMYFUNCTION("""COMPUTED_VALUE"""),45498.66666666667)</f>
        <v>45498.66667</v>
      </c>
      <c r="E143" s="1">
        <f>IFERROR(__xludf.DUMMYFUNCTION("""COMPUTED_VALUE"""),3890.8)</f>
        <v>3890.8</v>
      </c>
      <c r="G143" s="2">
        <f>IFERROR(__xludf.DUMMYFUNCTION("""COMPUTED_VALUE"""),45498.66666666667)</f>
        <v>45498.66667</v>
      </c>
      <c r="H143" s="1">
        <f>IFERROR(__xludf.DUMMYFUNCTION("""COMPUTED_VALUE"""),3795.22)</f>
        <v>3795.22</v>
      </c>
      <c r="J143" s="2">
        <f>IFERROR(__xludf.DUMMYFUNCTION("""COMPUTED_VALUE"""),45498.66666666667)</f>
        <v>45498.66667</v>
      </c>
      <c r="K143" s="1">
        <f>IFERROR(__xludf.DUMMYFUNCTION("""COMPUTED_VALUE"""),3820.52)</f>
        <v>3820.52</v>
      </c>
      <c r="M143" s="2">
        <f>IFERROR(__xludf.DUMMYFUNCTION("""COMPUTED_VALUE"""),45498.66666666667)</f>
        <v>45498.66667</v>
      </c>
      <c r="N143" s="1">
        <f>IFERROR(__xludf.DUMMYFUNCTION("""COMPUTED_VALUE"""),8.8567008E7)</f>
        <v>88567008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IFERROR(__xludf.DUMMYFUNCTION("""COMPUTED_VALUE"""),3834.36)</f>
        <v>3834.36</v>
      </c>
      <c r="D144" s="2">
        <f>IFERROR(__xludf.DUMMYFUNCTION("""COMPUTED_VALUE"""),45499.66666666667)</f>
        <v>45499.66667</v>
      </c>
      <c r="E144" s="1">
        <f>IFERROR(__xludf.DUMMYFUNCTION("""COMPUTED_VALUE"""),3873.84)</f>
        <v>3873.84</v>
      </c>
      <c r="G144" s="2">
        <f>IFERROR(__xludf.DUMMYFUNCTION("""COMPUTED_VALUE"""),45499.66666666667)</f>
        <v>45499.66667</v>
      </c>
      <c r="H144" s="1">
        <f>IFERROR(__xludf.DUMMYFUNCTION("""COMPUTED_VALUE"""),3825.68)</f>
        <v>3825.68</v>
      </c>
      <c r="J144" s="2">
        <f>IFERROR(__xludf.DUMMYFUNCTION("""COMPUTED_VALUE"""),45499.66666666667)</f>
        <v>45499.66667</v>
      </c>
      <c r="K144" s="1">
        <f>IFERROR(__xludf.DUMMYFUNCTION("""COMPUTED_VALUE"""),3860.89)</f>
        <v>3860.89</v>
      </c>
      <c r="M144" s="2">
        <f>IFERROR(__xludf.DUMMYFUNCTION("""COMPUTED_VALUE"""),45499.66666666667)</f>
        <v>45499.66667</v>
      </c>
      <c r="N144" s="1">
        <f>IFERROR(__xludf.DUMMYFUNCTION("""COMPUTED_VALUE"""),6.8253527E7)</f>
        <v>68253527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IFERROR(__xludf.DUMMYFUNCTION("""COMPUTED_VALUE"""),3883.95)</f>
        <v>3883.95</v>
      </c>
      <c r="D145" s="2">
        <f>IFERROR(__xludf.DUMMYFUNCTION("""COMPUTED_VALUE"""),45502.66666666667)</f>
        <v>45502.66667</v>
      </c>
      <c r="E145" s="1">
        <f>IFERROR(__xludf.DUMMYFUNCTION("""COMPUTED_VALUE"""),3891.77)</f>
        <v>3891.77</v>
      </c>
      <c r="G145" s="2">
        <f>IFERROR(__xludf.DUMMYFUNCTION("""COMPUTED_VALUE"""),45502.66666666667)</f>
        <v>45502.66667</v>
      </c>
      <c r="H145" s="1">
        <f>IFERROR(__xludf.DUMMYFUNCTION("""COMPUTED_VALUE"""),3854.17)</f>
        <v>3854.17</v>
      </c>
      <c r="J145" s="2">
        <f>IFERROR(__xludf.DUMMYFUNCTION("""COMPUTED_VALUE"""),45502.66666666667)</f>
        <v>45502.66667</v>
      </c>
      <c r="K145" s="1">
        <f>IFERROR(__xludf.DUMMYFUNCTION("""COMPUTED_VALUE"""),3867.47)</f>
        <v>3867.47</v>
      </c>
      <c r="M145" s="2">
        <f>IFERROR(__xludf.DUMMYFUNCTION("""COMPUTED_VALUE"""),45502.66666666667)</f>
        <v>45502.66667</v>
      </c>
      <c r="N145" s="1">
        <f>IFERROR(__xludf.DUMMYFUNCTION("""COMPUTED_VALUE"""),6.7025145E7)</f>
        <v>67025145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IFERROR(__xludf.DUMMYFUNCTION("""COMPUTED_VALUE"""),3891.75)</f>
        <v>3891.75</v>
      </c>
      <c r="D146" s="2">
        <f>IFERROR(__xludf.DUMMYFUNCTION("""COMPUTED_VALUE"""),45503.66666666667)</f>
        <v>45503.66667</v>
      </c>
      <c r="E146" s="1">
        <f>IFERROR(__xludf.DUMMYFUNCTION("""COMPUTED_VALUE"""),3904.15)</f>
        <v>3904.15</v>
      </c>
      <c r="G146" s="2">
        <f>IFERROR(__xludf.DUMMYFUNCTION("""COMPUTED_VALUE"""),45503.66666666667)</f>
        <v>45503.66667</v>
      </c>
      <c r="H146" s="1">
        <f>IFERROR(__xludf.DUMMYFUNCTION("""COMPUTED_VALUE"""),3810.33)</f>
        <v>3810.33</v>
      </c>
      <c r="J146" s="2">
        <f>IFERROR(__xludf.DUMMYFUNCTION("""COMPUTED_VALUE"""),45503.66666666667)</f>
        <v>45503.66667</v>
      </c>
      <c r="K146" s="1">
        <f>IFERROR(__xludf.DUMMYFUNCTION("""COMPUTED_VALUE"""),3842.87)</f>
        <v>3842.87</v>
      </c>
      <c r="M146" s="2">
        <f>IFERROR(__xludf.DUMMYFUNCTION("""COMPUTED_VALUE"""),45503.66666666667)</f>
        <v>45503.66667</v>
      </c>
      <c r="N146" s="1">
        <f>IFERROR(__xludf.DUMMYFUNCTION("""COMPUTED_VALUE"""),7.4502449E7)</f>
        <v>74502449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IFERROR(__xludf.DUMMYFUNCTION("""COMPUTED_VALUE"""),3900.72)</f>
        <v>3900.72</v>
      </c>
      <c r="D147" s="2">
        <f>IFERROR(__xludf.DUMMYFUNCTION("""COMPUTED_VALUE"""),45504.66666666667)</f>
        <v>45504.66667</v>
      </c>
      <c r="E147" s="1">
        <f>IFERROR(__xludf.DUMMYFUNCTION("""COMPUTED_VALUE"""),3936.8)</f>
        <v>3936.8</v>
      </c>
      <c r="G147" s="2">
        <f>IFERROR(__xludf.DUMMYFUNCTION("""COMPUTED_VALUE"""),45504.66666666667)</f>
        <v>45504.66667</v>
      </c>
      <c r="H147" s="1">
        <f>IFERROR(__xludf.DUMMYFUNCTION("""COMPUTED_VALUE"""),3880.47)</f>
        <v>3880.47</v>
      </c>
      <c r="J147" s="2">
        <f>IFERROR(__xludf.DUMMYFUNCTION("""COMPUTED_VALUE"""),45504.66666666667)</f>
        <v>45504.66667</v>
      </c>
      <c r="K147" s="1">
        <f>IFERROR(__xludf.DUMMYFUNCTION("""COMPUTED_VALUE"""),3923.58)</f>
        <v>3923.58</v>
      </c>
      <c r="M147" s="2">
        <f>IFERROR(__xludf.DUMMYFUNCTION("""COMPUTED_VALUE"""),45504.66666666667)</f>
        <v>45504.66667</v>
      </c>
      <c r="N147" s="1">
        <f>IFERROR(__xludf.DUMMYFUNCTION("""COMPUTED_VALUE"""),9.7672923E7)</f>
        <v>97672923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IFERROR(__xludf.DUMMYFUNCTION("""COMPUTED_VALUE"""),3956.27)</f>
        <v>3956.27</v>
      </c>
      <c r="D148" s="2">
        <f>IFERROR(__xludf.DUMMYFUNCTION("""COMPUTED_VALUE"""),45505.66666666667)</f>
        <v>45505.66667</v>
      </c>
      <c r="E148" s="1">
        <f>IFERROR(__xludf.DUMMYFUNCTION("""COMPUTED_VALUE"""),3977.39)</f>
        <v>3977.39</v>
      </c>
      <c r="G148" s="2">
        <f>IFERROR(__xludf.DUMMYFUNCTION("""COMPUTED_VALUE"""),45505.66666666667)</f>
        <v>45505.66667</v>
      </c>
      <c r="H148" s="1">
        <f>IFERROR(__xludf.DUMMYFUNCTION("""COMPUTED_VALUE"""),3844.81)</f>
        <v>3844.81</v>
      </c>
      <c r="J148" s="2">
        <f>IFERROR(__xludf.DUMMYFUNCTION("""COMPUTED_VALUE"""),45505.66666666667)</f>
        <v>45505.66667</v>
      </c>
      <c r="K148" s="1">
        <f>IFERROR(__xludf.DUMMYFUNCTION("""COMPUTED_VALUE"""),3882.03)</f>
        <v>3882.03</v>
      </c>
      <c r="M148" s="2">
        <f>IFERROR(__xludf.DUMMYFUNCTION("""COMPUTED_VALUE"""),45505.66666666667)</f>
        <v>45505.66667</v>
      </c>
      <c r="N148" s="1">
        <f>IFERROR(__xludf.DUMMYFUNCTION("""COMPUTED_VALUE"""),1.19951662E8)</f>
        <v>119951662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IFERROR(__xludf.DUMMYFUNCTION("""COMPUTED_VALUE"""),3618.02)</f>
        <v>3618.02</v>
      </c>
      <c r="D149" s="2">
        <f>IFERROR(__xludf.DUMMYFUNCTION("""COMPUTED_VALUE"""),45506.66666666667)</f>
        <v>45506.66667</v>
      </c>
      <c r="E149" s="1">
        <f>IFERROR(__xludf.DUMMYFUNCTION("""COMPUTED_VALUE"""),3653.5)</f>
        <v>3653.5</v>
      </c>
      <c r="G149" s="2">
        <f>IFERROR(__xludf.DUMMYFUNCTION("""COMPUTED_VALUE"""),45506.66666666667)</f>
        <v>45506.66667</v>
      </c>
      <c r="H149" s="1">
        <f>IFERROR(__xludf.DUMMYFUNCTION("""COMPUTED_VALUE"""),3539.0)</f>
        <v>3539</v>
      </c>
      <c r="J149" s="2">
        <f>IFERROR(__xludf.DUMMYFUNCTION("""COMPUTED_VALUE"""),45506.66666666667)</f>
        <v>45506.66667</v>
      </c>
      <c r="K149" s="1">
        <f>IFERROR(__xludf.DUMMYFUNCTION("""COMPUTED_VALUE"""),3642.59)</f>
        <v>3642.59</v>
      </c>
      <c r="M149" s="2">
        <f>IFERROR(__xludf.DUMMYFUNCTION("""COMPUTED_VALUE"""),45506.66666666667)</f>
        <v>45506.66667</v>
      </c>
      <c r="N149" s="1">
        <f>IFERROR(__xludf.DUMMYFUNCTION("""COMPUTED_VALUE"""),1.97324652E8)</f>
        <v>197324652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IFERROR(__xludf.DUMMYFUNCTION("""COMPUTED_VALUE"""),3416.54)</f>
        <v>3416.54</v>
      </c>
      <c r="D150" s="2">
        <f>IFERROR(__xludf.DUMMYFUNCTION("""COMPUTED_VALUE"""),45509.66666666667)</f>
        <v>45509.66667</v>
      </c>
      <c r="E150" s="1">
        <f>IFERROR(__xludf.DUMMYFUNCTION("""COMPUTED_VALUE"""),3547.55)</f>
        <v>3547.55</v>
      </c>
      <c r="G150" s="2">
        <f>IFERROR(__xludf.DUMMYFUNCTION("""COMPUTED_VALUE"""),45509.66666666667)</f>
        <v>45509.66667</v>
      </c>
      <c r="H150" s="1">
        <f>IFERROR(__xludf.DUMMYFUNCTION("""COMPUTED_VALUE"""),3388.9)</f>
        <v>3388.9</v>
      </c>
      <c r="J150" s="2">
        <f>IFERROR(__xludf.DUMMYFUNCTION("""COMPUTED_VALUE"""),45509.66666666667)</f>
        <v>45509.66667</v>
      </c>
      <c r="K150" s="1">
        <f>IFERROR(__xludf.DUMMYFUNCTION("""COMPUTED_VALUE"""),3518.9)</f>
        <v>3518.9</v>
      </c>
      <c r="M150" s="2">
        <f>IFERROR(__xludf.DUMMYFUNCTION("""COMPUTED_VALUE"""),45509.66666666667)</f>
        <v>45509.66667</v>
      </c>
      <c r="N150" s="1">
        <f>IFERROR(__xludf.DUMMYFUNCTION("""COMPUTED_VALUE"""),1.42761491E8)</f>
        <v>142761491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IFERROR(__xludf.DUMMYFUNCTION("""COMPUTED_VALUE"""),3533.98)</f>
        <v>3533.98</v>
      </c>
      <c r="D151" s="2">
        <f>IFERROR(__xludf.DUMMYFUNCTION("""COMPUTED_VALUE"""),45510.66666666667)</f>
        <v>45510.66667</v>
      </c>
      <c r="E151" s="1">
        <f>IFERROR(__xludf.DUMMYFUNCTION("""COMPUTED_VALUE"""),3605.46)</f>
        <v>3605.46</v>
      </c>
      <c r="G151" s="2">
        <f>IFERROR(__xludf.DUMMYFUNCTION("""COMPUTED_VALUE"""),45510.66666666667)</f>
        <v>45510.66667</v>
      </c>
      <c r="H151" s="1">
        <f>IFERROR(__xludf.DUMMYFUNCTION("""COMPUTED_VALUE"""),3497.51)</f>
        <v>3497.51</v>
      </c>
      <c r="J151" s="2">
        <f>IFERROR(__xludf.DUMMYFUNCTION("""COMPUTED_VALUE"""),45510.66666666667)</f>
        <v>45510.66667</v>
      </c>
      <c r="K151" s="1">
        <f>IFERROR(__xludf.DUMMYFUNCTION("""COMPUTED_VALUE"""),3544.01)</f>
        <v>3544.01</v>
      </c>
      <c r="M151" s="2">
        <f>IFERROR(__xludf.DUMMYFUNCTION("""COMPUTED_VALUE"""),45510.66666666667)</f>
        <v>45510.66667</v>
      </c>
      <c r="N151" s="1">
        <f>IFERROR(__xludf.DUMMYFUNCTION("""COMPUTED_VALUE"""),1.04427953E8)</f>
        <v>104427953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IFERROR(__xludf.DUMMYFUNCTION("""COMPUTED_VALUE"""),3611.61)</f>
        <v>3611.61</v>
      </c>
      <c r="D152" s="2">
        <f>IFERROR(__xludf.DUMMYFUNCTION("""COMPUTED_VALUE"""),45511.66666666667)</f>
        <v>45511.66667</v>
      </c>
      <c r="E152" s="1">
        <f>IFERROR(__xludf.DUMMYFUNCTION("""COMPUTED_VALUE"""),3638.13)</f>
        <v>3638.13</v>
      </c>
      <c r="G152" s="2">
        <f>IFERROR(__xludf.DUMMYFUNCTION("""COMPUTED_VALUE"""),45511.66666666667)</f>
        <v>45511.66667</v>
      </c>
      <c r="H152" s="1">
        <f>IFERROR(__xludf.DUMMYFUNCTION("""COMPUTED_VALUE"""),3526.08)</f>
        <v>3526.08</v>
      </c>
      <c r="J152" s="2">
        <f>IFERROR(__xludf.DUMMYFUNCTION("""COMPUTED_VALUE"""),45511.66666666667)</f>
        <v>45511.66667</v>
      </c>
      <c r="K152" s="1">
        <f>IFERROR(__xludf.DUMMYFUNCTION("""COMPUTED_VALUE"""),3542.05)</f>
        <v>3542.05</v>
      </c>
      <c r="M152" s="2">
        <f>IFERROR(__xludf.DUMMYFUNCTION("""COMPUTED_VALUE"""),45511.66666666667)</f>
        <v>45511.66667</v>
      </c>
      <c r="N152" s="1">
        <f>IFERROR(__xludf.DUMMYFUNCTION("""COMPUTED_VALUE"""),9.0487557E7)</f>
        <v>90487557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IFERROR(__xludf.DUMMYFUNCTION("""COMPUTED_VALUE"""),3584.39)</f>
        <v>3584.39</v>
      </c>
      <c r="D153" s="2">
        <f>IFERROR(__xludf.DUMMYFUNCTION("""COMPUTED_VALUE"""),45512.66666666667)</f>
        <v>45512.66667</v>
      </c>
      <c r="E153" s="1">
        <f>IFERROR(__xludf.DUMMYFUNCTION("""COMPUTED_VALUE"""),3621.74)</f>
        <v>3621.74</v>
      </c>
      <c r="G153" s="2">
        <f>IFERROR(__xludf.DUMMYFUNCTION("""COMPUTED_VALUE"""),45512.66666666667)</f>
        <v>45512.66667</v>
      </c>
      <c r="H153" s="1">
        <f>IFERROR(__xludf.DUMMYFUNCTION("""COMPUTED_VALUE"""),3556.96)</f>
        <v>3556.96</v>
      </c>
      <c r="J153" s="2">
        <f>IFERROR(__xludf.DUMMYFUNCTION("""COMPUTED_VALUE"""),45512.66666666667)</f>
        <v>45512.66667</v>
      </c>
      <c r="K153" s="1">
        <f>IFERROR(__xludf.DUMMYFUNCTION("""COMPUTED_VALUE"""),3611.21)</f>
        <v>3611.21</v>
      </c>
      <c r="M153" s="2">
        <f>IFERROR(__xludf.DUMMYFUNCTION("""COMPUTED_VALUE"""),45512.66666666667)</f>
        <v>45512.66667</v>
      </c>
      <c r="N153" s="1">
        <f>IFERROR(__xludf.DUMMYFUNCTION("""COMPUTED_VALUE"""),7.9657775E7)</f>
        <v>79657775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IFERROR(__xludf.DUMMYFUNCTION("""COMPUTED_VALUE"""),3617.48)</f>
        <v>3617.48</v>
      </c>
      <c r="D154" s="2">
        <f>IFERROR(__xludf.DUMMYFUNCTION("""COMPUTED_VALUE"""),45513.66666666667)</f>
        <v>45513.66667</v>
      </c>
      <c r="E154" s="1">
        <f>IFERROR(__xludf.DUMMYFUNCTION("""COMPUTED_VALUE"""),3658.32)</f>
        <v>3658.32</v>
      </c>
      <c r="G154" s="2">
        <f>IFERROR(__xludf.DUMMYFUNCTION("""COMPUTED_VALUE"""),45513.66666666667)</f>
        <v>45513.66667</v>
      </c>
      <c r="H154" s="1">
        <f>IFERROR(__xludf.DUMMYFUNCTION("""COMPUTED_VALUE"""),3616.38)</f>
        <v>3616.38</v>
      </c>
      <c r="J154" s="2">
        <f>IFERROR(__xludf.DUMMYFUNCTION("""COMPUTED_VALUE"""),45513.66666666667)</f>
        <v>45513.66667</v>
      </c>
      <c r="K154" s="1">
        <f>IFERROR(__xludf.DUMMYFUNCTION("""COMPUTED_VALUE"""),3640.82)</f>
        <v>3640.82</v>
      </c>
      <c r="M154" s="2">
        <f>IFERROR(__xludf.DUMMYFUNCTION("""COMPUTED_VALUE"""),45513.66666666667)</f>
        <v>45513.66667</v>
      </c>
      <c r="N154" s="1">
        <f>IFERROR(__xludf.DUMMYFUNCTION("""COMPUTED_VALUE"""),7.1970775E7)</f>
        <v>71970775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IFERROR(__xludf.DUMMYFUNCTION("""COMPUTED_VALUE"""),3655.15)</f>
        <v>3655.15</v>
      </c>
      <c r="D155" s="2">
        <f>IFERROR(__xludf.DUMMYFUNCTION("""COMPUTED_VALUE"""),45516.66666666667)</f>
        <v>45516.66667</v>
      </c>
      <c r="E155" s="1">
        <f>IFERROR(__xludf.DUMMYFUNCTION("""COMPUTED_VALUE"""),3678.52)</f>
        <v>3678.52</v>
      </c>
      <c r="G155" s="2">
        <f>IFERROR(__xludf.DUMMYFUNCTION("""COMPUTED_VALUE"""),45516.66666666667)</f>
        <v>45516.66667</v>
      </c>
      <c r="H155" s="1">
        <f>IFERROR(__xludf.DUMMYFUNCTION("""COMPUTED_VALUE"""),3627.79)</f>
        <v>3627.79</v>
      </c>
      <c r="J155" s="2">
        <f>IFERROR(__xludf.DUMMYFUNCTION("""COMPUTED_VALUE"""),45516.66666666667)</f>
        <v>45516.66667</v>
      </c>
      <c r="K155" s="1">
        <f>IFERROR(__xludf.DUMMYFUNCTION("""COMPUTED_VALUE"""),3648.08)</f>
        <v>3648.08</v>
      </c>
      <c r="M155" s="2">
        <f>IFERROR(__xludf.DUMMYFUNCTION("""COMPUTED_VALUE"""),45516.66666666667)</f>
        <v>45516.66667</v>
      </c>
      <c r="N155" s="1">
        <f>IFERROR(__xludf.DUMMYFUNCTION("""COMPUTED_VALUE"""),7.2307472E7)</f>
        <v>72307472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IFERROR(__xludf.DUMMYFUNCTION("""COMPUTED_VALUE"""),3660.1)</f>
        <v>3660.1</v>
      </c>
      <c r="D156" s="2">
        <f>IFERROR(__xludf.DUMMYFUNCTION("""COMPUTED_VALUE"""),45517.66666666667)</f>
        <v>45517.66667</v>
      </c>
      <c r="E156" s="1">
        <f>IFERROR(__xludf.DUMMYFUNCTION("""COMPUTED_VALUE"""),3703.88)</f>
        <v>3703.88</v>
      </c>
      <c r="G156" s="2">
        <f>IFERROR(__xludf.DUMMYFUNCTION("""COMPUTED_VALUE"""),45517.66666666667)</f>
        <v>45517.66667</v>
      </c>
      <c r="H156" s="1">
        <f>IFERROR(__xludf.DUMMYFUNCTION("""COMPUTED_VALUE"""),3638.78)</f>
        <v>3638.78</v>
      </c>
      <c r="J156" s="2">
        <f>IFERROR(__xludf.DUMMYFUNCTION("""COMPUTED_VALUE"""),45517.66666666667)</f>
        <v>45517.66667</v>
      </c>
      <c r="K156" s="1">
        <f>IFERROR(__xludf.DUMMYFUNCTION("""COMPUTED_VALUE"""),3693.94)</f>
        <v>3693.94</v>
      </c>
      <c r="M156" s="2">
        <f>IFERROR(__xludf.DUMMYFUNCTION("""COMPUTED_VALUE"""),45517.66666666667)</f>
        <v>45517.66667</v>
      </c>
      <c r="N156" s="1">
        <f>IFERROR(__xludf.DUMMYFUNCTION("""COMPUTED_VALUE"""),9.0201872E7)</f>
        <v>90201872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IFERROR(__xludf.DUMMYFUNCTION("""COMPUTED_VALUE"""),3718.24)</f>
        <v>3718.24</v>
      </c>
      <c r="D157" s="2">
        <f>IFERROR(__xludf.DUMMYFUNCTION("""COMPUTED_VALUE"""),45518.66666666667)</f>
        <v>45518.66667</v>
      </c>
      <c r="E157" s="1">
        <f>IFERROR(__xludf.DUMMYFUNCTION("""COMPUTED_VALUE"""),3720.3)</f>
        <v>3720.3</v>
      </c>
      <c r="G157" s="2">
        <f>IFERROR(__xludf.DUMMYFUNCTION("""COMPUTED_VALUE"""),45518.66666666667)</f>
        <v>45518.66667</v>
      </c>
      <c r="H157" s="1">
        <f>IFERROR(__xludf.DUMMYFUNCTION("""COMPUTED_VALUE"""),3673.67)</f>
        <v>3673.67</v>
      </c>
      <c r="J157" s="2">
        <f>IFERROR(__xludf.DUMMYFUNCTION("""COMPUTED_VALUE"""),45518.66666666667)</f>
        <v>45518.66667</v>
      </c>
      <c r="K157" s="1">
        <f>IFERROR(__xludf.DUMMYFUNCTION("""COMPUTED_VALUE"""),3692.55)</f>
        <v>3692.55</v>
      </c>
      <c r="M157" s="2">
        <f>IFERROR(__xludf.DUMMYFUNCTION("""COMPUTED_VALUE"""),45518.66666666667)</f>
        <v>45518.66667</v>
      </c>
      <c r="N157" s="1">
        <f>IFERROR(__xludf.DUMMYFUNCTION("""COMPUTED_VALUE"""),7.5304584E7)</f>
        <v>75304584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IFERROR(__xludf.DUMMYFUNCTION("""COMPUTED_VALUE"""),3813.79)</f>
        <v>3813.79</v>
      </c>
      <c r="D158" s="2">
        <f>IFERROR(__xludf.DUMMYFUNCTION("""COMPUTED_VALUE"""),45519.66666666667)</f>
        <v>45519.66667</v>
      </c>
      <c r="E158" s="1">
        <f>IFERROR(__xludf.DUMMYFUNCTION("""COMPUTED_VALUE"""),3854.01)</f>
        <v>3854.01</v>
      </c>
      <c r="G158" s="2">
        <f>IFERROR(__xludf.DUMMYFUNCTION("""COMPUTED_VALUE"""),45519.66666666667)</f>
        <v>45519.66667</v>
      </c>
      <c r="H158" s="1">
        <f>IFERROR(__xludf.DUMMYFUNCTION("""COMPUTED_VALUE"""),3801.84)</f>
        <v>3801.84</v>
      </c>
      <c r="J158" s="2">
        <f>IFERROR(__xludf.DUMMYFUNCTION("""COMPUTED_VALUE"""),45519.66666666667)</f>
        <v>45519.66667</v>
      </c>
      <c r="K158" s="1">
        <f>IFERROR(__xludf.DUMMYFUNCTION("""COMPUTED_VALUE"""),3847.25)</f>
        <v>3847.25</v>
      </c>
      <c r="M158" s="2">
        <f>IFERROR(__xludf.DUMMYFUNCTION("""COMPUTED_VALUE"""),45519.66666666667)</f>
        <v>45519.66667</v>
      </c>
      <c r="N158" s="1">
        <f>IFERROR(__xludf.DUMMYFUNCTION("""COMPUTED_VALUE"""),1.32719373E8)</f>
        <v>132719373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IFERROR(__xludf.DUMMYFUNCTION("""COMPUTED_VALUE"""),3833.13)</f>
        <v>3833.13</v>
      </c>
      <c r="D159" s="2">
        <f>IFERROR(__xludf.DUMMYFUNCTION("""COMPUTED_VALUE"""),45520.66666666667)</f>
        <v>45520.66667</v>
      </c>
      <c r="E159" s="1">
        <f>IFERROR(__xludf.DUMMYFUNCTION("""COMPUTED_VALUE"""),3857.04)</f>
        <v>3857.04</v>
      </c>
      <c r="G159" s="2">
        <f>IFERROR(__xludf.DUMMYFUNCTION("""COMPUTED_VALUE"""),45520.66666666667)</f>
        <v>45520.66667</v>
      </c>
      <c r="H159" s="1">
        <f>IFERROR(__xludf.DUMMYFUNCTION("""COMPUTED_VALUE"""),3821.93)</f>
        <v>3821.93</v>
      </c>
      <c r="J159" s="2">
        <f>IFERROR(__xludf.DUMMYFUNCTION("""COMPUTED_VALUE"""),45520.66666666667)</f>
        <v>45520.66667</v>
      </c>
      <c r="K159" s="1">
        <f>IFERROR(__xludf.DUMMYFUNCTION("""COMPUTED_VALUE"""),3840.29)</f>
        <v>3840.29</v>
      </c>
      <c r="M159" s="2">
        <f>IFERROR(__xludf.DUMMYFUNCTION("""COMPUTED_VALUE"""),45520.66666666667)</f>
        <v>45520.66667</v>
      </c>
      <c r="N159" s="1">
        <f>IFERROR(__xludf.DUMMYFUNCTION("""COMPUTED_VALUE"""),7.3746812E7)</f>
        <v>73746812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IFERROR(__xludf.DUMMYFUNCTION("""COMPUTED_VALUE"""),3849.39)</f>
        <v>3849.39</v>
      </c>
      <c r="D160" s="2">
        <f>IFERROR(__xludf.DUMMYFUNCTION("""COMPUTED_VALUE"""),45523.66666666667)</f>
        <v>45523.66667</v>
      </c>
      <c r="E160" s="1">
        <f>IFERROR(__xludf.DUMMYFUNCTION("""COMPUTED_VALUE"""),3861.64)</f>
        <v>3861.64</v>
      </c>
      <c r="G160" s="2">
        <f>IFERROR(__xludf.DUMMYFUNCTION("""COMPUTED_VALUE"""),45523.66666666667)</f>
        <v>45523.66667</v>
      </c>
      <c r="H160" s="1">
        <f>IFERROR(__xludf.DUMMYFUNCTION("""COMPUTED_VALUE"""),3833.29)</f>
        <v>3833.29</v>
      </c>
      <c r="J160" s="2">
        <f>IFERROR(__xludf.DUMMYFUNCTION("""COMPUTED_VALUE"""),45523.66666666667)</f>
        <v>45523.66667</v>
      </c>
      <c r="K160" s="1">
        <f>IFERROR(__xludf.DUMMYFUNCTION("""COMPUTED_VALUE"""),3861.5)</f>
        <v>3861.5</v>
      </c>
      <c r="M160" s="2">
        <f>IFERROR(__xludf.DUMMYFUNCTION("""COMPUTED_VALUE"""),45523.66666666667)</f>
        <v>45523.66667</v>
      </c>
      <c r="N160" s="1">
        <f>IFERROR(__xludf.DUMMYFUNCTION("""COMPUTED_VALUE"""),6.6931885E7)</f>
        <v>66931885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IFERROR(__xludf.DUMMYFUNCTION("""COMPUTED_VALUE"""),3858.81)</f>
        <v>3858.81</v>
      </c>
      <c r="D161" s="2">
        <f>IFERROR(__xludf.DUMMYFUNCTION("""COMPUTED_VALUE"""),45524.66666666667)</f>
        <v>45524.66667</v>
      </c>
      <c r="E161" s="1">
        <f>IFERROR(__xludf.DUMMYFUNCTION("""COMPUTED_VALUE"""),3878.76)</f>
        <v>3878.76</v>
      </c>
      <c r="G161" s="2">
        <f>IFERROR(__xludf.DUMMYFUNCTION("""COMPUTED_VALUE"""),45524.66666666667)</f>
        <v>45524.66667</v>
      </c>
      <c r="H161" s="1">
        <f>IFERROR(__xludf.DUMMYFUNCTION("""COMPUTED_VALUE"""),3853.68)</f>
        <v>3853.68</v>
      </c>
      <c r="J161" s="2">
        <f>IFERROR(__xludf.DUMMYFUNCTION("""COMPUTED_VALUE"""),45524.66666666667)</f>
        <v>45524.66667</v>
      </c>
      <c r="K161" s="1">
        <f>IFERROR(__xludf.DUMMYFUNCTION("""COMPUTED_VALUE"""),3877.89)</f>
        <v>3877.89</v>
      </c>
      <c r="M161" s="2">
        <f>IFERROR(__xludf.DUMMYFUNCTION("""COMPUTED_VALUE"""),45524.66666666667)</f>
        <v>45524.66667</v>
      </c>
      <c r="N161" s="1">
        <f>IFERROR(__xludf.DUMMYFUNCTION("""COMPUTED_VALUE"""),6.3704898E7)</f>
        <v>63704898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IFERROR(__xludf.DUMMYFUNCTION("""COMPUTED_VALUE"""),3902.29)</f>
        <v>3902.29</v>
      </c>
      <c r="D162" s="2">
        <f>IFERROR(__xludf.DUMMYFUNCTION("""COMPUTED_VALUE"""),45525.66666666667)</f>
        <v>45525.66667</v>
      </c>
      <c r="E162" s="1">
        <f>IFERROR(__xludf.DUMMYFUNCTION("""COMPUTED_VALUE"""),3951.58)</f>
        <v>3951.58</v>
      </c>
      <c r="G162" s="2">
        <f>IFERROR(__xludf.DUMMYFUNCTION("""COMPUTED_VALUE"""),45525.66666666667)</f>
        <v>45525.66667</v>
      </c>
      <c r="H162" s="1">
        <f>IFERROR(__xludf.DUMMYFUNCTION("""COMPUTED_VALUE"""),3894.4)</f>
        <v>3894.4</v>
      </c>
      <c r="J162" s="2">
        <f>IFERROR(__xludf.DUMMYFUNCTION("""COMPUTED_VALUE"""),45525.66666666667)</f>
        <v>45525.66667</v>
      </c>
      <c r="K162" s="1">
        <f>IFERROR(__xludf.DUMMYFUNCTION("""COMPUTED_VALUE"""),3916.92)</f>
        <v>3916.92</v>
      </c>
      <c r="M162" s="2">
        <f>IFERROR(__xludf.DUMMYFUNCTION("""COMPUTED_VALUE"""),45525.66666666667)</f>
        <v>45525.66667</v>
      </c>
      <c r="N162" s="1">
        <f>IFERROR(__xludf.DUMMYFUNCTION("""COMPUTED_VALUE"""),1.0004032E8)</f>
        <v>100040320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IFERROR(__xludf.DUMMYFUNCTION("""COMPUTED_VALUE"""),3934.36)</f>
        <v>3934.36</v>
      </c>
      <c r="D163" s="2">
        <f>IFERROR(__xludf.DUMMYFUNCTION("""COMPUTED_VALUE"""),45526.66666666667)</f>
        <v>45526.66667</v>
      </c>
      <c r="E163" s="1">
        <f>IFERROR(__xludf.DUMMYFUNCTION("""COMPUTED_VALUE"""),3934.36)</f>
        <v>3934.36</v>
      </c>
      <c r="G163" s="2">
        <f>IFERROR(__xludf.DUMMYFUNCTION("""COMPUTED_VALUE"""),45526.66666666667)</f>
        <v>45526.66667</v>
      </c>
      <c r="H163" s="1">
        <f>IFERROR(__xludf.DUMMYFUNCTION("""COMPUTED_VALUE"""),3848.4)</f>
        <v>3848.4</v>
      </c>
      <c r="J163" s="2">
        <f>IFERROR(__xludf.DUMMYFUNCTION("""COMPUTED_VALUE"""),45526.66666666667)</f>
        <v>45526.66667</v>
      </c>
      <c r="K163" s="1">
        <f>IFERROR(__xludf.DUMMYFUNCTION("""COMPUTED_VALUE"""),3856.38)</f>
        <v>3856.38</v>
      </c>
      <c r="M163" s="2">
        <f>IFERROR(__xludf.DUMMYFUNCTION("""COMPUTED_VALUE"""),45526.66666666667)</f>
        <v>45526.66667</v>
      </c>
      <c r="N163" s="1">
        <f>IFERROR(__xludf.DUMMYFUNCTION("""COMPUTED_VALUE"""),8.0754963E7)</f>
        <v>80754963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IFERROR(__xludf.DUMMYFUNCTION("""COMPUTED_VALUE"""),3877.85)</f>
        <v>3877.85</v>
      </c>
      <c r="D164" s="2">
        <f>IFERROR(__xludf.DUMMYFUNCTION("""COMPUTED_VALUE"""),45527.66666666667)</f>
        <v>45527.66667</v>
      </c>
      <c r="E164" s="1">
        <f>IFERROR(__xludf.DUMMYFUNCTION("""COMPUTED_VALUE"""),3900.4)</f>
        <v>3900.4</v>
      </c>
      <c r="G164" s="2">
        <f>IFERROR(__xludf.DUMMYFUNCTION("""COMPUTED_VALUE"""),45527.66666666667)</f>
        <v>45527.66667</v>
      </c>
      <c r="H164" s="1">
        <f>IFERROR(__xludf.DUMMYFUNCTION("""COMPUTED_VALUE"""),3839.13)</f>
        <v>3839.13</v>
      </c>
      <c r="J164" s="2">
        <f>IFERROR(__xludf.DUMMYFUNCTION("""COMPUTED_VALUE"""),45527.66666666667)</f>
        <v>45527.66667</v>
      </c>
      <c r="K164" s="1">
        <f>IFERROR(__xludf.DUMMYFUNCTION("""COMPUTED_VALUE"""),3872.86)</f>
        <v>3872.86</v>
      </c>
      <c r="M164" s="2">
        <f>IFERROR(__xludf.DUMMYFUNCTION("""COMPUTED_VALUE"""),45527.66666666667)</f>
        <v>45527.66667</v>
      </c>
      <c r="N164" s="1">
        <f>IFERROR(__xludf.DUMMYFUNCTION("""COMPUTED_VALUE"""),6.4707198E7)</f>
        <v>64707198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IFERROR(__xludf.DUMMYFUNCTION("""COMPUTED_VALUE"""),3872.77)</f>
        <v>3872.77</v>
      </c>
      <c r="D165" s="2">
        <f>IFERROR(__xludf.DUMMYFUNCTION("""COMPUTED_VALUE"""),45530.66666666667)</f>
        <v>45530.66667</v>
      </c>
      <c r="E165" s="1">
        <f>IFERROR(__xludf.DUMMYFUNCTION("""COMPUTED_VALUE"""),3883.5)</f>
        <v>3883.5</v>
      </c>
      <c r="G165" s="2">
        <f>IFERROR(__xludf.DUMMYFUNCTION("""COMPUTED_VALUE"""),45530.66666666667)</f>
        <v>45530.66667</v>
      </c>
      <c r="H165" s="1">
        <f>IFERROR(__xludf.DUMMYFUNCTION("""COMPUTED_VALUE"""),3842.61)</f>
        <v>3842.61</v>
      </c>
      <c r="J165" s="2">
        <f>IFERROR(__xludf.DUMMYFUNCTION("""COMPUTED_VALUE"""),45530.66666666667)</f>
        <v>45530.66667</v>
      </c>
      <c r="K165" s="1">
        <f>IFERROR(__xludf.DUMMYFUNCTION("""COMPUTED_VALUE"""),3862.99)</f>
        <v>3862.99</v>
      </c>
      <c r="M165" s="2">
        <f>IFERROR(__xludf.DUMMYFUNCTION("""COMPUTED_VALUE"""),45530.66666666667)</f>
        <v>45530.66667</v>
      </c>
      <c r="N165" s="1">
        <f>IFERROR(__xludf.DUMMYFUNCTION("""COMPUTED_VALUE"""),5.7066944E7)</f>
        <v>57066944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IFERROR(__xludf.DUMMYFUNCTION("""COMPUTED_VALUE"""),3844.27)</f>
        <v>3844.27</v>
      </c>
      <c r="D166" s="2">
        <f>IFERROR(__xludf.DUMMYFUNCTION("""COMPUTED_VALUE"""),45531.66666666667)</f>
        <v>45531.66667</v>
      </c>
      <c r="E166" s="1">
        <f>IFERROR(__xludf.DUMMYFUNCTION("""COMPUTED_VALUE"""),3854.37)</f>
        <v>3854.37</v>
      </c>
      <c r="G166" s="2">
        <f>IFERROR(__xludf.DUMMYFUNCTION("""COMPUTED_VALUE"""),45531.66666666667)</f>
        <v>45531.66667</v>
      </c>
      <c r="H166" s="1">
        <f>IFERROR(__xludf.DUMMYFUNCTION("""COMPUTED_VALUE"""),3822.21)</f>
        <v>3822.21</v>
      </c>
      <c r="J166" s="2">
        <f>IFERROR(__xludf.DUMMYFUNCTION("""COMPUTED_VALUE"""),45531.66666666667)</f>
        <v>45531.66667</v>
      </c>
      <c r="K166" s="1">
        <f>IFERROR(__xludf.DUMMYFUNCTION("""COMPUTED_VALUE"""),3840.57)</f>
        <v>3840.57</v>
      </c>
      <c r="M166" s="2">
        <f>IFERROR(__xludf.DUMMYFUNCTION("""COMPUTED_VALUE"""),45531.66666666667)</f>
        <v>45531.66667</v>
      </c>
      <c r="N166" s="1">
        <f>IFERROR(__xludf.DUMMYFUNCTION("""COMPUTED_VALUE"""),7.1640456E7)</f>
        <v>71640456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IFERROR(__xludf.DUMMYFUNCTION("""COMPUTED_VALUE"""),3846.95)</f>
        <v>3846.95</v>
      </c>
      <c r="D167" s="2">
        <f>IFERROR(__xludf.DUMMYFUNCTION("""COMPUTED_VALUE"""),45532.66666666667)</f>
        <v>45532.66667</v>
      </c>
      <c r="E167" s="1">
        <f>IFERROR(__xludf.DUMMYFUNCTION("""COMPUTED_VALUE"""),3849.21)</f>
        <v>3849.21</v>
      </c>
      <c r="G167" s="2">
        <f>IFERROR(__xludf.DUMMYFUNCTION("""COMPUTED_VALUE"""),45532.66666666667)</f>
        <v>45532.66667</v>
      </c>
      <c r="H167" s="1">
        <f>IFERROR(__xludf.DUMMYFUNCTION("""COMPUTED_VALUE"""),3758.72)</f>
        <v>3758.72</v>
      </c>
      <c r="J167" s="2">
        <f>IFERROR(__xludf.DUMMYFUNCTION("""COMPUTED_VALUE"""),45532.66666666667)</f>
        <v>45532.66667</v>
      </c>
      <c r="K167" s="1">
        <f>IFERROR(__xludf.DUMMYFUNCTION("""COMPUTED_VALUE"""),3789.96)</f>
        <v>3789.96</v>
      </c>
      <c r="M167" s="2">
        <f>IFERROR(__xludf.DUMMYFUNCTION("""COMPUTED_VALUE"""),45532.66666666667)</f>
        <v>45532.66667</v>
      </c>
      <c r="N167" s="1">
        <f>IFERROR(__xludf.DUMMYFUNCTION("""COMPUTED_VALUE"""),8.2614637E7)</f>
        <v>82614637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IFERROR(__xludf.DUMMYFUNCTION("""COMPUTED_VALUE"""),3824.81)</f>
        <v>3824.81</v>
      </c>
      <c r="D168" s="2">
        <f>IFERROR(__xludf.DUMMYFUNCTION("""COMPUTED_VALUE"""),45533.66666666667)</f>
        <v>45533.66667</v>
      </c>
      <c r="E168" s="1">
        <f>IFERROR(__xludf.DUMMYFUNCTION("""COMPUTED_VALUE"""),3827.51)</f>
        <v>3827.51</v>
      </c>
      <c r="G168" s="2">
        <f>IFERROR(__xludf.DUMMYFUNCTION("""COMPUTED_VALUE"""),45533.66666666667)</f>
        <v>45533.66667</v>
      </c>
      <c r="H168" s="1">
        <f>IFERROR(__xludf.DUMMYFUNCTION("""COMPUTED_VALUE"""),3772.96)</f>
        <v>3772.96</v>
      </c>
      <c r="J168" s="2">
        <f>IFERROR(__xludf.DUMMYFUNCTION("""COMPUTED_VALUE"""),45533.66666666667)</f>
        <v>45533.66667</v>
      </c>
      <c r="K168" s="1">
        <f>IFERROR(__xludf.DUMMYFUNCTION("""COMPUTED_VALUE"""),3790.19)</f>
        <v>3790.19</v>
      </c>
      <c r="M168" s="2">
        <f>IFERROR(__xludf.DUMMYFUNCTION("""COMPUTED_VALUE"""),45533.66666666667)</f>
        <v>45533.66667</v>
      </c>
      <c r="N168" s="1">
        <f>IFERROR(__xludf.DUMMYFUNCTION("""COMPUTED_VALUE"""),1.15475494E8)</f>
        <v>115475494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IFERROR(__xludf.DUMMYFUNCTION("""COMPUTED_VALUE"""),3808.45)</f>
        <v>3808.45</v>
      </c>
      <c r="D169" s="2">
        <f>IFERROR(__xludf.DUMMYFUNCTION("""COMPUTED_VALUE"""),45534.66666666667)</f>
        <v>45534.66667</v>
      </c>
      <c r="E169" s="1">
        <f>IFERROR(__xludf.DUMMYFUNCTION("""COMPUTED_VALUE"""),3898.7)</f>
        <v>3898.7</v>
      </c>
      <c r="G169" s="2">
        <f>IFERROR(__xludf.DUMMYFUNCTION("""COMPUTED_VALUE"""),45534.66666666667)</f>
        <v>45534.66667</v>
      </c>
      <c r="H169" s="1">
        <f>IFERROR(__xludf.DUMMYFUNCTION("""COMPUTED_VALUE"""),3803.51)</f>
        <v>3803.51</v>
      </c>
      <c r="J169" s="2">
        <f>IFERROR(__xludf.DUMMYFUNCTION("""COMPUTED_VALUE"""),45534.66666666667)</f>
        <v>45534.66667</v>
      </c>
      <c r="K169" s="1">
        <f>IFERROR(__xludf.DUMMYFUNCTION("""COMPUTED_VALUE"""),3889.92)</f>
        <v>3889.92</v>
      </c>
      <c r="M169" s="2">
        <f>IFERROR(__xludf.DUMMYFUNCTION("""COMPUTED_VALUE"""),45534.66666666667)</f>
        <v>45534.66667</v>
      </c>
      <c r="N169" s="1">
        <f>IFERROR(__xludf.DUMMYFUNCTION("""COMPUTED_VALUE"""),1.26366253E8)</f>
        <v>126366253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IFERROR(__xludf.DUMMYFUNCTION("""COMPUTED_VALUE"""),3885.58)</f>
        <v>3885.58</v>
      </c>
      <c r="D170" s="2">
        <f>IFERROR(__xludf.DUMMYFUNCTION("""COMPUTED_VALUE"""),45538.66666666667)</f>
        <v>45538.66667</v>
      </c>
      <c r="E170" s="1">
        <f>IFERROR(__xludf.DUMMYFUNCTION("""COMPUTED_VALUE"""),3887.89)</f>
        <v>3887.89</v>
      </c>
      <c r="G170" s="2">
        <f>IFERROR(__xludf.DUMMYFUNCTION("""COMPUTED_VALUE"""),45538.66666666667)</f>
        <v>45538.66667</v>
      </c>
      <c r="H170" s="1">
        <f>IFERROR(__xludf.DUMMYFUNCTION("""COMPUTED_VALUE"""),3829.82)</f>
        <v>3829.82</v>
      </c>
      <c r="J170" s="2">
        <f>IFERROR(__xludf.DUMMYFUNCTION("""COMPUTED_VALUE"""),45538.66666666667)</f>
        <v>45538.66667</v>
      </c>
      <c r="K170" s="1">
        <f>IFERROR(__xludf.DUMMYFUNCTION("""COMPUTED_VALUE"""),3845.99)</f>
        <v>3845.99</v>
      </c>
      <c r="M170" s="2">
        <f>IFERROR(__xludf.DUMMYFUNCTION("""COMPUTED_VALUE"""),45538.66666666667)</f>
        <v>45538.66667</v>
      </c>
      <c r="N170" s="1">
        <f>IFERROR(__xludf.DUMMYFUNCTION("""COMPUTED_VALUE"""),1.07661608E8)</f>
        <v>107661608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IFERROR(__xludf.DUMMYFUNCTION("""COMPUTED_VALUE"""),3819.34)</f>
        <v>3819.34</v>
      </c>
      <c r="D171" s="2">
        <f>IFERROR(__xludf.DUMMYFUNCTION("""COMPUTED_VALUE"""),45539.66666666667)</f>
        <v>45539.66667</v>
      </c>
      <c r="E171" s="1">
        <f>IFERROR(__xludf.DUMMYFUNCTION("""COMPUTED_VALUE"""),3838.95)</f>
        <v>3838.95</v>
      </c>
      <c r="G171" s="2">
        <f>IFERROR(__xludf.DUMMYFUNCTION("""COMPUTED_VALUE"""),45539.66666666667)</f>
        <v>45539.66667</v>
      </c>
      <c r="H171" s="1">
        <f>IFERROR(__xludf.DUMMYFUNCTION("""COMPUTED_VALUE"""),3789.46)</f>
        <v>3789.46</v>
      </c>
      <c r="J171" s="2">
        <f>IFERROR(__xludf.DUMMYFUNCTION("""COMPUTED_VALUE"""),45539.66666666667)</f>
        <v>45539.66667</v>
      </c>
      <c r="K171" s="1">
        <f>IFERROR(__xludf.DUMMYFUNCTION("""COMPUTED_VALUE"""),3807.01)</f>
        <v>3807.01</v>
      </c>
      <c r="M171" s="2">
        <f>IFERROR(__xludf.DUMMYFUNCTION("""COMPUTED_VALUE"""),45539.66666666667)</f>
        <v>45539.66667</v>
      </c>
      <c r="N171" s="1">
        <f>IFERROR(__xludf.DUMMYFUNCTION("""COMPUTED_VALUE"""),1.13972736E8)</f>
        <v>113972736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IFERROR(__xludf.DUMMYFUNCTION("""COMPUTED_VALUE"""),3835.38)</f>
        <v>3835.38</v>
      </c>
      <c r="D172" s="2">
        <f>IFERROR(__xludf.DUMMYFUNCTION("""COMPUTED_VALUE"""),45540.66666666667)</f>
        <v>45540.66667</v>
      </c>
      <c r="E172" s="1">
        <f>IFERROR(__xludf.DUMMYFUNCTION("""COMPUTED_VALUE"""),3890.86)</f>
        <v>3890.86</v>
      </c>
      <c r="G172" s="2">
        <f>IFERROR(__xludf.DUMMYFUNCTION("""COMPUTED_VALUE"""),45540.66666666667)</f>
        <v>45540.66667</v>
      </c>
      <c r="H172" s="1">
        <f>IFERROR(__xludf.DUMMYFUNCTION("""COMPUTED_VALUE"""),3834.18)</f>
        <v>3834.18</v>
      </c>
      <c r="J172" s="2">
        <f>IFERROR(__xludf.DUMMYFUNCTION("""COMPUTED_VALUE"""),45540.66666666667)</f>
        <v>45540.66667</v>
      </c>
      <c r="K172" s="1">
        <f>IFERROR(__xludf.DUMMYFUNCTION("""COMPUTED_VALUE"""),3867.7)</f>
        <v>3867.7</v>
      </c>
      <c r="M172" s="2">
        <f>IFERROR(__xludf.DUMMYFUNCTION("""COMPUTED_VALUE"""),45540.66666666667)</f>
        <v>45540.66667</v>
      </c>
      <c r="N172" s="1">
        <f>IFERROR(__xludf.DUMMYFUNCTION("""COMPUTED_VALUE"""),1.04830033E8)</f>
        <v>104830033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IFERROR(__xludf.DUMMYFUNCTION("""COMPUTED_VALUE"""),3859.9)</f>
        <v>3859.9</v>
      </c>
      <c r="D173" s="2">
        <f>IFERROR(__xludf.DUMMYFUNCTION("""COMPUTED_VALUE"""),45541.66666666667)</f>
        <v>45541.66667</v>
      </c>
      <c r="E173" s="1">
        <f>IFERROR(__xludf.DUMMYFUNCTION("""COMPUTED_VALUE"""),3877.29)</f>
        <v>3877.29</v>
      </c>
      <c r="G173" s="2">
        <f>IFERROR(__xludf.DUMMYFUNCTION("""COMPUTED_VALUE"""),45541.66666666667)</f>
        <v>45541.66667</v>
      </c>
      <c r="H173" s="1">
        <f>IFERROR(__xludf.DUMMYFUNCTION("""COMPUTED_VALUE"""),3764.5)</f>
        <v>3764.5</v>
      </c>
      <c r="J173" s="2">
        <f>IFERROR(__xludf.DUMMYFUNCTION("""COMPUTED_VALUE"""),45541.66666666667)</f>
        <v>45541.66667</v>
      </c>
      <c r="K173" s="1">
        <f>IFERROR(__xludf.DUMMYFUNCTION("""COMPUTED_VALUE"""),3766.27)</f>
        <v>3766.27</v>
      </c>
      <c r="M173" s="2">
        <f>IFERROR(__xludf.DUMMYFUNCTION("""COMPUTED_VALUE"""),45541.66666666667)</f>
        <v>45541.66667</v>
      </c>
      <c r="N173" s="1">
        <f>IFERROR(__xludf.DUMMYFUNCTION("""COMPUTED_VALUE"""),9.2252792E7)</f>
        <v>92252792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IFERROR(__xludf.DUMMYFUNCTION("""COMPUTED_VALUE"""),3818.64)</f>
        <v>3818.64</v>
      </c>
      <c r="D174" s="2">
        <f>IFERROR(__xludf.DUMMYFUNCTION("""COMPUTED_VALUE"""),45544.66666666667)</f>
        <v>45544.66667</v>
      </c>
      <c r="E174" s="1">
        <f>IFERROR(__xludf.DUMMYFUNCTION("""COMPUTED_VALUE"""),3849.13)</f>
        <v>3849.13</v>
      </c>
      <c r="G174" s="2">
        <f>IFERROR(__xludf.DUMMYFUNCTION("""COMPUTED_VALUE"""),45544.66666666667)</f>
        <v>45544.66667</v>
      </c>
      <c r="H174" s="1">
        <f>IFERROR(__xludf.DUMMYFUNCTION("""COMPUTED_VALUE"""),3803.26)</f>
        <v>3803.26</v>
      </c>
      <c r="J174" s="2">
        <f>IFERROR(__xludf.DUMMYFUNCTION("""COMPUTED_VALUE"""),45544.66666666667)</f>
        <v>45544.66667</v>
      </c>
      <c r="K174" s="1">
        <f>IFERROR(__xludf.DUMMYFUNCTION("""COMPUTED_VALUE"""),3841.03)</f>
        <v>3841.03</v>
      </c>
      <c r="M174" s="2">
        <f>IFERROR(__xludf.DUMMYFUNCTION("""COMPUTED_VALUE"""),45544.66666666667)</f>
        <v>45544.66667</v>
      </c>
      <c r="N174" s="1">
        <f>IFERROR(__xludf.DUMMYFUNCTION("""COMPUTED_VALUE"""),8.5650128E7)</f>
        <v>85650128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IFERROR(__xludf.DUMMYFUNCTION("""COMPUTED_VALUE"""),3870.14)</f>
        <v>3870.14</v>
      </c>
      <c r="D175" s="2">
        <f>IFERROR(__xludf.DUMMYFUNCTION("""COMPUTED_VALUE"""),45545.66666666667)</f>
        <v>45545.66667</v>
      </c>
      <c r="E175" s="1">
        <f>IFERROR(__xludf.DUMMYFUNCTION("""COMPUTED_VALUE"""),3916.46)</f>
        <v>3916.46</v>
      </c>
      <c r="G175" s="2">
        <f>IFERROR(__xludf.DUMMYFUNCTION("""COMPUTED_VALUE"""),45545.66666666667)</f>
        <v>45545.66667</v>
      </c>
      <c r="H175" s="1">
        <f>IFERROR(__xludf.DUMMYFUNCTION("""COMPUTED_VALUE"""),3863.91)</f>
        <v>3863.91</v>
      </c>
      <c r="J175" s="2">
        <f>IFERROR(__xludf.DUMMYFUNCTION("""COMPUTED_VALUE"""),45545.66666666667)</f>
        <v>45545.66667</v>
      </c>
      <c r="K175" s="1">
        <f>IFERROR(__xludf.DUMMYFUNCTION("""COMPUTED_VALUE"""),3906.12)</f>
        <v>3906.12</v>
      </c>
      <c r="M175" s="2">
        <f>IFERROR(__xludf.DUMMYFUNCTION("""COMPUTED_VALUE"""),45545.66666666667)</f>
        <v>45545.66667</v>
      </c>
      <c r="N175" s="1">
        <f>IFERROR(__xludf.DUMMYFUNCTION("""COMPUTED_VALUE"""),8.6568154E7)</f>
        <v>86568154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IFERROR(__xludf.DUMMYFUNCTION("""COMPUTED_VALUE"""),3909.39)</f>
        <v>3909.39</v>
      </c>
      <c r="D176" s="2">
        <f>IFERROR(__xludf.DUMMYFUNCTION("""COMPUTED_VALUE"""),45546.66666666667)</f>
        <v>45546.66667</v>
      </c>
      <c r="E176" s="1">
        <f>IFERROR(__xludf.DUMMYFUNCTION("""COMPUTED_VALUE"""),3986.74)</f>
        <v>3986.74</v>
      </c>
      <c r="G176" s="2">
        <f>IFERROR(__xludf.DUMMYFUNCTION("""COMPUTED_VALUE"""),45546.66666666667)</f>
        <v>45546.66667</v>
      </c>
      <c r="H176" s="1">
        <f>IFERROR(__xludf.DUMMYFUNCTION("""COMPUTED_VALUE"""),3833.52)</f>
        <v>3833.52</v>
      </c>
      <c r="J176" s="2">
        <f>IFERROR(__xludf.DUMMYFUNCTION("""COMPUTED_VALUE"""),45546.66666666667)</f>
        <v>45546.66667</v>
      </c>
      <c r="K176" s="1">
        <f>IFERROR(__xludf.DUMMYFUNCTION("""COMPUTED_VALUE"""),3980.99)</f>
        <v>3980.99</v>
      </c>
      <c r="M176" s="2">
        <f>IFERROR(__xludf.DUMMYFUNCTION("""COMPUTED_VALUE"""),45546.66666666667)</f>
        <v>45546.66667</v>
      </c>
      <c r="N176" s="1">
        <f>IFERROR(__xludf.DUMMYFUNCTION("""COMPUTED_VALUE"""),9.922146E7)</f>
        <v>99221460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IFERROR(__xludf.DUMMYFUNCTION("""COMPUTED_VALUE"""),3995.57)</f>
        <v>3995.57</v>
      </c>
      <c r="D177" s="2">
        <f>IFERROR(__xludf.DUMMYFUNCTION("""COMPUTED_VALUE"""),45547.66666666667)</f>
        <v>45547.66667</v>
      </c>
      <c r="E177" s="1">
        <f>IFERROR(__xludf.DUMMYFUNCTION("""COMPUTED_VALUE"""),4041.56)</f>
        <v>4041.56</v>
      </c>
      <c r="G177" s="2">
        <f>IFERROR(__xludf.DUMMYFUNCTION("""COMPUTED_VALUE"""),45547.66666666667)</f>
        <v>45547.66667</v>
      </c>
      <c r="H177" s="1">
        <f>IFERROR(__xludf.DUMMYFUNCTION("""COMPUTED_VALUE"""),3970.36)</f>
        <v>3970.36</v>
      </c>
      <c r="J177" s="2">
        <f>IFERROR(__xludf.DUMMYFUNCTION("""COMPUTED_VALUE"""),45547.66666666667)</f>
        <v>45547.66667</v>
      </c>
      <c r="K177" s="1">
        <f>IFERROR(__xludf.DUMMYFUNCTION("""COMPUTED_VALUE"""),4036.15)</f>
        <v>4036.15</v>
      </c>
      <c r="M177" s="2">
        <f>IFERROR(__xludf.DUMMYFUNCTION("""COMPUTED_VALUE"""),45547.66666666667)</f>
        <v>45547.66667</v>
      </c>
      <c r="N177" s="1">
        <f>IFERROR(__xludf.DUMMYFUNCTION("""COMPUTED_VALUE"""),8.2108188E7)</f>
        <v>82108188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IFERROR(__xludf.DUMMYFUNCTION("""COMPUTED_VALUE"""),4036.46)</f>
        <v>4036.46</v>
      </c>
      <c r="D178" s="2">
        <f>IFERROR(__xludf.DUMMYFUNCTION("""COMPUTED_VALUE"""),45548.66666666667)</f>
        <v>45548.66667</v>
      </c>
      <c r="E178" s="1">
        <f>IFERROR(__xludf.DUMMYFUNCTION("""COMPUTED_VALUE"""),4066.82)</f>
        <v>4066.82</v>
      </c>
      <c r="G178" s="2">
        <f>IFERROR(__xludf.DUMMYFUNCTION("""COMPUTED_VALUE"""),45548.66666666667)</f>
        <v>45548.66667</v>
      </c>
      <c r="H178" s="1">
        <f>IFERROR(__xludf.DUMMYFUNCTION("""COMPUTED_VALUE"""),4023.62)</f>
        <v>4023.62</v>
      </c>
      <c r="J178" s="2">
        <f>IFERROR(__xludf.DUMMYFUNCTION("""COMPUTED_VALUE"""),45548.66666666667)</f>
        <v>45548.66667</v>
      </c>
      <c r="K178" s="1">
        <f>IFERROR(__xludf.DUMMYFUNCTION("""COMPUTED_VALUE"""),4040.09)</f>
        <v>4040.09</v>
      </c>
      <c r="M178" s="2">
        <f>IFERROR(__xludf.DUMMYFUNCTION("""COMPUTED_VALUE"""),45548.66666666667)</f>
        <v>45548.66667</v>
      </c>
      <c r="N178" s="1">
        <f>IFERROR(__xludf.DUMMYFUNCTION("""COMPUTED_VALUE"""),7.3882382E7)</f>
        <v>73882382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IFERROR(__xludf.DUMMYFUNCTION("""COMPUTED_VALUE"""),4023.63)</f>
        <v>4023.63</v>
      </c>
      <c r="D179" s="2">
        <f>IFERROR(__xludf.DUMMYFUNCTION("""COMPUTED_VALUE"""),45551.66666666667)</f>
        <v>45551.66667</v>
      </c>
      <c r="E179" s="1">
        <f>IFERROR(__xludf.DUMMYFUNCTION("""COMPUTED_VALUE"""),4038.16)</f>
        <v>4038.16</v>
      </c>
      <c r="G179" s="2">
        <f>IFERROR(__xludf.DUMMYFUNCTION("""COMPUTED_VALUE"""),45551.66666666667)</f>
        <v>45551.66667</v>
      </c>
      <c r="H179" s="1">
        <f>IFERROR(__xludf.DUMMYFUNCTION("""COMPUTED_VALUE"""),3991.15)</f>
        <v>3991.15</v>
      </c>
      <c r="J179" s="2">
        <f>IFERROR(__xludf.DUMMYFUNCTION("""COMPUTED_VALUE"""),45551.66666666667)</f>
        <v>45551.66667</v>
      </c>
      <c r="K179" s="1">
        <f>IFERROR(__xludf.DUMMYFUNCTION("""COMPUTED_VALUE"""),4013.93)</f>
        <v>4013.93</v>
      </c>
      <c r="M179" s="2">
        <f>IFERROR(__xludf.DUMMYFUNCTION("""COMPUTED_VALUE"""),45551.66666666667)</f>
        <v>45551.66667</v>
      </c>
      <c r="N179" s="1">
        <f>IFERROR(__xludf.DUMMYFUNCTION("""COMPUTED_VALUE"""),7.5099238E7)</f>
        <v>75099238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IFERROR(__xludf.DUMMYFUNCTION("""COMPUTED_VALUE"""),4037.19)</f>
        <v>4037.19</v>
      </c>
      <c r="D180" s="2">
        <f>IFERROR(__xludf.DUMMYFUNCTION("""COMPUTED_VALUE"""),45552.66666666667)</f>
        <v>45552.66667</v>
      </c>
      <c r="E180" s="1">
        <f>IFERROR(__xludf.DUMMYFUNCTION("""COMPUTED_VALUE"""),4072.08)</f>
        <v>4072.08</v>
      </c>
      <c r="G180" s="2">
        <f>IFERROR(__xludf.DUMMYFUNCTION("""COMPUTED_VALUE"""),45552.66666666667)</f>
        <v>45552.66667</v>
      </c>
      <c r="H180" s="1">
        <f>IFERROR(__xludf.DUMMYFUNCTION("""COMPUTED_VALUE"""),4009.74)</f>
        <v>4009.74</v>
      </c>
      <c r="J180" s="2">
        <f>IFERROR(__xludf.DUMMYFUNCTION("""COMPUTED_VALUE"""),45552.66666666667)</f>
        <v>45552.66667</v>
      </c>
      <c r="K180" s="1">
        <f>IFERROR(__xludf.DUMMYFUNCTION("""COMPUTED_VALUE"""),4022.09)</f>
        <v>4022.09</v>
      </c>
      <c r="M180" s="2">
        <f>IFERROR(__xludf.DUMMYFUNCTION("""COMPUTED_VALUE"""),45552.66666666667)</f>
        <v>45552.66667</v>
      </c>
      <c r="N180" s="1">
        <f>IFERROR(__xludf.DUMMYFUNCTION("""COMPUTED_VALUE"""),7.7994675E7)</f>
        <v>77994675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IFERROR(__xludf.DUMMYFUNCTION("""COMPUTED_VALUE"""),4020.51)</f>
        <v>4020.51</v>
      </c>
      <c r="D181" s="2">
        <f>IFERROR(__xludf.DUMMYFUNCTION("""COMPUTED_VALUE"""),45553.66666666667)</f>
        <v>45553.66667</v>
      </c>
      <c r="E181" s="1">
        <f>IFERROR(__xludf.DUMMYFUNCTION("""COMPUTED_VALUE"""),4056.06)</f>
        <v>4056.06</v>
      </c>
      <c r="G181" s="2">
        <f>IFERROR(__xludf.DUMMYFUNCTION("""COMPUTED_VALUE"""),45553.66666666667)</f>
        <v>45553.66667</v>
      </c>
      <c r="H181" s="1">
        <f>IFERROR(__xludf.DUMMYFUNCTION("""COMPUTED_VALUE"""),3999.1)</f>
        <v>3999.1</v>
      </c>
      <c r="J181" s="2">
        <f>IFERROR(__xludf.DUMMYFUNCTION("""COMPUTED_VALUE"""),45553.66666666667)</f>
        <v>45553.66667</v>
      </c>
      <c r="K181" s="1">
        <f>IFERROR(__xludf.DUMMYFUNCTION("""COMPUTED_VALUE"""),4016.15)</f>
        <v>4016.15</v>
      </c>
      <c r="M181" s="2">
        <f>IFERROR(__xludf.DUMMYFUNCTION("""COMPUTED_VALUE"""),45553.66666666667)</f>
        <v>45553.66667</v>
      </c>
      <c r="N181" s="1">
        <f>IFERROR(__xludf.DUMMYFUNCTION("""COMPUTED_VALUE"""),8.0753925E7)</f>
        <v>80753925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IFERROR(__xludf.DUMMYFUNCTION("""COMPUTED_VALUE"""),4082.49)</f>
        <v>4082.49</v>
      </c>
      <c r="D182" s="2">
        <f>IFERROR(__xludf.DUMMYFUNCTION("""COMPUTED_VALUE"""),45554.66666666667)</f>
        <v>45554.66667</v>
      </c>
      <c r="E182" s="1">
        <f>IFERROR(__xludf.DUMMYFUNCTION("""COMPUTED_VALUE"""),4084.35)</f>
        <v>4084.35</v>
      </c>
      <c r="G182" s="2">
        <f>IFERROR(__xludf.DUMMYFUNCTION("""COMPUTED_VALUE"""),45554.66666666667)</f>
        <v>45554.66667</v>
      </c>
      <c r="H182" s="1">
        <f>IFERROR(__xludf.DUMMYFUNCTION("""COMPUTED_VALUE"""),4043.65)</f>
        <v>4043.65</v>
      </c>
      <c r="J182" s="2">
        <f>IFERROR(__xludf.DUMMYFUNCTION("""COMPUTED_VALUE"""),45554.66666666667)</f>
        <v>45554.66667</v>
      </c>
      <c r="K182" s="1">
        <f>IFERROR(__xludf.DUMMYFUNCTION("""COMPUTED_VALUE"""),4065.33)</f>
        <v>4065.33</v>
      </c>
      <c r="M182" s="2">
        <f>IFERROR(__xludf.DUMMYFUNCTION("""COMPUTED_VALUE"""),45554.66666666667)</f>
        <v>45554.66667</v>
      </c>
      <c r="N182" s="1">
        <f>IFERROR(__xludf.DUMMYFUNCTION("""COMPUTED_VALUE"""),9.4683027E7)</f>
        <v>94683027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IFERROR(__xludf.DUMMYFUNCTION("""COMPUTED_VALUE"""),4069.05)</f>
        <v>4069.05</v>
      </c>
      <c r="D183" s="2">
        <f>IFERROR(__xludf.DUMMYFUNCTION("""COMPUTED_VALUE"""),45555.66666666667)</f>
        <v>45555.66667</v>
      </c>
      <c r="E183" s="1">
        <f>IFERROR(__xludf.DUMMYFUNCTION("""COMPUTED_VALUE"""),4100.93)</f>
        <v>4100.93</v>
      </c>
      <c r="G183" s="2">
        <f>IFERROR(__xludf.DUMMYFUNCTION("""COMPUTED_VALUE"""),45555.66666666667)</f>
        <v>45555.66667</v>
      </c>
      <c r="H183" s="1">
        <f>IFERROR(__xludf.DUMMYFUNCTION("""COMPUTED_VALUE"""),4033.22)</f>
        <v>4033.22</v>
      </c>
      <c r="J183" s="2">
        <f>IFERROR(__xludf.DUMMYFUNCTION("""COMPUTED_VALUE"""),45555.66666666667)</f>
        <v>45555.66667</v>
      </c>
      <c r="K183" s="1">
        <f>IFERROR(__xludf.DUMMYFUNCTION("""COMPUTED_VALUE"""),4098.37)</f>
        <v>4098.37</v>
      </c>
      <c r="M183" s="2">
        <f>IFERROR(__xludf.DUMMYFUNCTION("""COMPUTED_VALUE"""),45555.66666666667)</f>
        <v>45555.66667</v>
      </c>
      <c r="N183" s="1">
        <f>IFERROR(__xludf.DUMMYFUNCTION("""COMPUTED_VALUE"""),2.47429056E8)</f>
        <v>247429056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IFERROR(__xludf.DUMMYFUNCTION("""COMPUTED_VALUE"""),4096.31)</f>
        <v>4096.31</v>
      </c>
      <c r="D184" s="2">
        <f>IFERROR(__xludf.DUMMYFUNCTION("""COMPUTED_VALUE"""),45558.66666666667)</f>
        <v>45558.66667</v>
      </c>
      <c r="E184" s="1">
        <f>IFERROR(__xludf.DUMMYFUNCTION("""COMPUTED_VALUE"""),4153.87)</f>
        <v>4153.87</v>
      </c>
      <c r="G184" s="2">
        <f>IFERROR(__xludf.DUMMYFUNCTION("""COMPUTED_VALUE"""),45558.66666666667)</f>
        <v>45558.66667</v>
      </c>
      <c r="H184" s="1">
        <f>IFERROR(__xludf.DUMMYFUNCTION("""COMPUTED_VALUE"""),4083.85)</f>
        <v>4083.85</v>
      </c>
      <c r="J184" s="2">
        <f>IFERROR(__xludf.DUMMYFUNCTION("""COMPUTED_VALUE"""),45558.66666666667)</f>
        <v>45558.66667</v>
      </c>
      <c r="K184" s="1">
        <f>IFERROR(__xludf.DUMMYFUNCTION("""COMPUTED_VALUE"""),4147.43)</f>
        <v>4147.43</v>
      </c>
      <c r="M184" s="2">
        <f>IFERROR(__xludf.DUMMYFUNCTION("""COMPUTED_VALUE"""),45558.66666666667)</f>
        <v>45558.66667</v>
      </c>
      <c r="N184" s="1">
        <f>IFERROR(__xludf.DUMMYFUNCTION("""COMPUTED_VALUE"""),7.2321227E7)</f>
        <v>72321227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IFERROR(__xludf.DUMMYFUNCTION("""COMPUTED_VALUE"""),4157.06)</f>
        <v>4157.06</v>
      </c>
      <c r="D185" s="2">
        <f>IFERROR(__xludf.DUMMYFUNCTION("""COMPUTED_VALUE"""),45559.66666666667)</f>
        <v>45559.66667</v>
      </c>
      <c r="E185" s="1">
        <f>IFERROR(__xludf.DUMMYFUNCTION("""COMPUTED_VALUE"""),4163.75)</f>
        <v>4163.75</v>
      </c>
      <c r="G185" s="2">
        <f>IFERROR(__xludf.DUMMYFUNCTION("""COMPUTED_VALUE"""),45559.66666666667)</f>
        <v>45559.66667</v>
      </c>
      <c r="H185" s="1">
        <f>IFERROR(__xludf.DUMMYFUNCTION("""COMPUTED_VALUE"""),4090.07)</f>
        <v>4090.07</v>
      </c>
      <c r="J185" s="2">
        <f>IFERROR(__xludf.DUMMYFUNCTION("""COMPUTED_VALUE"""),45559.66666666667)</f>
        <v>45559.66667</v>
      </c>
      <c r="K185" s="1">
        <f>IFERROR(__xludf.DUMMYFUNCTION("""COMPUTED_VALUE"""),4142.13)</f>
        <v>4142.13</v>
      </c>
      <c r="M185" s="2">
        <f>IFERROR(__xludf.DUMMYFUNCTION("""COMPUTED_VALUE"""),45559.66666666667)</f>
        <v>45559.66667</v>
      </c>
      <c r="N185" s="1">
        <f>IFERROR(__xludf.DUMMYFUNCTION("""COMPUTED_VALUE"""),8.0022138E7)</f>
        <v>80022138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IFERROR(__xludf.DUMMYFUNCTION("""COMPUTED_VALUE"""),4141.14)</f>
        <v>4141.14</v>
      </c>
      <c r="D186" s="2">
        <f>IFERROR(__xludf.DUMMYFUNCTION("""COMPUTED_VALUE"""),45560.66666666667)</f>
        <v>45560.66667</v>
      </c>
      <c r="E186" s="1">
        <f>IFERROR(__xludf.DUMMYFUNCTION("""COMPUTED_VALUE"""),4142.22)</f>
        <v>4142.22</v>
      </c>
      <c r="G186" s="2">
        <f>IFERROR(__xludf.DUMMYFUNCTION("""COMPUTED_VALUE"""),45560.66666666667)</f>
        <v>45560.66667</v>
      </c>
      <c r="H186" s="1">
        <f>IFERROR(__xludf.DUMMYFUNCTION("""COMPUTED_VALUE"""),4122.61)</f>
        <v>4122.61</v>
      </c>
      <c r="J186" s="2">
        <f>IFERROR(__xludf.DUMMYFUNCTION("""COMPUTED_VALUE"""),45560.66666666667)</f>
        <v>45560.66667</v>
      </c>
      <c r="K186" s="1">
        <f>IFERROR(__xludf.DUMMYFUNCTION("""COMPUTED_VALUE"""),4128.85)</f>
        <v>4128.85</v>
      </c>
      <c r="M186" s="2">
        <f>IFERROR(__xludf.DUMMYFUNCTION("""COMPUTED_VALUE"""),45560.66666666667)</f>
        <v>45560.66667</v>
      </c>
      <c r="N186" s="1">
        <f>IFERROR(__xludf.DUMMYFUNCTION("""COMPUTED_VALUE"""),6.0550555E7)</f>
        <v>60550555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IFERROR(__xludf.DUMMYFUNCTION("""COMPUTED_VALUE"""),4153.51)</f>
        <v>4153.51</v>
      </c>
      <c r="D187" s="2">
        <f>IFERROR(__xludf.DUMMYFUNCTION("""COMPUTED_VALUE"""),45561.66666666667)</f>
        <v>45561.66667</v>
      </c>
      <c r="E187" s="1">
        <f>IFERROR(__xludf.DUMMYFUNCTION("""COMPUTED_VALUE"""),4153.51)</f>
        <v>4153.51</v>
      </c>
      <c r="G187" s="2">
        <f>IFERROR(__xludf.DUMMYFUNCTION("""COMPUTED_VALUE"""),45561.66666666667)</f>
        <v>45561.66667</v>
      </c>
      <c r="H187" s="1">
        <f>IFERROR(__xludf.DUMMYFUNCTION("""COMPUTED_VALUE"""),4076.48)</f>
        <v>4076.48</v>
      </c>
      <c r="J187" s="2">
        <f>IFERROR(__xludf.DUMMYFUNCTION("""COMPUTED_VALUE"""),45561.66666666667)</f>
        <v>45561.66667</v>
      </c>
      <c r="K187" s="1">
        <f>IFERROR(__xludf.DUMMYFUNCTION("""COMPUTED_VALUE"""),4097.01)</f>
        <v>4097.01</v>
      </c>
      <c r="M187" s="2">
        <f>IFERROR(__xludf.DUMMYFUNCTION("""COMPUTED_VALUE"""),45561.66666666667)</f>
        <v>45561.66667</v>
      </c>
      <c r="N187" s="1">
        <f>IFERROR(__xludf.DUMMYFUNCTION("""COMPUTED_VALUE"""),7.5942956E7)</f>
        <v>75942956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IFERROR(__xludf.DUMMYFUNCTION("""COMPUTED_VALUE"""),4082.07)</f>
        <v>4082.07</v>
      </c>
      <c r="D188" s="2">
        <f>IFERROR(__xludf.DUMMYFUNCTION("""COMPUTED_VALUE"""),45562.66666666667)</f>
        <v>45562.66667</v>
      </c>
      <c r="E188" s="1">
        <f>IFERROR(__xludf.DUMMYFUNCTION("""COMPUTED_VALUE"""),4082.07)</f>
        <v>4082.07</v>
      </c>
      <c r="G188" s="2">
        <f>IFERROR(__xludf.DUMMYFUNCTION("""COMPUTED_VALUE"""),45562.66666666667)</f>
        <v>45562.66667</v>
      </c>
      <c r="H188" s="1">
        <f>IFERROR(__xludf.DUMMYFUNCTION("""COMPUTED_VALUE"""),4028.14)</f>
        <v>4028.14</v>
      </c>
      <c r="J188" s="2">
        <f>IFERROR(__xludf.DUMMYFUNCTION("""COMPUTED_VALUE"""),45562.66666666667)</f>
        <v>45562.66667</v>
      </c>
      <c r="K188" s="1">
        <f>IFERROR(__xludf.DUMMYFUNCTION("""COMPUTED_VALUE"""),4039.84)</f>
        <v>4039.84</v>
      </c>
      <c r="M188" s="2">
        <f>IFERROR(__xludf.DUMMYFUNCTION("""COMPUTED_VALUE"""),45562.66666666667)</f>
        <v>45562.66667</v>
      </c>
      <c r="N188" s="1">
        <f>IFERROR(__xludf.DUMMYFUNCTION("""COMPUTED_VALUE"""),7.2738732E7)</f>
        <v>72738732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IFERROR(__xludf.DUMMYFUNCTION("""COMPUTED_VALUE"""),4029.33)</f>
        <v>4029.33</v>
      </c>
      <c r="D189" s="2">
        <f>IFERROR(__xludf.DUMMYFUNCTION("""COMPUTED_VALUE"""),45565.66666666667)</f>
        <v>45565.66667</v>
      </c>
      <c r="E189" s="1">
        <f>IFERROR(__xludf.DUMMYFUNCTION("""COMPUTED_VALUE"""),4058.53)</f>
        <v>4058.53</v>
      </c>
      <c r="G189" s="2">
        <f>IFERROR(__xludf.DUMMYFUNCTION("""COMPUTED_VALUE"""),45565.66666666667)</f>
        <v>45565.66667</v>
      </c>
      <c r="H189" s="1">
        <f>IFERROR(__xludf.DUMMYFUNCTION("""COMPUTED_VALUE"""),3995.92)</f>
        <v>3995.92</v>
      </c>
      <c r="J189" s="2">
        <f>IFERROR(__xludf.DUMMYFUNCTION("""COMPUTED_VALUE"""),45565.66666666667)</f>
        <v>45565.66667</v>
      </c>
      <c r="K189" s="1">
        <f>IFERROR(__xludf.DUMMYFUNCTION("""COMPUTED_VALUE"""),4022.91)</f>
        <v>4022.91</v>
      </c>
      <c r="M189" s="2">
        <f>IFERROR(__xludf.DUMMYFUNCTION("""COMPUTED_VALUE"""),45565.66666666667)</f>
        <v>45565.66667</v>
      </c>
      <c r="N189" s="1">
        <f>IFERROR(__xludf.DUMMYFUNCTION("""COMPUTED_VALUE"""),8.441554E7)</f>
        <v>84415540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IFERROR(__xludf.DUMMYFUNCTION("""COMPUTED_VALUE"""),3996.79)</f>
        <v>3996.79</v>
      </c>
      <c r="D190" s="2">
        <f>IFERROR(__xludf.DUMMYFUNCTION("""COMPUTED_VALUE"""),45566.66666666667)</f>
        <v>45566.66667</v>
      </c>
      <c r="E190" s="1">
        <f>IFERROR(__xludf.DUMMYFUNCTION("""COMPUTED_VALUE"""),4020.59)</f>
        <v>4020.59</v>
      </c>
      <c r="G190" s="2">
        <f>IFERROR(__xludf.DUMMYFUNCTION("""COMPUTED_VALUE"""),45566.66666666667)</f>
        <v>45566.66667</v>
      </c>
      <c r="H190" s="1">
        <f>IFERROR(__xludf.DUMMYFUNCTION("""COMPUTED_VALUE"""),3970.3)</f>
        <v>3970.3</v>
      </c>
      <c r="J190" s="2">
        <f>IFERROR(__xludf.DUMMYFUNCTION("""COMPUTED_VALUE"""),45566.66666666667)</f>
        <v>45566.66667</v>
      </c>
      <c r="K190" s="1">
        <f>IFERROR(__xludf.DUMMYFUNCTION("""COMPUTED_VALUE"""),4000.77)</f>
        <v>4000.77</v>
      </c>
      <c r="M190" s="2">
        <f>IFERROR(__xludf.DUMMYFUNCTION("""COMPUTED_VALUE"""),45566.66666666667)</f>
        <v>45566.66667</v>
      </c>
      <c r="N190" s="1">
        <f>IFERROR(__xludf.DUMMYFUNCTION("""COMPUTED_VALUE"""),7.6263822E7)</f>
        <v>76263822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IFERROR(__xludf.DUMMYFUNCTION("""COMPUTED_VALUE"""),3981.35)</f>
        <v>3981.35</v>
      </c>
      <c r="D191" s="2">
        <f>IFERROR(__xludf.DUMMYFUNCTION("""COMPUTED_VALUE"""),45567.66666666667)</f>
        <v>45567.66667</v>
      </c>
      <c r="E191" s="1">
        <f>IFERROR(__xludf.DUMMYFUNCTION("""COMPUTED_VALUE"""),4015.14)</f>
        <v>4015.14</v>
      </c>
      <c r="G191" s="2">
        <f>IFERROR(__xludf.DUMMYFUNCTION("""COMPUTED_VALUE"""),45567.66666666667)</f>
        <v>45567.66667</v>
      </c>
      <c r="H191" s="1">
        <f>IFERROR(__xludf.DUMMYFUNCTION("""COMPUTED_VALUE"""),3975.98)</f>
        <v>3975.98</v>
      </c>
      <c r="J191" s="2">
        <f>IFERROR(__xludf.DUMMYFUNCTION("""COMPUTED_VALUE"""),45567.66666666667)</f>
        <v>45567.66667</v>
      </c>
      <c r="K191" s="1">
        <f>IFERROR(__xludf.DUMMYFUNCTION("""COMPUTED_VALUE"""),3987.68)</f>
        <v>3987.68</v>
      </c>
      <c r="M191" s="2">
        <f>IFERROR(__xludf.DUMMYFUNCTION("""COMPUTED_VALUE"""),45567.66666666667)</f>
        <v>45567.66667</v>
      </c>
      <c r="N191" s="1">
        <f>IFERROR(__xludf.DUMMYFUNCTION("""COMPUTED_VALUE"""),5.9887948E7)</f>
        <v>59887948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IFERROR(__xludf.DUMMYFUNCTION("""COMPUTED_VALUE"""),3957.68)</f>
        <v>3957.68</v>
      </c>
      <c r="D192" s="2">
        <f>IFERROR(__xludf.DUMMYFUNCTION("""COMPUTED_VALUE"""),45568.66666666667)</f>
        <v>45568.66667</v>
      </c>
      <c r="E192" s="1">
        <f>IFERROR(__xludf.DUMMYFUNCTION("""COMPUTED_VALUE"""),3965.55)</f>
        <v>3965.55</v>
      </c>
      <c r="G192" s="2">
        <f>IFERROR(__xludf.DUMMYFUNCTION("""COMPUTED_VALUE"""),45568.66666666667)</f>
        <v>45568.66667</v>
      </c>
      <c r="H192" s="1">
        <f>IFERROR(__xludf.DUMMYFUNCTION("""COMPUTED_VALUE"""),3929.12)</f>
        <v>3929.12</v>
      </c>
      <c r="J192" s="2">
        <f>IFERROR(__xludf.DUMMYFUNCTION("""COMPUTED_VALUE"""),45568.66666666667)</f>
        <v>45568.66667</v>
      </c>
      <c r="K192" s="1">
        <f>IFERROR(__xludf.DUMMYFUNCTION("""COMPUTED_VALUE"""),3945.65)</f>
        <v>3945.65</v>
      </c>
      <c r="M192" s="2">
        <f>IFERROR(__xludf.DUMMYFUNCTION("""COMPUTED_VALUE"""),45568.66666666667)</f>
        <v>45568.66667</v>
      </c>
      <c r="N192" s="1">
        <f>IFERROR(__xludf.DUMMYFUNCTION("""COMPUTED_VALUE"""),6.1179096E7)</f>
        <v>61179096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IFERROR(__xludf.DUMMYFUNCTION("""COMPUTED_VALUE"""),4003.74)</f>
        <v>4003.74</v>
      </c>
      <c r="D193" s="2">
        <f>IFERROR(__xludf.DUMMYFUNCTION("""COMPUTED_VALUE"""),45569.66666666667)</f>
        <v>45569.66667</v>
      </c>
      <c r="E193" s="1">
        <f>IFERROR(__xludf.DUMMYFUNCTION("""COMPUTED_VALUE"""),4033.88)</f>
        <v>4033.88</v>
      </c>
      <c r="G193" s="2">
        <f>IFERROR(__xludf.DUMMYFUNCTION("""COMPUTED_VALUE"""),45569.66666666667)</f>
        <v>45569.66667</v>
      </c>
      <c r="H193" s="1">
        <f>IFERROR(__xludf.DUMMYFUNCTION("""COMPUTED_VALUE"""),3977.15)</f>
        <v>3977.15</v>
      </c>
      <c r="J193" s="2">
        <f>IFERROR(__xludf.DUMMYFUNCTION("""COMPUTED_VALUE"""),45569.66666666667)</f>
        <v>45569.66667</v>
      </c>
      <c r="K193" s="1">
        <f>IFERROR(__xludf.DUMMYFUNCTION("""COMPUTED_VALUE"""),4023.66)</f>
        <v>4023.66</v>
      </c>
      <c r="M193" s="2">
        <f>IFERROR(__xludf.DUMMYFUNCTION("""COMPUTED_VALUE"""),45569.66666666667)</f>
        <v>45569.66667</v>
      </c>
      <c r="N193" s="1">
        <f>IFERROR(__xludf.DUMMYFUNCTION("""COMPUTED_VALUE"""),7.2671351E7)</f>
        <v>72671351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IFERROR(__xludf.DUMMYFUNCTION("""COMPUTED_VALUE"""),3972.04)</f>
        <v>3972.04</v>
      </c>
      <c r="D194" s="2">
        <f>IFERROR(__xludf.DUMMYFUNCTION("""COMPUTED_VALUE"""),45572.66666666667)</f>
        <v>45572.66667</v>
      </c>
      <c r="E194" s="1">
        <f>IFERROR(__xludf.DUMMYFUNCTION("""COMPUTED_VALUE"""),3981.8)</f>
        <v>3981.8</v>
      </c>
      <c r="G194" s="2">
        <f>IFERROR(__xludf.DUMMYFUNCTION("""COMPUTED_VALUE"""),45572.66666666667)</f>
        <v>45572.66667</v>
      </c>
      <c r="H194" s="1">
        <f>IFERROR(__xludf.DUMMYFUNCTION("""COMPUTED_VALUE"""),3914.12)</f>
        <v>3914.12</v>
      </c>
      <c r="J194" s="2">
        <f>IFERROR(__xludf.DUMMYFUNCTION("""COMPUTED_VALUE"""),45572.66666666667)</f>
        <v>45572.66667</v>
      </c>
      <c r="K194" s="1">
        <f>IFERROR(__xludf.DUMMYFUNCTION("""COMPUTED_VALUE"""),3920.56)</f>
        <v>3920.56</v>
      </c>
      <c r="M194" s="2">
        <f>IFERROR(__xludf.DUMMYFUNCTION("""COMPUTED_VALUE"""),45572.66666666667)</f>
        <v>45572.66667</v>
      </c>
      <c r="N194" s="1">
        <f>IFERROR(__xludf.DUMMYFUNCTION("""COMPUTED_VALUE"""),8.0249997E7)</f>
        <v>80249997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IFERROR(__xludf.DUMMYFUNCTION("""COMPUTED_VALUE"""),3944.14)</f>
        <v>3944.14</v>
      </c>
      <c r="D195" s="2">
        <f>IFERROR(__xludf.DUMMYFUNCTION("""COMPUTED_VALUE"""),45573.66666666667)</f>
        <v>45573.66667</v>
      </c>
      <c r="E195" s="1">
        <f>IFERROR(__xludf.DUMMYFUNCTION("""COMPUTED_VALUE"""),3968.97)</f>
        <v>3968.97</v>
      </c>
      <c r="G195" s="2">
        <f>IFERROR(__xludf.DUMMYFUNCTION("""COMPUTED_VALUE"""),45573.66666666667)</f>
        <v>45573.66667</v>
      </c>
      <c r="H195" s="1">
        <f>IFERROR(__xludf.DUMMYFUNCTION("""COMPUTED_VALUE"""),3928.28)</f>
        <v>3928.28</v>
      </c>
      <c r="J195" s="2">
        <f>IFERROR(__xludf.DUMMYFUNCTION("""COMPUTED_VALUE"""),45573.66666666667)</f>
        <v>45573.66667</v>
      </c>
      <c r="K195" s="1">
        <f>IFERROR(__xludf.DUMMYFUNCTION("""COMPUTED_VALUE"""),3965.26)</f>
        <v>3965.26</v>
      </c>
      <c r="M195" s="2">
        <f>IFERROR(__xludf.DUMMYFUNCTION("""COMPUTED_VALUE"""),45573.66666666667)</f>
        <v>45573.66667</v>
      </c>
      <c r="N195" s="1">
        <f>IFERROR(__xludf.DUMMYFUNCTION("""COMPUTED_VALUE"""),5.9668996E7)</f>
        <v>59668996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IFERROR(__xludf.DUMMYFUNCTION("""COMPUTED_VALUE"""),3968.91)</f>
        <v>3968.91</v>
      </c>
      <c r="D196" s="2">
        <f>IFERROR(__xludf.DUMMYFUNCTION("""COMPUTED_VALUE"""),45574.66666666667)</f>
        <v>45574.66667</v>
      </c>
      <c r="E196" s="1">
        <f>IFERROR(__xludf.DUMMYFUNCTION("""COMPUTED_VALUE"""),4027.67)</f>
        <v>4027.67</v>
      </c>
      <c r="G196" s="2">
        <f>IFERROR(__xludf.DUMMYFUNCTION("""COMPUTED_VALUE"""),45574.66666666667)</f>
        <v>45574.66667</v>
      </c>
      <c r="H196" s="1">
        <f>IFERROR(__xludf.DUMMYFUNCTION("""COMPUTED_VALUE"""),3955.29)</f>
        <v>3955.29</v>
      </c>
      <c r="J196" s="2">
        <f>IFERROR(__xludf.DUMMYFUNCTION("""COMPUTED_VALUE"""),45574.66666666667)</f>
        <v>45574.66667</v>
      </c>
      <c r="K196" s="1">
        <f>IFERROR(__xludf.DUMMYFUNCTION("""COMPUTED_VALUE"""),4018.88)</f>
        <v>4018.88</v>
      </c>
      <c r="M196" s="2">
        <f>IFERROR(__xludf.DUMMYFUNCTION("""COMPUTED_VALUE"""),45574.66666666667)</f>
        <v>45574.66667</v>
      </c>
      <c r="N196" s="1">
        <f>IFERROR(__xludf.DUMMYFUNCTION("""COMPUTED_VALUE"""),5.9457917E7)</f>
        <v>59457917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IFERROR(__xludf.DUMMYFUNCTION("""COMPUTED_VALUE"""),4044.33)</f>
        <v>4044.33</v>
      </c>
      <c r="D197" s="2">
        <f>IFERROR(__xludf.DUMMYFUNCTION("""COMPUTED_VALUE"""),45575.66666666667)</f>
        <v>45575.66667</v>
      </c>
      <c r="E197" s="1">
        <f>IFERROR(__xludf.DUMMYFUNCTION("""COMPUTED_VALUE"""),4051.64)</f>
        <v>4051.64</v>
      </c>
      <c r="G197" s="2">
        <f>IFERROR(__xludf.DUMMYFUNCTION("""COMPUTED_VALUE"""),45575.66666666667)</f>
        <v>45575.66667</v>
      </c>
      <c r="H197" s="1">
        <f>IFERROR(__xludf.DUMMYFUNCTION("""COMPUTED_VALUE"""),4013.47)</f>
        <v>4013.47</v>
      </c>
      <c r="J197" s="2">
        <f>IFERROR(__xludf.DUMMYFUNCTION("""COMPUTED_VALUE"""),45575.66666666667)</f>
        <v>45575.66667</v>
      </c>
      <c r="K197" s="1">
        <f>IFERROR(__xludf.DUMMYFUNCTION("""COMPUTED_VALUE"""),4024.24)</f>
        <v>4024.24</v>
      </c>
      <c r="M197" s="2">
        <f>IFERROR(__xludf.DUMMYFUNCTION("""COMPUTED_VALUE"""),45575.66666666667)</f>
        <v>45575.66667</v>
      </c>
      <c r="N197" s="1">
        <f>IFERROR(__xludf.DUMMYFUNCTION("""COMPUTED_VALUE"""),5.7951947E7)</f>
        <v>57951947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IFERROR(__xludf.DUMMYFUNCTION("""COMPUTED_VALUE"""),4023.58)</f>
        <v>4023.58</v>
      </c>
      <c r="D198" s="2">
        <f>IFERROR(__xludf.DUMMYFUNCTION("""COMPUTED_VALUE"""),45576.66666666667)</f>
        <v>45576.66667</v>
      </c>
      <c r="E198" s="1">
        <f>IFERROR(__xludf.DUMMYFUNCTION("""COMPUTED_VALUE"""),4073.02)</f>
        <v>4073.02</v>
      </c>
      <c r="G198" s="2">
        <f>IFERROR(__xludf.DUMMYFUNCTION("""COMPUTED_VALUE"""),45576.66666666667)</f>
        <v>45576.66667</v>
      </c>
      <c r="H198" s="1">
        <f>IFERROR(__xludf.DUMMYFUNCTION("""COMPUTED_VALUE"""),4022.76)</f>
        <v>4022.76</v>
      </c>
      <c r="J198" s="2">
        <f>IFERROR(__xludf.DUMMYFUNCTION("""COMPUTED_VALUE"""),45576.66666666667)</f>
        <v>45576.66667</v>
      </c>
      <c r="K198" s="1">
        <f>IFERROR(__xludf.DUMMYFUNCTION("""COMPUTED_VALUE"""),4057.05)</f>
        <v>4057.05</v>
      </c>
      <c r="M198" s="2">
        <f>IFERROR(__xludf.DUMMYFUNCTION("""COMPUTED_VALUE"""),45576.66666666667)</f>
        <v>45576.66667</v>
      </c>
      <c r="N198" s="1">
        <f>IFERROR(__xludf.DUMMYFUNCTION("""COMPUTED_VALUE"""),5.7489115E7)</f>
        <v>57489115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IFERROR(__xludf.DUMMYFUNCTION("""COMPUTED_VALUE"""),4072.65)</f>
        <v>4072.65</v>
      </c>
      <c r="D199" s="2">
        <f>IFERROR(__xludf.DUMMYFUNCTION("""COMPUTED_VALUE"""),45579.66666666667)</f>
        <v>45579.66667</v>
      </c>
      <c r="E199" s="1">
        <f>IFERROR(__xludf.DUMMYFUNCTION("""COMPUTED_VALUE"""),4072.65)</f>
        <v>4072.65</v>
      </c>
      <c r="G199" s="2">
        <f>IFERROR(__xludf.DUMMYFUNCTION("""COMPUTED_VALUE"""),45579.66666666667)</f>
        <v>45579.66667</v>
      </c>
      <c r="H199" s="1">
        <f>IFERROR(__xludf.DUMMYFUNCTION("""COMPUTED_VALUE"""),4038.13)</f>
        <v>4038.13</v>
      </c>
      <c r="J199" s="2">
        <f>IFERROR(__xludf.DUMMYFUNCTION("""COMPUTED_VALUE"""),45579.66666666667)</f>
        <v>45579.66667</v>
      </c>
      <c r="K199" s="1">
        <f>IFERROR(__xludf.DUMMYFUNCTION("""COMPUTED_VALUE"""),4038.67)</f>
        <v>4038.67</v>
      </c>
      <c r="M199" s="2">
        <f>IFERROR(__xludf.DUMMYFUNCTION("""COMPUTED_VALUE"""),45579.66666666667)</f>
        <v>45579.66667</v>
      </c>
      <c r="N199" s="1">
        <f>IFERROR(__xludf.DUMMYFUNCTION("""COMPUTED_VALUE"""),5.468306E7)</f>
        <v>54683060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IFERROR(__xludf.DUMMYFUNCTION("""COMPUTED_VALUE"""),4039.04)</f>
        <v>4039.04</v>
      </c>
      <c r="D200" s="2">
        <f>IFERROR(__xludf.DUMMYFUNCTION("""COMPUTED_VALUE"""),45580.66666666667)</f>
        <v>45580.66667</v>
      </c>
      <c r="E200" s="1">
        <f>IFERROR(__xludf.DUMMYFUNCTION("""COMPUTED_VALUE"""),4066.15)</f>
        <v>4066.15</v>
      </c>
      <c r="G200" s="2">
        <f>IFERROR(__xludf.DUMMYFUNCTION("""COMPUTED_VALUE"""),45580.66666666667)</f>
        <v>45580.66667</v>
      </c>
      <c r="H200" s="1">
        <f>IFERROR(__xludf.DUMMYFUNCTION("""COMPUTED_VALUE"""),4015.48)</f>
        <v>4015.48</v>
      </c>
      <c r="J200" s="2">
        <f>IFERROR(__xludf.DUMMYFUNCTION("""COMPUTED_VALUE"""),45580.66666666667)</f>
        <v>45580.66667</v>
      </c>
      <c r="K200" s="1">
        <f>IFERROR(__xludf.DUMMYFUNCTION("""COMPUTED_VALUE"""),4056.24)</f>
        <v>4056.24</v>
      </c>
      <c r="M200" s="2">
        <f>IFERROR(__xludf.DUMMYFUNCTION("""COMPUTED_VALUE"""),45580.66666666667)</f>
        <v>45580.66667</v>
      </c>
      <c r="N200" s="1">
        <f>IFERROR(__xludf.DUMMYFUNCTION("""COMPUTED_VALUE"""),7.0093478E7)</f>
        <v>70093478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IFERROR(__xludf.DUMMYFUNCTION("""COMPUTED_VALUE"""),4044.51)</f>
        <v>4044.51</v>
      </c>
      <c r="D201" s="2">
        <f>IFERROR(__xludf.DUMMYFUNCTION("""COMPUTED_VALUE"""),45581.66666666667)</f>
        <v>45581.66667</v>
      </c>
      <c r="E201" s="1">
        <f>IFERROR(__xludf.DUMMYFUNCTION("""COMPUTED_VALUE"""),4047.44)</f>
        <v>4047.44</v>
      </c>
      <c r="G201" s="2">
        <f>IFERROR(__xludf.DUMMYFUNCTION("""COMPUTED_VALUE"""),45581.66666666667)</f>
        <v>45581.66667</v>
      </c>
      <c r="H201" s="1">
        <f>IFERROR(__xludf.DUMMYFUNCTION("""COMPUTED_VALUE"""),4015.59)</f>
        <v>4015.59</v>
      </c>
      <c r="J201" s="2">
        <f>IFERROR(__xludf.DUMMYFUNCTION("""COMPUTED_VALUE"""),45581.66666666667)</f>
        <v>45581.66667</v>
      </c>
      <c r="K201" s="1">
        <f>IFERROR(__xludf.DUMMYFUNCTION("""COMPUTED_VALUE"""),4036.63)</f>
        <v>4036.63</v>
      </c>
      <c r="M201" s="2">
        <f>IFERROR(__xludf.DUMMYFUNCTION("""COMPUTED_VALUE"""),45581.66666666667)</f>
        <v>45581.66667</v>
      </c>
      <c r="N201" s="1">
        <f>IFERROR(__xludf.DUMMYFUNCTION("""COMPUTED_VALUE"""),5.4558961E7)</f>
        <v>54558961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IFERROR(__xludf.DUMMYFUNCTION("""COMPUTED_VALUE"""),4059.49)</f>
        <v>4059.49</v>
      </c>
      <c r="D202" s="2">
        <f>IFERROR(__xludf.DUMMYFUNCTION("""COMPUTED_VALUE"""),45582.66666666667)</f>
        <v>45582.66667</v>
      </c>
      <c r="E202" s="1">
        <f>IFERROR(__xludf.DUMMYFUNCTION("""COMPUTED_VALUE"""),4065.64)</f>
        <v>4065.64</v>
      </c>
      <c r="G202" s="2">
        <f>IFERROR(__xludf.DUMMYFUNCTION("""COMPUTED_VALUE"""),45582.66666666667)</f>
        <v>45582.66667</v>
      </c>
      <c r="H202" s="1">
        <f>IFERROR(__xludf.DUMMYFUNCTION("""COMPUTED_VALUE"""),4018.33)</f>
        <v>4018.33</v>
      </c>
      <c r="J202" s="2">
        <f>IFERROR(__xludf.DUMMYFUNCTION("""COMPUTED_VALUE"""),45582.66666666667)</f>
        <v>45582.66667</v>
      </c>
      <c r="K202" s="1">
        <f>IFERROR(__xludf.DUMMYFUNCTION("""COMPUTED_VALUE"""),4038.15)</f>
        <v>4038.15</v>
      </c>
      <c r="M202" s="2">
        <f>IFERROR(__xludf.DUMMYFUNCTION("""COMPUTED_VALUE"""),45582.66666666667)</f>
        <v>45582.66667</v>
      </c>
      <c r="N202" s="1">
        <f>IFERROR(__xludf.DUMMYFUNCTION("""COMPUTED_VALUE"""),5.8822772E7)</f>
        <v>58822772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IFERROR(__xludf.DUMMYFUNCTION("""COMPUTED_VALUE"""),4027.2)</f>
        <v>4027.2</v>
      </c>
      <c r="D203" s="2">
        <f>IFERROR(__xludf.DUMMYFUNCTION("""COMPUTED_VALUE"""),45583.66666666667)</f>
        <v>45583.66667</v>
      </c>
      <c r="E203" s="1">
        <f>IFERROR(__xludf.DUMMYFUNCTION("""COMPUTED_VALUE"""),4087.5)</f>
        <v>4087.5</v>
      </c>
      <c r="G203" s="2">
        <f>IFERROR(__xludf.DUMMYFUNCTION("""COMPUTED_VALUE"""),45583.66666666667)</f>
        <v>45583.66667</v>
      </c>
      <c r="H203" s="1">
        <f>IFERROR(__xludf.DUMMYFUNCTION("""COMPUTED_VALUE"""),4020.87)</f>
        <v>4020.87</v>
      </c>
      <c r="J203" s="2">
        <f>IFERROR(__xludf.DUMMYFUNCTION("""COMPUTED_VALUE"""),45583.66666666667)</f>
        <v>45583.66667</v>
      </c>
      <c r="K203" s="1">
        <f>IFERROR(__xludf.DUMMYFUNCTION("""COMPUTED_VALUE"""),4065.2)</f>
        <v>4065.2</v>
      </c>
      <c r="M203" s="2">
        <f>IFERROR(__xludf.DUMMYFUNCTION("""COMPUTED_VALUE"""),45583.66666666667)</f>
        <v>45583.66667</v>
      </c>
      <c r="N203" s="1">
        <f>IFERROR(__xludf.DUMMYFUNCTION("""COMPUTED_VALUE"""),7.1888275E7)</f>
        <v>71888275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IFERROR(__xludf.DUMMYFUNCTION("""COMPUTED_VALUE"""),4051.14)</f>
        <v>4051.14</v>
      </c>
      <c r="D204" s="2">
        <f>IFERROR(__xludf.DUMMYFUNCTION("""COMPUTED_VALUE"""),45586.66666666667)</f>
        <v>45586.66667</v>
      </c>
      <c r="E204" s="1">
        <f>IFERROR(__xludf.DUMMYFUNCTION("""COMPUTED_VALUE"""),4063.53)</f>
        <v>4063.53</v>
      </c>
      <c r="G204" s="2">
        <f>IFERROR(__xludf.DUMMYFUNCTION("""COMPUTED_VALUE"""),45586.66666666667)</f>
        <v>45586.66667</v>
      </c>
      <c r="H204" s="1">
        <f>IFERROR(__xludf.DUMMYFUNCTION("""COMPUTED_VALUE"""),4022.97)</f>
        <v>4022.97</v>
      </c>
      <c r="J204" s="2">
        <f>IFERROR(__xludf.DUMMYFUNCTION("""COMPUTED_VALUE"""),45586.66666666667)</f>
        <v>45586.66667</v>
      </c>
      <c r="K204" s="1">
        <f>IFERROR(__xludf.DUMMYFUNCTION("""COMPUTED_VALUE"""),4055.92)</f>
        <v>4055.92</v>
      </c>
      <c r="M204" s="2">
        <f>IFERROR(__xludf.DUMMYFUNCTION("""COMPUTED_VALUE"""),45586.66666666667)</f>
        <v>45586.66667</v>
      </c>
      <c r="N204" s="1">
        <f>IFERROR(__xludf.DUMMYFUNCTION("""COMPUTED_VALUE"""),5.5054223E7)</f>
        <v>55054223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IFERROR(__xludf.DUMMYFUNCTION("""COMPUTED_VALUE"""),4045.21)</f>
        <v>4045.21</v>
      </c>
      <c r="D205" s="2">
        <f>IFERROR(__xludf.DUMMYFUNCTION("""COMPUTED_VALUE"""),45587.66666666667)</f>
        <v>45587.66667</v>
      </c>
      <c r="E205" s="1">
        <f>IFERROR(__xludf.DUMMYFUNCTION("""COMPUTED_VALUE"""),4101.05)</f>
        <v>4101.05</v>
      </c>
      <c r="G205" s="2">
        <f>IFERROR(__xludf.DUMMYFUNCTION("""COMPUTED_VALUE"""),45587.66666666667)</f>
        <v>45587.66667</v>
      </c>
      <c r="H205" s="1">
        <f>IFERROR(__xludf.DUMMYFUNCTION("""COMPUTED_VALUE"""),4025.55)</f>
        <v>4025.55</v>
      </c>
      <c r="J205" s="2">
        <f>IFERROR(__xludf.DUMMYFUNCTION("""COMPUTED_VALUE"""),45587.66666666667)</f>
        <v>45587.66667</v>
      </c>
      <c r="K205" s="1">
        <f>IFERROR(__xludf.DUMMYFUNCTION("""COMPUTED_VALUE"""),4074.8)</f>
        <v>4074.8</v>
      </c>
      <c r="M205" s="2">
        <f>IFERROR(__xludf.DUMMYFUNCTION("""COMPUTED_VALUE"""),45587.66666666667)</f>
        <v>45587.66667</v>
      </c>
      <c r="N205" s="1">
        <f>IFERROR(__xludf.DUMMYFUNCTION("""COMPUTED_VALUE"""),6.2410627E7)</f>
        <v>62410627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IFERROR(__xludf.DUMMYFUNCTION("""COMPUTED_VALUE"""),4061.92)</f>
        <v>4061.92</v>
      </c>
      <c r="D206" s="2">
        <f>IFERROR(__xludf.DUMMYFUNCTION("""COMPUTED_VALUE"""),45588.66666666667)</f>
        <v>45588.66667</v>
      </c>
      <c r="E206" s="1">
        <f>IFERROR(__xludf.DUMMYFUNCTION("""COMPUTED_VALUE"""),4066.99)</f>
        <v>4066.99</v>
      </c>
      <c r="G206" s="2">
        <f>IFERROR(__xludf.DUMMYFUNCTION("""COMPUTED_VALUE"""),45588.66666666667)</f>
        <v>45588.66667</v>
      </c>
      <c r="H206" s="1">
        <f>IFERROR(__xludf.DUMMYFUNCTION("""COMPUTED_VALUE"""),3993.33)</f>
        <v>3993.33</v>
      </c>
      <c r="J206" s="2">
        <f>IFERROR(__xludf.DUMMYFUNCTION("""COMPUTED_VALUE"""),45588.66666666667)</f>
        <v>45588.66667</v>
      </c>
      <c r="K206" s="1">
        <f>IFERROR(__xludf.DUMMYFUNCTION("""COMPUTED_VALUE"""),4015.04)</f>
        <v>4015.04</v>
      </c>
      <c r="M206" s="2">
        <f>IFERROR(__xludf.DUMMYFUNCTION("""COMPUTED_VALUE"""),45588.66666666667)</f>
        <v>45588.66667</v>
      </c>
      <c r="N206" s="1">
        <f>IFERROR(__xludf.DUMMYFUNCTION("""COMPUTED_VALUE"""),6.467329E7)</f>
        <v>64673290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IFERROR(__xludf.DUMMYFUNCTION("""COMPUTED_VALUE"""),4024.31)</f>
        <v>4024.31</v>
      </c>
      <c r="D207" s="2">
        <f>IFERROR(__xludf.DUMMYFUNCTION("""COMPUTED_VALUE"""),45589.66666666667)</f>
        <v>45589.66667</v>
      </c>
      <c r="E207" s="1">
        <f>IFERROR(__xludf.DUMMYFUNCTION("""COMPUTED_VALUE"""),4046.26)</f>
        <v>4046.26</v>
      </c>
      <c r="G207" s="2">
        <f>IFERROR(__xludf.DUMMYFUNCTION("""COMPUTED_VALUE"""),45589.66666666667)</f>
        <v>45589.66667</v>
      </c>
      <c r="H207" s="1">
        <f>IFERROR(__xludf.DUMMYFUNCTION("""COMPUTED_VALUE"""),4004.27)</f>
        <v>4004.27</v>
      </c>
      <c r="J207" s="2">
        <f>IFERROR(__xludf.DUMMYFUNCTION("""COMPUTED_VALUE"""),45589.66666666667)</f>
        <v>45589.66667</v>
      </c>
      <c r="K207" s="1">
        <f>IFERROR(__xludf.DUMMYFUNCTION("""COMPUTED_VALUE"""),4034.91)</f>
        <v>4034.91</v>
      </c>
      <c r="M207" s="2">
        <f>IFERROR(__xludf.DUMMYFUNCTION("""COMPUTED_VALUE"""),45589.66666666667)</f>
        <v>45589.66667</v>
      </c>
      <c r="N207" s="1">
        <f>IFERROR(__xludf.DUMMYFUNCTION("""COMPUTED_VALUE"""),5.2470566E7)</f>
        <v>52470566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IFERROR(__xludf.DUMMYFUNCTION("""COMPUTED_VALUE"""),4061.93)</f>
        <v>4061.93</v>
      </c>
      <c r="D208" s="2">
        <f>IFERROR(__xludf.DUMMYFUNCTION("""COMPUTED_VALUE"""),45590.66666666667)</f>
        <v>45590.66667</v>
      </c>
      <c r="E208" s="1">
        <f>IFERROR(__xludf.DUMMYFUNCTION("""COMPUTED_VALUE"""),4098.76)</f>
        <v>4098.76</v>
      </c>
      <c r="G208" s="2">
        <f>IFERROR(__xludf.DUMMYFUNCTION("""COMPUTED_VALUE"""),45590.66666666667)</f>
        <v>45590.66667</v>
      </c>
      <c r="H208" s="1">
        <f>IFERROR(__xludf.DUMMYFUNCTION("""COMPUTED_VALUE"""),4045.14)</f>
        <v>4045.14</v>
      </c>
      <c r="J208" s="2">
        <f>IFERROR(__xludf.DUMMYFUNCTION("""COMPUTED_VALUE"""),45590.66666666667)</f>
        <v>45590.66667</v>
      </c>
      <c r="K208" s="1">
        <f>IFERROR(__xludf.DUMMYFUNCTION("""COMPUTED_VALUE"""),4050.27)</f>
        <v>4050.27</v>
      </c>
      <c r="M208" s="2">
        <f>IFERROR(__xludf.DUMMYFUNCTION("""COMPUTED_VALUE"""),45590.66666666667)</f>
        <v>45590.66667</v>
      </c>
      <c r="N208" s="1">
        <f>IFERROR(__xludf.DUMMYFUNCTION("""COMPUTED_VALUE"""),5.5907938E7)</f>
        <v>55907938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IFERROR(__xludf.DUMMYFUNCTION("""COMPUTED_VALUE"""),4084.42)</f>
        <v>4084.42</v>
      </c>
      <c r="D209" s="2">
        <f>IFERROR(__xludf.DUMMYFUNCTION("""COMPUTED_VALUE"""),45593.66666666667)</f>
        <v>45593.66667</v>
      </c>
      <c r="E209" s="1">
        <f>IFERROR(__xludf.DUMMYFUNCTION("""COMPUTED_VALUE"""),4085.72)</f>
        <v>4085.72</v>
      </c>
      <c r="G209" s="2">
        <f>IFERROR(__xludf.DUMMYFUNCTION("""COMPUTED_VALUE"""),45593.66666666667)</f>
        <v>45593.66667</v>
      </c>
      <c r="H209" s="1">
        <f>IFERROR(__xludf.DUMMYFUNCTION("""COMPUTED_VALUE"""),4055.98)</f>
        <v>4055.98</v>
      </c>
      <c r="J209" s="2">
        <f>IFERROR(__xludf.DUMMYFUNCTION("""COMPUTED_VALUE"""),45593.66666666667)</f>
        <v>45593.66667</v>
      </c>
      <c r="K209" s="1">
        <f>IFERROR(__xludf.DUMMYFUNCTION("""COMPUTED_VALUE"""),4058.48)</f>
        <v>4058.48</v>
      </c>
      <c r="M209" s="2">
        <f>IFERROR(__xludf.DUMMYFUNCTION("""COMPUTED_VALUE"""),45593.66666666667)</f>
        <v>45593.66667</v>
      </c>
      <c r="N209" s="1">
        <f>IFERROR(__xludf.DUMMYFUNCTION("""COMPUTED_VALUE"""),5.3476409E7)</f>
        <v>53476409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IFERROR(__xludf.DUMMYFUNCTION("""COMPUTED_VALUE"""),4058.04)</f>
        <v>4058.04</v>
      </c>
      <c r="D210" s="2">
        <f>IFERROR(__xludf.DUMMYFUNCTION("""COMPUTED_VALUE"""),45594.66666666667)</f>
        <v>45594.66667</v>
      </c>
      <c r="E210" s="1">
        <f>IFERROR(__xludf.DUMMYFUNCTION("""COMPUTED_VALUE"""),4095.95)</f>
        <v>4095.95</v>
      </c>
      <c r="G210" s="2">
        <f>IFERROR(__xludf.DUMMYFUNCTION("""COMPUTED_VALUE"""),45594.66666666667)</f>
        <v>45594.66667</v>
      </c>
      <c r="H210" s="1">
        <f>IFERROR(__xludf.DUMMYFUNCTION("""COMPUTED_VALUE"""),4037.36)</f>
        <v>4037.36</v>
      </c>
      <c r="J210" s="2">
        <f>IFERROR(__xludf.DUMMYFUNCTION("""COMPUTED_VALUE"""),45594.66666666667)</f>
        <v>45594.66667</v>
      </c>
      <c r="K210" s="1">
        <f>IFERROR(__xludf.DUMMYFUNCTION("""COMPUTED_VALUE"""),4081.15)</f>
        <v>4081.15</v>
      </c>
      <c r="M210" s="2">
        <f>IFERROR(__xludf.DUMMYFUNCTION("""COMPUTED_VALUE"""),45594.66666666667)</f>
        <v>45594.66667</v>
      </c>
      <c r="N210" s="1">
        <f>IFERROR(__xludf.DUMMYFUNCTION("""COMPUTED_VALUE"""),6.9085935E7)</f>
        <v>69085935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IFERROR(__xludf.DUMMYFUNCTION("""COMPUTED_VALUE"""),4136.35)</f>
        <v>4136.35</v>
      </c>
      <c r="D211" s="2">
        <f>IFERROR(__xludf.DUMMYFUNCTION("""COMPUTED_VALUE"""),45595.66666666667)</f>
        <v>45595.66667</v>
      </c>
      <c r="E211" s="1">
        <f>IFERROR(__xludf.DUMMYFUNCTION("""COMPUTED_VALUE"""),4144.66)</f>
        <v>4144.66</v>
      </c>
      <c r="G211" s="2">
        <f>IFERROR(__xludf.DUMMYFUNCTION("""COMPUTED_VALUE"""),45595.66666666667)</f>
        <v>45595.66667</v>
      </c>
      <c r="H211" s="1">
        <f>IFERROR(__xludf.DUMMYFUNCTION("""COMPUTED_VALUE"""),4095.74)</f>
        <v>4095.74</v>
      </c>
      <c r="J211" s="2">
        <f>IFERROR(__xludf.DUMMYFUNCTION("""COMPUTED_VALUE"""),45595.66666666667)</f>
        <v>45595.66667</v>
      </c>
      <c r="K211" s="1">
        <f>IFERROR(__xludf.DUMMYFUNCTION("""COMPUTED_VALUE"""),4100.62)</f>
        <v>4100.62</v>
      </c>
      <c r="M211" s="2">
        <f>IFERROR(__xludf.DUMMYFUNCTION("""COMPUTED_VALUE"""),45595.66666666667)</f>
        <v>45595.66667</v>
      </c>
      <c r="N211" s="1">
        <f>IFERROR(__xludf.DUMMYFUNCTION("""COMPUTED_VALUE"""),7.1951261E7)</f>
        <v>71951261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IFERROR(__xludf.DUMMYFUNCTION("""COMPUTED_VALUE"""),4061.01)</f>
        <v>4061.01</v>
      </c>
      <c r="D212" s="2">
        <f>IFERROR(__xludf.DUMMYFUNCTION("""COMPUTED_VALUE"""),45596.66666666667)</f>
        <v>45596.66667</v>
      </c>
      <c r="E212" s="1">
        <f>IFERROR(__xludf.DUMMYFUNCTION("""COMPUTED_VALUE"""),4065.53)</f>
        <v>4065.53</v>
      </c>
      <c r="G212" s="2">
        <f>IFERROR(__xludf.DUMMYFUNCTION("""COMPUTED_VALUE"""),45596.66666666667)</f>
        <v>45596.66667</v>
      </c>
      <c r="H212" s="1">
        <f>IFERROR(__xludf.DUMMYFUNCTION("""COMPUTED_VALUE"""),3992.83)</f>
        <v>3992.83</v>
      </c>
      <c r="J212" s="2">
        <f>IFERROR(__xludf.DUMMYFUNCTION("""COMPUTED_VALUE"""),45596.66666666667)</f>
        <v>45596.66667</v>
      </c>
      <c r="K212" s="1">
        <f>IFERROR(__xludf.DUMMYFUNCTION("""COMPUTED_VALUE"""),4009.74)</f>
        <v>4009.74</v>
      </c>
      <c r="M212" s="2">
        <f>IFERROR(__xludf.DUMMYFUNCTION("""COMPUTED_VALUE"""),45596.66666666667)</f>
        <v>45596.66667</v>
      </c>
      <c r="N212" s="1">
        <f>IFERROR(__xludf.DUMMYFUNCTION("""COMPUTED_VALUE"""),1.24501421E8)</f>
        <v>124501421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IFERROR(__xludf.DUMMYFUNCTION("""COMPUTED_VALUE"""),4190.27)</f>
        <v>4190.27</v>
      </c>
      <c r="D213" s="2">
        <f>IFERROR(__xludf.DUMMYFUNCTION("""COMPUTED_VALUE"""),45597.66666666667)</f>
        <v>45597.66667</v>
      </c>
      <c r="E213" s="1">
        <f>IFERROR(__xludf.DUMMYFUNCTION("""COMPUTED_VALUE"""),4212.46)</f>
        <v>4212.46</v>
      </c>
      <c r="G213" s="2">
        <f>IFERROR(__xludf.DUMMYFUNCTION("""COMPUTED_VALUE"""),45597.66666666667)</f>
        <v>45597.66667</v>
      </c>
      <c r="H213" s="1">
        <f>IFERROR(__xludf.DUMMYFUNCTION("""COMPUTED_VALUE"""),4162.04)</f>
        <v>4162.04</v>
      </c>
      <c r="J213" s="2">
        <f>IFERROR(__xludf.DUMMYFUNCTION("""COMPUTED_VALUE"""),45597.66666666667)</f>
        <v>45597.66667</v>
      </c>
      <c r="K213" s="1">
        <f>IFERROR(__xludf.DUMMYFUNCTION("""COMPUTED_VALUE"""),4180.0)</f>
        <v>4180</v>
      </c>
      <c r="M213" s="2">
        <f>IFERROR(__xludf.DUMMYFUNCTION("""COMPUTED_VALUE"""),45597.66666666667)</f>
        <v>45597.66667</v>
      </c>
      <c r="N213" s="1">
        <f>IFERROR(__xludf.DUMMYFUNCTION("""COMPUTED_VALUE"""),1.38172549E8)</f>
        <v>138172549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IFERROR(__xludf.DUMMYFUNCTION("""COMPUTED_VALUE"""),4162.84)</f>
        <v>4162.84</v>
      </c>
      <c r="D214" s="2">
        <f>IFERROR(__xludf.DUMMYFUNCTION("""COMPUTED_VALUE"""),45600.66666666667)</f>
        <v>45600.66667</v>
      </c>
      <c r="E214" s="1">
        <f>IFERROR(__xludf.DUMMYFUNCTION("""COMPUTED_VALUE"""),4180.66)</f>
        <v>4180.66</v>
      </c>
      <c r="G214" s="2">
        <f>IFERROR(__xludf.DUMMYFUNCTION("""COMPUTED_VALUE"""),45600.66666666667)</f>
        <v>45600.66667</v>
      </c>
      <c r="H214" s="1">
        <f>IFERROR(__xludf.DUMMYFUNCTION("""COMPUTED_VALUE"""),4132.62)</f>
        <v>4132.62</v>
      </c>
      <c r="J214" s="2">
        <f>IFERROR(__xludf.DUMMYFUNCTION("""COMPUTED_VALUE"""),45600.66666666667)</f>
        <v>45600.66667</v>
      </c>
      <c r="K214" s="1">
        <f>IFERROR(__xludf.DUMMYFUNCTION("""COMPUTED_VALUE"""),4158.57)</f>
        <v>4158.57</v>
      </c>
      <c r="M214" s="2">
        <f>IFERROR(__xludf.DUMMYFUNCTION("""COMPUTED_VALUE"""),45600.66666666667)</f>
        <v>45600.66667</v>
      </c>
      <c r="N214" s="1">
        <f>IFERROR(__xludf.DUMMYFUNCTION("""COMPUTED_VALUE"""),7.8375628E7)</f>
        <v>78375628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IFERROR(__xludf.DUMMYFUNCTION("""COMPUTED_VALUE"""),4170.81)</f>
        <v>4170.81</v>
      </c>
      <c r="D215" s="2">
        <f>IFERROR(__xludf.DUMMYFUNCTION("""COMPUTED_VALUE"""),45601.66666666667)</f>
        <v>45601.66667</v>
      </c>
      <c r="E215" s="1">
        <f>IFERROR(__xludf.DUMMYFUNCTION("""COMPUTED_VALUE"""),4228.35)</f>
        <v>4228.35</v>
      </c>
      <c r="G215" s="2">
        <f>IFERROR(__xludf.DUMMYFUNCTION("""COMPUTED_VALUE"""),45601.66666666667)</f>
        <v>45601.66667</v>
      </c>
      <c r="H215" s="1">
        <f>IFERROR(__xludf.DUMMYFUNCTION("""COMPUTED_VALUE"""),4169.82)</f>
        <v>4169.82</v>
      </c>
      <c r="J215" s="2">
        <f>IFERROR(__xludf.DUMMYFUNCTION("""COMPUTED_VALUE"""),45601.66666666667)</f>
        <v>45601.66667</v>
      </c>
      <c r="K215" s="1">
        <f>IFERROR(__xludf.DUMMYFUNCTION("""COMPUTED_VALUE"""),4224.11)</f>
        <v>4224.11</v>
      </c>
      <c r="M215" s="2">
        <f>IFERROR(__xludf.DUMMYFUNCTION("""COMPUTED_VALUE"""),45601.66666666667)</f>
        <v>45601.66667</v>
      </c>
      <c r="N215" s="1">
        <f>IFERROR(__xludf.DUMMYFUNCTION("""COMPUTED_VALUE"""),6.6256435E7)</f>
        <v>66256435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IFERROR(__xludf.DUMMYFUNCTION("""COMPUTED_VALUE"""),4249.78)</f>
        <v>4249.78</v>
      </c>
      <c r="D216" s="2">
        <f>IFERROR(__xludf.DUMMYFUNCTION("""COMPUTED_VALUE"""),45602.66666666667)</f>
        <v>45602.66667</v>
      </c>
      <c r="E216" s="1">
        <f>IFERROR(__xludf.DUMMYFUNCTION("""COMPUTED_VALUE"""),4334.5)</f>
        <v>4334.5</v>
      </c>
      <c r="G216" s="2">
        <f>IFERROR(__xludf.DUMMYFUNCTION("""COMPUTED_VALUE"""),45602.66666666667)</f>
        <v>45602.66667</v>
      </c>
      <c r="H216" s="1">
        <f>IFERROR(__xludf.DUMMYFUNCTION("""COMPUTED_VALUE"""),4226.62)</f>
        <v>4226.62</v>
      </c>
      <c r="J216" s="2">
        <f>IFERROR(__xludf.DUMMYFUNCTION("""COMPUTED_VALUE"""),45602.66666666667)</f>
        <v>45602.66667</v>
      </c>
      <c r="K216" s="1">
        <f>IFERROR(__xludf.DUMMYFUNCTION("""COMPUTED_VALUE"""),4331.23)</f>
        <v>4331.23</v>
      </c>
      <c r="M216" s="2">
        <f>IFERROR(__xludf.DUMMYFUNCTION("""COMPUTED_VALUE"""),45602.66666666667)</f>
        <v>45602.66667</v>
      </c>
      <c r="N216" s="1">
        <f>IFERROR(__xludf.DUMMYFUNCTION("""COMPUTED_VALUE"""),1.31516239E8)</f>
        <v>131516239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IFERROR(__xludf.DUMMYFUNCTION("""COMPUTED_VALUE"""),4340.12)</f>
        <v>4340.12</v>
      </c>
      <c r="D217" s="2">
        <f>IFERROR(__xludf.DUMMYFUNCTION("""COMPUTED_VALUE"""),45603.66666666667)</f>
        <v>45603.66667</v>
      </c>
      <c r="E217" s="1">
        <f>IFERROR(__xludf.DUMMYFUNCTION("""COMPUTED_VALUE"""),4418.98)</f>
        <v>4418.98</v>
      </c>
      <c r="G217" s="2">
        <f>IFERROR(__xludf.DUMMYFUNCTION("""COMPUTED_VALUE"""),45603.66666666667)</f>
        <v>45603.66667</v>
      </c>
      <c r="H217" s="1">
        <f>IFERROR(__xludf.DUMMYFUNCTION("""COMPUTED_VALUE"""),4335.23)</f>
        <v>4335.23</v>
      </c>
      <c r="J217" s="2">
        <f>IFERROR(__xludf.DUMMYFUNCTION("""COMPUTED_VALUE"""),45603.66666666667)</f>
        <v>45603.66667</v>
      </c>
      <c r="K217" s="1">
        <f>IFERROR(__xludf.DUMMYFUNCTION("""COMPUTED_VALUE"""),4390.13)</f>
        <v>4390.13</v>
      </c>
      <c r="M217" s="2">
        <f>IFERROR(__xludf.DUMMYFUNCTION("""COMPUTED_VALUE"""),45603.66666666667)</f>
        <v>45603.66667</v>
      </c>
      <c r="N217" s="1">
        <f>IFERROR(__xludf.DUMMYFUNCTION("""COMPUTED_VALUE"""),9.2476647E7)</f>
        <v>92476647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IFERROR(__xludf.DUMMYFUNCTION("""COMPUTED_VALUE"""),4388.13)</f>
        <v>4388.13</v>
      </c>
      <c r="D218" s="2">
        <f>IFERROR(__xludf.DUMMYFUNCTION("""COMPUTED_VALUE"""),45604.66666666667)</f>
        <v>45604.66667</v>
      </c>
      <c r="E218" s="1">
        <f>IFERROR(__xludf.DUMMYFUNCTION("""COMPUTED_VALUE"""),4419.39)</f>
        <v>4419.39</v>
      </c>
      <c r="G218" s="2">
        <f>IFERROR(__xludf.DUMMYFUNCTION("""COMPUTED_VALUE"""),45604.66666666667)</f>
        <v>45604.66667</v>
      </c>
      <c r="H218" s="1">
        <f>IFERROR(__xludf.DUMMYFUNCTION("""COMPUTED_VALUE"""),4376.51)</f>
        <v>4376.51</v>
      </c>
      <c r="J218" s="2">
        <f>IFERROR(__xludf.DUMMYFUNCTION("""COMPUTED_VALUE"""),45604.66666666667)</f>
        <v>45604.66667</v>
      </c>
      <c r="K218" s="1">
        <f>IFERROR(__xludf.DUMMYFUNCTION("""COMPUTED_VALUE"""),4388.41)</f>
        <v>4388.41</v>
      </c>
      <c r="M218" s="2">
        <f>IFERROR(__xludf.DUMMYFUNCTION("""COMPUTED_VALUE"""),45604.66666666667)</f>
        <v>45604.66667</v>
      </c>
      <c r="N218" s="1">
        <f>IFERROR(__xludf.DUMMYFUNCTION("""COMPUTED_VALUE"""),7.4719943E7)</f>
        <v>74719943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IFERROR(__xludf.DUMMYFUNCTION("""COMPUTED_VALUE"""),4392.61)</f>
        <v>4392.61</v>
      </c>
      <c r="D219" s="2">
        <f>IFERROR(__xludf.DUMMYFUNCTION("""COMPUTED_VALUE"""),45607.66666666667)</f>
        <v>45607.66667</v>
      </c>
      <c r="E219" s="1">
        <f>IFERROR(__xludf.DUMMYFUNCTION("""COMPUTED_VALUE"""),4414.38)</f>
        <v>4414.38</v>
      </c>
      <c r="G219" s="2">
        <f>IFERROR(__xludf.DUMMYFUNCTION("""COMPUTED_VALUE"""),45607.66666666667)</f>
        <v>45607.66667</v>
      </c>
      <c r="H219" s="1">
        <f>IFERROR(__xludf.DUMMYFUNCTION("""COMPUTED_VALUE"""),4346.26)</f>
        <v>4346.26</v>
      </c>
      <c r="J219" s="2">
        <f>IFERROR(__xludf.DUMMYFUNCTION("""COMPUTED_VALUE"""),45607.66666666667)</f>
        <v>45607.66667</v>
      </c>
      <c r="K219" s="1">
        <f>IFERROR(__xludf.DUMMYFUNCTION("""COMPUTED_VALUE"""),4360.39)</f>
        <v>4360.39</v>
      </c>
      <c r="M219" s="2">
        <f>IFERROR(__xludf.DUMMYFUNCTION("""COMPUTED_VALUE"""),45607.66666666667)</f>
        <v>45607.66667</v>
      </c>
      <c r="N219" s="1">
        <f>IFERROR(__xludf.DUMMYFUNCTION("""COMPUTED_VALUE"""),7.0511207E7)</f>
        <v>70511207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IFERROR(__xludf.DUMMYFUNCTION("""COMPUTED_VALUE"""),4382.46)</f>
        <v>4382.46</v>
      </c>
      <c r="D220" s="2">
        <f>IFERROR(__xludf.DUMMYFUNCTION("""COMPUTED_VALUE"""),45608.66666666667)</f>
        <v>45608.66667</v>
      </c>
      <c r="E220" s="1">
        <f>IFERROR(__xludf.DUMMYFUNCTION("""COMPUTED_VALUE"""),4410.59)</f>
        <v>4410.59</v>
      </c>
      <c r="G220" s="2">
        <f>IFERROR(__xludf.DUMMYFUNCTION("""COMPUTED_VALUE"""),45608.66666666667)</f>
        <v>45608.66667</v>
      </c>
      <c r="H220" s="1">
        <f>IFERROR(__xludf.DUMMYFUNCTION("""COMPUTED_VALUE"""),4353.19)</f>
        <v>4353.19</v>
      </c>
      <c r="J220" s="2">
        <f>IFERROR(__xludf.DUMMYFUNCTION("""COMPUTED_VALUE"""),45608.66666666667)</f>
        <v>45608.66667</v>
      </c>
      <c r="K220" s="1">
        <f>IFERROR(__xludf.DUMMYFUNCTION("""COMPUTED_VALUE"""),4394.87)</f>
        <v>4394.87</v>
      </c>
      <c r="M220" s="2">
        <f>IFERROR(__xludf.DUMMYFUNCTION("""COMPUTED_VALUE"""),45608.66666666667)</f>
        <v>45608.66667</v>
      </c>
      <c r="N220" s="1">
        <f>IFERROR(__xludf.DUMMYFUNCTION("""COMPUTED_VALUE"""),7.8231074E7)</f>
        <v>78231074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IFERROR(__xludf.DUMMYFUNCTION("""COMPUTED_VALUE"""),4400.82)</f>
        <v>4400.82</v>
      </c>
      <c r="D221" s="2">
        <f>IFERROR(__xludf.DUMMYFUNCTION("""COMPUTED_VALUE"""),45609.66666666667)</f>
        <v>45609.66667</v>
      </c>
      <c r="E221" s="1">
        <f>IFERROR(__xludf.DUMMYFUNCTION("""COMPUTED_VALUE"""),4488.76)</f>
        <v>4488.76</v>
      </c>
      <c r="G221" s="2">
        <f>IFERROR(__xludf.DUMMYFUNCTION("""COMPUTED_VALUE"""),45609.66666666667)</f>
        <v>45609.66667</v>
      </c>
      <c r="H221" s="1">
        <f>IFERROR(__xludf.DUMMYFUNCTION("""COMPUTED_VALUE"""),4400.82)</f>
        <v>4400.82</v>
      </c>
      <c r="J221" s="2">
        <f>IFERROR(__xludf.DUMMYFUNCTION("""COMPUTED_VALUE"""),45609.66666666667)</f>
        <v>45609.66667</v>
      </c>
      <c r="K221" s="1">
        <f>IFERROR(__xludf.DUMMYFUNCTION("""COMPUTED_VALUE"""),4473.95)</f>
        <v>4473.95</v>
      </c>
      <c r="M221" s="2">
        <f>IFERROR(__xludf.DUMMYFUNCTION("""COMPUTED_VALUE"""),45609.66666666667)</f>
        <v>45609.66667</v>
      </c>
      <c r="N221" s="1">
        <f>IFERROR(__xludf.DUMMYFUNCTION("""COMPUTED_VALUE"""),8.3112229E7)</f>
        <v>83112229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IFERROR(__xludf.DUMMYFUNCTION("""COMPUTED_VALUE"""),4464.41)</f>
        <v>4464.41</v>
      </c>
      <c r="D222" s="2">
        <f>IFERROR(__xludf.DUMMYFUNCTION("""COMPUTED_VALUE"""),45610.66666666667)</f>
        <v>45610.66667</v>
      </c>
      <c r="E222" s="1">
        <f>IFERROR(__xludf.DUMMYFUNCTION("""COMPUTED_VALUE"""),4490.1)</f>
        <v>4490.1</v>
      </c>
      <c r="G222" s="2">
        <f>IFERROR(__xludf.DUMMYFUNCTION("""COMPUTED_VALUE"""),45610.66666666667)</f>
        <v>45610.66667</v>
      </c>
      <c r="H222" s="1">
        <f>IFERROR(__xludf.DUMMYFUNCTION("""COMPUTED_VALUE"""),4417.84)</f>
        <v>4417.84</v>
      </c>
      <c r="J222" s="2">
        <f>IFERROR(__xludf.DUMMYFUNCTION("""COMPUTED_VALUE"""),45610.66666666667)</f>
        <v>45610.66667</v>
      </c>
      <c r="K222" s="1">
        <f>IFERROR(__xludf.DUMMYFUNCTION("""COMPUTED_VALUE"""),4422.07)</f>
        <v>4422.07</v>
      </c>
      <c r="M222" s="2">
        <f>IFERROR(__xludf.DUMMYFUNCTION("""COMPUTED_VALUE"""),45610.66666666667)</f>
        <v>45610.66667</v>
      </c>
      <c r="N222" s="1">
        <f>IFERROR(__xludf.DUMMYFUNCTION("""COMPUTED_VALUE"""),8.0005295E7)</f>
        <v>80005295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IFERROR(__xludf.DUMMYFUNCTION("""COMPUTED_VALUE"""),4348.8)</f>
        <v>4348.8</v>
      </c>
      <c r="D223" s="2">
        <f>IFERROR(__xludf.DUMMYFUNCTION("""COMPUTED_VALUE"""),45611.66666666667)</f>
        <v>45611.66667</v>
      </c>
      <c r="E223" s="1">
        <f>IFERROR(__xludf.DUMMYFUNCTION("""COMPUTED_VALUE"""),4356.4)</f>
        <v>4356.4</v>
      </c>
      <c r="G223" s="2">
        <f>IFERROR(__xludf.DUMMYFUNCTION("""COMPUTED_VALUE"""),45611.66666666667)</f>
        <v>45611.66667</v>
      </c>
      <c r="H223" s="1">
        <f>IFERROR(__xludf.DUMMYFUNCTION("""COMPUTED_VALUE"""),4249.29)</f>
        <v>4249.29</v>
      </c>
      <c r="J223" s="2">
        <f>IFERROR(__xludf.DUMMYFUNCTION("""COMPUTED_VALUE"""),45611.66666666667)</f>
        <v>45611.66667</v>
      </c>
      <c r="K223" s="1">
        <f>IFERROR(__xludf.DUMMYFUNCTION("""COMPUTED_VALUE"""),4280.55)</f>
        <v>4280.55</v>
      </c>
      <c r="M223" s="2">
        <f>IFERROR(__xludf.DUMMYFUNCTION("""COMPUTED_VALUE"""),45611.66666666667)</f>
        <v>45611.66667</v>
      </c>
      <c r="N223" s="1">
        <f>IFERROR(__xludf.DUMMYFUNCTION("""COMPUTED_VALUE"""),1.43719826E8)</f>
        <v>143719826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IFERROR(__xludf.DUMMYFUNCTION("""COMPUTED_VALUE"""),4302.81)</f>
        <v>4302.81</v>
      </c>
      <c r="D224" s="2">
        <f>IFERROR(__xludf.DUMMYFUNCTION("""COMPUTED_VALUE"""),45614.66666666667)</f>
        <v>45614.66667</v>
      </c>
      <c r="E224" s="1">
        <f>IFERROR(__xludf.DUMMYFUNCTION("""COMPUTED_VALUE"""),4324.74)</f>
        <v>4324.74</v>
      </c>
      <c r="G224" s="2">
        <f>IFERROR(__xludf.DUMMYFUNCTION("""COMPUTED_VALUE"""),45614.66666666667)</f>
        <v>45614.66667</v>
      </c>
      <c r="H224" s="1">
        <f>IFERROR(__xludf.DUMMYFUNCTION("""COMPUTED_VALUE"""),4265.66)</f>
        <v>4265.66</v>
      </c>
      <c r="J224" s="2">
        <f>IFERROR(__xludf.DUMMYFUNCTION("""COMPUTED_VALUE"""),45614.66666666667)</f>
        <v>45614.66667</v>
      </c>
      <c r="K224" s="1">
        <f>IFERROR(__xludf.DUMMYFUNCTION("""COMPUTED_VALUE"""),4279.02)</f>
        <v>4279.02</v>
      </c>
      <c r="M224" s="2">
        <f>IFERROR(__xludf.DUMMYFUNCTION("""COMPUTED_VALUE"""),45614.66666666667)</f>
        <v>45614.66667</v>
      </c>
      <c r="N224" s="1">
        <f>IFERROR(__xludf.DUMMYFUNCTION("""COMPUTED_VALUE"""),8.5634368E7)</f>
        <v>85634368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IFERROR(__xludf.DUMMYFUNCTION("""COMPUTED_VALUE"""),4260.36)</f>
        <v>4260.36</v>
      </c>
      <c r="D225" s="2">
        <f>IFERROR(__xludf.DUMMYFUNCTION("""COMPUTED_VALUE"""),45615.66666666667)</f>
        <v>45615.66667</v>
      </c>
      <c r="E225" s="1">
        <f>IFERROR(__xludf.DUMMYFUNCTION("""COMPUTED_VALUE"""),4358.86)</f>
        <v>4358.86</v>
      </c>
      <c r="G225" s="2">
        <f>IFERROR(__xludf.DUMMYFUNCTION("""COMPUTED_VALUE"""),45615.66666666667)</f>
        <v>45615.66667</v>
      </c>
      <c r="H225" s="1">
        <f>IFERROR(__xludf.DUMMYFUNCTION("""COMPUTED_VALUE"""),4260.36)</f>
        <v>4260.36</v>
      </c>
      <c r="J225" s="2">
        <f>IFERROR(__xludf.DUMMYFUNCTION("""COMPUTED_VALUE"""),45615.66666666667)</f>
        <v>45615.66667</v>
      </c>
      <c r="K225" s="1">
        <f>IFERROR(__xludf.DUMMYFUNCTION("""COMPUTED_VALUE"""),4342.67)</f>
        <v>4342.67</v>
      </c>
      <c r="M225" s="2">
        <f>IFERROR(__xludf.DUMMYFUNCTION("""COMPUTED_VALUE"""),45615.66666666667)</f>
        <v>45615.66667</v>
      </c>
      <c r="N225" s="1">
        <f>IFERROR(__xludf.DUMMYFUNCTION("""COMPUTED_VALUE"""),9.3652133E7)</f>
        <v>93652133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IFERROR(__xludf.DUMMYFUNCTION("""COMPUTED_VALUE"""),4294.15)</f>
        <v>4294.15</v>
      </c>
      <c r="D226" s="2">
        <f>IFERROR(__xludf.DUMMYFUNCTION("""COMPUTED_VALUE"""),45616.66666666667)</f>
        <v>45616.66667</v>
      </c>
      <c r="E226" s="1">
        <f>IFERROR(__xludf.DUMMYFUNCTION("""COMPUTED_VALUE"""),4294.43)</f>
        <v>4294.43</v>
      </c>
      <c r="G226" s="2">
        <f>IFERROR(__xludf.DUMMYFUNCTION("""COMPUTED_VALUE"""),45616.66666666667)</f>
        <v>45616.66667</v>
      </c>
      <c r="H226" s="1">
        <f>IFERROR(__xludf.DUMMYFUNCTION("""COMPUTED_VALUE"""),4232.39)</f>
        <v>4232.39</v>
      </c>
      <c r="J226" s="2">
        <f>IFERROR(__xludf.DUMMYFUNCTION("""COMPUTED_VALUE"""),45616.66666666667)</f>
        <v>45616.66667</v>
      </c>
      <c r="K226" s="1">
        <f>IFERROR(__xludf.DUMMYFUNCTION("""COMPUTED_VALUE"""),4294.36)</f>
        <v>4294.36</v>
      </c>
      <c r="M226" s="2">
        <f>IFERROR(__xludf.DUMMYFUNCTION("""COMPUTED_VALUE"""),45616.66666666667)</f>
        <v>45616.66667</v>
      </c>
      <c r="N226" s="1">
        <f>IFERROR(__xludf.DUMMYFUNCTION("""COMPUTED_VALUE"""),1.40273563E8)</f>
        <v>140273563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IFERROR(__xludf.DUMMYFUNCTION("""COMPUTED_VALUE"""),4297.02)</f>
        <v>4297.02</v>
      </c>
      <c r="D227" s="2">
        <f>IFERROR(__xludf.DUMMYFUNCTION("""COMPUTED_VALUE"""),45617.66666666667)</f>
        <v>45617.66667</v>
      </c>
      <c r="E227" s="1">
        <f>IFERROR(__xludf.DUMMYFUNCTION("""COMPUTED_VALUE"""),4301.48)</f>
        <v>4301.48</v>
      </c>
      <c r="G227" s="2">
        <f>IFERROR(__xludf.DUMMYFUNCTION("""COMPUTED_VALUE"""),45617.66666666667)</f>
        <v>45617.66667</v>
      </c>
      <c r="H227" s="1">
        <f>IFERROR(__xludf.DUMMYFUNCTION("""COMPUTED_VALUE"""),4215.92)</f>
        <v>4215.92</v>
      </c>
      <c r="J227" s="2">
        <f>IFERROR(__xludf.DUMMYFUNCTION("""COMPUTED_VALUE"""),45617.66666666667)</f>
        <v>45617.66667</v>
      </c>
      <c r="K227" s="1">
        <f>IFERROR(__xludf.DUMMYFUNCTION("""COMPUTED_VALUE"""),4260.29)</f>
        <v>4260.29</v>
      </c>
      <c r="M227" s="2">
        <f>IFERROR(__xludf.DUMMYFUNCTION("""COMPUTED_VALUE"""),45617.66666666667)</f>
        <v>45617.66667</v>
      </c>
      <c r="N227" s="1">
        <f>IFERROR(__xludf.DUMMYFUNCTION("""COMPUTED_VALUE"""),1.19013855E8)</f>
        <v>119013855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IFERROR(__xludf.DUMMYFUNCTION("""COMPUTED_VALUE"""),4270.68)</f>
        <v>4270.68</v>
      </c>
      <c r="D228" s="2">
        <f>IFERROR(__xludf.DUMMYFUNCTION("""COMPUTED_VALUE"""),45618.66666666667)</f>
        <v>45618.66667</v>
      </c>
      <c r="E228" s="1">
        <f>IFERROR(__xludf.DUMMYFUNCTION("""COMPUTED_VALUE"""),4295.52)</f>
        <v>4295.52</v>
      </c>
      <c r="G228" s="2">
        <f>IFERROR(__xludf.DUMMYFUNCTION("""COMPUTED_VALUE"""),45618.66666666667)</f>
        <v>45618.66667</v>
      </c>
      <c r="H228" s="1">
        <f>IFERROR(__xludf.DUMMYFUNCTION("""COMPUTED_VALUE"""),4252.94)</f>
        <v>4252.94</v>
      </c>
      <c r="J228" s="2">
        <f>IFERROR(__xludf.DUMMYFUNCTION("""COMPUTED_VALUE"""),45618.66666666667)</f>
        <v>45618.66667</v>
      </c>
      <c r="K228" s="1">
        <f>IFERROR(__xludf.DUMMYFUNCTION("""COMPUTED_VALUE"""),4267.08)</f>
        <v>4267.08</v>
      </c>
      <c r="M228" s="2">
        <f>IFERROR(__xludf.DUMMYFUNCTION("""COMPUTED_VALUE"""),45618.66666666667)</f>
        <v>45618.66667</v>
      </c>
      <c r="N228" s="1">
        <f>IFERROR(__xludf.DUMMYFUNCTION("""COMPUTED_VALUE"""),8.7415E7)</f>
        <v>87415000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IFERROR(__xludf.DUMMYFUNCTION("""COMPUTED_VALUE"""),4311.08)</f>
        <v>4311.08</v>
      </c>
      <c r="D229" s="2">
        <f>IFERROR(__xludf.DUMMYFUNCTION("""COMPUTED_VALUE"""),45621.66666666667)</f>
        <v>45621.66667</v>
      </c>
      <c r="E229" s="1">
        <f>IFERROR(__xludf.DUMMYFUNCTION("""COMPUTED_VALUE"""),4345.03)</f>
        <v>4345.03</v>
      </c>
      <c r="G229" s="2">
        <f>IFERROR(__xludf.DUMMYFUNCTION("""COMPUTED_VALUE"""),45621.66666666667)</f>
        <v>45621.66667</v>
      </c>
      <c r="H229" s="1">
        <f>IFERROR(__xludf.DUMMYFUNCTION("""COMPUTED_VALUE"""),4285.34)</f>
        <v>4285.34</v>
      </c>
      <c r="J229" s="2">
        <f>IFERROR(__xludf.DUMMYFUNCTION("""COMPUTED_VALUE"""),45621.66666666667)</f>
        <v>45621.66667</v>
      </c>
      <c r="K229" s="1">
        <f>IFERROR(__xludf.DUMMYFUNCTION("""COMPUTED_VALUE"""),4328.56)</f>
        <v>4328.56</v>
      </c>
      <c r="M229" s="2">
        <f>IFERROR(__xludf.DUMMYFUNCTION("""COMPUTED_VALUE"""),45621.66666666667)</f>
        <v>45621.66667</v>
      </c>
      <c r="N229" s="1">
        <f>IFERROR(__xludf.DUMMYFUNCTION("""COMPUTED_VALUE"""),1.13308959E8)</f>
        <v>113308959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IFERROR(__xludf.DUMMYFUNCTION("""COMPUTED_VALUE"""),4341.58)</f>
        <v>4341.58</v>
      </c>
      <c r="D230" s="2">
        <f>IFERROR(__xludf.DUMMYFUNCTION("""COMPUTED_VALUE"""),45622.66666666667)</f>
        <v>45622.66667</v>
      </c>
      <c r="E230" s="1">
        <f>IFERROR(__xludf.DUMMYFUNCTION("""COMPUTED_VALUE"""),4437.64)</f>
        <v>4437.64</v>
      </c>
      <c r="G230" s="2">
        <f>IFERROR(__xludf.DUMMYFUNCTION("""COMPUTED_VALUE"""),45622.66666666667)</f>
        <v>45622.66667</v>
      </c>
      <c r="H230" s="1">
        <f>IFERROR(__xludf.DUMMYFUNCTION("""COMPUTED_VALUE"""),4339.2)</f>
        <v>4339.2</v>
      </c>
      <c r="J230" s="2">
        <f>IFERROR(__xludf.DUMMYFUNCTION("""COMPUTED_VALUE"""),45622.66666666667)</f>
        <v>45622.66667</v>
      </c>
      <c r="K230" s="1">
        <f>IFERROR(__xludf.DUMMYFUNCTION("""COMPUTED_VALUE"""),4434.79)</f>
        <v>4434.79</v>
      </c>
      <c r="M230" s="2">
        <f>IFERROR(__xludf.DUMMYFUNCTION("""COMPUTED_VALUE"""),45622.66666666667)</f>
        <v>45622.66667</v>
      </c>
      <c r="N230" s="1">
        <f>IFERROR(__xludf.DUMMYFUNCTION("""COMPUTED_VALUE"""),8.6129212E7)</f>
        <v>86129212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IFERROR(__xludf.DUMMYFUNCTION("""COMPUTED_VALUE"""),4429.41)</f>
        <v>4429.41</v>
      </c>
      <c r="D231" s="2">
        <f>IFERROR(__xludf.DUMMYFUNCTION("""COMPUTED_VALUE"""),45623.66666666667)</f>
        <v>45623.66667</v>
      </c>
      <c r="E231" s="1">
        <f>IFERROR(__xludf.DUMMYFUNCTION("""COMPUTED_VALUE"""),4437.66)</f>
        <v>4437.66</v>
      </c>
      <c r="G231" s="2">
        <f>IFERROR(__xludf.DUMMYFUNCTION("""COMPUTED_VALUE"""),45623.66666666667)</f>
        <v>45623.66667</v>
      </c>
      <c r="H231" s="1">
        <f>IFERROR(__xludf.DUMMYFUNCTION("""COMPUTED_VALUE"""),4396.65)</f>
        <v>4396.65</v>
      </c>
      <c r="J231" s="2">
        <f>IFERROR(__xludf.DUMMYFUNCTION("""COMPUTED_VALUE"""),45623.66666666667)</f>
        <v>45623.66667</v>
      </c>
      <c r="K231" s="1">
        <f>IFERROR(__xludf.DUMMYFUNCTION("""COMPUTED_VALUE"""),4404.78)</f>
        <v>4404.78</v>
      </c>
      <c r="M231" s="2">
        <f>IFERROR(__xludf.DUMMYFUNCTION("""COMPUTED_VALUE"""),45623.66666666667)</f>
        <v>45623.66667</v>
      </c>
      <c r="N231" s="1">
        <f>IFERROR(__xludf.DUMMYFUNCTION("""COMPUTED_VALUE"""),6.4860748E7)</f>
        <v>64860748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IFERROR(__xludf.DUMMYFUNCTION("""COMPUTED_VALUE"""),4409.17)</f>
        <v>4409.17</v>
      </c>
      <c r="D232" s="2">
        <f>IFERROR(__xludf.DUMMYFUNCTION("""COMPUTED_VALUE"""),45625.54166666667)</f>
        <v>45625.54167</v>
      </c>
      <c r="E232" s="1">
        <f>IFERROR(__xludf.DUMMYFUNCTION("""COMPUTED_VALUE"""),4451.23)</f>
        <v>4451.23</v>
      </c>
      <c r="G232" s="2">
        <f>IFERROR(__xludf.DUMMYFUNCTION("""COMPUTED_VALUE"""),45625.54166666667)</f>
        <v>45625.54167</v>
      </c>
      <c r="H232" s="1">
        <f>IFERROR(__xludf.DUMMYFUNCTION("""COMPUTED_VALUE"""),4396.19)</f>
        <v>4396.19</v>
      </c>
      <c r="J232" s="2">
        <f>IFERROR(__xludf.DUMMYFUNCTION("""COMPUTED_VALUE"""),45625.54166666667)</f>
        <v>45625.54167</v>
      </c>
      <c r="K232" s="1">
        <f>IFERROR(__xludf.DUMMYFUNCTION("""COMPUTED_VALUE"""),4447.27)</f>
        <v>4447.27</v>
      </c>
      <c r="M232" s="2">
        <f>IFERROR(__xludf.DUMMYFUNCTION("""COMPUTED_VALUE"""),45625.54166666667)</f>
        <v>45625.54167</v>
      </c>
      <c r="N232" s="1">
        <f>IFERROR(__xludf.DUMMYFUNCTION("""COMPUTED_VALUE"""),5.2897894E7)</f>
        <v>52897894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IFERROR(__xludf.DUMMYFUNCTION("""COMPUTED_VALUE"""),4478.1)</f>
        <v>4478.1</v>
      </c>
      <c r="D233" s="2">
        <f>IFERROR(__xludf.DUMMYFUNCTION("""COMPUTED_VALUE"""),45628.66666666667)</f>
        <v>45628.66667</v>
      </c>
      <c r="E233" s="1">
        <f>IFERROR(__xludf.DUMMYFUNCTION("""COMPUTED_VALUE"""),4516.88)</f>
        <v>4516.88</v>
      </c>
      <c r="G233" s="2">
        <f>IFERROR(__xludf.DUMMYFUNCTION("""COMPUTED_VALUE"""),45628.66666666667)</f>
        <v>45628.66667</v>
      </c>
      <c r="H233" s="1">
        <f>IFERROR(__xludf.DUMMYFUNCTION("""COMPUTED_VALUE"""),4466.78)</f>
        <v>4466.78</v>
      </c>
      <c r="J233" s="2">
        <f>IFERROR(__xludf.DUMMYFUNCTION("""COMPUTED_VALUE"""),45628.66666666667)</f>
        <v>45628.66667</v>
      </c>
      <c r="K233" s="1">
        <f>IFERROR(__xludf.DUMMYFUNCTION("""COMPUTED_VALUE"""),4489.79)</f>
        <v>4489.79</v>
      </c>
      <c r="M233" s="2">
        <f>IFERROR(__xludf.DUMMYFUNCTION("""COMPUTED_VALUE"""),45628.66666666667)</f>
        <v>45628.66667</v>
      </c>
      <c r="N233" s="1">
        <f>IFERROR(__xludf.DUMMYFUNCTION("""COMPUTED_VALUE"""),9.1692854E7)</f>
        <v>91692854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IFERROR(__xludf.DUMMYFUNCTION("""COMPUTED_VALUE"""),4484.1)</f>
        <v>4484.1</v>
      </c>
      <c r="D234" s="2">
        <f>IFERROR(__xludf.DUMMYFUNCTION("""COMPUTED_VALUE"""),45629.66666666667)</f>
        <v>45629.66667</v>
      </c>
      <c r="E234" s="1">
        <f>IFERROR(__xludf.DUMMYFUNCTION("""COMPUTED_VALUE"""),4541.74)</f>
        <v>4541.74</v>
      </c>
      <c r="G234" s="2">
        <f>IFERROR(__xludf.DUMMYFUNCTION("""COMPUTED_VALUE"""),45629.66666666667)</f>
        <v>45629.66667</v>
      </c>
      <c r="H234" s="1">
        <f>IFERROR(__xludf.DUMMYFUNCTION("""COMPUTED_VALUE"""),4474.25)</f>
        <v>4474.25</v>
      </c>
      <c r="J234" s="2">
        <f>IFERROR(__xludf.DUMMYFUNCTION("""COMPUTED_VALUE"""),45629.66666666667)</f>
        <v>45629.66667</v>
      </c>
      <c r="K234" s="1">
        <f>IFERROR(__xludf.DUMMYFUNCTION("""COMPUTED_VALUE"""),4540.09)</f>
        <v>4540.09</v>
      </c>
      <c r="M234" s="2">
        <f>IFERROR(__xludf.DUMMYFUNCTION("""COMPUTED_VALUE"""),45629.66666666667)</f>
        <v>45629.66667</v>
      </c>
      <c r="N234" s="1">
        <f>IFERROR(__xludf.DUMMYFUNCTION("""COMPUTED_VALUE"""),7.9698578E7)</f>
        <v>79698578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IFERROR(__xludf.DUMMYFUNCTION("""COMPUTED_VALUE"""),4575.97)</f>
        <v>4575.97</v>
      </c>
      <c r="D235" s="2">
        <f>IFERROR(__xludf.DUMMYFUNCTION("""COMPUTED_VALUE"""),45630.66666666667)</f>
        <v>45630.66667</v>
      </c>
      <c r="E235" s="1">
        <f>IFERROR(__xludf.DUMMYFUNCTION("""COMPUTED_VALUE"""),4636.43)</f>
        <v>4636.43</v>
      </c>
      <c r="G235" s="2">
        <f>IFERROR(__xludf.DUMMYFUNCTION("""COMPUTED_VALUE"""),45630.66666666667)</f>
        <v>45630.66667</v>
      </c>
      <c r="H235" s="1">
        <f>IFERROR(__xludf.DUMMYFUNCTION("""COMPUTED_VALUE"""),4575.97)</f>
        <v>4575.97</v>
      </c>
      <c r="J235" s="2">
        <f>IFERROR(__xludf.DUMMYFUNCTION("""COMPUTED_VALUE"""),45630.66666666667)</f>
        <v>45630.66667</v>
      </c>
      <c r="K235" s="1">
        <f>IFERROR(__xludf.DUMMYFUNCTION("""COMPUTED_VALUE"""),4619.96)</f>
        <v>4619.96</v>
      </c>
      <c r="M235" s="2">
        <f>IFERROR(__xludf.DUMMYFUNCTION("""COMPUTED_VALUE"""),45630.66666666667)</f>
        <v>45630.66667</v>
      </c>
      <c r="N235" s="1">
        <f>IFERROR(__xludf.DUMMYFUNCTION("""COMPUTED_VALUE"""),9.8333154E7)</f>
        <v>98333154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IFERROR(__xludf.DUMMYFUNCTION("""COMPUTED_VALUE"""),4621.58)</f>
        <v>4621.58</v>
      </c>
      <c r="D236" s="2">
        <f>IFERROR(__xludf.DUMMYFUNCTION("""COMPUTED_VALUE"""),45631.66666666667)</f>
        <v>45631.66667</v>
      </c>
      <c r="E236" s="1">
        <f>IFERROR(__xludf.DUMMYFUNCTION("""COMPUTED_VALUE"""),4679.08)</f>
        <v>4679.08</v>
      </c>
      <c r="G236" s="2">
        <f>IFERROR(__xludf.DUMMYFUNCTION("""COMPUTED_VALUE"""),45631.66666666667)</f>
        <v>45631.66667</v>
      </c>
      <c r="H236" s="1">
        <f>IFERROR(__xludf.DUMMYFUNCTION("""COMPUTED_VALUE"""),4602.76)</f>
        <v>4602.76</v>
      </c>
      <c r="J236" s="2">
        <f>IFERROR(__xludf.DUMMYFUNCTION("""COMPUTED_VALUE"""),45631.66666666667)</f>
        <v>45631.66667</v>
      </c>
      <c r="K236" s="1">
        <f>IFERROR(__xludf.DUMMYFUNCTION("""COMPUTED_VALUE"""),4652.38)</f>
        <v>4652.38</v>
      </c>
      <c r="M236" s="2">
        <f>IFERROR(__xludf.DUMMYFUNCTION("""COMPUTED_VALUE"""),45631.66666666667)</f>
        <v>45631.66667</v>
      </c>
      <c r="N236" s="1">
        <f>IFERROR(__xludf.DUMMYFUNCTION("""COMPUTED_VALUE"""),9.5295185E7)</f>
        <v>95295185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IFERROR(__xludf.DUMMYFUNCTION("""COMPUTED_VALUE"""),4661.8)</f>
        <v>4661.8</v>
      </c>
      <c r="D237" s="2">
        <f>IFERROR(__xludf.DUMMYFUNCTION("""COMPUTED_VALUE"""),45632.66666666667)</f>
        <v>45632.66667</v>
      </c>
      <c r="E237" s="1">
        <f>IFERROR(__xludf.DUMMYFUNCTION("""COMPUTED_VALUE"""),4757.88)</f>
        <v>4757.88</v>
      </c>
      <c r="G237" s="2">
        <f>IFERROR(__xludf.DUMMYFUNCTION("""COMPUTED_VALUE"""),45632.66666666667)</f>
        <v>45632.66667</v>
      </c>
      <c r="H237" s="1">
        <f>IFERROR(__xludf.DUMMYFUNCTION("""COMPUTED_VALUE"""),4661.05)</f>
        <v>4661.05</v>
      </c>
      <c r="J237" s="2">
        <f>IFERROR(__xludf.DUMMYFUNCTION("""COMPUTED_VALUE"""),45632.66666666667)</f>
        <v>45632.66667</v>
      </c>
      <c r="K237" s="1">
        <f>IFERROR(__xludf.DUMMYFUNCTION("""COMPUTED_VALUE"""),4756.86)</f>
        <v>4756.86</v>
      </c>
      <c r="M237" s="2">
        <f>IFERROR(__xludf.DUMMYFUNCTION("""COMPUTED_VALUE"""),45632.66666666667)</f>
        <v>45632.66667</v>
      </c>
      <c r="N237" s="1">
        <f>IFERROR(__xludf.DUMMYFUNCTION("""COMPUTED_VALUE"""),9.1831606E7)</f>
        <v>91831606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IFERROR(__xludf.DUMMYFUNCTION("""COMPUTED_VALUE"""),4770.08)</f>
        <v>4770.08</v>
      </c>
      <c r="D238" s="2">
        <f>IFERROR(__xludf.DUMMYFUNCTION("""COMPUTED_VALUE"""),45635.66666666667)</f>
        <v>45635.66667</v>
      </c>
      <c r="E238" s="1">
        <f>IFERROR(__xludf.DUMMYFUNCTION("""COMPUTED_VALUE"""),4794.93)</f>
        <v>4794.93</v>
      </c>
      <c r="G238" s="2">
        <f>IFERROR(__xludf.DUMMYFUNCTION("""COMPUTED_VALUE"""),45635.66666666667)</f>
        <v>45635.66667</v>
      </c>
      <c r="H238" s="1">
        <f>IFERROR(__xludf.DUMMYFUNCTION("""COMPUTED_VALUE"""),4726.14)</f>
        <v>4726.14</v>
      </c>
      <c r="J238" s="2">
        <f>IFERROR(__xludf.DUMMYFUNCTION("""COMPUTED_VALUE"""),45635.66666666667)</f>
        <v>45635.66667</v>
      </c>
      <c r="K238" s="1">
        <f>IFERROR(__xludf.DUMMYFUNCTION("""COMPUTED_VALUE"""),4730.69)</f>
        <v>4730.69</v>
      </c>
      <c r="M238" s="2">
        <f>IFERROR(__xludf.DUMMYFUNCTION("""COMPUTED_VALUE"""),45635.66666666667)</f>
        <v>45635.66667</v>
      </c>
      <c r="N238" s="1">
        <f>IFERROR(__xludf.DUMMYFUNCTION("""COMPUTED_VALUE"""),9.7034691E7)</f>
        <v>97034691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IFERROR(__xludf.DUMMYFUNCTION("""COMPUTED_VALUE"""),4734.97)</f>
        <v>4734.97</v>
      </c>
      <c r="D239" s="2">
        <f>IFERROR(__xludf.DUMMYFUNCTION("""COMPUTED_VALUE"""),45636.66666666667)</f>
        <v>45636.66667</v>
      </c>
      <c r="E239" s="1">
        <f>IFERROR(__xludf.DUMMYFUNCTION("""COMPUTED_VALUE"""),4785.07)</f>
        <v>4785.07</v>
      </c>
      <c r="G239" s="2">
        <f>IFERROR(__xludf.DUMMYFUNCTION("""COMPUTED_VALUE"""),45636.66666666667)</f>
        <v>45636.66667</v>
      </c>
      <c r="H239" s="1">
        <f>IFERROR(__xludf.DUMMYFUNCTION("""COMPUTED_VALUE"""),4713.52)</f>
        <v>4713.52</v>
      </c>
      <c r="J239" s="2">
        <f>IFERROR(__xludf.DUMMYFUNCTION("""COMPUTED_VALUE"""),45636.66666666667)</f>
        <v>45636.66667</v>
      </c>
      <c r="K239" s="1">
        <f>IFERROR(__xludf.DUMMYFUNCTION("""COMPUTED_VALUE"""),4725.25)</f>
        <v>4725.25</v>
      </c>
      <c r="M239" s="2">
        <f>IFERROR(__xludf.DUMMYFUNCTION("""COMPUTED_VALUE"""),45636.66666666667)</f>
        <v>45636.66667</v>
      </c>
      <c r="N239" s="1">
        <f>IFERROR(__xludf.DUMMYFUNCTION("""COMPUTED_VALUE"""),7.1093521E7)</f>
        <v>71093521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IFERROR(__xludf.DUMMYFUNCTION("""COMPUTED_VALUE"""),4745.07)</f>
        <v>4745.07</v>
      </c>
      <c r="D240" s="2">
        <f>IFERROR(__xludf.DUMMYFUNCTION("""COMPUTED_VALUE"""),45637.66666666667)</f>
        <v>45637.66667</v>
      </c>
      <c r="E240" s="1">
        <f>IFERROR(__xludf.DUMMYFUNCTION("""COMPUTED_VALUE"""),4830.61)</f>
        <v>4830.61</v>
      </c>
      <c r="G240" s="2">
        <f>IFERROR(__xludf.DUMMYFUNCTION("""COMPUTED_VALUE"""),45637.66666666667)</f>
        <v>45637.66667</v>
      </c>
      <c r="H240" s="1">
        <f>IFERROR(__xludf.DUMMYFUNCTION("""COMPUTED_VALUE"""),4745.07)</f>
        <v>4745.07</v>
      </c>
      <c r="J240" s="2">
        <f>IFERROR(__xludf.DUMMYFUNCTION("""COMPUTED_VALUE"""),45637.66666666667)</f>
        <v>45637.66667</v>
      </c>
      <c r="K240" s="1">
        <f>IFERROR(__xludf.DUMMYFUNCTION("""COMPUTED_VALUE"""),4803.04)</f>
        <v>4803.04</v>
      </c>
      <c r="M240" s="2">
        <f>IFERROR(__xludf.DUMMYFUNCTION("""COMPUTED_VALUE"""),45637.66666666667)</f>
        <v>45637.66667</v>
      </c>
      <c r="N240" s="1">
        <f>IFERROR(__xludf.DUMMYFUNCTION("""COMPUTED_VALUE"""),7.8879536E7)</f>
        <v>78879536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IFERROR(__xludf.DUMMYFUNCTION("""COMPUTED_VALUE"""),4802.1)</f>
        <v>4802.1</v>
      </c>
      <c r="D241" s="2">
        <f>IFERROR(__xludf.DUMMYFUNCTION("""COMPUTED_VALUE"""),45638.66666666667)</f>
        <v>45638.66667</v>
      </c>
      <c r="E241" s="1">
        <f>IFERROR(__xludf.DUMMYFUNCTION("""COMPUTED_VALUE"""),4819.15)</f>
        <v>4819.15</v>
      </c>
      <c r="G241" s="2">
        <f>IFERROR(__xludf.DUMMYFUNCTION("""COMPUTED_VALUE"""),45638.66666666667)</f>
        <v>45638.66667</v>
      </c>
      <c r="H241" s="1">
        <f>IFERROR(__xludf.DUMMYFUNCTION("""COMPUTED_VALUE"""),4764.72)</f>
        <v>4764.72</v>
      </c>
      <c r="J241" s="2">
        <f>IFERROR(__xludf.DUMMYFUNCTION("""COMPUTED_VALUE"""),45638.66666666667)</f>
        <v>45638.66667</v>
      </c>
      <c r="K241" s="1">
        <f>IFERROR(__xludf.DUMMYFUNCTION("""COMPUTED_VALUE"""),4773.52)</f>
        <v>4773.52</v>
      </c>
      <c r="M241" s="2">
        <f>IFERROR(__xludf.DUMMYFUNCTION("""COMPUTED_VALUE"""),45638.66666666667)</f>
        <v>45638.66667</v>
      </c>
      <c r="N241" s="1">
        <f>IFERROR(__xludf.DUMMYFUNCTION("""COMPUTED_VALUE"""),6.2061681E7)</f>
        <v>62061681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IFERROR(__xludf.DUMMYFUNCTION("""COMPUTED_VALUE"""),4757.2)</f>
        <v>4757.2</v>
      </c>
      <c r="D242" s="2">
        <f>IFERROR(__xludf.DUMMYFUNCTION("""COMPUTED_VALUE"""),45639.66666666667)</f>
        <v>45639.66667</v>
      </c>
      <c r="E242" s="1">
        <f>IFERROR(__xludf.DUMMYFUNCTION("""COMPUTED_VALUE"""),4797.14)</f>
        <v>4797.14</v>
      </c>
      <c r="G242" s="2">
        <f>IFERROR(__xludf.DUMMYFUNCTION("""COMPUTED_VALUE"""),45639.66666666667)</f>
        <v>45639.66667</v>
      </c>
      <c r="H242" s="1">
        <f>IFERROR(__xludf.DUMMYFUNCTION("""COMPUTED_VALUE"""),4736.7)</f>
        <v>4736.7</v>
      </c>
      <c r="J242" s="2">
        <f>IFERROR(__xludf.DUMMYFUNCTION("""COMPUTED_VALUE"""),45639.66666666667)</f>
        <v>45639.66667</v>
      </c>
      <c r="K242" s="1">
        <f>IFERROR(__xludf.DUMMYFUNCTION("""COMPUTED_VALUE"""),4752.48)</f>
        <v>4752.48</v>
      </c>
      <c r="M242" s="2">
        <f>IFERROR(__xludf.DUMMYFUNCTION("""COMPUTED_VALUE"""),45639.66666666667)</f>
        <v>45639.66667</v>
      </c>
      <c r="N242" s="1">
        <f>IFERROR(__xludf.DUMMYFUNCTION("""COMPUTED_VALUE"""),6.3152469E7)</f>
        <v>63152469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IFERROR(__xludf.DUMMYFUNCTION("""COMPUTED_VALUE"""),4789.78)</f>
        <v>4789.78</v>
      </c>
      <c r="D243" s="2">
        <f>IFERROR(__xludf.DUMMYFUNCTION("""COMPUTED_VALUE"""),45642.66666666667)</f>
        <v>45642.66667</v>
      </c>
      <c r="E243" s="1">
        <f>IFERROR(__xludf.DUMMYFUNCTION("""COMPUTED_VALUE"""),4838.4)</f>
        <v>4838.4</v>
      </c>
      <c r="G243" s="2">
        <f>IFERROR(__xludf.DUMMYFUNCTION("""COMPUTED_VALUE"""),45642.66666666667)</f>
        <v>45642.66667</v>
      </c>
      <c r="H243" s="1">
        <f>IFERROR(__xludf.DUMMYFUNCTION("""COMPUTED_VALUE"""),4762.62)</f>
        <v>4762.62</v>
      </c>
      <c r="J243" s="2">
        <f>IFERROR(__xludf.DUMMYFUNCTION("""COMPUTED_VALUE"""),45642.66666666667)</f>
        <v>45642.66667</v>
      </c>
      <c r="K243" s="1">
        <f>IFERROR(__xludf.DUMMYFUNCTION("""COMPUTED_VALUE"""),4835.11)</f>
        <v>4835.11</v>
      </c>
      <c r="M243" s="2">
        <f>IFERROR(__xludf.DUMMYFUNCTION("""COMPUTED_VALUE"""),45642.66666666667)</f>
        <v>45642.66667</v>
      </c>
      <c r="N243" s="1">
        <f>IFERROR(__xludf.DUMMYFUNCTION("""COMPUTED_VALUE"""),8.1135311E7)</f>
        <v>81135311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IFERROR(__xludf.DUMMYFUNCTION("""COMPUTED_VALUE"""),4827.39)</f>
        <v>4827.39</v>
      </c>
      <c r="D244" s="2">
        <f>IFERROR(__xludf.DUMMYFUNCTION("""COMPUTED_VALUE"""),45643.66666666667)</f>
        <v>45643.66667</v>
      </c>
      <c r="E244" s="1">
        <f>IFERROR(__xludf.DUMMYFUNCTION("""COMPUTED_VALUE"""),4830.52)</f>
        <v>4830.52</v>
      </c>
      <c r="G244" s="2">
        <f>IFERROR(__xludf.DUMMYFUNCTION("""COMPUTED_VALUE"""),45643.66666666667)</f>
        <v>45643.66667</v>
      </c>
      <c r="H244" s="1">
        <f>IFERROR(__xludf.DUMMYFUNCTION("""COMPUTED_VALUE"""),4758.05)</f>
        <v>4758.05</v>
      </c>
      <c r="J244" s="2">
        <f>IFERROR(__xludf.DUMMYFUNCTION("""COMPUTED_VALUE"""),45643.66666666667)</f>
        <v>45643.66667</v>
      </c>
      <c r="K244" s="1">
        <f>IFERROR(__xludf.DUMMYFUNCTION("""COMPUTED_VALUE"""),4806.22)</f>
        <v>4806.22</v>
      </c>
      <c r="M244" s="2">
        <f>IFERROR(__xludf.DUMMYFUNCTION("""COMPUTED_VALUE"""),45643.66666666667)</f>
        <v>45643.66667</v>
      </c>
      <c r="N244" s="1">
        <f>IFERROR(__xludf.DUMMYFUNCTION("""COMPUTED_VALUE"""),8.1261553E7)</f>
        <v>81261553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IFERROR(__xludf.DUMMYFUNCTION("""COMPUTED_VALUE"""),4789.08)</f>
        <v>4789.08</v>
      </c>
      <c r="D245" s="2">
        <f>IFERROR(__xludf.DUMMYFUNCTION("""COMPUTED_VALUE"""),45644.66666666667)</f>
        <v>45644.66667</v>
      </c>
      <c r="E245" s="1">
        <f>IFERROR(__xludf.DUMMYFUNCTION("""COMPUTED_VALUE"""),4816.07)</f>
        <v>4816.07</v>
      </c>
      <c r="G245" s="2">
        <f>IFERROR(__xludf.DUMMYFUNCTION("""COMPUTED_VALUE"""),45644.66666666667)</f>
        <v>45644.66667</v>
      </c>
      <c r="H245" s="1">
        <f>IFERROR(__xludf.DUMMYFUNCTION("""COMPUTED_VALUE"""),4624.12)</f>
        <v>4624.12</v>
      </c>
      <c r="J245" s="2">
        <f>IFERROR(__xludf.DUMMYFUNCTION("""COMPUTED_VALUE"""),45644.66666666667)</f>
        <v>45644.66667</v>
      </c>
      <c r="K245" s="1">
        <f>IFERROR(__xludf.DUMMYFUNCTION("""COMPUTED_VALUE"""),4628.66)</f>
        <v>4628.66</v>
      </c>
      <c r="M245" s="2">
        <f>IFERROR(__xludf.DUMMYFUNCTION("""COMPUTED_VALUE"""),45644.66666666667)</f>
        <v>45644.66667</v>
      </c>
      <c r="N245" s="1">
        <f>IFERROR(__xludf.DUMMYFUNCTION("""COMPUTED_VALUE"""),9.9771245E7)</f>
        <v>99771245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IFERROR(__xludf.DUMMYFUNCTION("""COMPUTED_VALUE"""),4703.49)</f>
        <v>4703.49</v>
      </c>
      <c r="D246" s="2">
        <f>IFERROR(__xludf.DUMMYFUNCTION("""COMPUTED_VALUE"""),45645.66666666667)</f>
        <v>45645.66667</v>
      </c>
      <c r="E246" s="1">
        <f>IFERROR(__xludf.DUMMYFUNCTION("""COMPUTED_VALUE"""),4709.4)</f>
        <v>4709.4</v>
      </c>
      <c r="G246" s="2">
        <f>IFERROR(__xludf.DUMMYFUNCTION("""COMPUTED_VALUE"""),45645.66666666667)</f>
        <v>45645.66667</v>
      </c>
      <c r="H246" s="1">
        <f>IFERROR(__xludf.DUMMYFUNCTION("""COMPUTED_VALUE"""),4659.41)</f>
        <v>4659.41</v>
      </c>
      <c r="J246" s="2">
        <f>IFERROR(__xludf.DUMMYFUNCTION("""COMPUTED_VALUE"""),45645.66666666667)</f>
        <v>45645.66667</v>
      </c>
      <c r="K246" s="1">
        <f>IFERROR(__xludf.DUMMYFUNCTION("""COMPUTED_VALUE"""),4659.58)</f>
        <v>4659.58</v>
      </c>
      <c r="M246" s="2">
        <f>IFERROR(__xludf.DUMMYFUNCTION("""COMPUTED_VALUE"""),45645.66666666667)</f>
        <v>45645.66667</v>
      </c>
      <c r="N246" s="1">
        <f>IFERROR(__xludf.DUMMYFUNCTION("""COMPUTED_VALUE"""),8.0664927E7)</f>
        <v>80664927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IFERROR(__xludf.DUMMYFUNCTION("""COMPUTED_VALUE"""),4592.45)</f>
        <v>4592.45</v>
      </c>
      <c r="D247" s="2">
        <f>IFERROR(__xludf.DUMMYFUNCTION("""COMPUTED_VALUE"""),45646.66666666667)</f>
        <v>45646.66667</v>
      </c>
      <c r="E247" s="1">
        <f>IFERROR(__xludf.DUMMYFUNCTION("""COMPUTED_VALUE"""),4710.24)</f>
        <v>4710.24</v>
      </c>
      <c r="G247" s="2">
        <f>IFERROR(__xludf.DUMMYFUNCTION("""COMPUTED_VALUE"""),45646.66666666667)</f>
        <v>45646.66667</v>
      </c>
      <c r="H247" s="1">
        <f>IFERROR(__xludf.DUMMYFUNCTION("""COMPUTED_VALUE"""),4580.96)</f>
        <v>4580.96</v>
      </c>
      <c r="J247" s="2">
        <f>IFERROR(__xludf.DUMMYFUNCTION("""COMPUTED_VALUE"""),45646.66666666667)</f>
        <v>45646.66667</v>
      </c>
      <c r="K247" s="1">
        <f>IFERROR(__xludf.DUMMYFUNCTION("""COMPUTED_VALUE"""),4678.07)</f>
        <v>4678.07</v>
      </c>
      <c r="M247" s="2">
        <f>IFERROR(__xludf.DUMMYFUNCTION("""COMPUTED_VALUE"""),45646.66666666667)</f>
        <v>45646.66667</v>
      </c>
      <c r="N247" s="1">
        <f>IFERROR(__xludf.DUMMYFUNCTION("""COMPUTED_VALUE"""),1.91148042E8)</f>
        <v>191148042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IFERROR(__xludf.DUMMYFUNCTION("""COMPUTED_VALUE"""),4672.83)</f>
        <v>4672.83</v>
      </c>
      <c r="D248" s="2">
        <f>IFERROR(__xludf.DUMMYFUNCTION("""COMPUTED_VALUE"""),45649.66666666667)</f>
        <v>45649.66667</v>
      </c>
      <c r="E248" s="1">
        <f>IFERROR(__xludf.DUMMYFUNCTION("""COMPUTED_VALUE"""),4680.68)</f>
        <v>4680.68</v>
      </c>
      <c r="G248" s="2">
        <f>IFERROR(__xludf.DUMMYFUNCTION("""COMPUTED_VALUE"""),45649.66666666667)</f>
        <v>45649.66667</v>
      </c>
      <c r="H248" s="1">
        <f>IFERROR(__xludf.DUMMYFUNCTION("""COMPUTED_VALUE"""),4632.67)</f>
        <v>4632.67</v>
      </c>
      <c r="J248" s="2">
        <f>IFERROR(__xludf.DUMMYFUNCTION("""COMPUTED_VALUE"""),45649.66666666667)</f>
        <v>45649.66667</v>
      </c>
      <c r="K248" s="1">
        <f>IFERROR(__xludf.DUMMYFUNCTION("""COMPUTED_VALUE"""),4663.34)</f>
        <v>4663.34</v>
      </c>
      <c r="M248" s="2">
        <f>IFERROR(__xludf.DUMMYFUNCTION("""COMPUTED_VALUE"""),45649.66666666667)</f>
        <v>45649.66667</v>
      </c>
      <c r="N248" s="1">
        <f>IFERROR(__xludf.DUMMYFUNCTION("""COMPUTED_VALUE"""),7.7140202E7)</f>
        <v>77140202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IFERROR(__xludf.DUMMYFUNCTION("""COMPUTED_VALUE"""),4686.89)</f>
        <v>4686.89</v>
      </c>
      <c r="D249" s="2">
        <f>IFERROR(__xludf.DUMMYFUNCTION("""COMPUTED_VALUE"""),45650.54166666667)</f>
        <v>45650.54167</v>
      </c>
      <c r="E249" s="1">
        <f>IFERROR(__xludf.DUMMYFUNCTION("""COMPUTED_VALUE"""),4742.12)</f>
        <v>4742.12</v>
      </c>
      <c r="G249" s="2">
        <f>IFERROR(__xludf.DUMMYFUNCTION("""COMPUTED_VALUE"""),45650.54166666667)</f>
        <v>45650.54167</v>
      </c>
      <c r="H249" s="1">
        <f>IFERROR(__xludf.DUMMYFUNCTION("""COMPUTED_VALUE"""),4681.14)</f>
        <v>4681.14</v>
      </c>
      <c r="J249" s="2">
        <f>IFERROR(__xludf.DUMMYFUNCTION("""COMPUTED_VALUE"""),45650.54166666667)</f>
        <v>45650.54167</v>
      </c>
      <c r="K249" s="1">
        <f>IFERROR(__xludf.DUMMYFUNCTION("""COMPUTED_VALUE"""),4742.03)</f>
        <v>4742.03</v>
      </c>
      <c r="M249" s="2">
        <f>IFERROR(__xludf.DUMMYFUNCTION("""COMPUTED_VALUE"""),45650.54166666667)</f>
        <v>45650.54167</v>
      </c>
      <c r="N249" s="1">
        <f>IFERROR(__xludf.DUMMYFUNCTION("""COMPUTED_VALUE"""),3.2836915E7)</f>
        <v>32836915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IFERROR(__xludf.DUMMYFUNCTION("""COMPUTED_VALUE"""),4721.76)</f>
        <v>4721.76</v>
      </c>
      <c r="D250" s="2">
        <f>IFERROR(__xludf.DUMMYFUNCTION("""COMPUTED_VALUE"""),45652.66666666667)</f>
        <v>45652.66667</v>
      </c>
      <c r="E250" s="1">
        <f>IFERROR(__xludf.DUMMYFUNCTION("""COMPUTED_VALUE"""),4733.83)</f>
        <v>4733.83</v>
      </c>
      <c r="G250" s="2">
        <f>IFERROR(__xludf.DUMMYFUNCTION("""COMPUTED_VALUE"""),45652.66666666667)</f>
        <v>45652.66667</v>
      </c>
      <c r="H250" s="1">
        <f>IFERROR(__xludf.DUMMYFUNCTION("""COMPUTED_VALUE"""),4704.41)</f>
        <v>4704.41</v>
      </c>
      <c r="J250" s="2">
        <f>IFERROR(__xludf.DUMMYFUNCTION("""COMPUTED_VALUE"""),45652.66666666667)</f>
        <v>45652.66667</v>
      </c>
      <c r="K250" s="1">
        <f>IFERROR(__xludf.DUMMYFUNCTION("""COMPUTED_VALUE"""),4716.5)</f>
        <v>4716.5</v>
      </c>
      <c r="M250" s="2">
        <f>IFERROR(__xludf.DUMMYFUNCTION("""COMPUTED_VALUE"""),45652.66666666667)</f>
        <v>45652.66667</v>
      </c>
      <c r="N250" s="1">
        <f>IFERROR(__xludf.DUMMYFUNCTION("""COMPUTED_VALUE"""),4.5246749E7)</f>
        <v>45246749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IFERROR(__xludf.DUMMYFUNCTION("""COMPUTED_VALUE"""),4683.06)</f>
        <v>4683.06</v>
      </c>
      <c r="D251" s="2">
        <f>IFERROR(__xludf.DUMMYFUNCTION("""COMPUTED_VALUE"""),45653.66666666667)</f>
        <v>45653.66667</v>
      </c>
      <c r="E251" s="1">
        <f>IFERROR(__xludf.DUMMYFUNCTION("""COMPUTED_VALUE"""),4691.13)</f>
        <v>4691.13</v>
      </c>
      <c r="G251" s="2">
        <f>IFERROR(__xludf.DUMMYFUNCTION("""COMPUTED_VALUE"""),45653.66666666667)</f>
        <v>45653.66667</v>
      </c>
      <c r="H251" s="1">
        <f>IFERROR(__xludf.DUMMYFUNCTION("""COMPUTED_VALUE"""),4606.31)</f>
        <v>4606.31</v>
      </c>
      <c r="J251" s="2">
        <f>IFERROR(__xludf.DUMMYFUNCTION("""COMPUTED_VALUE"""),45653.66666666667)</f>
        <v>45653.66667</v>
      </c>
      <c r="K251" s="1">
        <f>IFERROR(__xludf.DUMMYFUNCTION("""COMPUTED_VALUE"""),4648.97)</f>
        <v>4648.97</v>
      </c>
      <c r="M251" s="2">
        <f>IFERROR(__xludf.DUMMYFUNCTION("""COMPUTED_VALUE"""),45653.66666666667)</f>
        <v>45653.66667</v>
      </c>
      <c r="N251" s="1">
        <f>IFERROR(__xludf.DUMMYFUNCTION("""COMPUTED_VALUE"""),5.4528805E7)</f>
        <v>54528805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IFERROR(__xludf.DUMMYFUNCTION("""COMPUTED_VALUE"""),4574.12)</f>
        <v>4574.12</v>
      </c>
      <c r="D252" s="2">
        <f>IFERROR(__xludf.DUMMYFUNCTION("""COMPUTED_VALUE"""),45656.66666666667)</f>
        <v>45656.66667</v>
      </c>
      <c r="E252" s="1">
        <f>IFERROR(__xludf.DUMMYFUNCTION("""COMPUTED_VALUE"""),4621.48)</f>
        <v>4621.48</v>
      </c>
      <c r="G252" s="2">
        <f>IFERROR(__xludf.DUMMYFUNCTION("""COMPUTED_VALUE"""),45656.66666666667)</f>
        <v>45656.66667</v>
      </c>
      <c r="H252" s="1">
        <f>IFERROR(__xludf.DUMMYFUNCTION("""COMPUTED_VALUE"""),4547.16)</f>
        <v>4547.16</v>
      </c>
      <c r="J252" s="2">
        <f>IFERROR(__xludf.DUMMYFUNCTION("""COMPUTED_VALUE"""),45656.66666666667)</f>
        <v>45656.66667</v>
      </c>
      <c r="K252" s="1">
        <f>IFERROR(__xludf.DUMMYFUNCTION("""COMPUTED_VALUE"""),4592.73)</f>
        <v>4592.73</v>
      </c>
      <c r="M252" s="2">
        <f>IFERROR(__xludf.DUMMYFUNCTION("""COMPUTED_VALUE"""),45656.66666666667)</f>
        <v>45656.66667</v>
      </c>
      <c r="N252" s="1">
        <f>IFERROR(__xludf.DUMMYFUNCTION("""COMPUTED_VALUE"""),6.0086559E7)</f>
        <v>60086559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IFERROR(__xludf.DUMMYFUNCTION("""COMPUTED_VALUE"""),4614.59)</f>
        <v>4614.59</v>
      </c>
      <c r="D253" s="2">
        <f>IFERROR(__xludf.DUMMYFUNCTION("""COMPUTED_VALUE"""),45657.66666666667)</f>
        <v>45657.66667</v>
      </c>
      <c r="E253" s="1">
        <f>IFERROR(__xludf.DUMMYFUNCTION("""COMPUTED_VALUE"""),4622.32)</f>
        <v>4622.32</v>
      </c>
      <c r="G253" s="2">
        <f>IFERROR(__xludf.DUMMYFUNCTION("""COMPUTED_VALUE"""),45657.66666666667)</f>
        <v>45657.66667</v>
      </c>
      <c r="H253" s="1">
        <f>IFERROR(__xludf.DUMMYFUNCTION("""COMPUTED_VALUE"""),4552.35)</f>
        <v>4552.35</v>
      </c>
      <c r="J253" s="2">
        <f>IFERROR(__xludf.DUMMYFUNCTION("""COMPUTED_VALUE"""),45657.66666666667)</f>
        <v>45657.66667</v>
      </c>
      <c r="K253" s="1">
        <f>IFERROR(__xludf.DUMMYFUNCTION("""COMPUTED_VALUE"""),4559.92)</f>
        <v>4559.92</v>
      </c>
      <c r="M253" s="2">
        <f>IFERROR(__xludf.DUMMYFUNCTION("""COMPUTED_VALUE"""),45657.66666666667)</f>
        <v>45657.66667</v>
      </c>
      <c r="N253" s="1">
        <f>IFERROR(__xludf.DUMMYFUNCTION("""COMPUTED_VALUE"""),5.4256266E7)</f>
        <v>54256266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IFERROR(__xludf.DUMMYFUNCTION("""COMPUTED_VALUE"""),4597.2)</f>
        <v>4597.2</v>
      </c>
      <c r="D254" s="2">
        <f>IFERROR(__xludf.DUMMYFUNCTION("""COMPUTED_VALUE"""),45659.66666666667)</f>
        <v>45659.66667</v>
      </c>
      <c r="E254" s="1">
        <f>IFERROR(__xludf.DUMMYFUNCTION("""COMPUTED_VALUE"""),4650.23)</f>
        <v>4650.23</v>
      </c>
      <c r="G254" s="2">
        <f>IFERROR(__xludf.DUMMYFUNCTION("""COMPUTED_VALUE"""),45659.66666666667)</f>
        <v>45659.66667</v>
      </c>
      <c r="H254" s="1">
        <f>IFERROR(__xludf.DUMMYFUNCTION("""COMPUTED_VALUE"""),4530.09)</f>
        <v>4530.09</v>
      </c>
      <c r="J254" s="2">
        <f>IFERROR(__xludf.DUMMYFUNCTION("""COMPUTED_VALUE"""),45659.66666666667)</f>
        <v>45659.66667</v>
      </c>
      <c r="K254" s="1">
        <f>IFERROR(__xludf.DUMMYFUNCTION("""COMPUTED_VALUE"""),4566.79)</f>
        <v>4566.79</v>
      </c>
      <c r="M254" s="2">
        <f>IFERROR(__xludf.DUMMYFUNCTION("""COMPUTED_VALUE"""),45659.66666666667)</f>
        <v>45659.66667</v>
      </c>
      <c r="N254" s="1">
        <f>IFERROR(__xludf.DUMMYFUNCTION("""COMPUTED_VALUE"""),6.8382204E7)</f>
        <v>68382204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IFERROR(__xludf.DUMMYFUNCTION("""COMPUTED_VALUE"""),4606.67)</f>
        <v>4606.67</v>
      </c>
      <c r="D255" s="2">
        <f>IFERROR(__xludf.DUMMYFUNCTION("""COMPUTED_VALUE"""),45660.66666666667)</f>
        <v>45660.66667</v>
      </c>
      <c r="E255" s="1">
        <f>IFERROR(__xludf.DUMMYFUNCTION("""COMPUTED_VALUE"""),4646.13)</f>
        <v>4646.13</v>
      </c>
      <c r="G255" s="2">
        <f>IFERROR(__xludf.DUMMYFUNCTION("""COMPUTED_VALUE"""),45660.66666666667)</f>
        <v>45660.66667</v>
      </c>
      <c r="H255" s="1">
        <f>IFERROR(__xludf.DUMMYFUNCTION("""COMPUTED_VALUE"""),4592.55)</f>
        <v>4592.55</v>
      </c>
      <c r="J255" s="2">
        <f>IFERROR(__xludf.DUMMYFUNCTION("""COMPUTED_VALUE"""),45660.66666666667)</f>
        <v>45660.66667</v>
      </c>
      <c r="K255" s="1">
        <f>IFERROR(__xludf.DUMMYFUNCTION("""COMPUTED_VALUE"""),4630.18)</f>
        <v>4630.18</v>
      </c>
      <c r="M255" s="2">
        <f>IFERROR(__xludf.DUMMYFUNCTION("""COMPUTED_VALUE"""),45660.66666666667)</f>
        <v>45660.66667</v>
      </c>
      <c r="N255" s="1">
        <f>IFERROR(__xludf.DUMMYFUNCTION("""COMPUTED_VALUE"""),6.1520938E7)</f>
        <v>61520938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IFERROR(__xludf.DUMMYFUNCTION("""COMPUTED_VALUE"""),4674.5)</f>
        <v>4674.5</v>
      </c>
      <c r="D256" s="2">
        <f>IFERROR(__xludf.DUMMYFUNCTION("""COMPUTED_VALUE"""),45663.66666666667)</f>
        <v>45663.66667</v>
      </c>
      <c r="E256" s="1">
        <f>IFERROR(__xludf.DUMMYFUNCTION("""COMPUTED_VALUE"""),4718.81)</f>
        <v>4718.81</v>
      </c>
      <c r="G256" s="2">
        <f>IFERROR(__xludf.DUMMYFUNCTION("""COMPUTED_VALUE"""),45663.66666666667)</f>
        <v>45663.66667</v>
      </c>
      <c r="H256" s="1">
        <f>IFERROR(__xludf.DUMMYFUNCTION("""COMPUTED_VALUE"""),4647.85)</f>
        <v>4647.85</v>
      </c>
      <c r="J256" s="2">
        <f>IFERROR(__xludf.DUMMYFUNCTION("""COMPUTED_VALUE"""),45663.66666666667)</f>
        <v>45663.66667</v>
      </c>
      <c r="K256" s="1">
        <f>IFERROR(__xludf.DUMMYFUNCTION("""COMPUTED_VALUE"""),4693.03)</f>
        <v>4693.03</v>
      </c>
      <c r="M256" s="2">
        <f>IFERROR(__xludf.DUMMYFUNCTION("""COMPUTED_VALUE"""),45663.66666666667)</f>
        <v>45663.66667</v>
      </c>
      <c r="N256" s="1">
        <f>IFERROR(__xludf.DUMMYFUNCTION("""COMPUTED_VALUE"""),7.1539314E7)</f>
        <v>71539314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IFERROR(__xludf.DUMMYFUNCTION("""COMPUTED_VALUE"""),4706.05)</f>
        <v>4706.05</v>
      </c>
      <c r="D257" s="2">
        <f>IFERROR(__xludf.DUMMYFUNCTION("""COMPUTED_VALUE"""),45664.66666666667)</f>
        <v>45664.66667</v>
      </c>
      <c r="E257" s="1">
        <f>IFERROR(__xludf.DUMMYFUNCTION("""COMPUTED_VALUE"""),4707.49)</f>
        <v>4707.49</v>
      </c>
      <c r="G257" s="2">
        <f>IFERROR(__xludf.DUMMYFUNCTION("""COMPUTED_VALUE"""),45664.66666666667)</f>
        <v>45664.66667</v>
      </c>
      <c r="H257" s="1">
        <f>IFERROR(__xludf.DUMMYFUNCTION("""COMPUTED_VALUE"""),4599.07)</f>
        <v>4599.07</v>
      </c>
      <c r="J257" s="2">
        <f>IFERROR(__xludf.DUMMYFUNCTION("""COMPUTED_VALUE"""),45664.66666666667)</f>
        <v>45664.66667</v>
      </c>
      <c r="K257" s="1">
        <f>IFERROR(__xludf.DUMMYFUNCTION("""COMPUTED_VALUE"""),4608.25)</f>
        <v>4608.25</v>
      </c>
      <c r="M257" s="2">
        <f>IFERROR(__xludf.DUMMYFUNCTION("""COMPUTED_VALUE"""),45664.66666666667)</f>
        <v>45664.66667</v>
      </c>
      <c r="N257" s="1">
        <f>IFERROR(__xludf.DUMMYFUNCTION("""COMPUTED_VALUE"""),6.0935906E7)</f>
        <v>60935906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IFERROR(__xludf.DUMMYFUNCTION("""COMPUTED_VALUE"""),4620.37)</f>
        <v>4620.37</v>
      </c>
      <c r="D258" s="2">
        <f>IFERROR(__xludf.DUMMYFUNCTION("""COMPUTED_VALUE"""),45665.66666666667)</f>
        <v>45665.66667</v>
      </c>
      <c r="E258" s="1">
        <f>IFERROR(__xludf.DUMMYFUNCTION("""COMPUTED_VALUE"""),4640.26)</f>
        <v>4640.26</v>
      </c>
      <c r="G258" s="2">
        <f>IFERROR(__xludf.DUMMYFUNCTION("""COMPUTED_VALUE"""),45665.66666666667)</f>
        <v>45665.66667</v>
      </c>
      <c r="H258" s="1">
        <f>IFERROR(__xludf.DUMMYFUNCTION("""COMPUTED_VALUE"""),4581.94)</f>
        <v>4581.94</v>
      </c>
      <c r="J258" s="2">
        <f>IFERROR(__xludf.DUMMYFUNCTION("""COMPUTED_VALUE"""),45665.66666666667)</f>
        <v>45665.66667</v>
      </c>
      <c r="K258" s="1">
        <f>IFERROR(__xludf.DUMMYFUNCTION("""COMPUTED_VALUE"""),4621.43)</f>
        <v>4621.43</v>
      </c>
      <c r="M258" s="2">
        <f>IFERROR(__xludf.DUMMYFUNCTION("""COMPUTED_VALUE"""),45665.66666666667)</f>
        <v>45665.66667</v>
      </c>
      <c r="N258" s="1">
        <f>IFERROR(__xludf.DUMMYFUNCTION("""COMPUTED_VALUE"""),8.1295366E7)</f>
        <v>81295366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IFERROR(__xludf.DUMMYFUNCTION("""COMPUTED_VALUE"""),4618.92)</f>
        <v>4618.92</v>
      </c>
      <c r="D259" s="2">
        <f>IFERROR(__xludf.DUMMYFUNCTION("""COMPUTED_VALUE"""),45667.66666666667)</f>
        <v>45667.66667</v>
      </c>
      <c r="E259" s="1">
        <f>IFERROR(__xludf.DUMMYFUNCTION("""COMPUTED_VALUE"""),4627.04)</f>
        <v>4627.04</v>
      </c>
      <c r="G259" s="2">
        <f>IFERROR(__xludf.DUMMYFUNCTION("""COMPUTED_VALUE"""),45667.66666666667)</f>
        <v>45667.66667</v>
      </c>
      <c r="H259" s="1">
        <f>IFERROR(__xludf.DUMMYFUNCTION("""COMPUTED_VALUE"""),4548.16)</f>
        <v>4548.16</v>
      </c>
      <c r="J259" s="2">
        <f>IFERROR(__xludf.DUMMYFUNCTION("""COMPUTED_VALUE"""),45667.66666666667)</f>
        <v>45667.66667</v>
      </c>
      <c r="K259" s="1">
        <f>IFERROR(__xludf.DUMMYFUNCTION("""COMPUTED_VALUE"""),4591.29)</f>
        <v>4591.29</v>
      </c>
      <c r="M259" s="2">
        <f>IFERROR(__xludf.DUMMYFUNCTION("""COMPUTED_VALUE"""),45667.66666666667)</f>
        <v>45667.66667</v>
      </c>
      <c r="N259" s="1">
        <f>IFERROR(__xludf.DUMMYFUNCTION("""COMPUTED_VALUE"""),8.5980773E7)</f>
        <v>85980773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IFERROR(__xludf.DUMMYFUNCTION("""COMPUTED_VALUE"""),4567.77)</f>
        <v>4567.77</v>
      </c>
      <c r="D260" s="2">
        <f>IFERROR(__xludf.DUMMYFUNCTION("""COMPUTED_VALUE"""),45670.66666666667)</f>
        <v>45670.66667</v>
      </c>
      <c r="E260" s="1">
        <f>IFERROR(__xludf.DUMMYFUNCTION("""COMPUTED_VALUE"""),4582.25)</f>
        <v>4582.25</v>
      </c>
      <c r="G260" s="2">
        <f>IFERROR(__xludf.DUMMYFUNCTION("""COMPUTED_VALUE"""),45670.66666666667)</f>
        <v>45670.66667</v>
      </c>
      <c r="H260" s="1">
        <f>IFERROR(__xludf.DUMMYFUNCTION("""COMPUTED_VALUE"""),4532.82)</f>
        <v>4532.82</v>
      </c>
      <c r="J260" s="2">
        <f>IFERROR(__xludf.DUMMYFUNCTION("""COMPUTED_VALUE"""),45670.66666666667)</f>
        <v>45670.66667</v>
      </c>
      <c r="K260" s="1">
        <f>IFERROR(__xludf.DUMMYFUNCTION("""COMPUTED_VALUE"""),4563.48)</f>
        <v>4563.48</v>
      </c>
      <c r="M260" s="2">
        <f>IFERROR(__xludf.DUMMYFUNCTION("""COMPUTED_VALUE"""),45670.66666666667)</f>
        <v>45670.66667</v>
      </c>
      <c r="N260" s="1">
        <f>IFERROR(__xludf.DUMMYFUNCTION("""COMPUTED_VALUE"""),6.8556849E7)</f>
        <v>68556849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IFERROR(__xludf.DUMMYFUNCTION("""COMPUTED_VALUE"""),4596.7)</f>
        <v>4596.7</v>
      </c>
      <c r="D261" s="2">
        <f>IFERROR(__xludf.DUMMYFUNCTION("""COMPUTED_VALUE"""),45671.66666666667)</f>
        <v>45671.66667</v>
      </c>
      <c r="E261" s="1">
        <f>IFERROR(__xludf.DUMMYFUNCTION("""COMPUTED_VALUE"""),4612.7)</f>
        <v>4612.7</v>
      </c>
      <c r="G261" s="2">
        <f>IFERROR(__xludf.DUMMYFUNCTION("""COMPUTED_VALUE"""),45671.66666666667)</f>
        <v>45671.66667</v>
      </c>
      <c r="H261" s="1">
        <f>IFERROR(__xludf.DUMMYFUNCTION("""COMPUTED_VALUE"""),4512.51)</f>
        <v>4512.51</v>
      </c>
      <c r="J261" s="2">
        <f>IFERROR(__xludf.DUMMYFUNCTION("""COMPUTED_VALUE"""),45671.66666666667)</f>
        <v>45671.66667</v>
      </c>
      <c r="K261" s="1">
        <f>IFERROR(__xludf.DUMMYFUNCTION("""COMPUTED_VALUE"""),4539.37)</f>
        <v>4539.37</v>
      </c>
      <c r="M261" s="2">
        <f>IFERROR(__xludf.DUMMYFUNCTION("""COMPUTED_VALUE"""),45671.66666666667)</f>
        <v>45671.66667</v>
      </c>
      <c r="N261" s="1">
        <f>IFERROR(__xludf.DUMMYFUNCTION("""COMPUTED_VALUE"""),6.0637049E7)</f>
        <v>60637049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IFERROR(__xludf.DUMMYFUNCTION("""COMPUTED_VALUE"""),4624.6)</f>
        <v>4624.6</v>
      </c>
      <c r="D262" s="2">
        <f>IFERROR(__xludf.DUMMYFUNCTION("""COMPUTED_VALUE"""),45672.66666666667)</f>
        <v>45672.66667</v>
      </c>
      <c r="E262" s="1">
        <f>IFERROR(__xludf.DUMMYFUNCTION("""COMPUTED_VALUE"""),4637.69)</f>
        <v>4637.69</v>
      </c>
      <c r="G262" s="2">
        <f>IFERROR(__xludf.DUMMYFUNCTION("""COMPUTED_VALUE"""),45672.66666666667)</f>
        <v>45672.66667</v>
      </c>
      <c r="H262" s="1">
        <f>IFERROR(__xludf.DUMMYFUNCTION("""COMPUTED_VALUE"""),4584.29)</f>
        <v>4584.29</v>
      </c>
      <c r="J262" s="2">
        <f>IFERROR(__xludf.DUMMYFUNCTION("""COMPUTED_VALUE"""),45672.66666666667)</f>
        <v>45672.66667</v>
      </c>
      <c r="K262" s="1">
        <f>IFERROR(__xludf.DUMMYFUNCTION("""COMPUTED_VALUE"""),4625.07)</f>
        <v>4625.07</v>
      </c>
      <c r="M262" s="2">
        <f>IFERROR(__xludf.DUMMYFUNCTION("""COMPUTED_VALUE"""),45672.66666666667)</f>
        <v>45672.66667</v>
      </c>
      <c r="N262" s="1">
        <f>IFERROR(__xludf.DUMMYFUNCTION("""COMPUTED_VALUE"""),7.062926E7)</f>
        <v>70629260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IFERROR(__xludf.DUMMYFUNCTION("""COMPUTED_VALUE"""),4636.51)</f>
        <v>4636.51</v>
      </c>
      <c r="D263" s="2">
        <f>IFERROR(__xludf.DUMMYFUNCTION("""COMPUTED_VALUE"""),45673.66666666667)</f>
        <v>45673.66667</v>
      </c>
      <c r="E263" s="1">
        <f>IFERROR(__xludf.DUMMYFUNCTION("""COMPUTED_VALUE"""),4638.63)</f>
        <v>4638.63</v>
      </c>
      <c r="G263" s="2">
        <f>IFERROR(__xludf.DUMMYFUNCTION("""COMPUTED_VALUE"""),45673.66666666667)</f>
        <v>45673.66667</v>
      </c>
      <c r="H263" s="1">
        <f>IFERROR(__xludf.DUMMYFUNCTION("""COMPUTED_VALUE"""),4579.33)</f>
        <v>4579.33</v>
      </c>
      <c r="J263" s="2">
        <f>IFERROR(__xludf.DUMMYFUNCTION("""COMPUTED_VALUE"""),45673.66666666667)</f>
        <v>45673.66667</v>
      </c>
      <c r="K263" s="1">
        <f>IFERROR(__xludf.DUMMYFUNCTION("""COMPUTED_VALUE"""),4584.64)</f>
        <v>4584.64</v>
      </c>
      <c r="M263" s="2">
        <f>IFERROR(__xludf.DUMMYFUNCTION("""COMPUTED_VALUE"""),45673.66666666667)</f>
        <v>45673.66667</v>
      </c>
      <c r="N263" s="1">
        <f>IFERROR(__xludf.DUMMYFUNCTION("""COMPUTED_VALUE"""),6.5090535E7)</f>
        <v>65090535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IFERROR(__xludf.DUMMYFUNCTION("""COMPUTED_VALUE"""),4660.38)</f>
        <v>4660.38</v>
      </c>
      <c r="D264" s="2">
        <f>IFERROR(__xludf.DUMMYFUNCTION("""COMPUTED_VALUE"""),45674.66666666667)</f>
        <v>45674.66667</v>
      </c>
      <c r="E264" s="1">
        <f>IFERROR(__xludf.DUMMYFUNCTION("""COMPUTED_VALUE"""),4686.61)</f>
        <v>4686.61</v>
      </c>
      <c r="G264" s="2">
        <f>IFERROR(__xludf.DUMMYFUNCTION("""COMPUTED_VALUE"""),45674.66666666667)</f>
        <v>45674.66667</v>
      </c>
      <c r="H264" s="1">
        <f>IFERROR(__xludf.DUMMYFUNCTION("""COMPUTED_VALUE"""),4626.11)</f>
        <v>4626.11</v>
      </c>
      <c r="J264" s="2">
        <f>IFERROR(__xludf.DUMMYFUNCTION("""COMPUTED_VALUE"""),45674.66666666667)</f>
        <v>45674.66667</v>
      </c>
      <c r="K264" s="1">
        <f>IFERROR(__xludf.DUMMYFUNCTION("""COMPUTED_VALUE"""),4681.29)</f>
        <v>4681.29</v>
      </c>
      <c r="M264" s="2">
        <f>IFERROR(__xludf.DUMMYFUNCTION("""COMPUTED_VALUE"""),45674.66666666667)</f>
        <v>45674.66667</v>
      </c>
      <c r="N264" s="1">
        <f>IFERROR(__xludf.DUMMYFUNCTION("""COMPUTED_VALUE"""),8.1421076E7)</f>
        <v>81421076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IFERROR(__xludf.DUMMYFUNCTION("""COMPUTED_VALUE"""),4731.42)</f>
        <v>4731.42</v>
      </c>
      <c r="D265" s="2">
        <f>IFERROR(__xludf.DUMMYFUNCTION("""COMPUTED_VALUE"""),45678.66666666667)</f>
        <v>45678.66667</v>
      </c>
      <c r="E265" s="1">
        <f>IFERROR(__xludf.DUMMYFUNCTION("""COMPUTED_VALUE"""),4787.24)</f>
        <v>4787.24</v>
      </c>
      <c r="G265" s="2">
        <f>IFERROR(__xludf.DUMMYFUNCTION("""COMPUTED_VALUE"""),45678.66666666667)</f>
        <v>45678.66667</v>
      </c>
      <c r="H265" s="1">
        <f>IFERROR(__xludf.DUMMYFUNCTION("""COMPUTED_VALUE"""),4713.15)</f>
        <v>4713.15</v>
      </c>
      <c r="J265" s="2">
        <f>IFERROR(__xludf.DUMMYFUNCTION("""COMPUTED_VALUE"""),45678.66666666667)</f>
        <v>45678.66667</v>
      </c>
      <c r="K265" s="1">
        <f>IFERROR(__xludf.DUMMYFUNCTION("""COMPUTED_VALUE"""),4763.84)</f>
        <v>4763.84</v>
      </c>
      <c r="M265" s="2">
        <f>IFERROR(__xludf.DUMMYFUNCTION("""COMPUTED_VALUE"""),45678.66666666667)</f>
        <v>45678.66667</v>
      </c>
      <c r="N265" s="1">
        <f>IFERROR(__xludf.DUMMYFUNCTION("""COMPUTED_VALUE"""),9.2271349E7)</f>
        <v>92271349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IFERROR(__xludf.DUMMYFUNCTION("""COMPUTED_VALUE"""),4791.37)</f>
        <v>4791.37</v>
      </c>
      <c r="D266" s="2">
        <f>IFERROR(__xludf.DUMMYFUNCTION("""COMPUTED_VALUE"""),45679.66666666667)</f>
        <v>45679.66667</v>
      </c>
      <c r="E266" s="1">
        <f>IFERROR(__xludf.DUMMYFUNCTION("""COMPUTED_VALUE"""),4825.54)</f>
        <v>4825.54</v>
      </c>
      <c r="G266" s="2">
        <f>IFERROR(__xludf.DUMMYFUNCTION("""COMPUTED_VALUE"""),45679.66666666667)</f>
        <v>45679.66667</v>
      </c>
      <c r="H266" s="1">
        <f>IFERROR(__xludf.DUMMYFUNCTION("""COMPUTED_VALUE"""),4773.86)</f>
        <v>4773.86</v>
      </c>
      <c r="J266" s="2">
        <f>IFERROR(__xludf.DUMMYFUNCTION("""COMPUTED_VALUE"""),45679.66666666667)</f>
        <v>45679.66667</v>
      </c>
      <c r="K266" s="1">
        <f>IFERROR(__xludf.DUMMYFUNCTION("""COMPUTED_VALUE"""),4820.71)</f>
        <v>4820.71</v>
      </c>
      <c r="M266" s="2">
        <f>IFERROR(__xludf.DUMMYFUNCTION("""COMPUTED_VALUE"""),45679.66666666667)</f>
        <v>45679.66667</v>
      </c>
      <c r="N266" s="1">
        <f>IFERROR(__xludf.DUMMYFUNCTION("""COMPUTED_VALUE"""),7.780519E7)</f>
        <v>77805190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IFERROR(__xludf.DUMMYFUNCTION("""COMPUTED_VALUE"""),4797.12)</f>
        <v>4797.12</v>
      </c>
      <c r="D267" s="2">
        <f>IFERROR(__xludf.DUMMYFUNCTION("""COMPUTED_VALUE"""),45680.66666666667)</f>
        <v>45680.66667</v>
      </c>
      <c r="E267" s="1">
        <f>IFERROR(__xludf.DUMMYFUNCTION("""COMPUTED_VALUE"""),4830.86)</f>
        <v>4830.86</v>
      </c>
      <c r="G267" s="2">
        <f>IFERROR(__xludf.DUMMYFUNCTION("""COMPUTED_VALUE"""),45680.66666666667)</f>
        <v>45680.66667</v>
      </c>
      <c r="H267" s="1">
        <f>IFERROR(__xludf.DUMMYFUNCTION("""COMPUTED_VALUE"""),4765.77)</f>
        <v>4765.77</v>
      </c>
      <c r="J267" s="2">
        <f>IFERROR(__xludf.DUMMYFUNCTION("""COMPUTED_VALUE"""),45680.66666666667)</f>
        <v>45680.66667</v>
      </c>
      <c r="K267" s="1">
        <f>IFERROR(__xludf.DUMMYFUNCTION("""COMPUTED_VALUE"""),4830.86)</f>
        <v>4830.86</v>
      </c>
      <c r="M267" s="2">
        <f>IFERROR(__xludf.DUMMYFUNCTION("""COMPUTED_VALUE"""),45680.66666666667)</f>
        <v>45680.66667</v>
      </c>
      <c r="N267" s="1">
        <f>IFERROR(__xludf.DUMMYFUNCTION("""COMPUTED_VALUE"""),6.3993615E7)</f>
        <v>63993615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IFERROR(__xludf.DUMMYFUNCTION("""COMPUTED_VALUE"""),4826.62)</f>
        <v>4826.62</v>
      </c>
      <c r="D268" s="2">
        <f>IFERROR(__xludf.DUMMYFUNCTION("""COMPUTED_VALUE"""),45681.66666666667)</f>
        <v>45681.66667</v>
      </c>
      <c r="E268" s="1">
        <f>IFERROR(__xludf.DUMMYFUNCTION("""COMPUTED_VALUE"""),4850.11)</f>
        <v>4850.11</v>
      </c>
      <c r="G268" s="2">
        <f>IFERROR(__xludf.DUMMYFUNCTION("""COMPUTED_VALUE"""),45681.66666666667)</f>
        <v>45681.66667</v>
      </c>
      <c r="H268" s="1">
        <f>IFERROR(__xludf.DUMMYFUNCTION("""COMPUTED_VALUE"""),4795.93)</f>
        <v>4795.93</v>
      </c>
      <c r="J268" s="2">
        <f>IFERROR(__xludf.DUMMYFUNCTION("""COMPUTED_VALUE"""),45681.66666666667)</f>
        <v>45681.66667</v>
      </c>
      <c r="K268" s="1">
        <f>IFERROR(__xludf.DUMMYFUNCTION("""COMPUTED_VALUE"""),4828.34)</f>
        <v>4828.34</v>
      </c>
      <c r="M268" s="2">
        <f>IFERROR(__xludf.DUMMYFUNCTION("""COMPUTED_VALUE"""),45681.66666666667)</f>
        <v>45681.66667</v>
      </c>
      <c r="N268" s="1">
        <f>IFERROR(__xludf.DUMMYFUNCTION("""COMPUTED_VALUE"""),5.9379245E7)</f>
        <v>59379245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IFERROR(__xludf.DUMMYFUNCTION("""COMPUTED_VALUE"""),4706.24)</f>
        <v>4706.24</v>
      </c>
      <c r="D269" s="2">
        <f>IFERROR(__xludf.DUMMYFUNCTION("""COMPUTED_VALUE"""),45684.66666666667)</f>
        <v>45684.66667</v>
      </c>
      <c r="E269" s="1">
        <f>IFERROR(__xludf.DUMMYFUNCTION("""COMPUTED_VALUE"""),4880.62)</f>
        <v>4880.62</v>
      </c>
      <c r="G269" s="2">
        <f>IFERROR(__xludf.DUMMYFUNCTION("""COMPUTED_VALUE"""),45684.66666666667)</f>
        <v>45684.66667</v>
      </c>
      <c r="H269" s="1">
        <f>IFERROR(__xludf.DUMMYFUNCTION("""COMPUTED_VALUE"""),4706.24)</f>
        <v>4706.24</v>
      </c>
      <c r="J269" s="2">
        <f>IFERROR(__xludf.DUMMYFUNCTION("""COMPUTED_VALUE"""),45684.66666666667)</f>
        <v>45684.66667</v>
      </c>
      <c r="K269" s="1">
        <f>IFERROR(__xludf.DUMMYFUNCTION("""COMPUTED_VALUE"""),4877.79)</f>
        <v>4877.79</v>
      </c>
      <c r="M269" s="2">
        <f>IFERROR(__xludf.DUMMYFUNCTION("""COMPUTED_VALUE"""),45684.66666666667)</f>
        <v>45684.66667</v>
      </c>
      <c r="N269" s="1">
        <f>IFERROR(__xludf.DUMMYFUNCTION("""COMPUTED_VALUE"""),9.2452088E7)</f>
        <v>92452088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IFERROR(__xludf.DUMMYFUNCTION("""COMPUTED_VALUE"""),4860.4)</f>
        <v>4860.4</v>
      </c>
      <c r="D270" s="2">
        <f>IFERROR(__xludf.DUMMYFUNCTION("""COMPUTED_VALUE"""),45685.66666666667)</f>
        <v>45685.66667</v>
      </c>
      <c r="E270" s="1">
        <f>IFERROR(__xludf.DUMMYFUNCTION("""COMPUTED_VALUE"""),4964.12)</f>
        <v>4964.12</v>
      </c>
      <c r="G270" s="2">
        <f>IFERROR(__xludf.DUMMYFUNCTION("""COMPUTED_VALUE"""),45685.66666666667)</f>
        <v>45685.66667</v>
      </c>
      <c r="H270" s="1">
        <f>IFERROR(__xludf.DUMMYFUNCTION("""COMPUTED_VALUE"""),4851.25)</f>
        <v>4851.25</v>
      </c>
      <c r="J270" s="2">
        <f>IFERROR(__xludf.DUMMYFUNCTION("""COMPUTED_VALUE"""),45685.66666666667)</f>
        <v>45685.66667</v>
      </c>
      <c r="K270" s="1">
        <f>IFERROR(__xludf.DUMMYFUNCTION("""COMPUTED_VALUE"""),4910.82)</f>
        <v>4910.82</v>
      </c>
      <c r="M270" s="2">
        <f>IFERROR(__xludf.DUMMYFUNCTION("""COMPUTED_VALUE"""),45685.66666666667)</f>
        <v>45685.66667</v>
      </c>
      <c r="N270" s="1">
        <f>IFERROR(__xludf.DUMMYFUNCTION("""COMPUTED_VALUE"""),7.5475023E7)</f>
        <v>75475023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IFERROR(__xludf.DUMMYFUNCTION("""COMPUTED_VALUE"""),4925.0)</f>
        <v>4925</v>
      </c>
      <c r="D271" s="2">
        <f>IFERROR(__xludf.DUMMYFUNCTION("""COMPUTED_VALUE"""),45686.66666666667)</f>
        <v>45686.66667</v>
      </c>
      <c r="E271" s="1">
        <f>IFERROR(__xludf.DUMMYFUNCTION("""COMPUTED_VALUE"""),4940.91)</f>
        <v>4940.91</v>
      </c>
      <c r="G271" s="2">
        <f>IFERROR(__xludf.DUMMYFUNCTION("""COMPUTED_VALUE"""),45686.66666666667)</f>
        <v>45686.66667</v>
      </c>
      <c r="H271" s="1">
        <f>IFERROR(__xludf.DUMMYFUNCTION("""COMPUTED_VALUE"""),4880.5)</f>
        <v>4880.5</v>
      </c>
      <c r="J271" s="2">
        <f>IFERROR(__xludf.DUMMYFUNCTION("""COMPUTED_VALUE"""),45686.66666666667)</f>
        <v>45686.66667</v>
      </c>
      <c r="K271" s="1">
        <f>IFERROR(__xludf.DUMMYFUNCTION("""COMPUTED_VALUE"""),4898.25)</f>
        <v>4898.25</v>
      </c>
      <c r="M271" s="2">
        <f>IFERROR(__xludf.DUMMYFUNCTION("""COMPUTED_VALUE"""),45686.66666666667)</f>
        <v>45686.66667</v>
      </c>
      <c r="N271" s="1">
        <f>IFERROR(__xludf.DUMMYFUNCTION("""COMPUTED_VALUE"""),5.3455072E7)</f>
        <v>53455072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IFERROR(__xludf.DUMMYFUNCTION("""COMPUTED_VALUE"""),4900.89)</f>
        <v>4900.89</v>
      </c>
      <c r="D272" s="2">
        <f>IFERROR(__xludf.DUMMYFUNCTION("""COMPUTED_VALUE"""),45687.66666666667)</f>
        <v>45687.66667</v>
      </c>
      <c r="E272" s="1">
        <f>IFERROR(__xludf.DUMMYFUNCTION("""COMPUTED_VALUE"""),4935.53)</f>
        <v>4935.53</v>
      </c>
      <c r="G272" s="2">
        <f>IFERROR(__xludf.DUMMYFUNCTION("""COMPUTED_VALUE"""),45687.66666666667)</f>
        <v>45687.66667</v>
      </c>
      <c r="H272" s="1">
        <f>IFERROR(__xludf.DUMMYFUNCTION("""COMPUTED_VALUE"""),4844.51)</f>
        <v>4844.51</v>
      </c>
      <c r="J272" s="2">
        <f>IFERROR(__xludf.DUMMYFUNCTION("""COMPUTED_VALUE"""),45687.66666666667)</f>
        <v>45687.66667</v>
      </c>
      <c r="K272" s="1">
        <f>IFERROR(__xludf.DUMMYFUNCTION("""COMPUTED_VALUE"""),4883.26)</f>
        <v>4883.26</v>
      </c>
      <c r="M272" s="2">
        <f>IFERROR(__xludf.DUMMYFUNCTION("""COMPUTED_VALUE"""),45687.66666666667)</f>
        <v>45687.66667</v>
      </c>
      <c r="N272" s="1">
        <f>IFERROR(__xludf.DUMMYFUNCTION("""COMPUTED_VALUE"""),5.8248771E7)</f>
        <v>58248771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IFERROR(__xludf.DUMMYFUNCTION("""COMPUTED_VALUE"""),4911.67)</f>
        <v>4911.67</v>
      </c>
      <c r="D273" s="2">
        <f>IFERROR(__xludf.DUMMYFUNCTION("""COMPUTED_VALUE"""),45688.66666666667)</f>
        <v>45688.66667</v>
      </c>
      <c r="E273" s="1">
        <f>IFERROR(__xludf.DUMMYFUNCTION("""COMPUTED_VALUE"""),4970.25)</f>
        <v>4970.25</v>
      </c>
      <c r="G273" s="2">
        <f>IFERROR(__xludf.DUMMYFUNCTION("""COMPUTED_VALUE"""),45688.66666666667)</f>
        <v>45688.66667</v>
      </c>
      <c r="H273" s="1">
        <f>IFERROR(__xludf.DUMMYFUNCTION("""COMPUTED_VALUE"""),4908.38)</f>
        <v>4908.38</v>
      </c>
      <c r="J273" s="2">
        <f>IFERROR(__xludf.DUMMYFUNCTION("""COMPUTED_VALUE"""),45688.66666666667)</f>
        <v>45688.66667</v>
      </c>
      <c r="K273" s="1">
        <f>IFERROR(__xludf.DUMMYFUNCTION("""COMPUTED_VALUE"""),4920.83)</f>
        <v>4920.83</v>
      </c>
      <c r="M273" s="2">
        <f>IFERROR(__xludf.DUMMYFUNCTION("""COMPUTED_VALUE"""),45688.66666666667)</f>
        <v>45688.66667</v>
      </c>
      <c r="N273" s="1">
        <f>IFERROR(__xludf.DUMMYFUNCTION("""COMPUTED_VALUE"""),7.0768077E7)</f>
        <v>70768077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IFERROR(__xludf.DUMMYFUNCTION("""COMPUTED_VALUE"""),4858.31)</f>
        <v>4858.31</v>
      </c>
      <c r="D274" s="2">
        <f>IFERROR(__xludf.DUMMYFUNCTION("""COMPUTED_VALUE"""),45691.66666666667)</f>
        <v>45691.66667</v>
      </c>
      <c r="E274" s="1">
        <f>IFERROR(__xludf.DUMMYFUNCTION("""COMPUTED_VALUE"""),4968.82)</f>
        <v>4968.82</v>
      </c>
      <c r="G274" s="2">
        <f>IFERROR(__xludf.DUMMYFUNCTION("""COMPUTED_VALUE"""),45691.66666666667)</f>
        <v>45691.66667</v>
      </c>
      <c r="H274" s="1">
        <f>IFERROR(__xludf.DUMMYFUNCTION("""COMPUTED_VALUE"""),4848.15)</f>
        <v>4848.15</v>
      </c>
      <c r="J274" s="2">
        <f>IFERROR(__xludf.DUMMYFUNCTION("""COMPUTED_VALUE"""),45691.66666666667)</f>
        <v>45691.66667</v>
      </c>
      <c r="K274" s="1">
        <f>IFERROR(__xludf.DUMMYFUNCTION("""COMPUTED_VALUE"""),4940.22)</f>
        <v>4940.22</v>
      </c>
      <c r="M274" s="2">
        <f>IFERROR(__xludf.DUMMYFUNCTION("""COMPUTED_VALUE"""),45691.66666666667)</f>
        <v>45691.66667</v>
      </c>
      <c r="N274" s="1">
        <f>IFERROR(__xludf.DUMMYFUNCTION("""COMPUTED_VALUE"""),8.6138967E7)</f>
        <v>86138967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IFERROR(__xludf.DUMMYFUNCTION("""COMPUTED_VALUE"""),4964.27)</f>
        <v>4964.27</v>
      </c>
      <c r="D275" s="2">
        <f>IFERROR(__xludf.DUMMYFUNCTION("""COMPUTED_VALUE"""),45692.66666666667)</f>
        <v>45692.66667</v>
      </c>
      <c r="E275" s="1">
        <f>IFERROR(__xludf.DUMMYFUNCTION("""COMPUTED_VALUE"""),5034.58)</f>
        <v>5034.58</v>
      </c>
      <c r="G275" s="2">
        <f>IFERROR(__xludf.DUMMYFUNCTION("""COMPUTED_VALUE"""),45692.66666666667)</f>
        <v>45692.66667</v>
      </c>
      <c r="H275" s="1">
        <f>IFERROR(__xludf.DUMMYFUNCTION("""COMPUTED_VALUE"""),4951.89)</f>
        <v>4951.89</v>
      </c>
      <c r="J275" s="2">
        <f>IFERROR(__xludf.DUMMYFUNCTION("""COMPUTED_VALUE"""),45692.66666666667)</f>
        <v>45692.66667</v>
      </c>
      <c r="K275" s="1">
        <f>IFERROR(__xludf.DUMMYFUNCTION("""COMPUTED_VALUE"""),5027.19)</f>
        <v>5027.19</v>
      </c>
      <c r="M275" s="2">
        <f>IFERROR(__xludf.DUMMYFUNCTION("""COMPUTED_VALUE"""),45692.66666666667)</f>
        <v>45692.66667</v>
      </c>
      <c r="N275" s="1">
        <f>IFERROR(__xludf.DUMMYFUNCTION("""COMPUTED_VALUE"""),6.3626299E7)</f>
        <v>63626299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IFERROR(__xludf.DUMMYFUNCTION("""COMPUTED_VALUE"""),4949.07)</f>
        <v>4949.07</v>
      </c>
      <c r="D276" s="2">
        <f>IFERROR(__xludf.DUMMYFUNCTION("""COMPUTED_VALUE"""),45693.66666666667)</f>
        <v>45693.66667</v>
      </c>
      <c r="E276" s="1">
        <f>IFERROR(__xludf.DUMMYFUNCTION("""COMPUTED_VALUE"""),4986.3)</f>
        <v>4986.3</v>
      </c>
      <c r="G276" s="2">
        <f>IFERROR(__xludf.DUMMYFUNCTION("""COMPUTED_VALUE"""),45693.66666666667)</f>
        <v>45693.66667</v>
      </c>
      <c r="H276" s="1">
        <f>IFERROR(__xludf.DUMMYFUNCTION("""COMPUTED_VALUE"""),4934.96)</f>
        <v>4934.96</v>
      </c>
      <c r="J276" s="2">
        <f>IFERROR(__xludf.DUMMYFUNCTION("""COMPUTED_VALUE"""),45693.66666666667)</f>
        <v>45693.66667</v>
      </c>
      <c r="K276" s="1">
        <f>IFERROR(__xludf.DUMMYFUNCTION("""COMPUTED_VALUE"""),4969.88)</f>
        <v>4969.88</v>
      </c>
      <c r="M276" s="2">
        <f>IFERROR(__xludf.DUMMYFUNCTION("""COMPUTED_VALUE"""),45693.66666666667)</f>
        <v>45693.66667</v>
      </c>
      <c r="N276" s="1">
        <f>IFERROR(__xludf.DUMMYFUNCTION("""COMPUTED_VALUE"""),7.5292257E7)</f>
        <v>75292257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IFERROR(__xludf.DUMMYFUNCTION("""COMPUTED_VALUE"""),5000.92)</f>
        <v>5000.92</v>
      </c>
      <c r="D277" s="2">
        <f>IFERROR(__xludf.DUMMYFUNCTION("""COMPUTED_VALUE"""),45694.66666666667)</f>
        <v>45694.66667</v>
      </c>
      <c r="E277" s="1">
        <f>IFERROR(__xludf.DUMMYFUNCTION("""COMPUTED_VALUE"""),5026.47)</f>
        <v>5026.47</v>
      </c>
      <c r="G277" s="2">
        <f>IFERROR(__xludf.DUMMYFUNCTION("""COMPUTED_VALUE"""),45694.66666666667)</f>
        <v>45694.66667</v>
      </c>
      <c r="H277" s="1">
        <f>IFERROR(__xludf.DUMMYFUNCTION("""COMPUTED_VALUE"""),4967.46)</f>
        <v>4967.46</v>
      </c>
      <c r="J277" s="2">
        <f>IFERROR(__xludf.DUMMYFUNCTION("""COMPUTED_VALUE"""),45694.66666666667)</f>
        <v>45694.66667</v>
      </c>
      <c r="K277" s="1">
        <f>IFERROR(__xludf.DUMMYFUNCTION("""COMPUTED_VALUE"""),5015.75)</f>
        <v>5015.75</v>
      </c>
      <c r="M277" s="2">
        <f>IFERROR(__xludf.DUMMYFUNCTION("""COMPUTED_VALUE"""),45694.66666666667)</f>
        <v>45694.66667</v>
      </c>
      <c r="N277" s="1">
        <f>IFERROR(__xludf.DUMMYFUNCTION("""COMPUTED_VALUE"""),8.5508819E7)</f>
        <v>85508819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IFERROR(__xludf.DUMMYFUNCTION("""COMPUTED_VALUE"""),4917.75)</f>
        <v>4917.75</v>
      </c>
      <c r="D278" s="2">
        <f>IFERROR(__xludf.DUMMYFUNCTION("""COMPUTED_VALUE"""),45695.66666666667)</f>
        <v>45695.66667</v>
      </c>
      <c r="E278" s="1">
        <f>IFERROR(__xludf.DUMMYFUNCTION("""COMPUTED_VALUE"""),4959.21)</f>
        <v>4959.21</v>
      </c>
      <c r="G278" s="2">
        <f>IFERROR(__xludf.DUMMYFUNCTION("""COMPUTED_VALUE"""),45695.66666666667)</f>
        <v>45695.66667</v>
      </c>
      <c r="H278" s="1">
        <f>IFERROR(__xludf.DUMMYFUNCTION("""COMPUTED_VALUE"""),4846.39)</f>
        <v>4846.39</v>
      </c>
      <c r="J278" s="2">
        <f>IFERROR(__xludf.DUMMYFUNCTION("""COMPUTED_VALUE"""),45695.66666666667)</f>
        <v>45695.66667</v>
      </c>
      <c r="K278" s="1">
        <f>IFERROR(__xludf.DUMMYFUNCTION("""COMPUTED_VALUE"""),4858.56)</f>
        <v>4858.56</v>
      </c>
      <c r="M278" s="2">
        <f>IFERROR(__xludf.DUMMYFUNCTION("""COMPUTED_VALUE"""),45695.66666666667)</f>
        <v>45695.66667</v>
      </c>
      <c r="N278" s="1">
        <f>IFERROR(__xludf.DUMMYFUNCTION("""COMPUTED_VALUE"""),1.10253433E8)</f>
        <v>110253433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IFERROR(__xludf.DUMMYFUNCTION("""COMPUTED_VALUE"""),4889.34)</f>
        <v>4889.34</v>
      </c>
      <c r="D279" s="2">
        <f>IFERROR(__xludf.DUMMYFUNCTION("""COMPUTED_VALUE"""),45698.66666666667)</f>
        <v>45698.66667</v>
      </c>
      <c r="E279" s="1">
        <f>IFERROR(__xludf.DUMMYFUNCTION("""COMPUTED_VALUE"""),4948.41)</f>
        <v>4948.41</v>
      </c>
      <c r="G279" s="2">
        <f>IFERROR(__xludf.DUMMYFUNCTION("""COMPUTED_VALUE"""),45698.66666666667)</f>
        <v>45698.66667</v>
      </c>
      <c r="H279" s="1">
        <f>IFERROR(__xludf.DUMMYFUNCTION("""COMPUTED_VALUE"""),4868.76)</f>
        <v>4868.76</v>
      </c>
      <c r="J279" s="2">
        <f>IFERROR(__xludf.DUMMYFUNCTION("""COMPUTED_VALUE"""),45698.66666666667)</f>
        <v>45698.66667</v>
      </c>
      <c r="K279" s="1">
        <f>IFERROR(__xludf.DUMMYFUNCTION("""COMPUTED_VALUE"""),4940.59)</f>
        <v>4940.59</v>
      </c>
      <c r="M279" s="2">
        <f>IFERROR(__xludf.DUMMYFUNCTION("""COMPUTED_VALUE"""),45698.66666666667)</f>
        <v>45698.66667</v>
      </c>
      <c r="N279" s="1">
        <f>IFERROR(__xludf.DUMMYFUNCTION("""COMPUTED_VALUE"""),6.9196121E7)</f>
        <v>69196121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IFERROR(__xludf.DUMMYFUNCTION("""COMPUTED_VALUE"""),4918.83)</f>
        <v>4918.83</v>
      </c>
      <c r="D280" s="2">
        <f>IFERROR(__xludf.DUMMYFUNCTION("""COMPUTED_VALUE"""),45699.66666666667)</f>
        <v>45699.66667</v>
      </c>
      <c r="E280" s="1">
        <f>IFERROR(__xludf.DUMMYFUNCTION("""COMPUTED_VALUE"""),4939.23)</f>
        <v>4939.23</v>
      </c>
      <c r="G280" s="2">
        <f>IFERROR(__xludf.DUMMYFUNCTION("""COMPUTED_VALUE"""),45699.66666666667)</f>
        <v>45699.66667</v>
      </c>
      <c r="H280" s="1">
        <f>IFERROR(__xludf.DUMMYFUNCTION("""COMPUTED_VALUE"""),4884.46)</f>
        <v>4884.46</v>
      </c>
      <c r="J280" s="2">
        <f>IFERROR(__xludf.DUMMYFUNCTION("""COMPUTED_VALUE"""),45699.66666666667)</f>
        <v>45699.66667</v>
      </c>
      <c r="K280" s="1">
        <f>IFERROR(__xludf.DUMMYFUNCTION("""COMPUTED_VALUE"""),4930.26)</f>
        <v>4930.26</v>
      </c>
      <c r="M280" s="2">
        <f>IFERROR(__xludf.DUMMYFUNCTION("""COMPUTED_VALUE"""),45699.66666666667)</f>
        <v>45699.66667</v>
      </c>
      <c r="N280" s="1">
        <f>IFERROR(__xludf.DUMMYFUNCTION("""COMPUTED_VALUE"""),5.4938335E7)</f>
        <v>54938335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IFERROR(__xludf.DUMMYFUNCTION("""COMPUTED_VALUE"""),4886.38)</f>
        <v>4886.38</v>
      </c>
      <c r="D281" s="2">
        <f>IFERROR(__xludf.DUMMYFUNCTION("""COMPUTED_VALUE"""),45700.66666666667)</f>
        <v>45700.66667</v>
      </c>
      <c r="E281" s="1">
        <f>IFERROR(__xludf.DUMMYFUNCTION("""COMPUTED_VALUE"""),4916.01)</f>
        <v>4916.01</v>
      </c>
      <c r="G281" s="2">
        <f>IFERROR(__xludf.DUMMYFUNCTION("""COMPUTED_VALUE"""),45700.66666666667)</f>
        <v>45700.66667</v>
      </c>
      <c r="H281" s="1">
        <f>IFERROR(__xludf.DUMMYFUNCTION("""COMPUTED_VALUE"""),4860.16)</f>
        <v>4860.16</v>
      </c>
      <c r="J281" s="2">
        <f>IFERROR(__xludf.DUMMYFUNCTION("""COMPUTED_VALUE"""),45700.66666666667)</f>
        <v>45700.66667</v>
      </c>
      <c r="K281" s="1">
        <f>IFERROR(__xludf.DUMMYFUNCTION("""COMPUTED_VALUE"""),4883.53)</f>
        <v>4883.53</v>
      </c>
      <c r="M281" s="2">
        <f>IFERROR(__xludf.DUMMYFUNCTION("""COMPUTED_VALUE"""),45700.66666666667)</f>
        <v>45700.66667</v>
      </c>
      <c r="N281" s="1">
        <f>IFERROR(__xludf.DUMMYFUNCTION("""COMPUTED_VALUE"""),6.6623014E7)</f>
        <v>66623014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IFERROR(__xludf.DUMMYFUNCTION("""COMPUTED_VALUE"""),4886.86)</f>
        <v>4886.86</v>
      </c>
      <c r="D282" s="2">
        <f>IFERROR(__xludf.DUMMYFUNCTION("""COMPUTED_VALUE"""),45701.66666666667)</f>
        <v>45701.66667</v>
      </c>
      <c r="E282" s="1">
        <f>IFERROR(__xludf.DUMMYFUNCTION("""COMPUTED_VALUE"""),4924.78)</f>
        <v>4924.78</v>
      </c>
      <c r="G282" s="2">
        <f>IFERROR(__xludf.DUMMYFUNCTION("""COMPUTED_VALUE"""),45701.66666666667)</f>
        <v>45701.66667</v>
      </c>
      <c r="H282" s="1">
        <f>IFERROR(__xludf.DUMMYFUNCTION("""COMPUTED_VALUE"""),4864.8)</f>
        <v>4864.8</v>
      </c>
      <c r="J282" s="2">
        <f>IFERROR(__xludf.DUMMYFUNCTION("""COMPUTED_VALUE"""),45701.66666666667)</f>
        <v>45701.66667</v>
      </c>
      <c r="K282" s="1">
        <f>IFERROR(__xludf.DUMMYFUNCTION("""COMPUTED_VALUE"""),4923.78)</f>
        <v>4923.78</v>
      </c>
      <c r="M282" s="2">
        <f>IFERROR(__xludf.DUMMYFUNCTION("""COMPUTED_VALUE"""),45701.66666666667)</f>
        <v>45701.66667</v>
      </c>
      <c r="N282" s="1">
        <f>IFERROR(__xludf.DUMMYFUNCTION("""COMPUTED_VALUE"""),6.4367861E7)</f>
        <v>64367861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IFERROR(__xludf.DUMMYFUNCTION("""COMPUTED_VALUE"""),4906.89)</f>
        <v>4906.89</v>
      </c>
      <c r="D283" s="2">
        <f>IFERROR(__xludf.DUMMYFUNCTION("""COMPUTED_VALUE"""),45702.66666666667)</f>
        <v>45702.66667</v>
      </c>
      <c r="E283" s="1">
        <f>IFERROR(__xludf.DUMMYFUNCTION("""COMPUTED_VALUE"""),4915.14)</f>
        <v>4915.14</v>
      </c>
      <c r="G283" s="2">
        <f>IFERROR(__xludf.DUMMYFUNCTION("""COMPUTED_VALUE"""),45702.66666666667)</f>
        <v>45702.66667</v>
      </c>
      <c r="H283" s="1">
        <f>IFERROR(__xludf.DUMMYFUNCTION("""COMPUTED_VALUE"""),4874.2)</f>
        <v>4874.2</v>
      </c>
      <c r="J283" s="2">
        <f>IFERROR(__xludf.DUMMYFUNCTION("""COMPUTED_VALUE"""),45702.66666666667)</f>
        <v>45702.66667</v>
      </c>
      <c r="K283" s="1">
        <f>IFERROR(__xludf.DUMMYFUNCTION("""COMPUTED_VALUE"""),4889.72)</f>
        <v>4889.72</v>
      </c>
      <c r="M283" s="2">
        <f>IFERROR(__xludf.DUMMYFUNCTION("""COMPUTED_VALUE"""),45702.66666666667)</f>
        <v>45702.66667</v>
      </c>
      <c r="N283" s="1">
        <f>IFERROR(__xludf.DUMMYFUNCTION("""COMPUTED_VALUE"""),6.1234704E7)</f>
        <v>61234704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IFERROR(__xludf.DUMMYFUNCTION("""COMPUTED_VALUE"""),4885.03)</f>
        <v>4885.03</v>
      </c>
      <c r="D284" s="2">
        <f>IFERROR(__xludf.DUMMYFUNCTION("""COMPUTED_VALUE"""),45706.66666666667)</f>
        <v>45706.66667</v>
      </c>
      <c r="E284" s="1">
        <f>IFERROR(__xludf.DUMMYFUNCTION("""COMPUTED_VALUE"""),4889.06)</f>
        <v>4889.06</v>
      </c>
      <c r="G284" s="2">
        <f>IFERROR(__xludf.DUMMYFUNCTION("""COMPUTED_VALUE"""),45706.66666666667)</f>
        <v>45706.66667</v>
      </c>
      <c r="H284" s="1">
        <f>IFERROR(__xludf.DUMMYFUNCTION("""COMPUTED_VALUE"""),4797.73)</f>
        <v>4797.73</v>
      </c>
      <c r="J284" s="2">
        <f>IFERROR(__xludf.DUMMYFUNCTION("""COMPUTED_VALUE"""),45706.66666666667)</f>
        <v>45706.66667</v>
      </c>
      <c r="K284" s="1">
        <f>IFERROR(__xludf.DUMMYFUNCTION("""COMPUTED_VALUE"""),4851.63)</f>
        <v>4851.63</v>
      </c>
      <c r="M284" s="2">
        <f>IFERROR(__xludf.DUMMYFUNCTION("""COMPUTED_VALUE"""),45706.66666666667)</f>
        <v>45706.66667</v>
      </c>
      <c r="N284" s="1">
        <f>IFERROR(__xludf.DUMMYFUNCTION("""COMPUTED_VALUE"""),8.9812415E7)</f>
        <v>89812415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IFERROR(__xludf.DUMMYFUNCTION("""COMPUTED_VALUE"""),4834.35)</f>
        <v>4834.35</v>
      </c>
      <c r="D285" s="2">
        <f>IFERROR(__xludf.DUMMYFUNCTION("""COMPUTED_VALUE"""),45707.66666666667)</f>
        <v>45707.66667</v>
      </c>
      <c r="E285" s="1">
        <f>IFERROR(__xludf.DUMMYFUNCTION("""COMPUTED_VALUE"""),4859.79)</f>
        <v>4859.79</v>
      </c>
      <c r="G285" s="2">
        <f>IFERROR(__xludf.DUMMYFUNCTION("""COMPUTED_VALUE"""),45707.66666666667)</f>
        <v>45707.66667</v>
      </c>
      <c r="H285" s="1">
        <f>IFERROR(__xludf.DUMMYFUNCTION("""COMPUTED_VALUE"""),4806.27)</f>
        <v>4806.27</v>
      </c>
      <c r="J285" s="2">
        <f>IFERROR(__xludf.DUMMYFUNCTION("""COMPUTED_VALUE"""),45707.66666666667)</f>
        <v>45707.66667</v>
      </c>
      <c r="K285" s="1">
        <f>IFERROR(__xludf.DUMMYFUNCTION("""COMPUTED_VALUE"""),4856.64)</f>
        <v>4856.64</v>
      </c>
      <c r="M285" s="2">
        <f>IFERROR(__xludf.DUMMYFUNCTION("""COMPUTED_VALUE"""),45707.66666666667)</f>
        <v>45707.66667</v>
      </c>
      <c r="N285" s="1">
        <f>IFERROR(__xludf.DUMMYFUNCTION("""COMPUTED_VALUE"""),7.5970001E7)</f>
        <v>75970001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IFERROR(__xludf.DUMMYFUNCTION("""COMPUTED_VALUE"""),4787.6)</f>
        <v>4787.6</v>
      </c>
      <c r="D286" s="2">
        <f>IFERROR(__xludf.DUMMYFUNCTION("""COMPUTED_VALUE"""),45708.66666666667)</f>
        <v>45708.66667</v>
      </c>
      <c r="E286" s="1">
        <f>IFERROR(__xludf.DUMMYFUNCTION("""COMPUTED_VALUE"""),4793.27)</f>
        <v>4793.27</v>
      </c>
      <c r="G286" s="2">
        <f>IFERROR(__xludf.DUMMYFUNCTION("""COMPUTED_VALUE"""),45708.66666666667)</f>
        <v>45708.66667</v>
      </c>
      <c r="H286" s="1">
        <f>IFERROR(__xludf.DUMMYFUNCTION("""COMPUTED_VALUE"""),4724.87)</f>
        <v>4724.87</v>
      </c>
      <c r="J286" s="2">
        <f>IFERROR(__xludf.DUMMYFUNCTION("""COMPUTED_VALUE"""),45708.66666666667)</f>
        <v>45708.66667</v>
      </c>
      <c r="K286" s="1">
        <f>IFERROR(__xludf.DUMMYFUNCTION("""COMPUTED_VALUE"""),4737.69)</f>
        <v>4737.69</v>
      </c>
      <c r="M286" s="2">
        <f>IFERROR(__xludf.DUMMYFUNCTION("""COMPUTED_VALUE"""),45708.66666666667)</f>
        <v>45708.66667</v>
      </c>
      <c r="N286" s="1">
        <f>IFERROR(__xludf.DUMMYFUNCTION("""COMPUTED_VALUE"""),1.17538127E8)</f>
        <v>117538127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IFERROR(__xludf.DUMMYFUNCTION("""COMPUTED_VALUE"""),4738.41)</f>
        <v>4738.41</v>
      </c>
      <c r="D287" s="2">
        <f>IFERROR(__xludf.DUMMYFUNCTION("""COMPUTED_VALUE"""),45709.66666666667)</f>
        <v>45709.66667</v>
      </c>
      <c r="E287" s="1">
        <f>IFERROR(__xludf.DUMMYFUNCTION("""COMPUTED_VALUE"""),4738.41)</f>
        <v>4738.41</v>
      </c>
      <c r="G287" s="2">
        <f>IFERROR(__xludf.DUMMYFUNCTION("""COMPUTED_VALUE"""),45709.66666666667)</f>
        <v>45709.66667</v>
      </c>
      <c r="H287" s="1">
        <f>IFERROR(__xludf.DUMMYFUNCTION("""COMPUTED_VALUE"""),4595.82)</f>
        <v>4595.82</v>
      </c>
      <c r="J287" s="2">
        <f>IFERROR(__xludf.DUMMYFUNCTION("""COMPUTED_VALUE"""),45709.66666666667)</f>
        <v>45709.66667</v>
      </c>
      <c r="K287" s="1">
        <f>IFERROR(__xludf.DUMMYFUNCTION("""COMPUTED_VALUE"""),4628.21)</f>
        <v>4628.21</v>
      </c>
      <c r="M287" s="2">
        <f>IFERROR(__xludf.DUMMYFUNCTION("""COMPUTED_VALUE"""),45709.66666666667)</f>
        <v>45709.66667</v>
      </c>
      <c r="N287" s="1">
        <f>IFERROR(__xludf.DUMMYFUNCTION("""COMPUTED_VALUE"""),1.20351391E8)</f>
        <v>120351391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IFERROR(__xludf.DUMMYFUNCTION("""COMPUTED_VALUE"""),4635.3)</f>
        <v>4635.3</v>
      </c>
      <c r="D288" s="2">
        <f>IFERROR(__xludf.DUMMYFUNCTION("""COMPUTED_VALUE"""),45712.66666666667)</f>
        <v>45712.66667</v>
      </c>
      <c r="E288" s="1">
        <f>IFERROR(__xludf.DUMMYFUNCTION("""COMPUTED_VALUE"""),4635.3)</f>
        <v>4635.3</v>
      </c>
      <c r="G288" s="2">
        <f>IFERROR(__xludf.DUMMYFUNCTION("""COMPUTED_VALUE"""),45712.66666666667)</f>
        <v>45712.66667</v>
      </c>
      <c r="H288" s="1">
        <f>IFERROR(__xludf.DUMMYFUNCTION("""COMPUTED_VALUE"""),4556.54)</f>
        <v>4556.54</v>
      </c>
      <c r="J288" s="2">
        <f>IFERROR(__xludf.DUMMYFUNCTION("""COMPUTED_VALUE"""),45712.66666666667)</f>
        <v>45712.66667</v>
      </c>
      <c r="K288" s="1">
        <f>IFERROR(__xludf.DUMMYFUNCTION("""COMPUTED_VALUE"""),4569.23)</f>
        <v>4569.23</v>
      </c>
      <c r="M288" s="2">
        <f>IFERROR(__xludf.DUMMYFUNCTION("""COMPUTED_VALUE"""),45712.66666666667)</f>
        <v>45712.66667</v>
      </c>
      <c r="N288" s="1">
        <f>IFERROR(__xludf.DUMMYFUNCTION("""COMPUTED_VALUE"""),1.03290324E8)</f>
        <v>103290324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IFERROR(__xludf.DUMMYFUNCTION("""COMPUTED_VALUE"""),4560.5)</f>
        <v>4560.5</v>
      </c>
      <c r="D289" s="2">
        <f>IFERROR(__xludf.DUMMYFUNCTION("""COMPUTED_VALUE"""),45713.66666666667)</f>
        <v>45713.66667</v>
      </c>
      <c r="E289" s="1">
        <f>IFERROR(__xludf.DUMMYFUNCTION("""COMPUTED_VALUE"""),4618.41)</f>
        <v>4618.41</v>
      </c>
      <c r="G289" s="2">
        <f>IFERROR(__xludf.DUMMYFUNCTION("""COMPUTED_VALUE"""),45713.66666666667)</f>
        <v>45713.66667</v>
      </c>
      <c r="H289" s="1">
        <f>IFERROR(__xludf.DUMMYFUNCTION("""COMPUTED_VALUE"""),4481.86)</f>
        <v>4481.86</v>
      </c>
      <c r="J289" s="2">
        <f>IFERROR(__xludf.DUMMYFUNCTION("""COMPUTED_VALUE"""),45713.66666666667)</f>
        <v>45713.66667</v>
      </c>
      <c r="K289" s="1">
        <f>IFERROR(__xludf.DUMMYFUNCTION("""COMPUTED_VALUE"""),4613.13)</f>
        <v>4613.13</v>
      </c>
      <c r="M289" s="2">
        <f>IFERROR(__xludf.DUMMYFUNCTION("""COMPUTED_VALUE"""),45713.66666666667)</f>
        <v>45713.66667</v>
      </c>
      <c r="N289" s="1">
        <f>IFERROR(__xludf.DUMMYFUNCTION("""COMPUTED_VALUE"""),1.1611569E8)</f>
        <v>116115690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IFERROR(__xludf.DUMMYFUNCTION("""COMPUTED_VALUE"""),4635.6)</f>
        <v>4635.6</v>
      </c>
      <c r="D290" s="2">
        <f>IFERROR(__xludf.DUMMYFUNCTION("""COMPUTED_VALUE"""),45714.66666666667)</f>
        <v>45714.66667</v>
      </c>
      <c r="E290" s="1">
        <f>IFERROR(__xludf.DUMMYFUNCTION("""COMPUTED_VALUE"""),4684.43)</f>
        <v>4684.43</v>
      </c>
      <c r="G290" s="2">
        <f>IFERROR(__xludf.DUMMYFUNCTION("""COMPUTED_VALUE"""),45714.66666666667)</f>
        <v>45714.66667</v>
      </c>
      <c r="H290" s="1">
        <f>IFERROR(__xludf.DUMMYFUNCTION("""COMPUTED_VALUE"""),4586.33)</f>
        <v>4586.33</v>
      </c>
      <c r="J290" s="2">
        <f>IFERROR(__xludf.DUMMYFUNCTION("""COMPUTED_VALUE"""),45714.66666666667)</f>
        <v>45714.66667</v>
      </c>
      <c r="K290" s="1">
        <f>IFERROR(__xludf.DUMMYFUNCTION("""COMPUTED_VALUE"""),4602.58)</f>
        <v>4602.58</v>
      </c>
      <c r="M290" s="2">
        <f>IFERROR(__xludf.DUMMYFUNCTION("""COMPUTED_VALUE"""),45714.66666666667)</f>
        <v>45714.66667</v>
      </c>
      <c r="N290" s="1">
        <f>IFERROR(__xludf.DUMMYFUNCTION("""COMPUTED_VALUE"""),9.0271394E7)</f>
        <v>90271394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IFERROR(__xludf.DUMMYFUNCTION("""COMPUTED_VALUE"""),4661.12)</f>
        <v>4661.12</v>
      </c>
      <c r="D291" s="2">
        <f>IFERROR(__xludf.DUMMYFUNCTION("""COMPUTED_VALUE"""),45715.66666666667)</f>
        <v>45715.66667</v>
      </c>
      <c r="E291" s="1">
        <f>IFERROR(__xludf.DUMMYFUNCTION("""COMPUTED_VALUE"""),4678.47)</f>
        <v>4678.47</v>
      </c>
      <c r="G291" s="2">
        <f>IFERROR(__xludf.DUMMYFUNCTION("""COMPUTED_VALUE"""),45715.66666666667)</f>
        <v>45715.66667</v>
      </c>
      <c r="H291" s="1">
        <f>IFERROR(__xludf.DUMMYFUNCTION("""COMPUTED_VALUE"""),4509.1)</f>
        <v>4509.1</v>
      </c>
      <c r="J291" s="2">
        <f>IFERROR(__xludf.DUMMYFUNCTION("""COMPUTED_VALUE"""),45715.66666666667)</f>
        <v>45715.66667</v>
      </c>
      <c r="K291" s="1">
        <f>IFERROR(__xludf.DUMMYFUNCTION("""COMPUTED_VALUE"""),4513.83)</f>
        <v>4513.83</v>
      </c>
      <c r="M291" s="2">
        <f>IFERROR(__xludf.DUMMYFUNCTION("""COMPUTED_VALUE"""),45715.66666666667)</f>
        <v>45715.66667</v>
      </c>
      <c r="N291" s="1">
        <f>IFERROR(__xludf.DUMMYFUNCTION("""COMPUTED_VALUE"""),9.4703947E7)</f>
        <v>94703947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IFERROR(__xludf.DUMMYFUNCTION("""COMPUTED_VALUE"""),4525.49)</f>
        <v>4525.49</v>
      </c>
      <c r="D292" s="2">
        <f>IFERROR(__xludf.DUMMYFUNCTION("""COMPUTED_VALUE"""),45716.66666666667)</f>
        <v>45716.66667</v>
      </c>
      <c r="E292" s="1">
        <f>IFERROR(__xludf.DUMMYFUNCTION("""COMPUTED_VALUE"""),4601.8)</f>
        <v>4601.8</v>
      </c>
      <c r="G292" s="2">
        <f>IFERROR(__xludf.DUMMYFUNCTION("""COMPUTED_VALUE"""),45716.66666666667)</f>
        <v>45716.66667</v>
      </c>
      <c r="H292" s="1">
        <f>IFERROR(__xludf.DUMMYFUNCTION("""COMPUTED_VALUE"""),4501.77)</f>
        <v>4501.77</v>
      </c>
      <c r="J292" s="2">
        <f>IFERROR(__xludf.DUMMYFUNCTION("""COMPUTED_VALUE"""),45716.66666666667)</f>
        <v>45716.66667</v>
      </c>
      <c r="K292" s="1">
        <f>IFERROR(__xludf.DUMMYFUNCTION("""COMPUTED_VALUE"""),4597.13)</f>
        <v>4597.13</v>
      </c>
      <c r="M292" s="2">
        <f>IFERROR(__xludf.DUMMYFUNCTION("""COMPUTED_VALUE"""),45716.66666666667)</f>
        <v>45716.66667</v>
      </c>
      <c r="N292" s="1">
        <f>IFERROR(__xludf.DUMMYFUNCTION("""COMPUTED_VALUE"""),1.10133708E8)</f>
        <v>110133708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IFERROR(__xludf.DUMMYFUNCTION("""COMPUTED_VALUE"""),4610.94)</f>
        <v>4610.94</v>
      </c>
      <c r="D293" s="2">
        <f>IFERROR(__xludf.DUMMYFUNCTION("""COMPUTED_VALUE"""),45719.66666666667)</f>
        <v>45719.66667</v>
      </c>
      <c r="E293" s="1">
        <f>IFERROR(__xludf.DUMMYFUNCTION("""COMPUTED_VALUE"""),4629.85)</f>
        <v>4629.85</v>
      </c>
      <c r="G293" s="2">
        <f>IFERROR(__xludf.DUMMYFUNCTION("""COMPUTED_VALUE"""),45719.66666666667)</f>
        <v>45719.66667</v>
      </c>
      <c r="H293" s="1">
        <f>IFERROR(__xludf.DUMMYFUNCTION("""COMPUTED_VALUE"""),4437.63)</f>
        <v>4437.63</v>
      </c>
      <c r="J293" s="2">
        <f>IFERROR(__xludf.DUMMYFUNCTION("""COMPUTED_VALUE"""),45719.66666666667)</f>
        <v>45719.66667</v>
      </c>
      <c r="K293" s="1">
        <f>IFERROR(__xludf.DUMMYFUNCTION("""COMPUTED_VALUE"""),4481.09)</f>
        <v>4481.09</v>
      </c>
      <c r="M293" s="2">
        <f>IFERROR(__xludf.DUMMYFUNCTION("""COMPUTED_VALUE"""),45719.66666666667)</f>
        <v>45719.66667</v>
      </c>
      <c r="N293" s="1">
        <f>IFERROR(__xludf.DUMMYFUNCTION("""COMPUTED_VALUE"""),9.6158549E7)</f>
        <v>96158549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IFERROR(__xludf.DUMMYFUNCTION("""COMPUTED_VALUE"""),4394.52)</f>
        <v>4394.52</v>
      </c>
      <c r="D294" s="2">
        <f>IFERROR(__xludf.DUMMYFUNCTION("""COMPUTED_VALUE"""),45720.66666666667)</f>
        <v>45720.66667</v>
      </c>
      <c r="E294" s="1">
        <f>IFERROR(__xludf.DUMMYFUNCTION("""COMPUTED_VALUE"""),4497.86)</f>
        <v>4497.86</v>
      </c>
      <c r="G294" s="2">
        <f>IFERROR(__xludf.DUMMYFUNCTION("""COMPUTED_VALUE"""),45720.66666666667)</f>
        <v>45720.66667</v>
      </c>
      <c r="H294" s="1">
        <f>IFERROR(__xludf.DUMMYFUNCTION("""COMPUTED_VALUE"""),4351.16)</f>
        <v>4351.16</v>
      </c>
      <c r="J294" s="2">
        <f>IFERROR(__xludf.DUMMYFUNCTION("""COMPUTED_VALUE"""),45720.66666666667)</f>
        <v>45720.66667</v>
      </c>
      <c r="K294" s="1">
        <f>IFERROR(__xludf.DUMMYFUNCTION("""COMPUTED_VALUE"""),4438.33)</f>
        <v>4438.33</v>
      </c>
      <c r="M294" s="2">
        <f>IFERROR(__xludf.DUMMYFUNCTION("""COMPUTED_VALUE"""),45720.66666666667)</f>
        <v>45720.66667</v>
      </c>
      <c r="N294" s="1">
        <f>IFERROR(__xludf.DUMMYFUNCTION("""COMPUTED_VALUE"""),1.29149518E8)</f>
        <v>129149518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IFERROR(__xludf.DUMMYFUNCTION("""COMPUTED_VALUE"""),4439.39)</f>
        <v>4439.39</v>
      </c>
      <c r="D295" s="2">
        <f>IFERROR(__xludf.DUMMYFUNCTION("""COMPUTED_VALUE"""),45721.66666666667)</f>
        <v>45721.66667</v>
      </c>
      <c r="E295" s="1">
        <f>IFERROR(__xludf.DUMMYFUNCTION("""COMPUTED_VALUE"""),4539.84)</f>
        <v>4539.84</v>
      </c>
      <c r="G295" s="2">
        <f>IFERROR(__xludf.DUMMYFUNCTION("""COMPUTED_VALUE"""),45721.66666666667)</f>
        <v>45721.66667</v>
      </c>
      <c r="H295" s="1">
        <f>IFERROR(__xludf.DUMMYFUNCTION("""COMPUTED_VALUE"""),4429.73)</f>
        <v>4429.73</v>
      </c>
      <c r="J295" s="2">
        <f>IFERROR(__xludf.DUMMYFUNCTION("""COMPUTED_VALUE"""),45721.66666666667)</f>
        <v>45721.66667</v>
      </c>
      <c r="K295" s="1">
        <f>IFERROR(__xludf.DUMMYFUNCTION("""COMPUTED_VALUE"""),4518.11)</f>
        <v>4518.11</v>
      </c>
      <c r="M295" s="2">
        <f>IFERROR(__xludf.DUMMYFUNCTION("""COMPUTED_VALUE"""),45721.66666666667)</f>
        <v>45721.66667</v>
      </c>
      <c r="N295" s="1">
        <f>IFERROR(__xludf.DUMMYFUNCTION("""COMPUTED_VALUE"""),8.3354462E7)</f>
        <v>83354462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IFERROR(__xludf.DUMMYFUNCTION("""COMPUTED_VALUE"""),4438.12)</f>
        <v>4438.12</v>
      </c>
      <c r="D296" s="2">
        <f>IFERROR(__xludf.DUMMYFUNCTION("""COMPUTED_VALUE"""),45722.66666666667)</f>
        <v>45722.66667</v>
      </c>
      <c r="E296" s="1">
        <f>IFERROR(__xludf.DUMMYFUNCTION("""COMPUTED_VALUE"""),4478.92)</f>
        <v>4478.92</v>
      </c>
      <c r="G296" s="2">
        <f>IFERROR(__xludf.DUMMYFUNCTION("""COMPUTED_VALUE"""),45722.66666666667)</f>
        <v>45722.66667</v>
      </c>
      <c r="H296" s="1">
        <f>IFERROR(__xludf.DUMMYFUNCTION("""COMPUTED_VALUE"""),4355.78)</f>
        <v>4355.78</v>
      </c>
      <c r="J296" s="2">
        <f>IFERROR(__xludf.DUMMYFUNCTION("""COMPUTED_VALUE"""),45722.66666666667)</f>
        <v>45722.66667</v>
      </c>
      <c r="K296" s="1">
        <f>IFERROR(__xludf.DUMMYFUNCTION("""COMPUTED_VALUE"""),4387.72)</f>
        <v>4387.72</v>
      </c>
      <c r="M296" s="2">
        <f>IFERROR(__xludf.DUMMYFUNCTION("""COMPUTED_VALUE"""),45722.66666666667)</f>
        <v>45722.66667</v>
      </c>
      <c r="N296" s="1">
        <f>IFERROR(__xludf.DUMMYFUNCTION("""COMPUTED_VALUE"""),1.03889515E8)</f>
        <v>103889515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IFERROR(__xludf.DUMMYFUNCTION("""COMPUTED_VALUE"""),4344.52)</f>
        <v>4344.52</v>
      </c>
      <c r="D297" s="2">
        <f>IFERROR(__xludf.DUMMYFUNCTION("""COMPUTED_VALUE"""),45723.66666666667)</f>
        <v>45723.66667</v>
      </c>
      <c r="E297" s="1">
        <f>IFERROR(__xludf.DUMMYFUNCTION("""COMPUTED_VALUE"""),4366.44)</f>
        <v>4366.44</v>
      </c>
      <c r="G297" s="2">
        <f>IFERROR(__xludf.DUMMYFUNCTION("""COMPUTED_VALUE"""),45723.66666666667)</f>
        <v>45723.66667</v>
      </c>
      <c r="H297" s="1">
        <f>IFERROR(__xludf.DUMMYFUNCTION("""COMPUTED_VALUE"""),4192.29)</f>
        <v>4192.29</v>
      </c>
      <c r="J297" s="2">
        <f>IFERROR(__xludf.DUMMYFUNCTION("""COMPUTED_VALUE"""),45723.66666666667)</f>
        <v>45723.66667</v>
      </c>
      <c r="K297" s="1">
        <f>IFERROR(__xludf.DUMMYFUNCTION("""COMPUTED_VALUE"""),4310.75)</f>
        <v>4310.75</v>
      </c>
      <c r="M297" s="2">
        <f>IFERROR(__xludf.DUMMYFUNCTION("""COMPUTED_VALUE"""),45723.66666666667)</f>
        <v>45723.66667</v>
      </c>
      <c r="N297" s="1">
        <f>IFERROR(__xludf.DUMMYFUNCTION("""COMPUTED_VALUE"""),1.35209349E8)</f>
        <v>135209349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IFERROR(__xludf.DUMMYFUNCTION("""COMPUTED_VALUE"""),4236.04)</f>
        <v>4236.04</v>
      </c>
      <c r="D298" s="2">
        <f>IFERROR(__xludf.DUMMYFUNCTION("""COMPUTED_VALUE"""),45726.66666666667)</f>
        <v>45726.66667</v>
      </c>
      <c r="E298" s="1">
        <f>IFERROR(__xludf.DUMMYFUNCTION("""COMPUTED_VALUE"""),4255.82)</f>
        <v>4255.82</v>
      </c>
      <c r="G298" s="2">
        <f>IFERROR(__xludf.DUMMYFUNCTION("""COMPUTED_VALUE"""),45726.66666666667)</f>
        <v>45726.66667</v>
      </c>
      <c r="H298" s="1">
        <f>IFERROR(__xludf.DUMMYFUNCTION("""COMPUTED_VALUE"""),4128.52)</f>
        <v>4128.52</v>
      </c>
      <c r="J298" s="2">
        <f>IFERROR(__xludf.DUMMYFUNCTION("""COMPUTED_VALUE"""),45726.66666666667)</f>
        <v>45726.66667</v>
      </c>
      <c r="K298" s="1">
        <f>IFERROR(__xludf.DUMMYFUNCTION("""COMPUTED_VALUE"""),4195.06)</f>
        <v>4195.06</v>
      </c>
      <c r="M298" s="2">
        <f>IFERROR(__xludf.DUMMYFUNCTION("""COMPUTED_VALUE"""),45726.66666666667)</f>
        <v>45726.66667</v>
      </c>
      <c r="N298" s="1">
        <f>IFERROR(__xludf.DUMMYFUNCTION("""COMPUTED_VALUE"""),1.41053662E8)</f>
        <v>141053662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IFERROR(__xludf.DUMMYFUNCTION("""COMPUTED_VALUE"""),4182.13)</f>
        <v>4182.13</v>
      </c>
      <c r="D299" s="2">
        <f>IFERROR(__xludf.DUMMYFUNCTION("""COMPUTED_VALUE"""),45727.66666666667)</f>
        <v>45727.66667</v>
      </c>
      <c r="E299" s="1">
        <f>IFERROR(__xludf.DUMMYFUNCTION("""COMPUTED_VALUE"""),4274.07)</f>
        <v>4274.07</v>
      </c>
      <c r="G299" s="2">
        <f>IFERROR(__xludf.DUMMYFUNCTION("""COMPUTED_VALUE"""),45727.66666666667)</f>
        <v>45727.66667</v>
      </c>
      <c r="H299" s="1">
        <f>IFERROR(__xludf.DUMMYFUNCTION("""COMPUTED_VALUE"""),4165.36)</f>
        <v>4165.36</v>
      </c>
      <c r="J299" s="2">
        <f>IFERROR(__xludf.DUMMYFUNCTION("""COMPUTED_VALUE"""),45727.66666666667)</f>
        <v>45727.66667</v>
      </c>
      <c r="K299" s="1">
        <f>IFERROR(__xludf.DUMMYFUNCTION("""COMPUTED_VALUE"""),4213.35)</f>
        <v>4213.35</v>
      </c>
      <c r="M299" s="2">
        <f>IFERROR(__xludf.DUMMYFUNCTION("""COMPUTED_VALUE"""),45727.66666666667)</f>
        <v>45727.66667</v>
      </c>
      <c r="N299" s="1">
        <f>IFERROR(__xludf.DUMMYFUNCTION("""COMPUTED_VALUE"""),1.15680317E8)</f>
        <v>115680317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IFERROR(__xludf.DUMMYFUNCTION("""COMPUTED_VALUE"""),4278.59)</f>
        <v>4278.59</v>
      </c>
      <c r="D300" s="2">
        <f>IFERROR(__xludf.DUMMYFUNCTION("""COMPUTED_VALUE"""),45728.66666666667)</f>
        <v>45728.66667</v>
      </c>
      <c r="E300" s="1">
        <f>IFERROR(__xludf.DUMMYFUNCTION("""COMPUTED_VALUE"""),4296.71)</f>
        <v>4296.71</v>
      </c>
      <c r="G300" s="2">
        <f>IFERROR(__xludf.DUMMYFUNCTION("""COMPUTED_VALUE"""),45728.66666666667)</f>
        <v>45728.66667</v>
      </c>
      <c r="H300" s="1">
        <f>IFERROR(__xludf.DUMMYFUNCTION("""COMPUTED_VALUE"""),4174.99)</f>
        <v>4174.99</v>
      </c>
      <c r="J300" s="2">
        <f>IFERROR(__xludf.DUMMYFUNCTION("""COMPUTED_VALUE"""),45728.66666666667)</f>
        <v>45728.66667</v>
      </c>
      <c r="K300" s="1">
        <f>IFERROR(__xludf.DUMMYFUNCTION("""COMPUTED_VALUE"""),4221.86)</f>
        <v>4221.86</v>
      </c>
      <c r="M300" s="2">
        <f>IFERROR(__xludf.DUMMYFUNCTION("""COMPUTED_VALUE"""),45728.66666666667)</f>
        <v>45728.66667</v>
      </c>
      <c r="N300" s="1">
        <f>IFERROR(__xludf.DUMMYFUNCTION("""COMPUTED_VALUE"""),1.12534501E8)</f>
        <v>112534501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IFERROR(__xludf.DUMMYFUNCTION("""COMPUTED_VALUE"""),4209.39)</f>
        <v>4209.39</v>
      </c>
      <c r="D301" s="2">
        <f>IFERROR(__xludf.DUMMYFUNCTION("""COMPUTED_VALUE"""),45729.66666666667)</f>
        <v>45729.66667</v>
      </c>
      <c r="E301" s="1">
        <f>IFERROR(__xludf.DUMMYFUNCTION("""COMPUTED_VALUE"""),4219.21)</f>
        <v>4219.21</v>
      </c>
      <c r="G301" s="2">
        <f>IFERROR(__xludf.DUMMYFUNCTION("""COMPUTED_VALUE"""),45729.66666666667)</f>
        <v>45729.66667</v>
      </c>
      <c r="H301" s="1">
        <f>IFERROR(__xludf.DUMMYFUNCTION("""COMPUTED_VALUE"""),4087.75)</f>
        <v>4087.75</v>
      </c>
      <c r="J301" s="2">
        <f>IFERROR(__xludf.DUMMYFUNCTION("""COMPUTED_VALUE"""),45729.66666666667)</f>
        <v>45729.66667</v>
      </c>
      <c r="K301" s="1">
        <f>IFERROR(__xludf.DUMMYFUNCTION("""COMPUTED_VALUE"""),4121.62)</f>
        <v>4121.62</v>
      </c>
      <c r="M301" s="2">
        <f>IFERROR(__xludf.DUMMYFUNCTION("""COMPUTED_VALUE"""),45729.66666666667)</f>
        <v>45729.66667</v>
      </c>
      <c r="N301" s="1">
        <f>IFERROR(__xludf.DUMMYFUNCTION("""COMPUTED_VALUE"""),1.07184052E8)</f>
        <v>107184052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IFERROR(__xludf.DUMMYFUNCTION("""COMPUTED_VALUE"""),4170.43)</f>
        <v>4170.43</v>
      </c>
      <c r="D302" s="2">
        <f>IFERROR(__xludf.DUMMYFUNCTION("""COMPUTED_VALUE"""),45730.66666666667)</f>
        <v>45730.66667</v>
      </c>
      <c r="E302" s="1">
        <f>IFERROR(__xludf.DUMMYFUNCTION("""COMPUTED_VALUE"""),4202.59)</f>
        <v>4202.59</v>
      </c>
      <c r="G302" s="2">
        <f>IFERROR(__xludf.DUMMYFUNCTION("""COMPUTED_VALUE"""),45730.66666666667)</f>
        <v>45730.66667</v>
      </c>
      <c r="H302" s="1">
        <f>IFERROR(__xludf.DUMMYFUNCTION("""COMPUTED_VALUE"""),4139.07)</f>
        <v>4139.07</v>
      </c>
      <c r="J302" s="2">
        <f>IFERROR(__xludf.DUMMYFUNCTION("""COMPUTED_VALUE"""),45730.66666666667)</f>
        <v>45730.66667</v>
      </c>
      <c r="K302" s="1">
        <f>IFERROR(__xludf.DUMMYFUNCTION("""COMPUTED_VALUE"""),4194.62)</f>
        <v>4194.62</v>
      </c>
      <c r="M302" s="2">
        <f>IFERROR(__xludf.DUMMYFUNCTION("""COMPUTED_VALUE"""),45730.66666666667)</f>
        <v>45730.66667</v>
      </c>
      <c r="N302" s="1">
        <f>IFERROR(__xludf.DUMMYFUNCTION("""COMPUTED_VALUE"""),9.9461951E7)</f>
        <v>99461951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IFERROR(__xludf.DUMMYFUNCTION("""COMPUTED_VALUE"""),4201.96)</f>
        <v>4201.96</v>
      </c>
      <c r="D303" s="2">
        <f>IFERROR(__xludf.DUMMYFUNCTION("""COMPUTED_VALUE"""),45733.66666666667)</f>
        <v>45733.66667</v>
      </c>
      <c r="E303" s="1">
        <f>IFERROR(__xludf.DUMMYFUNCTION("""COMPUTED_VALUE"""),4235.51)</f>
        <v>4235.51</v>
      </c>
      <c r="G303" s="2">
        <f>IFERROR(__xludf.DUMMYFUNCTION("""COMPUTED_VALUE"""),45733.66666666667)</f>
        <v>45733.66667</v>
      </c>
      <c r="H303" s="1">
        <f>IFERROR(__xludf.DUMMYFUNCTION("""COMPUTED_VALUE"""),4159.21)</f>
        <v>4159.21</v>
      </c>
      <c r="J303" s="2">
        <f>IFERROR(__xludf.DUMMYFUNCTION("""COMPUTED_VALUE"""),45733.66666666667)</f>
        <v>45733.66667</v>
      </c>
      <c r="K303" s="1">
        <f>IFERROR(__xludf.DUMMYFUNCTION("""COMPUTED_VALUE"""),4189.37)</f>
        <v>4189.37</v>
      </c>
      <c r="M303" s="2">
        <f>IFERROR(__xludf.DUMMYFUNCTION("""COMPUTED_VALUE"""),45733.66666666667)</f>
        <v>45733.66667</v>
      </c>
      <c r="N303" s="1">
        <f>IFERROR(__xludf.DUMMYFUNCTION("""COMPUTED_VALUE"""),9.7487103E7)</f>
        <v>97487103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IFERROR(__xludf.DUMMYFUNCTION("""COMPUTED_VALUE"""),4135.29)</f>
        <v>4135.29</v>
      </c>
      <c r="D304" s="2">
        <f>IFERROR(__xludf.DUMMYFUNCTION("""COMPUTED_VALUE"""),45734.66666666667)</f>
        <v>45734.66667</v>
      </c>
      <c r="E304" s="1">
        <f>IFERROR(__xludf.DUMMYFUNCTION("""COMPUTED_VALUE"""),4141.4)</f>
        <v>4141.4</v>
      </c>
      <c r="G304" s="2">
        <f>IFERROR(__xludf.DUMMYFUNCTION("""COMPUTED_VALUE"""),45734.66666666667)</f>
        <v>45734.66667</v>
      </c>
      <c r="H304" s="1">
        <f>IFERROR(__xludf.DUMMYFUNCTION("""COMPUTED_VALUE"""),4086.94)</f>
        <v>4086.94</v>
      </c>
      <c r="J304" s="2">
        <f>IFERROR(__xludf.DUMMYFUNCTION("""COMPUTED_VALUE"""),45734.66666666667)</f>
        <v>45734.66667</v>
      </c>
      <c r="K304" s="1">
        <f>IFERROR(__xludf.DUMMYFUNCTION("""COMPUTED_VALUE"""),4119.89)</f>
        <v>4119.89</v>
      </c>
      <c r="M304" s="2">
        <f>IFERROR(__xludf.DUMMYFUNCTION("""COMPUTED_VALUE"""),45734.66666666667)</f>
        <v>45734.66667</v>
      </c>
      <c r="N304" s="1">
        <f>IFERROR(__xludf.DUMMYFUNCTION("""COMPUTED_VALUE"""),8.092526E7)</f>
        <v>80925260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IFERROR(__xludf.DUMMYFUNCTION("""COMPUTED_VALUE"""),4132.72)</f>
        <v>4132.72</v>
      </c>
      <c r="D305" s="2">
        <f>IFERROR(__xludf.DUMMYFUNCTION("""COMPUTED_VALUE"""),45735.66666666667)</f>
        <v>45735.66667</v>
      </c>
      <c r="E305" s="1">
        <f>IFERROR(__xludf.DUMMYFUNCTION("""COMPUTED_VALUE"""),4181.02)</f>
        <v>4181.02</v>
      </c>
      <c r="G305" s="2">
        <f>IFERROR(__xludf.DUMMYFUNCTION("""COMPUTED_VALUE"""),45735.66666666667)</f>
        <v>45735.66667</v>
      </c>
      <c r="H305" s="1">
        <f>IFERROR(__xludf.DUMMYFUNCTION("""COMPUTED_VALUE"""),4110.43)</f>
        <v>4110.43</v>
      </c>
      <c r="J305" s="2">
        <f>IFERROR(__xludf.DUMMYFUNCTION("""COMPUTED_VALUE"""),45735.66666666667)</f>
        <v>45735.66667</v>
      </c>
      <c r="K305" s="1">
        <f>IFERROR(__xludf.DUMMYFUNCTION("""COMPUTED_VALUE"""),4170.02)</f>
        <v>4170.02</v>
      </c>
      <c r="M305" s="2">
        <f>IFERROR(__xludf.DUMMYFUNCTION("""COMPUTED_VALUE"""),45735.66666666667)</f>
        <v>45735.66667</v>
      </c>
      <c r="N305" s="1">
        <f>IFERROR(__xludf.DUMMYFUNCTION("""COMPUTED_VALUE"""),9.3521514E7)</f>
        <v>93521514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IFERROR(__xludf.DUMMYFUNCTION("""COMPUTED_VALUE"""),4124.64)</f>
        <v>4124.64</v>
      </c>
      <c r="D306" s="2">
        <f>IFERROR(__xludf.DUMMYFUNCTION("""COMPUTED_VALUE"""),45736.66666666667)</f>
        <v>45736.66667</v>
      </c>
      <c r="E306" s="1">
        <f>IFERROR(__xludf.DUMMYFUNCTION("""COMPUTED_VALUE"""),4231.74)</f>
        <v>4231.74</v>
      </c>
      <c r="G306" s="2">
        <f>IFERROR(__xludf.DUMMYFUNCTION("""COMPUTED_VALUE"""),45736.66666666667)</f>
        <v>45736.66667</v>
      </c>
      <c r="H306" s="1">
        <f>IFERROR(__xludf.DUMMYFUNCTION("""COMPUTED_VALUE"""),4118.39)</f>
        <v>4118.39</v>
      </c>
      <c r="J306" s="2">
        <f>IFERROR(__xludf.DUMMYFUNCTION("""COMPUTED_VALUE"""),45736.66666666667)</f>
        <v>45736.66667</v>
      </c>
      <c r="K306" s="1">
        <f>IFERROR(__xludf.DUMMYFUNCTION("""COMPUTED_VALUE"""),4150.6)</f>
        <v>4150.6</v>
      </c>
      <c r="M306" s="2">
        <f>IFERROR(__xludf.DUMMYFUNCTION("""COMPUTED_VALUE"""),45736.66666666667)</f>
        <v>45736.66667</v>
      </c>
      <c r="N306" s="1">
        <f>IFERROR(__xludf.DUMMYFUNCTION("""COMPUTED_VALUE"""),8.1570538E7)</f>
        <v>81570538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IFERROR(__xludf.DUMMYFUNCTION("""COMPUTED_VALUE"""),4113.29)</f>
        <v>4113.29</v>
      </c>
      <c r="D307" s="2">
        <f>IFERROR(__xludf.DUMMYFUNCTION("""COMPUTED_VALUE"""),45737.66666666667)</f>
        <v>45737.66667</v>
      </c>
      <c r="E307" s="1">
        <f>IFERROR(__xludf.DUMMYFUNCTION("""COMPUTED_VALUE"""),4188.49)</f>
        <v>4188.49</v>
      </c>
      <c r="G307" s="2">
        <f>IFERROR(__xludf.DUMMYFUNCTION("""COMPUTED_VALUE"""),45737.66666666667)</f>
        <v>45737.66667</v>
      </c>
      <c r="H307" s="1">
        <f>IFERROR(__xludf.DUMMYFUNCTION("""COMPUTED_VALUE"""),4103.6)</f>
        <v>4103.6</v>
      </c>
      <c r="J307" s="2">
        <f>IFERROR(__xludf.DUMMYFUNCTION("""COMPUTED_VALUE"""),45737.66666666667)</f>
        <v>45737.66667</v>
      </c>
      <c r="K307" s="1">
        <f>IFERROR(__xludf.DUMMYFUNCTION("""COMPUTED_VALUE"""),4180.3)</f>
        <v>4180.3</v>
      </c>
      <c r="M307" s="2">
        <f>IFERROR(__xludf.DUMMYFUNCTION("""COMPUTED_VALUE"""),45737.66666666667)</f>
        <v>45737.66667</v>
      </c>
      <c r="N307" s="1">
        <f>IFERROR(__xludf.DUMMYFUNCTION("""COMPUTED_VALUE"""),1.63358397E8)</f>
        <v>163358397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IFERROR(__xludf.DUMMYFUNCTION("""COMPUTED_VALUE"""),4250.48)</f>
        <v>4250.48</v>
      </c>
      <c r="D308" s="2">
        <f>IFERROR(__xludf.DUMMYFUNCTION("""COMPUTED_VALUE"""),45740.66666666667)</f>
        <v>45740.66667</v>
      </c>
      <c r="E308" s="1">
        <f>IFERROR(__xludf.DUMMYFUNCTION("""COMPUTED_VALUE"""),4310.21)</f>
        <v>4310.21</v>
      </c>
      <c r="G308" s="2">
        <f>IFERROR(__xludf.DUMMYFUNCTION("""COMPUTED_VALUE"""),45740.66666666667)</f>
        <v>45740.66667</v>
      </c>
      <c r="H308" s="1">
        <f>IFERROR(__xludf.DUMMYFUNCTION("""COMPUTED_VALUE"""),4250.48)</f>
        <v>4250.48</v>
      </c>
      <c r="J308" s="2">
        <f>IFERROR(__xludf.DUMMYFUNCTION("""COMPUTED_VALUE"""),45740.66666666667)</f>
        <v>45740.66667</v>
      </c>
      <c r="K308" s="1">
        <f>IFERROR(__xludf.DUMMYFUNCTION("""COMPUTED_VALUE"""),4306.66)</f>
        <v>4306.66</v>
      </c>
      <c r="M308" s="2">
        <f>IFERROR(__xludf.DUMMYFUNCTION("""COMPUTED_VALUE"""),45740.66666666667)</f>
        <v>45740.66667</v>
      </c>
      <c r="N308" s="1">
        <f>IFERROR(__xludf.DUMMYFUNCTION("""COMPUTED_VALUE"""),9.0643298E7)</f>
        <v>90643298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IFERROR(__xludf.DUMMYFUNCTION("""COMPUTED_VALUE"""),4304.21)</f>
        <v>4304.21</v>
      </c>
      <c r="D309" s="2">
        <f>IFERROR(__xludf.DUMMYFUNCTION("""COMPUTED_VALUE"""),45741.66666666667)</f>
        <v>45741.66667</v>
      </c>
      <c r="E309" s="1">
        <f>IFERROR(__xludf.DUMMYFUNCTION("""COMPUTED_VALUE"""),4336.62)</f>
        <v>4336.62</v>
      </c>
      <c r="G309" s="2">
        <f>IFERROR(__xludf.DUMMYFUNCTION("""COMPUTED_VALUE"""),45741.66666666667)</f>
        <v>45741.66667</v>
      </c>
      <c r="H309" s="1">
        <f>IFERROR(__xludf.DUMMYFUNCTION("""COMPUTED_VALUE"""),4303.21)</f>
        <v>4303.21</v>
      </c>
      <c r="J309" s="2">
        <f>IFERROR(__xludf.DUMMYFUNCTION("""COMPUTED_VALUE"""),45741.66666666667)</f>
        <v>45741.66667</v>
      </c>
      <c r="K309" s="1">
        <f>IFERROR(__xludf.DUMMYFUNCTION("""COMPUTED_VALUE"""),4323.22)</f>
        <v>4323.22</v>
      </c>
      <c r="M309" s="2">
        <f>IFERROR(__xludf.DUMMYFUNCTION("""COMPUTED_VALUE"""),45741.66666666667)</f>
        <v>45741.66667</v>
      </c>
      <c r="N309" s="1">
        <f>IFERROR(__xludf.DUMMYFUNCTION("""COMPUTED_VALUE"""),8.7812907E7)</f>
        <v>87812907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IFERROR(__xludf.DUMMYFUNCTION("""COMPUTED_VALUE"""),4326.5)</f>
        <v>4326.5</v>
      </c>
      <c r="D310" s="2">
        <f>IFERROR(__xludf.DUMMYFUNCTION("""COMPUTED_VALUE"""),45742.66666666667)</f>
        <v>45742.66667</v>
      </c>
      <c r="E310" s="1">
        <f>IFERROR(__xludf.DUMMYFUNCTION("""COMPUTED_VALUE"""),4335.38)</f>
        <v>4335.38</v>
      </c>
      <c r="G310" s="2">
        <f>IFERROR(__xludf.DUMMYFUNCTION("""COMPUTED_VALUE"""),45742.66666666667)</f>
        <v>45742.66667</v>
      </c>
      <c r="H310" s="1">
        <f>IFERROR(__xludf.DUMMYFUNCTION("""COMPUTED_VALUE"""),4238.28)</f>
        <v>4238.28</v>
      </c>
      <c r="J310" s="2">
        <f>IFERROR(__xludf.DUMMYFUNCTION("""COMPUTED_VALUE"""),45742.66666666667)</f>
        <v>45742.66667</v>
      </c>
      <c r="K310" s="1">
        <f>IFERROR(__xludf.DUMMYFUNCTION("""COMPUTED_VALUE"""),4261.98)</f>
        <v>4261.98</v>
      </c>
      <c r="M310" s="2">
        <f>IFERROR(__xludf.DUMMYFUNCTION("""COMPUTED_VALUE"""),45742.66666666667)</f>
        <v>45742.66667</v>
      </c>
      <c r="N310" s="1">
        <f>IFERROR(__xludf.DUMMYFUNCTION("""COMPUTED_VALUE"""),9.6851062E7)</f>
        <v>96851062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IFERROR(__xludf.DUMMYFUNCTION("""COMPUTED_VALUE"""),4254.22)</f>
        <v>4254.22</v>
      </c>
      <c r="D311" s="2">
        <f>IFERROR(__xludf.DUMMYFUNCTION("""COMPUTED_VALUE"""),45743.66666666667)</f>
        <v>45743.66667</v>
      </c>
      <c r="E311" s="1">
        <f>IFERROR(__xludf.DUMMYFUNCTION("""COMPUTED_VALUE"""),4315.68)</f>
        <v>4315.68</v>
      </c>
      <c r="G311" s="2">
        <f>IFERROR(__xludf.DUMMYFUNCTION("""COMPUTED_VALUE"""),45743.66666666667)</f>
        <v>45743.66667</v>
      </c>
      <c r="H311" s="1">
        <f>IFERROR(__xludf.DUMMYFUNCTION("""COMPUTED_VALUE"""),4236.38)</f>
        <v>4236.38</v>
      </c>
      <c r="J311" s="2">
        <f>IFERROR(__xludf.DUMMYFUNCTION("""COMPUTED_VALUE"""),45743.66666666667)</f>
        <v>45743.66667</v>
      </c>
      <c r="K311" s="1">
        <f>IFERROR(__xludf.DUMMYFUNCTION("""COMPUTED_VALUE"""),4279.44)</f>
        <v>4279.44</v>
      </c>
      <c r="M311" s="2">
        <f>IFERROR(__xludf.DUMMYFUNCTION("""COMPUTED_VALUE"""),45743.66666666667)</f>
        <v>45743.66667</v>
      </c>
      <c r="N311" s="1">
        <f>IFERROR(__xludf.DUMMYFUNCTION("""COMPUTED_VALUE"""),7.8892017E7)</f>
        <v>78892017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IFERROR(__xludf.DUMMYFUNCTION("""COMPUTED_VALUE"""),4235.67)</f>
        <v>4235.67</v>
      </c>
      <c r="D312" s="2">
        <f>IFERROR(__xludf.DUMMYFUNCTION("""COMPUTED_VALUE"""),45744.66666666667)</f>
        <v>45744.66667</v>
      </c>
      <c r="E312" s="1">
        <f>IFERROR(__xludf.DUMMYFUNCTION("""COMPUTED_VALUE"""),4244.54)</f>
        <v>4244.54</v>
      </c>
      <c r="G312" s="2">
        <f>IFERROR(__xludf.DUMMYFUNCTION("""COMPUTED_VALUE"""),45744.66666666667)</f>
        <v>45744.66667</v>
      </c>
      <c r="H312" s="1">
        <f>IFERROR(__xludf.DUMMYFUNCTION("""COMPUTED_VALUE"""),4130.9)</f>
        <v>4130.9</v>
      </c>
      <c r="J312" s="2">
        <f>IFERROR(__xludf.DUMMYFUNCTION("""COMPUTED_VALUE"""),45744.66666666667)</f>
        <v>45744.66667</v>
      </c>
      <c r="K312" s="1">
        <f>IFERROR(__xludf.DUMMYFUNCTION("""COMPUTED_VALUE"""),4143.34)</f>
        <v>4143.34</v>
      </c>
      <c r="M312" s="2">
        <f>IFERROR(__xludf.DUMMYFUNCTION("""COMPUTED_VALUE"""),45744.66666666667)</f>
        <v>45744.66667</v>
      </c>
      <c r="N312" s="1">
        <f>IFERROR(__xludf.DUMMYFUNCTION("""COMPUTED_VALUE"""),1.03124442E8)</f>
        <v>103124442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IFERROR(__xludf.DUMMYFUNCTION("""COMPUTED_VALUE"""),4073.05)</f>
        <v>4073.05</v>
      </c>
      <c r="D313" s="2">
        <f>IFERROR(__xludf.DUMMYFUNCTION("""COMPUTED_VALUE"""),45747.66666666667)</f>
        <v>45747.66667</v>
      </c>
      <c r="E313" s="1">
        <f>IFERROR(__xludf.DUMMYFUNCTION("""COMPUTED_VALUE"""),4155.78)</f>
        <v>4155.78</v>
      </c>
      <c r="G313" s="2">
        <f>IFERROR(__xludf.DUMMYFUNCTION("""COMPUTED_VALUE"""),45747.66666666667)</f>
        <v>45747.66667</v>
      </c>
      <c r="H313" s="1">
        <f>IFERROR(__xludf.DUMMYFUNCTION("""COMPUTED_VALUE"""),4027.06)</f>
        <v>4027.06</v>
      </c>
      <c r="J313" s="2">
        <f>IFERROR(__xludf.DUMMYFUNCTION("""COMPUTED_VALUE"""),45747.66666666667)</f>
        <v>45747.66667</v>
      </c>
      <c r="K313" s="1">
        <f>IFERROR(__xludf.DUMMYFUNCTION("""COMPUTED_VALUE"""),4139.42)</f>
        <v>4139.42</v>
      </c>
      <c r="M313" s="2">
        <f>IFERROR(__xludf.DUMMYFUNCTION("""COMPUTED_VALUE"""),45747.66666666667)</f>
        <v>45747.66667</v>
      </c>
      <c r="N313" s="1">
        <f>IFERROR(__xludf.DUMMYFUNCTION("""COMPUTED_VALUE"""),1.29792451E8)</f>
        <v>129792451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IFERROR(__xludf.DUMMYFUNCTION("""COMPUTED_VALUE"""),4094.1)</f>
        <v>4094.1</v>
      </c>
      <c r="D314" s="2">
        <f>IFERROR(__xludf.DUMMYFUNCTION("""COMPUTED_VALUE"""),45748.66666666667)</f>
        <v>45748.66667</v>
      </c>
      <c r="E314" s="1">
        <f>IFERROR(__xludf.DUMMYFUNCTION("""COMPUTED_VALUE"""),4205.56)</f>
        <v>4205.56</v>
      </c>
      <c r="G314" s="2">
        <f>IFERROR(__xludf.DUMMYFUNCTION("""COMPUTED_VALUE"""),45748.66666666667)</f>
        <v>45748.66667</v>
      </c>
      <c r="H314" s="1">
        <f>IFERROR(__xludf.DUMMYFUNCTION("""COMPUTED_VALUE"""),4094.1)</f>
        <v>4094.1</v>
      </c>
      <c r="J314" s="2">
        <f>IFERROR(__xludf.DUMMYFUNCTION("""COMPUTED_VALUE"""),45748.66666666667)</f>
        <v>45748.66667</v>
      </c>
      <c r="K314" s="1">
        <f>IFERROR(__xludf.DUMMYFUNCTION("""COMPUTED_VALUE"""),4179.56)</f>
        <v>4179.56</v>
      </c>
      <c r="M314" s="2">
        <f>IFERROR(__xludf.DUMMYFUNCTION("""COMPUTED_VALUE"""),45748.66666666667)</f>
        <v>45748.66667</v>
      </c>
      <c r="N314" s="1">
        <f>IFERROR(__xludf.DUMMYFUNCTION("""COMPUTED_VALUE"""),9.4167003E7)</f>
        <v>94167003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IFERROR(__xludf.DUMMYFUNCTION("""COMPUTED_VALUE"""),4114.14)</f>
        <v>4114.14</v>
      </c>
      <c r="D315" s="2">
        <f>IFERROR(__xludf.DUMMYFUNCTION("""COMPUTED_VALUE"""),45749.66666666667)</f>
        <v>45749.66667</v>
      </c>
      <c r="E315" s="1">
        <f>IFERROR(__xludf.DUMMYFUNCTION("""COMPUTED_VALUE"""),4287.73)</f>
        <v>4287.73</v>
      </c>
      <c r="G315" s="2">
        <f>IFERROR(__xludf.DUMMYFUNCTION("""COMPUTED_VALUE"""),45749.66666666667)</f>
        <v>45749.66667</v>
      </c>
      <c r="H315" s="1">
        <f>IFERROR(__xludf.DUMMYFUNCTION("""COMPUTED_VALUE"""),4114.14)</f>
        <v>4114.14</v>
      </c>
      <c r="J315" s="2">
        <f>IFERROR(__xludf.DUMMYFUNCTION("""COMPUTED_VALUE"""),45749.66666666667)</f>
        <v>45749.66667</v>
      </c>
      <c r="K315" s="1">
        <f>IFERROR(__xludf.DUMMYFUNCTION("""COMPUTED_VALUE"""),4250.47)</f>
        <v>4250.47</v>
      </c>
      <c r="M315" s="2">
        <f>IFERROR(__xludf.DUMMYFUNCTION("""COMPUTED_VALUE"""),45749.66666666667)</f>
        <v>45749.66667</v>
      </c>
      <c r="N315" s="1">
        <f>IFERROR(__xludf.DUMMYFUNCTION("""COMPUTED_VALUE"""),1.00877279E8)</f>
        <v>100877279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IFERROR(__xludf.DUMMYFUNCTION("""COMPUTED_VALUE"""),4019.12)</f>
        <v>4019.12</v>
      </c>
      <c r="D316" s="2">
        <f>IFERROR(__xludf.DUMMYFUNCTION("""COMPUTED_VALUE"""),45750.66666666667)</f>
        <v>45750.66667</v>
      </c>
      <c r="E316" s="1">
        <f>IFERROR(__xludf.DUMMYFUNCTION("""COMPUTED_VALUE"""),4064.25)</f>
        <v>4064.25</v>
      </c>
      <c r="G316" s="2">
        <f>IFERROR(__xludf.DUMMYFUNCTION("""COMPUTED_VALUE"""),45750.66666666667)</f>
        <v>45750.66667</v>
      </c>
      <c r="H316" s="1">
        <f>IFERROR(__xludf.DUMMYFUNCTION("""COMPUTED_VALUE"""),3964.99)</f>
        <v>3964.99</v>
      </c>
      <c r="J316" s="2">
        <f>IFERROR(__xludf.DUMMYFUNCTION("""COMPUTED_VALUE"""),45750.66666666667)</f>
        <v>45750.66667</v>
      </c>
      <c r="K316" s="1">
        <f>IFERROR(__xludf.DUMMYFUNCTION("""COMPUTED_VALUE"""),3974.2)</f>
        <v>3974.2</v>
      </c>
      <c r="M316" s="2">
        <f>IFERROR(__xludf.DUMMYFUNCTION("""COMPUTED_VALUE"""),45750.66666666667)</f>
        <v>45750.66667</v>
      </c>
      <c r="N316" s="1">
        <f>IFERROR(__xludf.DUMMYFUNCTION("""COMPUTED_VALUE"""),1.95569763E8)</f>
        <v>195569763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IFERROR(__xludf.DUMMYFUNCTION("""COMPUTED_VALUE"""),3787.71)</f>
        <v>3787.71</v>
      </c>
      <c r="D317" s="2">
        <f>IFERROR(__xludf.DUMMYFUNCTION("""COMPUTED_VALUE"""),45751.66666666667)</f>
        <v>45751.66667</v>
      </c>
      <c r="E317" s="1">
        <f>IFERROR(__xludf.DUMMYFUNCTION("""COMPUTED_VALUE"""),3960.7)</f>
        <v>3960.7</v>
      </c>
      <c r="G317" s="2">
        <f>IFERROR(__xludf.DUMMYFUNCTION("""COMPUTED_VALUE"""),45751.66666666667)</f>
        <v>45751.66667</v>
      </c>
      <c r="H317" s="1">
        <f>IFERROR(__xludf.DUMMYFUNCTION("""COMPUTED_VALUE"""),3785.39)</f>
        <v>3785.39</v>
      </c>
      <c r="J317" s="2">
        <f>IFERROR(__xludf.DUMMYFUNCTION("""COMPUTED_VALUE"""),45751.66666666667)</f>
        <v>45751.66667</v>
      </c>
      <c r="K317" s="1">
        <f>IFERROR(__xludf.DUMMYFUNCTION("""COMPUTED_VALUE"""),3803.81)</f>
        <v>3803.81</v>
      </c>
      <c r="M317" s="2">
        <f>IFERROR(__xludf.DUMMYFUNCTION("""COMPUTED_VALUE"""),45751.66666666667)</f>
        <v>45751.66667</v>
      </c>
      <c r="N317" s="1">
        <f>IFERROR(__xludf.DUMMYFUNCTION("""COMPUTED_VALUE"""),2.25196717E8)</f>
        <v>225196717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IFERROR(__xludf.DUMMYFUNCTION("""COMPUTED_VALUE"""),3656.41)</f>
        <v>3656.41</v>
      </c>
      <c r="D318" s="2">
        <f>IFERROR(__xludf.DUMMYFUNCTION("""COMPUTED_VALUE"""),45754.66666666667)</f>
        <v>45754.66667</v>
      </c>
      <c r="E318" s="1">
        <f>IFERROR(__xludf.DUMMYFUNCTION("""COMPUTED_VALUE"""),4018.22)</f>
        <v>4018.22</v>
      </c>
      <c r="G318" s="2">
        <f>IFERROR(__xludf.DUMMYFUNCTION("""COMPUTED_VALUE"""),45754.66666666667)</f>
        <v>45754.66667</v>
      </c>
      <c r="H318" s="1">
        <f>IFERROR(__xludf.DUMMYFUNCTION("""COMPUTED_VALUE"""),3641.4)</f>
        <v>3641.4</v>
      </c>
      <c r="J318" s="2">
        <f>IFERROR(__xludf.DUMMYFUNCTION("""COMPUTED_VALUE"""),45754.66666666667)</f>
        <v>45754.66667</v>
      </c>
      <c r="K318" s="1">
        <f>IFERROR(__xludf.DUMMYFUNCTION("""COMPUTED_VALUE"""),3861.98)</f>
        <v>3861.98</v>
      </c>
      <c r="M318" s="2">
        <f>IFERROR(__xludf.DUMMYFUNCTION("""COMPUTED_VALUE"""),45754.66666666667)</f>
        <v>45754.66667</v>
      </c>
      <c r="N318" s="1">
        <f>IFERROR(__xludf.DUMMYFUNCTION("""COMPUTED_VALUE"""),2.03820597E8)</f>
        <v>203820597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IFERROR(__xludf.DUMMYFUNCTION("""COMPUTED_VALUE"""),4038.7)</f>
        <v>4038.7</v>
      </c>
      <c r="D319" s="2">
        <f>IFERROR(__xludf.DUMMYFUNCTION("""COMPUTED_VALUE"""),45755.66666666667)</f>
        <v>45755.66667</v>
      </c>
      <c r="E319" s="1">
        <f>IFERROR(__xludf.DUMMYFUNCTION("""COMPUTED_VALUE"""),4047.84)</f>
        <v>4047.84</v>
      </c>
      <c r="G319" s="2">
        <f>IFERROR(__xludf.DUMMYFUNCTION("""COMPUTED_VALUE"""),45755.66666666667)</f>
        <v>45755.66667</v>
      </c>
      <c r="H319" s="1">
        <f>IFERROR(__xludf.DUMMYFUNCTION("""COMPUTED_VALUE"""),3734.91)</f>
        <v>3734.91</v>
      </c>
      <c r="J319" s="2">
        <f>IFERROR(__xludf.DUMMYFUNCTION("""COMPUTED_VALUE"""),45755.66666666667)</f>
        <v>45755.66667</v>
      </c>
      <c r="K319" s="1">
        <f>IFERROR(__xludf.DUMMYFUNCTION("""COMPUTED_VALUE"""),3774.49)</f>
        <v>3774.49</v>
      </c>
      <c r="M319" s="2">
        <f>IFERROR(__xludf.DUMMYFUNCTION("""COMPUTED_VALUE"""),45755.66666666667)</f>
        <v>45755.66667</v>
      </c>
      <c r="N319" s="1">
        <f>IFERROR(__xludf.DUMMYFUNCTION("""COMPUTED_VALUE"""),1.72316122E8)</f>
        <v>172316122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IFERROR(__xludf.DUMMYFUNCTION("""COMPUTED_VALUE"""),3797.61)</f>
        <v>3797.61</v>
      </c>
      <c r="D320" s="2">
        <f>IFERROR(__xludf.DUMMYFUNCTION("""COMPUTED_VALUE"""),45756.66666666667)</f>
        <v>45756.66667</v>
      </c>
      <c r="E320" s="1">
        <f>IFERROR(__xludf.DUMMYFUNCTION("""COMPUTED_VALUE"""),4183.39)</f>
        <v>4183.39</v>
      </c>
      <c r="G320" s="2">
        <f>IFERROR(__xludf.DUMMYFUNCTION("""COMPUTED_VALUE"""),45756.66666666667)</f>
        <v>45756.66667</v>
      </c>
      <c r="H320" s="1">
        <f>IFERROR(__xludf.DUMMYFUNCTION("""COMPUTED_VALUE"""),3782.68)</f>
        <v>3782.68</v>
      </c>
      <c r="J320" s="2">
        <f>IFERROR(__xludf.DUMMYFUNCTION("""COMPUTED_VALUE"""),45756.66666666667)</f>
        <v>45756.66667</v>
      </c>
      <c r="K320" s="1">
        <f>IFERROR(__xludf.DUMMYFUNCTION("""COMPUTED_VALUE"""),4164.78)</f>
        <v>4164.78</v>
      </c>
      <c r="M320" s="2">
        <f>IFERROR(__xludf.DUMMYFUNCTION("""COMPUTED_VALUE"""),45756.66666666667)</f>
        <v>45756.66667</v>
      </c>
      <c r="N320" s="1">
        <f>IFERROR(__xludf.DUMMYFUNCTION("""COMPUTED_VALUE"""),2.22639356E8)</f>
        <v>222639356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IFERROR(__xludf.DUMMYFUNCTION("""COMPUTED_VALUE"""),4078.62)</f>
        <v>4078.62</v>
      </c>
      <c r="D321" s="2">
        <f>IFERROR(__xludf.DUMMYFUNCTION("""COMPUTED_VALUE"""),45757.66666666667)</f>
        <v>45757.66667</v>
      </c>
      <c r="E321" s="1">
        <f>IFERROR(__xludf.DUMMYFUNCTION("""COMPUTED_VALUE"""),4137.78)</f>
        <v>4137.78</v>
      </c>
      <c r="G321" s="2">
        <f>IFERROR(__xludf.DUMMYFUNCTION("""COMPUTED_VALUE"""),45757.66666666667)</f>
        <v>45757.66667</v>
      </c>
      <c r="H321" s="1">
        <f>IFERROR(__xludf.DUMMYFUNCTION("""COMPUTED_VALUE"""),3923.73)</f>
        <v>3923.73</v>
      </c>
      <c r="J321" s="2">
        <f>IFERROR(__xludf.DUMMYFUNCTION("""COMPUTED_VALUE"""),45757.66666666667)</f>
        <v>45757.66667</v>
      </c>
      <c r="K321" s="1">
        <f>IFERROR(__xludf.DUMMYFUNCTION("""COMPUTED_VALUE"""),4028.0)</f>
        <v>4028</v>
      </c>
      <c r="M321" s="2">
        <f>IFERROR(__xludf.DUMMYFUNCTION("""COMPUTED_VALUE"""),45757.66666666667)</f>
        <v>45757.66667</v>
      </c>
      <c r="N321" s="1">
        <f>IFERROR(__xludf.DUMMYFUNCTION("""COMPUTED_VALUE"""),1.49160468E8)</f>
        <v>149160468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IFERROR(__xludf.DUMMYFUNCTION("""COMPUTED_VALUE"""),4011.36)</f>
        <v>4011.36</v>
      </c>
      <c r="D322" s="2">
        <f>IFERROR(__xludf.DUMMYFUNCTION("""COMPUTED_VALUE"""),45758.66666666667)</f>
        <v>45758.66667</v>
      </c>
      <c r="E322" s="1">
        <f>IFERROR(__xludf.DUMMYFUNCTION("""COMPUTED_VALUE"""),4111.66)</f>
        <v>4111.66</v>
      </c>
      <c r="G322" s="2">
        <f>IFERROR(__xludf.DUMMYFUNCTION("""COMPUTED_VALUE"""),45758.66666666667)</f>
        <v>45758.66667</v>
      </c>
      <c r="H322" s="1">
        <f>IFERROR(__xludf.DUMMYFUNCTION("""COMPUTED_VALUE"""),3965.45)</f>
        <v>3965.45</v>
      </c>
      <c r="J322" s="2">
        <f>IFERROR(__xludf.DUMMYFUNCTION("""COMPUTED_VALUE"""),45758.66666666667)</f>
        <v>45758.66667</v>
      </c>
      <c r="K322" s="1">
        <f>IFERROR(__xludf.DUMMYFUNCTION("""COMPUTED_VALUE"""),4096.27)</f>
        <v>4096.27</v>
      </c>
      <c r="M322" s="2">
        <f>IFERROR(__xludf.DUMMYFUNCTION("""COMPUTED_VALUE"""),45758.66666666667)</f>
        <v>45758.66667</v>
      </c>
      <c r="N322" s="1">
        <f>IFERROR(__xludf.DUMMYFUNCTION("""COMPUTED_VALUE"""),1.14474219E8)</f>
        <v>114474219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IFERROR(__xludf.DUMMYFUNCTION("""COMPUTED_VALUE"""),4136.42)</f>
        <v>4136.42</v>
      </c>
      <c r="D323" s="2">
        <f>IFERROR(__xludf.DUMMYFUNCTION("""COMPUTED_VALUE"""),45761.66666666667)</f>
        <v>45761.66667</v>
      </c>
      <c r="E323" s="1">
        <f>IFERROR(__xludf.DUMMYFUNCTION("""COMPUTED_VALUE"""),4141.15)</f>
        <v>4141.15</v>
      </c>
      <c r="G323" s="2">
        <f>IFERROR(__xludf.DUMMYFUNCTION("""COMPUTED_VALUE"""),45761.66666666667)</f>
        <v>45761.66667</v>
      </c>
      <c r="H323" s="1">
        <f>IFERROR(__xludf.DUMMYFUNCTION("""COMPUTED_VALUE"""),4033.56)</f>
        <v>4033.56</v>
      </c>
      <c r="J323" s="2">
        <f>IFERROR(__xludf.DUMMYFUNCTION("""COMPUTED_VALUE"""),45761.66666666667)</f>
        <v>45761.66667</v>
      </c>
      <c r="K323" s="1">
        <f>IFERROR(__xludf.DUMMYFUNCTION("""COMPUTED_VALUE"""),4084.31)</f>
        <v>4084.31</v>
      </c>
      <c r="M323" s="2">
        <f>IFERROR(__xludf.DUMMYFUNCTION("""COMPUTED_VALUE"""),45761.66666666667)</f>
        <v>45761.66667</v>
      </c>
      <c r="N323" s="1">
        <f>IFERROR(__xludf.DUMMYFUNCTION("""COMPUTED_VALUE"""),1.0467334E8)</f>
        <v>104673340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IFERROR(__xludf.DUMMYFUNCTION("""COMPUTED_VALUE"""),4082.19)</f>
        <v>4082.19</v>
      </c>
      <c r="D324" s="2">
        <f>IFERROR(__xludf.DUMMYFUNCTION("""COMPUTED_VALUE"""),45762.66666666667)</f>
        <v>45762.66667</v>
      </c>
      <c r="E324" s="1">
        <f>IFERROR(__xludf.DUMMYFUNCTION("""COMPUTED_VALUE"""),4102.33)</f>
        <v>4102.33</v>
      </c>
      <c r="G324" s="2">
        <f>IFERROR(__xludf.DUMMYFUNCTION("""COMPUTED_VALUE"""),45762.66666666667)</f>
        <v>45762.66667</v>
      </c>
      <c r="H324" s="1">
        <f>IFERROR(__xludf.DUMMYFUNCTION("""COMPUTED_VALUE"""),4015.04)</f>
        <v>4015.04</v>
      </c>
      <c r="J324" s="2">
        <f>IFERROR(__xludf.DUMMYFUNCTION("""COMPUTED_VALUE"""),45762.66666666667)</f>
        <v>45762.66667</v>
      </c>
      <c r="K324" s="1">
        <f>IFERROR(__xludf.DUMMYFUNCTION("""COMPUTED_VALUE"""),4037.86)</f>
        <v>4037.86</v>
      </c>
      <c r="M324" s="2">
        <f>IFERROR(__xludf.DUMMYFUNCTION("""COMPUTED_VALUE"""),45762.66666666667)</f>
        <v>45762.66667</v>
      </c>
      <c r="N324" s="1">
        <f>IFERROR(__xludf.DUMMYFUNCTION("""COMPUTED_VALUE"""),8.9484699E7)</f>
        <v>89484699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IFERROR(__xludf.DUMMYFUNCTION("""COMPUTED_VALUE"""),3990.55)</f>
        <v>3990.55</v>
      </c>
      <c r="D325" s="2">
        <f>IFERROR(__xludf.DUMMYFUNCTION("""COMPUTED_VALUE"""),45763.66666666667)</f>
        <v>45763.66667</v>
      </c>
      <c r="E325" s="1">
        <f>IFERROR(__xludf.DUMMYFUNCTION("""COMPUTED_VALUE"""),4022.23)</f>
        <v>4022.23</v>
      </c>
      <c r="G325" s="2">
        <f>IFERROR(__xludf.DUMMYFUNCTION("""COMPUTED_VALUE"""),45763.66666666667)</f>
        <v>45763.66667</v>
      </c>
      <c r="H325" s="1">
        <f>IFERROR(__xludf.DUMMYFUNCTION("""COMPUTED_VALUE"""),3885.26)</f>
        <v>3885.26</v>
      </c>
      <c r="J325" s="2">
        <f>IFERROR(__xludf.DUMMYFUNCTION("""COMPUTED_VALUE"""),45763.66666666667)</f>
        <v>45763.66667</v>
      </c>
      <c r="K325" s="1">
        <f>IFERROR(__xludf.DUMMYFUNCTION("""COMPUTED_VALUE"""),3936.87)</f>
        <v>3936.87</v>
      </c>
      <c r="M325" s="2">
        <f>IFERROR(__xludf.DUMMYFUNCTION("""COMPUTED_VALUE"""),45763.66666666667)</f>
        <v>45763.66667</v>
      </c>
      <c r="N325" s="1">
        <f>IFERROR(__xludf.DUMMYFUNCTION("""COMPUTED_VALUE"""),1.04282001E8)</f>
        <v>104282001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IFERROR(__xludf.DUMMYFUNCTION("""COMPUTED_VALUE"""),3969.04)</f>
        <v>3969.04</v>
      </c>
      <c r="D326" s="2">
        <f>IFERROR(__xludf.DUMMYFUNCTION("""COMPUTED_VALUE"""),45764.66666666667)</f>
        <v>45764.66667</v>
      </c>
      <c r="E326" s="1">
        <f>IFERROR(__xludf.DUMMYFUNCTION("""COMPUTED_VALUE"""),3984.69)</f>
        <v>3984.69</v>
      </c>
      <c r="G326" s="2">
        <f>IFERROR(__xludf.DUMMYFUNCTION("""COMPUTED_VALUE"""),45764.66666666667)</f>
        <v>45764.66667</v>
      </c>
      <c r="H326" s="1">
        <f>IFERROR(__xludf.DUMMYFUNCTION("""COMPUTED_VALUE"""),3925.85)</f>
        <v>3925.85</v>
      </c>
      <c r="J326" s="2">
        <f>IFERROR(__xludf.DUMMYFUNCTION("""COMPUTED_VALUE"""),45764.66666666667)</f>
        <v>45764.66667</v>
      </c>
      <c r="K326" s="1">
        <f>IFERROR(__xludf.DUMMYFUNCTION("""COMPUTED_VALUE"""),3950.05)</f>
        <v>3950.05</v>
      </c>
      <c r="M326" s="2">
        <f>IFERROR(__xludf.DUMMYFUNCTION("""COMPUTED_VALUE"""),45764.66666666667)</f>
        <v>45764.66667</v>
      </c>
      <c r="N326" s="1">
        <f>IFERROR(__xludf.DUMMYFUNCTION("""COMPUTED_VALUE"""),9.43925E7)</f>
        <v>94392500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IFERROR(__xludf.DUMMYFUNCTION("""COMPUTED_VALUE"""),3905.61)</f>
        <v>3905.61</v>
      </c>
      <c r="D327" s="2">
        <f>IFERROR(__xludf.DUMMYFUNCTION("""COMPUTED_VALUE"""),45768.66666666667)</f>
        <v>45768.66667</v>
      </c>
      <c r="E327" s="1">
        <f>IFERROR(__xludf.DUMMYFUNCTION("""COMPUTED_VALUE"""),3908.74)</f>
        <v>3908.74</v>
      </c>
      <c r="G327" s="2">
        <f>IFERROR(__xludf.DUMMYFUNCTION("""COMPUTED_VALUE"""),45768.66666666667)</f>
        <v>45768.66667</v>
      </c>
      <c r="H327" s="1">
        <f>IFERROR(__xludf.DUMMYFUNCTION("""COMPUTED_VALUE"""),3797.09)</f>
        <v>3797.09</v>
      </c>
      <c r="J327" s="2">
        <f>IFERROR(__xludf.DUMMYFUNCTION("""COMPUTED_VALUE"""),45768.66666666667)</f>
        <v>45768.66667</v>
      </c>
      <c r="K327" s="1">
        <f>IFERROR(__xludf.DUMMYFUNCTION("""COMPUTED_VALUE"""),3844.32)</f>
        <v>3844.32</v>
      </c>
      <c r="M327" s="2">
        <f>IFERROR(__xludf.DUMMYFUNCTION("""COMPUTED_VALUE"""),45768.66666666667)</f>
        <v>45768.66667</v>
      </c>
      <c r="N327" s="1">
        <f>IFERROR(__xludf.DUMMYFUNCTION("""COMPUTED_VALUE"""),1.00286944E8)</f>
        <v>100286944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IFERROR(__xludf.DUMMYFUNCTION("""COMPUTED_VALUE"""),3898.5)</f>
        <v>3898.5</v>
      </c>
      <c r="D328" s="2">
        <f>IFERROR(__xludf.DUMMYFUNCTION("""COMPUTED_VALUE"""),45769.66666666667)</f>
        <v>45769.66667</v>
      </c>
      <c r="E328" s="1">
        <f>IFERROR(__xludf.DUMMYFUNCTION("""COMPUTED_VALUE"""),4019.01)</f>
        <v>4019.01</v>
      </c>
      <c r="G328" s="2">
        <f>IFERROR(__xludf.DUMMYFUNCTION("""COMPUTED_VALUE"""),45769.66666666667)</f>
        <v>45769.66667</v>
      </c>
      <c r="H328" s="1">
        <f>IFERROR(__xludf.DUMMYFUNCTION("""COMPUTED_VALUE"""),3888.51)</f>
        <v>3888.51</v>
      </c>
      <c r="J328" s="2">
        <f>IFERROR(__xludf.DUMMYFUNCTION("""COMPUTED_VALUE"""),45769.66666666667)</f>
        <v>45769.66667</v>
      </c>
      <c r="K328" s="1">
        <f>IFERROR(__xludf.DUMMYFUNCTION("""COMPUTED_VALUE"""),3961.46)</f>
        <v>3961.46</v>
      </c>
      <c r="M328" s="2">
        <f>IFERROR(__xludf.DUMMYFUNCTION("""COMPUTED_VALUE"""),45769.66666666667)</f>
        <v>45769.66667</v>
      </c>
      <c r="N328" s="1">
        <f>IFERROR(__xludf.DUMMYFUNCTION("""COMPUTED_VALUE"""),1.02559749E8)</f>
        <v>102559749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IFERROR(__xludf.DUMMYFUNCTION("""COMPUTED_VALUE"""),4125.38)</f>
        <v>4125.38</v>
      </c>
      <c r="D329" s="2">
        <f>IFERROR(__xludf.DUMMYFUNCTION("""COMPUTED_VALUE"""),45770.66666666667)</f>
        <v>45770.66667</v>
      </c>
      <c r="E329" s="1">
        <f>IFERROR(__xludf.DUMMYFUNCTION("""COMPUTED_VALUE"""),4178.32)</f>
        <v>4178.32</v>
      </c>
      <c r="G329" s="2">
        <f>IFERROR(__xludf.DUMMYFUNCTION("""COMPUTED_VALUE"""),45770.66666666667)</f>
        <v>45770.66667</v>
      </c>
      <c r="H329" s="1">
        <f>IFERROR(__xludf.DUMMYFUNCTION("""COMPUTED_VALUE"""),4052.39)</f>
        <v>4052.39</v>
      </c>
      <c r="J329" s="2">
        <f>IFERROR(__xludf.DUMMYFUNCTION("""COMPUTED_VALUE"""),45770.66666666667)</f>
        <v>45770.66667</v>
      </c>
      <c r="K329" s="1">
        <f>IFERROR(__xludf.DUMMYFUNCTION("""COMPUTED_VALUE"""),4063.9)</f>
        <v>4063.9</v>
      </c>
      <c r="M329" s="2">
        <f>IFERROR(__xludf.DUMMYFUNCTION("""COMPUTED_VALUE"""),45770.66666666667)</f>
        <v>45770.66667</v>
      </c>
      <c r="N329" s="1">
        <f>IFERROR(__xludf.DUMMYFUNCTION("""COMPUTED_VALUE"""),1.13083548E8)</f>
        <v>113083548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IFERROR(__xludf.DUMMYFUNCTION("""COMPUTED_VALUE"""),4061.53)</f>
        <v>4061.53</v>
      </c>
      <c r="D330" s="2">
        <f>IFERROR(__xludf.DUMMYFUNCTION("""COMPUTED_VALUE"""),45771.66666666667)</f>
        <v>45771.66667</v>
      </c>
      <c r="E330" s="1">
        <f>IFERROR(__xludf.DUMMYFUNCTION("""COMPUTED_VALUE"""),4158.97)</f>
        <v>4158.97</v>
      </c>
      <c r="G330" s="2">
        <f>IFERROR(__xludf.DUMMYFUNCTION("""COMPUTED_VALUE"""),45771.66666666667)</f>
        <v>45771.66667</v>
      </c>
      <c r="H330" s="1">
        <f>IFERROR(__xludf.DUMMYFUNCTION("""COMPUTED_VALUE"""),4045.83)</f>
        <v>4045.83</v>
      </c>
      <c r="J330" s="2">
        <f>IFERROR(__xludf.DUMMYFUNCTION("""COMPUTED_VALUE"""),45771.66666666667)</f>
        <v>45771.66667</v>
      </c>
      <c r="K330" s="1">
        <f>IFERROR(__xludf.DUMMYFUNCTION("""COMPUTED_VALUE"""),4154.67)</f>
        <v>4154.67</v>
      </c>
      <c r="M330" s="2">
        <f>IFERROR(__xludf.DUMMYFUNCTION("""COMPUTED_VALUE"""),45771.66666666667)</f>
        <v>45771.66667</v>
      </c>
      <c r="N330" s="1">
        <f>IFERROR(__xludf.DUMMYFUNCTION("""COMPUTED_VALUE"""),8.8027634E7)</f>
        <v>88027634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IFERROR(__xludf.DUMMYFUNCTION("""COMPUTED_VALUE"""),4170.13)</f>
        <v>4170.13</v>
      </c>
      <c r="D331" s="2">
        <f>IFERROR(__xludf.DUMMYFUNCTION("""COMPUTED_VALUE"""),45772.66666666667)</f>
        <v>45772.66667</v>
      </c>
      <c r="E331" s="1">
        <f>IFERROR(__xludf.DUMMYFUNCTION("""COMPUTED_VALUE"""),4198.68)</f>
        <v>4198.68</v>
      </c>
      <c r="G331" s="2">
        <f>IFERROR(__xludf.DUMMYFUNCTION("""COMPUTED_VALUE"""),45772.66666666667)</f>
        <v>45772.66667</v>
      </c>
      <c r="H331" s="1">
        <f>IFERROR(__xludf.DUMMYFUNCTION("""COMPUTED_VALUE"""),4125.97)</f>
        <v>4125.97</v>
      </c>
      <c r="J331" s="2">
        <f>IFERROR(__xludf.DUMMYFUNCTION("""COMPUTED_VALUE"""),45772.66666666667)</f>
        <v>45772.66667</v>
      </c>
      <c r="K331" s="1">
        <f>IFERROR(__xludf.DUMMYFUNCTION("""COMPUTED_VALUE"""),4187.01)</f>
        <v>4187.01</v>
      </c>
      <c r="M331" s="2">
        <f>IFERROR(__xludf.DUMMYFUNCTION("""COMPUTED_VALUE"""),45772.66666666667)</f>
        <v>45772.66667</v>
      </c>
      <c r="N331" s="1">
        <f>IFERROR(__xludf.DUMMYFUNCTION("""COMPUTED_VALUE"""),7.5057043E7)</f>
        <v>75057043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IFERROR(__xludf.DUMMYFUNCTION("""COMPUTED_VALUE"""),4203.0)</f>
        <v>4203</v>
      </c>
      <c r="D332" s="2">
        <f>IFERROR(__xludf.DUMMYFUNCTION("""COMPUTED_VALUE"""),45775.66666666667)</f>
        <v>45775.66667</v>
      </c>
      <c r="E332" s="1">
        <f>IFERROR(__xludf.DUMMYFUNCTION("""COMPUTED_VALUE"""),4212.43)</f>
        <v>4212.43</v>
      </c>
      <c r="G332" s="2">
        <f>IFERROR(__xludf.DUMMYFUNCTION("""COMPUTED_VALUE"""),45775.66666666667)</f>
        <v>45775.66667</v>
      </c>
      <c r="H332" s="1">
        <f>IFERROR(__xludf.DUMMYFUNCTION("""COMPUTED_VALUE"""),4118.02)</f>
        <v>4118.02</v>
      </c>
      <c r="J332" s="2">
        <f>IFERROR(__xludf.DUMMYFUNCTION("""COMPUTED_VALUE"""),45775.66666666667)</f>
        <v>45775.66667</v>
      </c>
      <c r="K332" s="1">
        <f>IFERROR(__xludf.DUMMYFUNCTION("""COMPUTED_VALUE"""),4169.3)</f>
        <v>4169.3</v>
      </c>
      <c r="M332" s="2">
        <f>IFERROR(__xludf.DUMMYFUNCTION("""COMPUTED_VALUE"""),45775.66666666667)</f>
        <v>45775.66667</v>
      </c>
      <c r="N332" s="1">
        <f>IFERROR(__xludf.DUMMYFUNCTION("""COMPUTED_VALUE"""),7.4103621E7)</f>
        <v>74103621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IFERROR(__xludf.DUMMYFUNCTION("""COMPUTED_VALUE"""),4114.36)</f>
        <v>4114.36</v>
      </c>
      <c r="D333" s="2">
        <f>IFERROR(__xludf.DUMMYFUNCTION("""COMPUTED_VALUE"""),45776.66666666667)</f>
        <v>45776.66667</v>
      </c>
      <c r="E333" s="1">
        <f>IFERROR(__xludf.DUMMYFUNCTION("""COMPUTED_VALUE"""),4187.61)</f>
        <v>4187.61</v>
      </c>
      <c r="G333" s="2">
        <f>IFERROR(__xludf.DUMMYFUNCTION("""COMPUTED_VALUE"""),45776.66666666667)</f>
        <v>45776.66667</v>
      </c>
      <c r="H333" s="1">
        <f>IFERROR(__xludf.DUMMYFUNCTION("""COMPUTED_VALUE"""),4110.59)</f>
        <v>4110.59</v>
      </c>
      <c r="J333" s="2">
        <f>IFERROR(__xludf.DUMMYFUNCTION("""COMPUTED_VALUE"""),45776.66666666667)</f>
        <v>45776.66667</v>
      </c>
      <c r="K333" s="1">
        <f>IFERROR(__xludf.DUMMYFUNCTION("""COMPUTED_VALUE"""),4180.74)</f>
        <v>4180.74</v>
      </c>
      <c r="M333" s="2">
        <f>IFERROR(__xludf.DUMMYFUNCTION("""COMPUTED_VALUE"""),45776.66666666667)</f>
        <v>45776.66667</v>
      </c>
      <c r="N333" s="1">
        <f>IFERROR(__xludf.DUMMYFUNCTION("""COMPUTED_VALUE"""),8.027505E7)</f>
        <v>80275050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IFERROR(__xludf.DUMMYFUNCTION("""COMPUTED_VALUE"""),4093.9)</f>
        <v>4093.9</v>
      </c>
      <c r="D334" s="2">
        <f>IFERROR(__xludf.DUMMYFUNCTION("""COMPUTED_VALUE"""),45777.66666666667)</f>
        <v>45777.66667</v>
      </c>
      <c r="E334" s="1">
        <f>IFERROR(__xludf.DUMMYFUNCTION("""COMPUTED_VALUE"""),4160.71)</f>
        <v>4160.71</v>
      </c>
      <c r="G334" s="2">
        <f>IFERROR(__xludf.DUMMYFUNCTION("""COMPUTED_VALUE"""),45777.66666666667)</f>
        <v>45777.66667</v>
      </c>
      <c r="H334" s="1">
        <f>IFERROR(__xludf.DUMMYFUNCTION("""COMPUTED_VALUE"""),4041.5)</f>
        <v>4041.5</v>
      </c>
      <c r="J334" s="2">
        <f>IFERROR(__xludf.DUMMYFUNCTION("""COMPUTED_VALUE"""),45777.66666666667)</f>
        <v>45777.66667</v>
      </c>
      <c r="K334" s="1">
        <f>IFERROR(__xludf.DUMMYFUNCTION("""COMPUTED_VALUE"""),4148.97)</f>
        <v>4148.97</v>
      </c>
      <c r="M334" s="2">
        <f>IFERROR(__xludf.DUMMYFUNCTION("""COMPUTED_VALUE"""),45777.66666666667)</f>
        <v>45777.66667</v>
      </c>
      <c r="N334" s="1">
        <f>IFERROR(__xludf.DUMMYFUNCTION("""COMPUTED_VALUE"""),1.17346836E8)</f>
        <v>117346836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IFERROR(__xludf.DUMMYFUNCTION("""COMPUTED_VALUE"""),4236.79)</f>
        <v>4236.79</v>
      </c>
      <c r="D335" s="2">
        <f>IFERROR(__xludf.DUMMYFUNCTION("""COMPUTED_VALUE"""),45778.66666666667)</f>
        <v>45778.66667</v>
      </c>
      <c r="E335" s="1">
        <f>IFERROR(__xludf.DUMMYFUNCTION("""COMPUTED_VALUE"""),4263.2)</f>
        <v>4263.2</v>
      </c>
      <c r="G335" s="2">
        <f>IFERROR(__xludf.DUMMYFUNCTION("""COMPUTED_VALUE"""),45778.66666666667)</f>
        <v>45778.66667</v>
      </c>
      <c r="H335" s="1">
        <f>IFERROR(__xludf.DUMMYFUNCTION("""COMPUTED_VALUE"""),4190.57)</f>
        <v>4190.57</v>
      </c>
      <c r="J335" s="2">
        <f>IFERROR(__xludf.DUMMYFUNCTION("""COMPUTED_VALUE"""),45778.66666666667)</f>
        <v>45778.66667</v>
      </c>
      <c r="K335" s="1">
        <f>IFERROR(__xludf.DUMMYFUNCTION("""COMPUTED_VALUE"""),4233.25)</f>
        <v>4233.25</v>
      </c>
      <c r="M335" s="2">
        <f>IFERROR(__xludf.DUMMYFUNCTION("""COMPUTED_VALUE"""),45778.66666666667)</f>
        <v>45778.66667</v>
      </c>
      <c r="N335" s="1">
        <f>IFERROR(__xludf.DUMMYFUNCTION("""COMPUTED_VALUE"""),1.15194857E8)</f>
        <v>115194857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IFERROR(__xludf.DUMMYFUNCTION("""COMPUTED_VALUE"""),4264.89)</f>
        <v>4264.89</v>
      </c>
      <c r="D336" s="2">
        <f>IFERROR(__xludf.DUMMYFUNCTION("""COMPUTED_VALUE"""),45779.66666666667)</f>
        <v>45779.66667</v>
      </c>
      <c r="E336" s="1">
        <f>IFERROR(__xludf.DUMMYFUNCTION("""COMPUTED_VALUE"""),4286.22)</f>
        <v>4286.22</v>
      </c>
      <c r="G336" s="2">
        <f>IFERROR(__xludf.DUMMYFUNCTION("""COMPUTED_VALUE"""),45779.66666666667)</f>
        <v>45779.66667</v>
      </c>
      <c r="H336" s="1">
        <f>IFERROR(__xludf.DUMMYFUNCTION("""COMPUTED_VALUE"""),4202.59)</f>
        <v>4202.59</v>
      </c>
      <c r="J336" s="2">
        <f>IFERROR(__xludf.DUMMYFUNCTION("""COMPUTED_VALUE"""),45779.66666666667)</f>
        <v>45779.66667</v>
      </c>
      <c r="K336" s="1">
        <f>IFERROR(__xludf.DUMMYFUNCTION("""COMPUTED_VALUE"""),4248.34)</f>
        <v>4248.34</v>
      </c>
      <c r="M336" s="2">
        <f>IFERROR(__xludf.DUMMYFUNCTION("""COMPUTED_VALUE"""),45779.66666666667)</f>
        <v>45779.66667</v>
      </c>
      <c r="N336" s="1">
        <f>IFERROR(__xludf.DUMMYFUNCTION("""COMPUTED_VALUE"""),1.22963034E8)</f>
        <v>122963034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IFERROR(__xludf.DUMMYFUNCTION("""COMPUTED_VALUE"""),4200.41)</f>
        <v>4200.41</v>
      </c>
      <c r="D337" s="2">
        <f>IFERROR(__xludf.DUMMYFUNCTION("""COMPUTED_VALUE"""),45782.66666666667)</f>
        <v>45782.66667</v>
      </c>
      <c r="E337" s="1">
        <f>IFERROR(__xludf.DUMMYFUNCTION("""COMPUTED_VALUE"""),4231.49)</f>
        <v>4231.49</v>
      </c>
      <c r="G337" s="2">
        <f>IFERROR(__xludf.DUMMYFUNCTION("""COMPUTED_VALUE"""),45782.66666666667)</f>
        <v>45782.66667</v>
      </c>
      <c r="H337" s="1">
        <f>IFERROR(__xludf.DUMMYFUNCTION("""COMPUTED_VALUE"""),4185.28)</f>
        <v>4185.28</v>
      </c>
      <c r="J337" s="2">
        <f>IFERROR(__xludf.DUMMYFUNCTION("""COMPUTED_VALUE"""),45782.66666666667)</f>
        <v>45782.66667</v>
      </c>
      <c r="K337" s="1">
        <f>IFERROR(__xludf.DUMMYFUNCTION("""COMPUTED_VALUE"""),4204.79)</f>
        <v>4204.79</v>
      </c>
      <c r="M337" s="2">
        <f>IFERROR(__xludf.DUMMYFUNCTION("""COMPUTED_VALUE"""),45782.66666666667)</f>
        <v>45782.66667</v>
      </c>
      <c r="N337" s="1">
        <f>IFERROR(__xludf.DUMMYFUNCTION("""COMPUTED_VALUE"""),7.4208657E7)</f>
        <v>74208657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IFERROR(__xludf.DUMMYFUNCTION("""COMPUTED_VALUE"""),4173.25)</f>
        <v>4173.25</v>
      </c>
      <c r="D338" s="2">
        <f>IFERROR(__xludf.DUMMYFUNCTION("""COMPUTED_VALUE"""),45783.66666666667)</f>
        <v>45783.66667</v>
      </c>
      <c r="E338" s="1">
        <f>IFERROR(__xludf.DUMMYFUNCTION("""COMPUTED_VALUE"""),4227.49)</f>
        <v>4227.49</v>
      </c>
      <c r="G338" s="2">
        <f>IFERROR(__xludf.DUMMYFUNCTION("""COMPUTED_VALUE"""),45783.66666666667)</f>
        <v>45783.66667</v>
      </c>
      <c r="H338" s="1">
        <f>IFERROR(__xludf.DUMMYFUNCTION("""COMPUTED_VALUE"""),4161.34)</f>
        <v>4161.34</v>
      </c>
      <c r="J338" s="2">
        <f>IFERROR(__xludf.DUMMYFUNCTION("""COMPUTED_VALUE"""),45783.66666666667)</f>
        <v>45783.66667</v>
      </c>
      <c r="K338" s="1">
        <f>IFERROR(__xludf.DUMMYFUNCTION("""COMPUTED_VALUE"""),4177.78)</f>
        <v>4177.78</v>
      </c>
      <c r="M338" s="2">
        <f>IFERROR(__xludf.DUMMYFUNCTION("""COMPUTED_VALUE"""),45783.66666666667)</f>
        <v>45783.66667</v>
      </c>
      <c r="N338" s="1">
        <f>IFERROR(__xludf.DUMMYFUNCTION("""COMPUTED_VALUE"""),6.0892602E7)</f>
        <v>60892602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IFERROR(__xludf.DUMMYFUNCTION("""COMPUTED_VALUE"""),4187.09)</f>
        <v>4187.09</v>
      </c>
      <c r="D339" s="2">
        <f>IFERROR(__xludf.DUMMYFUNCTION("""COMPUTED_VALUE"""),45784.66666666667)</f>
        <v>45784.66667</v>
      </c>
      <c r="E339" s="1">
        <f>IFERROR(__xludf.DUMMYFUNCTION("""COMPUTED_VALUE"""),4267.56)</f>
        <v>4267.56</v>
      </c>
      <c r="G339" s="2">
        <f>IFERROR(__xludf.DUMMYFUNCTION("""COMPUTED_VALUE"""),45784.66666666667)</f>
        <v>45784.66667</v>
      </c>
      <c r="H339" s="1">
        <f>IFERROR(__xludf.DUMMYFUNCTION("""COMPUTED_VALUE"""),4180.75)</f>
        <v>4180.75</v>
      </c>
      <c r="J339" s="2">
        <f>IFERROR(__xludf.DUMMYFUNCTION("""COMPUTED_VALUE"""),45784.66666666667)</f>
        <v>45784.66667</v>
      </c>
      <c r="K339" s="1">
        <f>IFERROR(__xludf.DUMMYFUNCTION("""COMPUTED_VALUE"""),4231.06)</f>
        <v>4231.06</v>
      </c>
      <c r="M339" s="2">
        <f>IFERROR(__xludf.DUMMYFUNCTION("""COMPUTED_VALUE"""),45784.66666666667)</f>
        <v>45784.66667</v>
      </c>
      <c r="N339" s="1">
        <f>IFERROR(__xludf.DUMMYFUNCTION("""COMPUTED_VALUE"""),7.7880459E7)</f>
        <v>77880459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IFERROR(__xludf.DUMMYFUNCTION("""COMPUTED_VALUE"""),4274.78)</f>
        <v>4274.78</v>
      </c>
      <c r="D340" s="2">
        <f>IFERROR(__xludf.DUMMYFUNCTION("""COMPUTED_VALUE"""),45785.66666666667)</f>
        <v>45785.66667</v>
      </c>
      <c r="E340" s="1">
        <f>IFERROR(__xludf.DUMMYFUNCTION("""COMPUTED_VALUE"""),4311.91)</f>
        <v>4311.91</v>
      </c>
      <c r="G340" s="2">
        <f>IFERROR(__xludf.DUMMYFUNCTION("""COMPUTED_VALUE"""),45785.66666666667)</f>
        <v>45785.66667</v>
      </c>
      <c r="H340" s="1">
        <f>IFERROR(__xludf.DUMMYFUNCTION("""COMPUTED_VALUE"""),4214.66)</f>
        <v>4214.66</v>
      </c>
      <c r="J340" s="2">
        <f>IFERROR(__xludf.DUMMYFUNCTION("""COMPUTED_VALUE"""),45785.66666666667)</f>
        <v>45785.66667</v>
      </c>
      <c r="K340" s="1">
        <f>IFERROR(__xludf.DUMMYFUNCTION("""COMPUTED_VALUE"""),4271.13)</f>
        <v>4271.13</v>
      </c>
      <c r="M340" s="2">
        <f>IFERROR(__xludf.DUMMYFUNCTION("""COMPUTED_VALUE"""),45785.66666666667)</f>
        <v>45785.66667</v>
      </c>
      <c r="N340" s="1">
        <f>IFERROR(__xludf.DUMMYFUNCTION("""COMPUTED_VALUE"""),7.9682312E7)</f>
        <v>79682312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IFERROR(__xludf.DUMMYFUNCTION("""COMPUTED_VALUE"""),4288.18)</f>
        <v>4288.18</v>
      </c>
      <c r="D341" s="2">
        <f>IFERROR(__xludf.DUMMYFUNCTION("""COMPUTED_VALUE"""),45786.66666666667)</f>
        <v>45786.66667</v>
      </c>
      <c r="E341" s="1">
        <f>IFERROR(__xludf.DUMMYFUNCTION("""COMPUTED_VALUE"""),4300.88)</f>
        <v>4300.88</v>
      </c>
      <c r="G341" s="2">
        <f>IFERROR(__xludf.DUMMYFUNCTION("""COMPUTED_VALUE"""),45786.66666666667)</f>
        <v>45786.66667</v>
      </c>
      <c r="H341" s="1">
        <f>IFERROR(__xludf.DUMMYFUNCTION("""COMPUTED_VALUE"""),4244.24)</f>
        <v>4244.24</v>
      </c>
      <c r="J341" s="2">
        <f>IFERROR(__xludf.DUMMYFUNCTION("""COMPUTED_VALUE"""),45786.66666666667)</f>
        <v>45786.66667</v>
      </c>
      <c r="K341" s="1">
        <f>IFERROR(__xludf.DUMMYFUNCTION("""COMPUTED_VALUE"""),4279.07)</f>
        <v>4279.07</v>
      </c>
      <c r="M341" s="2">
        <f>IFERROR(__xludf.DUMMYFUNCTION("""COMPUTED_VALUE"""),45786.66666666667)</f>
        <v>45786.66667</v>
      </c>
      <c r="N341" s="1">
        <f>IFERROR(__xludf.DUMMYFUNCTION("""COMPUTED_VALUE"""),6.2919205E7)</f>
        <v>62919205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IFERROR(__xludf.DUMMYFUNCTION("""COMPUTED_VALUE"""),4536.55)</f>
        <v>4536.55</v>
      </c>
      <c r="D342" s="2">
        <f>IFERROR(__xludf.DUMMYFUNCTION("""COMPUTED_VALUE"""),45789.66666666667)</f>
        <v>45789.66667</v>
      </c>
      <c r="E342" s="1">
        <f>IFERROR(__xludf.DUMMYFUNCTION("""COMPUTED_VALUE"""),4542.78)</f>
        <v>4542.78</v>
      </c>
      <c r="G342" s="2">
        <f>IFERROR(__xludf.DUMMYFUNCTION("""COMPUTED_VALUE"""),45789.66666666667)</f>
        <v>45789.66667</v>
      </c>
      <c r="H342" s="1">
        <f>IFERROR(__xludf.DUMMYFUNCTION("""COMPUTED_VALUE"""),4461.57)</f>
        <v>4461.57</v>
      </c>
      <c r="J342" s="2">
        <f>IFERROR(__xludf.DUMMYFUNCTION("""COMPUTED_VALUE"""),45789.66666666667)</f>
        <v>45789.66667</v>
      </c>
      <c r="K342" s="1">
        <f>IFERROR(__xludf.DUMMYFUNCTION("""COMPUTED_VALUE"""),4510.48)</f>
        <v>4510.48</v>
      </c>
      <c r="M342" s="2">
        <f>IFERROR(__xludf.DUMMYFUNCTION("""COMPUTED_VALUE"""),45789.66666666667)</f>
        <v>45789.66667</v>
      </c>
      <c r="N342" s="1">
        <f>IFERROR(__xludf.DUMMYFUNCTION("""COMPUTED_VALUE"""),1.44374025E8)</f>
        <v>144374025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IFERROR(__xludf.DUMMYFUNCTION("""COMPUTED_VALUE"""),4538.57)</f>
        <v>4538.57</v>
      </c>
      <c r="D343" s="2">
        <f>IFERROR(__xludf.DUMMYFUNCTION("""COMPUTED_VALUE"""),45790.66666666667)</f>
        <v>45790.66667</v>
      </c>
      <c r="E343" s="1">
        <f>IFERROR(__xludf.DUMMYFUNCTION("""COMPUTED_VALUE"""),4605.54)</f>
        <v>4605.54</v>
      </c>
      <c r="G343" s="2">
        <f>IFERROR(__xludf.DUMMYFUNCTION("""COMPUTED_VALUE"""),45790.66666666667)</f>
        <v>45790.66667</v>
      </c>
      <c r="H343" s="1">
        <f>IFERROR(__xludf.DUMMYFUNCTION("""COMPUTED_VALUE"""),4521.09)</f>
        <v>4521.09</v>
      </c>
      <c r="J343" s="2">
        <f>IFERROR(__xludf.DUMMYFUNCTION("""COMPUTED_VALUE"""),45790.66666666667)</f>
        <v>45790.66667</v>
      </c>
      <c r="K343" s="1">
        <f>IFERROR(__xludf.DUMMYFUNCTION("""COMPUTED_VALUE"""),4528.05)</f>
        <v>4528.05</v>
      </c>
      <c r="M343" s="2">
        <f>IFERROR(__xludf.DUMMYFUNCTION("""COMPUTED_VALUE"""),45790.66666666667)</f>
        <v>45790.66667</v>
      </c>
      <c r="N343" s="1">
        <f>IFERROR(__xludf.DUMMYFUNCTION("""COMPUTED_VALUE"""),1.08794436E8)</f>
        <v>108794436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IFERROR(__xludf.DUMMYFUNCTION("""COMPUTED_VALUE"""),4529.39)</f>
        <v>4529.39</v>
      </c>
      <c r="D344" s="2">
        <f>IFERROR(__xludf.DUMMYFUNCTION("""COMPUTED_VALUE"""),45791.66666666667)</f>
        <v>45791.66667</v>
      </c>
      <c r="E344" s="1">
        <f>IFERROR(__xludf.DUMMYFUNCTION("""COMPUTED_VALUE"""),4536.95)</f>
        <v>4536.95</v>
      </c>
      <c r="G344" s="2">
        <f>IFERROR(__xludf.DUMMYFUNCTION("""COMPUTED_VALUE"""),45791.66666666667)</f>
        <v>45791.66667</v>
      </c>
      <c r="H344" s="1">
        <f>IFERROR(__xludf.DUMMYFUNCTION("""COMPUTED_VALUE"""),4496.42)</f>
        <v>4496.42</v>
      </c>
      <c r="J344" s="2">
        <f>IFERROR(__xludf.DUMMYFUNCTION("""COMPUTED_VALUE"""),45791.66666666667)</f>
        <v>45791.66667</v>
      </c>
      <c r="K344" s="1">
        <f>IFERROR(__xludf.DUMMYFUNCTION("""COMPUTED_VALUE"""),4511.12)</f>
        <v>4511.12</v>
      </c>
      <c r="M344" s="2">
        <f>IFERROR(__xludf.DUMMYFUNCTION("""COMPUTED_VALUE"""),45791.66666666667)</f>
        <v>45791.66667</v>
      </c>
      <c r="N344" s="1">
        <f>IFERROR(__xludf.DUMMYFUNCTION("""COMPUTED_VALUE"""),9.4721422E7)</f>
        <v>94721422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IFERROR(__xludf.DUMMYFUNCTION("""COMPUTED_VALUE"""),4443.22)</f>
        <v>4443.22</v>
      </c>
      <c r="D345" s="2">
        <f>IFERROR(__xludf.DUMMYFUNCTION("""COMPUTED_VALUE"""),45792.66666666667)</f>
        <v>45792.66667</v>
      </c>
      <c r="E345" s="1">
        <f>IFERROR(__xludf.DUMMYFUNCTION("""COMPUTED_VALUE"""),4462.17)</f>
        <v>4462.17</v>
      </c>
      <c r="G345" s="2">
        <f>IFERROR(__xludf.DUMMYFUNCTION("""COMPUTED_VALUE"""),45792.66666666667)</f>
        <v>45792.66667</v>
      </c>
      <c r="H345" s="1">
        <f>IFERROR(__xludf.DUMMYFUNCTION("""COMPUTED_VALUE"""),4394.02)</f>
        <v>4394.02</v>
      </c>
      <c r="J345" s="2">
        <f>IFERROR(__xludf.DUMMYFUNCTION("""COMPUTED_VALUE"""),45792.66666666667)</f>
        <v>45792.66667</v>
      </c>
      <c r="K345" s="1">
        <f>IFERROR(__xludf.DUMMYFUNCTION("""COMPUTED_VALUE"""),4453.07)</f>
        <v>4453.07</v>
      </c>
      <c r="M345" s="2">
        <f>IFERROR(__xludf.DUMMYFUNCTION("""COMPUTED_VALUE"""),45792.66666666667)</f>
        <v>45792.66667</v>
      </c>
      <c r="N345" s="1">
        <f>IFERROR(__xludf.DUMMYFUNCTION("""COMPUTED_VALUE"""),1.38715038E8)</f>
        <v>138715038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IFERROR(__xludf.DUMMYFUNCTION("""COMPUTED_VALUE"""),4460.0)</f>
        <v>4460</v>
      </c>
      <c r="D346" s="2">
        <f>IFERROR(__xludf.DUMMYFUNCTION("""COMPUTED_VALUE"""),45793.66666666667)</f>
        <v>45793.66667</v>
      </c>
      <c r="E346" s="1">
        <f>IFERROR(__xludf.DUMMYFUNCTION("""COMPUTED_VALUE"""),4486.97)</f>
        <v>4486.97</v>
      </c>
      <c r="G346" s="2">
        <f>IFERROR(__xludf.DUMMYFUNCTION("""COMPUTED_VALUE"""),45793.66666666667)</f>
        <v>45793.66667</v>
      </c>
      <c r="H346" s="1">
        <f>IFERROR(__xludf.DUMMYFUNCTION("""COMPUTED_VALUE"""),4451.02)</f>
        <v>4451.02</v>
      </c>
      <c r="J346" s="2">
        <f>IFERROR(__xludf.DUMMYFUNCTION("""COMPUTED_VALUE"""),45793.66666666667)</f>
        <v>45793.66667</v>
      </c>
      <c r="K346" s="1">
        <f>IFERROR(__xludf.DUMMYFUNCTION("""COMPUTED_VALUE"""),4485.34)</f>
        <v>4485.34</v>
      </c>
      <c r="M346" s="2">
        <f>IFERROR(__xludf.DUMMYFUNCTION("""COMPUTED_VALUE"""),45793.66666666667)</f>
        <v>45793.66667</v>
      </c>
      <c r="N346" s="1">
        <f>IFERROR(__xludf.DUMMYFUNCTION("""COMPUTED_VALUE"""),1.04320743E8)</f>
        <v>104320743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IFERROR(__xludf.DUMMYFUNCTION("""COMPUTED_VALUE"""),4416.07)</f>
        <v>4416.07</v>
      </c>
      <c r="D347" s="2">
        <f>IFERROR(__xludf.DUMMYFUNCTION("""COMPUTED_VALUE"""),45796.66666666667)</f>
        <v>45796.66667</v>
      </c>
      <c r="E347" s="1">
        <f>IFERROR(__xludf.DUMMYFUNCTION("""COMPUTED_VALUE"""),4505.52)</f>
        <v>4505.52</v>
      </c>
      <c r="G347" s="2">
        <f>IFERROR(__xludf.DUMMYFUNCTION("""COMPUTED_VALUE"""),45796.66666666667)</f>
        <v>45796.66667</v>
      </c>
      <c r="H347" s="1">
        <f>IFERROR(__xludf.DUMMYFUNCTION("""COMPUTED_VALUE"""),4408.29)</f>
        <v>4408.29</v>
      </c>
      <c r="J347" s="2">
        <f>IFERROR(__xludf.DUMMYFUNCTION("""COMPUTED_VALUE"""),45796.66666666667)</f>
        <v>45796.66667</v>
      </c>
      <c r="K347" s="1">
        <f>IFERROR(__xludf.DUMMYFUNCTION("""COMPUTED_VALUE"""),4500.55)</f>
        <v>4500.55</v>
      </c>
      <c r="M347" s="2">
        <f>IFERROR(__xludf.DUMMYFUNCTION("""COMPUTED_VALUE"""),45796.66666666667)</f>
        <v>45796.66667</v>
      </c>
      <c r="N347" s="1">
        <f>IFERROR(__xludf.DUMMYFUNCTION("""COMPUTED_VALUE"""),8.3864728E7)</f>
        <v>83864728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IFERROR(__xludf.DUMMYFUNCTION("""COMPUTED_VALUE"""),4482.09)</f>
        <v>4482.09</v>
      </c>
      <c r="D348" s="2">
        <f>IFERROR(__xludf.DUMMYFUNCTION("""COMPUTED_VALUE"""),45797.66666666667)</f>
        <v>45797.66667</v>
      </c>
      <c r="E348" s="1">
        <f>IFERROR(__xludf.DUMMYFUNCTION("""COMPUTED_VALUE"""),4492.16)</f>
        <v>4492.16</v>
      </c>
      <c r="G348" s="2">
        <f>IFERROR(__xludf.DUMMYFUNCTION("""COMPUTED_VALUE"""),45797.66666666667)</f>
        <v>45797.66667</v>
      </c>
      <c r="H348" s="1">
        <f>IFERROR(__xludf.DUMMYFUNCTION("""COMPUTED_VALUE"""),4445.9)</f>
        <v>4445.9</v>
      </c>
      <c r="J348" s="2">
        <f>IFERROR(__xludf.DUMMYFUNCTION("""COMPUTED_VALUE"""),45797.66666666667)</f>
        <v>45797.66667</v>
      </c>
      <c r="K348" s="1">
        <f>IFERROR(__xludf.DUMMYFUNCTION("""COMPUTED_VALUE"""),4472.89)</f>
        <v>4472.89</v>
      </c>
      <c r="M348" s="2">
        <f>IFERROR(__xludf.DUMMYFUNCTION("""COMPUTED_VALUE"""),45797.66666666667)</f>
        <v>45797.66667</v>
      </c>
      <c r="N348" s="1">
        <f>IFERROR(__xludf.DUMMYFUNCTION("""COMPUTED_VALUE"""),8.0794712E7)</f>
        <v>80794712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IFERROR(__xludf.DUMMYFUNCTION("""COMPUTED_VALUE"""),4423.3)</f>
        <v>4423.3</v>
      </c>
      <c r="D349" s="2">
        <f>IFERROR(__xludf.DUMMYFUNCTION("""COMPUTED_VALUE"""),45798.66666666667)</f>
        <v>45798.66667</v>
      </c>
      <c r="E349" s="1">
        <f>IFERROR(__xludf.DUMMYFUNCTION("""COMPUTED_VALUE"""),4456.18)</f>
        <v>4456.18</v>
      </c>
      <c r="G349" s="2">
        <f>IFERROR(__xludf.DUMMYFUNCTION("""COMPUTED_VALUE"""),45798.66666666667)</f>
        <v>45798.66667</v>
      </c>
      <c r="H349" s="1">
        <f>IFERROR(__xludf.DUMMYFUNCTION("""COMPUTED_VALUE"""),4395.35)</f>
        <v>4395.35</v>
      </c>
      <c r="J349" s="2">
        <f>IFERROR(__xludf.DUMMYFUNCTION("""COMPUTED_VALUE"""),45798.66666666667)</f>
        <v>45798.66667</v>
      </c>
      <c r="K349" s="1">
        <f>IFERROR(__xludf.DUMMYFUNCTION("""COMPUTED_VALUE"""),4408.35)</f>
        <v>4408.35</v>
      </c>
      <c r="M349" s="2">
        <f>IFERROR(__xludf.DUMMYFUNCTION("""COMPUTED_VALUE"""),45798.66666666667)</f>
        <v>45798.66667</v>
      </c>
      <c r="N349" s="1">
        <f>IFERROR(__xludf.DUMMYFUNCTION("""COMPUTED_VALUE"""),1.03652701E8)</f>
        <v>103652701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IFERROR(__xludf.DUMMYFUNCTION("""COMPUTED_VALUE"""),4410.39)</f>
        <v>4410.39</v>
      </c>
      <c r="D350" s="2">
        <f>IFERROR(__xludf.DUMMYFUNCTION("""COMPUTED_VALUE"""),45799.66666666667)</f>
        <v>45799.66667</v>
      </c>
      <c r="E350" s="1">
        <f>IFERROR(__xludf.DUMMYFUNCTION("""COMPUTED_VALUE"""),4477.36)</f>
        <v>4477.36</v>
      </c>
      <c r="G350" s="2">
        <f>IFERROR(__xludf.DUMMYFUNCTION("""COMPUTED_VALUE"""),45799.66666666667)</f>
        <v>45799.66667</v>
      </c>
      <c r="H350" s="1">
        <f>IFERROR(__xludf.DUMMYFUNCTION("""COMPUTED_VALUE"""),4397.04)</f>
        <v>4397.04</v>
      </c>
      <c r="J350" s="2">
        <f>IFERROR(__xludf.DUMMYFUNCTION("""COMPUTED_VALUE"""),45799.66666666667)</f>
        <v>45799.66667</v>
      </c>
      <c r="K350" s="1">
        <f>IFERROR(__xludf.DUMMYFUNCTION("""COMPUTED_VALUE"""),4430.36)</f>
        <v>4430.36</v>
      </c>
      <c r="M350" s="2">
        <f>IFERROR(__xludf.DUMMYFUNCTION("""COMPUTED_VALUE"""),45799.66666666667)</f>
        <v>45799.66667</v>
      </c>
      <c r="N350" s="1">
        <f>IFERROR(__xludf.DUMMYFUNCTION("""COMPUTED_VALUE"""),8.4407966E7)</f>
        <v>84407966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IFERROR(__xludf.DUMMYFUNCTION("""COMPUTED_VALUE"""),4354.11)</f>
        <v>4354.11</v>
      </c>
      <c r="D351" s="2">
        <f>IFERROR(__xludf.DUMMYFUNCTION("""COMPUTED_VALUE"""),45800.66666666667)</f>
        <v>45800.66667</v>
      </c>
      <c r="E351" s="1">
        <f>IFERROR(__xludf.DUMMYFUNCTION("""COMPUTED_VALUE"""),4417.57)</f>
        <v>4417.57</v>
      </c>
      <c r="G351" s="2">
        <f>IFERROR(__xludf.DUMMYFUNCTION("""COMPUTED_VALUE"""),45800.66666666667)</f>
        <v>45800.66667</v>
      </c>
      <c r="H351" s="1">
        <f>IFERROR(__xludf.DUMMYFUNCTION("""COMPUTED_VALUE"""),4348.73)</f>
        <v>4348.73</v>
      </c>
      <c r="J351" s="2">
        <f>IFERROR(__xludf.DUMMYFUNCTION("""COMPUTED_VALUE"""),45800.66666666667)</f>
        <v>45800.66667</v>
      </c>
      <c r="K351" s="1">
        <f>IFERROR(__xludf.DUMMYFUNCTION("""COMPUTED_VALUE"""),4395.22)</f>
        <v>4395.22</v>
      </c>
      <c r="M351" s="2">
        <f>IFERROR(__xludf.DUMMYFUNCTION("""COMPUTED_VALUE"""),45800.66666666667)</f>
        <v>45800.66667</v>
      </c>
      <c r="N351" s="1">
        <f>IFERROR(__xludf.DUMMYFUNCTION("""COMPUTED_VALUE"""),7.1325046E7)</f>
        <v>71325046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IFERROR(__xludf.DUMMYFUNCTION("""COMPUTED_VALUE"""),4439.34)</f>
        <v>4439.34</v>
      </c>
      <c r="D352" s="2">
        <f>IFERROR(__xludf.DUMMYFUNCTION("""COMPUTED_VALUE"""),45804.66666666667)</f>
        <v>45804.66667</v>
      </c>
      <c r="E352" s="1">
        <f>IFERROR(__xludf.DUMMYFUNCTION("""COMPUTED_VALUE"""),4489.74)</f>
        <v>4489.74</v>
      </c>
      <c r="G352" s="2">
        <f>IFERROR(__xludf.DUMMYFUNCTION("""COMPUTED_VALUE"""),45804.66666666667)</f>
        <v>45804.66667</v>
      </c>
      <c r="H352" s="1">
        <f>IFERROR(__xludf.DUMMYFUNCTION("""COMPUTED_VALUE"""),4420.76)</f>
        <v>4420.76</v>
      </c>
      <c r="J352" s="2">
        <f>IFERROR(__xludf.DUMMYFUNCTION("""COMPUTED_VALUE"""),45804.66666666667)</f>
        <v>45804.66667</v>
      </c>
      <c r="K352" s="1">
        <f>IFERROR(__xludf.DUMMYFUNCTION("""COMPUTED_VALUE"""),4484.62)</f>
        <v>4484.62</v>
      </c>
      <c r="M352" s="2">
        <f>IFERROR(__xludf.DUMMYFUNCTION("""COMPUTED_VALUE"""),45804.66666666667)</f>
        <v>45804.66667</v>
      </c>
      <c r="N352" s="1">
        <f>IFERROR(__xludf.DUMMYFUNCTION("""COMPUTED_VALUE"""),8.2176988E7)</f>
        <v>82176988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IFERROR(__xludf.DUMMYFUNCTION("""COMPUTED_VALUE"""),4488.14)</f>
        <v>4488.14</v>
      </c>
      <c r="D353" s="2">
        <f>IFERROR(__xludf.DUMMYFUNCTION("""COMPUTED_VALUE"""),45805.66666666667)</f>
        <v>45805.66667</v>
      </c>
      <c r="E353" s="1">
        <f>IFERROR(__xludf.DUMMYFUNCTION("""COMPUTED_VALUE"""),4512.89)</f>
        <v>4512.89</v>
      </c>
      <c r="G353" s="2">
        <f>IFERROR(__xludf.DUMMYFUNCTION("""COMPUTED_VALUE"""),45805.66666666667)</f>
        <v>45805.66667</v>
      </c>
      <c r="H353" s="1">
        <f>IFERROR(__xludf.DUMMYFUNCTION("""COMPUTED_VALUE"""),4453.8)</f>
        <v>4453.8</v>
      </c>
      <c r="J353" s="2">
        <f>IFERROR(__xludf.DUMMYFUNCTION("""COMPUTED_VALUE"""),45805.66666666667)</f>
        <v>45805.66667</v>
      </c>
      <c r="K353" s="1">
        <f>IFERROR(__xludf.DUMMYFUNCTION("""COMPUTED_VALUE"""),4458.05)</f>
        <v>4458.05</v>
      </c>
      <c r="M353" s="2">
        <f>IFERROR(__xludf.DUMMYFUNCTION("""COMPUTED_VALUE"""),45805.66666666667)</f>
        <v>45805.66667</v>
      </c>
      <c r="N353" s="1">
        <f>IFERROR(__xludf.DUMMYFUNCTION("""COMPUTED_VALUE"""),6.4565139E7)</f>
        <v>64565139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IFERROR(__xludf.DUMMYFUNCTION("""COMPUTED_VALUE"""),4506.47)</f>
        <v>4506.47</v>
      </c>
      <c r="D354" s="2">
        <f>IFERROR(__xludf.DUMMYFUNCTION("""COMPUTED_VALUE"""),45806.66666666667)</f>
        <v>45806.66667</v>
      </c>
      <c r="E354" s="1">
        <f>IFERROR(__xludf.DUMMYFUNCTION("""COMPUTED_VALUE"""),4515.08)</f>
        <v>4515.08</v>
      </c>
      <c r="G354" s="2">
        <f>IFERROR(__xludf.DUMMYFUNCTION("""COMPUTED_VALUE"""),45806.66666666667)</f>
        <v>45806.66667</v>
      </c>
      <c r="H354" s="1">
        <f>IFERROR(__xludf.DUMMYFUNCTION("""COMPUTED_VALUE"""),4441.59)</f>
        <v>4441.59</v>
      </c>
      <c r="J354" s="2">
        <f>IFERROR(__xludf.DUMMYFUNCTION("""COMPUTED_VALUE"""),45806.66666666667)</f>
        <v>45806.66667</v>
      </c>
      <c r="K354" s="1">
        <f>IFERROR(__xludf.DUMMYFUNCTION("""COMPUTED_VALUE"""),4467.75)</f>
        <v>4467.75</v>
      </c>
      <c r="M354" s="2">
        <f>IFERROR(__xludf.DUMMYFUNCTION("""COMPUTED_VALUE"""),45806.66666666667)</f>
        <v>45806.66667</v>
      </c>
      <c r="N354" s="1">
        <f>IFERROR(__xludf.DUMMYFUNCTION("""COMPUTED_VALUE"""),7.783548E7)</f>
        <v>77835480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IFERROR(__xludf.DUMMYFUNCTION("""COMPUTED_VALUE"""),4451.08)</f>
        <v>4451.08</v>
      </c>
      <c r="D355" s="2">
        <f>IFERROR(__xludf.DUMMYFUNCTION("""COMPUTED_VALUE"""),45807.66666666667)</f>
        <v>45807.66667</v>
      </c>
      <c r="E355" s="1">
        <f>IFERROR(__xludf.DUMMYFUNCTION("""COMPUTED_VALUE"""),4505.85)</f>
        <v>4505.85</v>
      </c>
      <c r="G355" s="2">
        <f>IFERROR(__xludf.DUMMYFUNCTION("""COMPUTED_VALUE"""),45807.66666666667)</f>
        <v>45807.66667</v>
      </c>
      <c r="H355" s="1">
        <f>IFERROR(__xludf.DUMMYFUNCTION("""COMPUTED_VALUE"""),4437.4)</f>
        <v>4437.4</v>
      </c>
      <c r="J355" s="2">
        <f>IFERROR(__xludf.DUMMYFUNCTION("""COMPUTED_VALUE"""),45807.66666666667)</f>
        <v>45807.66667</v>
      </c>
      <c r="K355" s="1">
        <f>IFERROR(__xludf.DUMMYFUNCTION("""COMPUTED_VALUE"""),4490.12)</f>
        <v>4490.12</v>
      </c>
      <c r="M355" s="2">
        <f>IFERROR(__xludf.DUMMYFUNCTION("""COMPUTED_VALUE"""),45807.66666666667)</f>
        <v>45807.66667</v>
      </c>
      <c r="N355" s="1">
        <f>IFERROR(__xludf.DUMMYFUNCTION("""COMPUTED_VALUE"""),1.23638594E8)</f>
        <v>123638594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IFERROR(__xludf.DUMMYFUNCTION("""COMPUTED_VALUE"""),4487.57)</f>
        <v>4487.57</v>
      </c>
      <c r="D356" s="2">
        <f>IFERROR(__xludf.DUMMYFUNCTION("""COMPUTED_VALUE"""),45810.66666666667)</f>
        <v>45810.66667</v>
      </c>
      <c r="E356" s="1">
        <f>IFERROR(__xludf.DUMMYFUNCTION("""COMPUTED_VALUE"""),4535.26)</f>
        <v>4535.26</v>
      </c>
      <c r="G356" s="2">
        <f>IFERROR(__xludf.DUMMYFUNCTION("""COMPUTED_VALUE"""),45810.66666666667)</f>
        <v>45810.66667</v>
      </c>
      <c r="H356" s="1">
        <f>IFERROR(__xludf.DUMMYFUNCTION("""COMPUTED_VALUE"""),4458.63)</f>
        <v>4458.63</v>
      </c>
      <c r="J356" s="2">
        <f>IFERROR(__xludf.DUMMYFUNCTION("""COMPUTED_VALUE"""),45810.66666666667)</f>
        <v>45810.66667</v>
      </c>
      <c r="K356" s="1">
        <f>IFERROR(__xludf.DUMMYFUNCTION("""COMPUTED_VALUE"""),4532.69)</f>
        <v>4532.69</v>
      </c>
      <c r="M356" s="2">
        <f>IFERROR(__xludf.DUMMYFUNCTION("""COMPUTED_VALUE"""),45810.66666666667)</f>
        <v>45810.66667</v>
      </c>
      <c r="N356" s="1">
        <f>IFERROR(__xludf.DUMMYFUNCTION("""COMPUTED_VALUE"""),8.4595069E7)</f>
        <v>84595069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IFERROR(__xludf.DUMMYFUNCTION("""COMPUTED_VALUE"""),4540.44)</f>
        <v>4540.44</v>
      </c>
      <c r="D357" s="2">
        <f>IFERROR(__xludf.DUMMYFUNCTION("""COMPUTED_VALUE"""),45811.66666666667)</f>
        <v>45811.66667</v>
      </c>
      <c r="E357" s="1">
        <f>IFERROR(__xludf.DUMMYFUNCTION("""COMPUTED_VALUE"""),4572.05)</f>
        <v>4572.05</v>
      </c>
      <c r="G357" s="2">
        <f>IFERROR(__xludf.DUMMYFUNCTION("""COMPUTED_VALUE"""),45811.66666666667)</f>
        <v>45811.66667</v>
      </c>
      <c r="H357" s="1">
        <f>IFERROR(__xludf.DUMMYFUNCTION("""COMPUTED_VALUE"""),4517.39)</f>
        <v>4517.39</v>
      </c>
      <c r="J357" s="2">
        <f>IFERROR(__xludf.DUMMYFUNCTION("""COMPUTED_VALUE"""),45811.66666666667)</f>
        <v>45811.66667</v>
      </c>
      <c r="K357" s="1">
        <f>IFERROR(__xludf.DUMMYFUNCTION("""COMPUTED_VALUE"""),4529.42)</f>
        <v>4529.42</v>
      </c>
      <c r="M357" s="2">
        <f>IFERROR(__xludf.DUMMYFUNCTION("""COMPUTED_VALUE"""),45811.66666666667)</f>
        <v>45811.66667</v>
      </c>
      <c r="N357" s="1">
        <f>IFERROR(__xludf.DUMMYFUNCTION("""COMPUTED_VALUE"""),9.8657649E7)</f>
        <v>98657649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IFERROR(__xludf.DUMMYFUNCTION("""COMPUTED_VALUE"""),4535.46)</f>
        <v>4535.46</v>
      </c>
      <c r="D358" s="2">
        <f>IFERROR(__xludf.DUMMYFUNCTION("""COMPUTED_VALUE"""),45812.66666666667)</f>
        <v>45812.66667</v>
      </c>
      <c r="E358" s="1">
        <f>IFERROR(__xludf.DUMMYFUNCTION("""COMPUTED_VALUE"""),4558.85)</f>
        <v>4558.85</v>
      </c>
      <c r="G358" s="2">
        <f>IFERROR(__xludf.DUMMYFUNCTION("""COMPUTED_VALUE"""),45812.66666666667)</f>
        <v>45812.66667</v>
      </c>
      <c r="H358" s="1">
        <f>IFERROR(__xludf.DUMMYFUNCTION("""COMPUTED_VALUE"""),4519.4)</f>
        <v>4519.4</v>
      </c>
      <c r="J358" s="2">
        <f>IFERROR(__xludf.DUMMYFUNCTION("""COMPUTED_VALUE"""),45812.66666666667)</f>
        <v>45812.66667</v>
      </c>
      <c r="K358" s="1">
        <f>IFERROR(__xludf.DUMMYFUNCTION("""COMPUTED_VALUE"""),4541.71)</f>
        <v>4541.71</v>
      </c>
      <c r="M358" s="2">
        <f>IFERROR(__xludf.DUMMYFUNCTION("""COMPUTED_VALUE"""),45812.66666666667)</f>
        <v>45812.66667</v>
      </c>
      <c r="N358" s="1">
        <f>IFERROR(__xludf.DUMMYFUNCTION("""COMPUTED_VALUE"""),8.5734431E7)</f>
        <v>85734431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IFERROR(__xludf.DUMMYFUNCTION("""COMPUTED_VALUE"""),4568.73)</f>
        <v>4568.73</v>
      </c>
      <c r="D359" s="2">
        <f>IFERROR(__xludf.DUMMYFUNCTION("""COMPUTED_VALUE"""),45813.66666666667)</f>
        <v>45813.66667</v>
      </c>
      <c r="E359" s="1">
        <f>IFERROR(__xludf.DUMMYFUNCTION("""COMPUTED_VALUE"""),4603.04)</f>
        <v>4603.04</v>
      </c>
      <c r="G359" s="2">
        <f>IFERROR(__xludf.DUMMYFUNCTION("""COMPUTED_VALUE"""),45813.66666666667)</f>
        <v>45813.66667</v>
      </c>
      <c r="H359" s="1">
        <f>IFERROR(__xludf.DUMMYFUNCTION("""COMPUTED_VALUE"""),4512.56)</f>
        <v>4512.56</v>
      </c>
      <c r="J359" s="2">
        <f>IFERROR(__xludf.DUMMYFUNCTION("""COMPUTED_VALUE"""),45813.66666666667)</f>
        <v>45813.66667</v>
      </c>
      <c r="K359" s="1">
        <f>IFERROR(__xludf.DUMMYFUNCTION("""COMPUTED_VALUE"""),4517.98)</f>
        <v>4517.98</v>
      </c>
      <c r="M359" s="2">
        <f>IFERROR(__xludf.DUMMYFUNCTION("""COMPUTED_VALUE"""),45813.66666666667)</f>
        <v>45813.66667</v>
      </c>
      <c r="N359" s="1">
        <f>IFERROR(__xludf.DUMMYFUNCTION("""COMPUTED_VALUE"""),1.08096052E8)</f>
        <v>108096052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IFERROR(__xludf.DUMMYFUNCTION("""COMPUTED_VALUE"""),4588.94)</f>
        <v>4588.94</v>
      </c>
      <c r="D360" s="2">
        <f>IFERROR(__xludf.DUMMYFUNCTION("""COMPUTED_VALUE"""),45814.66666666667)</f>
        <v>45814.66667</v>
      </c>
      <c r="E360" s="1">
        <f>IFERROR(__xludf.DUMMYFUNCTION("""COMPUTED_VALUE"""),4606.75)</f>
        <v>4606.75</v>
      </c>
      <c r="G360" s="2">
        <f>IFERROR(__xludf.DUMMYFUNCTION("""COMPUTED_VALUE"""),45814.66666666667)</f>
        <v>45814.66667</v>
      </c>
      <c r="H360" s="1">
        <f>IFERROR(__xludf.DUMMYFUNCTION("""COMPUTED_VALUE"""),4557.78)</f>
        <v>4557.78</v>
      </c>
      <c r="J360" s="2">
        <f>IFERROR(__xludf.DUMMYFUNCTION("""COMPUTED_VALUE"""),45814.66666666667)</f>
        <v>45814.66667</v>
      </c>
      <c r="K360" s="1">
        <f>IFERROR(__xludf.DUMMYFUNCTION("""COMPUTED_VALUE"""),4601.75)</f>
        <v>4601.75</v>
      </c>
      <c r="M360" s="2">
        <f>IFERROR(__xludf.DUMMYFUNCTION("""COMPUTED_VALUE"""),45814.66666666667)</f>
        <v>45814.66667</v>
      </c>
      <c r="N360" s="1">
        <f>IFERROR(__xludf.DUMMYFUNCTION("""COMPUTED_VALUE"""),8.7520611E7)</f>
        <v>87520611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IFERROR(__xludf.DUMMYFUNCTION("""COMPUTED_VALUE"""),4610.93)</f>
        <v>4610.93</v>
      </c>
      <c r="D361" s="2">
        <f>IFERROR(__xludf.DUMMYFUNCTION("""COMPUTED_VALUE"""),45817.66666666667)</f>
        <v>45817.66667</v>
      </c>
      <c r="E361" s="1">
        <f>IFERROR(__xludf.DUMMYFUNCTION("""COMPUTED_VALUE"""),4657.95)</f>
        <v>4657.95</v>
      </c>
      <c r="G361" s="2">
        <f>IFERROR(__xludf.DUMMYFUNCTION("""COMPUTED_VALUE"""),45817.66666666667)</f>
        <v>45817.66667</v>
      </c>
      <c r="H361" s="1">
        <f>IFERROR(__xludf.DUMMYFUNCTION("""COMPUTED_VALUE"""),4587.16)</f>
        <v>4587.16</v>
      </c>
      <c r="J361" s="2">
        <f>IFERROR(__xludf.DUMMYFUNCTION("""COMPUTED_VALUE"""),45817.66666666667)</f>
        <v>45817.66667</v>
      </c>
      <c r="K361" s="1">
        <f>IFERROR(__xludf.DUMMYFUNCTION("""COMPUTED_VALUE"""),4644.17)</f>
        <v>4644.17</v>
      </c>
      <c r="M361" s="2">
        <f>IFERROR(__xludf.DUMMYFUNCTION("""COMPUTED_VALUE"""),45817.66666666667)</f>
        <v>45817.66667</v>
      </c>
      <c r="N361" s="1">
        <f>IFERROR(__xludf.DUMMYFUNCTION("""COMPUTED_VALUE"""),7.9713592E7)</f>
        <v>79713592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IFERROR(__xludf.DUMMYFUNCTION("""COMPUTED_VALUE"""),4637.44)</f>
        <v>4637.44</v>
      </c>
      <c r="D362" s="2">
        <f>IFERROR(__xludf.DUMMYFUNCTION("""COMPUTED_VALUE"""),45818.66666666667)</f>
        <v>45818.66667</v>
      </c>
      <c r="E362" s="1">
        <f>IFERROR(__xludf.DUMMYFUNCTION("""COMPUTED_VALUE"""),4659.48)</f>
        <v>4659.48</v>
      </c>
      <c r="G362" s="2">
        <f>IFERROR(__xludf.DUMMYFUNCTION("""COMPUTED_VALUE"""),45818.66666666667)</f>
        <v>45818.66667</v>
      </c>
      <c r="H362" s="1">
        <f>IFERROR(__xludf.DUMMYFUNCTION("""COMPUTED_VALUE"""),4595.43)</f>
        <v>4595.43</v>
      </c>
      <c r="J362" s="2">
        <f>IFERROR(__xludf.DUMMYFUNCTION("""COMPUTED_VALUE"""),45818.66666666667)</f>
        <v>45818.66667</v>
      </c>
      <c r="K362" s="1">
        <f>IFERROR(__xludf.DUMMYFUNCTION("""COMPUTED_VALUE"""),4653.27)</f>
        <v>4653.27</v>
      </c>
      <c r="M362" s="2">
        <f>IFERROR(__xludf.DUMMYFUNCTION("""COMPUTED_VALUE"""),45818.66666666667)</f>
        <v>45818.66667</v>
      </c>
      <c r="N362" s="1">
        <f>IFERROR(__xludf.DUMMYFUNCTION("""COMPUTED_VALUE"""),8.0335438E7)</f>
        <v>80335438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IFERROR(__xludf.DUMMYFUNCTION("""COMPUTED_VALUE"""),4647.0)</f>
        <v>4647</v>
      </c>
      <c r="D363" s="2">
        <f>IFERROR(__xludf.DUMMYFUNCTION("""COMPUTED_VALUE"""),45819.66666666667)</f>
        <v>45819.66667</v>
      </c>
      <c r="E363" s="1">
        <f>IFERROR(__xludf.DUMMYFUNCTION("""COMPUTED_VALUE"""),4659.34)</f>
        <v>4659.34</v>
      </c>
      <c r="G363" s="2">
        <f>IFERROR(__xludf.DUMMYFUNCTION("""COMPUTED_VALUE"""),45819.66666666667)</f>
        <v>45819.66667</v>
      </c>
      <c r="H363" s="1">
        <f>IFERROR(__xludf.DUMMYFUNCTION("""COMPUTED_VALUE"""),4561.8)</f>
        <v>4561.8</v>
      </c>
      <c r="J363" s="2">
        <f>IFERROR(__xludf.DUMMYFUNCTION("""COMPUTED_VALUE"""),45819.66666666667)</f>
        <v>45819.66667</v>
      </c>
      <c r="K363" s="1">
        <f>IFERROR(__xludf.DUMMYFUNCTION("""COMPUTED_VALUE"""),4570.82)</f>
        <v>4570.82</v>
      </c>
      <c r="M363" s="2">
        <f>IFERROR(__xludf.DUMMYFUNCTION("""COMPUTED_VALUE"""),45819.66666666667)</f>
        <v>45819.66667</v>
      </c>
      <c r="N363" s="1">
        <f>IFERROR(__xludf.DUMMYFUNCTION("""COMPUTED_VALUE"""),8.5068151E7)</f>
        <v>85068151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IFERROR(__xludf.DUMMYFUNCTION("""COMPUTED_VALUE"""),4543.05)</f>
        <v>4543.05</v>
      </c>
      <c r="D364" s="2">
        <f>IFERROR(__xludf.DUMMYFUNCTION("""COMPUTED_VALUE"""),45820.66666666667)</f>
        <v>45820.66667</v>
      </c>
      <c r="E364" s="1">
        <f>IFERROR(__xludf.DUMMYFUNCTION("""COMPUTED_VALUE"""),4574.21)</f>
        <v>4574.21</v>
      </c>
      <c r="G364" s="2">
        <f>IFERROR(__xludf.DUMMYFUNCTION("""COMPUTED_VALUE"""),45820.66666666667)</f>
        <v>45820.66667</v>
      </c>
      <c r="H364" s="1">
        <f>IFERROR(__xludf.DUMMYFUNCTION("""COMPUTED_VALUE"""),4534.9)</f>
        <v>4534.9</v>
      </c>
      <c r="J364" s="2">
        <f>IFERROR(__xludf.DUMMYFUNCTION("""COMPUTED_VALUE"""),45820.66666666667)</f>
        <v>45820.66667</v>
      </c>
      <c r="K364" s="1">
        <f>IFERROR(__xludf.DUMMYFUNCTION("""COMPUTED_VALUE"""),4570.43)</f>
        <v>4570.43</v>
      </c>
      <c r="M364" s="2">
        <f>IFERROR(__xludf.DUMMYFUNCTION("""COMPUTED_VALUE"""),45820.66666666667)</f>
        <v>45820.66667</v>
      </c>
      <c r="N364" s="1">
        <f>IFERROR(__xludf.DUMMYFUNCTION("""COMPUTED_VALUE"""),7.6769857E7)</f>
        <v>76769857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IFERROR(__xludf.DUMMYFUNCTION("""COMPUTED_VALUE"""),4516.74)</f>
        <v>4516.74</v>
      </c>
      <c r="D365" s="2">
        <f>IFERROR(__xludf.DUMMYFUNCTION("""COMPUTED_VALUE"""),45821.66666666667)</f>
        <v>45821.66667</v>
      </c>
      <c r="E365" s="1">
        <f>IFERROR(__xludf.DUMMYFUNCTION("""COMPUTED_VALUE"""),4575.4)</f>
        <v>4575.4</v>
      </c>
      <c r="G365" s="2">
        <f>IFERROR(__xludf.DUMMYFUNCTION("""COMPUTED_VALUE"""),45821.66666666667)</f>
        <v>45821.66667</v>
      </c>
      <c r="H365" s="1">
        <f>IFERROR(__xludf.DUMMYFUNCTION("""COMPUTED_VALUE"""),4513.62)</f>
        <v>4513.62</v>
      </c>
      <c r="J365" s="2">
        <f>IFERROR(__xludf.DUMMYFUNCTION("""COMPUTED_VALUE"""),45821.66666666667)</f>
        <v>45821.66667</v>
      </c>
      <c r="K365" s="1">
        <f>IFERROR(__xludf.DUMMYFUNCTION("""COMPUTED_VALUE"""),4539.78)</f>
        <v>4539.78</v>
      </c>
      <c r="M365" s="2">
        <f>IFERROR(__xludf.DUMMYFUNCTION("""COMPUTED_VALUE"""),45821.66666666667)</f>
        <v>45821.66667</v>
      </c>
      <c r="N365" s="1">
        <f>IFERROR(__xludf.DUMMYFUNCTION("""COMPUTED_VALUE"""),7.873044E7)</f>
        <v>78730440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IFERROR(__xludf.DUMMYFUNCTION("""COMPUTED_VALUE"""),4549.78)</f>
        <v>4549.78</v>
      </c>
      <c r="D366" s="2">
        <f>IFERROR(__xludf.DUMMYFUNCTION("""COMPUTED_VALUE"""),45824.66666666667)</f>
        <v>45824.66667</v>
      </c>
      <c r="E366" s="1">
        <f>IFERROR(__xludf.DUMMYFUNCTION("""COMPUTED_VALUE"""),4611.92)</f>
        <v>4611.92</v>
      </c>
      <c r="G366" s="2">
        <f>IFERROR(__xludf.DUMMYFUNCTION("""COMPUTED_VALUE"""),45824.66666666667)</f>
        <v>45824.66667</v>
      </c>
      <c r="H366" s="1">
        <f>IFERROR(__xludf.DUMMYFUNCTION("""COMPUTED_VALUE"""),4540.47)</f>
        <v>4540.47</v>
      </c>
      <c r="J366" s="2">
        <f>IFERROR(__xludf.DUMMYFUNCTION("""COMPUTED_VALUE"""),45824.66666666667)</f>
        <v>45824.66667</v>
      </c>
      <c r="K366" s="1">
        <f>IFERROR(__xludf.DUMMYFUNCTION("""COMPUTED_VALUE"""),4595.26)</f>
        <v>4595.26</v>
      </c>
      <c r="M366" s="2">
        <f>IFERROR(__xludf.DUMMYFUNCTION("""COMPUTED_VALUE"""),45824.66666666667)</f>
        <v>45824.66667</v>
      </c>
      <c r="N366" s="1">
        <f>IFERROR(__xludf.DUMMYFUNCTION("""COMPUTED_VALUE"""),8.0214511E7)</f>
        <v>80214511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IFERROR(__xludf.DUMMYFUNCTION("""COMPUTED_VALUE"""),4577.6)</f>
        <v>4577.6</v>
      </c>
      <c r="D367" s="2">
        <f>IFERROR(__xludf.DUMMYFUNCTION("""COMPUTED_VALUE"""),45825.66666666667)</f>
        <v>45825.66667</v>
      </c>
      <c r="E367" s="1">
        <f>IFERROR(__xludf.DUMMYFUNCTION("""COMPUTED_VALUE"""),4611.37)</f>
        <v>4611.37</v>
      </c>
      <c r="G367" s="2">
        <f>IFERROR(__xludf.DUMMYFUNCTION("""COMPUTED_VALUE"""),45825.66666666667)</f>
        <v>45825.66667</v>
      </c>
      <c r="H367" s="1">
        <f>IFERROR(__xludf.DUMMYFUNCTION("""COMPUTED_VALUE"""),4566.38)</f>
        <v>4566.38</v>
      </c>
      <c r="J367" s="2">
        <f>IFERROR(__xludf.DUMMYFUNCTION("""COMPUTED_VALUE"""),45825.66666666667)</f>
        <v>45825.66667</v>
      </c>
      <c r="K367" s="1">
        <f>IFERROR(__xludf.DUMMYFUNCTION("""COMPUTED_VALUE"""),4569.92)</f>
        <v>4569.92</v>
      </c>
      <c r="M367" s="2">
        <f>IFERROR(__xludf.DUMMYFUNCTION("""COMPUTED_VALUE"""),45825.66666666667)</f>
        <v>45825.66667</v>
      </c>
      <c r="N367" s="1">
        <f>IFERROR(__xludf.DUMMYFUNCTION("""COMPUTED_VALUE"""),7.6638395E7)</f>
        <v>76638395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IFERROR(__xludf.DUMMYFUNCTION("""COMPUTED_VALUE"""),4581.81)</f>
        <v>4581.81</v>
      </c>
      <c r="D368" s="2">
        <f>IFERROR(__xludf.DUMMYFUNCTION("""COMPUTED_VALUE"""),45826.66666666667)</f>
        <v>45826.66667</v>
      </c>
      <c r="E368" s="1">
        <f>IFERROR(__xludf.DUMMYFUNCTION("""COMPUTED_VALUE"""),4621.52)</f>
        <v>4621.52</v>
      </c>
      <c r="G368" s="2">
        <f>IFERROR(__xludf.DUMMYFUNCTION("""COMPUTED_VALUE"""),45826.66666666667)</f>
        <v>45826.66667</v>
      </c>
      <c r="H368" s="1">
        <f>IFERROR(__xludf.DUMMYFUNCTION("""COMPUTED_VALUE"""),4540.27)</f>
        <v>4540.27</v>
      </c>
      <c r="J368" s="2">
        <f>IFERROR(__xludf.DUMMYFUNCTION("""COMPUTED_VALUE"""),45826.66666666667)</f>
        <v>45826.66667</v>
      </c>
      <c r="K368" s="1">
        <f>IFERROR(__xludf.DUMMYFUNCTION("""COMPUTED_VALUE"""),4540.59)</f>
        <v>4540.59</v>
      </c>
      <c r="M368" s="2">
        <f>IFERROR(__xludf.DUMMYFUNCTION("""COMPUTED_VALUE"""),45826.66666666667)</f>
        <v>45826.66667</v>
      </c>
      <c r="N368" s="1">
        <f>IFERROR(__xludf.DUMMYFUNCTION("""COMPUTED_VALUE"""),8.3328094E7)</f>
        <v>83328094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IFERROR(__xludf.DUMMYFUNCTION("""COMPUTED_VALUE"""),4576.37)</f>
        <v>4576.37</v>
      </c>
      <c r="D369" s="2">
        <f>IFERROR(__xludf.DUMMYFUNCTION("""COMPUTED_VALUE"""),45828.66666666667)</f>
        <v>45828.66667</v>
      </c>
      <c r="E369" s="1">
        <f>IFERROR(__xludf.DUMMYFUNCTION("""COMPUTED_VALUE"""),4591.83)</f>
        <v>4591.83</v>
      </c>
      <c r="G369" s="2">
        <f>IFERROR(__xludf.DUMMYFUNCTION("""COMPUTED_VALUE"""),45828.66666666667)</f>
        <v>45828.66667</v>
      </c>
      <c r="H369" s="1">
        <f>IFERROR(__xludf.DUMMYFUNCTION("""COMPUTED_VALUE"""),4486.33)</f>
        <v>4486.33</v>
      </c>
      <c r="J369" s="2">
        <f>IFERROR(__xludf.DUMMYFUNCTION("""COMPUTED_VALUE"""),45828.66666666667)</f>
        <v>45828.66667</v>
      </c>
      <c r="K369" s="1">
        <f>IFERROR(__xludf.DUMMYFUNCTION("""COMPUTED_VALUE"""),4511.76)</f>
        <v>4511.76</v>
      </c>
      <c r="M369" s="2">
        <f>IFERROR(__xludf.DUMMYFUNCTION("""COMPUTED_VALUE"""),45828.66666666667)</f>
        <v>45828.66667</v>
      </c>
      <c r="N369" s="1">
        <f>IFERROR(__xludf.DUMMYFUNCTION("""COMPUTED_VALUE"""),1.40245493E8)</f>
        <v>140245493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IFERROR(__xludf.DUMMYFUNCTION("""COMPUTED_VALUE"""),4510.84)</f>
        <v>4510.84</v>
      </c>
      <c r="D370" s="2">
        <f>IFERROR(__xludf.DUMMYFUNCTION("""COMPUTED_VALUE"""),45831.66666666667)</f>
        <v>45831.66667</v>
      </c>
      <c r="E370" s="1">
        <f>IFERROR(__xludf.DUMMYFUNCTION("""COMPUTED_VALUE"""),4540.32)</f>
        <v>4540.32</v>
      </c>
      <c r="G370" s="2">
        <f>IFERROR(__xludf.DUMMYFUNCTION("""COMPUTED_VALUE"""),45831.66666666667)</f>
        <v>45831.66667</v>
      </c>
      <c r="H370" s="1">
        <f>IFERROR(__xludf.DUMMYFUNCTION("""COMPUTED_VALUE"""),4482.84)</f>
        <v>4482.84</v>
      </c>
      <c r="J370" s="2">
        <f>IFERROR(__xludf.DUMMYFUNCTION("""COMPUTED_VALUE"""),45831.66666666667)</f>
        <v>45831.66667</v>
      </c>
      <c r="K370" s="1">
        <f>IFERROR(__xludf.DUMMYFUNCTION("""COMPUTED_VALUE"""),4525.04)</f>
        <v>4525.04</v>
      </c>
      <c r="M370" s="2">
        <f>IFERROR(__xludf.DUMMYFUNCTION("""COMPUTED_VALUE"""),45831.66666666667)</f>
        <v>45831.66667</v>
      </c>
      <c r="N370" s="1">
        <f>IFERROR(__xludf.DUMMYFUNCTION("""COMPUTED_VALUE"""),9.1051776E7)</f>
        <v>91051776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IFERROR(__xludf.DUMMYFUNCTION("""COMPUTED_VALUE"""),4579.07)</f>
        <v>4579.07</v>
      </c>
      <c r="D371" s="2">
        <f>IFERROR(__xludf.DUMMYFUNCTION("""COMPUTED_VALUE"""),45832.66666666667)</f>
        <v>45832.66667</v>
      </c>
      <c r="E371" s="1">
        <f>IFERROR(__xludf.DUMMYFUNCTION("""COMPUTED_VALUE"""),4614.45)</f>
        <v>4614.45</v>
      </c>
      <c r="G371" s="2">
        <f>IFERROR(__xludf.DUMMYFUNCTION("""COMPUTED_VALUE"""),45832.66666666667)</f>
        <v>45832.66667</v>
      </c>
      <c r="H371" s="1">
        <f>IFERROR(__xludf.DUMMYFUNCTION("""COMPUTED_VALUE"""),4560.86)</f>
        <v>4560.86</v>
      </c>
      <c r="J371" s="2">
        <f>IFERROR(__xludf.DUMMYFUNCTION("""COMPUTED_VALUE"""),45832.66666666667)</f>
        <v>45832.66667</v>
      </c>
      <c r="K371" s="1">
        <f>IFERROR(__xludf.DUMMYFUNCTION("""COMPUTED_VALUE"""),4583.28)</f>
        <v>4583.28</v>
      </c>
      <c r="M371" s="2">
        <f>IFERROR(__xludf.DUMMYFUNCTION("""COMPUTED_VALUE"""),45832.66666666667)</f>
        <v>45832.66667</v>
      </c>
      <c r="N371" s="1">
        <f>IFERROR(__xludf.DUMMYFUNCTION("""COMPUTED_VALUE"""),9.3167479E7)</f>
        <v>93167479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IFERROR(__xludf.DUMMYFUNCTION("""COMPUTED_VALUE"""),4609.99)</f>
        <v>4609.99</v>
      </c>
      <c r="D372" s="2">
        <f>IFERROR(__xludf.DUMMYFUNCTION("""COMPUTED_VALUE"""),45833.66666666667)</f>
        <v>45833.66667</v>
      </c>
      <c r="E372" s="1">
        <f>IFERROR(__xludf.DUMMYFUNCTION("""COMPUTED_VALUE"""),4629.62)</f>
        <v>4629.62</v>
      </c>
      <c r="G372" s="2">
        <f>IFERROR(__xludf.DUMMYFUNCTION("""COMPUTED_VALUE"""),45833.66666666667)</f>
        <v>45833.66667</v>
      </c>
      <c r="H372" s="1">
        <f>IFERROR(__xludf.DUMMYFUNCTION("""COMPUTED_VALUE"""),4548.08)</f>
        <v>4548.08</v>
      </c>
      <c r="J372" s="2">
        <f>IFERROR(__xludf.DUMMYFUNCTION("""COMPUTED_VALUE"""),45833.66666666667)</f>
        <v>45833.66667</v>
      </c>
      <c r="K372" s="1">
        <f>IFERROR(__xludf.DUMMYFUNCTION("""COMPUTED_VALUE"""),4556.63)</f>
        <v>4556.63</v>
      </c>
      <c r="M372" s="2">
        <f>IFERROR(__xludf.DUMMYFUNCTION("""COMPUTED_VALUE"""),45833.66666666667)</f>
        <v>45833.66667</v>
      </c>
      <c r="N372" s="1">
        <f>IFERROR(__xludf.DUMMYFUNCTION("""COMPUTED_VALUE"""),6.6007365E7)</f>
        <v>66007365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IFERROR(__xludf.DUMMYFUNCTION("""COMPUTED_VALUE"""),4574.44)</f>
        <v>4574.44</v>
      </c>
      <c r="D373" s="2">
        <f>IFERROR(__xludf.DUMMYFUNCTION("""COMPUTED_VALUE"""),45834.66666666667)</f>
        <v>45834.66667</v>
      </c>
      <c r="E373" s="1">
        <f>IFERROR(__xludf.DUMMYFUNCTION("""COMPUTED_VALUE"""),4631.79)</f>
        <v>4631.79</v>
      </c>
      <c r="G373" s="2">
        <f>IFERROR(__xludf.DUMMYFUNCTION("""COMPUTED_VALUE"""),45834.66666666667)</f>
        <v>45834.66667</v>
      </c>
      <c r="H373" s="1">
        <f>IFERROR(__xludf.DUMMYFUNCTION("""COMPUTED_VALUE"""),4553.82)</f>
        <v>4553.82</v>
      </c>
      <c r="J373" s="2">
        <f>IFERROR(__xludf.DUMMYFUNCTION("""COMPUTED_VALUE"""),45834.66666666667)</f>
        <v>45834.66667</v>
      </c>
      <c r="K373" s="1">
        <f>IFERROR(__xludf.DUMMYFUNCTION("""COMPUTED_VALUE"""),4619.14)</f>
        <v>4619.14</v>
      </c>
      <c r="M373" s="2">
        <f>IFERROR(__xludf.DUMMYFUNCTION("""COMPUTED_VALUE"""),45834.66666666667)</f>
        <v>45834.66667</v>
      </c>
      <c r="N373" s="1">
        <f>IFERROR(__xludf.DUMMYFUNCTION("""COMPUTED_VALUE"""),1.00090209E8)</f>
        <v>100090209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IFERROR(__xludf.DUMMYFUNCTION("""COMPUTED_VALUE"""),4661.65)</f>
        <v>4661.65</v>
      </c>
      <c r="D374" s="2">
        <f>IFERROR(__xludf.DUMMYFUNCTION("""COMPUTED_VALUE"""),45835.66666666667)</f>
        <v>45835.66667</v>
      </c>
      <c r="E374" s="1">
        <f>IFERROR(__xludf.DUMMYFUNCTION("""COMPUTED_VALUE"""),4718.79)</f>
        <v>4718.79</v>
      </c>
      <c r="G374" s="2">
        <f>IFERROR(__xludf.DUMMYFUNCTION("""COMPUTED_VALUE"""),45835.66666666667)</f>
        <v>45835.66667</v>
      </c>
      <c r="H374" s="1">
        <f>IFERROR(__xludf.DUMMYFUNCTION("""COMPUTED_VALUE"""),4628.12)</f>
        <v>4628.12</v>
      </c>
      <c r="J374" s="2">
        <f>IFERROR(__xludf.DUMMYFUNCTION("""COMPUTED_VALUE"""),45835.66666666667)</f>
        <v>45835.66667</v>
      </c>
      <c r="K374" s="1">
        <f>IFERROR(__xludf.DUMMYFUNCTION("""COMPUTED_VALUE"""),4718.79)</f>
        <v>4718.79</v>
      </c>
      <c r="M374" s="2">
        <f>IFERROR(__xludf.DUMMYFUNCTION("""COMPUTED_VALUE"""),45835.66666666667)</f>
        <v>45835.66667</v>
      </c>
      <c r="N374" s="1">
        <f>IFERROR(__xludf.DUMMYFUNCTION("""COMPUTED_VALUE"""),1.84409317E8)</f>
        <v>184409317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IFERROR(__xludf.DUMMYFUNCTION("""COMPUTED_VALUE"""),4721.34)</f>
        <v>4721.34</v>
      </c>
      <c r="D375" s="2">
        <f>IFERROR(__xludf.DUMMYFUNCTION("""COMPUTED_VALUE"""),45838.66666666667)</f>
        <v>45838.66667</v>
      </c>
      <c r="E375" s="1">
        <f>IFERROR(__xludf.DUMMYFUNCTION("""COMPUTED_VALUE"""),4727.89)</f>
        <v>4727.89</v>
      </c>
      <c r="G375" s="2">
        <f>IFERROR(__xludf.DUMMYFUNCTION("""COMPUTED_VALUE"""),45838.66666666667)</f>
        <v>45838.66667</v>
      </c>
      <c r="H375" s="1">
        <f>IFERROR(__xludf.DUMMYFUNCTION("""COMPUTED_VALUE"""),4650.45)</f>
        <v>4650.45</v>
      </c>
      <c r="J375" s="2">
        <f>IFERROR(__xludf.DUMMYFUNCTION("""COMPUTED_VALUE"""),45838.66666666667)</f>
        <v>45838.66667</v>
      </c>
      <c r="K375" s="1">
        <f>IFERROR(__xludf.DUMMYFUNCTION("""COMPUTED_VALUE"""),4668.18)</f>
        <v>4668.18</v>
      </c>
      <c r="M375" s="2">
        <f>IFERROR(__xludf.DUMMYFUNCTION("""COMPUTED_VALUE"""),45838.66666666667)</f>
        <v>45838.66667</v>
      </c>
      <c r="N375" s="1">
        <f>IFERROR(__xludf.DUMMYFUNCTION("""COMPUTED_VALUE"""),1.04119309E8)</f>
        <v>104119309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IFERROR(__xludf.DUMMYFUNCTION("""COMPUTED_VALUE"""),4674.57)</f>
        <v>4674.57</v>
      </c>
      <c r="D376" s="2">
        <f>IFERROR(__xludf.DUMMYFUNCTION("""COMPUTED_VALUE"""),45839.66666666667)</f>
        <v>45839.66667</v>
      </c>
      <c r="E376" s="1">
        <f>IFERROR(__xludf.DUMMYFUNCTION("""COMPUTED_VALUE"""),4709.32)</f>
        <v>4709.32</v>
      </c>
      <c r="G376" s="2">
        <f>IFERROR(__xludf.DUMMYFUNCTION("""COMPUTED_VALUE"""),45839.66666666667)</f>
        <v>45839.66667</v>
      </c>
      <c r="H376" s="1">
        <f>IFERROR(__xludf.DUMMYFUNCTION("""COMPUTED_VALUE"""),4655.63)</f>
        <v>4655.63</v>
      </c>
      <c r="J376" s="2">
        <f>IFERROR(__xludf.DUMMYFUNCTION("""COMPUTED_VALUE"""),45839.66666666667)</f>
        <v>45839.66667</v>
      </c>
      <c r="K376" s="1">
        <f>IFERROR(__xludf.DUMMYFUNCTION("""COMPUTED_VALUE"""),4689.47)</f>
        <v>4689.47</v>
      </c>
      <c r="M376" s="2">
        <f>IFERROR(__xludf.DUMMYFUNCTION("""COMPUTED_VALUE"""),45839.66666666667)</f>
        <v>45839.66667</v>
      </c>
      <c r="N376" s="1">
        <f>IFERROR(__xludf.DUMMYFUNCTION("""COMPUTED_VALUE"""),8.8371143E7)</f>
        <v>88371143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IFERROR(__xludf.DUMMYFUNCTION("""COMPUTED_VALUE"""),4672.12)</f>
        <v>4672.12</v>
      </c>
      <c r="D377" s="2">
        <f>IFERROR(__xludf.DUMMYFUNCTION("""COMPUTED_VALUE"""),45840.66666666667)</f>
        <v>45840.66667</v>
      </c>
      <c r="E377" s="1">
        <f>IFERROR(__xludf.DUMMYFUNCTION("""COMPUTED_VALUE"""),4695.52)</f>
        <v>4695.52</v>
      </c>
      <c r="G377" s="2">
        <f>IFERROR(__xludf.DUMMYFUNCTION("""COMPUTED_VALUE"""),45840.66666666667)</f>
        <v>45840.66667</v>
      </c>
      <c r="H377" s="1">
        <f>IFERROR(__xludf.DUMMYFUNCTION("""COMPUTED_VALUE"""),4667.05)</f>
        <v>4667.05</v>
      </c>
      <c r="J377" s="2">
        <f>IFERROR(__xludf.DUMMYFUNCTION("""COMPUTED_VALUE"""),45840.66666666667)</f>
        <v>45840.66667</v>
      </c>
      <c r="K377" s="1">
        <f>IFERROR(__xludf.DUMMYFUNCTION("""COMPUTED_VALUE"""),4677.25)</f>
        <v>4677.25</v>
      </c>
      <c r="M377" s="2">
        <f>IFERROR(__xludf.DUMMYFUNCTION("""COMPUTED_VALUE"""),45840.66666666667)</f>
        <v>45840.66667</v>
      </c>
      <c r="N377" s="1">
        <f>IFERROR(__xludf.DUMMYFUNCTION("""COMPUTED_VALUE"""),7.0141627E7)</f>
        <v>70141627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IFERROR(__xludf.DUMMYFUNCTION("""COMPUTED_VALUE"""),4706.12)</f>
        <v>4706.12</v>
      </c>
      <c r="D378" s="2">
        <f>IFERROR(__xludf.DUMMYFUNCTION("""COMPUTED_VALUE"""),45841.54166666667)</f>
        <v>45841.54167</v>
      </c>
      <c r="E378" s="1">
        <f>IFERROR(__xludf.DUMMYFUNCTION("""COMPUTED_VALUE"""),4736.61)</f>
        <v>4736.61</v>
      </c>
      <c r="G378" s="2">
        <f>IFERROR(__xludf.DUMMYFUNCTION("""COMPUTED_VALUE"""),45841.54166666667)</f>
        <v>45841.54167</v>
      </c>
      <c r="H378" s="1">
        <f>IFERROR(__xludf.DUMMYFUNCTION("""COMPUTED_VALUE"""),4698.63)</f>
        <v>4698.63</v>
      </c>
      <c r="J378" s="2">
        <f>IFERROR(__xludf.DUMMYFUNCTION("""COMPUTED_VALUE"""),45841.54166666667)</f>
        <v>45841.54167</v>
      </c>
      <c r="K378" s="1">
        <f>IFERROR(__xludf.DUMMYFUNCTION("""COMPUTED_VALUE"""),4734.18)</f>
        <v>4734.18</v>
      </c>
      <c r="M378" s="2">
        <f>IFERROR(__xludf.DUMMYFUNCTION("""COMPUTED_VALUE"""),45841.54166666667)</f>
        <v>45841.54167</v>
      </c>
      <c r="N378" s="1">
        <f>IFERROR(__xludf.DUMMYFUNCTION("""COMPUTED_VALUE"""),5.3758598E7)</f>
        <v>53758598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IFERROR(__xludf.DUMMYFUNCTION("""COMPUTED_VALUE"""),4727.41)</f>
        <v>4727.41</v>
      </c>
      <c r="D379" s="2">
        <f>IFERROR(__xludf.DUMMYFUNCTION("""COMPUTED_VALUE"""),45845.66666666667)</f>
        <v>45845.66667</v>
      </c>
      <c r="E379" s="1">
        <f>IFERROR(__xludf.DUMMYFUNCTION("""COMPUTED_VALUE"""),4744.22)</f>
        <v>4744.22</v>
      </c>
      <c r="G379" s="2">
        <f>IFERROR(__xludf.DUMMYFUNCTION("""COMPUTED_VALUE"""),45845.66666666667)</f>
        <v>45845.66667</v>
      </c>
      <c r="H379" s="1">
        <f>IFERROR(__xludf.DUMMYFUNCTION("""COMPUTED_VALUE"""),4710.45)</f>
        <v>4710.45</v>
      </c>
      <c r="J379" s="2">
        <f>IFERROR(__xludf.DUMMYFUNCTION("""COMPUTED_VALUE"""),45845.66666666667)</f>
        <v>45845.66667</v>
      </c>
      <c r="K379" s="1">
        <f>IFERROR(__xludf.DUMMYFUNCTION("""COMPUTED_VALUE"""),4744.22)</f>
        <v>4744.22</v>
      </c>
      <c r="M379" s="2">
        <f>IFERROR(__xludf.DUMMYFUNCTION("""COMPUTED_VALUE"""),45845.66666666667)</f>
        <v>45845.66667</v>
      </c>
      <c r="N379" s="1">
        <f>IFERROR(__xludf.DUMMYFUNCTION("""COMPUTED_VALUE"""),7.7109973E7)</f>
        <v>77109973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IFERROR(__xludf.DUMMYFUNCTION("""COMPUTED_VALUE"""),4737.15)</f>
        <v>4737.15</v>
      </c>
      <c r="D380" s="2">
        <f>IFERROR(__xludf.DUMMYFUNCTION("""COMPUTED_VALUE"""),45846.66666666667)</f>
        <v>45846.66667</v>
      </c>
      <c r="E380" s="1">
        <f>IFERROR(__xludf.DUMMYFUNCTION("""COMPUTED_VALUE"""),4737.36)</f>
        <v>4737.36</v>
      </c>
      <c r="G380" s="2">
        <f>IFERROR(__xludf.DUMMYFUNCTION("""COMPUTED_VALUE"""),45846.66666666667)</f>
        <v>45846.66667</v>
      </c>
      <c r="H380" s="1">
        <f>IFERROR(__xludf.DUMMYFUNCTION("""COMPUTED_VALUE"""),4652.68)</f>
        <v>4652.68</v>
      </c>
      <c r="J380" s="2">
        <f>IFERROR(__xludf.DUMMYFUNCTION("""COMPUTED_VALUE"""),45846.66666666667)</f>
        <v>45846.66667</v>
      </c>
      <c r="K380" s="1">
        <f>IFERROR(__xludf.DUMMYFUNCTION("""COMPUTED_VALUE"""),4664.49)</f>
        <v>4664.49</v>
      </c>
      <c r="M380" s="2">
        <f>IFERROR(__xludf.DUMMYFUNCTION("""COMPUTED_VALUE"""),45846.66666666667)</f>
        <v>45846.66667</v>
      </c>
      <c r="N380" s="1">
        <f>IFERROR(__xludf.DUMMYFUNCTION("""COMPUTED_VALUE"""),8.6280914E7)</f>
        <v>86280914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IFERROR(__xludf.DUMMYFUNCTION("""COMPUTED_VALUE"""),4696.33)</f>
        <v>4696.33</v>
      </c>
      <c r="D381" s="2">
        <f>IFERROR(__xludf.DUMMYFUNCTION("""COMPUTED_VALUE"""),45847.66666666667)</f>
        <v>45847.66667</v>
      </c>
      <c r="E381" s="1">
        <f>IFERROR(__xludf.DUMMYFUNCTION("""COMPUTED_VALUE"""),4728.94)</f>
        <v>4728.94</v>
      </c>
      <c r="G381" s="2">
        <f>IFERROR(__xludf.DUMMYFUNCTION("""COMPUTED_VALUE"""),45847.66666666667)</f>
        <v>45847.66667</v>
      </c>
      <c r="H381" s="1">
        <f>IFERROR(__xludf.DUMMYFUNCTION("""COMPUTED_VALUE"""),4675.05)</f>
        <v>4675.05</v>
      </c>
      <c r="J381" s="2">
        <f>IFERROR(__xludf.DUMMYFUNCTION("""COMPUTED_VALUE"""),45847.66666666667)</f>
        <v>45847.66667</v>
      </c>
      <c r="K381" s="1">
        <f>IFERROR(__xludf.DUMMYFUNCTION("""COMPUTED_VALUE"""),4706.7)</f>
        <v>4706.7</v>
      </c>
      <c r="M381" s="2">
        <f>IFERROR(__xludf.DUMMYFUNCTION("""COMPUTED_VALUE"""),45847.66666666667)</f>
        <v>45847.66667</v>
      </c>
      <c r="N381" s="1">
        <f>IFERROR(__xludf.DUMMYFUNCTION("""COMPUTED_VALUE"""),7.3139863E7)</f>
        <v>73139863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IFERROR(__xludf.DUMMYFUNCTION("""COMPUTED_VALUE"""),4699.09)</f>
        <v>4699.09</v>
      </c>
      <c r="D382" s="2">
        <f>IFERROR(__xludf.DUMMYFUNCTION("""COMPUTED_VALUE"""),45848.66666666667)</f>
        <v>45848.66667</v>
      </c>
      <c r="E382" s="1">
        <f>IFERROR(__xludf.DUMMYFUNCTION("""COMPUTED_VALUE"""),4704.49)</f>
        <v>4704.49</v>
      </c>
      <c r="G382" s="2">
        <f>IFERROR(__xludf.DUMMYFUNCTION("""COMPUTED_VALUE"""),45848.66666666667)</f>
        <v>45848.66667</v>
      </c>
      <c r="H382" s="1">
        <f>IFERROR(__xludf.DUMMYFUNCTION("""COMPUTED_VALUE"""),4656.18)</f>
        <v>4656.18</v>
      </c>
      <c r="J382" s="2">
        <f>IFERROR(__xludf.DUMMYFUNCTION("""COMPUTED_VALUE"""),45848.66666666667)</f>
        <v>45848.66667</v>
      </c>
      <c r="K382" s="1">
        <f>IFERROR(__xludf.DUMMYFUNCTION("""COMPUTED_VALUE"""),4685.6)</f>
        <v>4685.6</v>
      </c>
      <c r="M382" s="2">
        <f>IFERROR(__xludf.DUMMYFUNCTION("""COMPUTED_VALUE"""),45848.66666666667)</f>
        <v>45848.66667</v>
      </c>
      <c r="N382" s="1">
        <f>IFERROR(__xludf.DUMMYFUNCTION("""COMPUTED_VALUE"""),7.6290658E7)</f>
        <v>76290658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IFERROR(__xludf.DUMMYFUNCTION("""COMPUTED_VALUE"""),4704.53)</f>
        <v>4704.53</v>
      </c>
      <c r="D383" s="2">
        <f>IFERROR(__xludf.DUMMYFUNCTION("""COMPUTED_VALUE"""),45849.66666666667)</f>
        <v>45849.66667</v>
      </c>
      <c r="E383" s="1">
        <f>IFERROR(__xludf.DUMMYFUNCTION("""COMPUTED_VALUE"""),4744.53)</f>
        <v>4744.53</v>
      </c>
      <c r="G383" s="2">
        <f>IFERROR(__xludf.DUMMYFUNCTION("""COMPUTED_VALUE"""),45849.66666666667)</f>
        <v>45849.66667</v>
      </c>
      <c r="H383" s="1">
        <f>IFERROR(__xludf.DUMMYFUNCTION("""COMPUTED_VALUE"""),4687.82)</f>
        <v>4687.82</v>
      </c>
      <c r="J383" s="2">
        <f>IFERROR(__xludf.DUMMYFUNCTION("""COMPUTED_VALUE"""),45849.66666666667)</f>
        <v>45849.66667</v>
      </c>
      <c r="K383" s="1">
        <f>IFERROR(__xludf.DUMMYFUNCTION("""COMPUTED_VALUE"""),4722.26)</f>
        <v>4722.26</v>
      </c>
      <c r="M383" s="2">
        <f>IFERROR(__xludf.DUMMYFUNCTION("""COMPUTED_VALUE"""),45849.66666666667)</f>
        <v>45849.66667</v>
      </c>
      <c r="N383" s="1">
        <f>IFERROR(__xludf.DUMMYFUNCTION("""COMPUTED_VALUE"""),8.4923537E7)</f>
        <v>84923537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IFERROR(__xludf.DUMMYFUNCTION("""COMPUTED_VALUE"""),4726.67)</f>
        <v>4726.67</v>
      </c>
      <c r="D384" s="2">
        <f>IFERROR(__xludf.DUMMYFUNCTION("""COMPUTED_VALUE"""),45852.66666666667)</f>
        <v>45852.66667</v>
      </c>
      <c r="E384" s="1">
        <f>IFERROR(__xludf.DUMMYFUNCTION("""COMPUTED_VALUE"""),4752.64)</f>
        <v>4752.64</v>
      </c>
      <c r="G384" s="2">
        <f>IFERROR(__xludf.DUMMYFUNCTION("""COMPUTED_VALUE"""),45852.66666666667)</f>
        <v>45852.66667</v>
      </c>
      <c r="H384" s="1">
        <f>IFERROR(__xludf.DUMMYFUNCTION("""COMPUTED_VALUE"""),4718.69)</f>
        <v>4718.69</v>
      </c>
      <c r="J384" s="2">
        <f>IFERROR(__xludf.DUMMYFUNCTION("""COMPUTED_VALUE"""),45852.66666666667)</f>
        <v>45852.66667</v>
      </c>
      <c r="K384" s="1">
        <f>IFERROR(__xludf.DUMMYFUNCTION("""COMPUTED_VALUE"""),4749.23)</f>
        <v>4749.23</v>
      </c>
      <c r="M384" s="2">
        <f>IFERROR(__xludf.DUMMYFUNCTION("""COMPUTED_VALUE"""),45852.66666666667)</f>
        <v>45852.66667</v>
      </c>
      <c r="N384" s="1">
        <f>IFERROR(__xludf.DUMMYFUNCTION("""COMPUTED_VALUE"""),6.9069449E7)</f>
        <v>69069449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IFERROR(__xludf.DUMMYFUNCTION("""COMPUTED_VALUE"""),4751.25)</f>
        <v>4751.25</v>
      </c>
      <c r="D385" s="2">
        <f>IFERROR(__xludf.DUMMYFUNCTION("""COMPUTED_VALUE"""),45853.66666666667)</f>
        <v>45853.66667</v>
      </c>
      <c r="E385" s="1">
        <f>IFERROR(__xludf.DUMMYFUNCTION("""COMPUTED_VALUE"""),4765.39)</f>
        <v>4765.39</v>
      </c>
      <c r="G385" s="2">
        <f>IFERROR(__xludf.DUMMYFUNCTION("""COMPUTED_VALUE"""),45853.66666666667)</f>
        <v>45853.66667</v>
      </c>
      <c r="H385" s="1">
        <f>IFERROR(__xludf.DUMMYFUNCTION("""COMPUTED_VALUE"""),4732.46)</f>
        <v>4732.46</v>
      </c>
      <c r="J385" s="2">
        <f>IFERROR(__xludf.DUMMYFUNCTION("""COMPUTED_VALUE"""),45853.66666666667)</f>
        <v>45853.66667</v>
      </c>
      <c r="K385" s="1">
        <f>IFERROR(__xludf.DUMMYFUNCTION("""COMPUTED_VALUE"""),4742.91)</f>
        <v>4742.91</v>
      </c>
      <c r="M385" s="2">
        <f>IFERROR(__xludf.DUMMYFUNCTION("""COMPUTED_VALUE"""),45853.66666666667)</f>
        <v>45853.66667</v>
      </c>
      <c r="N385" s="1">
        <f>IFERROR(__xludf.DUMMYFUNCTION("""COMPUTED_VALUE"""),6.8485565E7)</f>
        <v>68485565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IFERROR(__xludf.DUMMYFUNCTION("""COMPUTED_VALUE"""),4738.0)</f>
        <v>4738</v>
      </c>
      <c r="D386" s="2">
        <f>IFERROR(__xludf.DUMMYFUNCTION("""COMPUTED_VALUE"""),45854.66666666667)</f>
        <v>45854.66667</v>
      </c>
      <c r="E386" s="1">
        <f>IFERROR(__xludf.DUMMYFUNCTION("""COMPUTED_VALUE"""),4738.0)</f>
        <v>4738</v>
      </c>
      <c r="G386" s="2">
        <f>IFERROR(__xludf.DUMMYFUNCTION("""COMPUTED_VALUE"""),45854.66666666667)</f>
        <v>45854.66667</v>
      </c>
      <c r="H386" s="1">
        <f>IFERROR(__xludf.DUMMYFUNCTION("""COMPUTED_VALUE"""),4669.64)</f>
        <v>4669.64</v>
      </c>
      <c r="J386" s="2">
        <f>IFERROR(__xludf.DUMMYFUNCTION("""COMPUTED_VALUE"""),45854.66666666667)</f>
        <v>45854.66667</v>
      </c>
      <c r="K386" s="1">
        <f>IFERROR(__xludf.DUMMYFUNCTION("""COMPUTED_VALUE"""),4684.39)</f>
        <v>4684.39</v>
      </c>
      <c r="M386" s="2">
        <f>IFERROR(__xludf.DUMMYFUNCTION("""COMPUTED_VALUE"""),45854.66666666667)</f>
        <v>45854.66667</v>
      </c>
      <c r="N386" s="1">
        <f>IFERROR(__xludf.DUMMYFUNCTION("""COMPUTED_VALUE"""),7.1955423E7)</f>
        <v>71955423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IFERROR(__xludf.DUMMYFUNCTION("""COMPUTED_VALUE"""),4685.92)</f>
        <v>4685.92</v>
      </c>
      <c r="D387" s="2">
        <f>IFERROR(__xludf.DUMMYFUNCTION("""COMPUTED_VALUE"""),45855.66666666667)</f>
        <v>45855.66667</v>
      </c>
      <c r="E387" s="1">
        <f>IFERROR(__xludf.DUMMYFUNCTION("""COMPUTED_VALUE"""),4705.45)</f>
        <v>4705.45</v>
      </c>
      <c r="G387" s="2">
        <f>IFERROR(__xludf.DUMMYFUNCTION("""COMPUTED_VALUE"""),45855.66666666667)</f>
        <v>45855.66667</v>
      </c>
      <c r="H387" s="1">
        <f>IFERROR(__xludf.DUMMYFUNCTION("""COMPUTED_VALUE"""),4677.31)</f>
        <v>4677.31</v>
      </c>
      <c r="J387" s="2">
        <f>IFERROR(__xludf.DUMMYFUNCTION("""COMPUTED_VALUE"""),45855.66666666667)</f>
        <v>45855.66667</v>
      </c>
      <c r="K387" s="1">
        <f>IFERROR(__xludf.DUMMYFUNCTION("""COMPUTED_VALUE"""),4697.37)</f>
        <v>4697.37</v>
      </c>
      <c r="M387" s="2">
        <f>IFERROR(__xludf.DUMMYFUNCTION("""COMPUTED_VALUE"""),45855.66666666667)</f>
        <v>45855.66667</v>
      </c>
      <c r="N387" s="1">
        <f>IFERROR(__xludf.DUMMYFUNCTION("""COMPUTED_VALUE"""),6.956388E7)</f>
        <v>69563880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IFERROR(__xludf.DUMMYFUNCTION("""COMPUTED_VALUE"""),4717.51)</f>
        <v>4717.51</v>
      </c>
      <c r="D388" s="2">
        <f>IFERROR(__xludf.DUMMYFUNCTION("""COMPUTED_VALUE"""),45856.66666666667)</f>
        <v>45856.66667</v>
      </c>
      <c r="E388" s="1">
        <f>IFERROR(__xludf.DUMMYFUNCTION("""COMPUTED_VALUE"""),4731.24)</f>
        <v>4731.24</v>
      </c>
      <c r="G388" s="2">
        <f>IFERROR(__xludf.DUMMYFUNCTION("""COMPUTED_VALUE"""),45856.66666666667)</f>
        <v>45856.66667</v>
      </c>
      <c r="H388" s="1">
        <f>IFERROR(__xludf.DUMMYFUNCTION("""COMPUTED_VALUE"""),4688.72)</f>
        <v>4688.72</v>
      </c>
      <c r="J388" s="2">
        <f>IFERROR(__xludf.DUMMYFUNCTION("""COMPUTED_VALUE"""),45856.66666666667)</f>
        <v>45856.66667</v>
      </c>
      <c r="K388" s="1">
        <f>IFERROR(__xludf.DUMMYFUNCTION("""COMPUTED_VALUE"""),4729.16)</f>
        <v>4729.16</v>
      </c>
      <c r="M388" s="2">
        <f>IFERROR(__xludf.DUMMYFUNCTION("""COMPUTED_VALUE"""),45856.66666666667)</f>
        <v>45856.66667</v>
      </c>
      <c r="N388" s="1">
        <f>IFERROR(__xludf.DUMMYFUNCTION("""COMPUTED_VALUE"""),7.8667726E7)</f>
        <v>78667726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IFERROR(__xludf.DUMMYFUNCTION("""COMPUTED_VALUE"""),4726.47)</f>
        <v>4726.47</v>
      </c>
      <c r="D389" s="2">
        <f>IFERROR(__xludf.DUMMYFUNCTION("""COMPUTED_VALUE"""),45859.66666666667)</f>
        <v>45859.66667</v>
      </c>
      <c r="E389" s="1">
        <f>IFERROR(__xludf.DUMMYFUNCTION("""COMPUTED_VALUE"""),4783.23)</f>
        <v>4783.23</v>
      </c>
      <c r="G389" s="2">
        <f>IFERROR(__xludf.DUMMYFUNCTION("""COMPUTED_VALUE"""),45859.66666666667)</f>
        <v>45859.66667</v>
      </c>
      <c r="H389" s="1">
        <f>IFERROR(__xludf.DUMMYFUNCTION("""COMPUTED_VALUE"""),4726.47)</f>
        <v>4726.47</v>
      </c>
      <c r="J389" s="2">
        <f>IFERROR(__xludf.DUMMYFUNCTION("""COMPUTED_VALUE"""),45859.66666666667)</f>
        <v>45859.66667</v>
      </c>
      <c r="K389" s="1">
        <f>IFERROR(__xludf.DUMMYFUNCTION("""COMPUTED_VALUE"""),4775.87)</f>
        <v>4775.87</v>
      </c>
      <c r="M389" s="2">
        <f>IFERROR(__xludf.DUMMYFUNCTION("""COMPUTED_VALUE"""),45859.66666666667)</f>
        <v>45859.66667</v>
      </c>
      <c r="N389" s="1">
        <f>IFERROR(__xludf.DUMMYFUNCTION("""COMPUTED_VALUE"""),7.6922996E7)</f>
        <v>76922996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IFERROR(__xludf.DUMMYFUNCTION("""COMPUTED_VALUE"""),4784.11)</f>
        <v>4784.11</v>
      </c>
      <c r="D390" s="2">
        <f>IFERROR(__xludf.DUMMYFUNCTION("""COMPUTED_VALUE"""),45860.66666666667)</f>
        <v>45860.66667</v>
      </c>
      <c r="E390" s="1">
        <f>IFERROR(__xludf.DUMMYFUNCTION("""COMPUTED_VALUE"""),4796.08)</f>
        <v>4796.08</v>
      </c>
      <c r="G390" s="2">
        <f>IFERROR(__xludf.DUMMYFUNCTION("""COMPUTED_VALUE"""),45860.66666666667)</f>
        <v>45860.66667</v>
      </c>
      <c r="H390" s="1">
        <f>IFERROR(__xludf.DUMMYFUNCTION("""COMPUTED_VALUE"""),4740.87)</f>
        <v>4740.87</v>
      </c>
      <c r="J390" s="2">
        <f>IFERROR(__xludf.DUMMYFUNCTION("""COMPUTED_VALUE"""),45860.66666666667)</f>
        <v>45860.66667</v>
      </c>
      <c r="K390" s="1">
        <f>IFERROR(__xludf.DUMMYFUNCTION("""COMPUTED_VALUE"""),4754.11)</f>
        <v>4754.11</v>
      </c>
      <c r="M390" s="2">
        <f>IFERROR(__xludf.DUMMYFUNCTION("""COMPUTED_VALUE"""),45860.66666666667)</f>
        <v>45860.66667</v>
      </c>
      <c r="N390" s="1">
        <f>IFERROR(__xludf.DUMMYFUNCTION("""COMPUTED_VALUE"""),7.4629837E7)</f>
        <v>74629837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IFERROR(__xludf.DUMMYFUNCTION("""COMPUTED_VALUE"""),4767.92)</f>
        <v>4767.92</v>
      </c>
      <c r="D391" s="2">
        <f>IFERROR(__xludf.DUMMYFUNCTION("""COMPUTED_VALUE"""),45861.66666666667)</f>
        <v>45861.66667</v>
      </c>
      <c r="E391" s="1">
        <f>IFERROR(__xludf.DUMMYFUNCTION("""COMPUTED_VALUE"""),4773.4)</f>
        <v>4773.4</v>
      </c>
      <c r="G391" s="2">
        <f>IFERROR(__xludf.DUMMYFUNCTION("""COMPUTED_VALUE"""),45861.66666666667)</f>
        <v>45861.66667</v>
      </c>
      <c r="H391" s="1">
        <f>IFERROR(__xludf.DUMMYFUNCTION("""COMPUTED_VALUE"""),4749.76)</f>
        <v>4749.76</v>
      </c>
      <c r="J391" s="2">
        <f>IFERROR(__xludf.DUMMYFUNCTION("""COMPUTED_VALUE"""),45861.66666666667)</f>
        <v>45861.66667</v>
      </c>
      <c r="K391" s="1">
        <f>IFERROR(__xludf.DUMMYFUNCTION("""COMPUTED_VALUE"""),4764.61)</f>
        <v>4764.61</v>
      </c>
      <c r="M391" s="2">
        <f>IFERROR(__xludf.DUMMYFUNCTION("""COMPUTED_VALUE"""),45861.66666666667)</f>
        <v>45861.66667</v>
      </c>
      <c r="N391" s="1">
        <f>IFERROR(__xludf.DUMMYFUNCTION("""COMPUTED_VALUE"""),6.2683738E7)</f>
        <v>62683738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IFERROR(__xludf.DUMMYFUNCTION("""COMPUTED_VALUE"""),4774.78)</f>
        <v>4774.78</v>
      </c>
      <c r="D392" s="2">
        <f>IFERROR(__xludf.DUMMYFUNCTION("""COMPUTED_VALUE"""),45862.66666666667)</f>
        <v>45862.66667</v>
      </c>
      <c r="E392" s="1">
        <f>IFERROR(__xludf.DUMMYFUNCTION("""COMPUTED_VALUE"""),4850.62)</f>
        <v>4850.62</v>
      </c>
      <c r="G392" s="2">
        <f>IFERROR(__xludf.DUMMYFUNCTION("""COMPUTED_VALUE"""),45862.66666666667)</f>
        <v>45862.66667</v>
      </c>
      <c r="H392" s="1">
        <f>IFERROR(__xludf.DUMMYFUNCTION("""COMPUTED_VALUE"""),4771.01)</f>
        <v>4771.01</v>
      </c>
      <c r="J392" s="2">
        <f>IFERROR(__xludf.DUMMYFUNCTION("""COMPUTED_VALUE"""),45862.66666666667)</f>
        <v>45862.66667</v>
      </c>
      <c r="K392" s="1">
        <f>IFERROR(__xludf.DUMMYFUNCTION("""COMPUTED_VALUE"""),4820.45)</f>
        <v>4820.45</v>
      </c>
      <c r="M392" s="2">
        <f>IFERROR(__xludf.DUMMYFUNCTION("""COMPUTED_VALUE"""),45862.66666666667)</f>
        <v>45862.66667</v>
      </c>
      <c r="N392" s="1">
        <f>IFERROR(__xludf.DUMMYFUNCTION("""COMPUTED_VALUE"""),8.4966839E7)</f>
        <v>84966839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IFERROR(__xludf.DUMMYFUNCTION("""COMPUTED_VALUE"""),4823.17)</f>
        <v>4823.17</v>
      </c>
      <c r="D393" s="2">
        <f>IFERROR(__xludf.DUMMYFUNCTION("""COMPUTED_VALUE"""),45863.66666666667)</f>
        <v>45863.66667</v>
      </c>
      <c r="E393" s="1">
        <f>IFERROR(__xludf.DUMMYFUNCTION("""COMPUTED_VALUE"""),4832.68)</f>
        <v>4832.68</v>
      </c>
      <c r="G393" s="2">
        <f>IFERROR(__xludf.DUMMYFUNCTION("""COMPUTED_VALUE"""),45863.66666666667)</f>
        <v>45863.66667</v>
      </c>
      <c r="H393" s="1">
        <f>IFERROR(__xludf.DUMMYFUNCTION("""COMPUTED_VALUE"""),4809.62)</f>
        <v>4809.62</v>
      </c>
      <c r="J393" s="2">
        <f>IFERROR(__xludf.DUMMYFUNCTION("""COMPUTED_VALUE"""),45863.66666666667)</f>
        <v>45863.66667</v>
      </c>
      <c r="K393" s="1">
        <f>IFERROR(__xludf.DUMMYFUNCTION("""COMPUTED_VALUE"""),4815.49)</f>
        <v>4815.49</v>
      </c>
      <c r="M393" s="2">
        <f>IFERROR(__xludf.DUMMYFUNCTION("""COMPUTED_VALUE"""),45863.66666666667)</f>
        <v>45863.66667</v>
      </c>
      <c r="N393" s="1">
        <f>IFERROR(__xludf.DUMMYFUNCTION("""COMPUTED_VALUE"""),6.3136348E7)</f>
        <v>63136348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IFERROR(__xludf.DUMMYFUNCTION("""COMPUTED_VALUE"""),4839.79)</f>
        <v>4839.79</v>
      </c>
      <c r="D394" s="2">
        <f>IFERROR(__xludf.DUMMYFUNCTION("""COMPUTED_VALUE"""),45866.66666666667)</f>
        <v>45866.66667</v>
      </c>
      <c r="E394" s="1">
        <f>IFERROR(__xludf.DUMMYFUNCTION("""COMPUTED_VALUE"""),4857.49)</f>
        <v>4857.49</v>
      </c>
      <c r="G394" s="2">
        <f>IFERROR(__xludf.DUMMYFUNCTION("""COMPUTED_VALUE"""),45866.66666666667)</f>
        <v>45866.66667</v>
      </c>
      <c r="H394" s="1">
        <f>IFERROR(__xludf.DUMMYFUNCTION("""COMPUTED_VALUE"""),4825.0)</f>
        <v>4825</v>
      </c>
      <c r="J394" s="2">
        <f>IFERROR(__xludf.DUMMYFUNCTION("""COMPUTED_VALUE"""),45866.66666666667)</f>
        <v>45866.66667</v>
      </c>
      <c r="K394" s="1">
        <f>IFERROR(__xludf.DUMMYFUNCTION("""COMPUTED_VALUE"""),4833.49)</f>
        <v>4833.49</v>
      </c>
      <c r="M394" s="2">
        <f>IFERROR(__xludf.DUMMYFUNCTION("""COMPUTED_VALUE"""),45866.66666666667)</f>
        <v>45866.66667</v>
      </c>
      <c r="N394" s="1">
        <f>IFERROR(__xludf.DUMMYFUNCTION("""COMPUTED_VALUE"""),6.846733E7)</f>
        <v>68467330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IFERROR(__xludf.DUMMYFUNCTION("""COMPUTED_VALUE"""),4855.51)</f>
        <v>4855.51</v>
      </c>
      <c r="D395" s="2">
        <f>IFERROR(__xludf.DUMMYFUNCTION("""COMPUTED_VALUE"""),45867.66666666667)</f>
        <v>45867.66667</v>
      </c>
      <c r="E395" s="1">
        <f>IFERROR(__xludf.DUMMYFUNCTION("""COMPUTED_VALUE"""),4860.95)</f>
        <v>4860.95</v>
      </c>
      <c r="G395" s="2">
        <f>IFERROR(__xludf.DUMMYFUNCTION("""COMPUTED_VALUE"""),45867.66666666667)</f>
        <v>45867.66667</v>
      </c>
      <c r="H395" s="1">
        <f>IFERROR(__xludf.DUMMYFUNCTION("""COMPUTED_VALUE"""),4799.47)</f>
        <v>4799.47</v>
      </c>
      <c r="J395" s="2">
        <f>IFERROR(__xludf.DUMMYFUNCTION("""COMPUTED_VALUE"""),45867.66666666667)</f>
        <v>45867.66667</v>
      </c>
      <c r="K395" s="1">
        <f>IFERROR(__xludf.DUMMYFUNCTION("""COMPUTED_VALUE"""),4811.18)</f>
        <v>4811.18</v>
      </c>
      <c r="M395" s="2">
        <f>IFERROR(__xludf.DUMMYFUNCTION("""COMPUTED_VALUE"""),45867.66666666667)</f>
        <v>45867.66667</v>
      </c>
      <c r="N395" s="1">
        <f>IFERROR(__xludf.DUMMYFUNCTION("""COMPUTED_VALUE"""),7.4996894E7)</f>
        <v>74996894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IFERROR(__xludf.DUMMYFUNCTION("""COMPUTED_VALUE"""),4818.51)</f>
        <v>4818.51</v>
      </c>
      <c r="D396" s="2">
        <f>IFERROR(__xludf.DUMMYFUNCTION("""COMPUTED_VALUE"""),45868.66666666667)</f>
        <v>45868.66667</v>
      </c>
      <c r="E396" s="1">
        <f>IFERROR(__xludf.DUMMYFUNCTION("""COMPUTED_VALUE"""),4826.12)</f>
        <v>4826.12</v>
      </c>
      <c r="G396" s="2">
        <f>IFERROR(__xludf.DUMMYFUNCTION("""COMPUTED_VALUE"""),45868.66666666667)</f>
        <v>45868.66667</v>
      </c>
      <c r="H396" s="1">
        <f>IFERROR(__xludf.DUMMYFUNCTION("""COMPUTED_VALUE"""),4773.11)</f>
        <v>4773.11</v>
      </c>
      <c r="J396" s="2">
        <f>IFERROR(__xludf.DUMMYFUNCTION("""COMPUTED_VALUE"""),45868.66666666667)</f>
        <v>45868.66667</v>
      </c>
      <c r="K396" s="1">
        <f>IFERROR(__xludf.DUMMYFUNCTION("""COMPUTED_VALUE"""),4788.18)</f>
        <v>4788.18</v>
      </c>
      <c r="M396" s="2">
        <f>IFERROR(__xludf.DUMMYFUNCTION("""COMPUTED_VALUE"""),45868.66666666667)</f>
        <v>45868.66667</v>
      </c>
      <c r="N396" s="1">
        <f>IFERROR(__xludf.DUMMYFUNCTION("""COMPUTED_VALUE"""),8.0185214E7)</f>
        <v>80185214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IFERROR(__xludf.DUMMYFUNCTION("""COMPUTED_VALUE"""),4868.27)</f>
        <v>4868.27</v>
      </c>
      <c r="D397" s="2">
        <f>IFERROR(__xludf.DUMMYFUNCTION("""COMPUTED_VALUE"""),45869.66666666667)</f>
        <v>45869.66667</v>
      </c>
      <c r="E397" s="1">
        <f>IFERROR(__xludf.DUMMYFUNCTION("""COMPUTED_VALUE"""),4902.31)</f>
        <v>4902.31</v>
      </c>
      <c r="G397" s="2">
        <f>IFERROR(__xludf.DUMMYFUNCTION("""COMPUTED_VALUE"""),45869.66666666667)</f>
        <v>45869.66667</v>
      </c>
      <c r="H397" s="1">
        <f>IFERROR(__xludf.DUMMYFUNCTION("""COMPUTED_VALUE"""),4818.97)</f>
        <v>4818.97</v>
      </c>
      <c r="J397" s="2">
        <f>IFERROR(__xludf.DUMMYFUNCTION("""COMPUTED_VALUE"""),45869.66666666667)</f>
        <v>45869.66667</v>
      </c>
      <c r="K397" s="1">
        <f>IFERROR(__xludf.DUMMYFUNCTION("""COMPUTED_VALUE"""),4861.97)</f>
        <v>4861.97</v>
      </c>
      <c r="M397" s="2">
        <f>IFERROR(__xludf.DUMMYFUNCTION("""COMPUTED_VALUE"""),45869.66666666667)</f>
        <v>45869.66667</v>
      </c>
      <c r="N397" s="1">
        <f>IFERROR(__xludf.DUMMYFUNCTION("""COMPUTED_VALUE"""),1.59964777E8)</f>
        <v>159964777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IFERROR(__xludf.DUMMYFUNCTION("""COMPUTED_VALUE"""),4599.6)</f>
        <v>4599.6</v>
      </c>
      <c r="D398" s="2">
        <f>IFERROR(__xludf.DUMMYFUNCTION("""COMPUTED_VALUE"""),45870.66666666667)</f>
        <v>45870.66667</v>
      </c>
      <c r="E398" s="1">
        <f>IFERROR(__xludf.DUMMYFUNCTION("""COMPUTED_VALUE"""),4670.2)</f>
        <v>4670.2</v>
      </c>
      <c r="G398" s="2">
        <f>IFERROR(__xludf.DUMMYFUNCTION("""COMPUTED_VALUE"""),45870.66666666667)</f>
        <v>45870.66667</v>
      </c>
      <c r="H398" s="1">
        <f>IFERROR(__xludf.DUMMYFUNCTION("""COMPUTED_VALUE"""),4565.29)</f>
        <v>4565.29</v>
      </c>
      <c r="J398" s="2">
        <f>IFERROR(__xludf.DUMMYFUNCTION("""COMPUTED_VALUE"""),45870.66666666667)</f>
        <v>45870.66667</v>
      </c>
      <c r="K398" s="1">
        <f>IFERROR(__xludf.DUMMYFUNCTION("""COMPUTED_VALUE"""),4599.31)</f>
        <v>4599.31</v>
      </c>
      <c r="M398" s="2">
        <f>IFERROR(__xludf.DUMMYFUNCTION("""COMPUTED_VALUE"""),45870.66666666667)</f>
        <v>45870.66667</v>
      </c>
      <c r="N398" s="1">
        <f>IFERROR(__xludf.DUMMYFUNCTION("""COMPUTED_VALUE"""),1.74128394E8)</f>
        <v>174128394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IFERROR(__xludf.DUMMYFUNCTION("""COMPUTED_VALUE"""),4634.98)</f>
        <v>4634.98</v>
      </c>
      <c r="D399" s="2">
        <f>IFERROR(__xludf.DUMMYFUNCTION("""COMPUTED_VALUE"""),45873.66666666667)</f>
        <v>45873.66667</v>
      </c>
      <c r="E399" s="1">
        <f>IFERROR(__xludf.DUMMYFUNCTION("""COMPUTED_VALUE"""),4634.98)</f>
        <v>4634.98</v>
      </c>
      <c r="G399" s="2">
        <f>IFERROR(__xludf.DUMMYFUNCTION("""COMPUTED_VALUE"""),45873.66666666667)</f>
        <v>45873.66667</v>
      </c>
      <c r="H399" s="1">
        <f>IFERROR(__xludf.DUMMYFUNCTION("""COMPUTED_VALUE"""),4560.33)</f>
        <v>4560.33</v>
      </c>
      <c r="J399" s="2">
        <f>IFERROR(__xludf.DUMMYFUNCTION("""COMPUTED_VALUE"""),45873.66666666667)</f>
        <v>45873.66667</v>
      </c>
      <c r="K399" s="1">
        <f>IFERROR(__xludf.DUMMYFUNCTION("""COMPUTED_VALUE"""),4565.53)</f>
        <v>4565.53</v>
      </c>
      <c r="M399" s="2">
        <f>IFERROR(__xludf.DUMMYFUNCTION("""COMPUTED_VALUE"""),45873.66666666667)</f>
        <v>45873.66667</v>
      </c>
      <c r="N399" s="1">
        <f>IFERROR(__xludf.DUMMYFUNCTION("""COMPUTED_VALUE"""),1.24435974E8)</f>
        <v>124435974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IFERROR(__xludf.DUMMYFUNCTION("""COMPUTED_VALUE"""),4584.86)</f>
        <v>4584.86</v>
      </c>
      <c r="D400" s="2">
        <f>IFERROR(__xludf.DUMMYFUNCTION("""COMPUTED_VALUE"""),45874.66666666667)</f>
        <v>45874.66667</v>
      </c>
      <c r="E400" s="1">
        <f>IFERROR(__xludf.DUMMYFUNCTION("""COMPUTED_VALUE"""),4625.96)</f>
        <v>4625.96</v>
      </c>
      <c r="G400" s="2">
        <f>IFERROR(__xludf.DUMMYFUNCTION("""COMPUTED_VALUE"""),45874.66666666667)</f>
        <v>45874.66667</v>
      </c>
      <c r="H400" s="1">
        <f>IFERROR(__xludf.DUMMYFUNCTION("""COMPUTED_VALUE"""),4579.69)</f>
        <v>4579.69</v>
      </c>
      <c r="J400" s="2">
        <f>IFERROR(__xludf.DUMMYFUNCTION("""COMPUTED_VALUE"""),45874.66666666667)</f>
        <v>45874.66667</v>
      </c>
      <c r="K400" s="1">
        <f>IFERROR(__xludf.DUMMYFUNCTION("""COMPUTED_VALUE"""),4585.89)</f>
        <v>4585.89</v>
      </c>
      <c r="M400" s="2">
        <f>IFERROR(__xludf.DUMMYFUNCTION("""COMPUTED_VALUE"""),45874.66666666667)</f>
        <v>45874.66667</v>
      </c>
      <c r="N400" s="1">
        <f>IFERROR(__xludf.DUMMYFUNCTION("""COMPUTED_VALUE"""),9.4902232E7)</f>
        <v>94902232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IFERROR(__xludf.DUMMYFUNCTION("""COMPUTED_VALUE"""),4591.58)</f>
        <v>4591.58</v>
      </c>
      <c r="D401" s="2">
        <f>IFERROR(__xludf.DUMMYFUNCTION("""COMPUTED_VALUE"""),45875.66666666667)</f>
        <v>45875.66667</v>
      </c>
      <c r="E401" s="1">
        <f>IFERROR(__xludf.DUMMYFUNCTION("""COMPUTED_VALUE"""),4761.48)</f>
        <v>4761.48</v>
      </c>
      <c r="G401" s="2">
        <f>IFERROR(__xludf.DUMMYFUNCTION("""COMPUTED_VALUE"""),45875.66666666667)</f>
        <v>45875.66667</v>
      </c>
      <c r="H401" s="1">
        <f>IFERROR(__xludf.DUMMYFUNCTION("""COMPUTED_VALUE"""),4591.58)</f>
        <v>4591.58</v>
      </c>
      <c r="J401" s="2">
        <f>IFERROR(__xludf.DUMMYFUNCTION("""COMPUTED_VALUE"""),45875.66666666667)</f>
        <v>45875.66667</v>
      </c>
      <c r="K401" s="1">
        <f>IFERROR(__xludf.DUMMYFUNCTION("""COMPUTED_VALUE"""),4756.05)</f>
        <v>4756.05</v>
      </c>
      <c r="M401" s="2">
        <f>IFERROR(__xludf.DUMMYFUNCTION("""COMPUTED_VALUE"""),45875.66666666667)</f>
        <v>45875.66667</v>
      </c>
      <c r="N401" s="1">
        <f>IFERROR(__xludf.DUMMYFUNCTION("""COMPUTED_VALUE"""),1.04702841E8)</f>
        <v>104702841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IFERROR(__xludf.DUMMYFUNCTION("""COMPUTED_VALUE"""),4750.53)</f>
        <v>4750.53</v>
      </c>
      <c r="D402" s="2">
        <f>IFERROR(__xludf.DUMMYFUNCTION("""COMPUTED_VALUE"""),45876.66666666667)</f>
        <v>45876.66667</v>
      </c>
      <c r="E402" s="1">
        <f>IFERROR(__xludf.DUMMYFUNCTION("""COMPUTED_VALUE"""),4817.23)</f>
        <v>4817.23</v>
      </c>
      <c r="G402" s="2">
        <f>IFERROR(__xludf.DUMMYFUNCTION("""COMPUTED_VALUE"""),45876.66666666667)</f>
        <v>45876.66667</v>
      </c>
      <c r="H402" s="1">
        <f>IFERROR(__xludf.DUMMYFUNCTION("""COMPUTED_VALUE"""),4739.04)</f>
        <v>4739.04</v>
      </c>
      <c r="J402" s="2">
        <f>IFERROR(__xludf.DUMMYFUNCTION("""COMPUTED_VALUE"""),45876.66666666667)</f>
        <v>45876.66667</v>
      </c>
      <c r="K402" s="1">
        <f>IFERROR(__xludf.DUMMYFUNCTION("""COMPUTED_VALUE"""),4774.22)</f>
        <v>4774.22</v>
      </c>
      <c r="M402" s="2">
        <f>IFERROR(__xludf.DUMMYFUNCTION("""COMPUTED_VALUE"""),45876.66666666667)</f>
        <v>45876.66667</v>
      </c>
      <c r="N402" s="1">
        <f>IFERROR(__xludf.DUMMYFUNCTION("""COMPUTED_VALUE"""),7.6747887E7)</f>
        <v>76747887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IFERROR(__xludf.DUMMYFUNCTION("""COMPUTED_VALUE"""),4775.37)</f>
        <v>4775.37</v>
      </c>
      <c r="D403" s="2">
        <f>IFERROR(__xludf.DUMMYFUNCTION("""COMPUTED_VALUE"""),45877.66666666667)</f>
        <v>45877.66667</v>
      </c>
      <c r="E403" s="1">
        <f>IFERROR(__xludf.DUMMYFUNCTION("""COMPUTED_VALUE"""),4793.13)</f>
        <v>4793.13</v>
      </c>
      <c r="G403" s="2">
        <f>IFERROR(__xludf.DUMMYFUNCTION("""COMPUTED_VALUE"""),45877.66666666667)</f>
        <v>45877.66667</v>
      </c>
      <c r="H403" s="1">
        <f>IFERROR(__xludf.DUMMYFUNCTION("""COMPUTED_VALUE"""),4764.94)</f>
        <v>4764.94</v>
      </c>
      <c r="J403" s="2">
        <f>IFERROR(__xludf.DUMMYFUNCTION("""COMPUTED_VALUE"""),45877.66666666667)</f>
        <v>45877.66667</v>
      </c>
      <c r="K403" s="1">
        <f>IFERROR(__xludf.DUMMYFUNCTION("""COMPUTED_VALUE"""),4773.69)</f>
        <v>4773.69</v>
      </c>
      <c r="M403" s="2">
        <f>IFERROR(__xludf.DUMMYFUNCTION("""COMPUTED_VALUE"""),45877.66666666667)</f>
        <v>45877.66667</v>
      </c>
      <c r="N403" s="1">
        <f>IFERROR(__xludf.DUMMYFUNCTION("""COMPUTED_VALUE"""),6.6266041E7)</f>
        <v>66266041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IFERROR(__xludf.DUMMYFUNCTION("""COMPUTED_VALUE"""),4773.82)</f>
        <v>4773.82</v>
      </c>
      <c r="D404" s="2">
        <f>IFERROR(__xludf.DUMMYFUNCTION("""COMPUTED_VALUE"""),45880.66666666667)</f>
        <v>45880.66667</v>
      </c>
      <c r="E404" s="1">
        <f>IFERROR(__xludf.DUMMYFUNCTION("""COMPUTED_VALUE"""),4779.84)</f>
        <v>4779.84</v>
      </c>
      <c r="G404" s="2">
        <f>IFERROR(__xludf.DUMMYFUNCTION("""COMPUTED_VALUE"""),45880.66666666667)</f>
        <v>45880.66667</v>
      </c>
      <c r="H404" s="1">
        <f>IFERROR(__xludf.DUMMYFUNCTION("""COMPUTED_VALUE"""),4737.72)</f>
        <v>4737.72</v>
      </c>
      <c r="J404" s="2">
        <f>IFERROR(__xludf.DUMMYFUNCTION("""COMPUTED_VALUE"""),45880.66666666667)</f>
        <v>45880.66667</v>
      </c>
      <c r="K404" s="1">
        <f>IFERROR(__xludf.DUMMYFUNCTION("""COMPUTED_VALUE"""),4759.76)</f>
        <v>4759.76</v>
      </c>
      <c r="M404" s="2">
        <f>IFERROR(__xludf.DUMMYFUNCTION("""COMPUTED_VALUE"""),45880.66666666667)</f>
        <v>45880.66667</v>
      </c>
      <c r="N404" s="1">
        <f>IFERROR(__xludf.DUMMYFUNCTION("""COMPUTED_VALUE"""),7.2012582E7)</f>
        <v>72012582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IFERROR(__xludf.DUMMYFUNCTION("""COMPUTED_VALUE"""),4777.54)</f>
        <v>4777.54</v>
      </c>
      <c r="D405" s="2">
        <f>IFERROR(__xludf.DUMMYFUNCTION("""COMPUTED_VALUE"""),45881.66666666667)</f>
        <v>45881.66667</v>
      </c>
      <c r="E405" s="1">
        <f>IFERROR(__xludf.DUMMYFUNCTION("""COMPUTED_VALUE"""),4790.17)</f>
        <v>4790.17</v>
      </c>
      <c r="G405" s="2">
        <f>IFERROR(__xludf.DUMMYFUNCTION("""COMPUTED_VALUE"""),45881.66666666667)</f>
        <v>45881.66667</v>
      </c>
      <c r="H405" s="1">
        <f>IFERROR(__xludf.DUMMYFUNCTION("""COMPUTED_VALUE"""),4725.56)</f>
        <v>4725.56</v>
      </c>
      <c r="J405" s="2">
        <f>IFERROR(__xludf.DUMMYFUNCTION("""COMPUTED_VALUE"""),45881.66666666667)</f>
        <v>45881.66667</v>
      </c>
      <c r="K405" s="1">
        <f>IFERROR(__xludf.DUMMYFUNCTION("""COMPUTED_VALUE"""),4765.39)</f>
        <v>4765.39</v>
      </c>
      <c r="M405" s="2">
        <f>IFERROR(__xludf.DUMMYFUNCTION("""COMPUTED_VALUE"""),45881.66666666667)</f>
        <v>45881.66667</v>
      </c>
      <c r="N405" s="1">
        <f>IFERROR(__xludf.DUMMYFUNCTION("""COMPUTED_VALUE"""),8.4578453E7)</f>
        <v>84578453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IFERROR(__xludf.DUMMYFUNCTION("""COMPUTED_VALUE"""),4777.42)</f>
        <v>4777.42</v>
      </c>
      <c r="D406" s="2">
        <f>IFERROR(__xludf.DUMMYFUNCTION("""COMPUTED_VALUE"""),45882.66666666667)</f>
        <v>45882.66667</v>
      </c>
      <c r="E406" s="1">
        <f>IFERROR(__xludf.DUMMYFUNCTION("""COMPUTED_VALUE"""),4801.59)</f>
        <v>4801.59</v>
      </c>
      <c r="G406" s="2">
        <f>IFERROR(__xludf.DUMMYFUNCTION("""COMPUTED_VALUE"""),45882.66666666667)</f>
        <v>45882.66667</v>
      </c>
      <c r="H406" s="1">
        <f>IFERROR(__xludf.DUMMYFUNCTION("""COMPUTED_VALUE"""),4754.58)</f>
        <v>4754.58</v>
      </c>
      <c r="J406" s="2">
        <f>IFERROR(__xludf.DUMMYFUNCTION("""COMPUTED_VALUE"""),45882.66666666667)</f>
        <v>45882.66667</v>
      </c>
      <c r="K406" s="1">
        <f>IFERROR(__xludf.DUMMYFUNCTION("""COMPUTED_VALUE"""),4786.51)</f>
        <v>4786.51</v>
      </c>
      <c r="M406" s="2">
        <f>IFERROR(__xludf.DUMMYFUNCTION("""COMPUTED_VALUE"""),45882.66666666667)</f>
        <v>45882.66667</v>
      </c>
      <c r="N406" s="1">
        <f>IFERROR(__xludf.DUMMYFUNCTION("""COMPUTED_VALUE"""),9.1380311E7)</f>
        <v>91380311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IFERROR(__xludf.DUMMYFUNCTION("""COMPUTED_VALUE"""),4828.94)</f>
        <v>4828.94</v>
      </c>
      <c r="D407" s="2">
        <f>IFERROR(__xludf.DUMMYFUNCTION("""COMPUTED_VALUE"""),45883.66666666667)</f>
        <v>45883.66667</v>
      </c>
      <c r="E407" s="1">
        <f>IFERROR(__xludf.DUMMYFUNCTION("""COMPUTED_VALUE"""),4909.67)</f>
        <v>4909.67</v>
      </c>
      <c r="G407" s="2">
        <f>IFERROR(__xludf.DUMMYFUNCTION("""COMPUTED_VALUE"""),45883.66666666667)</f>
        <v>45883.66667</v>
      </c>
      <c r="H407" s="1">
        <f>IFERROR(__xludf.DUMMYFUNCTION("""COMPUTED_VALUE"""),4828.94)</f>
        <v>4828.94</v>
      </c>
      <c r="J407" s="2">
        <f>IFERROR(__xludf.DUMMYFUNCTION("""COMPUTED_VALUE"""),45883.66666666667)</f>
        <v>45883.66667</v>
      </c>
      <c r="K407" s="1">
        <f>IFERROR(__xludf.DUMMYFUNCTION("""COMPUTED_VALUE"""),4871.36)</f>
        <v>4871.36</v>
      </c>
      <c r="M407" s="2">
        <f>IFERROR(__xludf.DUMMYFUNCTION("""COMPUTED_VALUE"""),45883.66666666667)</f>
        <v>45883.66667</v>
      </c>
      <c r="N407" s="1">
        <f>IFERROR(__xludf.DUMMYFUNCTION("""COMPUTED_VALUE"""),9.64374E7)</f>
        <v>96437400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IFERROR(__xludf.DUMMYFUNCTION("""COMPUTED_VALUE"""),4888.41)</f>
        <v>4888.41</v>
      </c>
      <c r="D408" s="2">
        <f>IFERROR(__xludf.DUMMYFUNCTION("""COMPUTED_VALUE"""),45884.66666666667)</f>
        <v>45884.66667</v>
      </c>
      <c r="E408" s="1">
        <f>IFERROR(__xludf.DUMMYFUNCTION("""COMPUTED_VALUE"""),4911.86)</f>
        <v>4911.86</v>
      </c>
      <c r="G408" s="2">
        <f>IFERROR(__xludf.DUMMYFUNCTION("""COMPUTED_VALUE"""),45884.66666666667)</f>
        <v>45884.66667</v>
      </c>
      <c r="H408" s="1">
        <f>IFERROR(__xludf.DUMMYFUNCTION("""COMPUTED_VALUE"""),4842.12)</f>
        <v>4842.12</v>
      </c>
      <c r="J408" s="2">
        <f>IFERROR(__xludf.DUMMYFUNCTION("""COMPUTED_VALUE"""),45884.66666666667)</f>
        <v>45884.66667</v>
      </c>
      <c r="K408" s="1">
        <f>IFERROR(__xludf.DUMMYFUNCTION("""COMPUTED_VALUE"""),4863.93)</f>
        <v>4863.93</v>
      </c>
      <c r="M408" s="2">
        <f>IFERROR(__xludf.DUMMYFUNCTION("""COMPUTED_VALUE"""),45884.66666666667)</f>
        <v>45884.66667</v>
      </c>
      <c r="N408" s="1">
        <f>IFERROR(__xludf.DUMMYFUNCTION("""COMPUTED_VALUE"""),8.2442782E7)</f>
        <v>82442782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IFERROR(__xludf.DUMMYFUNCTION("""COMPUTED_VALUE"""),4855.59)</f>
        <v>4855.59</v>
      </c>
      <c r="D409" s="2">
        <f>IFERROR(__xludf.DUMMYFUNCTION("""COMPUTED_VALUE"""),45887.66666666667)</f>
        <v>45887.66667</v>
      </c>
      <c r="E409" s="1">
        <f>IFERROR(__xludf.DUMMYFUNCTION("""COMPUTED_VALUE"""),4886.29)</f>
        <v>4886.29</v>
      </c>
      <c r="G409" s="2">
        <f>IFERROR(__xludf.DUMMYFUNCTION("""COMPUTED_VALUE"""),45887.66666666667)</f>
        <v>45887.66667</v>
      </c>
      <c r="H409" s="1">
        <f>IFERROR(__xludf.DUMMYFUNCTION("""COMPUTED_VALUE"""),4827.87)</f>
        <v>4827.87</v>
      </c>
      <c r="J409" s="2">
        <f>IFERROR(__xludf.DUMMYFUNCTION("""COMPUTED_VALUE"""),45887.66666666667)</f>
        <v>45887.66667</v>
      </c>
      <c r="K409" s="1">
        <f>IFERROR(__xludf.DUMMYFUNCTION("""COMPUTED_VALUE"""),4879.71)</f>
        <v>4879.71</v>
      </c>
      <c r="M409" s="2">
        <f>IFERROR(__xludf.DUMMYFUNCTION("""COMPUTED_VALUE"""),45887.66666666667)</f>
        <v>45887.66667</v>
      </c>
      <c r="N409" s="1">
        <f>IFERROR(__xludf.DUMMYFUNCTION("""COMPUTED_VALUE"""),6.5058396E7)</f>
        <v>65058396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IFERROR(__xludf.DUMMYFUNCTION("""COMPUTED_VALUE"""),4864.31)</f>
        <v>4864.31</v>
      </c>
      <c r="D410" s="2">
        <f>IFERROR(__xludf.DUMMYFUNCTION("""COMPUTED_VALUE"""),45888.66666666667)</f>
        <v>45888.66667</v>
      </c>
      <c r="E410" s="1">
        <f>IFERROR(__xludf.DUMMYFUNCTION("""COMPUTED_VALUE"""),4869.42)</f>
        <v>4869.42</v>
      </c>
      <c r="G410" s="2">
        <f>IFERROR(__xludf.DUMMYFUNCTION("""COMPUTED_VALUE"""),45888.66666666667)</f>
        <v>45888.66667</v>
      </c>
      <c r="H410" s="1">
        <f>IFERROR(__xludf.DUMMYFUNCTION("""COMPUTED_VALUE"""),4819.88)</f>
        <v>4819.88</v>
      </c>
      <c r="J410" s="2">
        <f>IFERROR(__xludf.DUMMYFUNCTION("""COMPUTED_VALUE"""),45888.66666666667)</f>
        <v>45888.66667</v>
      </c>
      <c r="K410" s="1">
        <f>IFERROR(__xludf.DUMMYFUNCTION("""COMPUTED_VALUE"""),4835.84)</f>
        <v>4835.84</v>
      </c>
      <c r="M410" s="2">
        <f>IFERROR(__xludf.DUMMYFUNCTION("""COMPUTED_VALUE"""),45888.66666666667)</f>
        <v>45888.66667</v>
      </c>
      <c r="N410" s="1">
        <f>IFERROR(__xludf.DUMMYFUNCTION("""COMPUTED_VALUE"""),7.4255546E7)</f>
        <v>74255546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IFERROR(__xludf.DUMMYFUNCTION("""COMPUTED_VALUE"""),4814.16)</f>
        <v>4814.16</v>
      </c>
      <c r="D411" s="2">
        <f>IFERROR(__xludf.DUMMYFUNCTION("""COMPUTED_VALUE"""),45889.66666666667)</f>
        <v>45889.66667</v>
      </c>
      <c r="E411" s="1">
        <f>IFERROR(__xludf.DUMMYFUNCTION("""COMPUTED_VALUE"""),4814.25)</f>
        <v>4814.25</v>
      </c>
      <c r="G411" s="2">
        <f>IFERROR(__xludf.DUMMYFUNCTION("""COMPUTED_VALUE"""),45889.66666666667)</f>
        <v>45889.66667</v>
      </c>
      <c r="H411" s="1">
        <f>IFERROR(__xludf.DUMMYFUNCTION("""COMPUTED_VALUE"""),4743.62)</f>
        <v>4743.62</v>
      </c>
      <c r="J411" s="2">
        <f>IFERROR(__xludf.DUMMYFUNCTION("""COMPUTED_VALUE"""),45889.66666666667)</f>
        <v>45889.66667</v>
      </c>
      <c r="K411" s="1">
        <f>IFERROR(__xludf.DUMMYFUNCTION("""COMPUTED_VALUE"""),4789.97)</f>
        <v>4789.97</v>
      </c>
      <c r="M411" s="2">
        <f>IFERROR(__xludf.DUMMYFUNCTION("""COMPUTED_VALUE"""),45889.66666666667)</f>
        <v>45889.66667</v>
      </c>
      <c r="N411" s="1">
        <f>IFERROR(__xludf.DUMMYFUNCTION("""COMPUTED_VALUE"""),1.08936576E8)</f>
        <v>108936576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IFERROR(__xludf.DUMMYFUNCTION("""COMPUTED_VALUE"""),4748.59)</f>
        <v>4748.59</v>
      </c>
      <c r="D412" s="2">
        <f>IFERROR(__xludf.DUMMYFUNCTION("""COMPUTED_VALUE"""),45890.66666666667)</f>
        <v>45890.66667</v>
      </c>
      <c r="E412" s="1">
        <f>IFERROR(__xludf.DUMMYFUNCTION("""COMPUTED_VALUE"""),4748.59)</f>
        <v>4748.59</v>
      </c>
      <c r="G412" s="2">
        <f>IFERROR(__xludf.DUMMYFUNCTION("""COMPUTED_VALUE"""),45890.66666666667)</f>
        <v>45890.66667</v>
      </c>
      <c r="H412" s="1">
        <f>IFERROR(__xludf.DUMMYFUNCTION("""COMPUTED_VALUE"""),4687.78)</f>
        <v>4687.78</v>
      </c>
      <c r="J412" s="2">
        <f>IFERROR(__xludf.DUMMYFUNCTION("""COMPUTED_VALUE"""),45890.66666666667)</f>
        <v>45890.66667</v>
      </c>
      <c r="K412" s="1">
        <f>IFERROR(__xludf.DUMMYFUNCTION("""COMPUTED_VALUE"""),4713.58)</f>
        <v>4713.58</v>
      </c>
      <c r="M412" s="2">
        <f>IFERROR(__xludf.DUMMYFUNCTION("""COMPUTED_VALUE"""),45890.66666666667)</f>
        <v>45890.66667</v>
      </c>
      <c r="N412" s="1">
        <f>IFERROR(__xludf.DUMMYFUNCTION("""COMPUTED_VALUE"""),1.14996424E8)</f>
        <v>114996424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IFERROR(__xludf.DUMMYFUNCTION("""COMPUTED_VALUE"""),4730.91)</f>
        <v>4730.91</v>
      </c>
      <c r="D413" s="2">
        <f>IFERROR(__xludf.DUMMYFUNCTION("""COMPUTED_VALUE"""),45891.66666666667)</f>
        <v>45891.66667</v>
      </c>
      <c r="E413" s="1">
        <f>IFERROR(__xludf.DUMMYFUNCTION("""COMPUTED_VALUE"""),4801.49)</f>
        <v>4801.49</v>
      </c>
      <c r="G413" s="2">
        <f>IFERROR(__xludf.DUMMYFUNCTION("""COMPUTED_VALUE"""),45891.66666666667)</f>
        <v>45891.66667</v>
      </c>
      <c r="H413" s="1">
        <f>IFERROR(__xludf.DUMMYFUNCTION("""COMPUTED_VALUE"""),4696.96)</f>
        <v>4696.96</v>
      </c>
      <c r="J413" s="2">
        <f>IFERROR(__xludf.DUMMYFUNCTION("""COMPUTED_VALUE"""),45891.66666666667)</f>
        <v>45891.66667</v>
      </c>
      <c r="K413" s="1">
        <f>IFERROR(__xludf.DUMMYFUNCTION("""COMPUTED_VALUE"""),4797.11)</f>
        <v>4797.11</v>
      </c>
      <c r="M413" s="2">
        <f>IFERROR(__xludf.DUMMYFUNCTION("""COMPUTED_VALUE"""),45891.66666666667)</f>
        <v>45891.66667</v>
      </c>
      <c r="N413" s="1">
        <f>IFERROR(__xludf.DUMMYFUNCTION("""COMPUTED_VALUE"""),1.13172979E8)</f>
        <v>113172979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IFERROR(__xludf.DUMMYFUNCTION("""COMPUTED_VALUE"""),4781.61)</f>
        <v>4781.61</v>
      </c>
      <c r="D414" s="2">
        <f>IFERROR(__xludf.DUMMYFUNCTION("""COMPUTED_VALUE"""),45894.66666666667)</f>
        <v>45894.66667</v>
      </c>
      <c r="E414" s="1">
        <f>IFERROR(__xludf.DUMMYFUNCTION("""COMPUTED_VALUE"""),4802.63)</f>
        <v>4802.63</v>
      </c>
      <c r="G414" s="2">
        <f>IFERROR(__xludf.DUMMYFUNCTION("""COMPUTED_VALUE"""),45894.66666666667)</f>
        <v>45894.66667</v>
      </c>
      <c r="H414" s="1">
        <f>IFERROR(__xludf.DUMMYFUNCTION("""COMPUTED_VALUE"""),4763.8)</f>
        <v>4763.8</v>
      </c>
      <c r="J414" s="2">
        <f>IFERROR(__xludf.DUMMYFUNCTION("""COMPUTED_VALUE"""),45894.66666666667)</f>
        <v>45894.66667</v>
      </c>
      <c r="K414" s="1">
        <f>IFERROR(__xludf.DUMMYFUNCTION("""COMPUTED_VALUE"""),4764.13)</f>
        <v>4764.13</v>
      </c>
      <c r="M414" s="2">
        <f>IFERROR(__xludf.DUMMYFUNCTION("""COMPUTED_VALUE"""),45894.66666666667)</f>
        <v>45894.66667</v>
      </c>
      <c r="N414" s="1">
        <f>IFERROR(__xludf.DUMMYFUNCTION("""COMPUTED_VALUE"""),7.2429476E7)</f>
        <v>72429476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IFERROR(__xludf.DUMMYFUNCTION("""COMPUTED_VALUE"""),4758.9)</f>
        <v>4758.9</v>
      </c>
      <c r="D415" s="2">
        <f>IFERROR(__xludf.DUMMYFUNCTION("""COMPUTED_VALUE"""),45895.66666666667)</f>
        <v>45895.66667</v>
      </c>
      <c r="E415" s="1">
        <f>IFERROR(__xludf.DUMMYFUNCTION("""COMPUTED_VALUE"""),4772.36)</f>
        <v>4772.36</v>
      </c>
      <c r="G415" s="2">
        <f>IFERROR(__xludf.DUMMYFUNCTION("""COMPUTED_VALUE"""),45895.66666666667)</f>
        <v>45895.66667</v>
      </c>
      <c r="H415" s="1">
        <f>IFERROR(__xludf.DUMMYFUNCTION("""COMPUTED_VALUE"""),4727.5)</f>
        <v>4727.5</v>
      </c>
      <c r="J415" s="2">
        <f>IFERROR(__xludf.DUMMYFUNCTION("""COMPUTED_VALUE"""),45895.66666666667)</f>
        <v>45895.66667</v>
      </c>
      <c r="K415" s="1">
        <f>IFERROR(__xludf.DUMMYFUNCTION("""COMPUTED_VALUE"""),4770.87)</f>
        <v>4770.87</v>
      </c>
      <c r="M415" s="2">
        <f>IFERROR(__xludf.DUMMYFUNCTION("""COMPUTED_VALUE"""),45895.66666666667)</f>
        <v>45895.66667</v>
      </c>
      <c r="N415" s="1">
        <f>IFERROR(__xludf.DUMMYFUNCTION("""COMPUTED_VALUE"""),8.9601486E7)</f>
        <v>89601486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IFERROR(__xludf.DUMMYFUNCTION("""COMPUTED_VALUE"""),4769.26)</f>
        <v>4769.26</v>
      </c>
      <c r="D416" s="2">
        <f>IFERROR(__xludf.DUMMYFUNCTION("""COMPUTED_VALUE"""),45896.66666666667)</f>
        <v>45896.66667</v>
      </c>
      <c r="E416" s="1">
        <f>IFERROR(__xludf.DUMMYFUNCTION("""COMPUTED_VALUE"""),4790.28)</f>
        <v>4790.28</v>
      </c>
      <c r="G416" s="2">
        <f>IFERROR(__xludf.DUMMYFUNCTION("""COMPUTED_VALUE"""),45896.66666666667)</f>
        <v>45896.66667</v>
      </c>
      <c r="H416" s="1">
        <f>IFERROR(__xludf.DUMMYFUNCTION("""COMPUTED_VALUE"""),4757.48)</f>
        <v>4757.48</v>
      </c>
      <c r="J416" s="2">
        <f>IFERROR(__xludf.DUMMYFUNCTION("""COMPUTED_VALUE"""),45896.66666666667)</f>
        <v>45896.66667</v>
      </c>
      <c r="K416" s="1">
        <f>IFERROR(__xludf.DUMMYFUNCTION("""COMPUTED_VALUE"""),4783.43)</f>
        <v>4783.43</v>
      </c>
      <c r="M416" s="2">
        <f>IFERROR(__xludf.DUMMYFUNCTION("""COMPUTED_VALUE"""),45896.66666666667)</f>
        <v>45896.66667</v>
      </c>
      <c r="N416" s="1">
        <f>IFERROR(__xludf.DUMMYFUNCTION("""COMPUTED_VALUE"""),6.3630242E7)</f>
        <v>63630242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IFERROR(__xludf.DUMMYFUNCTION("""COMPUTED_VALUE"""),4787.01)</f>
        <v>4787.01</v>
      </c>
      <c r="D417" s="2">
        <f>IFERROR(__xludf.DUMMYFUNCTION("""COMPUTED_VALUE"""),45897.66666666667)</f>
        <v>45897.66667</v>
      </c>
      <c r="E417" s="1">
        <f>IFERROR(__xludf.DUMMYFUNCTION("""COMPUTED_VALUE"""),4830.83)</f>
        <v>4830.83</v>
      </c>
      <c r="G417" s="2">
        <f>IFERROR(__xludf.DUMMYFUNCTION("""COMPUTED_VALUE"""),45897.66666666667)</f>
        <v>45897.66667</v>
      </c>
      <c r="H417" s="1">
        <f>IFERROR(__xludf.DUMMYFUNCTION("""COMPUTED_VALUE"""),4763.24)</f>
        <v>4763.24</v>
      </c>
      <c r="J417" s="2">
        <f>IFERROR(__xludf.DUMMYFUNCTION("""COMPUTED_VALUE"""),45897.66666666667)</f>
        <v>45897.66667</v>
      </c>
      <c r="K417" s="1">
        <f>IFERROR(__xludf.DUMMYFUNCTION("""COMPUTED_VALUE"""),4814.59)</f>
        <v>4814.59</v>
      </c>
      <c r="M417" s="2">
        <f>IFERROR(__xludf.DUMMYFUNCTION("""COMPUTED_VALUE"""),45897.66666666667)</f>
        <v>45897.66667</v>
      </c>
      <c r="N417" s="1">
        <f>IFERROR(__xludf.DUMMYFUNCTION("""COMPUTED_VALUE"""),8.8313772E7)</f>
        <v>88313772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IFERROR(__xludf.DUMMYFUNCTION("""COMPUTED_VALUE"""),4814.53)</f>
        <v>4814.53</v>
      </c>
      <c r="D418" s="2">
        <f>IFERROR(__xludf.DUMMYFUNCTION("""COMPUTED_VALUE"""),45898.66666666667)</f>
        <v>45898.66667</v>
      </c>
      <c r="E418" s="1">
        <f>IFERROR(__xludf.DUMMYFUNCTION("""COMPUTED_VALUE"""),4814.69)</f>
        <v>4814.69</v>
      </c>
      <c r="G418" s="2">
        <f>IFERROR(__xludf.DUMMYFUNCTION("""COMPUTED_VALUE"""),45898.66666666667)</f>
        <v>45898.66667</v>
      </c>
      <c r="H418" s="1">
        <f>IFERROR(__xludf.DUMMYFUNCTION("""COMPUTED_VALUE"""),4762.92)</f>
        <v>4762.92</v>
      </c>
      <c r="J418" s="2">
        <f>IFERROR(__xludf.DUMMYFUNCTION("""COMPUTED_VALUE"""),45898.66666666667)</f>
        <v>45898.66667</v>
      </c>
      <c r="K418" s="1">
        <f>IFERROR(__xludf.DUMMYFUNCTION("""COMPUTED_VALUE"""),4777.56)</f>
        <v>4777.56</v>
      </c>
      <c r="M418" s="2">
        <f>IFERROR(__xludf.DUMMYFUNCTION("""COMPUTED_VALUE"""),45898.66666666667)</f>
        <v>45898.66667</v>
      </c>
      <c r="N418" s="1">
        <f>IFERROR(__xludf.DUMMYFUNCTION("""COMPUTED_VALUE"""),7.2440714E7)</f>
        <v>72440714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IFERROR(__xludf.DUMMYFUNCTION("""COMPUTED_VALUE"""),4698.03)</f>
        <v>4698.03</v>
      </c>
      <c r="D419" s="2">
        <f>IFERROR(__xludf.DUMMYFUNCTION("""COMPUTED_VALUE"""),45902.66666666667)</f>
        <v>45902.66667</v>
      </c>
      <c r="E419" s="1">
        <f>IFERROR(__xludf.DUMMYFUNCTION("""COMPUTED_VALUE"""),4733.91)</f>
        <v>4733.91</v>
      </c>
      <c r="G419" s="2">
        <f>IFERROR(__xludf.DUMMYFUNCTION("""COMPUTED_VALUE"""),45902.66666666667)</f>
        <v>45902.66667</v>
      </c>
      <c r="H419" s="1">
        <f>IFERROR(__xludf.DUMMYFUNCTION("""COMPUTED_VALUE"""),4674.19)</f>
        <v>4674.19</v>
      </c>
      <c r="J419" s="2">
        <f>IFERROR(__xludf.DUMMYFUNCTION("""COMPUTED_VALUE"""),45902.66666666667)</f>
        <v>45902.66667</v>
      </c>
      <c r="K419" s="1">
        <f>IFERROR(__xludf.DUMMYFUNCTION("""COMPUTED_VALUE"""),4726.13)</f>
        <v>4726.13</v>
      </c>
      <c r="M419" s="2">
        <f>IFERROR(__xludf.DUMMYFUNCTION("""COMPUTED_VALUE"""),45902.66666666667)</f>
        <v>45902.66667</v>
      </c>
      <c r="N419" s="1">
        <f>IFERROR(__xludf.DUMMYFUNCTION("""COMPUTED_VALUE"""),9.2265505E7)</f>
        <v>92265505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IFERROR(__xludf.DUMMYFUNCTION("""COMPUTED_VALUE"""),4719.28)</f>
        <v>4719.28</v>
      </c>
      <c r="D420" s="2">
        <f>IFERROR(__xludf.DUMMYFUNCTION("""COMPUTED_VALUE"""),45903.66666666667)</f>
        <v>45903.66667</v>
      </c>
      <c r="E420" s="1">
        <f>IFERROR(__xludf.DUMMYFUNCTION("""COMPUTED_VALUE"""),4751.03)</f>
        <v>4751.03</v>
      </c>
      <c r="G420" s="2">
        <f>IFERROR(__xludf.DUMMYFUNCTION("""COMPUTED_VALUE"""),45903.66666666667)</f>
        <v>45903.66667</v>
      </c>
      <c r="H420" s="1">
        <f>IFERROR(__xludf.DUMMYFUNCTION("""COMPUTED_VALUE"""),4715.61)</f>
        <v>4715.61</v>
      </c>
      <c r="J420" s="2">
        <f>IFERROR(__xludf.DUMMYFUNCTION("""COMPUTED_VALUE"""),45903.66666666667)</f>
        <v>45903.66667</v>
      </c>
      <c r="K420" s="1">
        <f>IFERROR(__xludf.DUMMYFUNCTION("""COMPUTED_VALUE"""),4750.03)</f>
        <v>4750.03</v>
      </c>
      <c r="M420" s="2">
        <f>IFERROR(__xludf.DUMMYFUNCTION("""COMPUTED_VALUE"""),45903.66666666667)</f>
        <v>45903.66667</v>
      </c>
      <c r="N420" s="1">
        <f>IFERROR(__xludf.DUMMYFUNCTION("""COMPUTED_VALUE"""),8.9965921E7)</f>
        <v>89965921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IFERROR(__xludf.DUMMYFUNCTION("""COMPUTED_VALUE"""),4832.83)</f>
        <v>4832.83</v>
      </c>
      <c r="D421" s="2">
        <f>IFERROR(__xludf.DUMMYFUNCTION("""COMPUTED_VALUE"""),45904.66666666667)</f>
        <v>45904.66667</v>
      </c>
      <c r="E421" s="1">
        <f>IFERROR(__xludf.DUMMYFUNCTION("""COMPUTED_VALUE"""),4905.47)</f>
        <v>4905.47</v>
      </c>
      <c r="G421" s="2">
        <f>IFERROR(__xludf.DUMMYFUNCTION("""COMPUTED_VALUE"""),45904.66666666667)</f>
        <v>45904.66667</v>
      </c>
      <c r="H421" s="1">
        <f>IFERROR(__xludf.DUMMYFUNCTION("""COMPUTED_VALUE"""),4828.47)</f>
        <v>4828.47</v>
      </c>
      <c r="J421" s="2">
        <f>IFERROR(__xludf.DUMMYFUNCTION("""COMPUTED_VALUE"""),45904.66666666667)</f>
        <v>45904.66667</v>
      </c>
      <c r="K421" s="1">
        <f>IFERROR(__xludf.DUMMYFUNCTION("""COMPUTED_VALUE"""),4904.3)</f>
        <v>4904.3</v>
      </c>
      <c r="M421" s="2">
        <f>IFERROR(__xludf.DUMMYFUNCTION("""COMPUTED_VALUE"""),45904.66666666667)</f>
        <v>45904.66667</v>
      </c>
      <c r="N421" s="1">
        <f>IFERROR(__xludf.DUMMYFUNCTION("""COMPUTED_VALUE"""),1.07128452E8)</f>
        <v>107128452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IFERROR(__xludf.DUMMYFUNCTION("""COMPUTED_VALUE"""),4891.3)</f>
        <v>4891.3</v>
      </c>
      <c r="D422" s="2">
        <f>IFERROR(__xludf.DUMMYFUNCTION("""COMPUTED_VALUE"""),45905.66666666667)</f>
        <v>45905.66667</v>
      </c>
      <c r="E422" s="1">
        <f>IFERROR(__xludf.DUMMYFUNCTION("""COMPUTED_VALUE"""),4911.42)</f>
        <v>4911.42</v>
      </c>
      <c r="G422" s="2">
        <f>IFERROR(__xludf.DUMMYFUNCTION("""COMPUTED_VALUE"""),45905.66666666667)</f>
        <v>45905.66667</v>
      </c>
      <c r="H422" s="1">
        <f>IFERROR(__xludf.DUMMYFUNCTION("""COMPUTED_VALUE"""),4846.77)</f>
        <v>4846.77</v>
      </c>
      <c r="J422" s="2">
        <f>IFERROR(__xludf.DUMMYFUNCTION("""COMPUTED_VALUE"""),45905.66666666667)</f>
        <v>45905.66667</v>
      </c>
      <c r="K422" s="1">
        <f>IFERROR(__xludf.DUMMYFUNCTION("""COMPUTED_VALUE"""),4859.66)</f>
        <v>4859.66</v>
      </c>
      <c r="M422" s="2">
        <f>IFERROR(__xludf.DUMMYFUNCTION("""COMPUTED_VALUE"""),45905.66666666667)</f>
        <v>45905.66667</v>
      </c>
      <c r="N422" s="1">
        <f>IFERROR(__xludf.DUMMYFUNCTION("""COMPUTED_VALUE"""),7.8341101E7)</f>
        <v>78341101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IFERROR(__xludf.DUMMYFUNCTION("""COMPUTED_VALUE"""),4901.91)</f>
        <v>4901.91</v>
      </c>
      <c r="D423" s="2">
        <f>IFERROR(__xludf.DUMMYFUNCTION("""COMPUTED_VALUE"""),45908.66666666667)</f>
        <v>45908.66667</v>
      </c>
      <c r="E423" s="1">
        <f>IFERROR(__xludf.DUMMYFUNCTION("""COMPUTED_VALUE"""),4938.49)</f>
        <v>4938.49</v>
      </c>
      <c r="G423" s="2">
        <f>IFERROR(__xludf.DUMMYFUNCTION("""COMPUTED_VALUE"""),45908.66666666667)</f>
        <v>45908.66667</v>
      </c>
      <c r="H423" s="1">
        <f>IFERROR(__xludf.DUMMYFUNCTION("""COMPUTED_VALUE"""),4881.32)</f>
        <v>4881.32</v>
      </c>
      <c r="J423" s="2">
        <f>IFERROR(__xludf.DUMMYFUNCTION("""COMPUTED_VALUE"""),45908.66666666667)</f>
        <v>45908.66667</v>
      </c>
      <c r="K423" s="1">
        <f>IFERROR(__xludf.DUMMYFUNCTION("""COMPUTED_VALUE"""),4926.37)</f>
        <v>4926.37</v>
      </c>
      <c r="M423" s="2">
        <f>IFERROR(__xludf.DUMMYFUNCTION("""COMPUTED_VALUE"""),45908.66666666667)</f>
        <v>45908.66667</v>
      </c>
      <c r="N423" s="1">
        <f>IFERROR(__xludf.DUMMYFUNCTION("""COMPUTED_VALUE"""),8.9327172E7)</f>
        <v>89327172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IFERROR(__xludf.DUMMYFUNCTION("""COMPUTED_VALUE"""),4922.21)</f>
        <v>4922.21</v>
      </c>
      <c r="D424" s="2">
        <f>IFERROR(__xludf.DUMMYFUNCTION("""COMPUTED_VALUE"""),45909.66666666667)</f>
        <v>45909.66667</v>
      </c>
      <c r="E424" s="1">
        <f>IFERROR(__xludf.DUMMYFUNCTION("""COMPUTED_VALUE"""),4969.46)</f>
        <v>4969.46</v>
      </c>
      <c r="G424" s="2">
        <f>IFERROR(__xludf.DUMMYFUNCTION("""COMPUTED_VALUE"""),45909.66666666667)</f>
        <v>45909.66667</v>
      </c>
      <c r="H424" s="1">
        <f>IFERROR(__xludf.DUMMYFUNCTION("""COMPUTED_VALUE"""),4905.73)</f>
        <v>4905.73</v>
      </c>
      <c r="J424" s="2">
        <f>IFERROR(__xludf.DUMMYFUNCTION("""COMPUTED_VALUE"""),45909.66666666667)</f>
        <v>45909.66667</v>
      </c>
      <c r="K424" s="1">
        <f>IFERROR(__xludf.DUMMYFUNCTION("""COMPUTED_VALUE"""),4961.55)</f>
        <v>4961.55</v>
      </c>
      <c r="M424" s="2">
        <f>IFERROR(__xludf.DUMMYFUNCTION("""COMPUTED_VALUE"""),45909.66666666667)</f>
        <v>45909.66667</v>
      </c>
      <c r="N424" s="1">
        <f>IFERROR(__xludf.DUMMYFUNCTION("""COMPUTED_VALUE"""),7.5516766E7)</f>
        <v>75516766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IFERROR(__xludf.DUMMYFUNCTION("""COMPUTED_VALUE"""),4942.4)</f>
        <v>4942.4</v>
      </c>
      <c r="D425" s="2">
        <f>IFERROR(__xludf.DUMMYFUNCTION("""COMPUTED_VALUE"""),45910.66666666667)</f>
        <v>45910.66667</v>
      </c>
      <c r="E425" s="1">
        <f>IFERROR(__xludf.DUMMYFUNCTION("""COMPUTED_VALUE"""),4942.4)</f>
        <v>4942.4</v>
      </c>
      <c r="G425" s="2">
        <f>IFERROR(__xludf.DUMMYFUNCTION("""COMPUTED_VALUE"""),45910.66666666667)</f>
        <v>45910.66667</v>
      </c>
      <c r="H425" s="1">
        <f>IFERROR(__xludf.DUMMYFUNCTION("""COMPUTED_VALUE"""),4804.5)</f>
        <v>4804.5</v>
      </c>
      <c r="J425" s="2">
        <f>IFERROR(__xludf.DUMMYFUNCTION("""COMPUTED_VALUE"""),45910.66666666667)</f>
        <v>45910.66667</v>
      </c>
      <c r="K425" s="1">
        <f>IFERROR(__xludf.DUMMYFUNCTION("""COMPUTED_VALUE"""),4821.72)</f>
        <v>4821.72</v>
      </c>
      <c r="M425" s="2">
        <f>IFERROR(__xludf.DUMMYFUNCTION("""COMPUTED_VALUE"""),45910.66666666667)</f>
        <v>45910.66667</v>
      </c>
      <c r="N425" s="1">
        <f>IFERROR(__xludf.DUMMYFUNCTION("""COMPUTED_VALUE"""),1.07084324E8)</f>
        <v>107084324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IFERROR(__xludf.DUMMYFUNCTION("""COMPUTED_VALUE"""),4839.47)</f>
        <v>4839.47</v>
      </c>
      <c r="D426" s="2">
        <f>IFERROR(__xludf.DUMMYFUNCTION("""COMPUTED_VALUE"""),45911.66666666667)</f>
        <v>45911.66667</v>
      </c>
      <c r="E426" s="1">
        <f>IFERROR(__xludf.DUMMYFUNCTION("""COMPUTED_VALUE"""),4854.4)</f>
        <v>4854.4</v>
      </c>
      <c r="G426" s="2">
        <f>IFERROR(__xludf.DUMMYFUNCTION("""COMPUTED_VALUE"""),45911.66666666667)</f>
        <v>45911.66667</v>
      </c>
      <c r="H426" s="1">
        <f>IFERROR(__xludf.DUMMYFUNCTION("""COMPUTED_VALUE"""),4817.64)</f>
        <v>4817.64</v>
      </c>
      <c r="J426" s="2">
        <f>IFERROR(__xludf.DUMMYFUNCTION("""COMPUTED_VALUE"""),45911.66666666667)</f>
        <v>45911.66667</v>
      </c>
      <c r="K426" s="1">
        <f>IFERROR(__xludf.DUMMYFUNCTION("""COMPUTED_VALUE"""),4838.02)</f>
        <v>4838.02</v>
      </c>
      <c r="M426" s="2">
        <f>IFERROR(__xludf.DUMMYFUNCTION("""COMPUTED_VALUE"""),45911.66666666667)</f>
        <v>45911.66667</v>
      </c>
      <c r="N426" s="1">
        <f>IFERROR(__xludf.DUMMYFUNCTION("""COMPUTED_VALUE"""),8.542441E7)</f>
        <v>85424410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IFERROR(__xludf.DUMMYFUNCTION("""COMPUTED_VALUE"""),4834.1)</f>
        <v>4834.1</v>
      </c>
      <c r="D427" s="2">
        <f>IFERROR(__xludf.DUMMYFUNCTION("""COMPUTED_VALUE"""),45912.66666666667)</f>
        <v>45912.66667</v>
      </c>
      <c r="E427" s="1">
        <f>IFERROR(__xludf.DUMMYFUNCTION("""COMPUTED_VALUE"""),4847.48)</f>
        <v>4847.48</v>
      </c>
      <c r="G427" s="2">
        <f>IFERROR(__xludf.DUMMYFUNCTION("""COMPUTED_VALUE"""),45912.66666666667)</f>
        <v>45912.66667</v>
      </c>
      <c r="H427" s="1">
        <f>IFERROR(__xludf.DUMMYFUNCTION("""COMPUTED_VALUE"""),4787.92)</f>
        <v>4787.92</v>
      </c>
      <c r="J427" s="2">
        <f>IFERROR(__xludf.DUMMYFUNCTION("""COMPUTED_VALUE"""),45912.66666666667)</f>
        <v>45912.66667</v>
      </c>
      <c r="K427" s="1">
        <f>IFERROR(__xludf.DUMMYFUNCTION("""COMPUTED_VALUE"""),4817.02)</f>
        <v>4817.02</v>
      </c>
      <c r="M427" s="2">
        <f>IFERROR(__xludf.DUMMYFUNCTION("""COMPUTED_VALUE"""),45912.66666666667)</f>
        <v>45912.66667</v>
      </c>
      <c r="N427" s="1">
        <f>IFERROR(__xludf.DUMMYFUNCTION("""COMPUTED_VALUE"""),7.4696508E7)</f>
        <v>74696508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IFERROR(__xludf.DUMMYFUNCTION("""COMPUTED_VALUE"""),4856.95)</f>
        <v>4856.95</v>
      </c>
      <c r="D428" s="2">
        <f>IFERROR(__xludf.DUMMYFUNCTION("""COMPUTED_VALUE"""),45915.66666666667)</f>
        <v>45915.66667</v>
      </c>
      <c r="E428" s="1">
        <f>IFERROR(__xludf.DUMMYFUNCTION("""COMPUTED_VALUE"""),4893.84)</f>
        <v>4893.84</v>
      </c>
      <c r="G428" s="2">
        <f>IFERROR(__xludf.DUMMYFUNCTION("""COMPUTED_VALUE"""),45915.66666666667)</f>
        <v>45915.66667</v>
      </c>
      <c r="H428" s="1">
        <f>IFERROR(__xludf.DUMMYFUNCTION("""COMPUTED_VALUE"""),4845.21)</f>
        <v>4845.21</v>
      </c>
      <c r="J428" s="2">
        <f>IFERROR(__xludf.DUMMYFUNCTION("""COMPUTED_VALUE"""),45915.66666666667)</f>
        <v>45915.66667</v>
      </c>
      <c r="K428" s="1">
        <f>IFERROR(__xludf.DUMMYFUNCTION("""COMPUTED_VALUE"""),4859.21)</f>
        <v>4859.21</v>
      </c>
      <c r="M428" s="2">
        <f>IFERROR(__xludf.DUMMYFUNCTION("""COMPUTED_VALUE"""),45915.66666666667)</f>
        <v>45915.66667</v>
      </c>
      <c r="N428" s="1">
        <f>IFERROR(__xludf.DUMMYFUNCTION("""COMPUTED_VALUE"""),7.4853338E7)</f>
        <v>74853338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IFERROR(__xludf.DUMMYFUNCTION("""COMPUTED_VALUE"""),4880.39)</f>
        <v>4880.39</v>
      </c>
      <c r="D429" s="2">
        <f>IFERROR(__xludf.DUMMYFUNCTION("""COMPUTED_VALUE"""),45916.66666666667)</f>
        <v>45916.66667</v>
      </c>
      <c r="E429" s="1">
        <f>IFERROR(__xludf.DUMMYFUNCTION("""COMPUTED_VALUE"""),4914.97)</f>
        <v>4914.97</v>
      </c>
      <c r="G429" s="2">
        <f>IFERROR(__xludf.DUMMYFUNCTION("""COMPUTED_VALUE"""),45916.66666666667)</f>
        <v>45916.66667</v>
      </c>
      <c r="H429" s="1">
        <f>IFERROR(__xludf.DUMMYFUNCTION("""COMPUTED_VALUE"""),4870.01)</f>
        <v>4870.01</v>
      </c>
      <c r="J429" s="2">
        <f>IFERROR(__xludf.DUMMYFUNCTION("""COMPUTED_VALUE"""),45916.66666666667)</f>
        <v>45916.66667</v>
      </c>
      <c r="K429" s="1">
        <f>IFERROR(__xludf.DUMMYFUNCTION("""COMPUTED_VALUE"""),4888.69)</f>
        <v>4888.69</v>
      </c>
      <c r="M429" s="2">
        <f>IFERROR(__xludf.DUMMYFUNCTION("""COMPUTED_VALUE"""),45916.66666666667)</f>
        <v>45916.66667</v>
      </c>
      <c r="N429" s="1">
        <f>IFERROR(__xludf.DUMMYFUNCTION("""COMPUTED_VALUE"""),8.5099938E7)</f>
        <v>85099938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IFERROR(__xludf.DUMMYFUNCTION("""COMPUTED_VALUE"""),4888.81)</f>
        <v>4888.81</v>
      </c>
      <c r="D430" s="2">
        <f>IFERROR(__xludf.DUMMYFUNCTION("""COMPUTED_VALUE"""),45917.66666666667)</f>
        <v>45917.66667</v>
      </c>
      <c r="E430" s="1">
        <f>IFERROR(__xludf.DUMMYFUNCTION("""COMPUTED_VALUE"""),4899.53)</f>
        <v>4899.53</v>
      </c>
      <c r="G430" s="2">
        <f>IFERROR(__xludf.DUMMYFUNCTION("""COMPUTED_VALUE"""),45917.66666666667)</f>
        <v>45917.66667</v>
      </c>
      <c r="H430" s="1">
        <f>IFERROR(__xludf.DUMMYFUNCTION("""COMPUTED_VALUE"""),4828.45)</f>
        <v>4828.45</v>
      </c>
      <c r="J430" s="2">
        <f>IFERROR(__xludf.DUMMYFUNCTION("""COMPUTED_VALUE"""),45917.66666666667)</f>
        <v>45917.66667</v>
      </c>
      <c r="K430" s="1">
        <f>IFERROR(__xludf.DUMMYFUNCTION("""COMPUTED_VALUE"""),4868.77)</f>
        <v>4868.77</v>
      </c>
      <c r="M430" s="2">
        <f>IFERROR(__xludf.DUMMYFUNCTION("""COMPUTED_VALUE"""),45917.66666666667)</f>
        <v>45917.66667</v>
      </c>
      <c r="N430" s="1">
        <f>IFERROR(__xludf.DUMMYFUNCTION("""COMPUTED_VALUE"""),1.00004279E8)</f>
        <v>100004279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IFERROR(__xludf.DUMMYFUNCTION("""COMPUTED_VALUE"""),4868.81)</f>
        <v>4868.81</v>
      </c>
      <c r="D431" s="2">
        <f>IFERROR(__xludf.DUMMYFUNCTION("""COMPUTED_VALUE"""),45918.66666666667)</f>
        <v>45918.66667</v>
      </c>
      <c r="E431" s="1">
        <f>IFERROR(__xludf.DUMMYFUNCTION("""COMPUTED_VALUE"""),4889.43)</f>
        <v>4889.43</v>
      </c>
      <c r="G431" s="2">
        <f>IFERROR(__xludf.DUMMYFUNCTION("""COMPUTED_VALUE"""),45918.66666666667)</f>
        <v>45918.66667</v>
      </c>
      <c r="H431" s="1">
        <f>IFERROR(__xludf.DUMMYFUNCTION("""COMPUTED_VALUE"""),4819.69)</f>
        <v>4819.69</v>
      </c>
      <c r="J431" s="2">
        <f>IFERROR(__xludf.DUMMYFUNCTION("""COMPUTED_VALUE"""),45918.66666666667)</f>
        <v>45918.66667</v>
      </c>
      <c r="K431" s="1">
        <f>IFERROR(__xludf.DUMMYFUNCTION("""COMPUTED_VALUE"""),4852.63)</f>
        <v>4852.63</v>
      </c>
      <c r="M431" s="2">
        <f>IFERROR(__xludf.DUMMYFUNCTION("""COMPUTED_VALUE"""),45918.66666666667)</f>
        <v>45918.66667</v>
      </c>
      <c r="N431" s="1">
        <f>IFERROR(__xludf.DUMMYFUNCTION("""COMPUTED_VALUE"""),8.5358492E7)</f>
        <v>85358492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IFERROR(__xludf.DUMMYFUNCTION("""COMPUTED_VALUE"""),4869.7)</f>
        <v>4869.7</v>
      </c>
      <c r="D432" s="2">
        <f>IFERROR(__xludf.DUMMYFUNCTION("""COMPUTED_VALUE"""),45919.66666666667)</f>
        <v>45919.66667</v>
      </c>
      <c r="E432" s="1">
        <f>IFERROR(__xludf.DUMMYFUNCTION("""COMPUTED_VALUE"""),4885.88)</f>
        <v>4885.88</v>
      </c>
      <c r="G432" s="2">
        <f>IFERROR(__xludf.DUMMYFUNCTION("""COMPUTED_VALUE"""),45919.66666666667)</f>
        <v>45919.66667</v>
      </c>
      <c r="H432" s="1">
        <f>IFERROR(__xludf.DUMMYFUNCTION("""COMPUTED_VALUE"""),4830.4)</f>
        <v>4830.4</v>
      </c>
      <c r="J432" s="2">
        <f>IFERROR(__xludf.DUMMYFUNCTION("""COMPUTED_VALUE"""),45919.66666666667)</f>
        <v>45919.66667</v>
      </c>
      <c r="K432" s="1">
        <f>IFERROR(__xludf.DUMMYFUNCTION("""COMPUTED_VALUE"""),4844.36)</f>
        <v>4844.36</v>
      </c>
      <c r="M432" s="2">
        <f>IFERROR(__xludf.DUMMYFUNCTION("""COMPUTED_VALUE"""),45919.66666666667)</f>
        <v>45919.66667</v>
      </c>
      <c r="N432" s="1">
        <f>IFERROR(__xludf.DUMMYFUNCTION("""COMPUTED_VALUE"""),1.8674067E8)</f>
        <v>186740670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IFERROR(__xludf.DUMMYFUNCTION("""COMPUTED_VALUE"""),4826.58)</f>
        <v>4826.58</v>
      </c>
      <c r="D433" s="2">
        <f>IFERROR(__xludf.DUMMYFUNCTION("""COMPUTED_VALUE"""),45922.66666666667)</f>
        <v>45922.66667</v>
      </c>
      <c r="E433" s="1">
        <f>IFERROR(__xludf.DUMMYFUNCTION("""COMPUTED_VALUE"""),4830.22)</f>
        <v>4830.22</v>
      </c>
      <c r="G433" s="2">
        <f>IFERROR(__xludf.DUMMYFUNCTION("""COMPUTED_VALUE"""),45922.66666666667)</f>
        <v>45922.66667</v>
      </c>
      <c r="H433" s="1">
        <f>IFERROR(__xludf.DUMMYFUNCTION("""COMPUTED_VALUE"""),4782.81)</f>
        <v>4782.81</v>
      </c>
      <c r="J433" s="2">
        <f>IFERROR(__xludf.DUMMYFUNCTION("""COMPUTED_VALUE"""),45922.66666666667)</f>
        <v>45922.66667</v>
      </c>
      <c r="K433" s="1">
        <f>IFERROR(__xludf.DUMMYFUNCTION("""COMPUTED_VALUE"""),4784.16)</f>
        <v>4784.16</v>
      </c>
      <c r="M433" s="2">
        <f>IFERROR(__xludf.DUMMYFUNCTION("""COMPUTED_VALUE"""),45922.66666666667)</f>
        <v>45922.66667</v>
      </c>
      <c r="N433" s="1">
        <f>IFERROR(__xludf.DUMMYFUNCTION("""COMPUTED_VALUE"""),1.02726387E8)</f>
        <v>102726387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IFERROR(__xludf.DUMMYFUNCTION("""COMPUTED_VALUE"""),4782.67)</f>
        <v>4782.67</v>
      </c>
      <c r="D434" s="2">
        <f>IFERROR(__xludf.DUMMYFUNCTION("""COMPUTED_VALUE"""),45923.66666666667)</f>
        <v>45923.66667</v>
      </c>
      <c r="E434" s="1">
        <f>IFERROR(__xludf.DUMMYFUNCTION("""COMPUTED_VALUE"""),4782.67)</f>
        <v>4782.67</v>
      </c>
      <c r="G434" s="2">
        <f>IFERROR(__xludf.DUMMYFUNCTION("""COMPUTED_VALUE"""),45923.66666666667)</f>
        <v>45923.66667</v>
      </c>
      <c r="H434" s="1">
        <f>IFERROR(__xludf.DUMMYFUNCTION("""COMPUTED_VALUE"""),4676.21)</f>
        <v>4676.21</v>
      </c>
      <c r="J434" s="2">
        <f>IFERROR(__xludf.DUMMYFUNCTION("""COMPUTED_VALUE"""),45923.66666666667)</f>
        <v>45923.66667</v>
      </c>
      <c r="K434" s="1">
        <f>IFERROR(__xludf.DUMMYFUNCTION("""COMPUTED_VALUE"""),4685.27)</f>
        <v>4685.27</v>
      </c>
      <c r="M434" s="2">
        <f>IFERROR(__xludf.DUMMYFUNCTION("""COMPUTED_VALUE"""),45923.66666666667)</f>
        <v>45923.66667</v>
      </c>
      <c r="N434" s="1">
        <f>IFERROR(__xludf.DUMMYFUNCTION("""COMPUTED_VALUE"""),1.17434848E8)</f>
        <v>117434848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IFERROR(__xludf.DUMMYFUNCTION("""COMPUTED_VALUE"""),4743.36)</f>
        <v>4743.36</v>
      </c>
      <c r="D435" s="2">
        <f>IFERROR(__xludf.DUMMYFUNCTION("""COMPUTED_VALUE"""),45924.66666666667)</f>
        <v>45924.66667</v>
      </c>
      <c r="E435" s="1">
        <f>IFERROR(__xludf.DUMMYFUNCTION("""COMPUTED_VALUE"""),4743.4)</f>
        <v>4743.4</v>
      </c>
      <c r="G435" s="2">
        <f>IFERROR(__xludf.DUMMYFUNCTION("""COMPUTED_VALUE"""),45924.66666666667)</f>
        <v>45924.66667</v>
      </c>
      <c r="H435" s="1">
        <f>IFERROR(__xludf.DUMMYFUNCTION("""COMPUTED_VALUE"""),4672.12)</f>
        <v>4672.12</v>
      </c>
      <c r="J435" s="2">
        <f>IFERROR(__xludf.DUMMYFUNCTION("""COMPUTED_VALUE"""),45924.66666666667)</f>
        <v>45924.66667</v>
      </c>
      <c r="K435" s="1">
        <f>IFERROR(__xludf.DUMMYFUNCTION("""COMPUTED_VALUE"""),4683.21)</f>
        <v>4683.21</v>
      </c>
      <c r="M435" s="2">
        <f>IFERROR(__xludf.DUMMYFUNCTION("""COMPUTED_VALUE"""),45924.66666666667)</f>
        <v>45924.66667</v>
      </c>
      <c r="N435" s="1">
        <f>IFERROR(__xludf.DUMMYFUNCTION("""COMPUTED_VALUE"""),9.8114776E7)</f>
        <v>98114776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IFERROR(__xludf.DUMMYFUNCTION("""COMPUTED_VALUE"""),4688.71)</f>
        <v>4688.71</v>
      </c>
      <c r="D436" s="2">
        <f>IFERROR(__xludf.DUMMYFUNCTION("""COMPUTED_VALUE"""),45925.66666666667)</f>
        <v>45925.66667</v>
      </c>
      <c r="E436" s="1">
        <f>IFERROR(__xludf.DUMMYFUNCTION("""COMPUTED_VALUE"""),4694.34)</f>
        <v>4694.34</v>
      </c>
      <c r="G436" s="2">
        <f>IFERROR(__xludf.DUMMYFUNCTION("""COMPUTED_VALUE"""),45925.66666666667)</f>
        <v>45925.66667</v>
      </c>
      <c r="H436" s="1">
        <f>IFERROR(__xludf.DUMMYFUNCTION("""COMPUTED_VALUE"""),4630.95)</f>
        <v>4630.95</v>
      </c>
      <c r="J436" s="2">
        <f>IFERROR(__xludf.DUMMYFUNCTION("""COMPUTED_VALUE"""),45925.66666666667)</f>
        <v>45925.66667</v>
      </c>
      <c r="K436" s="1">
        <f>IFERROR(__xludf.DUMMYFUNCTION("""COMPUTED_VALUE"""),4652.28)</f>
        <v>4652.28</v>
      </c>
      <c r="M436" s="2">
        <f>IFERROR(__xludf.DUMMYFUNCTION("""COMPUTED_VALUE"""),45925.66666666667)</f>
        <v>45925.66667</v>
      </c>
      <c r="N436" s="1">
        <f>IFERROR(__xludf.DUMMYFUNCTION("""COMPUTED_VALUE"""),1.02555752E8)</f>
        <v>102555752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IFERROR(__xludf.DUMMYFUNCTION("""COMPUTED_VALUE"""),4645.43)</f>
        <v>4645.43</v>
      </c>
      <c r="D437" s="2">
        <f>IFERROR(__xludf.DUMMYFUNCTION("""COMPUTED_VALUE"""),45926.66666666667)</f>
        <v>45926.66667</v>
      </c>
      <c r="E437" s="1">
        <f>IFERROR(__xludf.DUMMYFUNCTION("""COMPUTED_VALUE"""),4675.61)</f>
        <v>4675.61</v>
      </c>
      <c r="G437" s="2">
        <f>IFERROR(__xludf.DUMMYFUNCTION("""COMPUTED_VALUE"""),45926.66666666667)</f>
        <v>45926.66667</v>
      </c>
      <c r="H437" s="1">
        <f>IFERROR(__xludf.DUMMYFUNCTION("""COMPUTED_VALUE"""),4628.51)</f>
        <v>4628.51</v>
      </c>
      <c r="J437" s="2">
        <f>IFERROR(__xludf.DUMMYFUNCTION("""COMPUTED_VALUE"""),45926.66666666667)</f>
        <v>45926.66667</v>
      </c>
      <c r="K437" s="1">
        <f>IFERROR(__xludf.DUMMYFUNCTION("""COMPUTED_VALUE"""),4658.09)</f>
        <v>4658.09</v>
      </c>
      <c r="M437" s="2">
        <f>IFERROR(__xludf.DUMMYFUNCTION("""COMPUTED_VALUE"""),45926.66666666667)</f>
        <v>45926.66667</v>
      </c>
      <c r="N437" s="1">
        <f>IFERROR(__xludf.DUMMYFUNCTION("""COMPUTED_VALUE"""),9.3689868E7)</f>
        <v>93689868</v>
      </c>
    </row>
  </sheetData>
  <drawing r:id="rId1"/>
</worksheet>
</file>