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IFERROR(__xludf.DUMMYFUNCTION("GOOGLEFINANCE(""DJUSRD"",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IFERROR(__xludf.DUMMYFUNCTION("GOOGLEFINANCE(""DJUSRD"",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IFERROR(__xludf.DUMMYFUNCTION("GOOGLEFINANCE(""DJUSRD"",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IFERROR(__xludf.DUMMYFUNCTION("GOOGLEFINANCE(""DJUSRD"",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IFERROR(__xludf.DUMMYFUNCTION("GOOGLEFINANCE(""DJUSRD"",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IFERROR(__xludf.DUMMYFUNCTION("""COMPUTED_VALUE"""),940.02)</f>
        <v>940.02</v>
      </c>
      <c r="D2" s="2">
        <f>IFERROR(__xludf.DUMMYFUNCTION("""COMPUTED_VALUE"""),45293.66666666667)</f>
        <v>45293.66667</v>
      </c>
      <c r="E2" s="1">
        <f>IFERROR(__xludf.DUMMYFUNCTION("""COMPUTED_VALUE"""),962.03)</f>
        <v>962.03</v>
      </c>
      <c r="G2" s="2">
        <f>IFERROR(__xludf.DUMMYFUNCTION("""COMPUTED_VALUE"""),45293.66666666667)</f>
        <v>45293.66667</v>
      </c>
      <c r="H2" s="1">
        <f>IFERROR(__xludf.DUMMYFUNCTION("""COMPUTED_VALUE"""),938.44)</f>
        <v>938.44</v>
      </c>
      <c r="J2" s="2">
        <f>IFERROR(__xludf.DUMMYFUNCTION("""COMPUTED_VALUE"""),45293.66666666667)</f>
        <v>45293.66667</v>
      </c>
      <c r="K2" s="1">
        <f>IFERROR(__xludf.DUMMYFUNCTION("""COMPUTED_VALUE"""),958.39)</f>
        <v>958.39</v>
      </c>
      <c r="M2" s="2">
        <f>IFERROR(__xludf.DUMMYFUNCTION("""COMPUTED_VALUE"""),45293.66666666667)</f>
        <v>45293.66667</v>
      </c>
      <c r="N2" s="1">
        <f>IFERROR(__xludf.DUMMYFUNCTION("""COMPUTED_VALUE"""),1.5525051E7)</f>
        <v>15525051</v>
      </c>
    </row>
    <row r="3">
      <c r="A3" s="2">
        <f>IFERROR(__xludf.DUMMYFUNCTION("""COMPUTED_VALUE"""),45294.66666666667)</f>
        <v>45294.66667</v>
      </c>
      <c r="B3" s="1">
        <f>IFERROR(__xludf.DUMMYFUNCTION("""COMPUTED_VALUE"""),963.39)</f>
        <v>963.39</v>
      </c>
      <c r="D3" s="2">
        <f>IFERROR(__xludf.DUMMYFUNCTION("""COMPUTED_VALUE"""),45294.66666666667)</f>
        <v>45294.66667</v>
      </c>
      <c r="E3" s="1">
        <f>IFERROR(__xludf.DUMMYFUNCTION("""COMPUTED_VALUE"""),968.05)</f>
        <v>968.05</v>
      </c>
      <c r="G3" s="2">
        <f>IFERROR(__xludf.DUMMYFUNCTION("""COMPUTED_VALUE"""),45294.66666666667)</f>
        <v>45294.66667</v>
      </c>
      <c r="H3" s="1">
        <f>IFERROR(__xludf.DUMMYFUNCTION("""COMPUTED_VALUE"""),953.85)</f>
        <v>953.85</v>
      </c>
      <c r="J3" s="2">
        <f>IFERROR(__xludf.DUMMYFUNCTION("""COMPUTED_VALUE"""),45294.66666666667)</f>
        <v>45294.66667</v>
      </c>
      <c r="K3" s="1">
        <f>IFERROR(__xludf.DUMMYFUNCTION("""COMPUTED_VALUE"""),958.93)</f>
        <v>958.93</v>
      </c>
      <c r="M3" s="2">
        <f>IFERROR(__xludf.DUMMYFUNCTION("""COMPUTED_VALUE"""),45294.66666666667)</f>
        <v>45294.66667</v>
      </c>
      <c r="N3" s="1">
        <f>IFERROR(__xludf.DUMMYFUNCTION("""COMPUTED_VALUE"""),2.5450728E7)</f>
        <v>25450728</v>
      </c>
    </row>
    <row r="4">
      <c r="A4" s="2">
        <f>IFERROR(__xludf.DUMMYFUNCTION("""COMPUTED_VALUE"""),45295.66666666667)</f>
        <v>45295.66667</v>
      </c>
      <c r="B4" s="1">
        <f>IFERROR(__xludf.DUMMYFUNCTION("""COMPUTED_VALUE"""),941.22)</f>
        <v>941.22</v>
      </c>
      <c r="D4" s="2">
        <f>IFERROR(__xludf.DUMMYFUNCTION("""COMPUTED_VALUE"""),45295.66666666667)</f>
        <v>45295.66667</v>
      </c>
      <c r="E4" s="1">
        <f>IFERROR(__xludf.DUMMYFUNCTION("""COMPUTED_VALUE"""),951.48)</f>
        <v>951.48</v>
      </c>
      <c r="G4" s="2">
        <f>IFERROR(__xludf.DUMMYFUNCTION("""COMPUTED_VALUE"""),45295.66666666667)</f>
        <v>45295.66667</v>
      </c>
      <c r="H4" s="1">
        <f>IFERROR(__xludf.DUMMYFUNCTION("""COMPUTED_VALUE"""),928.92)</f>
        <v>928.92</v>
      </c>
      <c r="J4" s="2">
        <f>IFERROR(__xludf.DUMMYFUNCTION("""COMPUTED_VALUE"""),45295.66666666667)</f>
        <v>45295.66667</v>
      </c>
      <c r="K4" s="1">
        <f>IFERROR(__xludf.DUMMYFUNCTION("""COMPUTED_VALUE"""),950.72)</f>
        <v>950.72</v>
      </c>
      <c r="M4" s="2">
        <f>IFERROR(__xludf.DUMMYFUNCTION("""COMPUTED_VALUE"""),45295.66666666667)</f>
        <v>45295.66667</v>
      </c>
      <c r="N4" s="1">
        <f>IFERROR(__xludf.DUMMYFUNCTION("""COMPUTED_VALUE"""),6.4252588E7)</f>
        <v>64252588</v>
      </c>
    </row>
    <row r="5">
      <c r="A5" s="2">
        <f>IFERROR(__xludf.DUMMYFUNCTION("""COMPUTED_VALUE"""),45296.66666666667)</f>
        <v>45296.66667</v>
      </c>
      <c r="B5" s="1">
        <f>IFERROR(__xludf.DUMMYFUNCTION("""COMPUTED_VALUE"""),954.34)</f>
        <v>954.34</v>
      </c>
      <c r="D5" s="2">
        <f>IFERROR(__xludf.DUMMYFUNCTION("""COMPUTED_VALUE"""),45296.66666666667)</f>
        <v>45296.66667</v>
      </c>
      <c r="E5" s="1">
        <f>IFERROR(__xludf.DUMMYFUNCTION("""COMPUTED_VALUE"""),959.1)</f>
        <v>959.1</v>
      </c>
      <c r="G5" s="2">
        <f>IFERROR(__xludf.DUMMYFUNCTION("""COMPUTED_VALUE"""),45296.66666666667)</f>
        <v>45296.66667</v>
      </c>
      <c r="H5" s="1">
        <f>IFERROR(__xludf.DUMMYFUNCTION("""COMPUTED_VALUE"""),945.63)</f>
        <v>945.63</v>
      </c>
      <c r="J5" s="2">
        <f>IFERROR(__xludf.DUMMYFUNCTION("""COMPUTED_VALUE"""),45296.66666666667)</f>
        <v>45296.66667</v>
      </c>
      <c r="K5" s="1">
        <f>IFERROR(__xludf.DUMMYFUNCTION("""COMPUTED_VALUE"""),959.1)</f>
        <v>959.1</v>
      </c>
      <c r="M5" s="2">
        <f>IFERROR(__xludf.DUMMYFUNCTION("""COMPUTED_VALUE"""),45296.66666666667)</f>
        <v>45296.66667</v>
      </c>
      <c r="N5" s="1">
        <f>IFERROR(__xludf.DUMMYFUNCTION("""COMPUTED_VALUE"""),2.8605641E7)</f>
        <v>28605641</v>
      </c>
    </row>
    <row r="6">
      <c r="A6" s="2">
        <f>IFERROR(__xludf.DUMMYFUNCTION("""COMPUTED_VALUE"""),45299.66666666667)</f>
        <v>45299.66667</v>
      </c>
      <c r="B6" s="1">
        <f>IFERROR(__xludf.DUMMYFUNCTION("""COMPUTED_VALUE"""),959.45)</f>
        <v>959.45</v>
      </c>
      <c r="D6" s="2">
        <f>IFERROR(__xludf.DUMMYFUNCTION("""COMPUTED_VALUE"""),45299.66666666667)</f>
        <v>45299.66667</v>
      </c>
      <c r="E6" s="1">
        <f>IFERROR(__xludf.DUMMYFUNCTION("""COMPUTED_VALUE"""),962.89)</f>
        <v>962.89</v>
      </c>
      <c r="G6" s="2">
        <f>IFERROR(__xludf.DUMMYFUNCTION("""COMPUTED_VALUE"""),45299.66666666667)</f>
        <v>45299.66667</v>
      </c>
      <c r="H6" s="1">
        <f>IFERROR(__xludf.DUMMYFUNCTION("""COMPUTED_VALUE"""),952.33)</f>
        <v>952.33</v>
      </c>
      <c r="J6" s="2">
        <f>IFERROR(__xludf.DUMMYFUNCTION("""COMPUTED_VALUE"""),45299.66666666667)</f>
        <v>45299.66667</v>
      </c>
      <c r="K6" s="1">
        <f>IFERROR(__xludf.DUMMYFUNCTION("""COMPUTED_VALUE"""),960.86)</f>
        <v>960.86</v>
      </c>
      <c r="M6" s="2">
        <f>IFERROR(__xludf.DUMMYFUNCTION("""COMPUTED_VALUE"""),45299.66666666667)</f>
        <v>45299.66667</v>
      </c>
      <c r="N6" s="1">
        <f>IFERROR(__xludf.DUMMYFUNCTION("""COMPUTED_VALUE"""),2.6653293E7)</f>
        <v>26653293</v>
      </c>
    </row>
    <row r="7">
      <c r="A7" s="2">
        <f>IFERROR(__xludf.DUMMYFUNCTION("""COMPUTED_VALUE"""),45300.66666666667)</f>
        <v>45300.66667</v>
      </c>
      <c r="B7" s="1">
        <f>IFERROR(__xludf.DUMMYFUNCTION("""COMPUTED_VALUE"""),952.89)</f>
        <v>952.89</v>
      </c>
      <c r="D7" s="2">
        <f>IFERROR(__xludf.DUMMYFUNCTION("""COMPUTED_VALUE"""),45300.66666666667)</f>
        <v>45300.66667</v>
      </c>
      <c r="E7" s="1">
        <f>IFERROR(__xludf.DUMMYFUNCTION("""COMPUTED_VALUE"""),959.98)</f>
        <v>959.98</v>
      </c>
      <c r="G7" s="2">
        <f>IFERROR(__xludf.DUMMYFUNCTION("""COMPUTED_VALUE"""),45300.66666666667)</f>
        <v>45300.66667</v>
      </c>
      <c r="H7" s="1">
        <f>IFERROR(__xludf.DUMMYFUNCTION("""COMPUTED_VALUE"""),940.12)</f>
        <v>940.12</v>
      </c>
      <c r="J7" s="2">
        <f>IFERROR(__xludf.DUMMYFUNCTION("""COMPUTED_VALUE"""),45300.66666666667)</f>
        <v>45300.66667</v>
      </c>
      <c r="K7" s="1">
        <f>IFERROR(__xludf.DUMMYFUNCTION("""COMPUTED_VALUE"""),959.69)</f>
        <v>959.69</v>
      </c>
      <c r="M7" s="2">
        <f>IFERROR(__xludf.DUMMYFUNCTION("""COMPUTED_VALUE"""),45300.66666666667)</f>
        <v>45300.66667</v>
      </c>
      <c r="N7" s="1">
        <f>IFERROR(__xludf.DUMMYFUNCTION("""COMPUTED_VALUE"""),2.2286851E7)</f>
        <v>22286851</v>
      </c>
    </row>
    <row r="8">
      <c r="A8" s="2">
        <f>IFERROR(__xludf.DUMMYFUNCTION("""COMPUTED_VALUE"""),45301.66666666667)</f>
        <v>45301.66667</v>
      </c>
      <c r="B8" s="1">
        <f>IFERROR(__xludf.DUMMYFUNCTION("""COMPUTED_VALUE"""),961.06)</f>
        <v>961.06</v>
      </c>
      <c r="D8" s="2">
        <f>IFERROR(__xludf.DUMMYFUNCTION("""COMPUTED_VALUE"""),45301.66666666667)</f>
        <v>45301.66667</v>
      </c>
      <c r="E8" s="1">
        <f>IFERROR(__xludf.DUMMYFUNCTION("""COMPUTED_VALUE"""),964.65)</f>
        <v>964.65</v>
      </c>
      <c r="G8" s="2">
        <f>IFERROR(__xludf.DUMMYFUNCTION("""COMPUTED_VALUE"""),45301.66666666667)</f>
        <v>45301.66667</v>
      </c>
      <c r="H8" s="1">
        <f>IFERROR(__xludf.DUMMYFUNCTION("""COMPUTED_VALUE"""),952.7)</f>
        <v>952.7</v>
      </c>
      <c r="J8" s="2">
        <f>IFERROR(__xludf.DUMMYFUNCTION("""COMPUTED_VALUE"""),45301.66666666667)</f>
        <v>45301.66667</v>
      </c>
      <c r="K8" s="1">
        <f>IFERROR(__xludf.DUMMYFUNCTION("""COMPUTED_VALUE"""),961.3)</f>
        <v>961.3</v>
      </c>
      <c r="M8" s="2">
        <f>IFERROR(__xludf.DUMMYFUNCTION("""COMPUTED_VALUE"""),45301.66666666667)</f>
        <v>45301.66667</v>
      </c>
      <c r="N8" s="1">
        <f>IFERROR(__xludf.DUMMYFUNCTION("""COMPUTED_VALUE"""),1.9205759E7)</f>
        <v>19205759</v>
      </c>
    </row>
    <row r="9">
      <c r="A9" s="2">
        <f>IFERROR(__xludf.DUMMYFUNCTION("""COMPUTED_VALUE"""),45302.66666666667)</f>
        <v>45302.66667</v>
      </c>
      <c r="B9" s="1">
        <f>IFERROR(__xludf.DUMMYFUNCTION("""COMPUTED_VALUE"""),961.83)</f>
        <v>961.83</v>
      </c>
      <c r="D9" s="2">
        <f>IFERROR(__xludf.DUMMYFUNCTION("""COMPUTED_VALUE"""),45302.66666666667)</f>
        <v>45302.66667</v>
      </c>
      <c r="E9" s="1">
        <f>IFERROR(__xludf.DUMMYFUNCTION("""COMPUTED_VALUE"""),968.08)</f>
        <v>968.08</v>
      </c>
      <c r="G9" s="2">
        <f>IFERROR(__xludf.DUMMYFUNCTION("""COMPUTED_VALUE"""),45302.66666666667)</f>
        <v>45302.66667</v>
      </c>
      <c r="H9" s="1">
        <f>IFERROR(__xludf.DUMMYFUNCTION("""COMPUTED_VALUE"""),960.28)</f>
        <v>960.28</v>
      </c>
      <c r="J9" s="2">
        <f>IFERROR(__xludf.DUMMYFUNCTION("""COMPUTED_VALUE"""),45302.66666666667)</f>
        <v>45302.66667</v>
      </c>
      <c r="K9" s="1">
        <f>IFERROR(__xludf.DUMMYFUNCTION("""COMPUTED_VALUE"""),965.9)</f>
        <v>965.9</v>
      </c>
      <c r="M9" s="2">
        <f>IFERROR(__xludf.DUMMYFUNCTION("""COMPUTED_VALUE"""),45302.66666666667)</f>
        <v>45302.66667</v>
      </c>
      <c r="N9" s="1">
        <f>IFERROR(__xludf.DUMMYFUNCTION("""COMPUTED_VALUE"""),1.918333E7)</f>
        <v>19183330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IFERROR(__xludf.DUMMYFUNCTION("""COMPUTED_VALUE"""),966.69)</f>
        <v>966.69</v>
      </c>
      <c r="D10" s="2">
        <f>IFERROR(__xludf.DUMMYFUNCTION("""COMPUTED_VALUE"""),45303.66666666667)</f>
        <v>45303.66667</v>
      </c>
      <c r="E10" s="1">
        <f>IFERROR(__xludf.DUMMYFUNCTION("""COMPUTED_VALUE"""),969.87)</f>
        <v>969.87</v>
      </c>
      <c r="G10" s="2">
        <f>IFERROR(__xludf.DUMMYFUNCTION("""COMPUTED_VALUE"""),45303.66666666667)</f>
        <v>45303.66667</v>
      </c>
      <c r="H10" s="1">
        <f>IFERROR(__xludf.DUMMYFUNCTION("""COMPUTED_VALUE"""),957.62)</f>
        <v>957.62</v>
      </c>
      <c r="J10" s="2">
        <f>IFERROR(__xludf.DUMMYFUNCTION("""COMPUTED_VALUE"""),45303.66666666667)</f>
        <v>45303.66667</v>
      </c>
      <c r="K10" s="1">
        <f>IFERROR(__xludf.DUMMYFUNCTION("""COMPUTED_VALUE"""),960.49)</f>
        <v>960.49</v>
      </c>
      <c r="M10" s="2">
        <f>IFERROR(__xludf.DUMMYFUNCTION("""COMPUTED_VALUE"""),45303.66666666667)</f>
        <v>45303.66667</v>
      </c>
      <c r="N10" s="1">
        <f>IFERROR(__xludf.DUMMYFUNCTION("""COMPUTED_VALUE"""),2.0778766E7)</f>
        <v>20778766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IFERROR(__xludf.DUMMYFUNCTION("""COMPUTED_VALUE"""),960.05)</f>
        <v>960.05</v>
      </c>
      <c r="D11" s="2">
        <f>IFERROR(__xludf.DUMMYFUNCTION("""COMPUTED_VALUE"""),45307.66666666667)</f>
        <v>45307.66667</v>
      </c>
      <c r="E11" s="1">
        <f>IFERROR(__xludf.DUMMYFUNCTION("""COMPUTED_VALUE"""),965.12)</f>
        <v>965.12</v>
      </c>
      <c r="G11" s="2">
        <f>IFERROR(__xludf.DUMMYFUNCTION("""COMPUTED_VALUE"""),45307.66666666667)</f>
        <v>45307.66667</v>
      </c>
      <c r="H11" s="1">
        <f>IFERROR(__xludf.DUMMYFUNCTION("""COMPUTED_VALUE"""),953.99)</f>
        <v>953.99</v>
      </c>
      <c r="J11" s="2">
        <f>IFERROR(__xludf.DUMMYFUNCTION("""COMPUTED_VALUE"""),45307.66666666667)</f>
        <v>45307.66667</v>
      </c>
      <c r="K11" s="1">
        <f>IFERROR(__xludf.DUMMYFUNCTION("""COMPUTED_VALUE"""),957.91)</f>
        <v>957.91</v>
      </c>
      <c r="M11" s="2">
        <f>IFERROR(__xludf.DUMMYFUNCTION("""COMPUTED_VALUE"""),45307.66666666667)</f>
        <v>45307.66667</v>
      </c>
      <c r="N11" s="1">
        <f>IFERROR(__xludf.DUMMYFUNCTION("""COMPUTED_VALUE"""),1.6845806E7)</f>
        <v>16845806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IFERROR(__xludf.DUMMYFUNCTION("""COMPUTED_VALUE"""),958.89)</f>
        <v>958.89</v>
      </c>
      <c r="D12" s="2">
        <f>IFERROR(__xludf.DUMMYFUNCTION("""COMPUTED_VALUE"""),45308.66666666667)</f>
        <v>45308.66667</v>
      </c>
      <c r="E12" s="1">
        <f>IFERROR(__xludf.DUMMYFUNCTION("""COMPUTED_VALUE"""),966.43)</f>
        <v>966.43</v>
      </c>
      <c r="G12" s="2">
        <f>IFERROR(__xludf.DUMMYFUNCTION("""COMPUTED_VALUE"""),45308.66666666667)</f>
        <v>45308.66667</v>
      </c>
      <c r="H12" s="1">
        <f>IFERROR(__xludf.DUMMYFUNCTION("""COMPUTED_VALUE"""),946.08)</f>
        <v>946.08</v>
      </c>
      <c r="J12" s="2">
        <f>IFERROR(__xludf.DUMMYFUNCTION("""COMPUTED_VALUE"""),45308.66666666667)</f>
        <v>45308.66667</v>
      </c>
      <c r="K12" s="1">
        <f>IFERROR(__xludf.DUMMYFUNCTION("""COMPUTED_VALUE"""),948.5)</f>
        <v>948.5</v>
      </c>
      <c r="M12" s="2">
        <f>IFERROR(__xludf.DUMMYFUNCTION("""COMPUTED_VALUE"""),45308.66666666667)</f>
        <v>45308.66667</v>
      </c>
      <c r="N12" s="1">
        <f>IFERROR(__xludf.DUMMYFUNCTION("""COMPUTED_VALUE"""),1.6867716E7)</f>
        <v>16867716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IFERROR(__xludf.DUMMYFUNCTION("""COMPUTED_VALUE"""),946.57)</f>
        <v>946.57</v>
      </c>
      <c r="D13" s="2">
        <f>IFERROR(__xludf.DUMMYFUNCTION("""COMPUTED_VALUE"""),45309.66666666667)</f>
        <v>45309.66667</v>
      </c>
      <c r="E13" s="1">
        <f>IFERROR(__xludf.DUMMYFUNCTION("""COMPUTED_VALUE"""),955.97)</f>
        <v>955.97</v>
      </c>
      <c r="G13" s="2">
        <f>IFERROR(__xludf.DUMMYFUNCTION("""COMPUTED_VALUE"""),45309.66666666667)</f>
        <v>45309.66667</v>
      </c>
      <c r="H13" s="1">
        <f>IFERROR(__xludf.DUMMYFUNCTION("""COMPUTED_VALUE"""),942.25)</f>
        <v>942.25</v>
      </c>
      <c r="J13" s="2">
        <f>IFERROR(__xludf.DUMMYFUNCTION("""COMPUTED_VALUE"""),45309.66666666667)</f>
        <v>45309.66667</v>
      </c>
      <c r="K13" s="1">
        <f>IFERROR(__xludf.DUMMYFUNCTION("""COMPUTED_VALUE"""),955.3)</f>
        <v>955.3</v>
      </c>
      <c r="M13" s="2">
        <f>IFERROR(__xludf.DUMMYFUNCTION("""COMPUTED_VALUE"""),45309.66666666667)</f>
        <v>45309.66667</v>
      </c>
      <c r="N13" s="1">
        <f>IFERROR(__xludf.DUMMYFUNCTION("""COMPUTED_VALUE"""),1.5064212E7)</f>
        <v>15064212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IFERROR(__xludf.DUMMYFUNCTION("""COMPUTED_VALUE"""),954.92)</f>
        <v>954.92</v>
      </c>
      <c r="D14" s="2">
        <f>IFERROR(__xludf.DUMMYFUNCTION("""COMPUTED_VALUE"""),45310.66666666667)</f>
        <v>45310.66667</v>
      </c>
      <c r="E14" s="1">
        <f>IFERROR(__xludf.DUMMYFUNCTION("""COMPUTED_VALUE"""),957.42)</f>
        <v>957.42</v>
      </c>
      <c r="G14" s="2">
        <f>IFERROR(__xludf.DUMMYFUNCTION("""COMPUTED_VALUE"""),45310.66666666667)</f>
        <v>45310.66667</v>
      </c>
      <c r="H14" s="1">
        <f>IFERROR(__xludf.DUMMYFUNCTION("""COMPUTED_VALUE"""),944.62)</f>
        <v>944.62</v>
      </c>
      <c r="J14" s="2">
        <f>IFERROR(__xludf.DUMMYFUNCTION("""COMPUTED_VALUE"""),45310.66666666667)</f>
        <v>45310.66667</v>
      </c>
      <c r="K14" s="1">
        <f>IFERROR(__xludf.DUMMYFUNCTION("""COMPUTED_VALUE"""),946.22)</f>
        <v>946.22</v>
      </c>
      <c r="M14" s="2">
        <f>IFERROR(__xludf.DUMMYFUNCTION("""COMPUTED_VALUE"""),45310.66666666667)</f>
        <v>45310.66667</v>
      </c>
      <c r="N14" s="1">
        <f>IFERROR(__xludf.DUMMYFUNCTION("""COMPUTED_VALUE"""),1.6772662E7)</f>
        <v>16772662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IFERROR(__xludf.DUMMYFUNCTION("""COMPUTED_VALUE"""),945.95)</f>
        <v>945.95</v>
      </c>
      <c r="D15" s="2">
        <f>IFERROR(__xludf.DUMMYFUNCTION("""COMPUTED_VALUE"""),45313.66666666667)</f>
        <v>45313.66667</v>
      </c>
      <c r="E15" s="1">
        <f>IFERROR(__xludf.DUMMYFUNCTION("""COMPUTED_VALUE"""),954.25)</f>
        <v>954.25</v>
      </c>
      <c r="G15" s="2">
        <f>IFERROR(__xludf.DUMMYFUNCTION("""COMPUTED_VALUE"""),45313.66666666667)</f>
        <v>45313.66667</v>
      </c>
      <c r="H15" s="1">
        <f>IFERROR(__xludf.DUMMYFUNCTION("""COMPUTED_VALUE"""),944.79)</f>
        <v>944.79</v>
      </c>
      <c r="J15" s="2">
        <f>IFERROR(__xludf.DUMMYFUNCTION("""COMPUTED_VALUE"""),45313.66666666667)</f>
        <v>45313.66667</v>
      </c>
      <c r="K15" s="1">
        <f>IFERROR(__xludf.DUMMYFUNCTION("""COMPUTED_VALUE"""),950.42)</f>
        <v>950.42</v>
      </c>
      <c r="M15" s="2">
        <f>IFERROR(__xludf.DUMMYFUNCTION("""COMPUTED_VALUE"""),45313.66666666667)</f>
        <v>45313.66667</v>
      </c>
      <c r="N15" s="1">
        <f>IFERROR(__xludf.DUMMYFUNCTION("""COMPUTED_VALUE"""),1.3378088E7)</f>
        <v>13378088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IFERROR(__xludf.DUMMYFUNCTION("""COMPUTED_VALUE"""),951.27)</f>
        <v>951.27</v>
      </c>
      <c r="D16" s="2">
        <f>IFERROR(__xludf.DUMMYFUNCTION("""COMPUTED_VALUE"""),45314.66666666667)</f>
        <v>45314.66667</v>
      </c>
      <c r="E16" s="1">
        <f>IFERROR(__xludf.DUMMYFUNCTION("""COMPUTED_VALUE"""),951.39)</f>
        <v>951.39</v>
      </c>
      <c r="G16" s="2">
        <f>IFERROR(__xludf.DUMMYFUNCTION("""COMPUTED_VALUE"""),45314.66666666667)</f>
        <v>45314.66667</v>
      </c>
      <c r="H16" s="1">
        <f>IFERROR(__xludf.DUMMYFUNCTION("""COMPUTED_VALUE"""),941.4)</f>
        <v>941.4</v>
      </c>
      <c r="J16" s="2">
        <f>IFERROR(__xludf.DUMMYFUNCTION("""COMPUTED_VALUE"""),45314.66666666667)</f>
        <v>45314.66667</v>
      </c>
      <c r="K16" s="1">
        <f>IFERROR(__xludf.DUMMYFUNCTION("""COMPUTED_VALUE"""),947.58)</f>
        <v>947.58</v>
      </c>
      <c r="M16" s="2">
        <f>IFERROR(__xludf.DUMMYFUNCTION("""COMPUTED_VALUE"""),45314.66666666667)</f>
        <v>45314.66667</v>
      </c>
      <c r="N16" s="1">
        <f>IFERROR(__xludf.DUMMYFUNCTION("""COMPUTED_VALUE"""),1.2268988E7)</f>
        <v>12268988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IFERROR(__xludf.DUMMYFUNCTION("""COMPUTED_VALUE"""),952.14)</f>
        <v>952.14</v>
      </c>
      <c r="D17" s="2">
        <f>IFERROR(__xludf.DUMMYFUNCTION("""COMPUTED_VALUE"""),45315.66666666667)</f>
        <v>45315.66667</v>
      </c>
      <c r="E17" s="1">
        <f>IFERROR(__xludf.DUMMYFUNCTION("""COMPUTED_VALUE"""),952.66)</f>
        <v>952.66</v>
      </c>
      <c r="G17" s="2">
        <f>IFERROR(__xludf.DUMMYFUNCTION("""COMPUTED_VALUE"""),45315.66666666667)</f>
        <v>45315.66667</v>
      </c>
      <c r="H17" s="1">
        <f>IFERROR(__xludf.DUMMYFUNCTION("""COMPUTED_VALUE"""),943.58)</f>
        <v>943.58</v>
      </c>
      <c r="J17" s="2">
        <f>IFERROR(__xludf.DUMMYFUNCTION("""COMPUTED_VALUE"""),45315.66666666667)</f>
        <v>45315.66667</v>
      </c>
      <c r="K17" s="1">
        <f>IFERROR(__xludf.DUMMYFUNCTION("""COMPUTED_VALUE"""),944.27)</f>
        <v>944.27</v>
      </c>
      <c r="M17" s="2">
        <f>IFERROR(__xludf.DUMMYFUNCTION("""COMPUTED_VALUE"""),45315.66666666667)</f>
        <v>45315.66667</v>
      </c>
      <c r="N17" s="1">
        <f>IFERROR(__xludf.DUMMYFUNCTION("""COMPUTED_VALUE"""),1.197835E7)</f>
        <v>11978350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IFERROR(__xludf.DUMMYFUNCTION("""COMPUTED_VALUE"""),948.94)</f>
        <v>948.94</v>
      </c>
      <c r="D18" s="2">
        <f>IFERROR(__xludf.DUMMYFUNCTION("""COMPUTED_VALUE"""),45316.66666666667)</f>
        <v>45316.66667</v>
      </c>
      <c r="E18" s="1">
        <f>IFERROR(__xludf.DUMMYFUNCTION("""COMPUTED_VALUE"""),957.83)</f>
        <v>957.83</v>
      </c>
      <c r="G18" s="2">
        <f>IFERROR(__xludf.DUMMYFUNCTION("""COMPUTED_VALUE"""),45316.66666666667)</f>
        <v>45316.66667</v>
      </c>
      <c r="H18" s="1">
        <f>IFERROR(__xludf.DUMMYFUNCTION("""COMPUTED_VALUE"""),937.15)</f>
        <v>937.15</v>
      </c>
      <c r="J18" s="2">
        <f>IFERROR(__xludf.DUMMYFUNCTION("""COMPUTED_VALUE"""),45316.66666666667)</f>
        <v>45316.66667</v>
      </c>
      <c r="K18" s="1">
        <f>IFERROR(__xludf.DUMMYFUNCTION("""COMPUTED_VALUE"""),957.67)</f>
        <v>957.67</v>
      </c>
      <c r="M18" s="2">
        <f>IFERROR(__xludf.DUMMYFUNCTION("""COMPUTED_VALUE"""),45316.66666666667)</f>
        <v>45316.66667</v>
      </c>
      <c r="N18" s="1">
        <f>IFERROR(__xludf.DUMMYFUNCTION("""COMPUTED_VALUE"""),1.7866817E7)</f>
        <v>17866817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IFERROR(__xludf.DUMMYFUNCTION("""COMPUTED_VALUE"""),959.74)</f>
        <v>959.74</v>
      </c>
      <c r="D19" s="2">
        <f>IFERROR(__xludf.DUMMYFUNCTION("""COMPUTED_VALUE"""),45317.66666666667)</f>
        <v>45317.66667</v>
      </c>
      <c r="E19" s="1">
        <f>IFERROR(__xludf.DUMMYFUNCTION("""COMPUTED_VALUE"""),962.02)</f>
        <v>962.02</v>
      </c>
      <c r="G19" s="2">
        <f>IFERROR(__xludf.DUMMYFUNCTION("""COMPUTED_VALUE"""),45317.66666666667)</f>
        <v>45317.66667</v>
      </c>
      <c r="H19" s="1">
        <f>IFERROR(__xludf.DUMMYFUNCTION("""COMPUTED_VALUE"""),950.31)</f>
        <v>950.31</v>
      </c>
      <c r="J19" s="2">
        <f>IFERROR(__xludf.DUMMYFUNCTION("""COMPUTED_VALUE"""),45317.66666666667)</f>
        <v>45317.66667</v>
      </c>
      <c r="K19" s="1">
        <f>IFERROR(__xludf.DUMMYFUNCTION("""COMPUTED_VALUE"""),953.04)</f>
        <v>953.04</v>
      </c>
      <c r="M19" s="2">
        <f>IFERROR(__xludf.DUMMYFUNCTION("""COMPUTED_VALUE"""),45317.66666666667)</f>
        <v>45317.66667</v>
      </c>
      <c r="N19" s="1">
        <f>IFERROR(__xludf.DUMMYFUNCTION("""COMPUTED_VALUE"""),1.3014887E7)</f>
        <v>13014887</v>
      </c>
    </row>
    <row r="20">
      <c r="A20" s="2">
        <f>IFERROR(__xludf.DUMMYFUNCTION("""COMPUTED_VALUE"""),45320.66666666667)</f>
        <v>45320.66667</v>
      </c>
      <c r="B20" s="1">
        <f>IFERROR(__xludf.DUMMYFUNCTION("""COMPUTED_VALUE"""),953.44)</f>
        <v>953.44</v>
      </c>
      <c r="D20" s="2">
        <f>IFERROR(__xludf.DUMMYFUNCTION("""COMPUTED_VALUE"""),45320.66666666667)</f>
        <v>45320.66667</v>
      </c>
      <c r="E20" s="1">
        <f>IFERROR(__xludf.DUMMYFUNCTION("""COMPUTED_VALUE"""),955.18)</f>
        <v>955.18</v>
      </c>
      <c r="G20" s="2">
        <f>IFERROR(__xludf.DUMMYFUNCTION("""COMPUTED_VALUE"""),45320.66666666667)</f>
        <v>45320.66667</v>
      </c>
      <c r="H20" s="1">
        <f>IFERROR(__xludf.DUMMYFUNCTION("""COMPUTED_VALUE"""),947.78)</f>
        <v>947.78</v>
      </c>
      <c r="J20" s="2">
        <f>IFERROR(__xludf.DUMMYFUNCTION("""COMPUTED_VALUE"""),45320.66666666667)</f>
        <v>45320.66667</v>
      </c>
      <c r="K20" s="1">
        <f>IFERROR(__xludf.DUMMYFUNCTION("""COMPUTED_VALUE"""),955.18)</f>
        <v>955.18</v>
      </c>
      <c r="M20" s="2">
        <f>IFERROR(__xludf.DUMMYFUNCTION("""COMPUTED_VALUE"""),45320.66666666667)</f>
        <v>45320.66667</v>
      </c>
      <c r="N20" s="1">
        <f>IFERROR(__xludf.DUMMYFUNCTION("""COMPUTED_VALUE"""),1.5055263E7)</f>
        <v>15055263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IFERROR(__xludf.DUMMYFUNCTION("""COMPUTED_VALUE"""),957.24)</f>
        <v>957.24</v>
      </c>
      <c r="D21" s="2">
        <f>IFERROR(__xludf.DUMMYFUNCTION("""COMPUTED_VALUE"""),45321.66666666667)</f>
        <v>45321.66667</v>
      </c>
      <c r="E21" s="1">
        <f>IFERROR(__xludf.DUMMYFUNCTION("""COMPUTED_VALUE"""),963.79)</f>
        <v>963.79</v>
      </c>
      <c r="G21" s="2">
        <f>IFERROR(__xludf.DUMMYFUNCTION("""COMPUTED_VALUE"""),45321.66666666667)</f>
        <v>45321.66667</v>
      </c>
      <c r="H21" s="1">
        <f>IFERROR(__xludf.DUMMYFUNCTION("""COMPUTED_VALUE"""),949.72)</f>
        <v>949.72</v>
      </c>
      <c r="J21" s="2">
        <f>IFERROR(__xludf.DUMMYFUNCTION("""COMPUTED_VALUE"""),45321.66666666667)</f>
        <v>45321.66667</v>
      </c>
      <c r="K21" s="1">
        <f>IFERROR(__xludf.DUMMYFUNCTION("""COMPUTED_VALUE"""),962.07)</f>
        <v>962.07</v>
      </c>
      <c r="M21" s="2">
        <f>IFERROR(__xludf.DUMMYFUNCTION("""COMPUTED_VALUE"""),45321.66666666667)</f>
        <v>45321.66667</v>
      </c>
      <c r="N21" s="1">
        <f>IFERROR(__xludf.DUMMYFUNCTION("""COMPUTED_VALUE"""),1.5351024E7)</f>
        <v>15351024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IFERROR(__xludf.DUMMYFUNCTION("""COMPUTED_VALUE"""),985.17)</f>
        <v>985.17</v>
      </c>
      <c r="D22" s="2">
        <f>IFERROR(__xludf.DUMMYFUNCTION("""COMPUTED_VALUE"""),45322.66666666667)</f>
        <v>45322.66667</v>
      </c>
      <c r="E22" s="1">
        <f>IFERROR(__xludf.DUMMYFUNCTION("""COMPUTED_VALUE"""),1000.47)</f>
        <v>1000.47</v>
      </c>
      <c r="G22" s="2">
        <f>IFERROR(__xludf.DUMMYFUNCTION("""COMPUTED_VALUE"""),45322.66666666667)</f>
        <v>45322.66667</v>
      </c>
      <c r="H22" s="1">
        <f>IFERROR(__xludf.DUMMYFUNCTION("""COMPUTED_VALUE"""),982.64)</f>
        <v>982.64</v>
      </c>
      <c r="J22" s="2">
        <f>IFERROR(__xludf.DUMMYFUNCTION("""COMPUTED_VALUE"""),45322.66666666667)</f>
        <v>45322.66667</v>
      </c>
      <c r="K22" s="1">
        <f>IFERROR(__xludf.DUMMYFUNCTION("""COMPUTED_VALUE"""),991.3)</f>
        <v>991.3</v>
      </c>
      <c r="M22" s="2">
        <f>IFERROR(__xludf.DUMMYFUNCTION("""COMPUTED_VALUE"""),45322.66666666667)</f>
        <v>45322.66667</v>
      </c>
      <c r="N22" s="1">
        <f>IFERROR(__xludf.DUMMYFUNCTION("""COMPUTED_VALUE"""),6.9421486E7)</f>
        <v>69421486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IFERROR(__xludf.DUMMYFUNCTION("""COMPUTED_VALUE"""),975.46)</f>
        <v>975.46</v>
      </c>
      <c r="D23" s="2">
        <f>IFERROR(__xludf.DUMMYFUNCTION("""COMPUTED_VALUE"""),45323.66666666667)</f>
        <v>45323.66667</v>
      </c>
      <c r="E23" s="1">
        <f>IFERROR(__xludf.DUMMYFUNCTION("""COMPUTED_VALUE"""),993.6)</f>
        <v>993.6</v>
      </c>
      <c r="G23" s="2">
        <f>IFERROR(__xludf.DUMMYFUNCTION("""COMPUTED_VALUE"""),45323.66666666667)</f>
        <v>45323.66667</v>
      </c>
      <c r="H23" s="1">
        <f>IFERROR(__xludf.DUMMYFUNCTION("""COMPUTED_VALUE"""),964.13)</f>
        <v>964.13</v>
      </c>
      <c r="J23" s="2">
        <f>IFERROR(__xludf.DUMMYFUNCTION("""COMPUTED_VALUE"""),45323.66666666667)</f>
        <v>45323.66667</v>
      </c>
      <c r="K23" s="1">
        <f>IFERROR(__xludf.DUMMYFUNCTION("""COMPUTED_VALUE"""),993.56)</f>
        <v>993.56</v>
      </c>
      <c r="M23" s="2">
        <f>IFERROR(__xludf.DUMMYFUNCTION("""COMPUTED_VALUE"""),45323.66666666667)</f>
        <v>45323.66667</v>
      </c>
      <c r="N23" s="1">
        <f>IFERROR(__xludf.DUMMYFUNCTION("""COMPUTED_VALUE"""),2.0988287E7)</f>
        <v>20988287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IFERROR(__xludf.DUMMYFUNCTION("""COMPUTED_VALUE"""),994.7)</f>
        <v>994.7</v>
      </c>
      <c r="D24" s="2">
        <f>IFERROR(__xludf.DUMMYFUNCTION("""COMPUTED_VALUE"""),45324.66666666667)</f>
        <v>45324.66667</v>
      </c>
      <c r="E24" s="1">
        <f>IFERROR(__xludf.DUMMYFUNCTION("""COMPUTED_VALUE"""),995.94)</f>
        <v>995.94</v>
      </c>
      <c r="G24" s="2">
        <f>IFERROR(__xludf.DUMMYFUNCTION("""COMPUTED_VALUE"""),45324.66666666667)</f>
        <v>45324.66667</v>
      </c>
      <c r="H24" s="1">
        <f>IFERROR(__xludf.DUMMYFUNCTION("""COMPUTED_VALUE"""),978.53)</f>
        <v>978.53</v>
      </c>
      <c r="J24" s="2">
        <f>IFERROR(__xludf.DUMMYFUNCTION("""COMPUTED_VALUE"""),45324.66666666667)</f>
        <v>45324.66667</v>
      </c>
      <c r="K24" s="1">
        <f>IFERROR(__xludf.DUMMYFUNCTION("""COMPUTED_VALUE"""),979.47)</f>
        <v>979.47</v>
      </c>
      <c r="M24" s="2">
        <f>IFERROR(__xludf.DUMMYFUNCTION("""COMPUTED_VALUE"""),45324.66666666667)</f>
        <v>45324.66667</v>
      </c>
      <c r="N24" s="1">
        <f>IFERROR(__xludf.DUMMYFUNCTION("""COMPUTED_VALUE"""),1.6424048E7)</f>
        <v>16424048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IFERROR(__xludf.DUMMYFUNCTION("""COMPUTED_VALUE"""),985.57)</f>
        <v>985.57</v>
      </c>
      <c r="D25" s="2">
        <f>IFERROR(__xludf.DUMMYFUNCTION("""COMPUTED_VALUE"""),45327.66666666667)</f>
        <v>45327.66667</v>
      </c>
      <c r="E25" s="1">
        <f>IFERROR(__xludf.DUMMYFUNCTION("""COMPUTED_VALUE"""),987.49)</f>
        <v>987.49</v>
      </c>
      <c r="G25" s="2">
        <f>IFERROR(__xludf.DUMMYFUNCTION("""COMPUTED_VALUE"""),45327.66666666667)</f>
        <v>45327.66667</v>
      </c>
      <c r="H25" s="1">
        <f>IFERROR(__xludf.DUMMYFUNCTION("""COMPUTED_VALUE"""),967.1)</f>
        <v>967.1</v>
      </c>
      <c r="J25" s="2">
        <f>IFERROR(__xludf.DUMMYFUNCTION("""COMPUTED_VALUE"""),45327.66666666667)</f>
        <v>45327.66667</v>
      </c>
      <c r="K25" s="1">
        <f>IFERROR(__xludf.DUMMYFUNCTION("""COMPUTED_VALUE"""),974.24)</f>
        <v>974.24</v>
      </c>
      <c r="M25" s="2">
        <f>IFERROR(__xludf.DUMMYFUNCTION("""COMPUTED_VALUE"""),45327.66666666667)</f>
        <v>45327.66667</v>
      </c>
      <c r="N25" s="1">
        <f>IFERROR(__xludf.DUMMYFUNCTION("""COMPUTED_VALUE"""),1.5834251E7)</f>
        <v>15834251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IFERROR(__xludf.DUMMYFUNCTION("""COMPUTED_VALUE"""),976.08)</f>
        <v>976.08</v>
      </c>
      <c r="D26" s="2">
        <f>IFERROR(__xludf.DUMMYFUNCTION("""COMPUTED_VALUE"""),45328.66666666667)</f>
        <v>45328.66667</v>
      </c>
      <c r="E26" s="1">
        <f>IFERROR(__xludf.DUMMYFUNCTION("""COMPUTED_VALUE"""),988.83)</f>
        <v>988.83</v>
      </c>
      <c r="G26" s="2">
        <f>IFERROR(__xludf.DUMMYFUNCTION("""COMPUTED_VALUE"""),45328.66666666667)</f>
        <v>45328.66667</v>
      </c>
      <c r="H26" s="1">
        <f>IFERROR(__xludf.DUMMYFUNCTION("""COMPUTED_VALUE"""),974.64)</f>
        <v>974.64</v>
      </c>
      <c r="J26" s="2">
        <f>IFERROR(__xludf.DUMMYFUNCTION("""COMPUTED_VALUE"""),45328.66666666667)</f>
        <v>45328.66667</v>
      </c>
      <c r="K26" s="1">
        <f>IFERROR(__xludf.DUMMYFUNCTION("""COMPUTED_VALUE"""),985.41)</f>
        <v>985.41</v>
      </c>
      <c r="M26" s="2">
        <f>IFERROR(__xludf.DUMMYFUNCTION("""COMPUTED_VALUE"""),45328.66666666667)</f>
        <v>45328.66667</v>
      </c>
      <c r="N26" s="1">
        <f>IFERROR(__xludf.DUMMYFUNCTION("""COMPUTED_VALUE"""),1.4803696E7)</f>
        <v>14803696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IFERROR(__xludf.DUMMYFUNCTION("""COMPUTED_VALUE"""),987.08)</f>
        <v>987.08</v>
      </c>
      <c r="D27" s="2">
        <f>IFERROR(__xludf.DUMMYFUNCTION("""COMPUTED_VALUE"""),45329.66666666667)</f>
        <v>45329.66667</v>
      </c>
      <c r="E27" s="1">
        <f>IFERROR(__xludf.DUMMYFUNCTION("""COMPUTED_VALUE"""),1000.02)</f>
        <v>1000.02</v>
      </c>
      <c r="G27" s="2">
        <f>IFERROR(__xludf.DUMMYFUNCTION("""COMPUTED_VALUE"""),45329.66666666667)</f>
        <v>45329.66667</v>
      </c>
      <c r="H27" s="1">
        <f>IFERROR(__xludf.DUMMYFUNCTION("""COMPUTED_VALUE"""),987.08)</f>
        <v>987.08</v>
      </c>
      <c r="J27" s="2">
        <f>IFERROR(__xludf.DUMMYFUNCTION("""COMPUTED_VALUE"""),45329.66666666667)</f>
        <v>45329.66667</v>
      </c>
      <c r="K27" s="1">
        <f>IFERROR(__xludf.DUMMYFUNCTION("""COMPUTED_VALUE"""),992.95)</f>
        <v>992.95</v>
      </c>
      <c r="M27" s="2">
        <f>IFERROR(__xludf.DUMMYFUNCTION("""COMPUTED_VALUE"""),45329.66666666667)</f>
        <v>45329.66667</v>
      </c>
      <c r="N27" s="1">
        <f>IFERROR(__xludf.DUMMYFUNCTION("""COMPUTED_VALUE"""),1.2856937E7)</f>
        <v>12856937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IFERROR(__xludf.DUMMYFUNCTION("""COMPUTED_VALUE"""),993.61)</f>
        <v>993.61</v>
      </c>
      <c r="D28" s="2">
        <f>IFERROR(__xludf.DUMMYFUNCTION("""COMPUTED_VALUE"""),45330.66666666667)</f>
        <v>45330.66667</v>
      </c>
      <c r="E28" s="1">
        <f>IFERROR(__xludf.DUMMYFUNCTION("""COMPUTED_VALUE"""),993.61)</f>
        <v>993.61</v>
      </c>
      <c r="G28" s="2">
        <f>IFERROR(__xludf.DUMMYFUNCTION("""COMPUTED_VALUE"""),45330.66666666667)</f>
        <v>45330.66667</v>
      </c>
      <c r="H28" s="1">
        <f>IFERROR(__xludf.DUMMYFUNCTION("""COMPUTED_VALUE"""),962.04)</f>
        <v>962.04</v>
      </c>
      <c r="J28" s="2">
        <f>IFERROR(__xludf.DUMMYFUNCTION("""COMPUTED_VALUE"""),45330.66666666667)</f>
        <v>45330.66667</v>
      </c>
      <c r="K28" s="1">
        <f>IFERROR(__xludf.DUMMYFUNCTION("""COMPUTED_VALUE"""),967.0)</f>
        <v>967</v>
      </c>
      <c r="M28" s="2">
        <f>IFERROR(__xludf.DUMMYFUNCTION("""COMPUTED_VALUE"""),45330.66666666667)</f>
        <v>45330.66667</v>
      </c>
      <c r="N28" s="1">
        <f>IFERROR(__xludf.DUMMYFUNCTION("""COMPUTED_VALUE"""),1.3212295E7)</f>
        <v>13212295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IFERROR(__xludf.DUMMYFUNCTION("""COMPUTED_VALUE"""),970.53)</f>
        <v>970.53</v>
      </c>
      <c r="D29" s="2">
        <f>IFERROR(__xludf.DUMMYFUNCTION("""COMPUTED_VALUE"""),45331.66666666667)</f>
        <v>45331.66667</v>
      </c>
      <c r="E29" s="1">
        <f>IFERROR(__xludf.DUMMYFUNCTION("""COMPUTED_VALUE"""),974.45)</f>
        <v>974.45</v>
      </c>
      <c r="G29" s="2">
        <f>IFERROR(__xludf.DUMMYFUNCTION("""COMPUTED_VALUE"""),45331.66666666667)</f>
        <v>45331.66667</v>
      </c>
      <c r="H29" s="1">
        <f>IFERROR(__xludf.DUMMYFUNCTION("""COMPUTED_VALUE"""),967.25)</f>
        <v>967.25</v>
      </c>
      <c r="J29" s="2">
        <f>IFERROR(__xludf.DUMMYFUNCTION("""COMPUTED_VALUE"""),45331.66666666667)</f>
        <v>45331.66667</v>
      </c>
      <c r="K29" s="1">
        <f>IFERROR(__xludf.DUMMYFUNCTION("""COMPUTED_VALUE"""),971.77)</f>
        <v>971.77</v>
      </c>
      <c r="M29" s="2">
        <f>IFERROR(__xludf.DUMMYFUNCTION("""COMPUTED_VALUE"""),45331.66666666667)</f>
        <v>45331.66667</v>
      </c>
      <c r="N29" s="1">
        <f>IFERROR(__xludf.DUMMYFUNCTION("""COMPUTED_VALUE"""),1.3147236E7)</f>
        <v>13147236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IFERROR(__xludf.DUMMYFUNCTION("""COMPUTED_VALUE"""),968.91)</f>
        <v>968.91</v>
      </c>
      <c r="D30" s="2">
        <f>IFERROR(__xludf.DUMMYFUNCTION("""COMPUTED_VALUE"""),45334.66666666667)</f>
        <v>45334.66667</v>
      </c>
      <c r="E30" s="1">
        <f>IFERROR(__xludf.DUMMYFUNCTION("""COMPUTED_VALUE"""),972.49)</f>
        <v>972.49</v>
      </c>
      <c r="G30" s="2">
        <f>IFERROR(__xludf.DUMMYFUNCTION("""COMPUTED_VALUE"""),45334.66666666667)</f>
        <v>45334.66667</v>
      </c>
      <c r="H30" s="1">
        <f>IFERROR(__xludf.DUMMYFUNCTION("""COMPUTED_VALUE"""),961.94)</f>
        <v>961.94</v>
      </c>
      <c r="J30" s="2">
        <f>IFERROR(__xludf.DUMMYFUNCTION("""COMPUTED_VALUE"""),45334.66666666667)</f>
        <v>45334.66667</v>
      </c>
      <c r="K30" s="1">
        <f>IFERROR(__xludf.DUMMYFUNCTION("""COMPUTED_VALUE"""),969.75)</f>
        <v>969.75</v>
      </c>
      <c r="M30" s="2">
        <f>IFERROR(__xludf.DUMMYFUNCTION("""COMPUTED_VALUE"""),45334.66666666667)</f>
        <v>45334.66667</v>
      </c>
      <c r="N30" s="1">
        <f>IFERROR(__xludf.DUMMYFUNCTION("""COMPUTED_VALUE"""),1.2571122E7)</f>
        <v>12571122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IFERROR(__xludf.DUMMYFUNCTION("""COMPUTED_VALUE"""),975.75)</f>
        <v>975.75</v>
      </c>
      <c r="D31" s="2">
        <f>IFERROR(__xludf.DUMMYFUNCTION("""COMPUTED_VALUE"""),45335.66666666667)</f>
        <v>45335.66667</v>
      </c>
      <c r="E31" s="1">
        <f>IFERROR(__xludf.DUMMYFUNCTION("""COMPUTED_VALUE"""),975.75)</f>
        <v>975.75</v>
      </c>
      <c r="G31" s="2">
        <f>IFERROR(__xludf.DUMMYFUNCTION("""COMPUTED_VALUE"""),45335.66666666667)</f>
        <v>45335.66667</v>
      </c>
      <c r="H31" s="1">
        <f>IFERROR(__xludf.DUMMYFUNCTION("""COMPUTED_VALUE"""),958.84)</f>
        <v>958.84</v>
      </c>
      <c r="J31" s="2">
        <f>IFERROR(__xludf.DUMMYFUNCTION("""COMPUTED_VALUE"""),45335.66666666667)</f>
        <v>45335.66667</v>
      </c>
      <c r="K31" s="1">
        <f>IFERROR(__xludf.DUMMYFUNCTION("""COMPUTED_VALUE"""),965.03)</f>
        <v>965.03</v>
      </c>
      <c r="M31" s="2">
        <f>IFERROR(__xludf.DUMMYFUNCTION("""COMPUTED_VALUE"""),45335.66666666667)</f>
        <v>45335.66667</v>
      </c>
      <c r="N31" s="1">
        <f>IFERROR(__xludf.DUMMYFUNCTION("""COMPUTED_VALUE"""),1.8020502E7)</f>
        <v>18020502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IFERROR(__xludf.DUMMYFUNCTION("""COMPUTED_VALUE"""),966.42)</f>
        <v>966.42</v>
      </c>
      <c r="D32" s="2">
        <f>IFERROR(__xludf.DUMMYFUNCTION("""COMPUTED_VALUE"""),45336.66666666667)</f>
        <v>45336.66667</v>
      </c>
      <c r="E32" s="1">
        <f>IFERROR(__xludf.DUMMYFUNCTION("""COMPUTED_VALUE"""),969.63)</f>
        <v>969.63</v>
      </c>
      <c r="G32" s="2">
        <f>IFERROR(__xludf.DUMMYFUNCTION("""COMPUTED_VALUE"""),45336.66666666667)</f>
        <v>45336.66667</v>
      </c>
      <c r="H32" s="1">
        <f>IFERROR(__xludf.DUMMYFUNCTION("""COMPUTED_VALUE"""),960.22)</f>
        <v>960.22</v>
      </c>
      <c r="J32" s="2">
        <f>IFERROR(__xludf.DUMMYFUNCTION("""COMPUTED_VALUE"""),45336.66666666667)</f>
        <v>45336.66667</v>
      </c>
      <c r="K32" s="1">
        <f>IFERROR(__xludf.DUMMYFUNCTION("""COMPUTED_VALUE"""),963.31)</f>
        <v>963.31</v>
      </c>
      <c r="M32" s="2">
        <f>IFERROR(__xludf.DUMMYFUNCTION("""COMPUTED_VALUE"""),45336.66666666667)</f>
        <v>45336.66667</v>
      </c>
      <c r="N32" s="1">
        <f>IFERROR(__xludf.DUMMYFUNCTION("""COMPUTED_VALUE"""),1.1733587E7)</f>
        <v>11733587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IFERROR(__xludf.DUMMYFUNCTION("""COMPUTED_VALUE"""),969.3)</f>
        <v>969.3</v>
      </c>
      <c r="D33" s="2">
        <f>IFERROR(__xludf.DUMMYFUNCTION("""COMPUTED_VALUE"""),45337.66666666667)</f>
        <v>45337.66667</v>
      </c>
      <c r="E33" s="1">
        <f>IFERROR(__xludf.DUMMYFUNCTION("""COMPUTED_VALUE"""),980.54)</f>
        <v>980.54</v>
      </c>
      <c r="G33" s="2">
        <f>IFERROR(__xludf.DUMMYFUNCTION("""COMPUTED_VALUE"""),45337.66666666667)</f>
        <v>45337.66667</v>
      </c>
      <c r="H33" s="1">
        <f>IFERROR(__xludf.DUMMYFUNCTION("""COMPUTED_VALUE"""),968.11)</f>
        <v>968.11</v>
      </c>
      <c r="J33" s="2">
        <f>IFERROR(__xludf.DUMMYFUNCTION("""COMPUTED_VALUE"""),45337.66666666667)</f>
        <v>45337.66667</v>
      </c>
      <c r="K33" s="1">
        <f>IFERROR(__xludf.DUMMYFUNCTION("""COMPUTED_VALUE"""),976.99)</f>
        <v>976.99</v>
      </c>
      <c r="M33" s="2">
        <f>IFERROR(__xludf.DUMMYFUNCTION("""COMPUTED_VALUE"""),45337.66666666667)</f>
        <v>45337.66667</v>
      </c>
      <c r="N33" s="1">
        <f>IFERROR(__xludf.DUMMYFUNCTION("""COMPUTED_VALUE"""),1.0764548E7)</f>
        <v>10764548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IFERROR(__xludf.DUMMYFUNCTION("""COMPUTED_VALUE"""),975.01)</f>
        <v>975.01</v>
      </c>
      <c r="D34" s="2">
        <f>IFERROR(__xludf.DUMMYFUNCTION("""COMPUTED_VALUE"""),45338.66666666667)</f>
        <v>45338.66667</v>
      </c>
      <c r="E34" s="1">
        <f>IFERROR(__xludf.DUMMYFUNCTION("""COMPUTED_VALUE"""),977.14)</f>
        <v>977.14</v>
      </c>
      <c r="G34" s="2">
        <f>IFERROR(__xludf.DUMMYFUNCTION("""COMPUTED_VALUE"""),45338.66666666667)</f>
        <v>45338.66667</v>
      </c>
      <c r="H34" s="1">
        <f>IFERROR(__xludf.DUMMYFUNCTION("""COMPUTED_VALUE"""),967.96)</f>
        <v>967.96</v>
      </c>
      <c r="J34" s="2">
        <f>IFERROR(__xludf.DUMMYFUNCTION("""COMPUTED_VALUE"""),45338.66666666667)</f>
        <v>45338.66667</v>
      </c>
      <c r="K34" s="1">
        <f>IFERROR(__xludf.DUMMYFUNCTION("""COMPUTED_VALUE"""),970.1)</f>
        <v>970.1</v>
      </c>
      <c r="M34" s="2">
        <f>IFERROR(__xludf.DUMMYFUNCTION("""COMPUTED_VALUE"""),45338.66666666667)</f>
        <v>45338.66667</v>
      </c>
      <c r="N34" s="1">
        <f>IFERROR(__xludf.DUMMYFUNCTION("""COMPUTED_VALUE"""),1.3631949E7)</f>
        <v>13631949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IFERROR(__xludf.DUMMYFUNCTION("""COMPUTED_VALUE"""),968.6)</f>
        <v>968.6</v>
      </c>
      <c r="D35" s="2">
        <f>IFERROR(__xludf.DUMMYFUNCTION("""COMPUTED_VALUE"""),45342.66666666667)</f>
        <v>45342.66667</v>
      </c>
      <c r="E35" s="1">
        <f>IFERROR(__xludf.DUMMYFUNCTION("""COMPUTED_VALUE"""),984.11)</f>
        <v>984.11</v>
      </c>
      <c r="G35" s="2">
        <f>IFERROR(__xludf.DUMMYFUNCTION("""COMPUTED_VALUE"""),45342.66666666667)</f>
        <v>45342.66667</v>
      </c>
      <c r="H35" s="1">
        <f>IFERROR(__xludf.DUMMYFUNCTION("""COMPUTED_VALUE"""),968.56)</f>
        <v>968.56</v>
      </c>
      <c r="J35" s="2">
        <f>IFERROR(__xludf.DUMMYFUNCTION("""COMPUTED_VALUE"""),45342.66666666667)</f>
        <v>45342.66667</v>
      </c>
      <c r="K35" s="1">
        <f>IFERROR(__xludf.DUMMYFUNCTION("""COMPUTED_VALUE"""),977.0)</f>
        <v>977</v>
      </c>
      <c r="M35" s="2">
        <f>IFERROR(__xludf.DUMMYFUNCTION("""COMPUTED_VALUE"""),45342.66666666667)</f>
        <v>45342.66667</v>
      </c>
      <c r="N35" s="1">
        <f>IFERROR(__xludf.DUMMYFUNCTION("""COMPUTED_VALUE"""),1.4159258E7)</f>
        <v>14159258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IFERROR(__xludf.DUMMYFUNCTION("""COMPUTED_VALUE"""),975.35)</f>
        <v>975.35</v>
      </c>
      <c r="D36" s="2">
        <f>IFERROR(__xludf.DUMMYFUNCTION("""COMPUTED_VALUE"""),45343.66666666667)</f>
        <v>45343.66667</v>
      </c>
      <c r="E36" s="1">
        <f>IFERROR(__xludf.DUMMYFUNCTION("""COMPUTED_VALUE"""),977.16)</f>
        <v>977.16</v>
      </c>
      <c r="G36" s="2">
        <f>IFERROR(__xludf.DUMMYFUNCTION("""COMPUTED_VALUE"""),45343.66666666667)</f>
        <v>45343.66667</v>
      </c>
      <c r="H36" s="1">
        <f>IFERROR(__xludf.DUMMYFUNCTION("""COMPUTED_VALUE"""),969.01)</f>
        <v>969.01</v>
      </c>
      <c r="J36" s="2">
        <f>IFERROR(__xludf.DUMMYFUNCTION("""COMPUTED_VALUE"""),45343.66666666667)</f>
        <v>45343.66667</v>
      </c>
      <c r="K36" s="1">
        <f>IFERROR(__xludf.DUMMYFUNCTION("""COMPUTED_VALUE"""),975.0)</f>
        <v>975</v>
      </c>
      <c r="M36" s="2">
        <f>IFERROR(__xludf.DUMMYFUNCTION("""COMPUTED_VALUE"""),45343.66666666667)</f>
        <v>45343.66667</v>
      </c>
      <c r="N36" s="1">
        <f>IFERROR(__xludf.DUMMYFUNCTION("""COMPUTED_VALUE"""),1.7973114E7)</f>
        <v>17973114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IFERROR(__xludf.DUMMYFUNCTION("""COMPUTED_VALUE"""),973.05)</f>
        <v>973.05</v>
      </c>
      <c r="D37" s="2">
        <f>IFERROR(__xludf.DUMMYFUNCTION("""COMPUTED_VALUE"""),45344.66666666667)</f>
        <v>45344.66667</v>
      </c>
      <c r="E37" s="1">
        <f>IFERROR(__xludf.DUMMYFUNCTION("""COMPUTED_VALUE"""),986.87)</f>
        <v>986.87</v>
      </c>
      <c r="G37" s="2">
        <f>IFERROR(__xludf.DUMMYFUNCTION("""COMPUTED_VALUE"""),45344.66666666667)</f>
        <v>45344.66667</v>
      </c>
      <c r="H37" s="1">
        <f>IFERROR(__xludf.DUMMYFUNCTION("""COMPUTED_VALUE"""),969.74)</f>
        <v>969.74</v>
      </c>
      <c r="J37" s="2">
        <f>IFERROR(__xludf.DUMMYFUNCTION("""COMPUTED_VALUE"""),45344.66666666667)</f>
        <v>45344.66667</v>
      </c>
      <c r="K37" s="1">
        <f>IFERROR(__xludf.DUMMYFUNCTION("""COMPUTED_VALUE"""),980.0)</f>
        <v>980</v>
      </c>
      <c r="M37" s="2">
        <f>IFERROR(__xludf.DUMMYFUNCTION("""COMPUTED_VALUE"""),45344.66666666667)</f>
        <v>45344.66667</v>
      </c>
      <c r="N37" s="1">
        <f>IFERROR(__xludf.DUMMYFUNCTION("""COMPUTED_VALUE"""),1.465763E7)</f>
        <v>14657630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IFERROR(__xludf.DUMMYFUNCTION("""COMPUTED_VALUE"""),983.32)</f>
        <v>983.32</v>
      </c>
      <c r="D38" s="2">
        <f>IFERROR(__xludf.DUMMYFUNCTION("""COMPUTED_VALUE"""),45345.66666666667)</f>
        <v>45345.66667</v>
      </c>
      <c r="E38" s="1">
        <f>IFERROR(__xludf.DUMMYFUNCTION("""COMPUTED_VALUE"""),992.0)</f>
        <v>992</v>
      </c>
      <c r="G38" s="2">
        <f>IFERROR(__xludf.DUMMYFUNCTION("""COMPUTED_VALUE"""),45345.66666666667)</f>
        <v>45345.66667</v>
      </c>
      <c r="H38" s="1">
        <f>IFERROR(__xludf.DUMMYFUNCTION("""COMPUTED_VALUE"""),980.88)</f>
        <v>980.88</v>
      </c>
      <c r="J38" s="2">
        <f>IFERROR(__xludf.DUMMYFUNCTION("""COMPUTED_VALUE"""),45345.66666666667)</f>
        <v>45345.66667</v>
      </c>
      <c r="K38" s="1">
        <f>IFERROR(__xludf.DUMMYFUNCTION("""COMPUTED_VALUE"""),989.99)</f>
        <v>989.99</v>
      </c>
      <c r="M38" s="2">
        <f>IFERROR(__xludf.DUMMYFUNCTION("""COMPUTED_VALUE"""),45345.66666666667)</f>
        <v>45345.66667</v>
      </c>
      <c r="N38" s="1">
        <f>IFERROR(__xludf.DUMMYFUNCTION("""COMPUTED_VALUE"""),3.3833767E7)</f>
        <v>33833767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IFERROR(__xludf.DUMMYFUNCTION("""COMPUTED_VALUE"""),996.61)</f>
        <v>996.61</v>
      </c>
      <c r="D39" s="2">
        <f>IFERROR(__xludf.DUMMYFUNCTION("""COMPUTED_VALUE"""),45348.66666666667)</f>
        <v>45348.66667</v>
      </c>
      <c r="E39" s="1">
        <f>IFERROR(__xludf.DUMMYFUNCTION("""COMPUTED_VALUE"""),997.68)</f>
        <v>997.68</v>
      </c>
      <c r="G39" s="2">
        <f>IFERROR(__xludf.DUMMYFUNCTION("""COMPUTED_VALUE"""),45348.66666666667)</f>
        <v>45348.66667</v>
      </c>
      <c r="H39" s="1">
        <f>IFERROR(__xludf.DUMMYFUNCTION("""COMPUTED_VALUE"""),990.27)</f>
        <v>990.27</v>
      </c>
      <c r="J39" s="2">
        <f>IFERROR(__xludf.DUMMYFUNCTION("""COMPUTED_VALUE"""),45348.66666666667)</f>
        <v>45348.66667</v>
      </c>
      <c r="K39" s="1">
        <f>IFERROR(__xludf.DUMMYFUNCTION("""COMPUTED_VALUE"""),992.23)</f>
        <v>992.23</v>
      </c>
      <c r="M39" s="2">
        <f>IFERROR(__xludf.DUMMYFUNCTION("""COMPUTED_VALUE"""),45348.66666666667)</f>
        <v>45348.66667</v>
      </c>
      <c r="N39" s="1">
        <f>IFERROR(__xludf.DUMMYFUNCTION("""COMPUTED_VALUE"""),2.1087089E7)</f>
        <v>21087089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IFERROR(__xludf.DUMMYFUNCTION("""COMPUTED_VALUE"""),990.93)</f>
        <v>990.93</v>
      </c>
      <c r="D40" s="2">
        <f>IFERROR(__xludf.DUMMYFUNCTION("""COMPUTED_VALUE"""),45349.66666666667)</f>
        <v>45349.66667</v>
      </c>
      <c r="E40" s="1">
        <f>IFERROR(__xludf.DUMMYFUNCTION("""COMPUTED_VALUE"""),993.83)</f>
        <v>993.83</v>
      </c>
      <c r="G40" s="2">
        <f>IFERROR(__xludf.DUMMYFUNCTION("""COMPUTED_VALUE"""),45349.66666666667)</f>
        <v>45349.66667</v>
      </c>
      <c r="H40" s="1">
        <f>IFERROR(__xludf.DUMMYFUNCTION("""COMPUTED_VALUE"""),984.67)</f>
        <v>984.67</v>
      </c>
      <c r="J40" s="2">
        <f>IFERROR(__xludf.DUMMYFUNCTION("""COMPUTED_VALUE"""),45349.66666666667)</f>
        <v>45349.66667</v>
      </c>
      <c r="K40" s="1">
        <f>IFERROR(__xludf.DUMMYFUNCTION("""COMPUTED_VALUE"""),992.12)</f>
        <v>992.12</v>
      </c>
      <c r="M40" s="2">
        <f>IFERROR(__xludf.DUMMYFUNCTION("""COMPUTED_VALUE"""),45349.66666666667)</f>
        <v>45349.66667</v>
      </c>
      <c r="N40" s="1">
        <f>IFERROR(__xludf.DUMMYFUNCTION("""COMPUTED_VALUE"""),1.3051228E7)</f>
        <v>13051228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IFERROR(__xludf.DUMMYFUNCTION("""COMPUTED_VALUE"""),991.83)</f>
        <v>991.83</v>
      </c>
      <c r="D41" s="2">
        <f>IFERROR(__xludf.DUMMYFUNCTION("""COMPUTED_VALUE"""),45350.66666666667)</f>
        <v>45350.66667</v>
      </c>
      <c r="E41" s="1">
        <f>IFERROR(__xludf.DUMMYFUNCTION("""COMPUTED_VALUE"""),993.39)</f>
        <v>993.39</v>
      </c>
      <c r="G41" s="2">
        <f>IFERROR(__xludf.DUMMYFUNCTION("""COMPUTED_VALUE"""),45350.66666666667)</f>
        <v>45350.66667</v>
      </c>
      <c r="H41" s="1">
        <f>IFERROR(__xludf.DUMMYFUNCTION("""COMPUTED_VALUE"""),984.45)</f>
        <v>984.45</v>
      </c>
      <c r="J41" s="2">
        <f>IFERROR(__xludf.DUMMYFUNCTION("""COMPUTED_VALUE"""),45350.66666666667)</f>
        <v>45350.66667</v>
      </c>
      <c r="K41" s="1">
        <f>IFERROR(__xludf.DUMMYFUNCTION("""COMPUTED_VALUE"""),993.39)</f>
        <v>993.39</v>
      </c>
      <c r="M41" s="2">
        <f>IFERROR(__xludf.DUMMYFUNCTION("""COMPUTED_VALUE"""),45350.66666666667)</f>
        <v>45350.66667</v>
      </c>
      <c r="N41" s="1">
        <f>IFERROR(__xludf.DUMMYFUNCTION("""COMPUTED_VALUE"""),1.2313801E7)</f>
        <v>12313801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IFERROR(__xludf.DUMMYFUNCTION("""COMPUTED_VALUE"""),993.97)</f>
        <v>993.97</v>
      </c>
      <c r="D42" s="2">
        <f>IFERROR(__xludf.DUMMYFUNCTION("""COMPUTED_VALUE"""),45351.66666666667)</f>
        <v>45351.66667</v>
      </c>
      <c r="E42" s="1">
        <f>IFERROR(__xludf.DUMMYFUNCTION("""COMPUTED_VALUE"""),996.63)</f>
        <v>996.63</v>
      </c>
      <c r="G42" s="2">
        <f>IFERROR(__xludf.DUMMYFUNCTION("""COMPUTED_VALUE"""),45351.66666666667)</f>
        <v>45351.66667</v>
      </c>
      <c r="H42" s="1">
        <f>IFERROR(__xludf.DUMMYFUNCTION("""COMPUTED_VALUE"""),989.4)</f>
        <v>989.4</v>
      </c>
      <c r="J42" s="2">
        <f>IFERROR(__xludf.DUMMYFUNCTION("""COMPUTED_VALUE"""),45351.66666666667)</f>
        <v>45351.66667</v>
      </c>
      <c r="K42" s="1">
        <f>IFERROR(__xludf.DUMMYFUNCTION("""COMPUTED_VALUE"""),994.14)</f>
        <v>994.14</v>
      </c>
      <c r="M42" s="2">
        <f>IFERROR(__xludf.DUMMYFUNCTION("""COMPUTED_VALUE"""),45351.66666666667)</f>
        <v>45351.66667</v>
      </c>
      <c r="N42" s="1">
        <f>IFERROR(__xludf.DUMMYFUNCTION("""COMPUTED_VALUE"""),1.9525829E7)</f>
        <v>19525829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IFERROR(__xludf.DUMMYFUNCTION("""COMPUTED_VALUE"""),1001.67)</f>
        <v>1001.67</v>
      </c>
      <c r="D43" s="2">
        <f>IFERROR(__xludf.DUMMYFUNCTION("""COMPUTED_VALUE"""),45352.66666666667)</f>
        <v>45352.66667</v>
      </c>
      <c r="E43" s="1">
        <f>IFERROR(__xludf.DUMMYFUNCTION("""COMPUTED_VALUE"""),1005.2)</f>
        <v>1005.2</v>
      </c>
      <c r="G43" s="2">
        <f>IFERROR(__xludf.DUMMYFUNCTION("""COMPUTED_VALUE"""),45352.66666666667)</f>
        <v>45352.66667</v>
      </c>
      <c r="H43" s="1">
        <f>IFERROR(__xludf.DUMMYFUNCTION("""COMPUTED_VALUE"""),995.1)</f>
        <v>995.1</v>
      </c>
      <c r="J43" s="2">
        <f>IFERROR(__xludf.DUMMYFUNCTION("""COMPUTED_VALUE"""),45352.66666666667)</f>
        <v>45352.66667</v>
      </c>
      <c r="K43" s="1">
        <f>IFERROR(__xludf.DUMMYFUNCTION("""COMPUTED_VALUE"""),1003.17)</f>
        <v>1003.17</v>
      </c>
      <c r="M43" s="2">
        <f>IFERROR(__xludf.DUMMYFUNCTION("""COMPUTED_VALUE"""),45352.66666666667)</f>
        <v>45352.66667</v>
      </c>
      <c r="N43" s="1">
        <f>IFERROR(__xludf.DUMMYFUNCTION("""COMPUTED_VALUE"""),1.1657994E7)</f>
        <v>11657994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IFERROR(__xludf.DUMMYFUNCTION("""COMPUTED_VALUE"""),1002.46)</f>
        <v>1002.46</v>
      </c>
      <c r="D44" s="2">
        <f>IFERROR(__xludf.DUMMYFUNCTION("""COMPUTED_VALUE"""),45355.66666666667)</f>
        <v>45355.66667</v>
      </c>
      <c r="E44" s="1">
        <f>IFERROR(__xludf.DUMMYFUNCTION("""COMPUTED_VALUE"""),1013.36)</f>
        <v>1013.36</v>
      </c>
      <c r="G44" s="2">
        <f>IFERROR(__xludf.DUMMYFUNCTION("""COMPUTED_VALUE"""),45355.66666666667)</f>
        <v>45355.66667</v>
      </c>
      <c r="H44" s="1">
        <f>IFERROR(__xludf.DUMMYFUNCTION("""COMPUTED_VALUE"""),989.83)</f>
        <v>989.83</v>
      </c>
      <c r="J44" s="2">
        <f>IFERROR(__xludf.DUMMYFUNCTION("""COMPUTED_VALUE"""),45355.66666666667)</f>
        <v>45355.66667</v>
      </c>
      <c r="K44" s="1">
        <f>IFERROR(__xludf.DUMMYFUNCTION("""COMPUTED_VALUE"""),990.62)</f>
        <v>990.62</v>
      </c>
      <c r="M44" s="2">
        <f>IFERROR(__xludf.DUMMYFUNCTION("""COMPUTED_VALUE"""),45355.66666666667)</f>
        <v>45355.66667</v>
      </c>
      <c r="N44" s="1">
        <f>IFERROR(__xludf.DUMMYFUNCTION("""COMPUTED_VALUE"""),1.5484476E7)</f>
        <v>15484476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IFERROR(__xludf.DUMMYFUNCTION("""COMPUTED_VALUE"""),992.12)</f>
        <v>992.12</v>
      </c>
      <c r="D45" s="2">
        <f>IFERROR(__xludf.DUMMYFUNCTION("""COMPUTED_VALUE"""),45356.66666666667)</f>
        <v>45356.66667</v>
      </c>
      <c r="E45" s="1">
        <f>IFERROR(__xludf.DUMMYFUNCTION("""COMPUTED_VALUE"""),997.96)</f>
        <v>997.96</v>
      </c>
      <c r="G45" s="2">
        <f>IFERROR(__xludf.DUMMYFUNCTION("""COMPUTED_VALUE"""),45356.66666666667)</f>
        <v>45356.66667</v>
      </c>
      <c r="H45" s="1">
        <f>IFERROR(__xludf.DUMMYFUNCTION("""COMPUTED_VALUE"""),990.19)</f>
        <v>990.19</v>
      </c>
      <c r="J45" s="2">
        <f>IFERROR(__xludf.DUMMYFUNCTION("""COMPUTED_VALUE"""),45356.66666666667)</f>
        <v>45356.66667</v>
      </c>
      <c r="K45" s="1">
        <f>IFERROR(__xludf.DUMMYFUNCTION("""COMPUTED_VALUE"""),994.19)</f>
        <v>994.19</v>
      </c>
      <c r="M45" s="2">
        <f>IFERROR(__xludf.DUMMYFUNCTION("""COMPUTED_VALUE"""),45356.66666666667)</f>
        <v>45356.66667</v>
      </c>
      <c r="N45" s="1">
        <f>IFERROR(__xludf.DUMMYFUNCTION("""COMPUTED_VALUE"""),1.3724163E7)</f>
        <v>13724163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IFERROR(__xludf.DUMMYFUNCTION("""COMPUTED_VALUE"""),997.05)</f>
        <v>997.05</v>
      </c>
      <c r="D46" s="2">
        <f>IFERROR(__xludf.DUMMYFUNCTION("""COMPUTED_VALUE"""),45357.66666666667)</f>
        <v>45357.66667</v>
      </c>
      <c r="E46" s="1">
        <f>IFERROR(__xludf.DUMMYFUNCTION("""COMPUTED_VALUE"""),999.43)</f>
        <v>999.43</v>
      </c>
      <c r="G46" s="2">
        <f>IFERROR(__xludf.DUMMYFUNCTION("""COMPUTED_VALUE"""),45357.66666666667)</f>
        <v>45357.66667</v>
      </c>
      <c r="H46" s="1">
        <f>IFERROR(__xludf.DUMMYFUNCTION("""COMPUTED_VALUE"""),984.53)</f>
        <v>984.53</v>
      </c>
      <c r="J46" s="2">
        <f>IFERROR(__xludf.DUMMYFUNCTION("""COMPUTED_VALUE"""),45357.66666666667)</f>
        <v>45357.66667</v>
      </c>
      <c r="K46" s="1">
        <f>IFERROR(__xludf.DUMMYFUNCTION("""COMPUTED_VALUE"""),985.02)</f>
        <v>985.02</v>
      </c>
      <c r="M46" s="2">
        <f>IFERROR(__xludf.DUMMYFUNCTION("""COMPUTED_VALUE"""),45357.66666666667)</f>
        <v>45357.66667</v>
      </c>
      <c r="N46" s="1">
        <f>IFERROR(__xludf.DUMMYFUNCTION("""COMPUTED_VALUE"""),1.099689E7)</f>
        <v>10996890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IFERROR(__xludf.DUMMYFUNCTION("""COMPUTED_VALUE"""),989.62)</f>
        <v>989.62</v>
      </c>
      <c r="D47" s="2">
        <f>IFERROR(__xludf.DUMMYFUNCTION("""COMPUTED_VALUE"""),45358.66666666667)</f>
        <v>45358.66667</v>
      </c>
      <c r="E47" s="1">
        <f>IFERROR(__xludf.DUMMYFUNCTION("""COMPUTED_VALUE"""),1001.46)</f>
        <v>1001.46</v>
      </c>
      <c r="G47" s="2">
        <f>IFERROR(__xludf.DUMMYFUNCTION("""COMPUTED_VALUE"""),45358.66666666667)</f>
        <v>45358.66667</v>
      </c>
      <c r="H47" s="1">
        <f>IFERROR(__xludf.DUMMYFUNCTION("""COMPUTED_VALUE"""),985.85)</f>
        <v>985.85</v>
      </c>
      <c r="J47" s="2">
        <f>IFERROR(__xludf.DUMMYFUNCTION("""COMPUTED_VALUE"""),45358.66666666667)</f>
        <v>45358.66667</v>
      </c>
      <c r="K47" s="1">
        <f>IFERROR(__xludf.DUMMYFUNCTION("""COMPUTED_VALUE"""),1000.51)</f>
        <v>1000.51</v>
      </c>
      <c r="M47" s="2">
        <f>IFERROR(__xludf.DUMMYFUNCTION("""COMPUTED_VALUE"""),45358.66666666667)</f>
        <v>45358.66667</v>
      </c>
      <c r="N47" s="1">
        <f>IFERROR(__xludf.DUMMYFUNCTION("""COMPUTED_VALUE"""),9661838.0)</f>
        <v>9661838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IFERROR(__xludf.DUMMYFUNCTION("""COMPUTED_VALUE"""),1002.88)</f>
        <v>1002.88</v>
      </c>
      <c r="D48" s="2">
        <f>IFERROR(__xludf.DUMMYFUNCTION("""COMPUTED_VALUE"""),45359.66666666667)</f>
        <v>45359.66667</v>
      </c>
      <c r="E48" s="1">
        <f>IFERROR(__xludf.DUMMYFUNCTION("""COMPUTED_VALUE"""),1009.0)</f>
        <v>1009</v>
      </c>
      <c r="G48" s="2">
        <f>IFERROR(__xludf.DUMMYFUNCTION("""COMPUTED_VALUE"""),45359.66666666667)</f>
        <v>45359.66667</v>
      </c>
      <c r="H48" s="1">
        <f>IFERROR(__xludf.DUMMYFUNCTION("""COMPUTED_VALUE"""),997.1)</f>
        <v>997.1</v>
      </c>
      <c r="J48" s="2">
        <f>IFERROR(__xludf.DUMMYFUNCTION("""COMPUTED_VALUE"""),45359.66666666667)</f>
        <v>45359.66667</v>
      </c>
      <c r="K48" s="1">
        <f>IFERROR(__xludf.DUMMYFUNCTION("""COMPUTED_VALUE"""),1006.57)</f>
        <v>1006.57</v>
      </c>
      <c r="M48" s="2">
        <f>IFERROR(__xludf.DUMMYFUNCTION("""COMPUTED_VALUE"""),45359.66666666667)</f>
        <v>45359.66667</v>
      </c>
      <c r="N48" s="1">
        <f>IFERROR(__xludf.DUMMYFUNCTION("""COMPUTED_VALUE"""),1.1993429E7)</f>
        <v>11993429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IFERROR(__xludf.DUMMYFUNCTION("""COMPUTED_VALUE"""),1004.77)</f>
        <v>1004.77</v>
      </c>
      <c r="D49" s="2">
        <f>IFERROR(__xludf.DUMMYFUNCTION("""COMPUTED_VALUE"""),45362.66666666667)</f>
        <v>45362.66667</v>
      </c>
      <c r="E49" s="1">
        <f>IFERROR(__xludf.DUMMYFUNCTION("""COMPUTED_VALUE"""),1012.96)</f>
        <v>1012.96</v>
      </c>
      <c r="G49" s="2">
        <f>IFERROR(__xludf.DUMMYFUNCTION("""COMPUTED_VALUE"""),45362.66666666667)</f>
        <v>45362.66667</v>
      </c>
      <c r="H49" s="1">
        <f>IFERROR(__xludf.DUMMYFUNCTION("""COMPUTED_VALUE"""),1004.13)</f>
        <v>1004.13</v>
      </c>
      <c r="J49" s="2">
        <f>IFERROR(__xludf.DUMMYFUNCTION("""COMPUTED_VALUE"""),45362.66666666667)</f>
        <v>45362.66667</v>
      </c>
      <c r="K49" s="1">
        <f>IFERROR(__xludf.DUMMYFUNCTION("""COMPUTED_VALUE"""),1011.22)</f>
        <v>1011.22</v>
      </c>
      <c r="M49" s="2">
        <f>IFERROR(__xludf.DUMMYFUNCTION("""COMPUTED_VALUE"""),45362.66666666667)</f>
        <v>45362.66667</v>
      </c>
      <c r="N49" s="1">
        <f>IFERROR(__xludf.DUMMYFUNCTION("""COMPUTED_VALUE"""),1.3035494E7)</f>
        <v>13035494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IFERROR(__xludf.DUMMYFUNCTION("""COMPUTED_VALUE"""),1012.64)</f>
        <v>1012.64</v>
      </c>
      <c r="D50" s="2">
        <f>IFERROR(__xludf.DUMMYFUNCTION("""COMPUTED_VALUE"""),45363.66666666667)</f>
        <v>45363.66667</v>
      </c>
      <c r="E50" s="1">
        <f>IFERROR(__xludf.DUMMYFUNCTION("""COMPUTED_VALUE"""),1012.64)</f>
        <v>1012.64</v>
      </c>
      <c r="G50" s="2">
        <f>IFERROR(__xludf.DUMMYFUNCTION("""COMPUTED_VALUE"""),45363.66666666667)</f>
        <v>45363.66667</v>
      </c>
      <c r="H50" s="1">
        <f>IFERROR(__xludf.DUMMYFUNCTION("""COMPUTED_VALUE"""),1003.7)</f>
        <v>1003.7</v>
      </c>
      <c r="J50" s="2">
        <f>IFERROR(__xludf.DUMMYFUNCTION("""COMPUTED_VALUE"""),45363.66666666667)</f>
        <v>45363.66667</v>
      </c>
      <c r="K50" s="1">
        <f>IFERROR(__xludf.DUMMYFUNCTION("""COMPUTED_VALUE"""),1008.89)</f>
        <v>1008.89</v>
      </c>
      <c r="M50" s="2">
        <f>IFERROR(__xludf.DUMMYFUNCTION("""COMPUTED_VALUE"""),45363.66666666667)</f>
        <v>45363.66667</v>
      </c>
      <c r="N50" s="1">
        <f>IFERROR(__xludf.DUMMYFUNCTION("""COMPUTED_VALUE"""),9412027.0)</f>
        <v>9412027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IFERROR(__xludf.DUMMYFUNCTION("""COMPUTED_VALUE"""),1010.07)</f>
        <v>1010.07</v>
      </c>
      <c r="D51" s="2">
        <f>IFERROR(__xludf.DUMMYFUNCTION("""COMPUTED_VALUE"""),45364.66666666667)</f>
        <v>45364.66667</v>
      </c>
      <c r="E51" s="1">
        <f>IFERROR(__xludf.DUMMYFUNCTION("""COMPUTED_VALUE"""),1010.93)</f>
        <v>1010.93</v>
      </c>
      <c r="G51" s="2">
        <f>IFERROR(__xludf.DUMMYFUNCTION("""COMPUTED_VALUE"""),45364.66666666667)</f>
        <v>45364.66667</v>
      </c>
      <c r="H51" s="1">
        <f>IFERROR(__xludf.DUMMYFUNCTION("""COMPUTED_VALUE"""),986.22)</f>
        <v>986.22</v>
      </c>
      <c r="J51" s="2">
        <f>IFERROR(__xludf.DUMMYFUNCTION("""COMPUTED_VALUE"""),45364.66666666667)</f>
        <v>45364.66667</v>
      </c>
      <c r="K51" s="1">
        <f>IFERROR(__xludf.DUMMYFUNCTION("""COMPUTED_VALUE"""),987.96)</f>
        <v>987.96</v>
      </c>
      <c r="M51" s="2">
        <f>IFERROR(__xludf.DUMMYFUNCTION("""COMPUTED_VALUE"""),45364.66666666667)</f>
        <v>45364.66667</v>
      </c>
      <c r="N51" s="1">
        <f>IFERROR(__xludf.DUMMYFUNCTION("""COMPUTED_VALUE"""),1.4101729E7)</f>
        <v>14101729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IFERROR(__xludf.DUMMYFUNCTION("""COMPUTED_VALUE"""),987.32)</f>
        <v>987.32</v>
      </c>
      <c r="D52" s="2">
        <f>IFERROR(__xludf.DUMMYFUNCTION("""COMPUTED_VALUE"""),45365.66666666667)</f>
        <v>45365.66667</v>
      </c>
      <c r="E52" s="1">
        <f>IFERROR(__xludf.DUMMYFUNCTION("""COMPUTED_VALUE"""),990.39)</f>
        <v>990.39</v>
      </c>
      <c r="G52" s="2">
        <f>IFERROR(__xludf.DUMMYFUNCTION("""COMPUTED_VALUE"""),45365.66666666667)</f>
        <v>45365.66667</v>
      </c>
      <c r="H52" s="1">
        <f>IFERROR(__xludf.DUMMYFUNCTION("""COMPUTED_VALUE"""),978.34)</f>
        <v>978.34</v>
      </c>
      <c r="J52" s="2">
        <f>IFERROR(__xludf.DUMMYFUNCTION("""COMPUTED_VALUE"""),45365.66666666667)</f>
        <v>45365.66667</v>
      </c>
      <c r="K52" s="1">
        <f>IFERROR(__xludf.DUMMYFUNCTION("""COMPUTED_VALUE"""),986.67)</f>
        <v>986.67</v>
      </c>
      <c r="M52" s="2">
        <f>IFERROR(__xludf.DUMMYFUNCTION("""COMPUTED_VALUE"""),45365.66666666667)</f>
        <v>45365.66667</v>
      </c>
      <c r="N52" s="1">
        <f>IFERROR(__xludf.DUMMYFUNCTION("""COMPUTED_VALUE"""),1.5385185E7)</f>
        <v>15385185</v>
      </c>
    </row>
    <row r="53">
      <c r="A53" s="2">
        <f>IFERROR(__xludf.DUMMYFUNCTION("""COMPUTED_VALUE"""),45366.66666666667)</f>
        <v>45366.66667</v>
      </c>
      <c r="B53" s="1">
        <f>IFERROR(__xludf.DUMMYFUNCTION("""COMPUTED_VALUE"""),975.92)</f>
        <v>975.92</v>
      </c>
      <c r="D53" s="2">
        <f>IFERROR(__xludf.DUMMYFUNCTION("""COMPUTED_VALUE"""),45366.66666666667)</f>
        <v>45366.66667</v>
      </c>
      <c r="E53" s="1">
        <f>IFERROR(__xludf.DUMMYFUNCTION("""COMPUTED_VALUE"""),991.65)</f>
        <v>991.65</v>
      </c>
      <c r="G53" s="2">
        <f>IFERROR(__xludf.DUMMYFUNCTION("""COMPUTED_VALUE"""),45366.66666666667)</f>
        <v>45366.66667</v>
      </c>
      <c r="H53" s="1">
        <f>IFERROR(__xludf.DUMMYFUNCTION("""COMPUTED_VALUE"""),975.92)</f>
        <v>975.92</v>
      </c>
      <c r="J53" s="2">
        <f>IFERROR(__xludf.DUMMYFUNCTION("""COMPUTED_VALUE"""),45366.66666666667)</f>
        <v>45366.66667</v>
      </c>
      <c r="K53" s="1">
        <f>IFERROR(__xludf.DUMMYFUNCTION("""COMPUTED_VALUE"""),991.55)</f>
        <v>991.55</v>
      </c>
      <c r="M53" s="2">
        <f>IFERROR(__xludf.DUMMYFUNCTION("""COMPUTED_VALUE"""),45366.66666666667)</f>
        <v>45366.66667</v>
      </c>
      <c r="N53" s="1">
        <f>IFERROR(__xludf.DUMMYFUNCTION("""COMPUTED_VALUE"""),2.2437667E7)</f>
        <v>22437667</v>
      </c>
    </row>
    <row r="54">
      <c r="A54" s="2">
        <f>IFERROR(__xludf.DUMMYFUNCTION("""COMPUTED_VALUE"""),45369.66666666667)</f>
        <v>45369.66667</v>
      </c>
      <c r="B54" s="1">
        <f>IFERROR(__xludf.DUMMYFUNCTION("""COMPUTED_VALUE"""),989.68)</f>
        <v>989.68</v>
      </c>
      <c r="D54" s="2">
        <f>IFERROR(__xludf.DUMMYFUNCTION("""COMPUTED_VALUE"""),45369.66666666667)</f>
        <v>45369.66667</v>
      </c>
      <c r="E54" s="1">
        <f>IFERROR(__xludf.DUMMYFUNCTION("""COMPUTED_VALUE"""),999.84)</f>
        <v>999.84</v>
      </c>
      <c r="G54" s="2">
        <f>IFERROR(__xludf.DUMMYFUNCTION("""COMPUTED_VALUE"""),45369.66666666667)</f>
        <v>45369.66667</v>
      </c>
      <c r="H54" s="1">
        <f>IFERROR(__xludf.DUMMYFUNCTION("""COMPUTED_VALUE"""),984.39)</f>
        <v>984.39</v>
      </c>
      <c r="J54" s="2">
        <f>IFERROR(__xludf.DUMMYFUNCTION("""COMPUTED_VALUE"""),45369.66666666667)</f>
        <v>45369.66667</v>
      </c>
      <c r="K54" s="1">
        <f>IFERROR(__xludf.DUMMYFUNCTION("""COMPUTED_VALUE"""),991.26)</f>
        <v>991.26</v>
      </c>
      <c r="M54" s="2">
        <f>IFERROR(__xludf.DUMMYFUNCTION("""COMPUTED_VALUE"""),45369.66666666667)</f>
        <v>45369.66667</v>
      </c>
      <c r="N54" s="1">
        <f>IFERROR(__xludf.DUMMYFUNCTION("""COMPUTED_VALUE"""),1.1850218E7)</f>
        <v>11850218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IFERROR(__xludf.DUMMYFUNCTION("""COMPUTED_VALUE"""),992.16)</f>
        <v>992.16</v>
      </c>
      <c r="D55" s="2">
        <f>IFERROR(__xludf.DUMMYFUNCTION("""COMPUTED_VALUE"""),45370.66666666667)</f>
        <v>45370.66667</v>
      </c>
      <c r="E55" s="1">
        <f>IFERROR(__xludf.DUMMYFUNCTION("""COMPUTED_VALUE"""),1006.31)</f>
        <v>1006.31</v>
      </c>
      <c r="G55" s="2">
        <f>IFERROR(__xludf.DUMMYFUNCTION("""COMPUTED_VALUE"""),45370.66666666667)</f>
        <v>45370.66667</v>
      </c>
      <c r="H55" s="1">
        <f>IFERROR(__xludf.DUMMYFUNCTION("""COMPUTED_VALUE"""),989.4)</f>
        <v>989.4</v>
      </c>
      <c r="J55" s="2">
        <f>IFERROR(__xludf.DUMMYFUNCTION("""COMPUTED_VALUE"""),45370.66666666667)</f>
        <v>45370.66667</v>
      </c>
      <c r="K55" s="1">
        <f>IFERROR(__xludf.DUMMYFUNCTION("""COMPUTED_VALUE"""),1005.56)</f>
        <v>1005.56</v>
      </c>
      <c r="M55" s="2">
        <f>IFERROR(__xludf.DUMMYFUNCTION("""COMPUTED_VALUE"""),45370.66666666667)</f>
        <v>45370.66667</v>
      </c>
      <c r="N55" s="1">
        <f>IFERROR(__xludf.DUMMYFUNCTION("""COMPUTED_VALUE"""),1.2582607E7)</f>
        <v>12582607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IFERROR(__xludf.DUMMYFUNCTION("""COMPUTED_VALUE"""),1005.69)</f>
        <v>1005.69</v>
      </c>
      <c r="D56" s="2">
        <f>IFERROR(__xludf.DUMMYFUNCTION("""COMPUTED_VALUE"""),45371.66666666667)</f>
        <v>45371.66667</v>
      </c>
      <c r="E56" s="1">
        <f>IFERROR(__xludf.DUMMYFUNCTION("""COMPUTED_VALUE"""),1010.23)</f>
        <v>1010.23</v>
      </c>
      <c r="G56" s="2">
        <f>IFERROR(__xludf.DUMMYFUNCTION("""COMPUTED_VALUE"""),45371.66666666667)</f>
        <v>45371.66667</v>
      </c>
      <c r="H56" s="1">
        <f>IFERROR(__xludf.DUMMYFUNCTION("""COMPUTED_VALUE"""),1004.0)</f>
        <v>1004</v>
      </c>
      <c r="J56" s="2">
        <f>IFERROR(__xludf.DUMMYFUNCTION("""COMPUTED_VALUE"""),45371.66666666667)</f>
        <v>45371.66667</v>
      </c>
      <c r="K56" s="1">
        <f>IFERROR(__xludf.DUMMYFUNCTION("""COMPUTED_VALUE"""),1005.06)</f>
        <v>1005.06</v>
      </c>
      <c r="M56" s="2">
        <f>IFERROR(__xludf.DUMMYFUNCTION("""COMPUTED_VALUE"""),45371.66666666667)</f>
        <v>45371.66667</v>
      </c>
      <c r="N56" s="1">
        <f>IFERROR(__xludf.DUMMYFUNCTION("""COMPUTED_VALUE"""),1.1020034E7)</f>
        <v>11020034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IFERROR(__xludf.DUMMYFUNCTION("""COMPUTED_VALUE"""),1004.77)</f>
        <v>1004.77</v>
      </c>
      <c r="D57" s="2">
        <f>IFERROR(__xludf.DUMMYFUNCTION("""COMPUTED_VALUE"""),45372.66666666667)</f>
        <v>45372.66667</v>
      </c>
      <c r="E57" s="1">
        <f>IFERROR(__xludf.DUMMYFUNCTION("""COMPUTED_VALUE"""),1008.32)</f>
        <v>1008.32</v>
      </c>
      <c r="G57" s="2">
        <f>IFERROR(__xludf.DUMMYFUNCTION("""COMPUTED_VALUE"""),45372.66666666667)</f>
        <v>45372.66667</v>
      </c>
      <c r="H57" s="1">
        <f>IFERROR(__xludf.DUMMYFUNCTION("""COMPUTED_VALUE"""),999.54)</f>
        <v>999.54</v>
      </c>
      <c r="J57" s="2">
        <f>IFERROR(__xludf.DUMMYFUNCTION("""COMPUTED_VALUE"""),45372.66666666667)</f>
        <v>45372.66667</v>
      </c>
      <c r="K57" s="1">
        <f>IFERROR(__xludf.DUMMYFUNCTION("""COMPUTED_VALUE"""),1005.35)</f>
        <v>1005.35</v>
      </c>
      <c r="M57" s="2">
        <f>IFERROR(__xludf.DUMMYFUNCTION("""COMPUTED_VALUE"""),45372.66666666667)</f>
        <v>45372.66667</v>
      </c>
      <c r="N57" s="1">
        <f>IFERROR(__xludf.DUMMYFUNCTION("""COMPUTED_VALUE"""),1.0799053E7)</f>
        <v>10799053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IFERROR(__xludf.DUMMYFUNCTION("""COMPUTED_VALUE"""),1009.06)</f>
        <v>1009.06</v>
      </c>
      <c r="D58" s="2">
        <f>IFERROR(__xludf.DUMMYFUNCTION("""COMPUTED_VALUE"""),45373.66666666667)</f>
        <v>45373.66667</v>
      </c>
      <c r="E58" s="1">
        <f>IFERROR(__xludf.DUMMYFUNCTION("""COMPUTED_VALUE"""),1010.73)</f>
        <v>1010.73</v>
      </c>
      <c r="G58" s="2">
        <f>IFERROR(__xludf.DUMMYFUNCTION("""COMPUTED_VALUE"""),45373.66666666667)</f>
        <v>45373.66667</v>
      </c>
      <c r="H58" s="1">
        <f>IFERROR(__xludf.DUMMYFUNCTION("""COMPUTED_VALUE"""),996.82)</f>
        <v>996.82</v>
      </c>
      <c r="J58" s="2">
        <f>IFERROR(__xludf.DUMMYFUNCTION("""COMPUTED_VALUE"""),45373.66666666667)</f>
        <v>45373.66667</v>
      </c>
      <c r="K58" s="1">
        <f>IFERROR(__xludf.DUMMYFUNCTION("""COMPUTED_VALUE"""),999.26)</f>
        <v>999.26</v>
      </c>
      <c r="M58" s="2">
        <f>IFERROR(__xludf.DUMMYFUNCTION("""COMPUTED_VALUE"""),45373.66666666667)</f>
        <v>45373.66667</v>
      </c>
      <c r="N58" s="1">
        <f>IFERROR(__xludf.DUMMYFUNCTION("""COMPUTED_VALUE"""),1.0697396E7)</f>
        <v>10697396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IFERROR(__xludf.DUMMYFUNCTION("""COMPUTED_VALUE"""),1001.6)</f>
        <v>1001.6</v>
      </c>
      <c r="D59" s="2">
        <f>IFERROR(__xludf.DUMMYFUNCTION("""COMPUTED_VALUE"""),45376.66666666667)</f>
        <v>45376.66667</v>
      </c>
      <c r="E59" s="1">
        <f>IFERROR(__xludf.DUMMYFUNCTION("""COMPUTED_VALUE"""),1005.25)</f>
        <v>1005.25</v>
      </c>
      <c r="G59" s="2">
        <f>IFERROR(__xludf.DUMMYFUNCTION("""COMPUTED_VALUE"""),45376.66666666667)</f>
        <v>45376.66667</v>
      </c>
      <c r="H59" s="1">
        <f>IFERROR(__xludf.DUMMYFUNCTION("""COMPUTED_VALUE"""),996.01)</f>
        <v>996.01</v>
      </c>
      <c r="J59" s="2">
        <f>IFERROR(__xludf.DUMMYFUNCTION("""COMPUTED_VALUE"""),45376.66666666667)</f>
        <v>45376.66667</v>
      </c>
      <c r="K59" s="1">
        <f>IFERROR(__xludf.DUMMYFUNCTION("""COMPUTED_VALUE"""),998.81)</f>
        <v>998.81</v>
      </c>
      <c r="M59" s="2">
        <f>IFERROR(__xludf.DUMMYFUNCTION("""COMPUTED_VALUE"""),45376.66666666667)</f>
        <v>45376.66667</v>
      </c>
      <c r="N59" s="1">
        <f>IFERROR(__xludf.DUMMYFUNCTION("""COMPUTED_VALUE"""),1.2827757E7)</f>
        <v>12827757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IFERROR(__xludf.DUMMYFUNCTION("""COMPUTED_VALUE"""),995.99)</f>
        <v>995.99</v>
      </c>
      <c r="D60" s="2">
        <f>IFERROR(__xludf.DUMMYFUNCTION("""COMPUTED_VALUE"""),45377.66666666667)</f>
        <v>45377.66667</v>
      </c>
      <c r="E60" s="1">
        <f>IFERROR(__xludf.DUMMYFUNCTION("""COMPUTED_VALUE"""),1005.03)</f>
        <v>1005.03</v>
      </c>
      <c r="G60" s="2">
        <f>IFERROR(__xludf.DUMMYFUNCTION("""COMPUTED_VALUE"""),45377.66666666667)</f>
        <v>45377.66667</v>
      </c>
      <c r="H60" s="1">
        <f>IFERROR(__xludf.DUMMYFUNCTION("""COMPUTED_VALUE"""),995.65)</f>
        <v>995.65</v>
      </c>
      <c r="J60" s="2">
        <f>IFERROR(__xludf.DUMMYFUNCTION("""COMPUTED_VALUE"""),45377.66666666667)</f>
        <v>45377.66667</v>
      </c>
      <c r="K60" s="1">
        <f>IFERROR(__xludf.DUMMYFUNCTION("""COMPUTED_VALUE"""),1001.01)</f>
        <v>1001.01</v>
      </c>
      <c r="M60" s="2">
        <f>IFERROR(__xludf.DUMMYFUNCTION("""COMPUTED_VALUE"""),45377.66666666667)</f>
        <v>45377.66667</v>
      </c>
      <c r="N60" s="1">
        <f>IFERROR(__xludf.DUMMYFUNCTION("""COMPUTED_VALUE"""),1.2492618E7)</f>
        <v>12492618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IFERROR(__xludf.DUMMYFUNCTION("""COMPUTED_VALUE"""),1006.31)</f>
        <v>1006.31</v>
      </c>
      <c r="D61" s="2">
        <f>IFERROR(__xludf.DUMMYFUNCTION("""COMPUTED_VALUE"""),45378.66666666667)</f>
        <v>45378.66667</v>
      </c>
      <c r="E61" s="1">
        <f>IFERROR(__xludf.DUMMYFUNCTION("""COMPUTED_VALUE"""),1012.06)</f>
        <v>1012.06</v>
      </c>
      <c r="G61" s="2">
        <f>IFERROR(__xludf.DUMMYFUNCTION("""COMPUTED_VALUE"""),45378.66666666667)</f>
        <v>45378.66667</v>
      </c>
      <c r="H61" s="1">
        <f>IFERROR(__xludf.DUMMYFUNCTION("""COMPUTED_VALUE"""),1001.32)</f>
        <v>1001.32</v>
      </c>
      <c r="J61" s="2">
        <f>IFERROR(__xludf.DUMMYFUNCTION("""COMPUTED_VALUE"""),45378.66666666667)</f>
        <v>45378.66667</v>
      </c>
      <c r="K61" s="1">
        <f>IFERROR(__xludf.DUMMYFUNCTION("""COMPUTED_VALUE"""),1011.97)</f>
        <v>1011.97</v>
      </c>
      <c r="M61" s="2">
        <f>IFERROR(__xludf.DUMMYFUNCTION("""COMPUTED_VALUE"""),45378.66666666667)</f>
        <v>45378.66667</v>
      </c>
      <c r="N61" s="1">
        <f>IFERROR(__xludf.DUMMYFUNCTION("""COMPUTED_VALUE"""),1.426452E7)</f>
        <v>14264520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IFERROR(__xludf.DUMMYFUNCTION("""COMPUTED_VALUE"""),1009.5)</f>
        <v>1009.5</v>
      </c>
      <c r="D62" s="2">
        <f>IFERROR(__xludf.DUMMYFUNCTION("""COMPUTED_VALUE"""),45379.66666666667)</f>
        <v>45379.66667</v>
      </c>
      <c r="E62" s="1">
        <f>IFERROR(__xludf.DUMMYFUNCTION("""COMPUTED_VALUE"""),1018.41)</f>
        <v>1018.41</v>
      </c>
      <c r="G62" s="2">
        <f>IFERROR(__xludf.DUMMYFUNCTION("""COMPUTED_VALUE"""),45379.66666666667)</f>
        <v>45379.66667</v>
      </c>
      <c r="H62" s="1">
        <f>IFERROR(__xludf.DUMMYFUNCTION("""COMPUTED_VALUE"""),996.62)</f>
        <v>996.62</v>
      </c>
      <c r="J62" s="2">
        <f>IFERROR(__xludf.DUMMYFUNCTION("""COMPUTED_VALUE"""),45379.66666666667)</f>
        <v>45379.66667</v>
      </c>
      <c r="K62" s="1">
        <f>IFERROR(__xludf.DUMMYFUNCTION("""COMPUTED_VALUE"""),1012.59)</f>
        <v>1012.59</v>
      </c>
      <c r="M62" s="2">
        <f>IFERROR(__xludf.DUMMYFUNCTION("""COMPUTED_VALUE"""),45379.66666666667)</f>
        <v>45379.66667</v>
      </c>
      <c r="N62" s="1">
        <f>IFERROR(__xludf.DUMMYFUNCTION("""COMPUTED_VALUE"""),3.6075547E7)</f>
        <v>36075547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IFERROR(__xludf.DUMMYFUNCTION("""COMPUTED_VALUE"""),1010.72)</f>
        <v>1010.72</v>
      </c>
      <c r="D63" s="2">
        <f>IFERROR(__xludf.DUMMYFUNCTION("""COMPUTED_VALUE"""),45383.66666666667)</f>
        <v>45383.66667</v>
      </c>
      <c r="E63" s="1">
        <f>IFERROR(__xludf.DUMMYFUNCTION("""COMPUTED_VALUE"""),1010.91)</f>
        <v>1010.91</v>
      </c>
      <c r="G63" s="2">
        <f>IFERROR(__xludf.DUMMYFUNCTION("""COMPUTED_VALUE"""),45383.66666666667)</f>
        <v>45383.66667</v>
      </c>
      <c r="H63" s="1">
        <f>IFERROR(__xludf.DUMMYFUNCTION("""COMPUTED_VALUE"""),993.04)</f>
        <v>993.04</v>
      </c>
      <c r="J63" s="2">
        <f>IFERROR(__xludf.DUMMYFUNCTION("""COMPUTED_VALUE"""),45383.66666666667)</f>
        <v>45383.66667</v>
      </c>
      <c r="K63" s="1">
        <f>IFERROR(__xludf.DUMMYFUNCTION("""COMPUTED_VALUE"""),994.31)</f>
        <v>994.31</v>
      </c>
      <c r="M63" s="2">
        <f>IFERROR(__xludf.DUMMYFUNCTION("""COMPUTED_VALUE"""),45383.66666666667)</f>
        <v>45383.66667</v>
      </c>
      <c r="N63" s="1">
        <f>IFERROR(__xludf.DUMMYFUNCTION("""COMPUTED_VALUE"""),3.8036504E7)</f>
        <v>38036504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IFERROR(__xludf.DUMMYFUNCTION("""COMPUTED_VALUE"""),992.52)</f>
        <v>992.52</v>
      </c>
      <c r="D64" s="2">
        <f>IFERROR(__xludf.DUMMYFUNCTION("""COMPUTED_VALUE"""),45384.66666666667)</f>
        <v>45384.66667</v>
      </c>
      <c r="E64" s="1">
        <f>IFERROR(__xludf.DUMMYFUNCTION("""COMPUTED_VALUE"""),996.47)</f>
        <v>996.47</v>
      </c>
      <c r="G64" s="2">
        <f>IFERROR(__xludf.DUMMYFUNCTION("""COMPUTED_VALUE"""),45384.66666666667)</f>
        <v>45384.66667</v>
      </c>
      <c r="H64" s="1">
        <f>IFERROR(__xludf.DUMMYFUNCTION("""COMPUTED_VALUE"""),981.63)</f>
        <v>981.63</v>
      </c>
      <c r="J64" s="2">
        <f>IFERROR(__xludf.DUMMYFUNCTION("""COMPUTED_VALUE"""),45384.66666666667)</f>
        <v>45384.66667</v>
      </c>
      <c r="K64" s="1">
        <f>IFERROR(__xludf.DUMMYFUNCTION("""COMPUTED_VALUE"""),984.92)</f>
        <v>984.92</v>
      </c>
      <c r="M64" s="2">
        <f>IFERROR(__xludf.DUMMYFUNCTION("""COMPUTED_VALUE"""),45384.66666666667)</f>
        <v>45384.66667</v>
      </c>
      <c r="N64" s="1">
        <f>IFERROR(__xludf.DUMMYFUNCTION("""COMPUTED_VALUE"""),3.1259238E7)</f>
        <v>31259238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IFERROR(__xludf.DUMMYFUNCTION("""COMPUTED_VALUE"""),983.35)</f>
        <v>983.35</v>
      </c>
      <c r="D65" s="2">
        <f>IFERROR(__xludf.DUMMYFUNCTION("""COMPUTED_VALUE"""),45385.66666666667)</f>
        <v>45385.66667</v>
      </c>
      <c r="E65" s="1">
        <f>IFERROR(__xludf.DUMMYFUNCTION("""COMPUTED_VALUE"""),996.54)</f>
        <v>996.54</v>
      </c>
      <c r="G65" s="2">
        <f>IFERROR(__xludf.DUMMYFUNCTION("""COMPUTED_VALUE"""),45385.66666666667)</f>
        <v>45385.66667</v>
      </c>
      <c r="H65" s="1">
        <f>IFERROR(__xludf.DUMMYFUNCTION("""COMPUTED_VALUE"""),982.56)</f>
        <v>982.56</v>
      </c>
      <c r="J65" s="2">
        <f>IFERROR(__xludf.DUMMYFUNCTION("""COMPUTED_VALUE"""),45385.66666666667)</f>
        <v>45385.66667</v>
      </c>
      <c r="K65" s="1">
        <f>IFERROR(__xludf.DUMMYFUNCTION("""COMPUTED_VALUE"""),987.53)</f>
        <v>987.53</v>
      </c>
      <c r="M65" s="2">
        <f>IFERROR(__xludf.DUMMYFUNCTION("""COMPUTED_VALUE"""),45385.66666666667)</f>
        <v>45385.66667</v>
      </c>
      <c r="N65" s="1">
        <f>IFERROR(__xludf.DUMMYFUNCTION("""COMPUTED_VALUE"""),2.3698594E7)</f>
        <v>23698594</v>
      </c>
    </row>
    <row r="66">
      <c r="A66" s="2">
        <f>IFERROR(__xludf.DUMMYFUNCTION("""COMPUTED_VALUE"""),45386.66666666667)</f>
        <v>45386.66667</v>
      </c>
      <c r="B66" s="1">
        <f>IFERROR(__xludf.DUMMYFUNCTION("""COMPUTED_VALUE"""),992.63)</f>
        <v>992.63</v>
      </c>
      <c r="D66" s="2">
        <f>IFERROR(__xludf.DUMMYFUNCTION("""COMPUTED_VALUE"""),45386.66666666667)</f>
        <v>45386.66667</v>
      </c>
      <c r="E66" s="1">
        <f>IFERROR(__xludf.DUMMYFUNCTION("""COMPUTED_VALUE"""),993.86)</f>
        <v>993.86</v>
      </c>
      <c r="G66" s="2">
        <f>IFERROR(__xludf.DUMMYFUNCTION("""COMPUTED_VALUE"""),45386.66666666667)</f>
        <v>45386.66667</v>
      </c>
      <c r="H66" s="1">
        <f>IFERROR(__xludf.DUMMYFUNCTION("""COMPUTED_VALUE"""),980.58)</f>
        <v>980.58</v>
      </c>
      <c r="J66" s="2">
        <f>IFERROR(__xludf.DUMMYFUNCTION("""COMPUTED_VALUE"""),45386.66666666667)</f>
        <v>45386.66667</v>
      </c>
      <c r="K66" s="1">
        <f>IFERROR(__xludf.DUMMYFUNCTION("""COMPUTED_VALUE"""),981.72)</f>
        <v>981.72</v>
      </c>
      <c r="M66" s="2">
        <f>IFERROR(__xludf.DUMMYFUNCTION("""COMPUTED_VALUE"""),45386.66666666667)</f>
        <v>45386.66667</v>
      </c>
      <c r="N66" s="1">
        <f>IFERROR(__xludf.DUMMYFUNCTION("""COMPUTED_VALUE"""),1.6965805E7)</f>
        <v>16965805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IFERROR(__xludf.DUMMYFUNCTION("""COMPUTED_VALUE"""),981.57)</f>
        <v>981.57</v>
      </c>
      <c r="D67" s="2">
        <f>IFERROR(__xludf.DUMMYFUNCTION("""COMPUTED_VALUE"""),45387.66666666667)</f>
        <v>45387.66667</v>
      </c>
      <c r="E67" s="1">
        <f>IFERROR(__xludf.DUMMYFUNCTION("""COMPUTED_VALUE"""),988.64)</f>
        <v>988.64</v>
      </c>
      <c r="G67" s="2">
        <f>IFERROR(__xludf.DUMMYFUNCTION("""COMPUTED_VALUE"""),45387.66666666667)</f>
        <v>45387.66667</v>
      </c>
      <c r="H67" s="1">
        <f>IFERROR(__xludf.DUMMYFUNCTION("""COMPUTED_VALUE"""),979.44)</f>
        <v>979.44</v>
      </c>
      <c r="J67" s="2">
        <f>IFERROR(__xludf.DUMMYFUNCTION("""COMPUTED_VALUE"""),45387.66666666667)</f>
        <v>45387.66667</v>
      </c>
      <c r="K67" s="1">
        <f>IFERROR(__xludf.DUMMYFUNCTION("""COMPUTED_VALUE"""),984.82)</f>
        <v>984.82</v>
      </c>
      <c r="M67" s="2">
        <f>IFERROR(__xludf.DUMMYFUNCTION("""COMPUTED_VALUE"""),45387.66666666667)</f>
        <v>45387.66667</v>
      </c>
      <c r="N67" s="1">
        <f>IFERROR(__xludf.DUMMYFUNCTION("""COMPUTED_VALUE"""),1.2182771E7)</f>
        <v>12182771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IFERROR(__xludf.DUMMYFUNCTION("""COMPUTED_VALUE"""),983.26)</f>
        <v>983.26</v>
      </c>
      <c r="D68" s="2">
        <f>IFERROR(__xludf.DUMMYFUNCTION("""COMPUTED_VALUE"""),45390.66666666667)</f>
        <v>45390.66667</v>
      </c>
      <c r="E68" s="1">
        <f>IFERROR(__xludf.DUMMYFUNCTION("""COMPUTED_VALUE"""),985.37)</f>
        <v>985.37</v>
      </c>
      <c r="G68" s="2">
        <f>IFERROR(__xludf.DUMMYFUNCTION("""COMPUTED_VALUE"""),45390.66666666667)</f>
        <v>45390.66667</v>
      </c>
      <c r="H68" s="1">
        <f>IFERROR(__xludf.DUMMYFUNCTION("""COMPUTED_VALUE"""),977.34)</f>
        <v>977.34</v>
      </c>
      <c r="J68" s="2">
        <f>IFERROR(__xludf.DUMMYFUNCTION("""COMPUTED_VALUE"""),45390.66666666667)</f>
        <v>45390.66667</v>
      </c>
      <c r="K68" s="1">
        <f>IFERROR(__xludf.DUMMYFUNCTION("""COMPUTED_VALUE"""),977.97)</f>
        <v>977.97</v>
      </c>
      <c r="M68" s="2">
        <f>IFERROR(__xludf.DUMMYFUNCTION("""COMPUTED_VALUE"""),45390.66666666667)</f>
        <v>45390.66667</v>
      </c>
      <c r="N68" s="1">
        <f>IFERROR(__xludf.DUMMYFUNCTION("""COMPUTED_VALUE"""),1.4347057E7)</f>
        <v>14347057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IFERROR(__xludf.DUMMYFUNCTION("""COMPUTED_VALUE"""),980.85)</f>
        <v>980.85</v>
      </c>
      <c r="D69" s="2">
        <f>IFERROR(__xludf.DUMMYFUNCTION("""COMPUTED_VALUE"""),45391.66666666667)</f>
        <v>45391.66667</v>
      </c>
      <c r="E69" s="1">
        <f>IFERROR(__xludf.DUMMYFUNCTION("""COMPUTED_VALUE"""),981.59)</f>
        <v>981.59</v>
      </c>
      <c r="G69" s="2">
        <f>IFERROR(__xludf.DUMMYFUNCTION("""COMPUTED_VALUE"""),45391.66666666667)</f>
        <v>45391.66667</v>
      </c>
      <c r="H69" s="1">
        <f>IFERROR(__xludf.DUMMYFUNCTION("""COMPUTED_VALUE"""),961.66)</f>
        <v>961.66</v>
      </c>
      <c r="J69" s="2">
        <f>IFERROR(__xludf.DUMMYFUNCTION("""COMPUTED_VALUE"""),45391.66666666667)</f>
        <v>45391.66667</v>
      </c>
      <c r="K69" s="1">
        <f>IFERROR(__xludf.DUMMYFUNCTION("""COMPUTED_VALUE"""),970.37)</f>
        <v>970.37</v>
      </c>
      <c r="M69" s="2">
        <f>IFERROR(__xludf.DUMMYFUNCTION("""COMPUTED_VALUE"""),45391.66666666667)</f>
        <v>45391.66667</v>
      </c>
      <c r="N69" s="1">
        <f>IFERROR(__xludf.DUMMYFUNCTION("""COMPUTED_VALUE"""),1.3447693E7)</f>
        <v>13447693</v>
      </c>
    </row>
    <row r="70">
      <c r="A70" s="2">
        <f>IFERROR(__xludf.DUMMYFUNCTION("""COMPUTED_VALUE"""),45392.66666666667)</f>
        <v>45392.66667</v>
      </c>
      <c r="B70" s="1">
        <f>IFERROR(__xludf.DUMMYFUNCTION("""COMPUTED_VALUE"""),964.44)</f>
        <v>964.44</v>
      </c>
      <c r="D70" s="2">
        <f>IFERROR(__xludf.DUMMYFUNCTION("""COMPUTED_VALUE"""),45392.66666666667)</f>
        <v>45392.66667</v>
      </c>
      <c r="E70" s="1">
        <f>IFERROR(__xludf.DUMMYFUNCTION("""COMPUTED_VALUE"""),968.17)</f>
        <v>968.17</v>
      </c>
      <c r="G70" s="2">
        <f>IFERROR(__xludf.DUMMYFUNCTION("""COMPUTED_VALUE"""),45392.66666666667)</f>
        <v>45392.66667</v>
      </c>
      <c r="H70" s="1">
        <f>IFERROR(__xludf.DUMMYFUNCTION("""COMPUTED_VALUE"""),956.8)</f>
        <v>956.8</v>
      </c>
      <c r="J70" s="2">
        <f>IFERROR(__xludf.DUMMYFUNCTION("""COMPUTED_VALUE"""),45392.66666666667)</f>
        <v>45392.66667</v>
      </c>
      <c r="K70" s="1">
        <f>IFERROR(__xludf.DUMMYFUNCTION("""COMPUTED_VALUE"""),958.29)</f>
        <v>958.29</v>
      </c>
      <c r="M70" s="2">
        <f>IFERROR(__xludf.DUMMYFUNCTION("""COMPUTED_VALUE"""),45392.66666666667)</f>
        <v>45392.66667</v>
      </c>
      <c r="N70" s="1">
        <f>IFERROR(__xludf.DUMMYFUNCTION("""COMPUTED_VALUE"""),2.626887E7)</f>
        <v>26268870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IFERROR(__xludf.DUMMYFUNCTION("""COMPUTED_VALUE"""),961.47)</f>
        <v>961.47</v>
      </c>
      <c r="D71" s="2">
        <f>IFERROR(__xludf.DUMMYFUNCTION("""COMPUTED_VALUE"""),45393.66666666667)</f>
        <v>45393.66667</v>
      </c>
      <c r="E71" s="1">
        <f>IFERROR(__xludf.DUMMYFUNCTION("""COMPUTED_VALUE"""),961.47)</f>
        <v>961.47</v>
      </c>
      <c r="G71" s="2">
        <f>IFERROR(__xludf.DUMMYFUNCTION("""COMPUTED_VALUE"""),45393.66666666667)</f>
        <v>45393.66667</v>
      </c>
      <c r="H71" s="1">
        <f>IFERROR(__xludf.DUMMYFUNCTION("""COMPUTED_VALUE"""),948.84)</f>
        <v>948.84</v>
      </c>
      <c r="J71" s="2">
        <f>IFERROR(__xludf.DUMMYFUNCTION("""COMPUTED_VALUE"""),45393.66666666667)</f>
        <v>45393.66667</v>
      </c>
      <c r="K71" s="1">
        <f>IFERROR(__xludf.DUMMYFUNCTION("""COMPUTED_VALUE"""),949.94)</f>
        <v>949.94</v>
      </c>
      <c r="M71" s="2">
        <f>IFERROR(__xludf.DUMMYFUNCTION("""COMPUTED_VALUE"""),45393.66666666667)</f>
        <v>45393.66667</v>
      </c>
      <c r="N71" s="1">
        <f>IFERROR(__xludf.DUMMYFUNCTION("""COMPUTED_VALUE"""),1.5700591E7)</f>
        <v>15700591</v>
      </c>
    </row>
    <row r="72">
      <c r="A72" s="2">
        <f>IFERROR(__xludf.DUMMYFUNCTION("""COMPUTED_VALUE"""),45394.66666666667)</f>
        <v>45394.66667</v>
      </c>
      <c r="B72" s="1">
        <f>IFERROR(__xludf.DUMMYFUNCTION("""COMPUTED_VALUE"""),942.19)</f>
        <v>942.19</v>
      </c>
      <c r="D72" s="2">
        <f>IFERROR(__xludf.DUMMYFUNCTION("""COMPUTED_VALUE"""),45394.66666666667)</f>
        <v>45394.66667</v>
      </c>
      <c r="E72" s="1">
        <f>IFERROR(__xludf.DUMMYFUNCTION("""COMPUTED_VALUE"""),948.63)</f>
        <v>948.63</v>
      </c>
      <c r="G72" s="2">
        <f>IFERROR(__xludf.DUMMYFUNCTION("""COMPUTED_VALUE"""),45394.66666666667)</f>
        <v>45394.66667</v>
      </c>
      <c r="H72" s="1">
        <f>IFERROR(__xludf.DUMMYFUNCTION("""COMPUTED_VALUE"""),939.15)</f>
        <v>939.15</v>
      </c>
      <c r="J72" s="2">
        <f>IFERROR(__xludf.DUMMYFUNCTION("""COMPUTED_VALUE"""),45394.66666666667)</f>
        <v>45394.66667</v>
      </c>
      <c r="K72" s="1">
        <f>IFERROR(__xludf.DUMMYFUNCTION("""COMPUTED_VALUE"""),940.7)</f>
        <v>940.7</v>
      </c>
      <c r="M72" s="2">
        <f>IFERROR(__xludf.DUMMYFUNCTION("""COMPUTED_VALUE"""),45394.66666666667)</f>
        <v>45394.66667</v>
      </c>
      <c r="N72" s="1">
        <f>IFERROR(__xludf.DUMMYFUNCTION("""COMPUTED_VALUE"""),1.4777097E7)</f>
        <v>14777097</v>
      </c>
    </row>
    <row r="73">
      <c r="A73" s="2">
        <f>IFERROR(__xludf.DUMMYFUNCTION("""COMPUTED_VALUE"""),45397.66666666667)</f>
        <v>45397.66667</v>
      </c>
      <c r="B73" s="1">
        <f>IFERROR(__xludf.DUMMYFUNCTION("""COMPUTED_VALUE"""),951.34)</f>
        <v>951.34</v>
      </c>
      <c r="D73" s="2">
        <f>IFERROR(__xludf.DUMMYFUNCTION("""COMPUTED_VALUE"""),45397.66666666667)</f>
        <v>45397.66667</v>
      </c>
      <c r="E73" s="1">
        <f>IFERROR(__xludf.DUMMYFUNCTION("""COMPUTED_VALUE"""),954.63)</f>
        <v>954.63</v>
      </c>
      <c r="G73" s="2">
        <f>IFERROR(__xludf.DUMMYFUNCTION("""COMPUTED_VALUE"""),45397.66666666667)</f>
        <v>45397.66667</v>
      </c>
      <c r="H73" s="1">
        <f>IFERROR(__xludf.DUMMYFUNCTION("""COMPUTED_VALUE"""),943.69)</f>
        <v>943.69</v>
      </c>
      <c r="J73" s="2">
        <f>IFERROR(__xludf.DUMMYFUNCTION("""COMPUTED_VALUE"""),45397.66666666667)</f>
        <v>45397.66667</v>
      </c>
      <c r="K73" s="1">
        <f>IFERROR(__xludf.DUMMYFUNCTION("""COMPUTED_VALUE"""),945.11)</f>
        <v>945.11</v>
      </c>
      <c r="M73" s="2">
        <f>IFERROR(__xludf.DUMMYFUNCTION("""COMPUTED_VALUE"""),45397.66666666667)</f>
        <v>45397.66667</v>
      </c>
      <c r="N73" s="1">
        <f>IFERROR(__xludf.DUMMYFUNCTION("""COMPUTED_VALUE"""),1.3425028E7)</f>
        <v>13425028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IFERROR(__xludf.DUMMYFUNCTION("""COMPUTED_VALUE"""),953.37)</f>
        <v>953.37</v>
      </c>
      <c r="D74" s="2">
        <f>IFERROR(__xludf.DUMMYFUNCTION("""COMPUTED_VALUE"""),45398.66666666667)</f>
        <v>45398.66667</v>
      </c>
      <c r="E74" s="1">
        <f>IFERROR(__xludf.DUMMYFUNCTION("""COMPUTED_VALUE"""),959.44)</f>
        <v>959.44</v>
      </c>
      <c r="G74" s="2">
        <f>IFERROR(__xludf.DUMMYFUNCTION("""COMPUTED_VALUE"""),45398.66666666667)</f>
        <v>45398.66667</v>
      </c>
      <c r="H74" s="1">
        <f>IFERROR(__xludf.DUMMYFUNCTION("""COMPUTED_VALUE"""),950.13)</f>
        <v>950.13</v>
      </c>
      <c r="J74" s="2">
        <f>IFERROR(__xludf.DUMMYFUNCTION("""COMPUTED_VALUE"""),45398.66666666667)</f>
        <v>45398.66667</v>
      </c>
      <c r="K74" s="1">
        <f>IFERROR(__xludf.DUMMYFUNCTION("""COMPUTED_VALUE"""),953.62)</f>
        <v>953.62</v>
      </c>
      <c r="M74" s="2">
        <f>IFERROR(__xludf.DUMMYFUNCTION("""COMPUTED_VALUE"""),45398.66666666667)</f>
        <v>45398.66667</v>
      </c>
      <c r="N74" s="1">
        <f>IFERROR(__xludf.DUMMYFUNCTION("""COMPUTED_VALUE"""),1.1997048E7)</f>
        <v>11997048</v>
      </c>
    </row>
    <row r="75">
      <c r="A75" s="2">
        <f>IFERROR(__xludf.DUMMYFUNCTION("""COMPUTED_VALUE"""),45399.66666666667)</f>
        <v>45399.66667</v>
      </c>
      <c r="B75" s="1">
        <f>IFERROR(__xludf.DUMMYFUNCTION("""COMPUTED_VALUE"""),957.76)</f>
        <v>957.76</v>
      </c>
      <c r="D75" s="2">
        <f>IFERROR(__xludf.DUMMYFUNCTION("""COMPUTED_VALUE"""),45399.66666666667)</f>
        <v>45399.66667</v>
      </c>
      <c r="E75" s="1">
        <f>IFERROR(__xludf.DUMMYFUNCTION("""COMPUTED_VALUE"""),958.02)</f>
        <v>958.02</v>
      </c>
      <c r="G75" s="2">
        <f>IFERROR(__xludf.DUMMYFUNCTION("""COMPUTED_VALUE"""),45399.66666666667)</f>
        <v>45399.66667</v>
      </c>
      <c r="H75" s="1">
        <f>IFERROR(__xludf.DUMMYFUNCTION("""COMPUTED_VALUE"""),947.64)</f>
        <v>947.64</v>
      </c>
      <c r="J75" s="2">
        <f>IFERROR(__xludf.DUMMYFUNCTION("""COMPUTED_VALUE"""),45399.66666666667)</f>
        <v>45399.66667</v>
      </c>
      <c r="K75" s="1">
        <f>IFERROR(__xludf.DUMMYFUNCTION("""COMPUTED_VALUE"""),952.33)</f>
        <v>952.33</v>
      </c>
      <c r="M75" s="2">
        <f>IFERROR(__xludf.DUMMYFUNCTION("""COMPUTED_VALUE"""),45399.66666666667)</f>
        <v>45399.66667</v>
      </c>
      <c r="N75" s="1">
        <f>IFERROR(__xludf.DUMMYFUNCTION("""COMPUTED_VALUE"""),1.0341945E7)</f>
        <v>10341945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IFERROR(__xludf.DUMMYFUNCTION("""COMPUTED_VALUE"""),955.11)</f>
        <v>955.11</v>
      </c>
      <c r="D76" s="2">
        <f>IFERROR(__xludf.DUMMYFUNCTION("""COMPUTED_VALUE"""),45400.66666666667)</f>
        <v>45400.66667</v>
      </c>
      <c r="E76" s="1">
        <f>IFERROR(__xludf.DUMMYFUNCTION("""COMPUTED_VALUE"""),955.98)</f>
        <v>955.98</v>
      </c>
      <c r="G76" s="2">
        <f>IFERROR(__xludf.DUMMYFUNCTION("""COMPUTED_VALUE"""),45400.66666666667)</f>
        <v>45400.66667</v>
      </c>
      <c r="H76" s="1">
        <f>IFERROR(__xludf.DUMMYFUNCTION("""COMPUTED_VALUE"""),942.3)</f>
        <v>942.3</v>
      </c>
      <c r="J76" s="2">
        <f>IFERROR(__xludf.DUMMYFUNCTION("""COMPUTED_VALUE"""),45400.66666666667)</f>
        <v>45400.66667</v>
      </c>
      <c r="K76" s="1">
        <f>IFERROR(__xludf.DUMMYFUNCTION("""COMPUTED_VALUE"""),947.77)</f>
        <v>947.77</v>
      </c>
      <c r="M76" s="2">
        <f>IFERROR(__xludf.DUMMYFUNCTION("""COMPUTED_VALUE"""),45400.66666666667)</f>
        <v>45400.66667</v>
      </c>
      <c r="N76" s="1">
        <f>IFERROR(__xludf.DUMMYFUNCTION("""COMPUTED_VALUE"""),9716075.0)</f>
        <v>9716075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IFERROR(__xludf.DUMMYFUNCTION("""COMPUTED_VALUE"""),951.99)</f>
        <v>951.99</v>
      </c>
      <c r="D77" s="2">
        <f>IFERROR(__xludf.DUMMYFUNCTION("""COMPUTED_VALUE"""),45401.66666666667)</f>
        <v>45401.66667</v>
      </c>
      <c r="E77" s="1">
        <f>IFERROR(__xludf.DUMMYFUNCTION("""COMPUTED_VALUE"""),964.99)</f>
        <v>964.99</v>
      </c>
      <c r="G77" s="2">
        <f>IFERROR(__xludf.DUMMYFUNCTION("""COMPUTED_VALUE"""),45401.66666666667)</f>
        <v>45401.66667</v>
      </c>
      <c r="H77" s="1">
        <f>IFERROR(__xludf.DUMMYFUNCTION("""COMPUTED_VALUE"""),948.63)</f>
        <v>948.63</v>
      </c>
      <c r="J77" s="2">
        <f>IFERROR(__xludf.DUMMYFUNCTION("""COMPUTED_VALUE"""),45401.66666666667)</f>
        <v>45401.66667</v>
      </c>
      <c r="K77" s="1">
        <f>IFERROR(__xludf.DUMMYFUNCTION("""COMPUTED_VALUE"""),963.64)</f>
        <v>963.64</v>
      </c>
      <c r="M77" s="2">
        <f>IFERROR(__xludf.DUMMYFUNCTION("""COMPUTED_VALUE"""),45401.66666666667)</f>
        <v>45401.66667</v>
      </c>
      <c r="N77" s="1">
        <f>IFERROR(__xludf.DUMMYFUNCTION("""COMPUTED_VALUE"""),1.3759201E7)</f>
        <v>13759201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IFERROR(__xludf.DUMMYFUNCTION("""COMPUTED_VALUE"""),948.49)</f>
        <v>948.49</v>
      </c>
      <c r="D78" s="2">
        <f>IFERROR(__xludf.DUMMYFUNCTION("""COMPUTED_VALUE"""),45404.66666666667)</f>
        <v>45404.66667</v>
      </c>
      <c r="E78" s="1">
        <f>IFERROR(__xludf.DUMMYFUNCTION("""COMPUTED_VALUE"""),951.37)</f>
        <v>951.37</v>
      </c>
      <c r="G78" s="2">
        <f>IFERROR(__xludf.DUMMYFUNCTION("""COMPUTED_VALUE"""),45404.66666666667)</f>
        <v>45404.66667</v>
      </c>
      <c r="H78" s="1">
        <f>IFERROR(__xludf.DUMMYFUNCTION("""COMPUTED_VALUE"""),932.86)</f>
        <v>932.86</v>
      </c>
      <c r="J78" s="2">
        <f>IFERROR(__xludf.DUMMYFUNCTION("""COMPUTED_VALUE"""),45404.66666666667)</f>
        <v>45404.66667</v>
      </c>
      <c r="K78" s="1">
        <f>IFERROR(__xludf.DUMMYFUNCTION("""COMPUTED_VALUE"""),942.95)</f>
        <v>942.95</v>
      </c>
      <c r="M78" s="2">
        <f>IFERROR(__xludf.DUMMYFUNCTION("""COMPUTED_VALUE"""),45404.66666666667)</f>
        <v>45404.66667</v>
      </c>
      <c r="N78" s="1">
        <f>IFERROR(__xludf.DUMMYFUNCTION("""COMPUTED_VALUE"""),1.5210587E7)</f>
        <v>15210587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IFERROR(__xludf.DUMMYFUNCTION("""COMPUTED_VALUE"""),944.89)</f>
        <v>944.89</v>
      </c>
      <c r="D79" s="2">
        <f>IFERROR(__xludf.DUMMYFUNCTION("""COMPUTED_VALUE"""),45405.66666666667)</f>
        <v>45405.66667</v>
      </c>
      <c r="E79" s="1">
        <f>IFERROR(__xludf.DUMMYFUNCTION("""COMPUTED_VALUE"""),947.95)</f>
        <v>947.95</v>
      </c>
      <c r="G79" s="2">
        <f>IFERROR(__xludf.DUMMYFUNCTION("""COMPUTED_VALUE"""),45405.66666666667)</f>
        <v>45405.66667</v>
      </c>
      <c r="H79" s="1">
        <f>IFERROR(__xludf.DUMMYFUNCTION("""COMPUTED_VALUE"""),937.21)</f>
        <v>937.21</v>
      </c>
      <c r="J79" s="2">
        <f>IFERROR(__xludf.DUMMYFUNCTION("""COMPUTED_VALUE"""),45405.66666666667)</f>
        <v>45405.66667</v>
      </c>
      <c r="K79" s="1">
        <f>IFERROR(__xludf.DUMMYFUNCTION("""COMPUTED_VALUE"""),944.77)</f>
        <v>944.77</v>
      </c>
      <c r="M79" s="2">
        <f>IFERROR(__xludf.DUMMYFUNCTION("""COMPUTED_VALUE"""),45405.66666666667)</f>
        <v>45405.66667</v>
      </c>
      <c r="N79" s="1">
        <f>IFERROR(__xludf.DUMMYFUNCTION("""COMPUTED_VALUE"""),1.119258E7)</f>
        <v>11192580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IFERROR(__xludf.DUMMYFUNCTION("""COMPUTED_VALUE"""),941.07)</f>
        <v>941.07</v>
      </c>
      <c r="D80" s="2">
        <f>IFERROR(__xludf.DUMMYFUNCTION("""COMPUTED_VALUE"""),45406.66666666667)</f>
        <v>45406.66667</v>
      </c>
      <c r="E80" s="1">
        <f>IFERROR(__xludf.DUMMYFUNCTION("""COMPUTED_VALUE"""),944.91)</f>
        <v>944.91</v>
      </c>
      <c r="G80" s="2">
        <f>IFERROR(__xludf.DUMMYFUNCTION("""COMPUTED_VALUE"""),45406.66666666667)</f>
        <v>45406.66667</v>
      </c>
      <c r="H80" s="1">
        <f>IFERROR(__xludf.DUMMYFUNCTION("""COMPUTED_VALUE"""),936.36)</f>
        <v>936.36</v>
      </c>
      <c r="J80" s="2">
        <f>IFERROR(__xludf.DUMMYFUNCTION("""COMPUTED_VALUE"""),45406.66666666667)</f>
        <v>45406.66667</v>
      </c>
      <c r="K80" s="1">
        <f>IFERROR(__xludf.DUMMYFUNCTION("""COMPUTED_VALUE"""),943.7)</f>
        <v>943.7</v>
      </c>
      <c r="M80" s="2">
        <f>IFERROR(__xludf.DUMMYFUNCTION("""COMPUTED_VALUE"""),45406.66666666667)</f>
        <v>45406.66667</v>
      </c>
      <c r="N80" s="1">
        <f>IFERROR(__xludf.DUMMYFUNCTION("""COMPUTED_VALUE"""),1.323987E7)</f>
        <v>13239870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IFERROR(__xludf.DUMMYFUNCTION("""COMPUTED_VALUE"""),946.04)</f>
        <v>946.04</v>
      </c>
      <c r="D81" s="2">
        <f>IFERROR(__xludf.DUMMYFUNCTION("""COMPUTED_VALUE"""),45407.66666666667)</f>
        <v>45407.66667</v>
      </c>
      <c r="E81" s="1">
        <f>IFERROR(__xludf.DUMMYFUNCTION("""COMPUTED_VALUE"""),952.36)</f>
        <v>952.36</v>
      </c>
      <c r="G81" s="2">
        <f>IFERROR(__xludf.DUMMYFUNCTION("""COMPUTED_VALUE"""),45407.66666666667)</f>
        <v>45407.66667</v>
      </c>
      <c r="H81" s="1">
        <f>IFERROR(__xludf.DUMMYFUNCTION("""COMPUTED_VALUE"""),943.44)</f>
        <v>943.44</v>
      </c>
      <c r="J81" s="2">
        <f>IFERROR(__xludf.DUMMYFUNCTION("""COMPUTED_VALUE"""),45407.66666666667)</f>
        <v>45407.66667</v>
      </c>
      <c r="K81" s="1">
        <f>IFERROR(__xludf.DUMMYFUNCTION("""COMPUTED_VALUE"""),946.33)</f>
        <v>946.33</v>
      </c>
      <c r="M81" s="2">
        <f>IFERROR(__xludf.DUMMYFUNCTION("""COMPUTED_VALUE"""),45407.66666666667)</f>
        <v>45407.66667</v>
      </c>
      <c r="N81" s="1">
        <f>IFERROR(__xludf.DUMMYFUNCTION("""COMPUTED_VALUE"""),1.031852E7)</f>
        <v>10318520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IFERROR(__xludf.DUMMYFUNCTION("""COMPUTED_VALUE"""),944.22)</f>
        <v>944.22</v>
      </c>
      <c r="D82" s="2">
        <f>IFERROR(__xludf.DUMMYFUNCTION("""COMPUTED_VALUE"""),45408.66666666667)</f>
        <v>45408.66667</v>
      </c>
      <c r="E82" s="1">
        <f>IFERROR(__xludf.DUMMYFUNCTION("""COMPUTED_VALUE"""),950.52)</f>
        <v>950.52</v>
      </c>
      <c r="G82" s="2">
        <f>IFERROR(__xludf.DUMMYFUNCTION("""COMPUTED_VALUE"""),45408.66666666667)</f>
        <v>45408.66667</v>
      </c>
      <c r="H82" s="1">
        <f>IFERROR(__xludf.DUMMYFUNCTION("""COMPUTED_VALUE"""),943.48)</f>
        <v>943.48</v>
      </c>
      <c r="J82" s="2">
        <f>IFERROR(__xludf.DUMMYFUNCTION("""COMPUTED_VALUE"""),45408.66666666667)</f>
        <v>45408.66667</v>
      </c>
      <c r="K82" s="1">
        <f>IFERROR(__xludf.DUMMYFUNCTION("""COMPUTED_VALUE"""),947.68)</f>
        <v>947.68</v>
      </c>
      <c r="M82" s="2">
        <f>IFERROR(__xludf.DUMMYFUNCTION("""COMPUTED_VALUE"""),45408.66666666667)</f>
        <v>45408.66667</v>
      </c>
      <c r="N82" s="1">
        <f>IFERROR(__xludf.DUMMYFUNCTION("""COMPUTED_VALUE"""),8960565.0)</f>
        <v>8960565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IFERROR(__xludf.DUMMYFUNCTION("""COMPUTED_VALUE"""),945.89)</f>
        <v>945.89</v>
      </c>
      <c r="D83" s="2">
        <f>IFERROR(__xludf.DUMMYFUNCTION("""COMPUTED_VALUE"""),45411.66666666667)</f>
        <v>45411.66667</v>
      </c>
      <c r="E83" s="1">
        <f>IFERROR(__xludf.DUMMYFUNCTION("""COMPUTED_VALUE"""),949.39)</f>
        <v>949.39</v>
      </c>
      <c r="G83" s="2">
        <f>IFERROR(__xludf.DUMMYFUNCTION("""COMPUTED_VALUE"""),45411.66666666667)</f>
        <v>45411.66667</v>
      </c>
      <c r="H83" s="1">
        <f>IFERROR(__xludf.DUMMYFUNCTION("""COMPUTED_VALUE"""),940.38)</f>
        <v>940.38</v>
      </c>
      <c r="J83" s="2">
        <f>IFERROR(__xludf.DUMMYFUNCTION("""COMPUTED_VALUE"""),45411.66666666667)</f>
        <v>45411.66667</v>
      </c>
      <c r="K83" s="1">
        <f>IFERROR(__xludf.DUMMYFUNCTION("""COMPUTED_VALUE"""),947.67)</f>
        <v>947.67</v>
      </c>
      <c r="M83" s="2">
        <f>IFERROR(__xludf.DUMMYFUNCTION("""COMPUTED_VALUE"""),45411.66666666667)</f>
        <v>45411.66667</v>
      </c>
      <c r="N83" s="1">
        <f>IFERROR(__xludf.DUMMYFUNCTION("""COMPUTED_VALUE"""),9288004.0)</f>
        <v>9288004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IFERROR(__xludf.DUMMYFUNCTION("""COMPUTED_VALUE"""),943.66)</f>
        <v>943.66</v>
      </c>
      <c r="D84" s="2">
        <f>IFERROR(__xludf.DUMMYFUNCTION("""COMPUTED_VALUE"""),45412.66666666667)</f>
        <v>45412.66667</v>
      </c>
      <c r="E84" s="1">
        <f>IFERROR(__xludf.DUMMYFUNCTION("""COMPUTED_VALUE"""),946.43)</f>
        <v>946.43</v>
      </c>
      <c r="G84" s="2">
        <f>IFERROR(__xludf.DUMMYFUNCTION("""COMPUTED_VALUE"""),45412.66666666667)</f>
        <v>45412.66667</v>
      </c>
      <c r="H84" s="1">
        <f>IFERROR(__xludf.DUMMYFUNCTION("""COMPUTED_VALUE"""),939.87)</f>
        <v>939.87</v>
      </c>
      <c r="J84" s="2">
        <f>IFERROR(__xludf.DUMMYFUNCTION("""COMPUTED_VALUE"""),45412.66666666667)</f>
        <v>45412.66667</v>
      </c>
      <c r="K84" s="1">
        <f>IFERROR(__xludf.DUMMYFUNCTION("""COMPUTED_VALUE"""),943.74)</f>
        <v>943.74</v>
      </c>
      <c r="M84" s="2">
        <f>IFERROR(__xludf.DUMMYFUNCTION("""COMPUTED_VALUE"""),45412.66666666667)</f>
        <v>45412.66667</v>
      </c>
      <c r="N84" s="1">
        <f>IFERROR(__xludf.DUMMYFUNCTION("""COMPUTED_VALUE"""),1.2286191E7)</f>
        <v>12286191</v>
      </c>
    </row>
    <row r="85">
      <c r="A85" s="2">
        <f>IFERROR(__xludf.DUMMYFUNCTION("""COMPUTED_VALUE"""),45413.66666666667)</f>
        <v>45413.66667</v>
      </c>
      <c r="B85" s="1">
        <f>IFERROR(__xludf.DUMMYFUNCTION("""COMPUTED_VALUE"""),920.88)</f>
        <v>920.88</v>
      </c>
      <c r="D85" s="2">
        <f>IFERROR(__xludf.DUMMYFUNCTION("""COMPUTED_VALUE"""),45413.66666666667)</f>
        <v>45413.66667</v>
      </c>
      <c r="E85" s="1">
        <f>IFERROR(__xludf.DUMMYFUNCTION("""COMPUTED_VALUE"""),925.18)</f>
        <v>925.18</v>
      </c>
      <c r="G85" s="2">
        <f>IFERROR(__xludf.DUMMYFUNCTION("""COMPUTED_VALUE"""),45413.66666666667)</f>
        <v>45413.66667</v>
      </c>
      <c r="H85" s="1">
        <f>IFERROR(__xludf.DUMMYFUNCTION("""COMPUTED_VALUE"""),908.13)</f>
        <v>908.13</v>
      </c>
      <c r="J85" s="2">
        <f>IFERROR(__xludf.DUMMYFUNCTION("""COMPUTED_VALUE"""),45413.66666666667)</f>
        <v>45413.66667</v>
      </c>
      <c r="K85" s="1">
        <f>IFERROR(__xludf.DUMMYFUNCTION("""COMPUTED_VALUE"""),917.85)</f>
        <v>917.85</v>
      </c>
      <c r="M85" s="2">
        <f>IFERROR(__xludf.DUMMYFUNCTION("""COMPUTED_VALUE"""),45413.66666666667)</f>
        <v>45413.66667</v>
      </c>
      <c r="N85" s="1">
        <f>IFERROR(__xludf.DUMMYFUNCTION("""COMPUTED_VALUE"""),1.6980089E7)</f>
        <v>16980089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IFERROR(__xludf.DUMMYFUNCTION("""COMPUTED_VALUE"""),914.28)</f>
        <v>914.28</v>
      </c>
      <c r="D86" s="2">
        <f>IFERROR(__xludf.DUMMYFUNCTION("""COMPUTED_VALUE"""),45414.66666666667)</f>
        <v>45414.66667</v>
      </c>
      <c r="E86" s="1">
        <f>IFERROR(__xludf.DUMMYFUNCTION("""COMPUTED_VALUE"""),927.62)</f>
        <v>927.62</v>
      </c>
      <c r="G86" s="2">
        <f>IFERROR(__xludf.DUMMYFUNCTION("""COMPUTED_VALUE"""),45414.66666666667)</f>
        <v>45414.66667</v>
      </c>
      <c r="H86" s="1">
        <f>IFERROR(__xludf.DUMMYFUNCTION("""COMPUTED_VALUE"""),909.93)</f>
        <v>909.93</v>
      </c>
      <c r="J86" s="2">
        <f>IFERROR(__xludf.DUMMYFUNCTION("""COMPUTED_VALUE"""),45414.66666666667)</f>
        <v>45414.66667</v>
      </c>
      <c r="K86" s="1">
        <f>IFERROR(__xludf.DUMMYFUNCTION("""COMPUTED_VALUE"""),912.9)</f>
        <v>912.9</v>
      </c>
      <c r="M86" s="2">
        <f>IFERROR(__xludf.DUMMYFUNCTION("""COMPUTED_VALUE"""),45414.66666666667)</f>
        <v>45414.66667</v>
      </c>
      <c r="N86" s="1">
        <f>IFERROR(__xludf.DUMMYFUNCTION("""COMPUTED_VALUE"""),1.3587036E7)</f>
        <v>13587036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IFERROR(__xludf.DUMMYFUNCTION("""COMPUTED_VALUE"""),906.34)</f>
        <v>906.34</v>
      </c>
      <c r="D87" s="2">
        <f>IFERROR(__xludf.DUMMYFUNCTION("""COMPUTED_VALUE"""),45415.66666666667)</f>
        <v>45415.66667</v>
      </c>
      <c r="E87" s="1">
        <f>IFERROR(__xludf.DUMMYFUNCTION("""COMPUTED_VALUE"""),911.23)</f>
        <v>911.23</v>
      </c>
      <c r="G87" s="2">
        <f>IFERROR(__xludf.DUMMYFUNCTION("""COMPUTED_VALUE"""),45415.66666666667)</f>
        <v>45415.66667</v>
      </c>
      <c r="H87" s="1">
        <f>IFERROR(__xludf.DUMMYFUNCTION("""COMPUTED_VALUE"""),897.02)</f>
        <v>897.02</v>
      </c>
      <c r="J87" s="2">
        <f>IFERROR(__xludf.DUMMYFUNCTION("""COMPUTED_VALUE"""),45415.66666666667)</f>
        <v>45415.66667</v>
      </c>
      <c r="K87" s="1">
        <f>IFERROR(__xludf.DUMMYFUNCTION("""COMPUTED_VALUE"""),901.67)</f>
        <v>901.67</v>
      </c>
      <c r="M87" s="2">
        <f>IFERROR(__xludf.DUMMYFUNCTION("""COMPUTED_VALUE"""),45415.66666666667)</f>
        <v>45415.66667</v>
      </c>
      <c r="N87" s="1">
        <f>IFERROR(__xludf.DUMMYFUNCTION("""COMPUTED_VALUE"""),1.3191741E7)</f>
        <v>13191741</v>
      </c>
    </row>
    <row r="88">
      <c r="A88" s="2">
        <f>IFERROR(__xludf.DUMMYFUNCTION("""COMPUTED_VALUE"""),45418.66666666667)</f>
        <v>45418.66667</v>
      </c>
      <c r="B88" s="1">
        <f>IFERROR(__xludf.DUMMYFUNCTION("""COMPUTED_VALUE"""),906.52)</f>
        <v>906.52</v>
      </c>
      <c r="D88" s="2">
        <f>IFERROR(__xludf.DUMMYFUNCTION("""COMPUTED_VALUE"""),45418.66666666667)</f>
        <v>45418.66667</v>
      </c>
      <c r="E88" s="1">
        <f>IFERROR(__xludf.DUMMYFUNCTION("""COMPUTED_VALUE"""),907.59)</f>
        <v>907.59</v>
      </c>
      <c r="G88" s="2">
        <f>IFERROR(__xludf.DUMMYFUNCTION("""COMPUTED_VALUE"""),45418.66666666667)</f>
        <v>45418.66667</v>
      </c>
      <c r="H88" s="1">
        <f>IFERROR(__xludf.DUMMYFUNCTION("""COMPUTED_VALUE"""),894.32)</f>
        <v>894.32</v>
      </c>
      <c r="J88" s="2">
        <f>IFERROR(__xludf.DUMMYFUNCTION("""COMPUTED_VALUE"""),45418.66666666667)</f>
        <v>45418.66667</v>
      </c>
      <c r="K88" s="1">
        <f>IFERROR(__xludf.DUMMYFUNCTION("""COMPUTED_VALUE"""),896.1)</f>
        <v>896.1</v>
      </c>
      <c r="M88" s="2">
        <f>IFERROR(__xludf.DUMMYFUNCTION("""COMPUTED_VALUE"""),45418.66666666667)</f>
        <v>45418.66667</v>
      </c>
      <c r="N88" s="1">
        <f>IFERROR(__xludf.DUMMYFUNCTION("""COMPUTED_VALUE"""),1.4973018E7)</f>
        <v>14973018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IFERROR(__xludf.DUMMYFUNCTION("""COMPUTED_VALUE"""),897.35)</f>
        <v>897.35</v>
      </c>
      <c r="D89" s="2">
        <f>IFERROR(__xludf.DUMMYFUNCTION("""COMPUTED_VALUE"""),45419.66666666667)</f>
        <v>45419.66667</v>
      </c>
      <c r="E89" s="1">
        <f>IFERROR(__xludf.DUMMYFUNCTION("""COMPUTED_VALUE"""),906.23)</f>
        <v>906.23</v>
      </c>
      <c r="G89" s="2">
        <f>IFERROR(__xludf.DUMMYFUNCTION("""COMPUTED_VALUE"""),45419.66666666667)</f>
        <v>45419.66667</v>
      </c>
      <c r="H89" s="1">
        <f>IFERROR(__xludf.DUMMYFUNCTION("""COMPUTED_VALUE"""),897.35)</f>
        <v>897.35</v>
      </c>
      <c r="J89" s="2">
        <f>IFERROR(__xludf.DUMMYFUNCTION("""COMPUTED_VALUE"""),45419.66666666667)</f>
        <v>45419.66667</v>
      </c>
      <c r="K89" s="1">
        <f>IFERROR(__xludf.DUMMYFUNCTION("""COMPUTED_VALUE"""),905.69)</f>
        <v>905.69</v>
      </c>
      <c r="M89" s="2">
        <f>IFERROR(__xludf.DUMMYFUNCTION("""COMPUTED_VALUE"""),45419.66666666667)</f>
        <v>45419.66667</v>
      </c>
      <c r="N89" s="1">
        <f>IFERROR(__xludf.DUMMYFUNCTION("""COMPUTED_VALUE"""),1.3131412E7)</f>
        <v>13131412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IFERROR(__xludf.DUMMYFUNCTION("""COMPUTED_VALUE"""),906.31)</f>
        <v>906.31</v>
      </c>
      <c r="D90" s="2">
        <f>IFERROR(__xludf.DUMMYFUNCTION("""COMPUTED_VALUE"""),45420.66666666667)</f>
        <v>45420.66667</v>
      </c>
      <c r="E90" s="1">
        <f>IFERROR(__xludf.DUMMYFUNCTION("""COMPUTED_VALUE"""),908.6)</f>
        <v>908.6</v>
      </c>
      <c r="G90" s="2">
        <f>IFERROR(__xludf.DUMMYFUNCTION("""COMPUTED_VALUE"""),45420.66666666667)</f>
        <v>45420.66667</v>
      </c>
      <c r="H90" s="1">
        <f>IFERROR(__xludf.DUMMYFUNCTION("""COMPUTED_VALUE"""),891.85)</f>
        <v>891.85</v>
      </c>
      <c r="J90" s="2">
        <f>IFERROR(__xludf.DUMMYFUNCTION("""COMPUTED_VALUE"""),45420.66666666667)</f>
        <v>45420.66667</v>
      </c>
      <c r="K90" s="1">
        <f>IFERROR(__xludf.DUMMYFUNCTION("""COMPUTED_VALUE"""),892.56)</f>
        <v>892.56</v>
      </c>
      <c r="M90" s="2">
        <f>IFERROR(__xludf.DUMMYFUNCTION("""COMPUTED_VALUE"""),45420.66666666667)</f>
        <v>45420.66667</v>
      </c>
      <c r="N90" s="1">
        <f>IFERROR(__xludf.DUMMYFUNCTION("""COMPUTED_VALUE"""),1.1862524E7)</f>
        <v>11862524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IFERROR(__xludf.DUMMYFUNCTION("""COMPUTED_VALUE"""),891.83)</f>
        <v>891.83</v>
      </c>
      <c r="D91" s="2">
        <f>IFERROR(__xludf.DUMMYFUNCTION("""COMPUTED_VALUE"""),45421.66666666667)</f>
        <v>45421.66667</v>
      </c>
      <c r="E91" s="1">
        <f>IFERROR(__xludf.DUMMYFUNCTION("""COMPUTED_VALUE"""),899.44)</f>
        <v>899.44</v>
      </c>
      <c r="G91" s="2">
        <f>IFERROR(__xludf.DUMMYFUNCTION("""COMPUTED_VALUE"""),45421.66666666667)</f>
        <v>45421.66667</v>
      </c>
      <c r="H91" s="1">
        <f>IFERROR(__xludf.DUMMYFUNCTION("""COMPUTED_VALUE"""),891.83)</f>
        <v>891.83</v>
      </c>
      <c r="J91" s="2">
        <f>IFERROR(__xludf.DUMMYFUNCTION("""COMPUTED_VALUE"""),45421.66666666667)</f>
        <v>45421.66667</v>
      </c>
      <c r="K91" s="1">
        <f>IFERROR(__xludf.DUMMYFUNCTION("""COMPUTED_VALUE"""),894.54)</f>
        <v>894.54</v>
      </c>
      <c r="M91" s="2">
        <f>IFERROR(__xludf.DUMMYFUNCTION("""COMPUTED_VALUE"""),45421.66666666667)</f>
        <v>45421.66667</v>
      </c>
      <c r="N91" s="1">
        <f>IFERROR(__xludf.DUMMYFUNCTION("""COMPUTED_VALUE"""),8926479.0)</f>
        <v>8926479</v>
      </c>
    </row>
    <row r="92">
      <c r="A92" s="2">
        <f>IFERROR(__xludf.DUMMYFUNCTION("""COMPUTED_VALUE"""),45422.66666666667)</f>
        <v>45422.66667</v>
      </c>
      <c r="B92" s="1">
        <f>IFERROR(__xludf.DUMMYFUNCTION("""COMPUTED_VALUE"""),895.94)</f>
        <v>895.94</v>
      </c>
      <c r="D92" s="2">
        <f>IFERROR(__xludf.DUMMYFUNCTION("""COMPUTED_VALUE"""),45422.66666666667)</f>
        <v>45422.66667</v>
      </c>
      <c r="E92" s="1">
        <f>IFERROR(__xludf.DUMMYFUNCTION("""COMPUTED_VALUE"""),903.56)</f>
        <v>903.56</v>
      </c>
      <c r="G92" s="2">
        <f>IFERROR(__xludf.DUMMYFUNCTION("""COMPUTED_VALUE"""),45422.66666666667)</f>
        <v>45422.66667</v>
      </c>
      <c r="H92" s="1">
        <f>IFERROR(__xludf.DUMMYFUNCTION("""COMPUTED_VALUE"""),895.38)</f>
        <v>895.38</v>
      </c>
      <c r="J92" s="2">
        <f>IFERROR(__xludf.DUMMYFUNCTION("""COMPUTED_VALUE"""),45422.66666666667)</f>
        <v>45422.66667</v>
      </c>
      <c r="K92" s="1">
        <f>IFERROR(__xludf.DUMMYFUNCTION("""COMPUTED_VALUE"""),899.41)</f>
        <v>899.41</v>
      </c>
      <c r="M92" s="2">
        <f>IFERROR(__xludf.DUMMYFUNCTION("""COMPUTED_VALUE"""),45422.66666666667)</f>
        <v>45422.66667</v>
      </c>
      <c r="N92" s="1">
        <f>IFERROR(__xludf.DUMMYFUNCTION("""COMPUTED_VALUE"""),1.139824E7)</f>
        <v>11398240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IFERROR(__xludf.DUMMYFUNCTION("""COMPUTED_VALUE"""),900.9)</f>
        <v>900.9</v>
      </c>
      <c r="D93" s="2">
        <f>IFERROR(__xludf.DUMMYFUNCTION("""COMPUTED_VALUE"""),45425.66666666667)</f>
        <v>45425.66667</v>
      </c>
      <c r="E93" s="1">
        <f>IFERROR(__xludf.DUMMYFUNCTION("""COMPUTED_VALUE"""),915.49)</f>
        <v>915.49</v>
      </c>
      <c r="G93" s="2">
        <f>IFERROR(__xludf.DUMMYFUNCTION("""COMPUTED_VALUE"""),45425.66666666667)</f>
        <v>45425.66667</v>
      </c>
      <c r="H93" s="1">
        <f>IFERROR(__xludf.DUMMYFUNCTION("""COMPUTED_VALUE"""),898.76)</f>
        <v>898.76</v>
      </c>
      <c r="J93" s="2">
        <f>IFERROR(__xludf.DUMMYFUNCTION("""COMPUTED_VALUE"""),45425.66666666667)</f>
        <v>45425.66667</v>
      </c>
      <c r="K93" s="1">
        <f>IFERROR(__xludf.DUMMYFUNCTION("""COMPUTED_VALUE"""),899.71)</f>
        <v>899.71</v>
      </c>
      <c r="M93" s="2">
        <f>IFERROR(__xludf.DUMMYFUNCTION("""COMPUTED_VALUE"""),45425.66666666667)</f>
        <v>45425.66667</v>
      </c>
      <c r="N93" s="1">
        <f>IFERROR(__xludf.DUMMYFUNCTION("""COMPUTED_VALUE"""),2.0431077E7)</f>
        <v>20431077</v>
      </c>
    </row>
    <row r="94">
      <c r="A94" s="2">
        <f>IFERROR(__xludf.DUMMYFUNCTION("""COMPUTED_VALUE"""),45426.66666666667)</f>
        <v>45426.66667</v>
      </c>
      <c r="B94" s="1">
        <f>IFERROR(__xludf.DUMMYFUNCTION("""COMPUTED_VALUE"""),905.45)</f>
        <v>905.45</v>
      </c>
      <c r="D94" s="2">
        <f>IFERROR(__xludf.DUMMYFUNCTION("""COMPUTED_VALUE"""),45426.66666666667)</f>
        <v>45426.66667</v>
      </c>
      <c r="E94" s="1">
        <f>IFERROR(__xludf.DUMMYFUNCTION("""COMPUTED_VALUE"""),907.57)</f>
        <v>907.57</v>
      </c>
      <c r="G94" s="2">
        <f>IFERROR(__xludf.DUMMYFUNCTION("""COMPUTED_VALUE"""),45426.66666666667)</f>
        <v>45426.66667</v>
      </c>
      <c r="H94" s="1">
        <f>IFERROR(__xludf.DUMMYFUNCTION("""COMPUTED_VALUE"""),892.94)</f>
        <v>892.94</v>
      </c>
      <c r="J94" s="2">
        <f>IFERROR(__xludf.DUMMYFUNCTION("""COMPUTED_VALUE"""),45426.66666666667)</f>
        <v>45426.66667</v>
      </c>
      <c r="K94" s="1">
        <f>IFERROR(__xludf.DUMMYFUNCTION("""COMPUTED_VALUE"""),897.93)</f>
        <v>897.93</v>
      </c>
      <c r="M94" s="2">
        <f>IFERROR(__xludf.DUMMYFUNCTION("""COMPUTED_VALUE"""),45426.66666666667)</f>
        <v>45426.66667</v>
      </c>
      <c r="N94" s="1">
        <f>IFERROR(__xludf.DUMMYFUNCTION("""COMPUTED_VALUE"""),1.2936469E7)</f>
        <v>12936469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IFERROR(__xludf.DUMMYFUNCTION("""COMPUTED_VALUE"""),897.55)</f>
        <v>897.55</v>
      </c>
      <c r="D95" s="2">
        <f>IFERROR(__xludf.DUMMYFUNCTION("""COMPUTED_VALUE"""),45427.66666666667)</f>
        <v>45427.66667</v>
      </c>
      <c r="E95" s="1">
        <f>IFERROR(__xludf.DUMMYFUNCTION("""COMPUTED_VALUE"""),900.37)</f>
        <v>900.37</v>
      </c>
      <c r="G95" s="2">
        <f>IFERROR(__xludf.DUMMYFUNCTION("""COMPUTED_VALUE"""),45427.66666666667)</f>
        <v>45427.66667</v>
      </c>
      <c r="H95" s="1">
        <f>IFERROR(__xludf.DUMMYFUNCTION("""COMPUTED_VALUE"""),890.83)</f>
        <v>890.83</v>
      </c>
      <c r="J95" s="2">
        <f>IFERROR(__xludf.DUMMYFUNCTION("""COMPUTED_VALUE"""),45427.66666666667)</f>
        <v>45427.66667</v>
      </c>
      <c r="K95" s="1">
        <f>IFERROR(__xludf.DUMMYFUNCTION("""COMPUTED_VALUE"""),892.7)</f>
        <v>892.7</v>
      </c>
      <c r="M95" s="2">
        <f>IFERROR(__xludf.DUMMYFUNCTION("""COMPUTED_VALUE"""),45427.66666666667)</f>
        <v>45427.66667</v>
      </c>
      <c r="N95" s="1">
        <f>IFERROR(__xludf.DUMMYFUNCTION("""COMPUTED_VALUE"""),1.0512009E7)</f>
        <v>10512009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IFERROR(__xludf.DUMMYFUNCTION("""COMPUTED_VALUE"""),895.83)</f>
        <v>895.83</v>
      </c>
      <c r="D96" s="2">
        <f>IFERROR(__xludf.DUMMYFUNCTION("""COMPUTED_VALUE"""),45428.66666666667)</f>
        <v>45428.66667</v>
      </c>
      <c r="E96" s="1">
        <f>IFERROR(__xludf.DUMMYFUNCTION("""COMPUTED_VALUE"""),903.0)</f>
        <v>903</v>
      </c>
      <c r="G96" s="2">
        <f>IFERROR(__xludf.DUMMYFUNCTION("""COMPUTED_VALUE"""),45428.66666666667)</f>
        <v>45428.66667</v>
      </c>
      <c r="H96" s="1">
        <f>IFERROR(__xludf.DUMMYFUNCTION("""COMPUTED_VALUE"""),893.12)</f>
        <v>893.12</v>
      </c>
      <c r="J96" s="2">
        <f>IFERROR(__xludf.DUMMYFUNCTION("""COMPUTED_VALUE"""),45428.66666666667)</f>
        <v>45428.66667</v>
      </c>
      <c r="K96" s="1">
        <f>IFERROR(__xludf.DUMMYFUNCTION("""COMPUTED_VALUE"""),901.43)</f>
        <v>901.43</v>
      </c>
      <c r="M96" s="2">
        <f>IFERROR(__xludf.DUMMYFUNCTION("""COMPUTED_VALUE"""),45428.66666666667)</f>
        <v>45428.66667</v>
      </c>
      <c r="N96" s="1">
        <f>IFERROR(__xludf.DUMMYFUNCTION("""COMPUTED_VALUE"""),1.0320155E7)</f>
        <v>10320155</v>
      </c>
    </row>
    <row r="97">
      <c r="A97" s="2">
        <f>IFERROR(__xludf.DUMMYFUNCTION("""COMPUTED_VALUE"""),45429.66666666667)</f>
        <v>45429.66667</v>
      </c>
      <c r="B97" s="1">
        <f>IFERROR(__xludf.DUMMYFUNCTION("""COMPUTED_VALUE"""),904.78)</f>
        <v>904.78</v>
      </c>
      <c r="D97" s="2">
        <f>IFERROR(__xludf.DUMMYFUNCTION("""COMPUTED_VALUE"""),45429.66666666667)</f>
        <v>45429.66667</v>
      </c>
      <c r="E97" s="1">
        <f>IFERROR(__xludf.DUMMYFUNCTION("""COMPUTED_VALUE"""),904.87)</f>
        <v>904.87</v>
      </c>
      <c r="G97" s="2">
        <f>IFERROR(__xludf.DUMMYFUNCTION("""COMPUTED_VALUE"""),45429.66666666667)</f>
        <v>45429.66667</v>
      </c>
      <c r="H97" s="1">
        <f>IFERROR(__xludf.DUMMYFUNCTION("""COMPUTED_VALUE"""),896.99)</f>
        <v>896.99</v>
      </c>
      <c r="J97" s="2">
        <f>IFERROR(__xludf.DUMMYFUNCTION("""COMPUTED_VALUE"""),45429.66666666667)</f>
        <v>45429.66667</v>
      </c>
      <c r="K97" s="1">
        <f>IFERROR(__xludf.DUMMYFUNCTION("""COMPUTED_VALUE"""),901.71)</f>
        <v>901.71</v>
      </c>
      <c r="M97" s="2">
        <f>IFERROR(__xludf.DUMMYFUNCTION("""COMPUTED_VALUE"""),45429.66666666667)</f>
        <v>45429.66667</v>
      </c>
      <c r="N97" s="1">
        <f>IFERROR(__xludf.DUMMYFUNCTION("""COMPUTED_VALUE"""),9781501.0)</f>
        <v>9781501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IFERROR(__xludf.DUMMYFUNCTION("""COMPUTED_VALUE"""),899.32)</f>
        <v>899.32</v>
      </c>
      <c r="D98" s="2">
        <f>IFERROR(__xludf.DUMMYFUNCTION("""COMPUTED_VALUE"""),45432.66666666667)</f>
        <v>45432.66667</v>
      </c>
      <c r="E98" s="1">
        <f>IFERROR(__xludf.DUMMYFUNCTION("""COMPUTED_VALUE"""),901.33)</f>
        <v>901.33</v>
      </c>
      <c r="G98" s="2">
        <f>IFERROR(__xludf.DUMMYFUNCTION("""COMPUTED_VALUE"""),45432.66666666667)</f>
        <v>45432.66667</v>
      </c>
      <c r="H98" s="1">
        <f>IFERROR(__xludf.DUMMYFUNCTION("""COMPUTED_VALUE"""),891.75)</f>
        <v>891.75</v>
      </c>
      <c r="J98" s="2">
        <f>IFERROR(__xludf.DUMMYFUNCTION("""COMPUTED_VALUE"""),45432.66666666667)</f>
        <v>45432.66667</v>
      </c>
      <c r="K98" s="1">
        <f>IFERROR(__xludf.DUMMYFUNCTION("""COMPUTED_VALUE"""),894.46)</f>
        <v>894.46</v>
      </c>
      <c r="M98" s="2">
        <f>IFERROR(__xludf.DUMMYFUNCTION("""COMPUTED_VALUE"""),45432.66666666667)</f>
        <v>45432.66667</v>
      </c>
      <c r="N98" s="1">
        <f>IFERROR(__xludf.DUMMYFUNCTION("""COMPUTED_VALUE"""),9209081.0)</f>
        <v>9209081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IFERROR(__xludf.DUMMYFUNCTION("""COMPUTED_VALUE"""),893.54)</f>
        <v>893.54</v>
      </c>
      <c r="D99" s="2">
        <f>IFERROR(__xludf.DUMMYFUNCTION("""COMPUTED_VALUE"""),45433.66666666667)</f>
        <v>45433.66667</v>
      </c>
      <c r="E99" s="1">
        <f>IFERROR(__xludf.DUMMYFUNCTION("""COMPUTED_VALUE"""),893.85)</f>
        <v>893.85</v>
      </c>
      <c r="G99" s="2">
        <f>IFERROR(__xludf.DUMMYFUNCTION("""COMPUTED_VALUE"""),45433.66666666667)</f>
        <v>45433.66667</v>
      </c>
      <c r="H99" s="1">
        <f>IFERROR(__xludf.DUMMYFUNCTION("""COMPUTED_VALUE"""),867.92)</f>
        <v>867.92</v>
      </c>
      <c r="J99" s="2">
        <f>IFERROR(__xludf.DUMMYFUNCTION("""COMPUTED_VALUE"""),45433.66666666667)</f>
        <v>45433.66667</v>
      </c>
      <c r="K99" s="1">
        <f>IFERROR(__xludf.DUMMYFUNCTION("""COMPUTED_VALUE"""),869.31)</f>
        <v>869.31</v>
      </c>
      <c r="M99" s="2">
        <f>IFERROR(__xludf.DUMMYFUNCTION("""COMPUTED_VALUE"""),45433.66666666667)</f>
        <v>45433.66667</v>
      </c>
      <c r="N99" s="1">
        <f>IFERROR(__xludf.DUMMYFUNCTION("""COMPUTED_VALUE"""),2.8602118E7)</f>
        <v>28602118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IFERROR(__xludf.DUMMYFUNCTION("""COMPUTED_VALUE"""),867.59)</f>
        <v>867.59</v>
      </c>
      <c r="D100" s="2">
        <f>IFERROR(__xludf.DUMMYFUNCTION("""COMPUTED_VALUE"""),45434.66666666667)</f>
        <v>45434.66667</v>
      </c>
      <c r="E100" s="1">
        <f>IFERROR(__xludf.DUMMYFUNCTION("""COMPUTED_VALUE"""),873.28)</f>
        <v>873.28</v>
      </c>
      <c r="G100" s="2">
        <f>IFERROR(__xludf.DUMMYFUNCTION("""COMPUTED_VALUE"""),45434.66666666667)</f>
        <v>45434.66667</v>
      </c>
      <c r="H100" s="1">
        <f>IFERROR(__xludf.DUMMYFUNCTION("""COMPUTED_VALUE"""),864.19)</f>
        <v>864.19</v>
      </c>
      <c r="J100" s="2">
        <f>IFERROR(__xludf.DUMMYFUNCTION("""COMPUTED_VALUE"""),45434.66666666667)</f>
        <v>45434.66667</v>
      </c>
      <c r="K100" s="1">
        <f>IFERROR(__xludf.DUMMYFUNCTION("""COMPUTED_VALUE"""),867.73)</f>
        <v>867.73</v>
      </c>
      <c r="M100" s="2">
        <f>IFERROR(__xludf.DUMMYFUNCTION("""COMPUTED_VALUE"""),45434.66666666667)</f>
        <v>45434.66667</v>
      </c>
      <c r="N100" s="1">
        <f>IFERROR(__xludf.DUMMYFUNCTION("""COMPUTED_VALUE"""),1.5044188E7)</f>
        <v>15044188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IFERROR(__xludf.DUMMYFUNCTION("""COMPUTED_VALUE"""),869.89)</f>
        <v>869.89</v>
      </c>
      <c r="D101" s="2">
        <f>IFERROR(__xludf.DUMMYFUNCTION("""COMPUTED_VALUE"""),45435.66666666667)</f>
        <v>45435.66667</v>
      </c>
      <c r="E101" s="1">
        <f>IFERROR(__xludf.DUMMYFUNCTION("""COMPUTED_VALUE"""),874.02)</f>
        <v>874.02</v>
      </c>
      <c r="G101" s="2">
        <f>IFERROR(__xludf.DUMMYFUNCTION("""COMPUTED_VALUE"""),45435.66666666667)</f>
        <v>45435.66667</v>
      </c>
      <c r="H101" s="1">
        <f>IFERROR(__xludf.DUMMYFUNCTION("""COMPUTED_VALUE"""),867.7)</f>
        <v>867.7</v>
      </c>
      <c r="J101" s="2">
        <f>IFERROR(__xludf.DUMMYFUNCTION("""COMPUTED_VALUE"""),45435.66666666667)</f>
        <v>45435.66667</v>
      </c>
      <c r="K101" s="1">
        <f>IFERROR(__xludf.DUMMYFUNCTION("""COMPUTED_VALUE"""),868.59)</f>
        <v>868.59</v>
      </c>
      <c r="M101" s="2">
        <f>IFERROR(__xludf.DUMMYFUNCTION("""COMPUTED_VALUE"""),45435.66666666667)</f>
        <v>45435.66667</v>
      </c>
      <c r="N101" s="1">
        <f>IFERROR(__xludf.DUMMYFUNCTION("""COMPUTED_VALUE"""),1.9561101E7)</f>
        <v>19561101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IFERROR(__xludf.DUMMYFUNCTION("""COMPUTED_VALUE"""),870.51)</f>
        <v>870.51</v>
      </c>
      <c r="D102" s="2">
        <f>IFERROR(__xludf.DUMMYFUNCTION("""COMPUTED_VALUE"""),45436.66666666667)</f>
        <v>45436.66667</v>
      </c>
      <c r="E102" s="1">
        <f>IFERROR(__xludf.DUMMYFUNCTION("""COMPUTED_VALUE"""),874.01)</f>
        <v>874.01</v>
      </c>
      <c r="G102" s="2">
        <f>IFERROR(__xludf.DUMMYFUNCTION("""COMPUTED_VALUE"""),45436.66666666667)</f>
        <v>45436.66667</v>
      </c>
      <c r="H102" s="1">
        <f>IFERROR(__xludf.DUMMYFUNCTION("""COMPUTED_VALUE"""),865.09)</f>
        <v>865.09</v>
      </c>
      <c r="J102" s="2">
        <f>IFERROR(__xludf.DUMMYFUNCTION("""COMPUTED_VALUE"""),45436.66666666667)</f>
        <v>45436.66667</v>
      </c>
      <c r="K102" s="1">
        <f>IFERROR(__xludf.DUMMYFUNCTION("""COMPUTED_VALUE"""),868.42)</f>
        <v>868.42</v>
      </c>
      <c r="M102" s="2">
        <f>IFERROR(__xludf.DUMMYFUNCTION("""COMPUTED_VALUE"""),45436.66666666667)</f>
        <v>45436.66667</v>
      </c>
      <c r="N102" s="1">
        <f>IFERROR(__xludf.DUMMYFUNCTION("""COMPUTED_VALUE"""),1.2757953E7)</f>
        <v>12757953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IFERROR(__xludf.DUMMYFUNCTION("""COMPUTED_VALUE"""),863.69)</f>
        <v>863.69</v>
      </c>
      <c r="D103" s="2">
        <f>IFERROR(__xludf.DUMMYFUNCTION("""COMPUTED_VALUE"""),45440.66666666667)</f>
        <v>45440.66667</v>
      </c>
      <c r="E103" s="1">
        <f>IFERROR(__xludf.DUMMYFUNCTION("""COMPUTED_VALUE"""),863.69)</f>
        <v>863.69</v>
      </c>
      <c r="G103" s="2">
        <f>IFERROR(__xludf.DUMMYFUNCTION("""COMPUTED_VALUE"""),45440.66666666667)</f>
        <v>45440.66667</v>
      </c>
      <c r="H103" s="1">
        <f>IFERROR(__xludf.DUMMYFUNCTION("""COMPUTED_VALUE"""),850.83)</f>
        <v>850.83</v>
      </c>
      <c r="J103" s="2">
        <f>IFERROR(__xludf.DUMMYFUNCTION("""COMPUTED_VALUE"""),45440.66666666667)</f>
        <v>45440.66667</v>
      </c>
      <c r="K103" s="1">
        <f>IFERROR(__xludf.DUMMYFUNCTION("""COMPUTED_VALUE"""),852.46)</f>
        <v>852.46</v>
      </c>
      <c r="M103" s="2">
        <f>IFERROR(__xludf.DUMMYFUNCTION("""COMPUTED_VALUE"""),45440.66666666667)</f>
        <v>45440.66667</v>
      </c>
      <c r="N103" s="1">
        <f>IFERROR(__xludf.DUMMYFUNCTION("""COMPUTED_VALUE"""),2.3263965E7)</f>
        <v>23263965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IFERROR(__xludf.DUMMYFUNCTION("""COMPUTED_VALUE"""),848.72)</f>
        <v>848.72</v>
      </c>
      <c r="D104" s="2">
        <f>IFERROR(__xludf.DUMMYFUNCTION("""COMPUTED_VALUE"""),45441.66666666667)</f>
        <v>45441.66667</v>
      </c>
      <c r="E104" s="1">
        <f>IFERROR(__xludf.DUMMYFUNCTION("""COMPUTED_VALUE"""),858.61)</f>
        <v>858.61</v>
      </c>
      <c r="G104" s="2">
        <f>IFERROR(__xludf.DUMMYFUNCTION("""COMPUTED_VALUE"""),45441.66666666667)</f>
        <v>45441.66667</v>
      </c>
      <c r="H104" s="1">
        <f>IFERROR(__xludf.DUMMYFUNCTION("""COMPUTED_VALUE"""),845.51)</f>
        <v>845.51</v>
      </c>
      <c r="J104" s="2">
        <f>IFERROR(__xludf.DUMMYFUNCTION("""COMPUTED_VALUE"""),45441.66666666667)</f>
        <v>45441.66667</v>
      </c>
      <c r="K104" s="1">
        <f>IFERROR(__xludf.DUMMYFUNCTION("""COMPUTED_VALUE"""),858.06)</f>
        <v>858.06</v>
      </c>
      <c r="M104" s="2">
        <f>IFERROR(__xludf.DUMMYFUNCTION("""COMPUTED_VALUE"""),45441.66666666667)</f>
        <v>45441.66667</v>
      </c>
      <c r="N104" s="1">
        <f>IFERROR(__xludf.DUMMYFUNCTION("""COMPUTED_VALUE"""),2.4858722E7)</f>
        <v>24858722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IFERROR(__xludf.DUMMYFUNCTION("""COMPUTED_VALUE"""),860.71)</f>
        <v>860.71</v>
      </c>
      <c r="D105" s="2">
        <f>IFERROR(__xludf.DUMMYFUNCTION("""COMPUTED_VALUE"""),45442.66666666667)</f>
        <v>45442.66667</v>
      </c>
      <c r="E105" s="1">
        <f>IFERROR(__xludf.DUMMYFUNCTION("""COMPUTED_VALUE"""),875.26)</f>
        <v>875.26</v>
      </c>
      <c r="G105" s="2">
        <f>IFERROR(__xludf.DUMMYFUNCTION("""COMPUTED_VALUE"""),45442.66666666667)</f>
        <v>45442.66667</v>
      </c>
      <c r="H105" s="1">
        <f>IFERROR(__xludf.DUMMYFUNCTION("""COMPUTED_VALUE"""),858.09)</f>
        <v>858.09</v>
      </c>
      <c r="J105" s="2">
        <f>IFERROR(__xludf.DUMMYFUNCTION("""COMPUTED_VALUE"""),45442.66666666667)</f>
        <v>45442.66667</v>
      </c>
      <c r="K105" s="1">
        <f>IFERROR(__xludf.DUMMYFUNCTION("""COMPUTED_VALUE"""),870.06)</f>
        <v>870.06</v>
      </c>
      <c r="M105" s="2">
        <f>IFERROR(__xludf.DUMMYFUNCTION("""COMPUTED_VALUE"""),45442.66666666667)</f>
        <v>45442.66667</v>
      </c>
      <c r="N105" s="1">
        <f>IFERROR(__xludf.DUMMYFUNCTION("""COMPUTED_VALUE"""),1.6411513E7)</f>
        <v>16411513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IFERROR(__xludf.DUMMYFUNCTION("""COMPUTED_VALUE"""),871.03)</f>
        <v>871.03</v>
      </c>
      <c r="D106" s="2">
        <f>IFERROR(__xludf.DUMMYFUNCTION("""COMPUTED_VALUE"""),45443.66666666667)</f>
        <v>45443.66667</v>
      </c>
      <c r="E106" s="1">
        <f>IFERROR(__xludf.DUMMYFUNCTION("""COMPUTED_VALUE"""),894.83)</f>
        <v>894.83</v>
      </c>
      <c r="G106" s="2">
        <f>IFERROR(__xludf.DUMMYFUNCTION("""COMPUTED_VALUE"""),45443.66666666667)</f>
        <v>45443.66667</v>
      </c>
      <c r="H106" s="1">
        <f>IFERROR(__xludf.DUMMYFUNCTION("""COMPUTED_VALUE"""),869.86)</f>
        <v>869.86</v>
      </c>
      <c r="J106" s="2">
        <f>IFERROR(__xludf.DUMMYFUNCTION("""COMPUTED_VALUE"""),45443.66666666667)</f>
        <v>45443.66667</v>
      </c>
      <c r="K106" s="1">
        <f>IFERROR(__xludf.DUMMYFUNCTION("""COMPUTED_VALUE"""),894.14)</f>
        <v>894.14</v>
      </c>
      <c r="M106" s="2">
        <f>IFERROR(__xludf.DUMMYFUNCTION("""COMPUTED_VALUE"""),45443.66666666667)</f>
        <v>45443.66667</v>
      </c>
      <c r="N106" s="1">
        <f>IFERROR(__xludf.DUMMYFUNCTION("""COMPUTED_VALUE"""),3.7415926E7)</f>
        <v>37415926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IFERROR(__xludf.DUMMYFUNCTION("""COMPUTED_VALUE"""),888.59)</f>
        <v>888.59</v>
      </c>
      <c r="D107" s="2">
        <f>IFERROR(__xludf.DUMMYFUNCTION("""COMPUTED_VALUE"""),45446.66666666667)</f>
        <v>45446.66667</v>
      </c>
      <c r="E107" s="1">
        <f>IFERROR(__xludf.DUMMYFUNCTION("""COMPUTED_VALUE"""),902.15)</f>
        <v>902.15</v>
      </c>
      <c r="G107" s="2">
        <f>IFERROR(__xludf.DUMMYFUNCTION("""COMPUTED_VALUE"""),45446.66666666667)</f>
        <v>45446.66667</v>
      </c>
      <c r="H107" s="1">
        <f>IFERROR(__xludf.DUMMYFUNCTION("""COMPUTED_VALUE"""),888.59)</f>
        <v>888.59</v>
      </c>
      <c r="J107" s="2">
        <f>IFERROR(__xludf.DUMMYFUNCTION("""COMPUTED_VALUE"""),45446.66666666667)</f>
        <v>45446.66667</v>
      </c>
      <c r="K107" s="1">
        <f>IFERROR(__xludf.DUMMYFUNCTION("""COMPUTED_VALUE"""),900.2)</f>
        <v>900.2</v>
      </c>
      <c r="M107" s="2">
        <f>IFERROR(__xludf.DUMMYFUNCTION("""COMPUTED_VALUE"""),45446.66666666667)</f>
        <v>45446.66667</v>
      </c>
      <c r="N107" s="1">
        <f>IFERROR(__xludf.DUMMYFUNCTION("""COMPUTED_VALUE"""),1.868854E7)</f>
        <v>18688540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IFERROR(__xludf.DUMMYFUNCTION("""COMPUTED_VALUE"""),897.43)</f>
        <v>897.43</v>
      </c>
      <c r="D108" s="2">
        <f>IFERROR(__xludf.DUMMYFUNCTION("""COMPUTED_VALUE"""),45447.66666666667)</f>
        <v>45447.66667</v>
      </c>
      <c r="E108" s="1">
        <f>IFERROR(__xludf.DUMMYFUNCTION("""COMPUTED_VALUE"""),901.23)</f>
        <v>901.23</v>
      </c>
      <c r="G108" s="2">
        <f>IFERROR(__xludf.DUMMYFUNCTION("""COMPUTED_VALUE"""),45447.66666666667)</f>
        <v>45447.66667</v>
      </c>
      <c r="H108" s="1">
        <f>IFERROR(__xludf.DUMMYFUNCTION("""COMPUTED_VALUE"""),890.81)</f>
        <v>890.81</v>
      </c>
      <c r="J108" s="2">
        <f>IFERROR(__xludf.DUMMYFUNCTION("""COMPUTED_VALUE"""),45447.66666666667)</f>
        <v>45447.66667</v>
      </c>
      <c r="K108" s="1">
        <f>IFERROR(__xludf.DUMMYFUNCTION("""COMPUTED_VALUE"""),898.65)</f>
        <v>898.65</v>
      </c>
      <c r="M108" s="2">
        <f>IFERROR(__xludf.DUMMYFUNCTION("""COMPUTED_VALUE"""),45447.66666666667)</f>
        <v>45447.66667</v>
      </c>
      <c r="N108" s="1">
        <f>IFERROR(__xludf.DUMMYFUNCTION("""COMPUTED_VALUE"""),1.0873664E7)</f>
        <v>10873664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IFERROR(__xludf.DUMMYFUNCTION("""COMPUTED_VALUE"""),899.63)</f>
        <v>899.63</v>
      </c>
      <c r="D109" s="2">
        <f>IFERROR(__xludf.DUMMYFUNCTION("""COMPUTED_VALUE"""),45448.66666666667)</f>
        <v>45448.66667</v>
      </c>
      <c r="E109" s="1">
        <f>IFERROR(__xludf.DUMMYFUNCTION("""COMPUTED_VALUE"""),901.16)</f>
        <v>901.16</v>
      </c>
      <c r="G109" s="2">
        <f>IFERROR(__xludf.DUMMYFUNCTION("""COMPUTED_VALUE"""),45448.66666666667)</f>
        <v>45448.66667</v>
      </c>
      <c r="H109" s="1">
        <f>IFERROR(__xludf.DUMMYFUNCTION("""COMPUTED_VALUE"""),891.96)</f>
        <v>891.96</v>
      </c>
      <c r="J109" s="2">
        <f>IFERROR(__xludf.DUMMYFUNCTION("""COMPUTED_VALUE"""),45448.66666666667)</f>
        <v>45448.66667</v>
      </c>
      <c r="K109" s="1">
        <f>IFERROR(__xludf.DUMMYFUNCTION("""COMPUTED_VALUE"""),898.32)</f>
        <v>898.32</v>
      </c>
      <c r="M109" s="2">
        <f>IFERROR(__xludf.DUMMYFUNCTION("""COMPUTED_VALUE"""),45448.66666666667)</f>
        <v>45448.66667</v>
      </c>
      <c r="N109" s="1">
        <f>IFERROR(__xludf.DUMMYFUNCTION("""COMPUTED_VALUE"""),1.2096909E7)</f>
        <v>12096909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IFERROR(__xludf.DUMMYFUNCTION("""COMPUTED_VALUE"""),896.28)</f>
        <v>896.28</v>
      </c>
      <c r="D110" s="2">
        <f>IFERROR(__xludf.DUMMYFUNCTION("""COMPUTED_VALUE"""),45449.66666666667)</f>
        <v>45449.66667</v>
      </c>
      <c r="E110" s="1">
        <f>IFERROR(__xludf.DUMMYFUNCTION("""COMPUTED_VALUE"""),910.05)</f>
        <v>910.05</v>
      </c>
      <c r="G110" s="2">
        <f>IFERROR(__xludf.DUMMYFUNCTION("""COMPUTED_VALUE"""),45449.66666666667)</f>
        <v>45449.66667</v>
      </c>
      <c r="H110" s="1">
        <f>IFERROR(__xludf.DUMMYFUNCTION("""COMPUTED_VALUE"""),894.02)</f>
        <v>894.02</v>
      </c>
      <c r="J110" s="2">
        <f>IFERROR(__xludf.DUMMYFUNCTION("""COMPUTED_VALUE"""),45449.66666666667)</f>
        <v>45449.66667</v>
      </c>
      <c r="K110" s="1">
        <f>IFERROR(__xludf.DUMMYFUNCTION("""COMPUTED_VALUE"""),910.01)</f>
        <v>910.01</v>
      </c>
      <c r="M110" s="2">
        <f>IFERROR(__xludf.DUMMYFUNCTION("""COMPUTED_VALUE"""),45449.66666666667)</f>
        <v>45449.66667</v>
      </c>
      <c r="N110" s="1">
        <f>IFERROR(__xludf.DUMMYFUNCTION("""COMPUTED_VALUE"""),1.1112726E7)</f>
        <v>11112726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IFERROR(__xludf.DUMMYFUNCTION("""COMPUTED_VALUE"""),910.93)</f>
        <v>910.93</v>
      </c>
      <c r="D111" s="2">
        <f>IFERROR(__xludf.DUMMYFUNCTION("""COMPUTED_VALUE"""),45450.66666666667)</f>
        <v>45450.66667</v>
      </c>
      <c r="E111" s="1">
        <f>IFERROR(__xludf.DUMMYFUNCTION("""COMPUTED_VALUE"""),912.99)</f>
        <v>912.99</v>
      </c>
      <c r="G111" s="2">
        <f>IFERROR(__xludf.DUMMYFUNCTION("""COMPUTED_VALUE"""),45450.66666666667)</f>
        <v>45450.66667</v>
      </c>
      <c r="H111" s="1">
        <f>IFERROR(__xludf.DUMMYFUNCTION("""COMPUTED_VALUE"""),905.24)</f>
        <v>905.24</v>
      </c>
      <c r="J111" s="2">
        <f>IFERROR(__xludf.DUMMYFUNCTION("""COMPUTED_VALUE"""),45450.66666666667)</f>
        <v>45450.66667</v>
      </c>
      <c r="K111" s="1">
        <f>IFERROR(__xludf.DUMMYFUNCTION("""COMPUTED_VALUE"""),906.55)</f>
        <v>906.55</v>
      </c>
      <c r="M111" s="2">
        <f>IFERROR(__xludf.DUMMYFUNCTION("""COMPUTED_VALUE"""),45450.66666666667)</f>
        <v>45450.66667</v>
      </c>
      <c r="N111" s="1">
        <f>IFERROR(__xludf.DUMMYFUNCTION("""COMPUTED_VALUE"""),1.107068E7)</f>
        <v>11070680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IFERROR(__xludf.DUMMYFUNCTION("""COMPUTED_VALUE"""),903.39)</f>
        <v>903.39</v>
      </c>
      <c r="D112" s="2">
        <f>IFERROR(__xludf.DUMMYFUNCTION("""COMPUTED_VALUE"""),45453.66666666667)</f>
        <v>45453.66667</v>
      </c>
      <c r="E112" s="1">
        <f>IFERROR(__xludf.DUMMYFUNCTION("""COMPUTED_VALUE"""),908.01)</f>
        <v>908.01</v>
      </c>
      <c r="G112" s="2">
        <f>IFERROR(__xludf.DUMMYFUNCTION("""COMPUTED_VALUE"""),45453.66666666667)</f>
        <v>45453.66667</v>
      </c>
      <c r="H112" s="1">
        <f>IFERROR(__xludf.DUMMYFUNCTION("""COMPUTED_VALUE"""),893.73)</f>
        <v>893.73</v>
      </c>
      <c r="J112" s="2">
        <f>IFERROR(__xludf.DUMMYFUNCTION("""COMPUTED_VALUE"""),45453.66666666667)</f>
        <v>45453.66667</v>
      </c>
      <c r="K112" s="1">
        <f>IFERROR(__xludf.DUMMYFUNCTION("""COMPUTED_VALUE"""),906.59)</f>
        <v>906.59</v>
      </c>
      <c r="M112" s="2">
        <f>IFERROR(__xludf.DUMMYFUNCTION("""COMPUTED_VALUE"""),45453.66666666667)</f>
        <v>45453.66667</v>
      </c>
      <c r="N112" s="1">
        <f>IFERROR(__xludf.DUMMYFUNCTION("""COMPUTED_VALUE"""),1.2571368E7)</f>
        <v>12571368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IFERROR(__xludf.DUMMYFUNCTION("""COMPUTED_VALUE"""),904.36)</f>
        <v>904.36</v>
      </c>
      <c r="D113" s="2">
        <f>IFERROR(__xludf.DUMMYFUNCTION("""COMPUTED_VALUE"""),45454.66666666667)</f>
        <v>45454.66667</v>
      </c>
      <c r="E113" s="1">
        <f>IFERROR(__xludf.DUMMYFUNCTION("""COMPUTED_VALUE"""),906.22)</f>
        <v>906.22</v>
      </c>
      <c r="G113" s="2">
        <f>IFERROR(__xludf.DUMMYFUNCTION("""COMPUTED_VALUE"""),45454.66666666667)</f>
        <v>45454.66667</v>
      </c>
      <c r="H113" s="1">
        <f>IFERROR(__xludf.DUMMYFUNCTION("""COMPUTED_VALUE"""),897.85)</f>
        <v>897.85</v>
      </c>
      <c r="J113" s="2">
        <f>IFERROR(__xludf.DUMMYFUNCTION("""COMPUTED_VALUE"""),45454.66666666667)</f>
        <v>45454.66667</v>
      </c>
      <c r="K113" s="1">
        <f>IFERROR(__xludf.DUMMYFUNCTION("""COMPUTED_VALUE"""),903.06)</f>
        <v>903.06</v>
      </c>
      <c r="M113" s="2">
        <f>IFERROR(__xludf.DUMMYFUNCTION("""COMPUTED_VALUE"""),45454.66666666667)</f>
        <v>45454.66667</v>
      </c>
      <c r="N113" s="1">
        <f>IFERROR(__xludf.DUMMYFUNCTION("""COMPUTED_VALUE"""),9899431.0)</f>
        <v>9899431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IFERROR(__xludf.DUMMYFUNCTION("""COMPUTED_VALUE"""),904.83)</f>
        <v>904.83</v>
      </c>
      <c r="D114" s="2">
        <f>IFERROR(__xludf.DUMMYFUNCTION("""COMPUTED_VALUE"""),45455.66666666667)</f>
        <v>45455.66667</v>
      </c>
      <c r="E114" s="1">
        <f>IFERROR(__xludf.DUMMYFUNCTION("""COMPUTED_VALUE"""),904.83)</f>
        <v>904.83</v>
      </c>
      <c r="G114" s="2">
        <f>IFERROR(__xludf.DUMMYFUNCTION("""COMPUTED_VALUE"""),45455.66666666667)</f>
        <v>45455.66667</v>
      </c>
      <c r="H114" s="1">
        <f>IFERROR(__xludf.DUMMYFUNCTION("""COMPUTED_VALUE"""),889.33)</f>
        <v>889.33</v>
      </c>
      <c r="J114" s="2">
        <f>IFERROR(__xludf.DUMMYFUNCTION("""COMPUTED_VALUE"""),45455.66666666667)</f>
        <v>45455.66667</v>
      </c>
      <c r="K114" s="1">
        <f>IFERROR(__xludf.DUMMYFUNCTION("""COMPUTED_VALUE"""),894.62)</f>
        <v>894.62</v>
      </c>
      <c r="M114" s="2">
        <f>IFERROR(__xludf.DUMMYFUNCTION("""COMPUTED_VALUE"""),45455.66666666667)</f>
        <v>45455.66667</v>
      </c>
      <c r="N114" s="1">
        <f>IFERROR(__xludf.DUMMYFUNCTION("""COMPUTED_VALUE"""),1.2514864E7)</f>
        <v>12514864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IFERROR(__xludf.DUMMYFUNCTION("""COMPUTED_VALUE"""),892.41)</f>
        <v>892.41</v>
      </c>
      <c r="D115" s="2">
        <f>IFERROR(__xludf.DUMMYFUNCTION("""COMPUTED_VALUE"""),45456.66666666667)</f>
        <v>45456.66667</v>
      </c>
      <c r="E115" s="1">
        <f>IFERROR(__xludf.DUMMYFUNCTION("""COMPUTED_VALUE"""),904.78)</f>
        <v>904.78</v>
      </c>
      <c r="G115" s="2">
        <f>IFERROR(__xludf.DUMMYFUNCTION("""COMPUTED_VALUE"""),45456.66666666667)</f>
        <v>45456.66667</v>
      </c>
      <c r="H115" s="1">
        <f>IFERROR(__xludf.DUMMYFUNCTION("""COMPUTED_VALUE"""),883.81)</f>
        <v>883.81</v>
      </c>
      <c r="J115" s="2">
        <f>IFERROR(__xludf.DUMMYFUNCTION("""COMPUTED_VALUE"""),45456.66666666667)</f>
        <v>45456.66667</v>
      </c>
      <c r="K115" s="1">
        <f>IFERROR(__xludf.DUMMYFUNCTION("""COMPUTED_VALUE"""),902.83)</f>
        <v>902.83</v>
      </c>
      <c r="M115" s="2">
        <f>IFERROR(__xludf.DUMMYFUNCTION("""COMPUTED_VALUE"""),45456.66666666667)</f>
        <v>45456.66667</v>
      </c>
      <c r="N115" s="1">
        <f>IFERROR(__xludf.DUMMYFUNCTION("""COMPUTED_VALUE"""),1.0874436E7)</f>
        <v>10874436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IFERROR(__xludf.DUMMYFUNCTION("""COMPUTED_VALUE"""),901.84)</f>
        <v>901.84</v>
      </c>
      <c r="D116" s="2">
        <f>IFERROR(__xludf.DUMMYFUNCTION("""COMPUTED_VALUE"""),45457.66666666667)</f>
        <v>45457.66667</v>
      </c>
      <c r="E116" s="1">
        <f>IFERROR(__xludf.DUMMYFUNCTION("""COMPUTED_VALUE"""),903.32)</f>
        <v>903.32</v>
      </c>
      <c r="G116" s="2">
        <f>IFERROR(__xludf.DUMMYFUNCTION("""COMPUTED_VALUE"""),45457.66666666667)</f>
        <v>45457.66667</v>
      </c>
      <c r="H116" s="1">
        <f>IFERROR(__xludf.DUMMYFUNCTION("""COMPUTED_VALUE"""),894.9)</f>
        <v>894.9</v>
      </c>
      <c r="J116" s="2">
        <f>IFERROR(__xludf.DUMMYFUNCTION("""COMPUTED_VALUE"""),45457.66666666667)</f>
        <v>45457.66667</v>
      </c>
      <c r="K116" s="1">
        <f>IFERROR(__xludf.DUMMYFUNCTION("""COMPUTED_VALUE"""),903.09)</f>
        <v>903.09</v>
      </c>
      <c r="M116" s="2">
        <f>IFERROR(__xludf.DUMMYFUNCTION("""COMPUTED_VALUE"""),45457.66666666667)</f>
        <v>45457.66667</v>
      </c>
      <c r="N116" s="1">
        <f>IFERROR(__xludf.DUMMYFUNCTION("""COMPUTED_VALUE"""),1.1395778E7)</f>
        <v>11395778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IFERROR(__xludf.DUMMYFUNCTION("""COMPUTED_VALUE"""),900.54)</f>
        <v>900.54</v>
      </c>
      <c r="D117" s="2">
        <f>IFERROR(__xludf.DUMMYFUNCTION("""COMPUTED_VALUE"""),45460.66666666667)</f>
        <v>45460.66667</v>
      </c>
      <c r="E117" s="1">
        <f>IFERROR(__xludf.DUMMYFUNCTION("""COMPUTED_VALUE"""),906.73)</f>
        <v>906.73</v>
      </c>
      <c r="G117" s="2">
        <f>IFERROR(__xludf.DUMMYFUNCTION("""COMPUTED_VALUE"""),45460.66666666667)</f>
        <v>45460.66667</v>
      </c>
      <c r="H117" s="1">
        <f>IFERROR(__xludf.DUMMYFUNCTION("""COMPUTED_VALUE"""),898.36)</f>
        <v>898.36</v>
      </c>
      <c r="J117" s="2">
        <f>IFERROR(__xludf.DUMMYFUNCTION("""COMPUTED_VALUE"""),45460.66666666667)</f>
        <v>45460.66667</v>
      </c>
      <c r="K117" s="1">
        <f>IFERROR(__xludf.DUMMYFUNCTION("""COMPUTED_VALUE"""),906.21)</f>
        <v>906.21</v>
      </c>
      <c r="M117" s="2">
        <f>IFERROR(__xludf.DUMMYFUNCTION("""COMPUTED_VALUE"""),45460.66666666667)</f>
        <v>45460.66667</v>
      </c>
      <c r="N117" s="1">
        <f>IFERROR(__xludf.DUMMYFUNCTION("""COMPUTED_VALUE"""),1.577784E7)</f>
        <v>15777840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IFERROR(__xludf.DUMMYFUNCTION("""COMPUTED_VALUE"""),909.34)</f>
        <v>909.34</v>
      </c>
      <c r="D118" s="2">
        <f>IFERROR(__xludf.DUMMYFUNCTION("""COMPUTED_VALUE"""),45461.66666666667)</f>
        <v>45461.66667</v>
      </c>
      <c r="E118" s="1">
        <f>IFERROR(__xludf.DUMMYFUNCTION("""COMPUTED_VALUE"""),932.0)</f>
        <v>932</v>
      </c>
      <c r="G118" s="2">
        <f>IFERROR(__xludf.DUMMYFUNCTION("""COMPUTED_VALUE"""),45461.66666666667)</f>
        <v>45461.66667</v>
      </c>
      <c r="H118" s="1">
        <f>IFERROR(__xludf.DUMMYFUNCTION("""COMPUTED_VALUE"""),907.37)</f>
        <v>907.37</v>
      </c>
      <c r="J118" s="2">
        <f>IFERROR(__xludf.DUMMYFUNCTION("""COMPUTED_VALUE"""),45461.66666666667)</f>
        <v>45461.66667</v>
      </c>
      <c r="K118" s="1">
        <f>IFERROR(__xludf.DUMMYFUNCTION("""COMPUTED_VALUE"""),928.97)</f>
        <v>928.97</v>
      </c>
      <c r="M118" s="2">
        <f>IFERROR(__xludf.DUMMYFUNCTION("""COMPUTED_VALUE"""),45461.66666666667)</f>
        <v>45461.66667</v>
      </c>
      <c r="N118" s="1">
        <f>IFERROR(__xludf.DUMMYFUNCTION("""COMPUTED_VALUE"""),2.3283469E7)</f>
        <v>23283469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IFERROR(__xludf.DUMMYFUNCTION("""COMPUTED_VALUE"""),928.67)</f>
        <v>928.67</v>
      </c>
      <c r="D119" s="2">
        <f>IFERROR(__xludf.DUMMYFUNCTION("""COMPUTED_VALUE"""),45463.66666666667)</f>
        <v>45463.66667</v>
      </c>
      <c r="E119" s="1">
        <f>IFERROR(__xludf.DUMMYFUNCTION("""COMPUTED_VALUE"""),932.12)</f>
        <v>932.12</v>
      </c>
      <c r="G119" s="2">
        <f>IFERROR(__xludf.DUMMYFUNCTION("""COMPUTED_VALUE"""),45463.66666666667)</f>
        <v>45463.66667</v>
      </c>
      <c r="H119" s="1">
        <f>IFERROR(__xludf.DUMMYFUNCTION("""COMPUTED_VALUE"""),924.52)</f>
        <v>924.52</v>
      </c>
      <c r="J119" s="2">
        <f>IFERROR(__xludf.DUMMYFUNCTION("""COMPUTED_VALUE"""),45463.66666666667)</f>
        <v>45463.66667</v>
      </c>
      <c r="K119" s="1">
        <f>IFERROR(__xludf.DUMMYFUNCTION("""COMPUTED_VALUE"""),924.63)</f>
        <v>924.63</v>
      </c>
      <c r="M119" s="2">
        <f>IFERROR(__xludf.DUMMYFUNCTION("""COMPUTED_VALUE"""),45463.66666666667)</f>
        <v>45463.66667</v>
      </c>
      <c r="N119" s="1">
        <f>IFERROR(__xludf.DUMMYFUNCTION("""COMPUTED_VALUE"""),1.7319036E7)</f>
        <v>17319036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IFERROR(__xludf.DUMMYFUNCTION("""COMPUTED_VALUE"""),927.93)</f>
        <v>927.93</v>
      </c>
      <c r="D120" s="2">
        <f>IFERROR(__xludf.DUMMYFUNCTION("""COMPUTED_VALUE"""),45464.66666666667)</f>
        <v>45464.66667</v>
      </c>
      <c r="E120" s="1">
        <f>IFERROR(__xludf.DUMMYFUNCTION("""COMPUTED_VALUE"""),931.91)</f>
        <v>931.91</v>
      </c>
      <c r="G120" s="2">
        <f>IFERROR(__xludf.DUMMYFUNCTION("""COMPUTED_VALUE"""),45464.66666666667)</f>
        <v>45464.66667</v>
      </c>
      <c r="H120" s="1">
        <f>IFERROR(__xludf.DUMMYFUNCTION("""COMPUTED_VALUE"""),919.32)</f>
        <v>919.32</v>
      </c>
      <c r="J120" s="2">
        <f>IFERROR(__xludf.DUMMYFUNCTION("""COMPUTED_VALUE"""),45464.66666666667)</f>
        <v>45464.66667</v>
      </c>
      <c r="K120" s="1">
        <f>IFERROR(__xludf.DUMMYFUNCTION("""COMPUTED_VALUE"""),928.3)</f>
        <v>928.3</v>
      </c>
      <c r="M120" s="2">
        <f>IFERROR(__xludf.DUMMYFUNCTION("""COMPUTED_VALUE"""),45464.66666666667)</f>
        <v>45464.66667</v>
      </c>
      <c r="N120" s="1">
        <f>IFERROR(__xludf.DUMMYFUNCTION("""COMPUTED_VALUE"""),2.830125E7)</f>
        <v>28301250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IFERROR(__xludf.DUMMYFUNCTION("""COMPUTED_VALUE"""),931.33)</f>
        <v>931.33</v>
      </c>
      <c r="D121" s="2">
        <f>IFERROR(__xludf.DUMMYFUNCTION("""COMPUTED_VALUE"""),45467.66666666667)</f>
        <v>45467.66667</v>
      </c>
      <c r="E121" s="1">
        <f>IFERROR(__xludf.DUMMYFUNCTION("""COMPUTED_VALUE"""),941.78)</f>
        <v>941.78</v>
      </c>
      <c r="G121" s="2">
        <f>IFERROR(__xludf.DUMMYFUNCTION("""COMPUTED_VALUE"""),45467.66666666667)</f>
        <v>45467.66667</v>
      </c>
      <c r="H121" s="1">
        <f>IFERROR(__xludf.DUMMYFUNCTION("""COMPUTED_VALUE"""),931.11)</f>
        <v>931.11</v>
      </c>
      <c r="J121" s="2">
        <f>IFERROR(__xludf.DUMMYFUNCTION("""COMPUTED_VALUE"""),45467.66666666667)</f>
        <v>45467.66667</v>
      </c>
      <c r="K121" s="1">
        <f>IFERROR(__xludf.DUMMYFUNCTION("""COMPUTED_VALUE"""),933.99)</f>
        <v>933.99</v>
      </c>
      <c r="M121" s="2">
        <f>IFERROR(__xludf.DUMMYFUNCTION("""COMPUTED_VALUE"""),45467.66666666667)</f>
        <v>45467.66667</v>
      </c>
      <c r="N121" s="1">
        <f>IFERROR(__xludf.DUMMYFUNCTION("""COMPUTED_VALUE"""),1.6971707E7)</f>
        <v>16971707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IFERROR(__xludf.DUMMYFUNCTION("""COMPUTED_VALUE"""),936.89)</f>
        <v>936.89</v>
      </c>
      <c r="D122" s="2">
        <f>IFERROR(__xludf.DUMMYFUNCTION("""COMPUTED_VALUE"""),45468.66666666667)</f>
        <v>45468.66667</v>
      </c>
      <c r="E122" s="1">
        <f>IFERROR(__xludf.DUMMYFUNCTION("""COMPUTED_VALUE"""),936.89)</f>
        <v>936.89</v>
      </c>
      <c r="G122" s="2">
        <f>IFERROR(__xludf.DUMMYFUNCTION("""COMPUTED_VALUE"""),45468.66666666667)</f>
        <v>45468.66667</v>
      </c>
      <c r="H122" s="1">
        <f>IFERROR(__xludf.DUMMYFUNCTION("""COMPUTED_VALUE"""),924.27)</f>
        <v>924.27</v>
      </c>
      <c r="J122" s="2">
        <f>IFERROR(__xludf.DUMMYFUNCTION("""COMPUTED_VALUE"""),45468.66666666667)</f>
        <v>45468.66667</v>
      </c>
      <c r="K122" s="1">
        <f>IFERROR(__xludf.DUMMYFUNCTION("""COMPUTED_VALUE"""),924.82)</f>
        <v>924.82</v>
      </c>
      <c r="M122" s="2">
        <f>IFERROR(__xludf.DUMMYFUNCTION("""COMPUTED_VALUE"""),45468.66666666667)</f>
        <v>45468.66667</v>
      </c>
      <c r="N122" s="1">
        <f>IFERROR(__xludf.DUMMYFUNCTION("""COMPUTED_VALUE"""),1.4118984E7)</f>
        <v>14118984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IFERROR(__xludf.DUMMYFUNCTION("""COMPUTED_VALUE"""),920.63)</f>
        <v>920.63</v>
      </c>
      <c r="D123" s="2">
        <f>IFERROR(__xludf.DUMMYFUNCTION("""COMPUTED_VALUE"""),45469.66666666667)</f>
        <v>45469.66667</v>
      </c>
      <c r="E123" s="1">
        <f>IFERROR(__xludf.DUMMYFUNCTION("""COMPUTED_VALUE"""),924.73)</f>
        <v>924.73</v>
      </c>
      <c r="G123" s="2">
        <f>IFERROR(__xludf.DUMMYFUNCTION("""COMPUTED_VALUE"""),45469.66666666667)</f>
        <v>45469.66667</v>
      </c>
      <c r="H123" s="1">
        <f>IFERROR(__xludf.DUMMYFUNCTION("""COMPUTED_VALUE"""),911.64)</f>
        <v>911.64</v>
      </c>
      <c r="J123" s="2">
        <f>IFERROR(__xludf.DUMMYFUNCTION("""COMPUTED_VALUE"""),45469.66666666667)</f>
        <v>45469.66667</v>
      </c>
      <c r="K123" s="1">
        <f>IFERROR(__xludf.DUMMYFUNCTION("""COMPUTED_VALUE"""),916.31)</f>
        <v>916.31</v>
      </c>
      <c r="M123" s="2">
        <f>IFERROR(__xludf.DUMMYFUNCTION("""COMPUTED_VALUE"""),45469.66666666667)</f>
        <v>45469.66667</v>
      </c>
      <c r="N123" s="1">
        <f>IFERROR(__xludf.DUMMYFUNCTION("""COMPUTED_VALUE"""),1.6157781E7)</f>
        <v>16157781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IFERROR(__xludf.DUMMYFUNCTION("""COMPUTED_VALUE"""),872.31)</f>
        <v>872.31</v>
      </c>
      <c r="D124" s="2">
        <f>IFERROR(__xludf.DUMMYFUNCTION("""COMPUTED_VALUE"""),45470.66666666667)</f>
        <v>45470.66667</v>
      </c>
      <c r="E124" s="1">
        <f>IFERROR(__xludf.DUMMYFUNCTION("""COMPUTED_VALUE"""),877.13)</f>
        <v>877.13</v>
      </c>
      <c r="G124" s="2">
        <f>IFERROR(__xludf.DUMMYFUNCTION("""COMPUTED_VALUE"""),45470.66666666667)</f>
        <v>45470.66667</v>
      </c>
      <c r="H124" s="1">
        <f>IFERROR(__xludf.DUMMYFUNCTION("""COMPUTED_VALUE"""),847.06)</f>
        <v>847.06</v>
      </c>
      <c r="J124" s="2">
        <f>IFERROR(__xludf.DUMMYFUNCTION("""COMPUTED_VALUE"""),45470.66666666667)</f>
        <v>45470.66667</v>
      </c>
      <c r="K124" s="1">
        <f>IFERROR(__xludf.DUMMYFUNCTION("""COMPUTED_VALUE"""),862.79)</f>
        <v>862.79</v>
      </c>
      <c r="M124" s="2">
        <f>IFERROR(__xludf.DUMMYFUNCTION("""COMPUTED_VALUE"""),45470.66666666667)</f>
        <v>45470.66667</v>
      </c>
      <c r="N124" s="1">
        <f>IFERROR(__xludf.DUMMYFUNCTION("""COMPUTED_VALUE"""),1.39155758E8)</f>
        <v>139155758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IFERROR(__xludf.DUMMYFUNCTION("""COMPUTED_VALUE"""),861.6)</f>
        <v>861.6</v>
      </c>
      <c r="D125" s="2">
        <f>IFERROR(__xludf.DUMMYFUNCTION("""COMPUTED_VALUE"""),45471.66666666667)</f>
        <v>45471.66667</v>
      </c>
      <c r="E125" s="1">
        <f>IFERROR(__xludf.DUMMYFUNCTION("""COMPUTED_VALUE"""),867.94)</f>
        <v>867.94</v>
      </c>
      <c r="G125" s="2">
        <f>IFERROR(__xludf.DUMMYFUNCTION("""COMPUTED_VALUE"""),45471.66666666667)</f>
        <v>45471.66667</v>
      </c>
      <c r="H125" s="1">
        <f>IFERROR(__xludf.DUMMYFUNCTION("""COMPUTED_VALUE"""),850.94)</f>
        <v>850.94</v>
      </c>
      <c r="J125" s="2">
        <f>IFERROR(__xludf.DUMMYFUNCTION("""COMPUTED_VALUE"""),45471.66666666667)</f>
        <v>45471.66667</v>
      </c>
      <c r="K125" s="1">
        <f>IFERROR(__xludf.DUMMYFUNCTION("""COMPUTED_VALUE"""),852.72)</f>
        <v>852.72</v>
      </c>
      <c r="M125" s="2">
        <f>IFERROR(__xludf.DUMMYFUNCTION("""COMPUTED_VALUE"""),45471.66666666667)</f>
        <v>45471.66667</v>
      </c>
      <c r="N125" s="1">
        <f>IFERROR(__xludf.DUMMYFUNCTION("""COMPUTED_VALUE"""),6.113869E7)</f>
        <v>61138690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IFERROR(__xludf.DUMMYFUNCTION("""COMPUTED_VALUE"""),854.13)</f>
        <v>854.13</v>
      </c>
      <c r="D126" s="2">
        <f>IFERROR(__xludf.DUMMYFUNCTION("""COMPUTED_VALUE"""),45474.66666666667)</f>
        <v>45474.66667</v>
      </c>
      <c r="E126" s="1">
        <f>IFERROR(__xludf.DUMMYFUNCTION("""COMPUTED_VALUE"""),859.08)</f>
        <v>859.08</v>
      </c>
      <c r="G126" s="2">
        <f>IFERROR(__xludf.DUMMYFUNCTION("""COMPUTED_VALUE"""),45474.66666666667)</f>
        <v>45474.66667</v>
      </c>
      <c r="H126" s="1">
        <f>IFERROR(__xludf.DUMMYFUNCTION("""COMPUTED_VALUE"""),840.04)</f>
        <v>840.04</v>
      </c>
      <c r="J126" s="2">
        <f>IFERROR(__xludf.DUMMYFUNCTION("""COMPUTED_VALUE"""),45474.66666666667)</f>
        <v>45474.66667</v>
      </c>
      <c r="K126" s="1">
        <f>IFERROR(__xludf.DUMMYFUNCTION("""COMPUTED_VALUE"""),842.99)</f>
        <v>842.99</v>
      </c>
      <c r="M126" s="2">
        <f>IFERROR(__xludf.DUMMYFUNCTION("""COMPUTED_VALUE"""),45474.66666666667)</f>
        <v>45474.66667</v>
      </c>
      <c r="N126" s="1">
        <f>IFERROR(__xludf.DUMMYFUNCTION("""COMPUTED_VALUE"""),3.8821461E7)</f>
        <v>38821461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IFERROR(__xludf.DUMMYFUNCTION("""COMPUTED_VALUE"""),842.97)</f>
        <v>842.97</v>
      </c>
      <c r="D127" s="2">
        <f>IFERROR(__xludf.DUMMYFUNCTION("""COMPUTED_VALUE"""),45475.66666666667)</f>
        <v>45475.66667</v>
      </c>
      <c r="E127" s="1">
        <f>IFERROR(__xludf.DUMMYFUNCTION("""COMPUTED_VALUE"""),842.97)</f>
        <v>842.97</v>
      </c>
      <c r="G127" s="2">
        <f>IFERROR(__xludf.DUMMYFUNCTION("""COMPUTED_VALUE"""),45475.66666666667)</f>
        <v>45475.66667</v>
      </c>
      <c r="H127" s="1">
        <f>IFERROR(__xludf.DUMMYFUNCTION("""COMPUTED_VALUE"""),830.05)</f>
        <v>830.05</v>
      </c>
      <c r="J127" s="2">
        <f>IFERROR(__xludf.DUMMYFUNCTION("""COMPUTED_VALUE"""),45475.66666666667)</f>
        <v>45475.66667</v>
      </c>
      <c r="K127" s="1">
        <f>IFERROR(__xludf.DUMMYFUNCTION("""COMPUTED_VALUE"""),837.22)</f>
        <v>837.22</v>
      </c>
      <c r="M127" s="2">
        <f>IFERROR(__xludf.DUMMYFUNCTION("""COMPUTED_VALUE"""),45475.66666666667)</f>
        <v>45475.66667</v>
      </c>
      <c r="N127" s="1">
        <f>IFERROR(__xludf.DUMMYFUNCTION("""COMPUTED_VALUE"""),2.9287435E7)</f>
        <v>29287435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IFERROR(__xludf.DUMMYFUNCTION("""COMPUTED_VALUE"""),839.06)</f>
        <v>839.06</v>
      </c>
      <c r="D128" s="2">
        <f>IFERROR(__xludf.DUMMYFUNCTION("""COMPUTED_VALUE"""),45476.54166666667)</f>
        <v>45476.54167</v>
      </c>
      <c r="E128" s="1">
        <f>IFERROR(__xludf.DUMMYFUNCTION("""COMPUTED_VALUE"""),839.45)</f>
        <v>839.45</v>
      </c>
      <c r="G128" s="2">
        <f>IFERROR(__xludf.DUMMYFUNCTION("""COMPUTED_VALUE"""),45476.54166666667)</f>
        <v>45476.54167</v>
      </c>
      <c r="H128" s="1">
        <f>IFERROR(__xludf.DUMMYFUNCTION("""COMPUTED_VALUE"""),828.16)</f>
        <v>828.16</v>
      </c>
      <c r="J128" s="2">
        <f>IFERROR(__xludf.DUMMYFUNCTION("""COMPUTED_VALUE"""),45476.54166666667)</f>
        <v>45476.54167</v>
      </c>
      <c r="K128" s="1">
        <f>IFERROR(__xludf.DUMMYFUNCTION("""COMPUTED_VALUE"""),830.59)</f>
        <v>830.59</v>
      </c>
      <c r="M128" s="2">
        <f>IFERROR(__xludf.DUMMYFUNCTION("""COMPUTED_VALUE"""),45476.54166666667)</f>
        <v>45476.54167</v>
      </c>
      <c r="N128" s="1">
        <f>IFERROR(__xludf.DUMMYFUNCTION("""COMPUTED_VALUE"""),2.8614984E7)</f>
        <v>28614984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IFERROR(__xludf.DUMMYFUNCTION("""COMPUTED_VALUE"""),830.47)</f>
        <v>830.47</v>
      </c>
      <c r="D129" s="2">
        <f>IFERROR(__xludf.DUMMYFUNCTION("""COMPUTED_VALUE"""),45478.66666666667)</f>
        <v>45478.66667</v>
      </c>
      <c r="E129" s="1">
        <f>IFERROR(__xludf.DUMMYFUNCTION("""COMPUTED_VALUE"""),833.53)</f>
        <v>833.53</v>
      </c>
      <c r="G129" s="2">
        <f>IFERROR(__xludf.DUMMYFUNCTION("""COMPUTED_VALUE"""),45478.66666666667)</f>
        <v>45478.66667</v>
      </c>
      <c r="H129" s="1">
        <f>IFERROR(__xludf.DUMMYFUNCTION("""COMPUTED_VALUE"""),818.75)</f>
        <v>818.75</v>
      </c>
      <c r="J129" s="2">
        <f>IFERROR(__xludf.DUMMYFUNCTION("""COMPUTED_VALUE"""),45478.66666666667)</f>
        <v>45478.66667</v>
      </c>
      <c r="K129" s="1">
        <f>IFERROR(__xludf.DUMMYFUNCTION("""COMPUTED_VALUE"""),832.92)</f>
        <v>832.92</v>
      </c>
      <c r="M129" s="2">
        <f>IFERROR(__xludf.DUMMYFUNCTION("""COMPUTED_VALUE"""),45478.66666666667)</f>
        <v>45478.66667</v>
      </c>
      <c r="N129" s="1">
        <f>IFERROR(__xludf.DUMMYFUNCTION("""COMPUTED_VALUE"""),3.2619834E7)</f>
        <v>32619834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IFERROR(__xludf.DUMMYFUNCTION("""COMPUTED_VALUE"""),833.43)</f>
        <v>833.43</v>
      </c>
      <c r="D130" s="2">
        <f>IFERROR(__xludf.DUMMYFUNCTION("""COMPUTED_VALUE"""),45481.66666666667)</f>
        <v>45481.66667</v>
      </c>
      <c r="E130" s="1">
        <f>IFERROR(__xludf.DUMMYFUNCTION("""COMPUTED_VALUE"""),839.01)</f>
        <v>839.01</v>
      </c>
      <c r="G130" s="2">
        <f>IFERROR(__xludf.DUMMYFUNCTION("""COMPUTED_VALUE"""),45481.66666666667)</f>
        <v>45481.66667</v>
      </c>
      <c r="H130" s="1">
        <f>IFERROR(__xludf.DUMMYFUNCTION("""COMPUTED_VALUE"""),829.41)</f>
        <v>829.41</v>
      </c>
      <c r="J130" s="2">
        <f>IFERROR(__xludf.DUMMYFUNCTION("""COMPUTED_VALUE"""),45481.66666666667)</f>
        <v>45481.66667</v>
      </c>
      <c r="K130" s="1">
        <f>IFERROR(__xludf.DUMMYFUNCTION("""COMPUTED_VALUE"""),834.06)</f>
        <v>834.06</v>
      </c>
      <c r="M130" s="2">
        <f>IFERROR(__xludf.DUMMYFUNCTION("""COMPUTED_VALUE"""),45481.66666666667)</f>
        <v>45481.66667</v>
      </c>
      <c r="N130" s="1">
        <f>IFERROR(__xludf.DUMMYFUNCTION("""COMPUTED_VALUE"""),2.9606544E7)</f>
        <v>29606544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IFERROR(__xludf.DUMMYFUNCTION("""COMPUTED_VALUE"""),838.98)</f>
        <v>838.98</v>
      </c>
      <c r="D131" s="2">
        <f>IFERROR(__xludf.DUMMYFUNCTION("""COMPUTED_VALUE"""),45482.66666666667)</f>
        <v>45482.66667</v>
      </c>
      <c r="E131" s="1">
        <f>IFERROR(__xludf.DUMMYFUNCTION("""COMPUTED_VALUE"""),839.2)</f>
        <v>839.2</v>
      </c>
      <c r="G131" s="2">
        <f>IFERROR(__xludf.DUMMYFUNCTION("""COMPUTED_VALUE"""),45482.66666666667)</f>
        <v>45482.66667</v>
      </c>
      <c r="H131" s="1">
        <f>IFERROR(__xludf.DUMMYFUNCTION("""COMPUTED_VALUE"""),825.6)</f>
        <v>825.6</v>
      </c>
      <c r="J131" s="2">
        <f>IFERROR(__xludf.DUMMYFUNCTION("""COMPUTED_VALUE"""),45482.66666666667)</f>
        <v>45482.66667</v>
      </c>
      <c r="K131" s="1">
        <f>IFERROR(__xludf.DUMMYFUNCTION("""COMPUTED_VALUE"""),828.55)</f>
        <v>828.55</v>
      </c>
      <c r="M131" s="2">
        <f>IFERROR(__xludf.DUMMYFUNCTION("""COMPUTED_VALUE"""),45482.66666666667)</f>
        <v>45482.66667</v>
      </c>
      <c r="N131" s="1">
        <f>IFERROR(__xludf.DUMMYFUNCTION("""COMPUTED_VALUE"""),2.1782196E7)</f>
        <v>21782196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IFERROR(__xludf.DUMMYFUNCTION("""COMPUTED_VALUE"""),828.25)</f>
        <v>828.25</v>
      </c>
      <c r="D132" s="2">
        <f>IFERROR(__xludf.DUMMYFUNCTION("""COMPUTED_VALUE"""),45483.66666666667)</f>
        <v>45483.66667</v>
      </c>
      <c r="E132" s="1">
        <f>IFERROR(__xludf.DUMMYFUNCTION("""COMPUTED_VALUE"""),832.98)</f>
        <v>832.98</v>
      </c>
      <c r="G132" s="2">
        <f>IFERROR(__xludf.DUMMYFUNCTION("""COMPUTED_VALUE"""),45483.66666666667)</f>
        <v>45483.66667</v>
      </c>
      <c r="H132" s="1">
        <f>IFERROR(__xludf.DUMMYFUNCTION("""COMPUTED_VALUE"""),826.87)</f>
        <v>826.87</v>
      </c>
      <c r="J132" s="2">
        <f>IFERROR(__xludf.DUMMYFUNCTION("""COMPUTED_VALUE"""),45483.66666666667)</f>
        <v>45483.66667</v>
      </c>
      <c r="K132" s="1">
        <f>IFERROR(__xludf.DUMMYFUNCTION("""COMPUTED_VALUE"""),831.5)</f>
        <v>831.5</v>
      </c>
      <c r="M132" s="2">
        <f>IFERROR(__xludf.DUMMYFUNCTION("""COMPUTED_VALUE"""),45483.66666666667)</f>
        <v>45483.66667</v>
      </c>
      <c r="N132" s="1">
        <f>IFERROR(__xludf.DUMMYFUNCTION("""COMPUTED_VALUE"""),2.2483175E7)</f>
        <v>22483175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IFERROR(__xludf.DUMMYFUNCTION("""COMPUTED_VALUE"""),829.98)</f>
        <v>829.98</v>
      </c>
      <c r="D133" s="2">
        <f>IFERROR(__xludf.DUMMYFUNCTION("""COMPUTED_VALUE"""),45484.66666666667)</f>
        <v>45484.66667</v>
      </c>
      <c r="E133" s="1">
        <f>IFERROR(__xludf.DUMMYFUNCTION("""COMPUTED_VALUE"""),831.74)</f>
        <v>831.74</v>
      </c>
      <c r="G133" s="2">
        <f>IFERROR(__xludf.DUMMYFUNCTION("""COMPUTED_VALUE"""),45484.66666666667)</f>
        <v>45484.66667</v>
      </c>
      <c r="H133" s="1">
        <f>IFERROR(__xludf.DUMMYFUNCTION("""COMPUTED_VALUE"""),821.62)</f>
        <v>821.62</v>
      </c>
      <c r="J133" s="2">
        <f>IFERROR(__xludf.DUMMYFUNCTION("""COMPUTED_VALUE"""),45484.66666666667)</f>
        <v>45484.66667</v>
      </c>
      <c r="K133" s="1">
        <f>IFERROR(__xludf.DUMMYFUNCTION("""COMPUTED_VALUE"""),828.78)</f>
        <v>828.78</v>
      </c>
      <c r="M133" s="2">
        <f>IFERROR(__xludf.DUMMYFUNCTION("""COMPUTED_VALUE"""),45484.66666666667)</f>
        <v>45484.66667</v>
      </c>
      <c r="N133" s="1">
        <f>IFERROR(__xludf.DUMMYFUNCTION("""COMPUTED_VALUE"""),2.4989134E7)</f>
        <v>24989134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IFERROR(__xludf.DUMMYFUNCTION("""COMPUTED_VALUE"""),830.67)</f>
        <v>830.67</v>
      </c>
      <c r="D134" s="2">
        <f>IFERROR(__xludf.DUMMYFUNCTION("""COMPUTED_VALUE"""),45485.66666666667)</f>
        <v>45485.66667</v>
      </c>
      <c r="E134" s="1">
        <f>IFERROR(__xludf.DUMMYFUNCTION("""COMPUTED_VALUE"""),835.17)</f>
        <v>835.17</v>
      </c>
      <c r="G134" s="2">
        <f>IFERROR(__xludf.DUMMYFUNCTION("""COMPUTED_VALUE"""),45485.66666666667)</f>
        <v>45485.66667</v>
      </c>
      <c r="H134" s="1">
        <f>IFERROR(__xludf.DUMMYFUNCTION("""COMPUTED_VALUE"""),827.75)</f>
        <v>827.75</v>
      </c>
      <c r="J134" s="2">
        <f>IFERROR(__xludf.DUMMYFUNCTION("""COMPUTED_VALUE"""),45485.66666666667)</f>
        <v>45485.66667</v>
      </c>
      <c r="K134" s="1">
        <f>IFERROR(__xludf.DUMMYFUNCTION("""COMPUTED_VALUE"""),829.54)</f>
        <v>829.54</v>
      </c>
      <c r="M134" s="2">
        <f>IFERROR(__xludf.DUMMYFUNCTION("""COMPUTED_VALUE"""),45485.66666666667)</f>
        <v>45485.66667</v>
      </c>
      <c r="N134" s="1">
        <f>IFERROR(__xludf.DUMMYFUNCTION("""COMPUTED_VALUE"""),1.9879705E7)</f>
        <v>19879705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IFERROR(__xludf.DUMMYFUNCTION("""COMPUTED_VALUE"""),832.26)</f>
        <v>832.26</v>
      </c>
      <c r="D135" s="2">
        <f>IFERROR(__xludf.DUMMYFUNCTION("""COMPUTED_VALUE"""),45488.66666666667)</f>
        <v>45488.66667</v>
      </c>
      <c r="E135" s="1">
        <f>IFERROR(__xludf.DUMMYFUNCTION("""COMPUTED_VALUE"""),840.63)</f>
        <v>840.63</v>
      </c>
      <c r="G135" s="2">
        <f>IFERROR(__xludf.DUMMYFUNCTION("""COMPUTED_VALUE"""),45488.66666666667)</f>
        <v>45488.66667</v>
      </c>
      <c r="H135" s="1">
        <f>IFERROR(__xludf.DUMMYFUNCTION("""COMPUTED_VALUE"""),825.62)</f>
        <v>825.62</v>
      </c>
      <c r="J135" s="2">
        <f>IFERROR(__xludf.DUMMYFUNCTION("""COMPUTED_VALUE"""),45488.66666666667)</f>
        <v>45488.66667</v>
      </c>
      <c r="K135" s="1">
        <f>IFERROR(__xludf.DUMMYFUNCTION("""COMPUTED_VALUE"""),829.41)</f>
        <v>829.41</v>
      </c>
      <c r="M135" s="2">
        <f>IFERROR(__xludf.DUMMYFUNCTION("""COMPUTED_VALUE"""),45488.66666666667)</f>
        <v>45488.66667</v>
      </c>
      <c r="N135" s="1">
        <f>IFERROR(__xludf.DUMMYFUNCTION("""COMPUTED_VALUE"""),2.4849153E7)</f>
        <v>24849153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IFERROR(__xludf.DUMMYFUNCTION("""COMPUTED_VALUE"""),831.05)</f>
        <v>831.05</v>
      </c>
      <c r="D136" s="2">
        <f>IFERROR(__xludf.DUMMYFUNCTION("""COMPUTED_VALUE"""),45489.66666666667)</f>
        <v>45489.66667</v>
      </c>
      <c r="E136" s="1">
        <f>IFERROR(__xludf.DUMMYFUNCTION("""COMPUTED_VALUE"""),842.75)</f>
        <v>842.75</v>
      </c>
      <c r="G136" s="2">
        <f>IFERROR(__xludf.DUMMYFUNCTION("""COMPUTED_VALUE"""),45489.66666666667)</f>
        <v>45489.66667</v>
      </c>
      <c r="H136" s="1">
        <f>IFERROR(__xludf.DUMMYFUNCTION("""COMPUTED_VALUE"""),829.05)</f>
        <v>829.05</v>
      </c>
      <c r="J136" s="2">
        <f>IFERROR(__xludf.DUMMYFUNCTION("""COMPUTED_VALUE"""),45489.66666666667)</f>
        <v>45489.66667</v>
      </c>
      <c r="K136" s="1">
        <f>IFERROR(__xludf.DUMMYFUNCTION("""COMPUTED_VALUE"""),841.05)</f>
        <v>841.05</v>
      </c>
      <c r="M136" s="2">
        <f>IFERROR(__xludf.DUMMYFUNCTION("""COMPUTED_VALUE"""),45489.66666666667)</f>
        <v>45489.66667</v>
      </c>
      <c r="N136" s="1">
        <f>IFERROR(__xludf.DUMMYFUNCTION("""COMPUTED_VALUE"""),2.6764244E7)</f>
        <v>26764244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IFERROR(__xludf.DUMMYFUNCTION("""COMPUTED_VALUE"""),841.48)</f>
        <v>841.48</v>
      </c>
      <c r="D137" s="2">
        <f>IFERROR(__xludf.DUMMYFUNCTION("""COMPUTED_VALUE"""),45490.66666666667)</f>
        <v>45490.66667</v>
      </c>
      <c r="E137" s="1">
        <f>IFERROR(__xludf.DUMMYFUNCTION("""COMPUTED_VALUE"""),848.45)</f>
        <v>848.45</v>
      </c>
      <c r="G137" s="2">
        <f>IFERROR(__xludf.DUMMYFUNCTION("""COMPUTED_VALUE"""),45490.66666666667)</f>
        <v>45490.66667</v>
      </c>
      <c r="H137" s="1">
        <f>IFERROR(__xludf.DUMMYFUNCTION("""COMPUTED_VALUE"""),839.24)</f>
        <v>839.24</v>
      </c>
      <c r="J137" s="2">
        <f>IFERROR(__xludf.DUMMYFUNCTION("""COMPUTED_VALUE"""),45490.66666666667)</f>
        <v>45490.66667</v>
      </c>
      <c r="K137" s="1">
        <f>IFERROR(__xludf.DUMMYFUNCTION("""COMPUTED_VALUE"""),843.32)</f>
        <v>843.32</v>
      </c>
      <c r="M137" s="2">
        <f>IFERROR(__xludf.DUMMYFUNCTION("""COMPUTED_VALUE"""),45490.66666666667)</f>
        <v>45490.66667</v>
      </c>
      <c r="N137" s="1">
        <f>IFERROR(__xludf.DUMMYFUNCTION("""COMPUTED_VALUE"""),2.0284928E7)</f>
        <v>20284928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IFERROR(__xludf.DUMMYFUNCTION("""COMPUTED_VALUE"""),841.03)</f>
        <v>841.03</v>
      </c>
      <c r="D138" s="2">
        <f>IFERROR(__xludf.DUMMYFUNCTION("""COMPUTED_VALUE"""),45491.66666666667)</f>
        <v>45491.66667</v>
      </c>
      <c r="E138" s="1">
        <f>IFERROR(__xludf.DUMMYFUNCTION("""COMPUTED_VALUE"""),849.29)</f>
        <v>849.29</v>
      </c>
      <c r="G138" s="2">
        <f>IFERROR(__xludf.DUMMYFUNCTION("""COMPUTED_VALUE"""),45491.66666666667)</f>
        <v>45491.66667</v>
      </c>
      <c r="H138" s="1">
        <f>IFERROR(__xludf.DUMMYFUNCTION("""COMPUTED_VALUE"""),832.94)</f>
        <v>832.94</v>
      </c>
      <c r="J138" s="2">
        <f>IFERROR(__xludf.DUMMYFUNCTION("""COMPUTED_VALUE"""),45491.66666666667)</f>
        <v>45491.66667</v>
      </c>
      <c r="K138" s="1">
        <f>IFERROR(__xludf.DUMMYFUNCTION("""COMPUTED_VALUE"""),834.12)</f>
        <v>834.12</v>
      </c>
      <c r="M138" s="2">
        <f>IFERROR(__xludf.DUMMYFUNCTION("""COMPUTED_VALUE"""),45491.66666666667)</f>
        <v>45491.66667</v>
      </c>
      <c r="N138" s="1">
        <f>IFERROR(__xludf.DUMMYFUNCTION("""COMPUTED_VALUE"""),2.2501734E7)</f>
        <v>22501734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IFERROR(__xludf.DUMMYFUNCTION("""COMPUTED_VALUE"""),838.79)</f>
        <v>838.79</v>
      </c>
      <c r="D139" s="2">
        <f>IFERROR(__xludf.DUMMYFUNCTION("""COMPUTED_VALUE"""),45492.66666666667)</f>
        <v>45492.66667</v>
      </c>
      <c r="E139" s="1">
        <f>IFERROR(__xludf.DUMMYFUNCTION("""COMPUTED_VALUE"""),838.79)</f>
        <v>838.79</v>
      </c>
      <c r="G139" s="2">
        <f>IFERROR(__xludf.DUMMYFUNCTION("""COMPUTED_VALUE"""),45492.66666666667)</f>
        <v>45492.66667</v>
      </c>
      <c r="H139" s="1">
        <f>IFERROR(__xludf.DUMMYFUNCTION("""COMPUTED_VALUE"""),828.29)</f>
        <v>828.29</v>
      </c>
      <c r="J139" s="2">
        <f>IFERROR(__xludf.DUMMYFUNCTION("""COMPUTED_VALUE"""),45492.66666666667)</f>
        <v>45492.66667</v>
      </c>
      <c r="K139" s="1">
        <f>IFERROR(__xludf.DUMMYFUNCTION("""COMPUTED_VALUE"""),830.04)</f>
        <v>830.04</v>
      </c>
      <c r="M139" s="2">
        <f>IFERROR(__xludf.DUMMYFUNCTION("""COMPUTED_VALUE"""),45492.66666666667)</f>
        <v>45492.66667</v>
      </c>
      <c r="N139" s="1">
        <f>IFERROR(__xludf.DUMMYFUNCTION("""COMPUTED_VALUE"""),8.3788931E7)</f>
        <v>83788931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IFERROR(__xludf.DUMMYFUNCTION("""COMPUTED_VALUE"""),833.09)</f>
        <v>833.09</v>
      </c>
      <c r="D140" s="2">
        <f>IFERROR(__xludf.DUMMYFUNCTION("""COMPUTED_VALUE"""),45495.66666666667)</f>
        <v>45495.66667</v>
      </c>
      <c r="E140" s="1">
        <f>IFERROR(__xludf.DUMMYFUNCTION("""COMPUTED_VALUE"""),837.84)</f>
        <v>837.84</v>
      </c>
      <c r="G140" s="2">
        <f>IFERROR(__xludf.DUMMYFUNCTION("""COMPUTED_VALUE"""),45495.66666666667)</f>
        <v>45495.66667</v>
      </c>
      <c r="H140" s="1">
        <f>IFERROR(__xludf.DUMMYFUNCTION("""COMPUTED_VALUE"""),829.47)</f>
        <v>829.47</v>
      </c>
      <c r="J140" s="2">
        <f>IFERROR(__xludf.DUMMYFUNCTION("""COMPUTED_VALUE"""),45495.66666666667)</f>
        <v>45495.66667</v>
      </c>
      <c r="K140" s="1">
        <f>IFERROR(__xludf.DUMMYFUNCTION("""COMPUTED_VALUE"""),835.99)</f>
        <v>835.99</v>
      </c>
      <c r="M140" s="2">
        <f>IFERROR(__xludf.DUMMYFUNCTION("""COMPUTED_VALUE"""),45495.66666666667)</f>
        <v>45495.66667</v>
      </c>
      <c r="N140" s="1">
        <f>IFERROR(__xludf.DUMMYFUNCTION("""COMPUTED_VALUE"""),2.4742117E7)</f>
        <v>24742117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IFERROR(__xludf.DUMMYFUNCTION("""COMPUTED_VALUE"""),835.86)</f>
        <v>835.86</v>
      </c>
      <c r="D141" s="2">
        <f>IFERROR(__xludf.DUMMYFUNCTION("""COMPUTED_VALUE"""),45496.66666666667)</f>
        <v>45496.66667</v>
      </c>
      <c r="E141" s="1">
        <f>IFERROR(__xludf.DUMMYFUNCTION("""COMPUTED_VALUE"""),838.3)</f>
        <v>838.3</v>
      </c>
      <c r="G141" s="2">
        <f>IFERROR(__xludf.DUMMYFUNCTION("""COMPUTED_VALUE"""),45496.66666666667)</f>
        <v>45496.66667</v>
      </c>
      <c r="H141" s="1">
        <f>IFERROR(__xludf.DUMMYFUNCTION("""COMPUTED_VALUE"""),831.72)</f>
        <v>831.72</v>
      </c>
      <c r="J141" s="2">
        <f>IFERROR(__xludf.DUMMYFUNCTION("""COMPUTED_VALUE"""),45496.66666666667)</f>
        <v>45496.66667</v>
      </c>
      <c r="K141" s="1">
        <f>IFERROR(__xludf.DUMMYFUNCTION("""COMPUTED_VALUE"""),835.7)</f>
        <v>835.7</v>
      </c>
      <c r="M141" s="2">
        <f>IFERROR(__xludf.DUMMYFUNCTION("""COMPUTED_VALUE"""),45496.66666666667)</f>
        <v>45496.66667</v>
      </c>
      <c r="N141" s="1">
        <f>IFERROR(__xludf.DUMMYFUNCTION("""COMPUTED_VALUE"""),1.6145995E7)</f>
        <v>16145995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IFERROR(__xludf.DUMMYFUNCTION("""COMPUTED_VALUE"""),837.75)</f>
        <v>837.75</v>
      </c>
      <c r="D142" s="2">
        <f>IFERROR(__xludf.DUMMYFUNCTION("""COMPUTED_VALUE"""),45497.66666666667)</f>
        <v>45497.66667</v>
      </c>
      <c r="E142" s="1">
        <f>IFERROR(__xludf.DUMMYFUNCTION("""COMPUTED_VALUE"""),843.58)</f>
        <v>843.58</v>
      </c>
      <c r="G142" s="2">
        <f>IFERROR(__xludf.DUMMYFUNCTION("""COMPUTED_VALUE"""),45497.66666666667)</f>
        <v>45497.66667</v>
      </c>
      <c r="H142" s="1">
        <f>IFERROR(__xludf.DUMMYFUNCTION("""COMPUTED_VALUE"""),830.4)</f>
        <v>830.4</v>
      </c>
      <c r="J142" s="2">
        <f>IFERROR(__xludf.DUMMYFUNCTION("""COMPUTED_VALUE"""),45497.66666666667)</f>
        <v>45497.66667</v>
      </c>
      <c r="K142" s="1">
        <f>IFERROR(__xludf.DUMMYFUNCTION("""COMPUTED_VALUE"""),841.15)</f>
        <v>841.15</v>
      </c>
      <c r="M142" s="2">
        <f>IFERROR(__xludf.DUMMYFUNCTION("""COMPUTED_VALUE"""),45497.66666666667)</f>
        <v>45497.66667</v>
      </c>
      <c r="N142" s="1">
        <f>IFERROR(__xludf.DUMMYFUNCTION("""COMPUTED_VALUE"""),1.3787521E7)</f>
        <v>13787521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IFERROR(__xludf.DUMMYFUNCTION("""COMPUTED_VALUE"""),842.39)</f>
        <v>842.39</v>
      </c>
      <c r="D143" s="2">
        <f>IFERROR(__xludf.DUMMYFUNCTION("""COMPUTED_VALUE"""),45498.66666666667)</f>
        <v>45498.66667</v>
      </c>
      <c r="E143" s="1">
        <f>IFERROR(__xludf.DUMMYFUNCTION("""COMPUTED_VALUE"""),857.44)</f>
        <v>857.44</v>
      </c>
      <c r="G143" s="2">
        <f>IFERROR(__xludf.DUMMYFUNCTION("""COMPUTED_VALUE"""),45498.66666666667)</f>
        <v>45498.66667</v>
      </c>
      <c r="H143" s="1">
        <f>IFERROR(__xludf.DUMMYFUNCTION("""COMPUTED_VALUE"""),842.14)</f>
        <v>842.14</v>
      </c>
      <c r="J143" s="2">
        <f>IFERROR(__xludf.DUMMYFUNCTION("""COMPUTED_VALUE"""),45498.66666666667)</f>
        <v>45498.66667</v>
      </c>
      <c r="K143" s="1">
        <f>IFERROR(__xludf.DUMMYFUNCTION("""COMPUTED_VALUE"""),847.08)</f>
        <v>847.08</v>
      </c>
      <c r="M143" s="2">
        <f>IFERROR(__xludf.DUMMYFUNCTION("""COMPUTED_VALUE"""),45498.66666666667)</f>
        <v>45498.66667</v>
      </c>
      <c r="N143" s="1">
        <f>IFERROR(__xludf.DUMMYFUNCTION("""COMPUTED_VALUE"""),1.9475826E7)</f>
        <v>19475826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IFERROR(__xludf.DUMMYFUNCTION("""COMPUTED_VALUE"""),851.64)</f>
        <v>851.64</v>
      </c>
      <c r="D144" s="2">
        <f>IFERROR(__xludf.DUMMYFUNCTION("""COMPUTED_VALUE"""),45499.66666666667)</f>
        <v>45499.66667</v>
      </c>
      <c r="E144" s="1">
        <f>IFERROR(__xludf.DUMMYFUNCTION("""COMPUTED_VALUE"""),859.03)</f>
        <v>859.03</v>
      </c>
      <c r="G144" s="2">
        <f>IFERROR(__xludf.DUMMYFUNCTION("""COMPUTED_VALUE"""),45499.66666666667)</f>
        <v>45499.66667</v>
      </c>
      <c r="H144" s="1">
        <f>IFERROR(__xludf.DUMMYFUNCTION("""COMPUTED_VALUE"""),847.32)</f>
        <v>847.32</v>
      </c>
      <c r="J144" s="2">
        <f>IFERROR(__xludf.DUMMYFUNCTION("""COMPUTED_VALUE"""),45499.66666666667)</f>
        <v>45499.66667</v>
      </c>
      <c r="K144" s="1">
        <f>IFERROR(__xludf.DUMMYFUNCTION("""COMPUTED_VALUE"""),855.1)</f>
        <v>855.1</v>
      </c>
      <c r="M144" s="2">
        <f>IFERROR(__xludf.DUMMYFUNCTION("""COMPUTED_VALUE"""),45499.66666666667)</f>
        <v>45499.66667</v>
      </c>
      <c r="N144" s="1">
        <f>IFERROR(__xludf.DUMMYFUNCTION("""COMPUTED_VALUE"""),1.7187587E7)</f>
        <v>17187587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IFERROR(__xludf.DUMMYFUNCTION("""COMPUTED_VALUE"""),855.84)</f>
        <v>855.84</v>
      </c>
      <c r="D145" s="2">
        <f>IFERROR(__xludf.DUMMYFUNCTION("""COMPUTED_VALUE"""),45502.66666666667)</f>
        <v>45502.66667</v>
      </c>
      <c r="E145" s="1">
        <f>IFERROR(__xludf.DUMMYFUNCTION("""COMPUTED_VALUE"""),859.99)</f>
        <v>859.99</v>
      </c>
      <c r="G145" s="2">
        <f>IFERROR(__xludf.DUMMYFUNCTION("""COMPUTED_VALUE"""),45502.66666666667)</f>
        <v>45502.66667</v>
      </c>
      <c r="H145" s="1">
        <f>IFERROR(__xludf.DUMMYFUNCTION("""COMPUTED_VALUE"""),850.76)</f>
        <v>850.76</v>
      </c>
      <c r="J145" s="2">
        <f>IFERROR(__xludf.DUMMYFUNCTION("""COMPUTED_VALUE"""),45502.66666666667)</f>
        <v>45502.66667</v>
      </c>
      <c r="K145" s="1">
        <f>IFERROR(__xludf.DUMMYFUNCTION("""COMPUTED_VALUE"""),854.75)</f>
        <v>854.75</v>
      </c>
      <c r="M145" s="2">
        <f>IFERROR(__xludf.DUMMYFUNCTION("""COMPUTED_VALUE"""),45502.66666666667)</f>
        <v>45502.66667</v>
      </c>
      <c r="N145" s="1">
        <f>IFERROR(__xludf.DUMMYFUNCTION("""COMPUTED_VALUE"""),1.8039727E7)</f>
        <v>18039727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IFERROR(__xludf.DUMMYFUNCTION("""COMPUTED_VALUE"""),851.8)</f>
        <v>851.8</v>
      </c>
      <c r="D146" s="2">
        <f>IFERROR(__xludf.DUMMYFUNCTION("""COMPUTED_VALUE"""),45503.66666666667)</f>
        <v>45503.66667</v>
      </c>
      <c r="E146" s="1">
        <f>IFERROR(__xludf.DUMMYFUNCTION("""COMPUTED_VALUE"""),873.58)</f>
        <v>873.58</v>
      </c>
      <c r="G146" s="2">
        <f>IFERROR(__xludf.DUMMYFUNCTION("""COMPUTED_VALUE"""),45503.66666666667)</f>
        <v>45503.66667</v>
      </c>
      <c r="H146" s="1">
        <f>IFERROR(__xludf.DUMMYFUNCTION("""COMPUTED_VALUE"""),851.54)</f>
        <v>851.54</v>
      </c>
      <c r="J146" s="2">
        <f>IFERROR(__xludf.DUMMYFUNCTION("""COMPUTED_VALUE"""),45503.66666666667)</f>
        <v>45503.66667</v>
      </c>
      <c r="K146" s="1">
        <f>IFERROR(__xludf.DUMMYFUNCTION("""COMPUTED_VALUE"""),870.63)</f>
        <v>870.63</v>
      </c>
      <c r="M146" s="2">
        <f>IFERROR(__xludf.DUMMYFUNCTION("""COMPUTED_VALUE"""),45503.66666666667)</f>
        <v>45503.66667</v>
      </c>
      <c r="N146" s="1">
        <f>IFERROR(__xludf.DUMMYFUNCTION("""COMPUTED_VALUE"""),1.6480547E7)</f>
        <v>16480547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IFERROR(__xludf.DUMMYFUNCTION("""COMPUTED_VALUE"""),891.52)</f>
        <v>891.52</v>
      </c>
      <c r="D147" s="2">
        <f>IFERROR(__xludf.DUMMYFUNCTION("""COMPUTED_VALUE"""),45504.66666666667)</f>
        <v>45504.66667</v>
      </c>
      <c r="E147" s="1">
        <f>IFERROR(__xludf.DUMMYFUNCTION("""COMPUTED_VALUE"""),897.27)</f>
        <v>897.27</v>
      </c>
      <c r="G147" s="2">
        <f>IFERROR(__xludf.DUMMYFUNCTION("""COMPUTED_VALUE"""),45504.66666666667)</f>
        <v>45504.66667</v>
      </c>
      <c r="H147" s="1">
        <f>IFERROR(__xludf.DUMMYFUNCTION("""COMPUTED_VALUE"""),879.61)</f>
        <v>879.61</v>
      </c>
      <c r="J147" s="2">
        <f>IFERROR(__xludf.DUMMYFUNCTION("""COMPUTED_VALUE"""),45504.66666666667)</f>
        <v>45504.66667</v>
      </c>
      <c r="K147" s="1">
        <f>IFERROR(__xludf.DUMMYFUNCTION("""COMPUTED_VALUE"""),883.62)</f>
        <v>883.62</v>
      </c>
      <c r="M147" s="2">
        <f>IFERROR(__xludf.DUMMYFUNCTION("""COMPUTED_VALUE"""),45504.66666666667)</f>
        <v>45504.66667</v>
      </c>
      <c r="N147" s="1">
        <f>IFERROR(__xludf.DUMMYFUNCTION("""COMPUTED_VALUE"""),2.6547088E7)</f>
        <v>26547088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IFERROR(__xludf.DUMMYFUNCTION("""COMPUTED_VALUE"""),889.82)</f>
        <v>889.82</v>
      </c>
      <c r="D148" s="2">
        <f>IFERROR(__xludf.DUMMYFUNCTION("""COMPUTED_VALUE"""),45505.66666666667)</f>
        <v>45505.66667</v>
      </c>
      <c r="E148" s="1">
        <f>IFERROR(__xludf.DUMMYFUNCTION("""COMPUTED_VALUE"""),905.34)</f>
        <v>905.34</v>
      </c>
      <c r="G148" s="2">
        <f>IFERROR(__xludf.DUMMYFUNCTION("""COMPUTED_VALUE"""),45505.66666666667)</f>
        <v>45505.66667</v>
      </c>
      <c r="H148" s="1">
        <f>IFERROR(__xludf.DUMMYFUNCTION("""COMPUTED_VALUE"""),885.54)</f>
        <v>885.54</v>
      </c>
      <c r="J148" s="2">
        <f>IFERROR(__xludf.DUMMYFUNCTION("""COMPUTED_VALUE"""),45505.66666666667)</f>
        <v>45505.66667</v>
      </c>
      <c r="K148" s="1">
        <f>IFERROR(__xludf.DUMMYFUNCTION("""COMPUTED_VALUE"""),903.99)</f>
        <v>903.99</v>
      </c>
      <c r="M148" s="2">
        <f>IFERROR(__xludf.DUMMYFUNCTION("""COMPUTED_VALUE"""),45505.66666666667)</f>
        <v>45505.66667</v>
      </c>
      <c r="N148" s="1">
        <f>IFERROR(__xludf.DUMMYFUNCTION("""COMPUTED_VALUE"""),1.6620465E7)</f>
        <v>16620465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IFERROR(__xludf.DUMMYFUNCTION("""COMPUTED_VALUE"""),896.9)</f>
        <v>896.9</v>
      </c>
      <c r="D149" s="2">
        <f>IFERROR(__xludf.DUMMYFUNCTION("""COMPUTED_VALUE"""),45506.66666666667)</f>
        <v>45506.66667</v>
      </c>
      <c r="E149" s="1">
        <f>IFERROR(__xludf.DUMMYFUNCTION("""COMPUTED_VALUE"""),903.91)</f>
        <v>903.91</v>
      </c>
      <c r="G149" s="2">
        <f>IFERROR(__xludf.DUMMYFUNCTION("""COMPUTED_VALUE"""),45506.66666666667)</f>
        <v>45506.66667</v>
      </c>
      <c r="H149" s="1">
        <f>IFERROR(__xludf.DUMMYFUNCTION("""COMPUTED_VALUE"""),881.75)</f>
        <v>881.75</v>
      </c>
      <c r="J149" s="2">
        <f>IFERROR(__xludf.DUMMYFUNCTION("""COMPUTED_VALUE"""),45506.66666666667)</f>
        <v>45506.66667</v>
      </c>
      <c r="K149" s="1">
        <f>IFERROR(__xludf.DUMMYFUNCTION("""COMPUTED_VALUE"""),902.07)</f>
        <v>902.07</v>
      </c>
      <c r="M149" s="2">
        <f>IFERROR(__xludf.DUMMYFUNCTION("""COMPUTED_VALUE"""),45506.66666666667)</f>
        <v>45506.66667</v>
      </c>
      <c r="N149" s="1">
        <f>IFERROR(__xludf.DUMMYFUNCTION("""COMPUTED_VALUE"""),2.0639138E7)</f>
        <v>20639138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IFERROR(__xludf.DUMMYFUNCTION("""COMPUTED_VALUE"""),894.56)</f>
        <v>894.56</v>
      </c>
      <c r="D150" s="2">
        <f>IFERROR(__xludf.DUMMYFUNCTION("""COMPUTED_VALUE"""),45509.66666666667)</f>
        <v>45509.66667</v>
      </c>
      <c r="E150" s="1">
        <f>IFERROR(__xludf.DUMMYFUNCTION("""COMPUTED_VALUE"""),897.28)</f>
        <v>897.28</v>
      </c>
      <c r="G150" s="2">
        <f>IFERROR(__xludf.DUMMYFUNCTION("""COMPUTED_VALUE"""),45509.66666666667)</f>
        <v>45509.66667</v>
      </c>
      <c r="H150" s="1">
        <f>IFERROR(__xludf.DUMMYFUNCTION("""COMPUTED_VALUE"""),865.86)</f>
        <v>865.86</v>
      </c>
      <c r="J150" s="2">
        <f>IFERROR(__xludf.DUMMYFUNCTION("""COMPUTED_VALUE"""),45509.66666666667)</f>
        <v>45509.66667</v>
      </c>
      <c r="K150" s="1">
        <f>IFERROR(__xludf.DUMMYFUNCTION("""COMPUTED_VALUE"""),873.04)</f>
        <v>873.04</v>
      </c>
      <c r="M150" s="2">
        <f>IFERROR(__xludf.DUMMYFUNCTION("""COMPUTED_VALUE"""),45509.66666666667)</f>
        <v>45509.66667</v>
      </c>
      <c r="N150" s="1">
        <f>IFERROR(__xludf.DUMMYFUNCTION("""COMPUTED_VALUE"""),2.7256761E7)</f>
        <v>27256761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IFERROR(__xludf.DUMMYFUNCTION("""COMPUTED_VALUE"""),874.27)</f>
        <v>874.27</v>
      </c>
      <c r="D151" s="2">
        <f>IFERROR(__xludf.DUMMYFUNCTION("""COMPUTED_VALUE"""),45510.66666666667)</f>
        <v>45510.66667</v>
      </c>
      <c r="E151" s="1">
        <f>IFERROR(__xludf.DUMMYFUNCTION("""COMPUTED_VALUE"""),887.28)</f>
        <v>887.28</v>
      </c>
      <c r="G151" s="2">
        <f>IFERROR(__xludf.DUMMYFUNCTION("""COMPUTED_VALUE"""),45510.66666666667)</f>
        <v>45510.66667</v>
      </c>
      <c r="H151" s="1">
        <f>IFERROR(__xludf.DUMMYFUNCTION("""COMPUTED_VALUE"""),870.76)</f>
        <v>870.76</v>
      </c>
      <c r="J151" s="2">
        <f>IFERROR(__xludf.DUMMYFUNCTION("""COMPUTED_VALUE"""),45510.66666666667)</f>
        <v>45510.66667</v>
      </c>
      <c r="K151" s="1">
        <f>IFERROR(__xludf.DUMMYFUNCTION("""COMPUTED_VALUE"""),875.26)</f>
        <v>875.26</v>
      </c>
      <c r="M151" s="2">
        <f>IFERROR(__xludf.DUMMYFUNCTION("""COMPUTED_VALUE"""),45510.66666666667)</f>
        <v>45510.66667</v>
      </c>
      <c r="N151" s="1">
        <f>IFERROR(__xludf.DUMMYFUNCTION("""COMPUTED_VALUE"""),1.626257E7)</f>
        <v>16262570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IFERROR(__xludf.DUMMYFUNCTION("""COMPUTED_VALUE"""),873.72)</f>
        <v>873.72</v>
      </c>
      <c r="D152" s="2">
        <f>IFERROR(__xludf.DUMMYFUNCTION("""COMPUTED_VALUE"""),45511.66666666667)</f>
        <v>45511.66667</v>
      </c>
      <c r="E152" s="1">
        <f>IFERROR(__xludf.DUMMYFUNCTION("""COMPUTED_VALUE"""),886.96)</f>
        <v>886.96</v>
      </c>
      <c r="G152" s="2">
        <f>IFERROR(__xludf.DUMMYFUNCTION("""COMPUTED_VALUE"""),45511.66666666667)</f>
        <v>45511.66667</v>
      </c>
      <c r="H152" s="1">
        <f>IFERROR(__xludf.DUMMYFUNCTION("""COMPUTED_VALUE"""),872.9)</f>
        <v>872.9</v>
      </c>
      <c r="J152" s="2">
        <f>IFERROR(__xludf.DUMMYFUNCTION("""COMPUTED_VALUE"""),45511.66666666667)</f>
        <v>45511.66667</v>
      </c>
      <c r="K152" s="1">
        <f>IFERROR(__xludf.DUMMYFUNCTION("""COMPUTED_VALUE"""),877.27)</f>
        <v>877.27</v>
      </c>
      <c r="M152" s="2">
        <f>IFERROR(__xludf.DUMMYFUNCTION("""COMPUTED_VALUE"""),45511.66666666667)</f>
        <v>45511.66667</v>
      </c>
      <c r="N152" s="1">
        <f>IFERROR(__xludf.DUMMYFUNCTION("""COMPUTED_VALUE"""),1.6700138E7)</f>
        <v>16700138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IFERROR(__xludf.DUMMYFUNCTION("""COMPUTED_VALUE"""),870.4)</f>
        <v>870.4</v>
      </c>
      <c r="D153" s="2">
        <f>IFERROR(__xludf.DUMMYFUNCTION("""COMPUTED_VALUE"""),45512.66666666667)</f>
        <v>45512.66667</v>
      </c>
      <c r="E153" s="1">
        <f>IFERROR(__xludf.DUMMYFUNCTION("""COMPUTED_VALUE"""),871.04)</f>
        <v>871.04</v>
      </c>
      <c r="G153" s="2">
        <f>IFERROR(__xludf.DUMMYFUNCTION("""COMPUTED_VALUE"""),45512.66666666667)</f>
        <v>45512.66667</v>
      </c>
      <c r="H153" s="1">
        <f>IFERROR(__xludf.DUMMYFUNCTION("""COMPUTED_VALUE"""),855.33)</f>
        <v>855.33</v>
      </c>
      <c r="J153" s="2">
        <f>IFERROR(__xludf.DUMMYFUNCTION("""COMPUTED_VALUE"""),45512.66666666667)</f>
        <v>45512.66667</v>
      </c>
      <c r="K153" s="1">
        <f>IFERROR(__xludf.DUMMYFUNCTION("""COMPUTED_VALUE"""),867.35)</f>
        <v>867.35</v>
      </c>
      <c r="M153" s="2">
        <f>IFERROR(__xludf.DUMMYFUNCTION("""COMPUTED_VALUE"""),45512.66666666667)</f>
        <v>45512.66667</v>
      </c>
      <c r="N153" s="1">
        <f>IFERROR(__xludf.DUMMYFUNCTION("""COMPUTED_VALUE"""),1.3645477E7)</f>
        <v>13645477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IFERROR(__xludf.DUMMYFUNCTION("""COMPUTED_VALUE"""),869.32)</f>
        <v>869.32</v>
      </c>
      <c r="D154" s="2">
        <f>IFERROR(__xludf.DUMMYFUNCTION("""COMPUTED_VALUE"""),45513.66666666667)</f>
        <v>45513.66667</v>
      </c>
      <c r="E154" s="1">
        <f>IFERROR(__xludf.DUMMYFUNCTION("""COMPUTED_VALUE"""),874.5)</f>
        <v>874.5</v>
      </c>
      <c r="G154" s="2">
        <f>IFERROR(__xludf.DUMMYFUNCTION("""COMPUTED_VALUE"""),45513.66666666667)</f>
        <v>45513.66667</v>
      </c>
      <c r="H154" s="1">
        <f>IFERROR(__xludf.DUMMYFUNCTION("""COMPUTED_VALUE"""),861.41)</f>
        <v>861.41</v>
      </c>
      <c r="J154" s="2">
        <f>IFERROR(__xludf.DUMMYFUNCTION("""COMPUTED_VALUE"""),45513.66666666667)</f>
        <v>45513.66667</v>
      </c>
      <c r="K154" s="1">
        <f>IFERROR(__xludf.DUMMYFUNCTION("""COMPUTED_VALUE"""),872.53)</f>
        <v>872.53</v>
      </c>
      <c r="M154" s="2">
        <f>IFERROR(__xludf.DUMMYFUNCTION("""COMPUTED_VALUE"""),45513.66666666667)</f>
        <v>45513.66667</v>
      </c>
      <c r="N154" s="1">
        <f>IFERROR(__xludf.DUMMYFUNCTION("""COMPUTED_VALUE"""),1.2112839E7)</f>
        <v>12112839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IFERROR(__xludf.DUMMYFUNCTION("""COMPUTED_VALUE"""),871.41)</f>
        <v>871.41</v>
      </c>
      <c r="D155" s="2">
        <f>IFERROR(__xludf.DUMMYFUNCTION("""COMPUTED_VALUE"""),45516.66666666667)</f>
        <v>45516.66667</v>
      </c>
      <c r="E155" s="1">
        <f>IFERROR(__xludf.DUMMYFUNCTION("""COMPUTED_VALUE"""),880.52)</f>
        <v>880.52</v>
      </c>
      <c r="G155" s="2">
        <f>IFERROR(__xludf.DUMMYFUNCTION("""COMPUTED_VALUE"""),45516.66666666667)</f>
        <v>45516.66667</v>
      </c>
      <c r="H155" s="1">
        <f>IFERROR(__xludf.DUMMYFUNCTION("""COMPUTED_VALUE"""),867.19)</f>
        <v>867.19</v>
      </c>
      <c r="J155" s="2">
        <f>IFERROR(__xludf.DUMMYFUNCTION("""COMPUTED_VALUE"""),45516.66666666667)</f>
        <v>45516.66667</v>
      </c>
      <c r="K155" s="1">
        <f>IFERROR(__xludf.DUMMYFUNCTION("""COMPUTED_VALUE"""),868.31)</f>
        <v>868.31</v>
      </c>
      <c r="M155" s="2">
        <f>IFERROR(__xludf.DUMMYFUNCTION("""COMPUTED_VALUE"""),45516.66666666667)</f>
        <v>45516.66667</v>
      </c>
      <c r="N155" s="1">
        <f>IFERROR(__xludf.DUMMYFUNCTION("""COMPUTED_VALUE"""),1.6283755E7)</f>
        <v>16283755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IFERROR(__xludf.DUMMYFUNCTION("""COMPUTED_VALUE"""),868.97)</f>
        <v>868.97</v>
      </c>
      <c r="D156" s="2">
        <f>IFERROR(__xludf.DUMMYFUNCTION("""COMPUTED_VALUE"""),45517.66666666667)</f>
        <v>45517.66667</v>
      </c>
      <c r="E156" s="1">
        <f>IFERROR(__xludf.DUMMYFUNCTION("""COMPUTED_VALUE"""),878.72)</f>
        <v>878.72</v>
      </c>
      <c r="G156" s="2">
        <f>IFERROR(__xludf.DUMMYFUNCTION("""COMPUTED_VALUE"""),45517.66666666667)</f>
        <v>45517.66667</v>
      </c>
      <c r="H156" s="1">
        <f>IFERROR(__xludf.DUMMYFUNCTION("""COMPUTED_VALUE"""),868.37)</f>
        <v>868.37</v>
      </c>
      <c r="J156" s="2">
        <f>IFERROR(__xludf.DUMMYFUNCTION("""COMPUTED_VALUE"""),45517.66666666667)</f>
        <v>45517.66667</v>
      </c>
      <c r="K156" s="1">
        <f>IFERROR(__xludf.DUMMYFUNCTION("""COMPUTED_VALUE"""),874.21)</f>
        <v>874.21</v>
      </c>
      <c r="M156" s="2">
        <f>IFERROR(__xludf.DUMMYFUNCTION("""COMPUTED_VALUE"""),45517.66666666667)</f>
        <v>45517.66667</v>
      </c>
      <c r="N156" s="1">
        <f>IFERROR(__xludf.DUMMYFUNCTION("""COMPUTED_VALUE"""),1.322062E7)</f>
        <v>13220620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IFERROR(__xludf.DUMMYFUNCTION("""COMPUTED_VALUE"""),891.16)</f>
        <v>891.16</v>
      </c>
      <c r="D157" s="2">
        <f>IFERROR(__xludf.DUMMYFUNCTION("""COMPUTED_VALUE"""),45518.66666666667)</f>
        <v>45518.66667</v>
      </c>
      <c r="E157" s="1">
        <f>IFERROR(__xludf.DUMMYFUNCTION("""COMPUTED_VALUE"""),895.11)</f>
        <v>895.11</v>
      </c>
      <c r="G157" s="2">
        <f>IFERROR(__xludf.DUMMYFUNCTION("""COMPUTED_VALUE"""),45518.66666666667)</f>
        <v>45518.66667</v>
      </c>
      <c r="H157" s="1">
        <f>IFERROR(__xludf.DUMMYFUNCTION("""COMPUTED_VALUE"""),883.16)</f>
        <v>883.16</v>
      </c>
      <c r="J157" s="2">
        <f>IFERROR(__xludf.DUMMYFUNCTION("""COMPUTED_VALUE"""),45518.66666666667)</f>
        <v>45518.66667</v>
      </c>
      <c r="K157" s="1">
        <f>IFERROR(__xludf.DUMMYFUNCTION("""COMPUTED_VALUE"""),887.21)</f>
        <v>887.21</v>
      </c>
      <c r="M157" s="2">
        <f>IFERROR(__xludf.DUMMYFUNCTION("""COMPUTED_VALUE"""),45518.66666666667)</f>
        <v>45518.66667</v>
      </c>
      <c r="N157" s="1">
        <f>IFERROR(__xludf.DUMMYFUNCTION("""COMPUTED_VALUE"""),1.3720787E7)</f>
        <v>13720787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IFERROR(__xludf.DUMMYFUNCTION("""COMPUTED_VALUE"""),885.37)</f>
        <v>885.37</v>
      </c>
      <c r="D158" s="2">
        <f>IFERROR(__xludf.DUMMYFUNCTION("""COMPUTED_VALUE"""),45519.66666666667)</f>
        <v>45519.66667</v>
      </c>
      <c r="E158" s="1">
        <f>IFERROR(__xludf.DUMMYFUNCTION("""COMPUTED_VALUE"""),895.43)</f>
        <v>895.43</v>
      </c>
      <c r="G158" s="2">
        <f>IFERROR(__xludf.DUMMYFUNCTION("""COMPUTED_VALUE"""),45519.66666666667)</f>
        <v>45519.66667</v>
      </c>
      <c r="H158" s="1">
        <f>IFERROR(__xludf.DUMMYFUNCTION("""COMPUTED_VALUE"""),883.33)</f>
        <v>883.33</v>
      </c>
      <c r="J158" s="2">
        <f>IFERROR(__xludf.DUMMYFUNCTION("""COMPUTED_VALUE"""),45519.66666666667)</f>
        <v>45519.66667</v>
      </c>
      <c r="K158" s="1">
        <f>IFERROR(__xludf.DUMMYFUNCTION("""COMPUTED_VALUE"""),893.04)</f>
        <v>893.04</v>
      </c>
      <c r="M158" s="2">
        <f>IFERROR(__xludf.DUMMYFUNCTION("""COMPUTED_VALUE"""),45519.66666666667)</f>
        <v>45519.66667</v>
      </c>
      <c r="N158" s="1">
        <f>IFERROR(__xludf.DUMMYFUNCTION("""COMPUTED_VALUE"""),1.330569E7)</f>
        <v>13305690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IFERROR(__xludf.DUMMYFUNCTION("""COMPUTED_VALUE"""),895.49)</f>
        <v>895.49</v>
      </c>
      <c r="D159" s="2">
        <f>IFERROR(__xludf.DUMMYFUNCTION("""COMPUTED_VALUE"""),45520.66666666667)</f>
        <v>45520.66667</v>
      </c>
      <c r="E159" s="1">
        <f>IFERROR(__xludf.DUMMYFUNCTION("""COMPUTED_VALUE"""),903.2)</f>
        <v>903.2</v>
      </c>
      <c r="G159" s="2">
        <f>IFERROR(__xludf.DUMMYFUNCTION("""COMPUTED_VALUE"""),45520.66666666667)</f>
        <v>45520.66667</v>
      </c>
      <c r="H159" s="1">
        <f>IFERROR(__xludf.DUMMYFUNCTION("""COMPUTED_VALUE"""),891.15)</f>
        <v>891.15</v>
      </c>
      <c r="J159" s="2">
        <f>IFERROR(__xludf.DUMMYFUNCTION("""COMPUTED_VALUE"""),45520.66666666667)</f>
        <v>45520.66667</v>
      </c>
      <c r="K159" s="1">
        <f>IFERROR(__xludf.DUMMYFUNCTION("""COMPUTED_VALUE"""),902.59)</f>
        <v>902.59</v>
      </c>
      <c r="M159" s="2">
        <f>IFERROR(__xludf.DUMMYFUNCTION("""COMPUTED_VALUE"""),45520.66666666667)</f>
        <v>45520.66667</v>
      </c>
      <c r="N159" s="1">
        <f>IFERROR(__xludf.DUMMYFUNCTION("""COMPUTED_VALUE"""),1.4499023E7)</f>
        <v>14499023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IFERROR(__xludf.DUMMYFUNCTION("""COMPUTED_VALUE"""),902.94)</f>
        <v>902.94</v>
      </c>
      <c r="D160" s="2">
        <f>IFERROR(__xludf.DUMMYFUNCTION("""COMPUTED_VALUE"""),45523.66666666667)</f>
        <v>45523.66667</v>
      </c>
      <c r="E160" s="1">
        <f>IFERROR(__xludf.DUMMYFUNCTION("""COMPUTED_VALUE"""),903.57)</f>
        <v>903.57</v>
      </c>
      <c r="G160" s="2">
        <f>IFERROR(__xludf.DUMMYFUNCTION("""COMPUTED_VALUE"""),45523.66666666667)</f>
        <v>45523.66667</v>
      </c>
      <c r="H160" s="1">
        <f>IFERROR(__xludf.DUMMYFUNCTION("""COMPUTED_VALUE"""),898.8)</f>
        <v>898.8</v>
      </c>
      <c r="J160" s="2">
        <f>IFERROR(__xludf.DUMMYFUNCTION("""COMPUTED_VALUE"""),45523.66666666667)</f>
        <v>45523.66667</v>
      </c>
      <c r="K160" s="1">
        <f>IFERROR(__xludf.DUMMYFUNCTION("""COMPUTED_VALUE"""),903.29)</f>
        <v>903.29</v>
      </c>
      <c r="M160" s="2">
        <f>IFERROR(__xludf.DUMMYFUNCTION("""COMPUTED_VALUE"""),45523.66666666667)</f>
        <v>45523.66667</v>
      </c>
      <c r="N160" s="1">
        <f>IFERROR(__xludf.DUMMYFUNCTION("""COMPUTED_VALUE"""),1.4593404E7)</f>
        <v>14593404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IFERROR(__xludf.DUMMYFUNCTION("""COMPUTED_VALUE"""),904.11)</f>
        <v>904.11</v>
      </c>
      <c r="D161" s="2">
        <f>IFERROR(__xludf.DUMMYFUNCTION("""COMPUTED_VALUE"""),45524.66666666667)</f>
        <v>45524.66667</v>
      </c>
      <c r="E161" s="1">
        <f>IFERROR(__xludf.DUMMYFUNCTION("""COMPUTED_VALUE"""),904.2)</f>
        <v>904.2</v>
      </c>
      <c r="G161" s="2">
        <f>IFERROR(__xludf.DUMMYFUNCTION("""COMPUTED_VALUE"""),45524.66666666667)</f>
        <v>45524.66667</v>
      </c>
      <c r="H161" s="1">
        <f>IFERROR(__xludf.DUMMYFUNCTION("""COMPUTED_VALUE"""),895.24)</f>
        <v>895.24</v>
      </c>
      <c r="J161" s="2">
        <f>IFERROR(__xludf.DUMMYFUNCTION("""COMPUTED_VALUE"""),45524.66666666667)</f>
        <v>45524.66667</v>
      </c>
      <c r="K161" s="1">
        <f>IFERROR(__xludf.DUMMYFUNCTION("""COMPUTED_VALUE"""),898.65)</f>
        <v>898.65</v>
      </c>
      <c r="M161" s="2">
        <f>IFERROR(__xludf.DUMMYFUNCTION("""COMPUTED_VALUE"""),45524.66666666667)</f>
        <v>45524.66667</v>
      </c>
      <c r="N161" s="1">
        <f>IFERROR(__xludf.DUMMYFUNCTION("""COMPUTED_VALUE"""),1.4937137E7)</f>
        <v>14937137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IFERROR(__xludf.DUMMYFUNCTION("""COMPUTED_VALUE"""),899.81)</f>
        <v>899.81</v>
      </c>
      <c r="D162" s="2">
        <f>IFERROR(__xludf.DUMMYFUNCTION("""COMPUTED_VALUE"""),45525.66666666667)</f>
        <v>45525.66667</v>
      </c>
      <c r="E162" s="1">
        <f>IFERROR(__xludf.DUMMYFUNCTION("""COMPUTED_VALUE"""),903.38)</f>
        <v>903.38</v>
      </c>
      <c r="G162" s="2">
        <f>IFERROR(__xludf.DUMMYFUNCTION("""COMPUTED_VALUE"""),45525.66666666667)</f>
        <v>45525.66667</v>
      </c>
      <c r="H162" s="1">
        <f>IFERROR(__xludf.DUMMYFUNCTION("""COMPUTED_VALUE"""),897.32)</f>
        <v>897.32</v>
      </c>
      <c r="J162" s="2">
        <f>IFERROR(__xludf.DUMMYFUNCTION("""COMPUTED_VALUE"""),45525.66666666667)</f>
        <v>45525.66667</v>
      </c>
      <c r="K162" s="1">
        <f>IFERROR(__xludf.DUMMYFUNCTION("""COMPUTED_VALUE"""),899.85)</f>
        <v>899.85</v>
      </c>
      <c r="M162" s="2">
        <f>IFERROR(__xludf.DUMMYFUNCTION("""COMPUTED_VALUE"""),45525.66666666667)</f>
        <v>45525.66667</v>
      </c>
      <c r="N162" s="1">
        <f>IFERROR(__xludf.DUMMYFUNCTION("""COMPUTED_VALUE"""),1.7894479E7)</f>
        <v>17894479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IFERROR(__xludf.DUMMYFUNCTION("""COMPUTED_VALUE"""),902.05)</f>
        <v>902.05</v>
      </c>
      <c r="D163" s="2">
        <f>IFERROR(__xludf.DUMMYFUNCTION("""COMPUTED_VALUE"""),45526.66666666667)</f>
        <v>45526.66667</v>
      </c>
      <c r="E163" s="1">
        <f>IFERROR(__xludf.DUMMYFUNCTION("""COMPUTED_VALUE"""),904.17)</f>
        <v>904.17</v>
      </c>
      <c r="G163" s="2">
        <f>IFERROR(__xludf.DUMMYFUNCTION("""COMPUTED_VALUE"""),45526.66666666667)</f>
        <v>45526.66667</v>
      </c>
      <c r="H163" s="1">
        <f>IFERROR(__xludf.DUMMYFUNCTION("""COMPUTED_VALUE"""),896.9)</f>
        <v>896.9</v>
      </c>
      <c r="J163" s="2">
        <f>IFERROR(__xludf.DUMMYFUNCTION("""COMPUTED_VALUE"""),45526.66666666667)</f>
        <v>45526.66667</v>
      </c>
      <c r="K163" s="1">
        <f>IFERROR(__xludf.DUMMYFUNCTION("""COMPUTED_VALUE"""),901.54)</f>
        <v>901.54</v>
      </c>
      <c r="M163" s="2">
        <f>IFERROR(__xludf.DUMMYFUNCTION("""COMPUTED_VALUE"""),45526.66666666667)</f>
        <v>45526.66667</v>
      </c>
      <c r="N163" s="1">
        <f>IFERROR(__xludf.DUMMYFUNCTION("""COMPUTED_VALUE"""),1.9252455E7)</f>
        <v>19252455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IFERROR(__xludf.DUMMYFUNCTION("""COMPUTED_VALUE"""),903.25)</f>
        <v>903.25</v>
      </c>
      <c r="D164" s="2">
        <f>IFERROR(__xludf.DUMMYFUNCTION("""COMPUTED_VALUE"""),45527.66666666667)</f>
        <v>45527.66667</v>
      </c>
      <c r="E164" s="1">
        <f>IFERROR(__xludf.DUMMYFUNCTION("""COMPUTED_VALUE"""),904.72)</f>
        <v>904.72</v>
      </c>
      <c r="G164" s="2">
        <f>IFERROR(__xludf.DUMMYFUNCTION("""COMPUTED_VALUE"""),45527.66666666667)</f>
        <v>45527.66667</v>
      </c>
      <c r="H164" s="1">
        <f>IFERROR(__xludf.DUMMYFUNCTION("""COMPUTED_VALUE"""),893.51)</f>
        <v>893.51</v>
      </c>
      <c r="J164" s="2">
        <f>IFERROR(__xludf.DUMMYFUNCTION("""COMPUTED_VALUE"""),45527.66666666667)</f>
        <v>45527.66667</v>
      </c>
      <c r="K164" s="1">
        <f>IFERROR(__xludf.DUMMYFUNCTION("""COMPUTED_VALUE"""),895.2)</f>
        <v>895.2</v>
      </c>
      <c r="M164" s="2">
        <f>IFERROR(__xludf.DUMMYFUNCTION("""COMPUTED_VALUE"""),45527.66666666667)</f>
        <v>45527.66667</v>
      </c>
      <c r="N164" s="1">
        <f>IFERROR(__xludf.DUMMYFUNCTION("""COMPUTED_VALUE"""),2.0637946E7)</f>
        <v>20637946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IFERROR(__xludf.DUMMYFUNCTION("""COMPUTED_VALUE"""),886.66)</f>
        <v>886.66</v>
      </c>
      <c r="D165" s="2">
        <f>IFERROR(__xludf.DUMMYFUNCTION("""COMPUTED_VALUE"""),45530.66666666667)</f>
        <v>45530.66667</v>
      </c>
      <c r="E165" s="1">
        <f>IFERROR(__xludf.DUMMYFUNCTION("""COMPUTED_VALUE"""),897.42)</f>
        <v>897.42</v>
      </c>
      <c r="G165" s="2">
        <f>IFERROR(__xludf.DUMMYFUNCTION("""COMPUTED_VALUE"""),45530.66666666667)</f>
        <v>45530.66667</v>
      </c>
      <c r="H165" s="1">
        <f>IFERROR(__xludf.DUMMYFUNCTION("""COMPUTED_VALUE"""),884.92)</f>
        <v>884.92</v>
      </c>
      <c r="J165" s="2">
        <f>IFERROR(__xludf.DUMMYFUNCTION("""COMPUTED_VALUE"""),45530.66666666667)</f>
        <v>45530.66667</v>
      </c>
      <c r="K165" s="1">
        <f>IFERROR(__xludf.DUMMYFUNCTION("""COMPUTED_VALUE"""),889.74)</f>
        <v>889.74</v>
      </c>
      <c r="M165" s="2">
        <f>IFERROR(__xludf.DUMMYFUNCTION("""COMPUTED_VALUE"""),45530.66666666667)</f>
        <v>45530.66667</v>
      </c>
      <c r="N165" s="1">
        <f>IFERROR(__xludf.DUMMYFUNCTION("""COMPUTED_VALUE"""),1.847998E7)</f>
        <v>18479980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IFERROR(__xludf.DUMMYFUNCTION("""COMPUTED_VALUE"""),891.83)</f>
        <v>891.83</v>
      </c>
      <c r="D166" s="2">
        <f>IFERROR(__xludf.DUMMYFUNCTION("""COMPUTED_VALUE"""),45531.66666666667)</f>
        <v>45531.66667</v>
      </c>
      <c r="E166" s="1">
        <f>IFERROR(__xludf.DUMMYFUNCTION("""COMPUTED_VALUE"""),894.77)</f>
        <v>894.77</v>
      </c>
      <c r="G166" s="2">
        <f>IFERROR(__xludf.DUMMYFUNCTION("""COMPUTED_VALUE"""),45531.66666666667)</f>
        <v>45531.66667</v>
      </c>
      <c r="H166" s="1">
        <f>IFERROR(__xludf.DUMMYFUNCTION("""COMPUTED_VALUE"""),878.79)</f>
        <v>878.79</v>
      </c>
      <c r="J166" s="2">
        <f>IFERROR(__xludf.DUMMYFUNCTION("""COMPUTED_VALUE"""),45531.66666666667)</f>
        <v>45531.66667</v>
      </c>
      <c r="K166" s="1">
        <f>IFERROR(__xludf.DUMMYFUNCTION("""COMPUTED_VALUE"""),881.12)</f>
        <v>881.12</v>
      </c>
      <c r="M166" s="2">
        <f>IFERROR(__xludf.DUMMYFUNCTION("""COMPUTED_VALUE"""),45531.66666666667)</f>
        <v>45531.66667</v>
      </c>
      <c r="N166" s="1">
        <f>IFERROR(__xludf.DUMMYFUNCTION("""COMPUTED_VALUE"""),4.7681548E7)</f>
        <v>47681548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IFERROR(__xludf.DUMMYFUNCTION("""COMPUTED_VALUE"""),882.39)</f>
        <v>882.39</v>
      </c>
      <c r="D167" s="2">
        <f>IFERROR(__xludf.DUMMYFUNCTION("""COMPUTED_VALUE"""),45532.66666666667)</f>
        <v>45532.66667</v>
      </c>
      <c r="E167" s="1">
        <f>IFERROR(__xludf.DUMMYFUNCTION("""COMPUTED_VALUE"""),890.76)</f>
        <v>890.76</v>
      </c>
      <c r="G167" s="2">
        <f>IFERROR(__xludf.DUMMYFUNCTION("""COMPUTED_VALUE"""),45532.66666666667)</f>
        <v>45532.66667</v>
      </c>
      <c r="H167" s="1">
        <f>IFERROR(__xludf.DUMMYFUNCTION("""COMPUTED_VALUE"""),881.38)</f>
        <v>881.38</v>
      </c>
      <c r="J167" s="2">
        <f>IFERROR(__xludf.DUMMYFUNCTION("""COMPUTED_VALUE"""),45532.66666666667)</f>
        <v>45532.66667</v>
      </c>
      <c r="K167" s="1">
        <f>IFERROR(__xludf.DUMMYFUNCTION("""COMPUTED_VALUE"""),889.32)</f>
        <v>889.32</v>
      </c>
      <c r="M167" s="2">
        <f>IFERROR(__xludf.DUMMYFUNCTION("""COMPUTED_VALUE"""),45532.66666666667)</f>
        <v>45532.66667</v>
      </c>
      <c r="N167" s="1">
        <f>IFERROR(__xludf.DUMMYFUNCTION("""COMPUTED_VALUE"""),2.7170569E7)</f>
        <v>27170569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IFERROR(__xludf.DUMMYFUNCTION("""COMPUTED_VALUE"""),889.3)</f>
        <v>889.3</v>
      </c>
      <c r="D168" s="2">
        <f>IFERROR(__xludf.DUMMYFUNCTION("""COMPUTED_VALUE"""),45533.66666666667)</f>
        <v>45533.66667</v>
      </c>
      <c r="E168" s="1">
        <f>IFERROR(__xludf.DUMMYFUNCTION("""COMPUTED_VALUE"""),896.69)</f>
        <v>896.69</v>
      </c>
      <c r="G168" s="2">
        <f>IFERROR(__xludf.DUMMYFUNCTION("""COMPUTED_VALUE"""),45533.66666666667)</f>
        <v>45533.66667</v>
      </c>
      <c r="H168" s="1">
        <f>IFERROR(__xludf.DUMMYFUNCTION("""COMPUTED_VALUE"""),885.36)</f>
        <v>885.36</v>
      </c>
      <c r="J168" s="2">
        <f>IFERROR(__xludf.DUMMYFUNCTION("""COMPUTED_VALUE"""),45533.66666666667)</f>
        <v>45533.66667</v>
      </c>
      <c r="K168" s="1">
        <f>IFERROR(__xludf.DUMMYFUNCTION("""COMPUTED_VALUE"""),893.95)</f>
        <v>893.95</v>
      </c>
      <c r="M168" s="2">
        <f>IFERROR(__xludf.DUMMYFUNCTION("""COMPUTED_VALUE"""),45533.66666666667)</f>
        <v>45533.66667</v>
      </c>
      <c r="N168" s="1">
        <f>IFERROR(__xludf.DUMMYFUNCTION("""COMPUTED_VALUE"""),2.743859E7)</f>
        <v>27438590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IFERROR(__xludf.DUMMYFUNCTION("""COMPUTED_VALUE"""),893.94)</f>
        <v>893.94</v>
      </c>
      <c r="D169" s="2">
        <f>IFERROR(__xludf.DUMMYFUNCTION("""COMPUTED_VALUE"""),45534.66666666667)</f>
        <v>45534.66667</v>
      </c>
      <c r="E169" s="1">
        <f>IFERROR(__xludf.DUMMYFUNCTION("""COMPUTED_VALUE"""),899.88)</f>
        <v>899.88</v>
      </c>
      <c r="G169" s="2">
        <f>IFERROR(__xludf.DUMMYFUNCTION("""COMPUTED_VALUE"""),45534.66666666667)</f>
        <v>45534.66667</v>
      </c>
      <c r="H169" s="1">
        <f>IFERROR(__xludf.DUMMYFUNCTION("""COMPUTED_VALUE"""),892.34)</f>
        <v>892.34</v>
      </c>
      <c r="J169" s="2">
        <f>IFERROR(__xludf.DUMMYFUNCTION("""COMPUTED_VALUE"""),45534.66666666667)</f>
        <v>45534.66667</v>
      </c>
      <c r="K169" s="1">
        <f>IFERROR(__xludf.DUMMYFUNCTION("""COMPUTED_VALUE"""),899.47)</f>
        <v>899.47</v>
      </c>
      <c r="M169" s="2">
        <f>IFERROR(__xludf.DUMMYFUNCTION("""COMPUTED_VALUE"""),45534.66666666667)</f>
        <v>45534.66667</v>
      </c>
      <c r="N169" s="1">
        <f>IFERROR(__xludf.DUMMYFUNCTION("""COMPUTED_VALUE"""),2.2602972E7)</f>
        <v>22602972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IFERROR(__xludf.DUMMYFUNCTION("""COMPUTED_VALUE"""),901.98)</f>
        <v>901.98</v>
      </c>
      <c r="D170" s="2">
        <f>IFERROR(__xludf.DUMMYFUNCTION("""COMPUTED_VALUE"""),45538.66666666667)</f>
        <v>45538.66667</v>
      </c>
      <c r="E170" s="1">
        <f>IFERROR(__xludf.DUMMYFUNCTION("""COMPUTED_VALUE"""),917.41)</f>
        <v>917.41</v>
      </c>
      <c r="G170" s="2">
        <f>IFERROR(__xludf.DUMMYFUNCTION("""COMPUTED_VALUE"""),45538.66666666667)</f>
        <v>45538.66667</v>
      </c>
      <c r="H170" s="1">
        <f>IFERROR(__xludf.DUMMYFUNCTION("""COMPUTED_VALUE"""),900.28)</f>
        <v>900.28</v>
      </c>
      <c r="J170" s="2">
        <f>IFERROR(__xludf.DUMMYFUNCTION("""COMPUTED_VALUE"""),45538.66666666667)</f>
        <v>45538.66667</v>
      </c>
      <c r="K170" s="1">
        <f>IFERROR(__xludf.DUMMYFUNCTION("""COMPUTED_VALUE"""),911.17)</f>
        <v>911.17</v>
      </c>
      <c r="M170" s="2">
        <f>IFERROR(__xludf.DUMMYFUNCTION("""COMPUTED_VALUE"""),45538.66666666667)</f>
        <v>45538.66667</v>
      </c>
      <c r="N170" s="1">
        <f>IFERROR(__xludf.DUMMYFUNCTION("""COMPUTED_VALUE"""),3.1645984E7)</f>
        <v>31645984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IFERROR(__xludf.DUMMYFUNCTION("""COMPUTED_VALUE"""),912.86)</f>
        <v>912.86</v>
      </c>
      <c r="D171" s="2">
        <f>IFERROR(__xludf.DUMMYFUNCTION("""COMPUTED_VALUE"""),45539.66666666667)</f>
        <v>45539.66667</v>
      </c>
      <c r="E171" s="1">
        <f>IFERROR(__xludf.DUMMYFUNCTION("""COMPUTED_VALUE"""),916.17)</f>
        <v>916.17</v>
      </c>
      <c r="G171" s="2">
        <f>IFERROR(__xludf.DUMMYFUNCTION("""COMPUTED_VALUE"""),45539.66666666667)</f>
        <v>45539.66667</v>
      </c>
      <c r="H171" s="1">
        <f>IFERROR(__xludf.DUMMYFUNCTION("""COMPUTED_VALUE"""),899.61)</f>
        <v>899.61</v>
      </c>
      <c r="J171" s="2">
        <f>IFERROR(__xludf.DUMMYFUNCTION("""COMPUTED_VALUE"""),45539.66666666667)</f>
        <v>45539.66667</v>
      </c>
      <c r="K171" s="1">
        <f>IFERROR(__xludf.DUMMYFUNCTION("""COMPUTED_VALUE"""),905.5)</f>
        <v>905.5</v>
      </c>
      <c r="M171" s="2">
        <f>IFERROR(__xludf.DUMMYFUNCTION("""COMPUTED_VALUE"""),45539.66666666667)</f>
        <v>45539.66667</v>
      </c>
      <c r="N171" s="1">
        <f>IFERROR(__xludf.DUMMYFUNCTION("""COMPUTED_VALUE"""),2.720022E7)</f>
        <v>27200220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IFERROR(__xludf.DUMMYFUNCTION("""COMPUTED_VALUE"""),891.27)</f>
        <v>891.27</v>
      </c>
      <c r="D172" s="2">
        <f>IFERROR(__xludf.DUMMYFUNCTION("""COMPUTED_VALUE"""),45540.66666666667)</f>
        <v>45540.66667</v>
      </c>
      <c r="E172" s="1">
        <f>IFERROR(__xludf.DUMMYFUNCTION("""COMPUTED_VALUE"""),893.9)</f>
        <v>893.9</v>
      </c>
      <c r="G172" s="2">
        <f>IFERROR(__xludf.DUMMYFUNCTION("""COMPUTED_VALUE"""),45540.66666666667)</f>
        <v>45540.66667</v>
      </c>
      <c r="H172" s="1">
        <f>IFERROR(__xludf.DUMMYFUNCTION("""COMPUTED_VALUE"""),875.04)</f>
        <v>875.04</v>
      </c>
      <c r="J172" s="2">
        <f>IFERROR(__xludf.DUMMYFUNCTION("""COMPUTED_VALUE"""),45540.66666666667)</f>
        <v>45540.66667</v>
      </c>
      <c r="K172" s="1">
        <f>IFERROR(__xludf.DUMMYFUNCTION("""COMPUTED_VALUE"""),885.47)</f>
        <v>885.47</v>
      </c>
      <c r="M172" s="2">
        <f>IFERROR(__xludf.DUMMYFUNCTION("""COMPUTED_VALUE"""),45540.66666666667)</f>
        <v>45540.66667</v>
      </c>
      <c r="N172" s="1">
        <f>IFERROR(__xludf.DUMMYFUNCTION("""COMPUTED_VALUE"""),3.2845475E7)</f>
        <v>32845475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IFERROR(__xludf.DUMMYFUNCTION("""COMPUTED_VALUE"""),886.4)</f>
        <v>886.4</v>
      </c>
      <c r="D173" s="2">
        <f>IFERROR(__xludf.DUMMYFUNCTION("""COMPUTED_VALUE"""),45541.66666666667)</f>
        <v>45541.66667</v>
      </c>
      <c r="E173" s="1">
        <f>IFERROR(__xludf.DUMMYFUNCTION("""COMPUTED_VALUE"""),891.99)</f>
        <v>891.99</v>
      </c>
      <c r="G173" s="2">
        <f>IFERROR(__xludf.DUMMYFUNCTION("""COMPUTED_VALUE"""),45541.66666666667)</f>
        <v>45541.66667</v>
      </c>
      <c r="H173" s="1">
        <f>IFERROR(__xludf.DUMMYFUNCTION("""COMPUTED_VALUE"""),879.53)</f>
        <v>879.53</v>
      </c>
      <c r="J173" s="2">
        <f>IFERROR(__xludf.DUMMYFUNCTION("""COMPUTED_VALUE"""),45541.66666666667)</f>
        <v>45541.66667</v>
      </c>
      <c r="K173" s="1">
        <f>IFERROR(__xludf.DUMMYFUNCTION("""COMPUTED_VALUE"""),883.17)</f>
        <v>883.17</v>
      </c>
      <c r="M173" s="2">
        <f>IFERROR(__xludf.DUMMYFUNCTION("""COMPUTED_VALUE"""),45541.66666666667)</f>
        <v>45541.66667</v>
      </c>
      <c r="N173" s="1">
        <f>IFERROR(__xludf.DUMMYFUNCTION("""COMPUTED_VALUE"""),2.7693553E7)</f>
        <v>27693553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IFERROR(__xludf.DUMMYFUNCTION("""COMPUTED_VALUE"""),888.25)</f>
        <v>888.25</v>
      </c>
      <c r="D174" s="2">
        <f>IFERROR(__xludf.DUMMYFUNCTION("""COMPUTED_VALUE"""),45544.66666666667)</f>
        <v>45544.66667</v>
      </c>
      <c r="E174" s="1">
        <f>IFERROR(__xludf.DUMMYFUNCTION("""COMPUTED_VALUE"""),897.56)</f>
        <v>897.56</v>
      </c>
      <c r="G174" s="2">
        <f>IFERROR(__xludf.DUMMYFUNCTION("""COMPUTED_VALUE"""),45544.66666666667)</f>
        <v>45544.66667</v>
      </c>
      <c r="H174" s="1">
        <f>IFERROR(__xludf.DUMMYFUNCTION("""COMPUTED_VALUE"""),885.29)</f>
        <v>885.29</v>
      </c>
      <c r="J174" s="2">
        <f>IFERROR(__xludf.DUMMYFUNCTION("""COMPUTED_VALUE"""),45544.66666666667)</f>
        <v>45544.66667</v>
      </c>
      <c r="K174" s="1">
        <f>IFERROR(__xludf.DUMMYFUNCTION("""COMPUTED_VALUE"""),890.6)</f>
        <v>890.6</v>
      </c>
      <c r="M174" s="2">
        <f>IFERROR(__xludf.DUMMYFUNCTION("""COMPUTED_VALUE"""),45544.66666666667)</f>
        <v>45544.66667</v>
      </c>
      <c r="N174" s="1">
        <f>IFERROR(__xludf.DUMMYFUNCTION("""COMPUTED_VALUE"""),2.3410523E7)</f>
        <v>23410523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IFERROR(__xludf.DUMMYFUNCTION("""COMPUTED_VALUE"""),891.07)</f>
        <v>891.07</v>
      </c>
      <c r="D175" s="2">
        <f>IFERROR(__xludf.DUMMYFUNCTION("""COMPUTED_VALUE"""),45545.66666666667)</f>
        <v>45545.66667</v>
      </c>
      <c r="E175" s="1">
        <f>IFERROR(__xludf.DUMMYFUNCTION("""COMPUTED_VALUE"""),902.27)</f>
        <v>902.27</v>
      </c>
      <c r="G175" s="2">
        <f>IFERROR(__xludf.DUMMYFUNCTION("""COMPUTED_VALUE"""),45545.66666666667)</f>
        <v>45545.66667</v>
      </c>
      <c r="H175" s="1">
        <f>IFERROR(__xludf.DUMMYFUNCTION("""COMPUTED_VALUE"""),886.8)</f>
        <v>886.8</v>
      </c>
      <c r="J175" s="2">
        <f>IFERROR(__xludf.DUMMYFUNCTION("""COMPUTED_VALUE"""),45545.66666666667)</f>
        <v>45545.66667</v>
      </c>
      <c r="K175" s="1">
        <f>IFERROR(__xludf.DUMMYFUNCTION("""COMPUTED_VALUE"""),897.03)</f>
        <v>897.03</v>
      </c>
      <c r="M175" s="2">
        <f>IFERROR(__xludf.DUMMYFUNCTION("""COMPUTED_VALUE"""),45545.66666666667)</f>
        <v>45545.66667</v>
      </c>
      <c r="N175" s="1">
        <f>IFERROR(__xludf.DUMMYFUNCTION("""COMPUTED_VALUE"""),1.7315478E7)</f>
        <v>17315478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IFERROR(__xludf.DUMMYFUNCTION("""COMPUTED_VALUE"""),893.06)</f>
        <v>893.06</v>
      </c>
      <c r="D176" s="2">
        <f>IFERROR(__xludf.DUMMYFUNCTION("""COMPUTED_VALUE"""),45546.66666666667)</f>
        <v>45546.66667</v>
      </c>
      <c r="E176" s="1">
        <f>IFERROR(__xludf.DUMMYFUNCTION("""COMPUTED_VALUE"""),894.01)</f>
        <v>894.01</v>
      </c>
      <c r="G176" s="2">
        <f>IFERROR(__xludf.DUMMYFUNCTION("""COMPUTED_VALUE"""),45546.66666666667)</f>
        <v>45546.66667</v>
      </c>
      <c r="H176" s="1">
        <f>IFERROR(__xludf.DUMMYFUNCTION("""COMPUTED_VALUE"""),882.18)</f>
        <v>882.18</v>
      </c>
      <c r="J176" s="2">
        <f>IFERROR(__xludf.DUMMYFUNCTION("""COMPUTED_VALUE"""),45546.66666666667)</f>
        <v>45546.66667</v>
      </c>
      <c r="K176" s="1">
        <f>IFERROR(__xludf.DUMMYFUNCTION("""COMPUTED_VALUE"""),890.13)</f>
        <v>890.13</v>
      </c>
      <c r="M176" s="2">
        <f>IFERROR(__xludf.DUMMYFUNCTION("""COMPUTED_VALUE"""),45546.66666666667)</f>
        <v>45546.66667</v>
      </c>
      <c r="N176" s="1">
        <f>IFERROR(__xludf.DUMMYFUNCTION("""COMPUTED_VALUE"""),2.3891675E7)</f>
        <v>23891675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IFERROR(__xludf.DUMMYFUNCTION("""COMPUTED_VALUE"""),888.73)</f>
        <v>888.73</v>
      </c>
      <c r="D177" s="2">
        <f>IFERROR(__xludf.DUMMYFUNCTION("""COMPUTED_VALUE"""),45547.66666666667)</f>
        <v>45547.66667</v>
      </c>
      <c r="E177" s="1">
        <f>IFERROR(__xludf.DUMMYFUNCTION("""COMPUTED_VALUE"""),894.73)</f>
        <v>894.73</v>
      </c>
      <c r="G177" s="2">
        <f>IFERROR(__xludf.DUMMYFUNCTION("""COMPUTED_VALUE"""),45547.66666666667)</f>
        <v>45547.66667</v>
      </c>
      <c r="H177" s="1">
        <f>IFERROR(__xludf.DUMMYFUNCTION("""COMPUTED_VALUE"""),887.1)</f>
        <v>887.1</v>
      </c>
      <c r="J177" s="2">
        <f>IFERROR(__xludf.DUMMYFUNCTION("""COMPUTED_VALUE"""),45547.66666666667)</f>
        <v>45547.66667</v>
      </c>
      <c r="K177" s="1">
        <f>IFERROR(__xludf.DUMMYFUNCTION("""COMPUTED_VALUE"""),891.04)</f>
        <v>891.04</v>
      </c>
      <c r="M177" s="2">
        <f>IFERROR(__xludf.DUMMYFUNCTION("""COMPUTED_VALUE"""),45547.66666666667)</f>
        <v>45547.66667</v>
      </c>
      <c r="N177" s="1">
        <f>IFERROR(__xludf.DUMMYFUNCTION("""COMPUTED_VALUE"""),1.8532252E7)</f>
        <v>18532252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IFERROR(__xludf.DUMMYFUNCTION("""COMPUTED_VALUE"""),891.23)</f>
        <v>891.23</v>
      </c>
      <c r="D178" s="2">
        <f>IFERROR(__xludf.DUMMYFUNCTION("""COMPUTED_VALUE"""),45548.66666666667)</f>
        <v>45548.66667</v>
      </c>
      <c r="E178" s="1">
        <f>IFERROR(__xludf.DUMMYFUNCTION("""COMPUTED_VALUE"""),905.05)</f>
        <v>905.05</v>
      </c>
      <c r="G178" s="2">
        <f>IFERROR(__xludf.DUMMYFUNCTION("""COMPUTED_VALUE"""),45548.66666666667)</f>
        <v>45548.66667</v>
      </c>
      <c r="H178" s="1">
        <f>IFERROR(__xludf.DUMMYFUNCTION("""COMPUTED_VALUE"""),889.36)</f>
        <v>889.36</v>
      </c>
      <c r="J178" s="2">
        <f>IFERROR(__xludf.DUMMYFUNCTION("""COMPUTED_VALUE"""),45548.66666666667)</f>
        <v>45548.66667</v>
      </c>
      <c r="K178" s="1">
        <f>IFERROR(__xludf.DUMMYFUNCTION("""COMPUTED_VALUE"""),901.09)</f>
        <v>901.09</v>
      </c>
      <c r="M178" s="2">
        <f>IFERROR(__xludf.DUMMYFUNCTION("""COMPUTED_VALUE"""),45548.66666666667)</f>
        <v>45548.66667</v>
      </c>
      <c r="N178" s="1">
        <f>IFERROR(__xludf.DUMMYFUNCTION("""COMPUTED_VALUE"""),2.0462628E7)</f>
        <v>20462628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IFERROR(__xludf.DUMMYFUNCTION("""COMPUTED_VALUE"""),908.21)</f>
        <v>908.21</v>
      </c>
      <c r="D179" s="2">
        <f>IFERROR(__xludf.DUMMYFUNCTION("""COMPUTED_VALUE"""),45551.66666666667)</f>
        <v>45551.66667</v>
      </c>
      <c r="E179" s="1">
        <f>IFERROR(__xludf.DUMMYFUNCTION("""COMPUTED_VALUE"""),913.39)</f>
        <v>913.39</v>
      </c>
      <c r="G179" s="2">
        <f>IFERROR(__xludf.DUMMYFUNCTION("""COMPUTED_VALUE"""),45551.66666666667)</f>
        <v>45551.66667</v>
      </c>
      <c r="H179" s="1">
        <f>IFERROR(__xludf.DUMMYFUNCTION("""COMPUTED_VALUE"""),901.14)</f>
        <v>901.14</v>
      </c>
      <c r="J179" s="2">
        <f>IFERROR(__xludf.DUMMYFUNCTION("""COMPUTED_VALUE"""),45551.66666666667)</f>
        <v>45551.66667</v>
      </c>
      <c r="K179" s="1">
        <f>IFERROR(__xludf.DUMMYFUNCTION("""COMPUTED_VALUE"""),902.5)</f>
        <v>902.5</v>
      </c>
      <c r="M179" s="2">
        <f>IFERROR(__xludf.DUMMYFUNCTION("""COMPUTED_VALUE"""),45551.66666666667)</f>
        <v>45551.66667</v>
      </c>
      <c r="N179" s="1">
        <f>IFERROR(__xludf.DUMMYFUNCTION("""COMPUTED_VALUE"""),2.3070181E7)</f>
        <v>23070181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IFERROR(__xludf.DUMMYFUNCTION("""COMPUTED_VALUE"""),901.19)</f>
        <v>901.19</v>
      </c>
      <c r="D180" s="2">
        <f>IFERROR(__xludf.DUMMYFUNCTION("""COMPUTED_VALUE"""),45552.66666666667)</f>
        <v>45552.66667</v>
      </c>
      <c r="E180" s="1">
        <f>IFERROR(__xludf.DUMMYFUNCTION("""COMPUTED_VALUE"""),904.24)</f>
        <v>904.24</v>
      </c>
      <c r="G180" s="2">
        <f>IFERROR(__xludf.DUMMYFUNCTION("""COMPUTED_VALUE"""),45552.66666666667)</f>
        <v>45552.66667</v>
      </c>
      <c r="H180" s="1">
        <f>IFERROR(__xludf.DUMMYFUNCTION("""COMPUTED_VALUE"""),881.53)</f>
        <v>881.53</v>
      </c>
      <c r="J180" s="2">
        <f>IFERROR(__xludf.DUMMYFUNCTION("""COMPUTED_VALUE"""),45552.66666666667)</f>
        <v>45552.66667</v>
      </c>
      <c r="K180" s="1">
        <f>IFERROR(__xludf.DUMMYFUNCTION("""COMPUTED_VALUE"""),883.48)</f>
        <v>883.48</v>
      </c>
      <c r="M180" s="2">
        <f>IFERROR(__xludf.DUMMYFUNCTION("""COMPUTED_VALUE"""),45552.66666666667)</f>
        <v>45552.66667</v>
      </c>
      <c r="N180" s="1">
        <f>IFERROR(__xludf.DUMMYFUNCTION("""COMPUTED_VALUE"""),2.1161407E7)</f>
        <v>21161407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IFERROR(__xludf.DUMMYFUNCTION("""COMPUTED_VALUE"""),875.47)</f>
        <v>875.47</v>
      </c>
      <c r="D181" s="2">
        <f>IFERROR(__xludf.DUMMYFUNCTION("""COMPUTED_VALUE"""),45553.66666666667)</f>
        <v>45553.66667</v>
      </c>
      <c r="E181" s="1">
        <f>IFERROR(__xludf.DUMMYFUNCTION("""COMPUTED_VALUE"""),878.56)</f>
        <v>878.56</v>
      </c>
      <c r="G181" s="2">
        <f>IFERROR(__xludf.DUMMYFUNCTION("""COMPUTED_VALUE"""),45553.66666666667)</f>
        <v>45553.66667</v>
      </c>
      <c r="H181" s="1">
        <f>IFERROR(__xludf.DUMMYFUNCTION("""COMPUTED_VALUE"""),867.57)</f>
        <v>867.57</v>
      </c>
      <c r="J181" s="2">
        <f>IFERROR(__xludf.DUMMYFUNCTION("""COMPUTED_VALUE"""),45553.66666666667)</f>
        <v>45553.66667</v>
      </c>
      <c r="K181" s="1">
        <f>IFERROR(__xludf.DUMMYFUNCTION("""COMPUTED_VALUE"""),871.09)</f>
        <v>871.09</v>
      </c>
      <c r="M181" s="2">
        <f>IFERROR(__xludf.DUMMYFUNCTION("""COMPUTED_VALUE"""),45553.66666666667)</f>
        <v>45553.66667</v>
      </c>
      <c r="N181" s="1">
        <f>IFERROR(__xludf.DUMMYFUNCTION("""COMPUTED_VALUE"""),1.7586034E7)</f>
        <v>17586034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IFERROR(__xludf.DUMMYFUNCTION("""COMPUTED_VALUE"""),874.25)</f>
        <v>874.25</v>
      </c>
      <c r="D182" s="2">
        <f>IFERROR(__xludf.DUMMYFUNCTION("""COMPUTED_VALUE"""),45554.66666666667)</f>
        <v>45554.66667</v>
      </c>
      <c r="E182" s="1">
        <f>IFERROR(__xludf.DUMMYFUNCTION("""COMPUTED_VALUE"""),877.5)</f>
        <v>877.5</v>
      </c>
      <c r="G182" s="2">
        <f>IFERROR(__xludf.DUMMYFUNCTION("""COMPUTED_VALUE"""),45554.66666666667)</f>
        <v>45554.66667</v>
      </c>
      <c r="H182" s="1">
        <f>IFERROR(__xludf.DUMMYFUNCTION("""COMPUTED_VALUE"""),861.08)</f>
        <v>861.08</v>
      </c>
      <c r="J182" s="2">
        <f>IFERROR(__xludf.DUMMYFUNCTION("""COMPUTED_VALUE"""),45554.66666666667)</f>
        <v>45554.66667</v>
      </c>
      <c r="K182" s="1">
        <f>IFERROR(__xludf.DUMMYFUNCTION("""COMPUTED_VALUE"""),865.02)</f>
        <v>865.02</v>
      </c>
      <c r="M182" s="2">
        <f>IFERROR(__xludf.DUMMYFUNCTION("""COMPUTED_VALUE"""),45554.66666666667)</f>
        <v>45554.66667</v>
      </c>
      <c r="N182" s="1">
        <f>IFERROR(__xludf.DUMMYFUNCTION("""COMPUTED_VALUE"""),1.8540776E7)</f>
        <v>18540776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IFERROR(__xludf.DUMMYFUNCTION("""COMPUTED_VALUE"""),869.96)</f>
        <v>869.96</v>
      </c>
      <c r="D183" s="2">
        <f>IFERROR(__xludf.DUMMYFUNCTION("""COMPUTED_VALUE"""),45555.66666666667)</f>
        <v>45555.66667</v>
      </c>
      <c r="E183" s="1">
        <f>IFERROR(__xludf.DUMMYFUNCTION("""COMPUTED_VALUE"""),871.52)</f>
        <v>871.52</v>
      </c>
      <c r="G183" s="2">
        <f>IFERROR(__xludf.DUMMYFUNCTION("""COMPUTED_VALUE"""),45555.66666666667)</f>
        <v>45555.66667</v>
      </c>
      <c r="H183" s="1">
        <f>IFERROR(__xludf.DUMMYFUNCTION("""COMPUTED_VALUE"""),860.76)</f>
        <v>860.76</v>
      </c>
      <c r="J183" s="2">
        <f>IFERROR(__xludf.DUMMYFUNCTION("""COMPUTED_VALUE"""),45555.66666666667)</f>
        <v>45555.66667</v>
      </c>
      <c r="K183" s="1">
        <f>IFERROR(__xludf.DUMMYFUNCTION("""COMPUTED_VALUE"""),869.0)</f>
        <v>869</v>
      </c>
      <c r="M183" s="2">
        <f>IFERROR(__xludf.DUMMYFUNCTION("""COMPUTED_VALUE"""),45555.66666666667)</f>
        <v>45555.66667</v>
      </c>
      <c r="N183" s="1">
        <f>IFERROR(__xludf.DUMMYFUNCTION("""COMPUTED_VALUE"""),5.8901735E7)</f>
        <v>58901735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IFERROR(__xludf.DUMMYFUNCTION("""COMPUTED_VALUE"""),870.66)</f>
        <v>870.66</v>
      </c>
      <c r="D184" s="2">
        <f>IFERROR(__xludf.DUMMYFUNCTION("""COMPUTED_VALUE"""),45558.66666666667)</f>
        <v>45558.66667</v>
      </c>
      <c r="E184" s="1">
        <f>IFERROR(__xludf.DUMMYFUNCTION("""COMPUTED_VALUE"""),876.87)</f>
        <v>876.87</v>
      </c>
      <c r="G184" s="2">
        <f>IFERROR(__xludf.DUMMYFUNCTION("""COMPUTED_VALUE"""),45558.66666666667)</f>
        <v>45558.66667</v>
      </c>
      <c r="H184" s="1">
        <f>IFERROR(__xludf.DUMMYFUNCTION("""COMPUTED_VALUE"""),864.45)</f>
        <v>864.45</v>
      </c>
      <c r="J184" s="2">
        <f>IFERROR(__xludf.DUMMYFUNCTION("""COMPUTED_VALUE"""),45558.66666666667)</f>
        <v>45558.66667</v>
      </c>
      <c r="K184" s="1">
        <f>IFERROR(__xludf.DUMMYFUNCTION("""COMPUTED_VALUE"""),868.18)</f>
        <v>868.18</v>
      </c>
      <c r="M184" s="2">
        <f>IFERROR(__xludf.DUMMYFUNCTION("""COMPUTED_VALUE"""),45558.66666666667)</f>
        <v>45558.66667</v>
      </c>
      <c r="N184" s="1">
        <f>IFERROR(__xludf.DUMMYFUNCTION("""COMPUTED_VALUE"""),1.8823271E7)</f>
        <v>18823271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IFERROR(__xludf.DUMMYFUNCTION("""COMPUTED_VALUE"""),864.27)</f>
        <v>864.27</v>
      </c>
      <c r="D185" s="2">
        <f>IFERROR(__xludf.DUMMYFUNCTION("""COMPUTED_VALUE"""),45559.66666666667)</f>
        <v>45559.66667</v>
      </c>
      <c r="E185" s="1">
        <f>IFERROR(__xludf.DUMMYFUNCTION("""COMPUTED_VALUE"""),864.76)</f>
        <v>864.76</v>
      </c>
      <c r="G185" s="2">
        <f>IFERROR(__xludf.DUMMYFUNCTION("""COMPUTED_VALUE"""),45559.66666666667)</f>
        <v>45559.66667</v>
      </c>
      <c r="H185" s="1">
        <f>IFERROR(__xludf.DUMMYFUNCTION("""COMPUTED_VALUE"""),850.95)</f>
        <v>850.95</v>
      </c>
      <c r="J185" s="2">
        <f>IFERROR(__xludf.DUMMYFUNCTION("""COMPUTED_VALUE"""),45559.66666666667)</f>
        <v>45559.66667</v>
      </c>
      <c r="K185" s="1">
        <f>IFERROR(__xludf.DUMMYFUNCTION("""COMPUTED_VALUE"""),856.99)</f>
        <v>856.99</v>
      </c>
      <c r="M185" s="2">
        <f>IFERROR(__xludf.DUMMYFUNCTION("""COMPUTED_VALUE"""),45559.66666666667)</f>
        <v>45559.66667</v>
      </c>
      <c r="N185" s="1">
        <f>IFERROR(__xludf.DUMMYFUNCTION("""COMPUTED_VALUE"""),2.3272156E7)</f>
        <v>23272156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IFERROR(__xludf.DUMMYFUNCTION("""COMPUTED_VALUE"""),859.21)</f>
        <v>859.21</v>
      </c>
      <c r="D186" s="2">
        <f>IFERROR(__xludf.DUMMYFUNCTION("""COMPUTED_VALUE"""),45560.66666666667)</f>
        <v>45560.66667</v>
      </c>
      <c r="E186" s="1">
        <f>IFERROR(__xludf.DUMMYFUNCTION("""COMPUTED_VALUE"""),859.21)</f>
        <v>859.21</v>
      </c>
      <c r="G186" s="2">
        <f>IFERROR(__xludf.DUMMYFUNCTION("""COMPUTED_VALUE"""),45560.66666666667)</f>
        <v>45560.66667</v>
      </c>
      <c r="H186" s="1">
        <f>IFERROR(__xludf.DUMMYFUNCTION("""COMPUTED_VALUE"""),838.78)</f>
        <v>838.78</v>
      </c>
      <c r="J186" s="2">
        <f>IFERROR(__xludf.DUMMYFUNCTION("""COMPUTED_VALUE"""),45560.66666666667)</f>
        <v>45560.66667</v>
      </c>
      <c r="K186" s="1">
        <f>IFERROR(__xludf.DUMMYFUNCTION("""COMPUTED_VALUE"""),846.69)</f>
        <v>846.69</v>
      </c>
      <c r="M186" s="2">
        <f>IFERROR(__xludf.DUMMYFUNCTION("""COMPUTED_VALUE"""),45560.66666666667)</f>
        <v>45560.66667</v>
      </c>
      <c r="N186" s="1">
        <f>IFERROR(__xludf.DUMMYFUNCTION("""COMPUTED_VALUE"""),2.7314854E7)</f>
        <v>27314854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IFERROR(__xludf.DUMMYFUNCTION("""COMPUTED_VALUE"""),845.57)</f>
        <v>845.57</v>
      </c>
      <c r="D187" s="2">
        <f>IFERROR(__xludf.DUMMYFUNCTION("""COMPUTED_VALUE"""),45561.66666666667)</f>
        <v>45561.66667</v>
      </c>
      <c r="E187" s="1">
        <f>IFERROR(__xludf.DUMMYFUNCTION("""COMPUTED_VALUE"""),854.62)</f>
        <v>854.62</v>
      </c>
      <c r="G187" s="2">
        <f>IFERROR(__xludf.DUMMYFUNCTION("""COMPUTED_VALUE"""),45561.66666666667)</f>
        <v>45561.66667</v>
      </c>
      <c r="H187" s="1">
        <f>IFERROR(__xludf.DUMMYFUNCTION("""COMPUTED_VALUE"""),845.37)</f>
        <v>845.37</v>
      </c>
      <c r="J187" s="2">
        <f>IFERROR(__xludf.DUMMYFUNCTION("""COMPUTED_VALUE"""),45561.66666666667)</f>
        <v>45561.66667</v>
      </c>
      <c r="K187" s="1">
        <f>IFERROR(__xludf.DUMMYFUNCTION("""COMPUTED_VALUE"""),851.09)</f>
        <v>851.09</v>
      </c>
      <c r="M187" s="2">
        <f>IFERROR(__xludf.DUMMYFUNCTION("""COMPUTED_VALUE"""),45561.66666666667)</f>
        <v>45561.66667</v>
      </c>
      <c r="N187" s="1">
        <f>IFERROR(__xludf.DUMMYFUNCTION("""COMPUTED_VALUE"""),2.3662669E7)</f>
        <v>23662669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IFERROR(__xludf.DUMMYFUNCTION("""COMPUTED_VALUE"""),851.55)</f>
        <v>851.55</v>
      </c>
      <c r="D188" s="2">
        <f>IFERROR(__xludf.DUMMYFUNCTION("""COMPUTED_VALUE"""),45562.66666666667)</f>
        <v>45562.66667</v>
      </c>
      <c r="E188" s="1">
        <f>IFERROR(__xludf.DUMMYFUNCTION("""COMPUTED_VALUE"""),861.39)</f>
        <v>861.39</v>
      </c>
      <c r="G188" s="2">
        <f>IFERROR(__xludf.DUMMYFUNCTION("""COMPUTED_VALUE"""),45562.66666666667)</f>
        <v>45562.66667</v>
      </c>
      <c r="H188" s="1">
        <f>IFERROR(__xludf.DUMMYFUNCTION("""COMPUTED_VALUE"""),851.55)</f>
        <v>851.55</v>
      </c>
      <c r="J188" s="2">
        <f>IFERROR(__xludf.DUMMYFUNCTION("""COMPUTED_VALUE"""),45562.66666666667)</f>
        <v>45562.66667</v>
      </c>
      <c r="K188" s="1">
        <f>IFERROR(__xludf.DUMMYFUNCTION("""COMPUTED_VALUE"""),859.45)</f>
        <v>859.45</v>
      </c>
      <c r="M188" s="2">
        <f>IFERROR(__xludf.DUMMYFUNCTION("""COMPUTED_VALUE"""),45562.66666666667)</f>
        <v>45562.66667</v>
      </c>
      <c r="N188" s="1">
        <f>IFERROR(__xludf.DUMMYFUNCTION("""COMPUTED_VALUE"""),3.0115744E7)</f>
        <v>30115744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IFERROR(__xludf.DUMMYFUNCTION("""COMPUTED_VALUE"""),862.46)</f>
        <v>862.46</v>
      </c>
      <c r="D189" s="2">
        <f>IFERROR(__xludf.DUMMYFUNCTION("""COMPUTED_VALUE"""),45565.66666666667)</f>
        <v>45565.66667</v>
      </c>
      <c r="E189" s="1">
        <f>IFERROR(__xludf.DUMMYFUNCTION("""COMPUTED_VALUE"""),863.04)</f>
        <v>863.04</v>
      </c>
      <c r="G189" s="2">
        <f>IFERROR(__xludf.DUMMYFUNCTION("""COMPUTED_VALUE"""),45565.66666666667)</f>
        <v>45565.66667</v>
      </c>
      <c r="H189" s="1">
        <f>IFERROR(__xludf.DUMMYFUNCTION("""COMPUTED_VALUE"""),857.28)</f>
        <v>857.28</v>
      </c>
      <c r="J189" s="2">
        <f>IFERROR(__xludf.DUMMYFUNCTION("""COMPUTED_VALUE"""),45565.66666666667)</f>
        <v>45565.66667</v>
      </c>
      <c r="K189" s="1">
        <f>IFERROR(__xludf.DUMMYFUNCTION("""COMPUTED_VALUE"""),861.04)</f>
        <v>861.04</v>
      </c>
      <c r="M189" s="2">
        <f>IFERROR(__xludf.DUMMYFUNCTION("""COMPUTED_VALUE"""),45565.66666666667)</f>
        <v>45565.66667</v>
      </c>
      <c r="N189" s="1">
        <f>IFERROR(__xludf.DUMMYFUNCTION("""COMPUTED_VALUE"""),2.3540494E7)</f>
        <v>23540494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IFERROR(__xludf.DUMMYFUNCTION("""COMPUTED_VALUE"""),862.36)</f>
        <v>862.36</v>
      </c>
      <c r="D190" s="2">
        <f>IFERROR(__xludf.DUMMYFUNCTION("""COMPUTED_VALUE"""),45566.66666666667)</f>
        <v>45566.66667</v>
      </c>
      <c r="E190" s="1">
        <f>IFERROR(__xludf.DUMMYFUNCTION("""COMPUTED_VALUE"""),862.41)</f>
        <v>862.41</v>
      </c>
      <c r="G190" s="2">
        <f>IFERROR(__xludf.DUMMYFUNCTION("""COMPUTED_VALUE"""),45566.66666666667)</f>
        <v>45566.66667</v>
      </c>
      <c r="H190" s="1">
        <f>IFERROR(__xludf.DUMMYFUNCTION("""COMPUTED_VALUE"""),853.18)</f>
        <v>853.18</v>
      </c>
      <c r="J190" s="2">
        <f>IFERROR(__xludf.DUMMYFUNCTION("""COMPUTED_VALUE"""),45566.66666666667)</f>
        <v>45566.66667</v>
      </c>
      <c r="K190" s="1">
        <f>IFERROR(__xludf.DUMMYFUNCTION("""COMPUTED_VALUE"""),856.53)</f>
        <v>856.53</v>
      </c>
      <c r="M190" s="2">
        <f>IFERROR(__xludf.DUMMYFUNCTION("""COMPUTED_VALUE"""),45566.66666666667)</f>
        <v>45566.66667</v>
      </c>
      <c r="N190" s="1">
        <f>IFERROR(__xludf.DUMMYFUNCTION("""COMPUTED_VALUE"""),2.3011761E7)</f>
        <v>23011761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IFERROR(__xludf.DUMMYFUNCTION("""COMPUTED_VALUE"""),853.37)</f>
        <v>853.37</v>
      </c>
      <c r="D191" s="2">
        <f>IFERROR(__xludf.DUMMYFUNCTION("""COMPUTED_VALUE"""),45567.66666666667)</f>
        <v>45567.66667</v>
      </c>
      <c r="E191" s="1">
        <f>IFERROR(__xludf.DUMMYFUNCTION("""COMPUTED_VALUE"""),857.6)</f>
        <v>857.6</v>
      </c>
      <c r="G191" s="2">
        <f>IFERROR(__xludf.DUMMYFUNCTION("""COMPUTED_VALUE"""),45567.66666666667)</f>
        <v>45567.66667</v>
      </c>
      <c r="H191" s="1">
        <f>IFERROR(__xludf.DUMMYFUNCTION("""COMPUTED_VALUE"""),850.28)</f>
        <v>850.28</v>
      </c>
      <c r="J191" s="2">
        <f>IFERROR(__xludf.DUMMYFUNCTION("""COMPUTED_VALUE"""),45567.66666666667)</f>
        <v>45567.66667</v>
      </c>
      <c r="K191" s="1">
        <f>IFERROR(__xludf.DUMMYFUNCTION("""COMPUTED_VALUE"""),850.82)</f>
        <v>850.82</v>
      </c>
      <c r="M191" s="2">
        <f>IFERROR(__xludf.DUMMYFUNCTION("""COMPUTED_VALUE"""),45567.66666666667)</f>
        <v>45567.66667</v>
      </c>
      <c r="N191" s="1">
        <f>IFERROR(__xludf.DUMMYFUNCTION("""COMPUTED_VALUE"""),1.9114833E7)</f>
        <v>19114833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IFERROR(__xludf.DUMMYFUNCTION("""COMPUTED_VALUE"""),850.45)</f>
        <v>850.45</v>
      </c>
      <c r="D192" s="2">
        <f>IFERROR(__xludf.DUMMYFUNCTION("""COMPUTED_VALUE"""),45568.66666666667)</f>
        <v>45568.66667</v>
      </c>
      <c r="E192" s="1">
        <f>IFERROR(__xludf.DUMMYFUNCTION("""COMPUTED_VALUE"""),851.73)</f>
        <v>851.73</v>
      </c>
      <c r="G192" s="2">
        <f>IFERROR(__xludf.DUMMYFUNCTION("""COMPUTED_VALUE"""),45568.66666666667)</f>
        <v>45568.66667</v>
      </c>
      <c r="H192" s="1">
        <f>IFERROR(__xludf.DUMMYFUNCTION("""COMPUTED_VALUE"""),845.23)</f>
        <v>845.23</v>
      </c>
      <c r="J192" s="2">
        <f>IFERROR(__xludf.DUMMYFUNCTION("""COMPUTED_VALUE"""),45568.66666666667)</f>
        <v>45568.66667</v>
      </c>
      <c r="K192" s="1">
        <f>IFERROR(__xludf.DUMMYFUNCTION("""COMPUTED_VALUE"""),849.57)</f>
        <v>849.57</v>
      </c>
      <c r="M192" s="2">
        <f>IFERROR(__xludf.DUMMYFUNCTION("""COMPUTED_VALUE"""),45568.66666666667)</f>
        <v>45568.66667</v>
      </c>
      <c r="N192" s="1">
        <f>IFERROR(__xludf.DUMMYFUNCTION("""COMPUTED_VALUE"""),1.7852242E7)</f>
        <v>17852242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IFERROR(__xludf.DUMMYFUNCTION("""COMPUTED_VALUE"""),850.58)</f>
        <v>850.58</v>
      </c>
      <c r="D193" s="2">
        <f>IFERROR(__xludf.DUMMYFUNCTION("""COMPUTED_VALUE"""),45569.66666666667)</f>
        <v>45569.66667</v>
      </c>
      <c r="E193" s="1">
        <f>IFERROR(__xludf.DUMMYFUNCTION("""COMPUTED_VALUE"""),854.27)</f>
        <v>854.27</v>
      </c>
      <c r="G193" s="2">
        <f>IFERROR(__xludf.DUMMYFUNCTION("""COMPUTED_VALUE"""),45569.66666666667)</f>
        <v>45569.66667</v>
      </c>
      <c r="H193" s="1">
        <f>IFERROR(__xludf.DUMMYFUNCTION("""COMPUTED_VALUE"""),847.89)</f>
        <v>847.89</v>
      </c>
      <c r="J193" s="2">
        <f>IFERROR(__xludf.DUMMYFUNCTION("""COMPUTED_VALUE"""),45569.66666666667)</f>
        <v>45569.66667</v>
      </c>
      <c r="K193" s="1">
        <f>IFERROR(__xludf.DUMMYFUNCTION("""COMPUTED_VALUE"""),852.6)</f>
        <v>852.6</v>
      </c>
      <c r="M193" s="2">
        <f>IFERROR(__xludf.DUMMYFUNCTION("""COMPUTED_VALUE"""),45569.66666666667)</f>
        <v>45569.66667</v>
      </c>
      <c r="N193" s="1">
        <f>IFERROR(__xludf.DUMMYFUNCTION("""COMPUTED_VALUE"""),1.9224652E7)</f>
        <v>19224652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IFERROR(__xludf.DUMMYFUNCTION("""COMPUTED_VALUE"""),850.64)</f>
        <v>850.64</v>
      </c>
      <c r="D194" s="2">
        <f>IFERROR(__xludf.DUMMYFUNCTION("""COMPUTED_VALUE"""),45572.66666666667)</f>
        <v>45572.66667</v>
      </c>
      <c r="E194" s="1">
        <f>IFERROR(__xludf.DUMMYFUNCTION("""COMPUTED_VALUE"""),854.12)</f>
        <v>854.12</v>
      </c>
      <c r="G194" s="2">
        <f>IFERROR(__xludf.DUMMYFUNCTION("""COMPUTED_VALUE"""),45572.66666666667)</f>
        <v>45572.66667</v>
      </c>
      <c r="H194" s="1">
        <f>IFERROR(__xludf.DUMMYFUNCTION("""COMPUTED_VALUE"""),848.36)</f>
        <v>848.36</v>
      </c>
      <c r="J194" s="2">
        <f>IFERROR(__xludf.DUMMYFUNCTION("""COMPUTED_VALUE"""),45572.66666666667)</f>
        <v>45572.66667</v>
      </c>
      <c r="K194" s="1">
        <f>IFERROR(__xludf.DUMMYFUNCTION("""COMPUTED_VALUE"""),852.32)</f>
        <v>852.32</v>
      </c>
      <c r="M194" s="2">
        <f>IFERROR(__xludf.DUMMYFUNCTION("""COMPUTED_VALUE"""),45572.66666666667)</f>
        <v>45572.66667</v>
      </c>
      <c r="N194" s="1">
        <f>IFERROR(__xludf.DUMMYFUNCTION("""COMPUTED_VALUE"""),1.6884782E7)</f>
        <v>16884782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IFERROR(__xludf.DUMMYFUNCTION("""COMPUTED_VALUE"""),855.62)</f>
        <v>855.62</v>
      </c>
      <c r="D195" s="2">
        <f>IFERROR(__xludf.DUMMYFUNCTION("""COMPUTED_VALUE"""),45573.66666666667)</f>
        <v>45573.66667</v>
      </c>
      <c r="E195" s="1">
        <f>IFERROR(__xludf.DUMMYFUNCTION("""COMPUTED_VALUE"""),860.41)</f>
        <v>860.41</v>
      </c>
      <c r="G195" s="2">
        <f>IFERROR(__xludf.DUMMYFUNCTION("""COMPUTED_VALUE"""),45573.66666666667)</f>
        <v>45573.66667</v>
      </c>
      <c r="H195" s="1">
        <f>IFERROR(__xludf.DUMMYFUNCTION("""COMPUTED_VALUE"""),852.84)</f>
        <v>852.84</v>
      </c>
      <c r="J195" s="2">
        <f>IFERROR(__xludf.DUMMYFUNCTION("""COMPUTED_VALUE"""),45573.66666666667)</f>
        <v>45573.66667</v>
      </c>
      <c r="K195" s="1">
        <f>IFERROR(__xludf.DUMMYFUNCTION("""COMPUTED_VALUE"""),859.3)</f>
        <v>859.3</v>
      </c>
      <c r="M195" s="2">
        <f>IFERROR(__xludf.DUMMYFUNCTION("""COMPUTED_VALUE"""),45573.66666666667)</f>
        <v>45573.66667</v>
      </c>
      <c r="N195" s="1">
        <f>IFERROR(__xludf.DUMMYFUNCTION("""COMPUTED_VALUE"""),2.1275042E7)</f>
        <v>21275042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IFERROR(__xludf.DUMMYFUNCTION("""COMPUTED_VALUE"""),857.77)</f>
        <v>857.77</v>
      </c>
      <c r="D196" s="2">
        <f>IFERROR(__xludf.DUMMYFUNCTION("""COMPUTED_VALUE"""),45574.66666666667)</f>
        <v>45574.66667</v>
      </c>
      <c r="E196" s="1">
        <f>IFERROR(__xludf.DUMMYFUNCTION("""COMPUTED_VALUE"""),868.32)</f>
        <v>868.32</v>
      </c>
      <c r="G196" s="2">
        <f>IFERROR(__xludf.DUMMYFUNCTION("""COMPUTED_VALUE"""),45574.66666666667)</f>
        <v>45574.66667</v>
      </c>
      <c r="H196" s="1">
        <f>IFERROR(__xludf.DUMMYFUNCTION("""COMPUTED_VALUE"""),856.96)</f>
        <v>856.96</v>
      </c>
      <c r="J196" s="2">
        <f>IFERROR(__xludf.DUMMYFUNCTION("""COMPUTED_VALUE"""),45574.66666666667)</f>
        <v>45574.66667</v>
      </c>
      <c r="K196" s="1">
        <f>IFERROR(__xludf.DUMMYFUNCTION("""COMPUTED_VALUE"""),864.13)</f>
        <v>864.13</v>
      </c>
      <c r="M196" s="2">
        <f>IFERROR(__xludf.DUMMYFUNCTION("""COMPUTED_VALUE"""),45574.66666666667)</f>
        <v>45574.66667</v>
      </c>
      <c r="N196" s="1">
        <f>IFERROR(__xludf.DUMMYFUNCTION("""COMPUTED_VALUE"""),2.1122992E7)</f>
        <v>21122992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IFERROR(__xludf.DUMMYFUNCTION("""COMPUTED_VALUE"""),866.47)</f>
        <v>866.47</v>
      </c>
      <c r="D197" s="2">
        <f>IFERROR(__xludf.DUMMYFUNCTION("""COMPUTED_VALUE"""),45575.66666666667)</f>
        <v>45575.66667</v>
      </c>
      <c r="E197" s="1">
        <f>IFERROR(__xludf.DUMMYFUNCTION("""COMPUTED_VALUE"""),869.25)</f>
        <v>869.25</v>
      </c>
      <c r="G197" s="2">
        <f>IFERROR(__xludf.DUMMYFUNCTION("""COMPUTED_VALUE"""),45575.66666666667)</f>
        <v>45575.66667</v>
      </c>
      <c r="H197" s="1">
        <f>IFERROR(__xludf.DUMMYFUNCTION("""COMPUTED_VALUE"""),862.9)</f>
        <v>862.9</v>
      </c>
      <c r="J197" s="2">
        <f>IFERROR(__xludf.DUMMYFUNCTION("""COMPUTED_VALUE"""),45575.66666666667)</f>
        <v>45575.66667</v>
      </c>
      <c r="K197" s="1">
        <f>IFERROR(__xludf.DUMMYFUNCTION("""COMPUTED_VALUE"""),865.28)</f>
        <v>865.28</v>
      </c>
      <c r="M197" s="2">
        <f>IFERROR(__xludf.DUMMYFUNCTION("""COMPUTED_VALUE"""),45575.66666666667)</f>
        <v>45575.66667</v>
      </c>
      <c r="N197" s="1">
        <f>IFERROR(__xludf.DUMMYFUNCTION("""COMPUTED_VALUE"""),1.8273239E7)</f>
        <v>18273239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IFERROR(__xludf.DUMMYFUNCTION("""COMPUTED_VALUE"""),867.45)</f>
        <v>867.45</v>
      </c>
      <c r="D198" s="2">
        <f>IFERROR(__xludf.DUMMYFUNCTION("""COMPUTED_VALUE"""),45576.66666666667)</f>
        <v>45576.66667</v>
      </c>
      <c r="E198" s="1">
        <f>IFERROR(__xludf.DUMMYFUNCTION("""COMPUTED_VALUE"""),871.82)</f>
        <v>871.82</v>
      </c>
      <c r="G198" s="2">
        <f>IFERROR(__xludf.DUMMYFUNCTION("""COMPUTED_VALUE"""),45576.66666666667)</f>
        <v>45576.66667</v>
      </c>
      <c r="H198" s="1">
        <f>IFERROR(__xludf.DUMMYFUNCTION("""COMPUTED_VALUE"""),860.64)</f>
        <v>860.64</v>
      </c>
      <c r="J198" s="2">
        <f>IFERROR(__xludf.DUMMYFUNCTION("""COMPUTED_VALUE"""),45576.66666666667)</f>
        <v>45576.66667</v>
      </c>
      <c r="K198" s="1">
        <f>IFERROR(__xludf.DUMMYFUNCTION("""COMPUTED_VALUE"""),863.71)</f>
        <v>863.71</v>
      </c>
      <c r="M198" s="2">
        <f>IFERROR(__xludf.DUMMYFUNCTION("""COMPUTED_VALUE"""),45576.66666666667)</f>
        <v>45576.66667</v>
      </c>
      <c r="N198" s="1">
        <f>IFERROR(__xludf.DUMMYFUNCTION("""COMPUTED_VALUE"""),2.2649676E7)</f>
        <v>22649676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IFERROR(__xludf.DUMMYFUNCTION("""COMPUTED_VALUE"""),865.15)</f>
        <v>865.15</v>
      </c>
      <c r="D199" s="2">
        <f>IFERROR(__xludf.DUMMYFUNCTION("""COMPUTED_VALUE"""),45579.66666666667)</f>
        <v>45579.66667</v>
      </c>
      <c r="E199" s="1">
        <f>IFERROR(__xludf.DUMMYFUNCTION("""COMPUTED_VALUE"""),868.73)</f>
        <v>868.73</v>
      </c>
      <c r="G199" s="2">
        <f>IFERROR(__xludf.DUMMYFUNCTION("""COMPUTED_VALUE"""),45579.66666666667)</f>
        <v>45579.66667</v>
      </c>
      <c r="H199" s="1">
        <f>IFERROR(__xludf.DUMMYFUNCTION("""COMPUTED_VALUE"""),858.88)</f>
        <v>858.88</v>
      </c>
      <c r="J199" s="2">
        <f>IFERROR(__xludf.DUMMYFUNCTION("""COMPUTED_VALUE"""),45579.66666666667)</f>
        <v>45579.66667</v>
      </c>
      <c r="K199" s="1">
        <f>IFERROR(__xludf.DUMMYFUNCTION("""COMPUTED_VALUE"""),864.87)</f>
        <v>864.87</v>
      </c>
      <c r="M199" s="2">
        <f>IFERROR(__xludf.DUMMYFUNCTION("""COMPUTED_VALUE"""),45579.66666666667)</f>
        <v>45579.66667</v>
      </c>
      <c r="N199" s="1">
        <f>IFERROR(__xludf.DUMMYFUNCTION("""COMPUTED_VALUE"""),3.7461043E7)</f>
        <v>37461043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IFERROR(__xludf.DUMMYFUNCTION("""COMPUTED_VALUE"""),869.78)</f>
        <v>869.78</v>
      </c>
      <c r="D200" s="2">
        <f>IFERROR(__xludf.DUMMYFUNCTION("""COMPUTED_VALUE"""),45580.66666666667)</f>
        <v>45580.66667</v>
      </c>
      <c r="E200" s="1">
        <f>IFERROR(__xludf.DUMMYFUNCTION("""COMPUTED_VALUE"""),903.75)</f>
        <v>903.75</v>
      </c>
      <c r="G200" s="2">
        <f>IFERROR(__xludf.DUMMYFUNCTION("""COMPUTED_VALUE"""),45580.66666666667)</f>
        <v>45580.66667</v>
      </c>
      <c r="H200" s="1">
        <f>IFERROR(__xludf.DUMMYFUNCTION("""COMPUTED_VALUE"""),869.75)</f>
        <v>869.75</v>
      </c>
      <c r="J200" s="2">
        <f>IFERROR(__xludf.DUMMYFUNCTION("""COMPUTED_VALUE"""),45580.66666666667)</f>
        <v>45580.66667</v>
      </c>
      <c r="K200" s="1">
        <f>IFERROR(__xludf.DUMMYFUNCTION("""COMPUTED_VALUE"""),894.29)</f>
        <v>894.29</v>
      </c>
      <c r="M200" s="2">
        <f>IFERROR(__xludf.DUMMYFUNCTION("""COMPUTED_VALUE"""),45580.66666666667)</f>
        <v>45580.66667</v>
      </c>
      <c r="N200" s="1">
        <f>IFERROR(__xludf.DUMMYFUNCTION("""COMPUTED_VALUE"""),9.3660812E7)</f>
        <v>93660812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IFERROR(__xludf.DUMMYFUNCTION("""COMPUTED_VALUE"""),890.95)</f>
        <v>890.95</v>
      </c>
      <c r="D201" s="2">
        <f>IFERROR(__xludf.DUMMYFUNCTION("""COMPUTED_VALUE"""),45581.66666666667)</f>
        <v>45581.66667</v>
      </c>
      <c r="E201" s="1">
        <f>IFERROR(__xludf.DUMMYFUNCTION("""COMPUTED_VALUE"""),909.17)</f>
        <v>909.17</v>
      </c>
      <c r="G201" s="2">
        <f>IFERROR(__xludf.DUMMYFUNCTION("""COMPUTED_VALUE"""),45581.66666666667)</f>
        <v>45581.66667</v>
      </c>
      <c r="H201" s="1">
        <f>IFERROR(__xludf.DUMMYFUNCTION("""COMPUTED_VALUE"""),887.74)</f>
        <v>887.74</v>
      </c>
      <c r="J201" s="2">
        <f>IFERROR(__xludf.DUMMYFUNCTION("""COMPUTED_VALUE"""),45581.66666666667)</f>
        <v>45581.66667</v>
      </c>
      <c r="K201" s="1">
        <f>IFERROR(__xludf.DUMMYFUNCTION("""COMPUTED_VALUE"""),908.59)</f>
        <v>908.59</v>
      </c>
      <c r="M201" s="2">
        <f>IFERROR(__xludf.DUMMYFUNCTION("""COMPUTED_VALUE"""),45581.66666666667)</f>
        <v>45581.66667</v>
      </c>
      <c r="N201" s="1">
        <f>IFERROR(__xludf.DUMMYFUNCTION("""COMPUTED_VALUE"""),5.2869778E7)</f>
        <v>52869778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IFERROR(__xludf.DUMMYFUNCTION("""COMPUTED_VALUE"""),898.4)</f>
        <v>898.4</v>
      </c>
      <c r="D202" s="2">
        <f>IFERROR(__xludf.DUMMYFUNCTION("""COMPUTED_VALUE"""),45582.66666666667)</f>
        <v>45582.66667</v>
      </c>
      <c r="E202" s="1">
        <f>IFERROR(__xludf.DUMMYFUNCTION("""COMPUTED_VALUE"""),905.04)</f>
        <v>905.04</v>
      </c>
      <c r="G202" s="2">
        <f>IFERROR(__xludf.DUMMYFUNCTION("""COMPUTED_VALUE"""),45582.66666666667)</f>
        <v>45582.66667</v>
      </c>
      <c r="H202" s="1">
        <f>IFERROR(__xludf.DUMMYFUNCTION("""COMPUTED_VALUE"""),896.7)</f>
        <v>896.7</v>
      </c>
      <c r="J202" s="2">
        <f>IFERROR(__xludf.DUMMYFUNCTION("""COMPUTED_VALUE"""),45582.66666666667)</f>
        <v>45582.66667</v>
      </c>
      <c r="K202" s="1">
        <f>IFERROR(__xludf.DUMMYFUNCTION("""COMPUTED_VALUE"""),901.4)</f>
        <v>901.4</v>
      </c>
      <c r="M202" s="2">
        <f>IFERROR(__xludf.DUMMYFUNCTION("""COMPUTED_VALUE"""),45582.66666666667)</f>
        <v>45582.66667</v>
      </c>
      <c r="N202" s="1">
        <f>IFERROR(__xludf.DUMMYFUNCTION("""COMPUTED_VALUE"""),3.471226E7)</f>
        <v>34712260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IFERROR(__xludf.DUMMYFUNCTION("""COMPUTED_VALUE"""),901.7)</f>
        <v>901.7</v>
      </c>
      <c r="D203" s="2">
        <f>IFERROR(__xludf.DUMMYFUNCTION("""COMPUTED_VALUE"""),45583.66666666667)</f>
        <v>45583.66667</v>
      </c>
      <c r="E203" s="1">
        <f>IFERROR(__xludf.DUMMYFUNCTION("""COMPUTED_VALUE"""),909.91)</f>
        <v>909.91</v>
      </c>
      <c r="G203" s="2">
        <f>IFERROR(__xludf.DUMMYFUNCTION("""COMPUTED_VALUE"""),45583.66666666667)</f>
        <v>45583.66667</v>
      </c>
      <c r="H203" s="1">
        <f>IFERROR(__xludf.DUMMYFUNCTION("""COMPUTED_VALUE"""),895.7)</f>
        <v>895.7</v>
      </c>
      <c r="J203" s="2">
        <f>IFERROR(__xludf.DUMMYFUNCTION("""COMPUTED_VALUE"""),45583.66666666667)</f>
        <v>45583.66667</v>
      </c>
      <c r="K203" s="1">
        <f>IFERROR(__xludf.DUMMYFUNCTION("""COMPUTED_VALUE"""),907.59)</f>
        <v>907.59</v>
      </c>
      <c r="M203" s="2">
        <f>IFERROR(__xludf.DUMMYFUNCTION("""COMPUTED_VALUE"""),45583.66666666667)</f>
        <v>45583.66667</v>
      </c>
      <c r="N203" s="1">
        <f>IFERROR(__xludf.DUMMYFUNCTION("""COMPUTED_VALUE"""),2.4108774E7)</f>
        <v>24108774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IFERROR(__xludf.DUMMYFUNCTION("""COMPUTED_VALUE"""),909.41)</f>
        <v>909.41</v>
      </c>
      <c r="D204" s="2">
        <f>IFERROR(__xludf.DUMMYFUNCTION("""COMPUTED_VALUE"""),45586.66666666667)</f>
        <v>45586.66667</v>
      </c>
      <c r="E204" s="1">
        <f>IFERROR(__xludf.DUMMYFUNCTION("""COMPUTED_VALUE"""),912.02)</f>
        <v>912.02</v>
      </c>
      <c r="G204" s="2">
        <f>IFERROR(__xludf.DUMMYFUNCTION("""COMPUTED_VALUE"""),45586.66666666667)</f>
        <v>45586.66667</v>
      </c>
      <c r="H204" s="1">
        <f>IFERROR(__xludf.DUMMYFUNCTION("""COMPUTED_VALUE"""),901.44)</f>
        <v>901.44</v>
      </c>
      <c r="J204" s="2">
        <f>IFERROR(__xludf.DUMMYFUNCTION("""COMPUTED_VALUE"""),45586.66666666667)</f>
        <v>45586.66667</v>
      </c>
      <c r="K204" s="1">
        <f>IFERROR(__xludf.DUMMYFUNCTION("""COMPUTED_VALUE"""),902.6)</f>
        <v>902.6</v>
      </c>
      <c r="M204" s="2">
        <f>IFERROR(__xludf.DUMMYFUNCTION("""COMPUTED_VALUE"""),45586.66666666667)</f>
        <v>45586.66667</v>
      </c>
      <c r="N204" s="1">
        <f>IFERROR(__xludf.DUMMYFUNCTION("""COMPUTED_VALUE"""),2.219387E7)</f>
        <v>22193870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IFERROR(__xludf.DUMMYFUNCTION("""COMPUTED_VALUE"""),900.35)</f>
        <v>900.35</v>
      </c>
      <c r="D205" s="2">
        <f>IFERROR(__xludf.DUMMYFUNCTION("""COMPUTED_VALUE"""),45587.66666666667)</f>
        <v>45587.66667</v>
      </c>
      <c r="E205" s="1">
        <f>IFERROR(__xludf.DUMMYFUNCTION("""COMPUTED_VALUE"""),900.82)</f>
        <v>900.82</v>
      </c>
      <c r="G205" s="2">
        <f>IFERROR(__xludf.DUMMYFUNCTION("""COMPUTED_VALUE"""),45587.66666666667)</f>
        <v>45587.66667</v>
      </c>
      <c r="H205" s="1">
        <f>IFERROR(__xludf.DUMMYFUNCTION("""COMPUTED_VALUE"""),890.6)</f>
        <v>890.6</v>
      </c>
      <c r="J205" s="2">
        <f>IFERROR(__xludf.DUMMYFUNCTION("""COMPUTED_VALUE"""),45587.66666666667)</f>
        <v>45587.66667</v>
      </c>
      <c r="K205" s="1">
        <f>IFERROR(__xludf.DUMMYFUNCTION("""COMPUTED_VALUE"""),891.32)</f>
        <v>891.32</v>
      </c>
      <c r="M205" s="2">
        <f>IFERROR(__xludf.DUMMYFUNCTION("""COMPUTED_VALUE"""),45587.66666666667)</f>
        <v>45587.66667</v>
      </c>
      <c r="N205" s="1">
        <f>IFERROR(__xludf.DUMMYFUNCTION("""COMPUTED_VALUE"""),3.9335134E7)</f>
        <v>39335134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IFERROR(__xludf.DUMMYFUNCTION("""COMPUTED_VALUE"""),891.91)</f>
        <v>891.91</v>
      </c>
      <c r="D206" s="2">
        <f>IFERROR(__xludf.DUMMYFUNCTION("""COMPUTED_VALUE"""),45588.66666666667)</f>
        <v>45588.66667</v>
      </c>
      <c r="E206" s="1">
        <f>IFERROR(__xludf.DUMMYFUNCTION("""COMPUTED_VALUE"""),892.95)</f>
        <v>892.95</v>
      </c>
      <c r="G206" s="2">
        <f>IFERROR(__xludf.DUMMYFUNCTION("""COMPUTED_VALUE"""),45588.66666666667)</f>
        <v>45588.66667</v>
      </c>
      <c r="H206" s="1">
        <f>IFERROR(__xludf.DUMMYFUNCTION("""COMPUTED_VALUE"""),884.75)</f>
        <v>884.75</v>
      </c>
      <c r="J206" s="2">
        <f>IFERROR(__xludf.DUMMYFUNCTION("""COMPUTED_VALUE"""),45588.66666666667)</f>
        <v>45588.66667</v>
      </c>
      <c r="K206" s="1">
        <f>IFERROR(__xludf.DUMMYFUNCTION("""COMPUTED_VALUE"""),887.92)</f>
        <v>887.92</v>
      </c>
      <c r="M206" s="2">
        <f>IFERROR(__xludf.DUMMYFUNCTION("""COMPUTED_VALUE"""),45588.66666666667)</f>
        <v>45588.66667</v>
      </c>
      <c r="N206" s="1">
        <f>IFERROR(__xludf.DUMMYFUNCTION("""COMPUTED_VALUE"""),2.790667E7)</f>
        <v>27906670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IFERROR(__xludf.DUMMYFUNCTION("""COMPUTED_VALUE"""),885.63)</f>
        <v>885.63</v>
      </c>
      <c r="D207" s="2">
        <f>IFERROR(__xludf.DUMMYFUNCTION("""COMPUTED_VALUE"""),45589.66666666667)</f>
        <v>45589.66667</v>
      </c>
      <c r="E207" s="1">
        <f>IFERROR(__xludf.DUMMYFUNCTION("""COMPUTED_VALUE"""),896.78)</f>
        <v>896.78</v>
      </c>
      <c r="G207" s="2">
        <f>IFERROR(__xludf.DUMMYFUNCTION("""COMPUTED_VALUE"""),45589.66666666667)</f>
        <v>45589.66667</v>
      </c>
      <c r="H207" s="1">
        <f>IFERROR(__xludf.DUMMYFUNCTION("""COMPUTED_VALUE"""),885.01)</f>
        <v>885.01</v>
      </c>
      <c r="J207" s="2">
        <f>IFERROR(__xludf.DUMMYFUNCTION("""COMPUTED_VALUE"""),45589.66666666667)</f>
        <v>45589.66667</v>
      </c>
      <c r="K207" s="1">
        <f>IFERROR(__xludf.DUMMYFUNCTION("""COMPUTED_VALUE"""),889.86)</f>
        <v>889.86</v>
      </c>
      <c r="M207" s="2">
        <f>IFERROR(__xludf.DUMMYFUNCTION("""COMPUTED_VALUE"""),45589.66666666667)</f>
        <v>45589.66667</v>
      </c>
      <c r="N207" s="1">
        <f>IFERROR(__xludf.DUMMYFUNCTION("""COMPUTED_VALUE"""),2.1389944E7)</f>
        <v>21389944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IFERROR(__xludf.DUMMYFUNCTION("""COMPUTED_VALUE"""),887.67)</f>
        <v>887.67</v>
      </c>
      <c r="D208" s="2">
        <f>IFERROR(__xludf.DUMMYFUNCTION("""COMPUTED_VALUE"""),45590.66666666667)</f>
        <v>45590.66667</v>
      </c>
      <c r="E208" s="1">
        <f>IFERROR(__xludf.DUMMYFUNCTION("""COMPUTED_VALUE"""),889.71)</f>
        <v>889.71</v>
      </c>
      <c r="G208" s="2">
        <f>IFERROR(__xludf.DUMMYFUNCTION("""COMPUTED_VALUE"""),45590.66666666667)</f>
        <v>45590.66667</v>
      </c>
      <c r="H208" s="1">
        <f>IFERROR(__xludf.DUMMYFUNCTION("""COMPUTED_VALUE"""),882.09)</f>
        <v>882.09</v>
      </c>
      <c r="J208" s="2">
        <f>IFERROR(__xludf.DUMMYFUNCTION("""COMPUTED_VALUE"""),45590.66666666667)</f>
        <v>45590.66667</v>
      </c>
      <c r="K208" s="1">
        <f>IFERROR(__xludf.DUMMYFUNCTION("""COMPUTED_VALUE"""),884.08)</f>
        <v>884.08</v>
      </c>
      <c r="M208" s="2">
        <f>IFERROR(__xludf.DUMMYFUNCTION("""COMPUTED_VALUE"""),45590.66666666667)</f>
        <v>45590.66667</v>
      </c>
      <c r="N208" s="1">
        <f>IFERROR(__xludf.DUMMYFUNCTION("""COMPUTED_VALUE"""),2.0289787E7)</f>
        <v>20289787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IFERROR(__xludf.DUMMYFUNCTION("""COMPUTED_VALUE"""),887.37)</f>
        <v>887.37</v>
      </c>
      <c r="D209" s="2">
        <f>IFERROR(__xludf.DUMMYFUNCTION("""COMPUTED_VALUE"""),45593.66666666667)</f>
        <v>45593.66667</v>
      </c>
      <c r="E209" s="1">
        <f>IFERROR(__xludf.DUMMYFUNCTION("""COMPUTED_VALUE"""),888.15)</f>
        <v>888.15</v>
      </c>
      <c r="G209" s="2">
        <f>IFERROR(__xludf.DUMMYFUNCTION("""COMPUTED_VALUE"""),45593.66666666667)</f>
        <v>45593.66667</v>
      </c>
      <c r="H209" s="1">
        <f>IFERROR(__xludf.DUMMYFUNCTION("""COMPUTED_VALUE"""),883.31)</f>
        <v>883.31</v>
      </c>
      <c r="J209" s="2">
        <f>IFERROR(__xludf.DUMMYFUNCTION("""COMPUTED_VALUE"""),45593.66666666667)</f>
        <v>45593.66667</v>
      </c>
      <c r="K209" s="1">
        <f>IFERROR(__xludf.DUMMYFUNCTION("""COMPUTED_VALUE"""),883.69)</f>
        <v>883.69</v>
      </c>
      <c r="M209" s="2">
        <f>IFERROR(__xludf.DUMMYFUNCTION("""COMPUTED_VALUE"""),45593.66666666667)</f>
        <v>45593.66667</v>
      </c>
      <c r="N209" s="1">
        <f>IFERROR(__xludf.DUMMYFUNCTION("""COMPUTED_VALUE"""),1.8312711E7)</f>
        <v>18312711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IFERROR(__xludf.DUMMYFUNCTION("""COMPUTED_VALUE"""),881.67)</f>
        <v>881.67</v>
      </c>
      <c r="D210" s="2">
        <f>IFERROR(__xludf.DUMMYFUNCTION("""COMPUTED_VALUE"""),45594.66666666667)</f>
        <v>45594.66667</v>
      </c>
      <c r="E210" s="1">
        <f>IFERROR(__xludf.DUMMYFUNCTION("""COMPUTED_VALUE"""),887.42)</f>
        <v>887.42</v>
      </c>
      <c r="G210" s="2">
        <f>IFERROR(__xludf.DUMMYFUNCTION("""COMPUTED_VALUE"""),45594.66666666667)</f>
        <v>45594.66667</v>
      </c>
      <c r="H210" s="1">
        <f>IFERROR(__xludf.DUMMYFUNCTION("""COMPUTED_VALUE"""),876.32)</f>
        <v>876.32</v>
      </c>
      <c r="J210" s="2">
        <f>IFERROR(__xludf.DUMMYFUNCTION("""COMPUTED_VALUE"""),45594.66666666667)</f>
        <v>45594.66667</v>
      </c>
      <c r="K210" s="1">
        <f>IFERROR(__xludf.DUMMYFUNCTION("""COMPUTED_VALUE"""),876.86)</f>
        <v>876.86</v>
      </c>
      <c r="M210" s="2">
        <f>IFERROR(__xludf.DUMMYFUNCTION("""COMPUTED_VALUE"""),45594.66666666667)</f>
        <v>45594.66667</v>
      </c>
      <c r="N210" s="1">
        <f>IFERROR(__xludf.DUMMYFUNCTION("""COMPUTED_VALUE"""),2.0816981E7)</f>
        <v>20816981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IFERROR(__xludf.DUMMYFUNCTION("""COMPUTED_VALUE"""),874.31)</f>
        <v>874.31</v>
      </c>
      <c r="D211" s="2">
        <f>IFERROR(__xludf.DUMMYFUNCTION("""COMPUTED_VALUE"""),45595.66666666667)</f>
        <v>45595.66667</v>
      </c>
      <c r="E211" s="1">
        <f>IFERROR(__xludf.DUMMYFUNCTION("""COMPUTED_VALUE"""),875.4)</f>
        <v>875.4</v>
      </c>
      <c r="G211" s="2">
        <f>IFERROR(__xludf.DUMMYFUNCTION("""COMPUTED_VALUE"""),45595.66666666667)</f>
        <v>45595.66667</v>
      </c>
      <c r="H211" s="1">
        <f>IFERROR(__xludf.DUMMYFUNCTION("""COMPUTED_VALUE"""),860.93)</f>
        <v>860.93</v>
      </c>
      <c r="J211" s="2">
        <f>IFERROR(__xludf.DUMMYFUNCTION("""COMPUTED_VALUE"""),45595.66666666667)</f>
        <v>45595.66667</v>
      </c>
      <c r="K211" s="1">
        <f>IFERROR(__xludf.DUMMYFUNCTION("""COMPUTED_VALUE"""),864.92)</f>
        <v>864.92</v>
      </c>
      <c r="M211" s="2">
        <f>IFERROR(__xludf.DUMMYFUNCTION("""COMPUTED_VALUE"""),45595.66666666667)</f>
        <v>45595.66667</v>
      </c>
      <c r="N211" s="1">
        <f>IFERROR(__xludf.DUMMYFUNCTION("""COMPUTED_VALUE"""),1.6777784E7)</f>
        <v>16777784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IFERROR(__xludf.DUMMYFUNCTION("""COMPUTED_VALUE"""),862.98)</f>
        <v>862.98</v>
      </c>
      <c r="D212" s="2">
        <f>IFERROR(__xludf.DUMMYFUNCTION("""COMPUTED_VALUE"""),45596.66666666667)</f>
        <v>45596.66667</v>
      </c>
      <c r="E212" s="1">
        <f>IFERROR(__xludf.DUMMYFUNCTION("""COMPUTED_VALUE"""),871.24)</f>
        <v>871.24</v>
      </c>
      <c r="G212" s="2">
        <f>IFERROR(__xludf.DUMMYFUNCTION("""COMPUTED_VALUE"""),45596.66666666667)</f>
        <v>45596.66667</v>
      </c>
      <c r="H212" s="1">
        <f>IFERROR(__xludf.DUMMYFUNCTION("""COMPUTED_VALUE"""),862.81)</f>
        <v>862.81</v>
      </c>
      <c r="J212" s="2">
        <f>IFERROR(__xludf.DUMMYFUNCTION("""COMPUTED_VALUE"""),45596.66666666667)</f>
        <v>45596.66667</v>
      </c>
      <c r="K212" s="1">
        <f>IFERROR(__xludf.DUMMYFUNCTION("""COMPUTED_VALUE"""),865.71)</f>
        <v>865.71</v>
      </c>
      <c r="M212" s="2">
        <f>IFERROR(__xludf.DUMMYFUNCTION("""COMPUTED_VALUE"""),45596.66666666667)</f>
        <v>45596.66667</v>
      </c>
      <c r="N212" s="1">
        <f>IFERROR(__xludf.DUMMYFUNCTION("""COMPUTED_VALUE"""),2.1180472E7)</f>
        <v>21180472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IFERROR(__xludf.DUMMYFUNCTION("""COMPUTED_VALUE"""),888.54)</f>
        <v>888.54</v>
      </c>
      <c r="D213" s="2">
        <f>IFERROR(__xludf.DUMMYFUNCTION("""COMPUTED_VALUE"""),45597.66666666667)</f>
        <v>45597.66667</v>
      </c>
      <c r="E213" s="1">
        <f>IFERROR(__xludf.DUMMYFUNCTION("""COMPUTED_VALUE"""),915.41)</f>
        <v>915.41</v>
      </c>
      <c r="G213" s="2">
        <f>IFERROR(__xludf.DUMMYFUNCTION("""COMPUTED_VALUE"""),45597.66666666667)</f>
        <v>45597.66667</v>
      </c>
      <c r="H213" s="1">
        <f>IFERROR(__xludf.DUMMYFUNCTION("""COMPUTED_VALUE"""),888.54)</f>
        <v>888.54</v>
      </c>
      <c r="J213" s="2">
        <f>IFERROR(__xludf.DUMMYFUNCTION("""COMPUTED_VALUE"""),45597.66666666667)</f>
        <v>45597.66667</v>
      </c>
      <c r="K213" s="1">
        <f>IFERROR(__xludf.DUMMYFUNCTION("""COMPUTED_VALUE"""),900.51)</f>
        <v>900.51</v>
      </c>
      <c r="M213" s="2">
        <f>IFERROR(__xludf.DUMMYFUNCTION("""COMPUTED_VALUE"""),45597.66666666667)</f>
        <v>45597.66667</v>
      </c>
      <c r="N213" s="1">
        <f>IFERROR(__xludf.DUMMYFUNCTION("""COMPUTED_VALUE"""),1.7675489E7)</f>
        <v>17675489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IFERROR(__xludf.DUMMYFUNCTION("""COMPUTED_VALUE"""),904.53)</f>
        <v>904.53</v>
      </c>
      <c r="D214" s="2">
        <f>IFERROR(__xludf.DUMMYFUNCTION("""COMPUTED_VALUE"""),45600.66666666667)</f>
        <v>45600.66667</v>
      </c>
      <c r="E214" s="1">
        <f>IFERROR(__xludf.DUMMYFUNCTION("""COMPUTED_VALUE"""),906.83)</f>
        <v>906.83</v>
      </c>
      <c r="G214" s="2">
        <f>IFERROR(__xludf.DUMMYFUNCTION("""COMPUTED_VALUE"""),45600.66666666667)</f>
        <v>45600.66667</v>
      </c>
      <c r="H214" s="1">
        <f>IFERROR(__xludf.DUMMYFUNCTION("""COMPUTED_VALUE"""),885.74)</f>
        <v>885.74</v>
      </c>
      <c r="J214" s="2">
        <f>IFERROR(__xludf.DUMMYFUNCTION("""COMPUTED_VALUE"""),45600.66666666667)</f>
        <v>45600.66667</v>
      </c>
      <c r="K214" s="1">
        <f>IFERROR(__xludf.DUMMYFUNCTION("""COMPUTED_VALUE"""),886.39)</f>
        <v>886.39</v>
      </c>
      <c r="M214" s="2">
        <f>IFERROR(__xludf.DUMMYFUNCTION("""COMPUTED_VALUE"""),45600.66666666667)</f>
        <v>45600.66667</v>
      </c>
      <c r="N214" s="1">
        <f>IFERROR(__xludf.DUMMYFUNCTION("""COMPUTED_VALUE"""),1.766172E7)</f>
        <v>17661720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IFERROR(__xludf.DUMMYFUNCTION("""COMPUTED_VALUE"""),888.41)</f>
        <v>888.41</v>
      </c>
      <c r="D215" s="2">
        <f>IFERROR(__xludf.DUMMYFUNCTION("""COMPUTED_VALUE"""),45601.66666666667)</f>
        <v>45601.66667</v>
      </c>
      <c r="E215" s="1">
        <f>IFERROR(__xludf.DUMMYFUNCTION("""COMPUTED_VALUE"""),899.08)</f>
        <v>899.08</v>
      </c>
      <c r="G215" s="2">
        <f>IFERROR(__xludf.DUMMYFUNCTION("""COMPUTED_VALUE"""),45601.66666666667)</f>
        <v>45601.66667</v>
      </c>
      <c r="H215" s="1">
        <f>IFERROR(__xludf.DUMMYFUNCTION("""COMPUTED_VALUE"""),878.16)</f>
        <v>878.16</v>
      </c>
      <c r="J215" s="2">
        <f>IFERROR(__xludf.DUMMYFUNCTION("""COMPUTED_VALUE"""),45601.66666666667)</f>
        <v>45601.66667</v>
      </c>
      <c r="K215" s="1">
        <f>IFERROR(__xludf.DUMMYFUNCTION("""COMPUTED_VALUE"""),892.76)</f>
        <v>892.76</v>
      </c>
      <c r="M215" s="2">
        <f>IFERROR(__xludf.DUMMYFUNCTION("""COMPUTED_VALUE"""),45601.66666666667)</f>
        <v>45601.66667</v>
      </c>
      <c r="N215" s="1">
        <f>IFERROR(__xludf.DUMMYFUNCTION("""COMPUTED_VALUE"""),2.1799192E7)</f>
        <v>21799192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IFERROR(__xludf.DUMMYFUNCTION("""COMPUTED_VALUE"""),908.71)</f>
        <v>908.71</v>
      </c>
      <c r="D216" s="2">
        <f>IFERROR(__xludf.DUMMYFUNCTION("""COMPUTED_VALUE"""),45602.66666666667)</f>
        <v>45602.66667</v>
      </c>
      <c r="E216" s="1">
        <f>IFERROR(__xludf.DUMMYFUNCTION("""COMPUTED_VALUE"""),926.4)</f>
        <v>926.4</v>
      </c>
      <c r="G216" s="2">
        <f>IFERROR(__xludf.DUMMYFUNCTION("""COMPUTED_VALUE"""),45602.66666666667)</f>
        <v>45602.66667</v>
      </c>
      <c r="H216" s="1">
        <f>IFERROR(__xludf.DUMMYFUNCTION("""COMPUTED_VALUE"""),906.95)</f>
        <v>906.95</v>
      </c>
      <c r="J216" s="2">
        <f>IFERROR(__xludf.DUMMYFUNCTION("""COMPUTED_VALUE"""),45602.66666666667)</f>
        <v>45602.66667</v>
      </c>
      <c r="K216" s="1">
        <f>IFERROR(__xludf.DUMMYFUNCTION("""COMPUTED_VALUE"""),919.94)</f>
        <v>919.94</v>
      </c>
      <c r="M216" s="2">
        <f>IFERROR(__xludf.DUMMYFUNCTION("""COMPUTED_VALUE"""),45602.66666666667)</f>
        <v>45602.66667</v>
      </c>
      <c r="N216" s="1">
        <f>IFERROR(__xludf.DUMMYFUNCTION("""COMPUTED_VALUE"""),2.5873048E7)</f>
        <v>25873048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IFERROR(__xludf.DUMMYFUNCTION("""COMPUTED_VALUE"""),932.57)</f>
        <v>932.57</v>
      </c>
      <c r="D217" s="2">
        <f>IFERROR(__xludf.DUMMYFUNCTION("""COMPUTED_VALUE"""),45603.66666666667)</f>
        <v>45603.66667</v>
      </c>
      <c r="E217" s="1">
        <f>IFERROR(__xludf.DUMMYFUNCTION("""COMPUTED_VALUE"""),940.42)</f>
        <v>940.42</v>
      </c>
      <c r="G217" s="2">
        <f>IFERROR(__xludf.DUMMYFUNCTION("""COMPUTED_VALUE"""),45603.66666666667)</f>
        <v>45603.66667</v>
      </c>
      <c r="H217" s="1">
        <f>IFERROR(__xludf.DUMMYFUNCTION("""COMPUTED_VALUE"""),929.02)</f>
        <v>929.02</v>
      </c>
      <c r="J217" s="2">
        <f>IFERROR(__xludf.DUMMYFUNCTION("""COMPUTED_VALUE"""),45603.66666666667)</f>
        <v>45603.66667</v>
      </c>
      <c r="K217" s="1">
        <f>IFERROR(__xludf.DUMMYFUNCTION("""COMPUTED_VALUE"""),932.84)</f>
        <v>932.84</v>
      </c>
      <c r="M217" s="2">
        <f>IFERROR(__xludf.DUMMYFUNCTION("""COMPUTED_VALUE"""),45603.66666666667)</f>
        <v>45603.66667</v>
      </c>
      <c r="N217" s="1">
        <f>IFERROR(__xludf.DUMMYFUNCTION("""COMPUTED_VALUE"""),2.3657036E7)</f>
        <v>23657036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IFERROR(__xludf.DUMMYFUNCTION("""COMPUTED_VALUE"""),936.58)</f>
        <v>936.58</v>
      </c>
      <c r="D218" s="2">
        <f>IFERROR(__xludf.DUMMYFUNCTION("""COMPUTED_VALUE"""),45604.66666666667)</f>
        <v>45604.66667</v>
      </c>
      <c r="E218" s="1">
        <f>IFERROR(__xludf.DUMMYFUNCTION("""COMPUTED_VALUE"""),948.68)</f>
        <v>948.68</v>
      </c>
      <c r="G218" s="2">
        <f>IFERROR(__xludf.DUMMYFUNCTION("""COMPUTED_VALUE"""),45604.66666666667)</f>
        <v>45604.66667</v>
      </c>
      <c r="H218" s="1">
        <f>IFERROR(__xludf.DUMMYFUNCTION("""COMPUTED_VALUE"""),929.36)</f>
        <v>929.36</v>
      </c>
      <c r="J218" s="2">
        <f>IFERROR(__xludf.DUMMYFUNCTION("""COMPUTED_VALUE"""),45604.66666666667)</f>
        <v>45604.66667</v>
      </c>
      <c r="K218" s="1">
        <f>IFERROR(__xludf.DUMMYFUNCTION("""COMPUTED_VALUE"""),939.25)</f>
        <v>939.25</v>
      </c>
      <c r="M218" s="2">
        <f>IFERROR(__xludf.DUMMYFUNCTION("""COMPUTED_VALUE"""),45604.66666666667)</f>
        <v>45604.66667</v>
      </c>
      <c r="N218" s="1">
        <f>IFERROR(__xludf.DUMMYFUNCTION("""COMPUTED_VALUE"""),2.5168286E7)</f>
        <v>25168286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IFERROR(__xludf.DUMMYFUNCTION("""COMPUTED_VALUE"""),941.04)</f>
        <v>941.04</v>
      </c>
      <c r="D219" s="2">
        <f>IFERROR(__xludf.DUMMYFUNCTION("""COMPUTED_VALUE"""),45607.66666666667)</f>
        <v>45607.66667</v>
      </c>
      <c r="E219" s="1">
        <f>IFERROR(__xludf.DUMMYFUNCTION("""COMPUTED_VALUE"""),955.86)</f>
        <v>955.86</v>
      </c>
      <c r="G219" s="2">
        <f>IFERROR(__xludf.DUMMYFUNCTION("""COMPUTED_VALUE"""),45607.66666666667)</f>
        <v>45607.66667</v>
      </c>
      <c r="H219" s="1">
        <f>IFERROR(__xludf.DUMMYFUNCTION("""COMPUTED_VALUE"""),941.04)</f>
        <v>941.04</v>
      </c>
      <c r="J219" s="2">
        <f>IFERROR(__xludf.DUMMYFUNCTION("""COMPUTED_VALUE"""),45607.66666666667)</f>
        <v>45607.66667</v>
      </c>
      <c r="K219" s="1">
        <f>IFERROR(__xludf.DUMMYFUNCTION("""COMPUTED_VALUE"""),946.49)</f>
        <v>946.49</v>
      </c>
      <c r="M219" s="2">
        <f>IFERROR(__xludf.DUMMYFUNCTION("""COMPUTED_VALUE"""),45607.66666666667)</f>
        <v>45607.66667</v>
      </c>
      <c r="N219" s="1">
        <f>IFERROR(__xludf.DUMMYFUNCTION("""COMPUTED_VALUE"""),2.3738074E7)</f>
        <v>23738074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IFERROR(__xludf.DUMMYFUNCTION("""COMPUTED_VALUE"""),945.06)</f>
        <v>945.06</v>
      </c>
      <c r="D220" s="2">
        <f>IFERROR(__xludf.DUMMYFUNCTION("""COMPUTED_VALUE"""),45608.66666666667)</f>
        <v>45608.66667</v>
      </c>
      <c r="E220" s="1">
        <f>IFERROR(__xludf.DUMMYFUNCTION("""COMPUTED_VALUE"""),957.02)</f>
        <v>957.02</v>
      </c>
      <c r="G220" s="2">
        <f>IFERROR(__xludf.DUMMYFUNCTION("""COMPUTED_VALUE"""),45608.66666666667)</f>
        <v>45608.66667</v>
      </c>
      <c r="H220" s="1">
        <f>IFERROR(__xludf.DUMMYFUNCTION("""COMPUTED_VALUE"""),945.06)</f>
        <v>945.06</v>
      </c>
      <c r="J220" s="2">
        <f>IFERROR(__xludf.DUMMYFUNCTION("""COMPUTED_VALUE"""),45608.66666666667)</f>
        <v>45608.66667</v>
      </c>
      <c r="K220" s="1">
        <f>IFERROR(__xludf.DUMMYFUNCTION("""COMPUTED_VALUE"""),948.05)</f>
        <v>948.05</v>
      </c>
      <c r="M220" s="2">
        <f>IFERROR(__xludf.DUMMYFUNCTION("""COMPUTED_VALUE"""),45608.66666666667)</f>
        <v>45608.66667</v>
      </c>
      <c r="N220" s="1">
        <f>IFERROR(__xludf.DUMMYFUNCTION("""COMPUTED_VALUE"""),2.6915795E7)</f>
        <v>26915795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IFERROR(__xludf.DUMMYFUNCTION("""COMPUTED_VALUE"""),947.5)</f>
        <v>947.5</v>
      </c>
      <c r="D221" s="2">
        <f>IFERROR(__xludf.DUMMYFUNCTION("""COMPUTED_VALUE"""),45609.66666666667)</f>
        <v>45609.66667</v>
      </c>
      <c r="E221" s="1">
        <f>IFERROR(__xludf.DUMMYFUNCTION("""COMPUTED_VALUE"""),960.06)</f>
        <v>960.06</v>
      </c>
      <c r="G221" s="2">
        <f>IFERROR(__xludf.DUMMYFUNCTION("""COMPUTED_VALUE"""),45609.66666666667)</f>
        <v>45609.66667</v>
      </c>
      <c r="H221" s="1">
        <f>IFERROR(__xludf.DUMMYFUNCTION("""COMPUTED_VALUE"""),946.27)</f>
        <v>946.27</v>
      </c>
      <c r="J221" s="2">
        <f>IFERROR(__xludf.DUMMYFUNCTION("""COMPUTED_VALUE"""),45609.66666666667)</f>
        <v>45609.66667</v>
      </c>
      <c r="K221" s="1">
        <f>IFERROR(__xludf.DUMMYFUNCTION("""COMPUTED_VALUE"""),955.92)</f>
        <v>955.92</v>
      </c>
      <c r="M221" s="2">
        <f>IFERROR(__xludf.DUMMYFUNCTION("""COMPUTED_VALUE"""),45609.66666666667)</f>
        <v>45609.66667</v>
      </c>
      <c r="N221" s="1">
        <f>IFERROR(__xludf.DUMMYFUNCTION("""COMPUTED_VALUE"""),2.2784485E7)</f>
        <v>22784485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IFERROR(__xludf.DUMMYFUNCTION("""COMPUTED_VALUE"""),950.93)</f>
        <v>950.93</v>
      </c>
      <c r="D222" s="2">
        <f>IFERROR(__xludf.DUMMYFUNCTION("""COMPUTED_VALUE"""),45610.66666666667)</f>
        <v>45610.66667</v>
      </c>
      <c r="E222" s="1">
        <f>IFERROR(__xludf.DUMMYFUNCTION("""COMPUTED_VALUE"""),952.06)</f>
        <v>952.06</v>
      </c>
      <c r="G222" s="2">
        <f>IFERROR(__xludf.DUMMYFUNCTION("""COMPUTED_VALUE"""),45610.66666666667)</f>
        <v>45610.66667</v>
      </c>
      <c r="H222" s="1">
        <f>IFERROR(__xludf.DUMMYFUNCTION("""COMPUTED_VALUE"""),928.07)</f>
        <v>928.07</v>
      </c>
      <c r="J222" s="2">
        <f>IFERROR(__xludf.DUMMYFUNCTION("""COMPUTED_VALUE"""),45610.66666666667)</f>
        <v>45610.66667</v>
      </c>
      <c r="K222" s="1">
        <f>IFERROR(__xludf.DUMMYFUNCTION("""COMPUTED_VALUE"""),928.81)</f>
        <v>928.81</v>
      </c>
      <c r="M222" s="2">
        <f>IFERROR(__xludf.DUMMYFUNCTION("""COMPUTED_VALUE"""),45610.66666666667)</f>
        <v>45610.66667</v>
      </c>
      <c r="N222" s="1">
        <f>IFERROR(__xludf.DUMMYFUNCTION("""COMPUTED_VALUE"""),2.4215124E7)</f>
        <v>24215124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IFERROR(__xludf.DUMMYFUNCTION("""COMPUTED_VALUE"""),931.72)</f>
        <v>931.72</v>
      </c>
      <c r="D223" s="2">
        <f>IFERROR(__xludf.DUMMYFUNCTION("""COMPUTED_VALUE"""),45611.66666666667)</f>
        <v>45611.66667</v>
      </c>
      <c r="E223" s="1">
        <f>IFERROR(__xludf.DUMMYFUNCTION("""COMPUTED_VALUE"""),934.59)</f>
        <v>934.59</v>
      </c>
      <c r="G223" s="2">
        <f>IFERROR(__xludf.DUMMYFUNCTION("""COMPUTED_VALUE"""),45611.66666666667)</f>
        <v>45611.66667</v>
      </c>
      <c r="H223" s="1">
        <f>IFERROR(__xludf.DUMMYFUNCTION("""COMPUTED_VALUE"""),910.24)</f>
        <v>910.24</v>
      </c>
      <c r="J223" s="2">
        <f>IFERROR(__xludf.DUMMYFUNCTION("""COMPUTED_VALUE"""),45611.66666666667)</f>
        <v>45611.66667</v>
      </c>
      <c r="K223" s="1">
        <f>IFERROR(__xludf.DUMMYFUNCTION("""COMPUTED_VALUE"""),912.19)</f>
        <v>912.19</v>
      </c>
      <c r="M223" s="2">
        <f>IFERROR(__xludf.DUMMYFUNCTION("""COMPUTED_VALUE"""),45611.66666666667)</f>
        <v>45611.66667</v>
      </c>
      <c r="N223" s="1">
        <f>IFERROR(__xludf.DUMMYFUNCTION("""COMPUTED_VALUE"""),2.6213703E7)</f>
        <v>26213703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IFERROR(__xludf.DUMMYFUNCTION("""COMPUTED_VALUE"""),908.67)</f>
        <v>908.67</v>
      </c>
      <c r="D224" s="2">
        <f>IFERROR(__xludf.DUMMYFUNCTION("""COMPUTED_VALUE"""),45614.66666666667)</f>
        <v>45614.66667</v>
      </c>
      <c r="E224" s="1">
        <f>IFERROR(__xludf.DUMMYFUNCTION("""COMPUTED_VALUE"""),926.65)</f>
        <v>926.65</v>
      </c>
      <c r="G224" s="2">
        <f>IFERROR(__xludf.DUMMYFUNCTION("""COMPUTED_VALUE"""),45614.66666666667)</f>
        <v>45614.66667</v>
      </c>
      <c r="H224" s="1">
        <f>IFERROR(__xludf.DUMMYFUNCTION("""COMPUTED_VALUE"""),907.71)</f>
        <v>907.71</v>
      </c>
      <c r="J224" s="2">
        <f>IFERROR(__xludf.DUMMYFUNCTION("""COMPUTED_VALUE"""),45614.66666666667)</f>
        <v>45614.66667</v>
      </c>
      <c r="K224" s="1">
        <f>IFERROR(__xludf.DUMMYFUNCTION("""COMPUTED_VALUE"""),922.77)</f>
        <v>922.77</v>
      </c>
      <c r="M224" s="2">
        <f>IFERROR(__xludf.DUMMYFUNCTION("""COMPUTED_VALUE"""),45614.66666666667)</f>
        <v>45614.66667</v>
      </c>
      <c r="N224" s="1">
        <f>IFERROR(__xludf.DUMMYFUNCTION("""COMPUTED_VALUE"""),2.818744E7)</f>
        <v>28187440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IFERROR(__xludf.DUMMYFUNCTION("""COMPUTED_VALUE"""),919.07)</f>
        <v>919.07</v>
      </c>
      <c r="D225" s="2">
        <f>IFERROR(__xludf.DUMMYFUNCTION("""COMPUTED_VALUE"""),45615.66666666667)</f>
        <v>45615.66667</v>
      </c>
      <c r="E225" s="1">
        <f>IFERROR(__xludf.DUMMYFUNCTION("""COMPUTED_VALUE"""),925.56)</f>
        <v>925.56</v>
      </c>
      <c r="G225" s="2">
        <f>IFERROR(__xludf.DUMMYFUNCTION("""COMPUTED_VALUE"""),45615.66666666667)</f>
        <v>45615.66667</v>
      </c>
      <c r="H225" s="1">
        <f>IFERROR(__xludf.DUMMYFUNCTION("""COMPUTED_VALUE"""),910.37)</f>
        <v>910.37</v>
      </c>
      <c r="J225" s="2">
        <f>IFERROR(__xludf.DUMMYFUNCTION("""COMPUTED_VALUE"""),45615.66666666667)</f>
        <v>45615.66667</v>
      </c>
      <c r="K225" s="1">
        <f>IFERROR(__xludf.DUMMYFUNCTION("""COMPUTED_VALUE"""),910.81)</f>
        <v>910.81</v>
      </c>
      <c r="M225" s="2">
        <f>IFERROR(__xludf.DUMMYFUNCTION("""COMPUTED_VALUE"""),45615.66666666667)</f>
        <v>45615.66667</v>
      </c>
      <c r="N225" s="1">
        <f>IFERROR(__xludf.DUMMYFUNCTION("""COMPUTED_VALUE"""),2.5472908E7)</f>
        <v>25472908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IFERROR(__xludf.DUMMYFUNCTION("""COMPUTED_VALUE"""),911.54)</f>
        <v>911.54</v>
      </c>
      <c r="D226" s="2">
        <f>IFERROR(__xludf.DUMMYFUNCTION("""COMPUTED_VALUE"""),45616.66666666667)</f>
        <v>45616.66667</v>
      </c>
      <c r="E226" s="1">
        <f>IFERROR(__xludf.DUMMYFUNCTION("""COMPUTED_VALUE"""),921.25)</f>
        <v>921.25</v>
      </c>
      <c r="G226" s="2">
        <f>IFERROR(__xludf.DUMMYFUNCTION("""COMPUTED_VALUE"""),45616.66666666667)</f>
        <v>45616.66667</v>
      </c>
      <c r="H226" s="1">
        <f>IFERROR(__xludf.DUMMYFUNCTION("""COMPUTED_VALUE"""),907.94)</f>
        <v>907.94</v>
      </c>
      <c r="J226" s="2">
        <f>IFERROR(__xludf.DUMMYFUNCTION("""COMPUTED_VALUE"""),45616.66666666667)</f>
        <v>45616.66667</v>
      </c>
      <c r="K226" s="1">
        <f>IFERROR(__xludf.DUMMYFUNCTION("""COMPUTED_VALUE"""),920.79)</f>
        <v>920.79</v>
      </c>
      <c r="M226" s="2">
        <f>IFERROR(__xludf.DUMMYFUNCTION("""COMPUTED_VALUE"""),45616.66666666667)</f>
        <v>45616.66667</v>
      </c>
      <c r="N226" s="1">
        <f>IFERROR(__xludf.DUMMYFUNCTION("""COMPUTED_VALUE"""),2.8546472E7)</f>
        <v>28546472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IFERROR(__xludf.DUMMYFUNCTION("""COMPUTED_VALUE"""),918.96)</f>
        <v>918.96</v>
      </c>
      <c r="D227" s="2">
        <f>IFERROR(__xludf.DUMMYFUNCTION("""COMPUTED_VALUE"""),45617.66666666667)</f>
        <v>45617.66667</v>
      </c>
      <c r="E227" s="1">
        <f>IFERROR(__xludf.DUMMYFUNCTION("""COMPUTED_VALUE"""),935.49)</f>
        <v>935.49</v>
      </c>
      <c r="G227" s="2">
        <f>IFERROR(__xludf.DUMMYFUNCTION("""COMPUTED_VALUE"""),45617.66666666667)</f>
        <v>45617.66667</v>
      </c>
      <c r="H227" s="1">
        <f>IFERROR(__xludf.DUMMYFUNCTION("""COMPUTED_VALUE"""),913.54)</f>
        <v>913.54</v>
      </c>
      <c r="J227" s="2">
        <f>IFERROR(__xludf.DUMMYFUNCTION("""COMPUTED_VALUE"""),45617.66666666667)</f>
        <v>45617.66667</v>
      </c>
      <c r="K227" s="1">
        <f>IFERROR(__xludf.DUMMYFUNCTION("""COMPUTED_VALUE"""),935.35)</f>
        <v>935.35</v>
      </c>
      <c r="M227" s="2">
        <f>IFERROR(__xludf.DUMMYFUNCTION("""COMPUTED_VALUE"""),45617.66666666667)</f>
        <v>45617.66667</v>
      </c>
      <c r="N227" s="1">
        <f>IFERROR(__xludf.DUMMYFUNCTION("""COMPUTED_VALUE"""),2.2335075E7)</f>
        <v>22335075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IFERROR(__xludf.DUMMYFUNCTION("""COMPUTED_VALUE"""),935.85)</f>
        <v>935.85</v>
      </c>
      <c r="D228" s="2">
        <f>IFERROR(__xludf.DUMMYFUNCTION("""COMPUTED_VALUE"""),45618.66666666667)</f>
        <v>45618.66667</v>
      </c>
      <c r="E228" s="1">
        <f>IFERROR(__xludf.DUMMYFUNCTION("""COMPUTED_VALUE"""),941.62)</f>
        <v>941.62</v>
      </c>
      <c r="G228" s="2">
        <f>IFERROR(__xludf.DUMMYFUNCTION("""COMPUTED_VALUE"""),45618.66666666667)</f>
        <v>45618.66667</v>
      </c>
      <c r="H228" s="1">
        <f>IFERROR(__xludf.DUMMYFUNCTION("""COMPUTED_VALUE"""),931.19)</f>
        <v>931.19</v>
      </c>
      <c r="J228" s="2">
        <f>IFERROR(__xludf.DUMMYFUNCTION("""COMPUTED_VALUE"""),45618.66666666667)</f>
        <v>45618.66667</v>
      </c>
      <c r="K228" s="1">
        <f>IFERROR(__xludf.DUMMYFUNCTION("""COMPUTED_VALUE"""),932.45)</f>
        <v>932.45</v>
      </c>
      <c r="M228" s="2">
        <f>IFERROR(__xludf.DUMMYFUNCTION("""COMPUTED_VALUE"""),45618.66666666667)</f>
        <v>45618.66667</v>
      </c>
      <c r="N228" s="1">
        <f>IFERROR(__xludf.DUMMYFUNCTION("""COMPUTED_VALUE"""),2.3294867E7)</f>
        <v>23294867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IFERROR(__xludf.DUMMYFUNCTION("""COMPUTED_VALUE"""),934.28)</f>
        <v>934.28</v>
      </c>
      <c r="D229" s="2">
        <f>IFERROR(__xludf.DUMMYFUNCTION("""COMPUTED_VALUE"""),45621.66666666667)</f>
        <v>45621.66667</v>
      </c>
      <c r="E229" s="1">
        <f>IFERROR(__xludf.DUMMYFUNCTION("""COMPUTED_VALUE"""),938.41)</f>
        <v>938.41</v>
      </c>
      <c r="G229" s="2">
        <f>IFERROR(__xludf.DUMMYFUNCTION("""COMPUTED_VALUE"""),45621.66666666667)</f>
        <v>45621.66667</v>
      </c>
      <c r="H229" s="1">
        <f>IFERROR(__xludf.DUMMYFUNCTION("""COMPUTED_VALUE"""),930.83)</f>
        <v>930.83</v>
      </c>
      <c r="J229" s="2">
        <f>IFERROR(__xludf.DUMMYFUNCTION("""COMPUTED_VALUE"""),45621.66666666667)</f>
        <v>45621.66667</v>
      </c>
      <c r="K229" s="1">
        <f>IFERROR(__xludf.DUMMYFUNCTION("""COMPUTED_VALUE"""),934.01)</f>
        <v>934.01</v>
      </c>
      <c r="M229" s="2">
        <f>IFERROR(__xludf.DUMMYFUNCTION("""COMPUTED_VALUE"""),45621.66666666667)</f>
        <v>45621.66667</v>
      </c>
      <c r="N229" s="1">
        <f>IFERROR(__xludf.DUMMYFUNCTION("""COMPUTED_VALUE"""),3.4693701E7)</f>
        <v>34693701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IFERROR(__xludf.DUMMYFUNCTION("""COMPUTED_VALUE"""),939.54)</f>
        <v>939.54</v>
      </c>
      <c r="D230" s="2">
        <f>IFERROR(__xludf.DUMMYFUNCTION("""COMPUTED_VALUE"""),45622.66666666667)</f>
        <v>45622.66667</v>
      </c>
      <c r="E230" s="1">
        <f>IFERROR(__xludf.DUMMYFUNCTION("""COMPUTED_VALUE"""),942.78)</f>
        <v>942.78</v>
      </c>
      <c r="G230" s="2">
        <f>IFERROR(__xludf.DUMMYFUNCTION("""COMPUTED_VALUE"""),45622.66666666667)</f>
        <v>45622.66667</v>
      </c>
      <c r="H230" s="1">
        <f>IFERROR(__xludf.DUMMYFUNCTION("""COMPUTED_VALUE"""),926.89)</f>
        <v>926.89</v>
      </c>
      <c r="J230" s="2">
        <f>IFERROR(__xludf.DUMMYFUNCTION("""COMPUTED_VALUE"""),45622.66666666667)</f>
        <v>45622.66667</v>
      </c>
      <c r="K230" s="1">
        <f>IFERROR(__xludf.DUMMYFUNCTION("""COMPUTED_VALUE"""),941.87)</f>
        <v>941.87</v>
      </c>
      <c r="M230" s="2">
        <f>IFERROR(__xludf.DUMMYFUNCTION("""COMPUTED_VALUE"""),45622.66666666667)</f>
        <v>45622.66667</v>
      </c>
      <c r="N230" s="1">
        <f>IFERROR(__xludf.DUMMYFUNCTION("""COMPUTED_VALUE"""),2.0089675E7)</f>
        <v>20089675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IFERROR(__xludf.DUMMYFUNCTION("""COMPUTED_VALUE"""),936.77)</f>
        <v>936.77</v>
      </c>
      <c r="D231" s="2">
        <f>IFERROR(__xludf.DUMMYFUNCTION("""COMPUTED_VALUE"""),45623.66666666667)</f>
        <v>45623.66667</v>
      </c>
      <c r="E231" s="1">
        <f>IFERROR(__xludf.DUMMYFUNCTION("""COMPUTED_VALUE"""),953.46)</f>
        <v>953.46</v>
      </c>
      <c r="G231" s="2">
        <f>IFERROR(__xludf.DUMMYFUNCTION("""COMPUTED_VALUE"""),45623.66666666667)</f>
        <v>45623.66667</v>
      </c>
      <c r="H231" s="1">
        <f>IFERROR(__xludf.DUMMYFUNCTION("""COMPUTED_VALUE"""),936.68)</f>
        <v>936.68</v>
      </c>
      <c r="J231" s="2">
        <f>IFERROR(__xludf.DUMMYFUNCTION("""COMPUTED_VALUE"""),45623.66666666667)</f>
        <v>45623.66667</v>
      </c>
      <c r="K231" s="1">
        <f>IFERROR(__xludf.DUMMYFUNCTION("""COMPUTED_VALUE"""),947.79)</f>
        <v>947.79</v>
      </c>
      <c r="M231" s="2">
        <f>IFERROR(__xludf.DUMMYFUNCTION("""COMPUTED_VALUE"""),45623.66666666667)</f>
        <v>45623.66667</v>
      </c>
      <c r="N231" s="1">
        <f>IFERROR(__xludf.DUMMYFUNCTION("""COMPUTED_VALUE"""),1.5729185E7)</f>
        <v>15729185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IFERROR(__xludf.DUMMYFUNCTION("""COMPUTED_VALUE"""),951.37)</f>
        <v>951.37</v>
      </c>
      <c r="D232" s="2">
        <f>IFERROR(__xludf.DUMMYFUNCTION("""COMPUTED_VALUE"""),45625.54166666667)</f>
        <v>45625.54167</v>
      </c>
      <c r="E232" s="1">
        <f>IFERROR(__xludf.DUMMYFUNCTION("""COMPUTED_VALUE"""),957.11)</f>
        <v>957.11</v>
      </c>
      <c r="G232" s="2">
        <f>IFERROR(__xludf.DUMMYFUNCTION("""COMPUTED_VALUE"""),45625.54166666667)</f>
        <v>45625.54167</v>
      </c>
      <c r="H232" s="1">
        <f>IFERROR(__xludf.DUMMYFUNCTION("""COMPUTED_VALUE"""),946.59)</f>
        <v>946.59</v>
      </c>
      <c r="J232" s="2">
        <f>IFERROR(__xludf.DUMMYFUNCTION("""COMPUTED_VALUE"""),45625.54166666667)</f>
        <v>45625.54167</v>
      </c>
      <c r="K232" s="1">
        <f>IFERROR(__xludf.DUMMYFUNCTION("""COMPUTED_VALUE"""),950.17)</f>
        <v>950.17</v>
      </c>
      <c r="M232" s="2">
        <f>IFERROR(__xludf.DUMMYFUNCTION("""COMPUTED_VALUE"""),45625.54166666667)</f>
        <v>45625.54167</v>
      </c>
      <c r="N232" s="1">
        <f>IFERROR(__xludf.DUMMYFUNCTION("""COMPUTED_VALUE"""),1.2038414E7)</f>
        <v>12038414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IFERROR(__xludf.DUMMYFUNCTION("""COMPUTED_VALUE"""),950.94)</f>
        <v>950.94</v>
      </c>
      <c r="D233" s="2">
        <f>IFERROR(__xludf.DUMMYFUNCTION("""COMPUTED_VALUE"""),45628.66666666667)</f>
        <v>45628.66667</v>
      </c>
      <c r="E233" s="1">
        <f>IFERROR(__xludf.DUMMYFUNCTION("""COMPUTED_VALUE"""),951.68)</f>
        <v>951.68</v>
      </c>
      <c r="G233" s="2">
        <f>IFERROR(__xludf.DUMMYFUNCTION("""COMPUTED_VALUE"""),45628.66666666667)</f>
        <v>45628.66667</v>
      </c>
      <c r="H233" s="1">
        <f>IFERROR(__xludf.DUMMYFUNCTION("""COMPUTED_VALUE"""),942.71)</f>
        <v>942.71</v>
      </c>
      <c r="J233" s="2">
        <f>IFERROR(__xludf.DUMMYFUNCTION("""COMPUTED_VALUE"""),45628.66666666667)</f>
        <v>45628.66667</v>
      </c>
      <c r="K233" s="1">
        <f>IFERROR(__xludf.DUMMYFUNCTION("""COMPUTED_VALUE"""),947.02)</f>
        <v>947.02</v>
      </c>
      <c r="M233" s="2">
        <f>IFERROR(__xludf.DUMMYFUNCTION("""COMPUTED_VALUE"""),45628.66666666667)</f>
        <v>45628.66667</v>
      </c>
      <c r="N233" s="1">
        <f>IFERROR(__xludf.DUMMYFUNCTION("""COMPUTED_VALUE"""),2.1975237E7)</f>
        <v>21975237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IFERROR(__xludf.DUMMYFUNCTION("""COMPUTED_VALUE"""),953.27)</f>
        <v>953.27</v>
      </c>
      <c r="D234" s="2">
        <f>IFERROR(__xludf.DUMMYFUNCTION("""COMPUTED_VALUE"""),45629.66666666667)</f>
        <v>45629.66667</v>
      </c>
      <c r="E234" s="1">
        <f>IFERROR(__xludf.DUMMYFUNCTION("""COMPUTED_VALUE"""),954.95)</f>
        <v>954.95</v>
      </c>
      <c r="G234" s="2">
        <f>IFERROR(__xludf.DUMMYFUNCTION("""COMPUTED_VALUE"""),45629.66666666667)</f>
        <v>45629.66667</v>
      </c>
      <c r="H234" s="1">
        <f>IFERROR(__xludf.DUMMYFUNCTION("""COMPUTED_VALUE"""),945.47)</f>
        <v>945.47</v>
      </c>
      <c r="J234" s="2">
        <f>IFERROR(__xludf.DUMMYFUNCTION("""COMPUTED_VALUE"""),45629.66666666667)</f>
        <v>45629.66667</v>
      </c>
      <c r="K234" s="1">
        <f>IFERROR(__xludf.DUMMYFUNCTION("""COMPUTED_VALUE"""),949.45)</f>
        <v>949.45</v>
      </c>
      <c r="M234" s="2">
        <f>IFERROR(__xludf.DUMMYFUNCTION("""COMPUTED_VALUE"""),45629.66666666667)</f>
        <v>45629.66667</v>
      </c>
      <c r="N234" s="1">
        <f>IFERROR(__xludf.DUMMYFUNCTION("""COMPUTED_VALUE"""),1.7556542E7)</f>
        <v>17556542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IFERROR(__xludf.DUMMYFUNCTION("""COMPUTED_VALUE"""),953.78)</f>
        <v>953.78</v>
      </c>
      <c r="D235" s="2">
        <f>IFERROR(__xludf.DUMMYFUNCTION("""COMPUTED_VALUE"""),45630.66666666667)</f>
        <v>45630.66667</v>
      </c>
      <c r="E235" s="1">
        <f>IFERROR(__xludf.DUMMYFUNCTION("""COMPUTED_VALUE"""),959.22)</f>
        <v>959.22</v>
      </c>
      <c r="G235" s="2">
        <f>IFERROR(__xludf.DUMMYFUNCTION("""COMPUTED_VALUE"""),45630.66666666667)</f>
        <v>45630.66667</v>
      </c>
      <c r="H235" s="1">
        <f>IFERROR(__xludf.DUMMYFUNCTION("""COMPUTED_VALUE"""),948.86)</f>
        <v>948.86</v>
      </c>
      <c r="J235" s="2">
        <f>IFERROR(__xludf.DUMMYFUNCTION("""COMPUTED_VALUE"""),45630.66666666667)</f>
        <v>45630.66667</v>
      </c>
      <c r="K235" s="1">
        <f>IFERROR(__xludf.DUMMYFUNCTION("""COMPUTED_VALUE"""),949.83)</f>
        <v>949.83</v>
      </c>
      <c r="M235" s="2">
        <f>IFERROR(__xludf.DUMMYFUNCTION("""COMPUTED_VALUE"""),45630.66666666667)</f>
        <v>45630.66667</v>
      </c>
      <c r="N235" s="1">
        <f>IFERROR(__xludf.DUMMYFUNCTION("""COMPUTED_VALUE"""),1.6982255E7)</f>
        <v>16982255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IFERROR(__xludf.DUMMYFUNCTION("""COMPUTED_VALUE"""),947.48)</f>
        <v>947.48</v>
      </c>
      <c r="D236" s="2">
        <f>IFERROR(__xludf.DUMMYFUNCTION("""COMPUTED_VALUE"""),45631.66666666667)</f>
        <v>45631.66667</v>
      </c>
      <c r="E236" s="1">
        <f>IFERROR(__xludf.DUMMYFUNCTION("""COMPUTED_VALUE"""),948.33)</f>
        <v>948.33</v>
      </c>
      <c r="G236" s="2">
        <f>IFERROR(__xludf.DUMMYFUNCTION("""COMPUTED_VALUE"""),45631.66666666667)</f>
        <v>45631.66667</v>
      </c>
      <c r="H236" s="1">
        <f>IFERROR(__xludf.DUMMYFUNCTION("""COMPUTED_VALUE"""),931.32)</f>
        <v>931.32</v>
      </c>
      <c r="J236" s="2">
        <f>IFERROR(__xludf.DUMMYFUNCTION("""COMPUTED_VALUE"""),45631.66666666667)</f>
        <v>45631.66667</v>
      </c>
      <c r="K236" s="1">
        <f>IFERROR(__xludf.DUMMYFUNCTION("""COMPUTED_VALUE"""),932.26)</f>
        <v>932.26</v>
      </c>
      <c r="M236" s="2">
        <f>IFERROR(__xludf.DUMMYFUNCTION("""COMPUTED_VALUE"""),45631.66666666667)</f>
        <v>45631.66667</v>
      </c>
      <c r="N236" s="1">
        <f>IFERROR(__xludf.DUMMYFUNCTION("""COMPUTED_VALUE"""),2.8767274E7)</f>
        <v>28767274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IFERROR(__xludf.DUMMYFUNCTION("""COMPUTED_VALUE"""),935.49)</f>
        <v>935.49</v>
      </c>
      <c r="D237" s="2">
        <f>IFERROR(__xludf.DUMMYFUNCTION("""COMPUTED_VALUE"""),45632.66666666667)</f>
        <v>45632.66667</v>
      </c>
      <c r="E237" s="1">
        <f>IFERROR(__xludf.DUMMYFUNCTION("""COMPUTED_VALUE"""),939.25)</f>
        <v>939.25</v>
      </c>
      <c r="G237" s="2">
        <f>IFERROR(__xludf.DUMMYFUNCTION("""COMPUTED_VALUE"""),45632.66666666667)</f>
        <v>45632.66667</v>
      </c>
      <c r="H237" s="1">
        <f>IFERROR(__xludf.DUMMYFUNCTION("""COMPUTED_VALUE"""),927.45)</f>
        <v>927.45</v>
      </c>
      <c r="J237" s="2">
        <f>IFERROR(__xludf.DUMMYFUNCTION("""COMPUTED_VALUE"""),45632.66666666667)</f>
        <v>45632.66667</v>
      </c>
      <c r="K237" s="1">
        <f>IFERROR(__xludf.DUMMYFUNCTION("""COMPUTED_VALUE"""),930.93)</f>
        <v>930.93</v>
      </c>
      <c r="M237" s="2">
        <f>IFERROR(__xludf.DUMMYFUNCTION("""COMPUTED_VALUE"""),45632.66666666667)</f>
        <v>45632.66667</v>
      </c>
      <c r="N237" s="1">
        <f>IFERROR(__xludf.DUMMYFUNCTION("""COMPUTED_VALUE"""),1.867795E7)</f>
        <v>18677950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IFERROR(__xludf.DUMMYFUNCTION("""COMPUTED_VALUE"""),933.81)</f>
        <v>933.81</v>
      </c>
      <c r="D238" s="2">
        <f>IFERROR(__xludf.DUMMYFUNCTION("""COMPUTED_VALUE"""),45635.66666666667)</f>
        <v>45635.66667</v>
      </c>
      <c r="E238" s="1">
        <f>IFERROR(__xludf.DUMMYFUNCTION("""COMPUTED_VALUE"""),934.91)</f>
        <v>934.91</v>
      </c>
      <c r="G238" s="2">
        <f>IFERROR(__xludf.DUMMYFUNCTION("""COMPUTED_VALUE"""),45635.66666666667)</f>
        <v>45635.66667</v>
      </c>
      <c r="H238" s="1">
        <f>IFERROR(__xludf.DUMMYFUNCTION("""COMPUTED_VALUE"""),914.84)</f>
        <v>914.84</v>
      </c>
      <c r="J238" s="2">
        <f>IFERROR(__xludf.DUMMYFUNCTION("""COMPUTED_VALUE"""),45635.66666666667)</f>
        <v>45635.66667</v>
      </c>
      <c r="K238" s="1">
        <f>IFERROR(__xludf.DUMMYFUNCTION("""COMPUTED_VALUE"""),923.99)</f>
        <v>923.99</v>
      </c>
      <c r="M238" s="2">
        <f>IFERROR(__xludf.DUMMYFUNCTION("""COMPUTED_VALUE"""),45635.66666666667)</f>
        <v>45635.66667</v>
      </c>
      <c r="N238" s="1">
        <f>IFERROR(__xludf.DUMMYFUNCTION("""COMPUTED_VALUE"""),2.5449235E7)</f>
        <v>25449235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IFERROR(__xludf.DUMMYFUNCTION("""COMPUTED_VALUE"""),923.27)</f>
        <v>923.27</v>
      </c>
      <c r="D239" s="2">
        <f>IFERROR(__xludf.DUMMYFUNCTION("""COMPUTED_VALUE"""),45636.66666666667)</f>
        <v>45636.66667</v>
      </c>
      <c r="E239" s="1">
        <f>IFERROR(__xludf.DUMMYFUNCTION("""COMPUTED_VALUE"""),940.18)</f>
        <v>940.18</v>
      </c>
      <c r="G239" s="2">
        <f>IFERROR(__xludf.DUMMYFUNCTION("""COMPUTED_VALUE"""),45636.66666666667)</f>
        <v>45636.66667</v>
      </c>
      <c r="H239" s="1">
        <f>IFERROR(__xludf.DUMMYFUNCTION("""COMPUTED_VALUE"""),909.47)</f>
        <v>909.47</v>
      </c>
      <c r="J239" s="2">
        <f>IFERROR(__xludf.DUMMYFUNCTION("""COMPUTED_VALUE"""),45636.66666666667)</f>
        <v>45636.66667</v>
      </c>
      <c r="K239" s="1">
        <f>IFERROR(__xludf.DUMMYFUNCTION("""COMPUTED_VALUE"""),926.73)</f>
        <v>926.73</v>
      </c>
      <c r="M239" s="2">
        <f>IFERROR(__xludf.DUMMYFUNCTION("""COMPUTED_VALUE"""),45636.66666666667)</f>
        <v>45636.66667</v>
      </c>
      <c r="N239" s="1">
        <f>IFERROR(__xludf.DUMMYFUNCTION("""COMPUTED_VALUE"""),1.07492261E8)</f>
        <v>107492261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IFERROR(__xludf.DUMMYFUNCTION("""COMPUTED_VALUE"""),924.16)</f>
        <v>924.16</v>
      </c>
      <c r="D240" s="2">
        <f>IFERROR(__xludf.DUMMYFUNCTION("""COMPUTED_VALUE"""),45637.66666666667)</f>
        <v>45637.66667</v>
      </c>
      <c r="E240" s="1">
        <f>IFERROR(__xludf.DUMMYFUNCTION("""COMPUTED_VALUE"""),924.77)</f>
        <v>924.77</v>
      </c>
      <c r="G240" s="2">
        <f>IFERROR(__xludf.DUMMYFUNCTION("""COMPUTED_VALUE"""),45637.66666666667)</f>
        <v>45637.66667</v>
      </c>
      <c r="H240" s="1">
        <f>IFERROR(__xludf.DUMMYFUNCTION("""COMPUTED_VALUE"""),896.2)</f>
        <v>896.2</v>
      </c>
      <c r="J240" s="2">
        <f>IFERROR(__xludf.DUMMYFUNCTION("""COMPUTED_VALUE"""),45637.66666666667)</f>
        <v>45637.66667</v>
      </c>
      <c r="K240" s="1">
        <f>IFERROR(__xludf.DUMMYFUNCTION("""COMPUTED_VALUE"""),902.55)</f>
        <v>902.55</v>
      </c>
      <c r="M240" s="2">
        <f>IFERROR(__xludf.DUMMYFUNCTION("""COMPUTED_VALUE"""),45637.66666666667)</f>
        <v>45637.66667</v>
      </c>
      <c r="N240" s="1">
        <f>IFERROR(__xludf.DUMMYFUNCTION("""COMPUTED_VALUE"""),4.8300076E7)</f>
        <v>48300076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IFERROR(__xludf.DUMMYFUNCTION("""COMPUTED_VALUE"""),904.36)</f>
        <v>904.36</v>
      </c>
      <c r="D241" s="2">
        <f>IFERROR(__xludf.DUMMYFUNCTION("""COMPUTED_VALUE"""),45638.66666666667)</f>
        <v>45638.66667</v>
      </c>
      <c r="E241" s="1">
        <f>IFERROR(__xludf.DUMMYFUNCTION("""COMPUTED_VALUE"""),911.68)</f>
        <v>911.68</v>
      </c>
      <c r="G241" s="2">
        <f>IFERROR(__xludf.DUMMYFUNCTION("""COMPUTED_VALUE"""),45638.66666666667)</f>
        <v>45638.66667</v>
      </c>
      <c r="H241" s="1">
        <f>IFERROR(__xludf.DUMMYFUNCTION("""COMPUTED_VALUE"""),900.54)</f>
        <v>900.54</v>
      </c>
      <c r="J241" s="2">
        <f>IFERROR(__xludf.DUMMYFUNCTION("""COMPUTED_VALUE"""),45638.66666666667)</f>
        <v>45638.66667</v>
      </c>
      <c r="K241" s="1">
        <f>IFERROR(__xludf.DUMMYFUNCTION("""COMPUTED_VALUE"""),902.2)</f>
        <v>902.2</v>
      </c>
      <c r="M241" s="2">
        <f>IFERROR(__xludf.DUMMYFUNCTION("""COMPUTED_VALUE"""),45638.66666666667)</f>
        <v>45638.66667</v>
      </c>
      <c r="N241" s="1">
        <f>IFERROR(__xludf.DUMMYFUNCTION("""COMPUTED_VALUE"""),2.39687E7)</f>
        <v>23968700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IFERROR(__xludf.DUMMYFUNCTION("""COMPUTED_VALUE"""),905.96)</f>
        <v>905.96</v>
      </c>
      <c r="D242" s="2">
        <f>IFERROR(__xludf.DUMMYFUNCTION("""COMPUTED_VALUE"""),45639.66666666667)</f>
        <v>45639.66667</v>
      </c>
      <c r="E242" s="1">
        <f>IFERROR(__xludf.DUMMYFUNCTION("""COMPUTED_VALUE"""),912.15)</f>
        <v>912.15</v>
      </c>
      <c r="G242" s="2">
        <f>IFERROR(__xludf.DUMMYFUNCTION("""COMPUTED_VALUE"""),45639.66666666667)</f>
        <v>45639.66667</v>
      </c>
      <c r="H242" s="1">
        <f>IFERROR(__xludf.DUMMYFUNCTION("""COMPUTED_VALUE"""),895.26)</f>
        <v>895.26</v>
      </c>
      <c r="J242" s="2">
        <f>IFERROR(__xludf.DUMMYFUNCTION("""COMPUTED_VALUE"""),45639.66666666667)</f>
        <v>45639.66667</v>
      </c>
      <c r="K242" s="1">
        <f>IFERROR(__xludf.DUMMYFUNCTION("""COMPUTED_VALUE"""),909.91)</f>
        <v>909.91</v>
      </c>
      <c r="M242" s="2">
        <f>IFERROR(__xludf.DUMMYFUNCTION("""COMPUTED_VALUE"""),45639.66666666667)</f>
        <v>45639.66667</v>
      </c>
      <c r="N242" s="1">
        <f>IFERROR(__xludf.DUMMYFUNCTION("""COMPUTED_VALUE"""),4.1026319E7)</f>
        <v>41026319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IFERROR(__xludf.DUMMYFUNCTION("""COMPUTED_VALUE"""),909.3)</f>
        <v>909.3</v>
      </c>
      <c r="D243" s="2">
        <f>IFERROR(__xludf.DUMMYFUNCTION("""COMPUTED_VALUE"""),45642.66666666667)</f>
        <v>45642.66667</v>
      </c>
      <c r="E243" s="1">
        <f>IFERROR(__xludf.DUMMYFUNCTION("""COMPUTED_VALUE"""),914.22)</f>
        <v>914.22</v>
      </c>
      <c r="G243" s="2">
        <f>IFERROR(__xludf.DUMMYFUNCTION("""COMPUTED_VALUE"""),45642.66666666667)</f>
        <v>45642.66667</v>
      </c>
      <c r="H243" s="1">
        <f>IFERROR(__xludf.DUMMYFUNCTION("""COMPUTED_VALUE"""),895.38)</f>
        <v>895.38</v>
      </c>
      <c r="J243" s="2">
        <f>IFERROR(__xludf.DUMMYFUNCTION("""COMPUTED_VALUE"""),45642.66666666667)</f>
        <v>45642.66667</v>
      </c>
      <c r="K243" s="1">
        <f>IFERROR(__xludf.DUMMYFUNCTION("""COMPUTED_VALUE"""),898.64)</f>
        <v>898.64</v>
      </c>
      <c r="M243" s="2">
        <f>IFERROR(__xludf.DUMMYFUNCTION("""COMPUTED_VALUE"""),45642.66666666667)</f>
        <v>45642.66667</v>
      </c>
      <c r="N243" s="1">
        <f>IFERROR(__xludf.DUMMYFUNCTION("""COMPUTED_VALUE"""),2.9688733E7)</f>
        <v>29688733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IFERROR(__xludf.DUMMYFUNCTION("""COMPUTED_VALUE"""),895.05)</f>
        <v>895.05</v>
      </c>
      <c r="D244" s="2">
        <f>IFERROR(__xludf.DUMMYFUNCTION("""COMPUTED_VALUE"""),45643.66666666667)</f>
        <v>45643.66667</v>
      </c>
      <c r="E244" s="1">
        <f>IFERROR(__xludf.DUMMYFUNCTION("""COMPUTED_VALUE"""),897.26)</f>
        <v>897.26</v>
      </c>
      <c r="G244" s="2">
        <f>IFERROR(__xludf.DUMMYFUNCTION("""COMPUTED_VALUE"""),45643.66666666667)</f>
        <v>45643.66667</v>
      </c>
      <c r="H244" s="1">
        <f>IFERROR(__xludf.DUMMYFUNCTION("""COMPUTED_VALUE"""),879.89)</f>
        <v>879.89</v>
      </c>
      <c r="J244" s="2">
        <f>IFERROR(__xludf.DUMMYFUNCTION("""COMPUTED_VALUE"""),45643.66666666667)</f>
        <v>45643.66667</v>
      </c>
      <c r="K244" s="1">
        <f>IFERROR(__xludf.DUMMYFUNCTION("""COMPUTED_VALUE"""),890.24)</f>
        <v>890.24</v>
      </c>
      <c r="M244" s="2">
        <f>IFERROR(__xludf.DUMMYFUNCTION("""COMPUTED_VALUE"""),45643.66666666667)</f>
        <v>45643.66667</v>
      </c>
      <c r="N244" s="1">
        <f>IFERROR(__xludf.DUMMYFUNCTION("""COMPUTED_VALUE"""),3.4054012E7)</f>
        <v>34054012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IFERROR(__xludf.DUMMYFUNCTION("""COMPUTED_VALUE"""),890.61)</f>
        <v>890.61</v>
      </c>
      <c r="D245" s="2">
        <f>IFERROR(__xludf.DUMMYFUNCTION("""COMPUTED_VALUE"""),45644.66666666667)</f>
        <v>45644.66667</v>
      </c>
      <c r="E245" s="1">
        <f>IFERROR(__xludf.DUMMYFUNCTION("""COMPUTED_VALUE"""),897.09)</f>
        <v>897.09</v>
      </c>
      <c r="G245" s="2">
        <f>IFERROR(__xludf.DUMMYFUNCTION("""COMPUTED_VALUE"""),45644.66666666667)</f>
        <v>45644.66667</v>
      </c>
      <c r="H245" s="1">
        <f>IFERROR(__xludf.DUMMYFUNCTION("""COMPUTED_VALUE"""),886.61)</f>
        <v>886.61</v>
      </c>
      <c r="J245" s="2">
        <f>IFERROR(__xludf.DUMMYFUNCTION("""COMPUTED_VALUE"""),45644.66666666667)</f>
        <v>45644.66667</v>
      </c>
      <c r="K245" s="1">
        <f>IFERROR(__xludf.DUMMYFUNCTION("""COMPUTED_VALUE"""),886.86)</f>
        <v>886.86</v>
      </c>
      <c r="M245" s="2">
        <f>IFERROR(__xludf.DUMMYFUNCTION("""COMPUTED_VALUE"""),45644.66666666667)</f>
        <v>45644.66667</v>
      </c>
      <c r="N245" s="1">
        <f>IFERROR(__xludf.DUMMYFUNCTION("""COMPUTED_VALUE"""),2.8995199E7)</f>
        <v>28995199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IFERROR(__xludf.DUMMYFUNCTION("""COMPUTED_VALUE"""),881.41)</f>
        <v>881.41</v>
      </c>
      <c r="D246" s="2">
        <f>IFERROR(__xludf.DUMMYFUNCTION("""COMPUTED_VALUE"""),45645.66666666667)</f>
        <v>45645.66667</v>
      </c>
      <c r="E246" s="1">
        <f>IFERROR(__xludf.DUMMYFUNCTION("""COMPUTED_VALUE"""),890.19)</f>
        <v>890.19</v>
      </c>
      <c r="G246" s="2">
        <f>IFERROR(__xludf.DUMMYFUNCTION("""COMPUTED_VALUE"""),45645.66666666667)</f>
        <v>45645.66667</v>
      </c>
      <c r="H246" s="1">
        <f>IFERROR(__xludf.DUMMYFUNCTION("""COMPUTED_VALUE"""),878.77)</f>
        <v>878.77</v>
      </c>
      <c r="J246" s="2">
        <f>IFERROR(__xludf.DUMMYFUNCTION("""COMPUTED_VALUE"""),45645.66666666667)</f>
        <v>45645.66667</v>
      </c>
      <c r="K246" s="1">
        <f>IFERROR(__xludf.DUMMYFUNCTION("""COMPUTED_VALUE"""),885.55)</f>
        <v>885.55</v>
      </c>
      <c r="M246" s="2">
        <f>IFERROR(__xludf.DUMMYFUNCTION("""COMPUTED_VALUE"""),45645.66666666667)</f>
        <v>45645.66667</v>
      </c>
      <c r="N246" s="1">
        <f>IFERROR(__xludf.DUMMYFUNCTION("""COMPUTED_VALUE"""),2.3707312E7)</f>
        <v>23707312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IFERROR(__xludf.DUMMYFUNCTION("""COMPUTED_VALUE"""),884.19)</f>
        <v>884.19</v>
      </c>
      <c r="D247" s="2">
        <f>IFERROR(__xludf.DUMMYFUNCTION("""COMPUTED_VALUE"""),45646.66666666667)</f>
        <v>45646.66667</v>
      </c>
      <c r="E247" s="1">
        <f>IFERROR(__xludf.DUMMYFUNCTION("""COMPUTED_VALUE"""),898.13)</f>
        <v>898.13</v>
      </c>
      <c r="G247" s="2">
        <f>IFERROR(__xludf.DUMMYFUNCTION("""COMPUTED_VALUE"""),45646.66666666667)</f>
        <v>45646.66667</v>
      </c>
      <c r="H247" s="1">
        <f>IFERROR(__xludf.DUMMYFUNCTION("""COMPUTED_VALUE"""),883.0)</f>
        <v>883</v>
      </c>
      <c r="J247" s="2">
        <f>IFERROR(__xludf.DUMMYFUNCTION("""COMPUTED_VALUE"""),45646.66666666667)</f>
        <v>45646.66667</v>
      </c>
      <c r="K247" s="1">
        <f>IFERROR(__xludf.DUMMYFUNCTION("""COMPUTED_VALUE"""),893.88)</f>
        <v>893.88</v>
      </c>
      <c r="M247" s="2">
        <f>IFERROR(__xludf.DUMMYFUNCTION("""COMPUTED_VALUE"""),45646.66666666667)</f>
        <v>45646.66667</v>
      </c>
      <c r="N247" s="1">
        <f>IFERROR(__xludf.DUMMYFUNCTION("""COMPUTED_VALUE"""),4.0852011E7)</f>
        <v>40852011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IFERROR(__xludf.DUMMYFUNCTION("""COMPUTED_VALUE"""),891.01)</f>
        <v>891.01</v>
      </c>
      <c r="D248" s="2">
        <f>IFERROR(__xludf.DUMMYFUNCTION("""COMPUTED_VALUE"""),45649.66666666667)</f>
        <v>45649.66667</v>
      </c>
      <c r="E248" s="1">
        <f>IFERROR(__xludf.DUMMYFUNCTION("""COMPUTED_VALUE"""),893.49)</f>
        <v>893.49</v>
      </c>
      <c r="G248" s="2">
        <f>IFERROR(__xludf.DUMMYFUNCTION("""COMPUTED_VALUE"""),45649.66666666667)</f>
        <v>45649.66667</v>
      </c>
      <c r="H248" s="1">
        <f>IFERROR(__xludf.DUMMYFUNCTION("""COMPUTED_VALUE"""),881.26)</f>
        <v>881.26</v>
      </c>
      <c r="J248" s="2">
        <f>IFERROR(__xludf.DUMMYFUNCTION("""COMPUTED_VALUE"""),45649.66666666667)</f>
        <v>45649.66667</v>
      </c>
      <c r="K248" s="1">
        <f>IFERROR(__xludf.DUMMYFUNCTION("""COMPUTED_VALUE"""),891.85)</f>
        <v>891.85</v>
      </c>
      <c r="M248" s="2">
        <f>IFERROR(__xludf.DUMMYFUNCTION("""COMPUTED_VALUE"""),45649.66666666667)</f>
        <v>45649.66667</v>
      </c>
      <c r="N248" s="1">
        <f>IFERROR(__xludf.DUMMYFUNCTION("""COMPUTED_VALUE"""),2.0943757E7)</f>
        <v>20943757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IFERROR(__xludf.DUMMYFUNCTION("""COMPUTED_VALUE"""),888.64)</f>
        <v>888.64</v>
      </c>
      <c r="D249" s="2">
        <f>IFERROR(__xludf.DUMMYFUNCTION("""COMPUTED_VALUE"""),45650.54166666667)</f>
        <v>45650.54167</v>
      </c>
      <c r="E249" s="1">
        <f>IFERROR(__xludf.DUMMYFUNCTION("""COMPUTED_VALUE"""),896.05)</f>
        <v>896.05</v>
      </c>
      <c r="G249" s="2">
        <f>IFERROR(__xludf.DUMMYFUNCTION("""COMPUTED_VALUE"""),45650.54166666667)</f>
        <v>45650.54167</v>
      </c>
      <c r="H249" s="1">
        <f>IFERROR(__xludf.DUMMYFUNCTION("""COMPUTED_VALUE"""),887.49)</f>
        <v>887.49</v>
      </c>
      <c r="J249" s="2">
        <f>IFERROR(__xludf.DUMMYFUNCTION("""COMPUTED_VALUE"""),45650.54166666667)</f>
        <v>45650.54167</v>
      </c>
      <c r="K249" s="1">
        <f>IFERROR(__xludf.DUMMYFUNCTION("""COMPUTED_VALUE"""),892.09)</f>
        <v>892.09</v>
      </c>
      <c r="M249" s="2">
        <f>IFERROR(__xludf.DUMMYFUNCTION("""COMPUTED_VALUE"""),45650.54166666667)</f>
        <v>45650.54167</v>
      </c>
      <c r="N249" s="1">
        <f>IFERROR(__xludf.DUMMYFUNCTION("""COMPUTED_VALUE"""),9742780.0)</f>
        <v>9742780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IFERROR(__xludf.DUMMYFUNCTION("""COMPUTED_VALUE"""),890.57)</f>
        <v>890.57</v>
      </c>
      <c r="D250" s="2">
        <f>IFERROR(__xludf.DUMMYFUNCTION("""COMPUTED_VALUE"""),45652.66666666667)</f>
        <v>45652.66667</v>
      </c>
      <c r="E250" s="1">
        <f>IFERROR(__xludf.DUMMYFUNCTION("""COMPUTED_VALUE"""),897.72)</f>
        <v>897.72</v>
      </c>
      <c r="G250" s="2">
        <f>IFERROR(__xludf.DUMMYFUNCTION("""COMPUTED_VALUE"""),45652.66666666667)</f>
        <v>45652.66667</v>
      </c>
      <c r="H250" s="1">
        <f>IFERROR(__xludf.DUMMYFUNCTION("""COMPUTED_VALUE"""),889.45)</f>
        <v>889.45</v>
      </c>
      <c r="J250" s="2">
        <f>IFERROR(__xludf.DUMMYFUNCTION("""COMPUTED_VALUE"""),45652.66666666667)</f>
        <v>45652.66667</v>
      </c>
      <c r="K250" s="1">
        <f>IFERROR(__xludf.DUMMYFUNCTION("""COMPUTED_VALUE"""),895.34)</f>
        <v>895.34</v>
      </c>
      <c r="M250" s="2">
        <f>IFERROR(__xludf.DUMMYFUNCTION("""COMPUTED_VALUE"""),45652.66666666667)</f>
        <v>45652.66667</v>
      </c>
      <c r="N250" s="1">
        <f>IFERROR(__xludf.DUMMYFUNCTION("""COMPUTED_VALUE"""),1.7300559E7)</f>
        <v>17300559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IFERROR(__xludf.DUMMYFUNCTION("""COMPUTED_VALUE"""),890.98)</f>
        <v>890.98</v>
      </c>
      <c r="D251" s="2">
        <f>IFERROR(__xludf.DUMMYFUNCTION("""COMPUTED_VALUE"""),45653.66666666667)</f>
        <v>45653.66667</v>
      </c>
      <c r="E251" s="1">
        <f>IFERROR(__xludf.DUMMYFUNCTION("""COMPUTED_VALUE"""),898.55)</f>
        <v>898.55</v>
      </c>
      <c r="G251" s="2">
        <f>IFERROR(__xludf.DUMMYFUNCTION("""COMPUTED_VALUE"""),45653.66666666667)</f>
        <v>45653.66667</v>
      </c>
      <c r="H251" s="1">
        <f>IFERROR(__xludf.DUMMYFUNCTION("""COMPUTED_VALUE"""),890.34)</f>
        <v>890.34</v>
      </c>
      <c r="J251" s="2">
        <f>IFERROR(__xludf.DUMMYFUNCTION("""COMPUTED_VALUE"""),45653.66666666667)</f>
        <v>45653.66667</v>
      </c>
      <c r="K251" s="1">
        <f>IFERROR(__xludf.DUMMYFUNCTION("""COMPUTED_VALUE"""),895.37)</f>
        <v>895.37</v>
      </c>
      <c r="M251" s="2">
        <f>IFERROR(__xludf.DUMMYFUNCTION("""COMPUTED_VALUE"""),45653.66666666667)</f>
        <v>45653.66667</v>
      </c>
      <c r="N251" s="1">
        <f>IFERROR(__xludf.DUMMYFUNCTION("""COMPUTED_VALUE"""),1.3732328E7)</f>
        <v>13732328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IFERROR(__xludf.DUMMYFUNCTION("""COMPUTED_VALUE"""),888.08)</f>
        <v>888.08</v>
      </c>
      <c r="D252" s="2">
        <f>IFERROR(__xludf.DUMMYFUNCTION("""COMPUTED_VALUE"""),45656.66666666667)</f>
        <v>45656.66667</v>
      </c>
      <c r="E252" s="1">
        <f>IFERROR(__xludf.DUMMYFUNCTION("""COMPUTED_VALUE"""),889.79)</f>
        <v>889.79</v>
      </c>
      <c r="G252" s="2">
        <f>IFERROR(__xludf.DUMMYFUNCTION("""COMPUTED_VALUE"""),45656.66666666667)</f>
        <v>45656.66667</v>
      </c>
      <c r="H252" s="1">
        <f>IFERROR(__xludf.DUMMYFUNCTION("""COMPUTED_VALUE"""),882.61)</f>
        <v>882.61</v>
      </c>
      <c r="J252" s="2">
        <f>IFERROR(__xludf.DUMMYFUNCTION("""COMPUTED_VALUE"""),45656.66666666667)</f>
        <v>45656.66667</v>
      </c>
      <c r="K252" s="1">
        <f>IFERROR(__xludf.DUMMYFUNCTION("""COMPUTED_VALUE"""),884.19)</f>
        <v>884.19</v>
      </c>
      <c r="M252" s="2">
        <f>IFERROR(__xludf.DUMMYFUNCTION("""COMPUTED_VALUE"""),45656.66666666667)</f>
        <v>45656.66667</v>
      </c>
      <c r="N252" s="1">
        <f>IFERROR(__xludf.DUMMYFUNCTION("""COMPUTED_VALUE"""),1.596281E7)</f>
        <v>15962810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IFERROR(__xludf.DUMMYFUNCTION("""COMPUTED_VALUE"""),886.87)</f>
        <v>886.87</v>
      </c>
      <c r="D253" s="2">
        <f>IFERROR(__xludf.DUMMYFUNCTION("""COMPUTED_VALUE"""),45657.66666666667)</f>
        <v>45657.66667</v>
      </c>
      <c r="E253" s="1">
        <f>IFERROR(__xludf.DUMMYFUNCTION("""COMPUTED_VALUE"""),894.24)</f>
        <v>894.24</v>
      </c>
      <c r="G253" s="2">
        <f>IFERROR(__xludf.DUMMYFUNCTION("""COMPUTED_VALUE"""),45657.66666666667)</f>
        <v>45657.66667</v>
      </c>
      <c r="H253" s="1">
        <f>IFERROR(__xludf.DUMMYFUNCTION("""COMPUTED_VALUE"""),882.15)</f>
        <v>882.15</v>
      </c>
      <c r="J253" s="2">
        <f>IFERROR(__xludf.DUMMYFUNCTION("""COMPUTED_VALUE"""),45657.66666666667)</f>
        <v>45657.66667</v>
      </c>
      <c r="K253" s="1">
        <f>IFERROR(__xludf.DUMMYFUNCTION("""COMPUTED_VALUE"""),885.73)</f>
        <v>885.73</v>
      </c>
      <c r="M253" s="2">
        <f>IFERROR(__xludf.DUMMYFUNCTION("""COMPUTED_VALUE"""),45657.66666666667)</f>
        <v>45657.66667</v>
      </c>
      <c r="N253" s="1">
        <f>IFERROR(__xludf.DUMMYFUNCTION("""COMPUTED_VALUE"""),1.4617307E7)</f>
        <v>14617307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IFERROR(__xludf.DUMMYFUNCTION("""COMPUTED_VALUE"""),890.35)</f>
        <v>890.35</v>
      </c>
      <c r="D254" s="2">
        <f>IFERROR(__xludf.DUMMYFUNCTION("""COMPUTED_VALUE"""),45659.66666666667)</f>
        <v>45659.66667</v>
      </c>
      <c r="E254" s="1">
        <f>IFERROR(__xludf.DUMMYFUNCTION("""COMPUTED_VALUE"""),893.38)</f>
        <v>893.38</v>
      </c>
      <c r="G254" s="2">
        <f>IFERROR(__xludf.DUMMYFUNCTION("""COMPUTED_VALUE"""),45659.66666666667)</f>
        <v>45659.66667</v>
      </c>
      <c r="H254" s="1">
        <f>IFERROR(__xludf.DUMMYFUNCTION("""COMPUTED_VALUE"""),880.17)</f>
        <v>880.17</v>
      </c>
      <c r="J254" s="2">
        <f>IFERROR(__xludf.DUMMYFUNCTION("""COMPUTED_VALUE"""),45659.66666666667)</f>
        <v>45659.66667</v>
      </c>
      <c r="K254" s="1">
        <f>IFERROR(__xludf.DUMMYFUNCTION("""COMPUTED_VALUE"""),883.94)</f>
        <v>883.94</v>
      </c>
      <c r="M254" s="2">
        <f>IFERROR(__xludf.DUMMYFUNCTION("""COMPUTED_VALUE"""),45659.66666666667)</f>
        <v>45659.66667</v>
      </c>
      <c r="N254" s="1">
        <f>IFERROR(__xludf.DUMMYFUNCTION("""COMPUTED_VALUE"""),1.9667013E7)</f>
        <v>19667013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IFERROR(__xludf.DUMMYFUNCTION("""COMPUTED_VALUE"""),888.3)</f>
        <v>888.3</v>
      </c>
      <c r="D255" s="2">
        <f>IFERROR(__xludf.DUMMYFUNCTION("""COMPUTED_VALUE"""),45660.66666666667)</f>
        <v>45660.66667</v>
      </c>
      <c r="E255" s="1">
        <f>IFERROR(__xludf.DUMMYFUNCTION("""COMPUTED_VALUE"""),906.84)</f>
        <v>906.84</v>
      </c>
      <c r="G255" s="2">
        <f>IFERROR(__xludf.DUMMYFUNCTION("""COMPUTED_VALUE"""),45660.66666666667)</f>
        <v>45660.66667</v>
      </c>
      <c r="H255" s="1">
        <f>IFERROR(__xludf.DUMMYFUNCTION("""COMPUTED_VALUE"""),888.3)</f>
        <v>888.3</v>
      </c>
      <c r="J255" s="2">
        <f>IFERROR(__xludf.DUMMYFUNCTION("""COMPUTED_VALUE"""),45660.66666666667)</f>
        <v>45660.66667</v>
      </c>
      <c r="K255" s="1">
        <f>IFERROR(__xludf.DUMMYFUNCTION("""COMPUTED_VALUE"""),899.52)</f>
        <v>899.52</v>
      </c>
      <c r="M255" s="2">
        <f>IFERROR(__xludf.DUMMYFUNCTION("""COMPUTED_VALUE"""),45660.66666666667)</f>
        <v>45660.66667</v>
      </c>
      <c r="N255" s="1">
        <f>IFERROR(__xludf.DUMMYFUNCTION("""COMPUTED_VALUE"""),1.7727978E7)</f>
        <v>17727978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IFERROR(__xludf.DUMMYFUNCTION("""COMPUTED_VALUE"""),907.14)</f>
        <v>907.14</v>
      </c>
      <c r="D256" s="2">
        <f>IFERROR(__xludf.DUMMYFUNCTION("""COMPUTED_VALUE"""),45663.66666666667)</f>
        <v>45663.66667</v>
      </c>
      <c r="E256" s="1">
        <f>IFERROR(__xludf.DUMMYFUNCTION("""COMPUTED_VALUE"""),913.11)</f>
        <v>913.11</v>
      </c>
      <c r="G256" s="2">
        <f>IFERROR(__xludf.DUMMYFUNCTION("""COMPUTED_VALUE"""),45663.66666666667)</f>
        <v>45663.66667</v>
      </c>
      <c r="H256" s="1">
        <f>IFERROR(__xludf.DUMMYFUNCTION("""COMPUTED_VALUE"""),896.03)</f>
        <v>896.03</v>
      </c>
      <c r="J256" s="2">
        <f>IFERROR(__xludf.DUMMYFUNCTION("""COMPUTED_VALUE"""),45663.66666666667)</f>
        <v>45663.66667</v>
      </c>
      <c r="K256" s="1">
        <f>IFERROR(__xludf.DUMMYFUNCTION("""COMPUTED_VALUE"""),899.55)</f>
        <v>899.55</v>
      </c>
      <c r="M256" s="2">
        <f>IFERROR(__xludf.DUMMYFUNCTION("""COMPUTED_VALUE"""),45663.66666666667)</f>
        <v>45663.66667</v>
      </c>
      <c r="N256" s="1">
        <f>IFERROR(__xludf.DUMMYFUNCTION("""COMPUTED_VALUE"""),2.4870783E7)</f>
        <v>24870783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IFERROR(__xludf.DUMMYFUNCTION("""COMPUTED_VALUE"""),905.11)</f>
        <v>905.11</v>
      </c>
      <c r="D257" s="2">
        <f>IFERROR(__xludf.DUMMYFUNCTION("""COMPUTED_VALUE"""),45664.66666666667)</f>
        <v>45664.66667</v>
      </c>
      <c r="E257" s="1">
        <f>IFERROR(__xludf.DUMMYFUNCTION("""COMPUTED_VALUE"""),921.04)</f>
        <v>921.04</v>
      </c>
      <c r="G257" s="2">
        <f>IFERROR(__xludf.DUMMYFUNCTION("""COMPUTED_VALUE"""),45664.66666666667)</f>
        <v>45664.66667</v>
      </c>
      <c r="H257" s="1">
        <f>IFERROR(__xludf.DUMMYFUNCTION("""COMPUTED_VALUE"""),904.73)</f>
        <v>904.73</v>
      </c>
      <c r="J257" s="2">
        <f>IFERROR(__xludf.DUMMYFUNCTION("""COMPUTED_VALUE"""),45664.66666666667)</f>
        <v>45664.66667</v>
      </c>
      <c r="K257" s="1">
        <f>IFERROR(__xludf.DUMMYFUNCTION("""COMPUTED_VALUE"""),917.47)</f>
        <v>917.47</v>
      </c>
      <c r="M257" s="2">
        <f>IFERROR(__xludf.DUMMYFUNCTION("""COMPUTED_VALUE"""),45664.66666666667)</f>
        <v>45664.66667</v>
      </c>
      <c r="N257" s="1">
        <f>IFERROR(__xludf.DUMMYFUNCTION("""COMPUTED_VALUE"""),2.5544623E7)</f>
        <v>25544623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IFERROR(__xludf.DUMMYFUNCTION("""COMPUTED_VALUE"""),920.23)</f>
        <v>920.23</v>
      </c>
      <c r="D258" s="2">
        <f>IFERROR(__xludf.DUMMYFUNCTION("""COMPUTED_VALUE"""),45665.66666666667)</f>
        <v>45665.66667</v>
      </c>
      <c r="E258" s="1">
        <f>IFERROR(__xludf.DUMMYFUNCTION("""COMPUTED_VALUE"""),926.47)</f>
        <v>926.47</v>
      </c>
      <c r="G258" s="2">
        <f>IFERROR(__xludf.DUMMYFUNCTION("""COMPUTED_VALUE"""),45665.66666666667)</f>
        <v>45665.66667</v>
      </c>
      <c r="H258" s="1">
        <f>IFERROR(__xludf.DUMMYFUNCTION("""COMPUTED_VALUE"""),914.96)</f>
        <v>914.96</v>
      </c>
      <c r="J258" s="2">
        <f>IFERROR(__xludf.DUMMYFUNCTION("""COMPUTED_VALUE"""),45665.66666666667)</f>
        <v>45665.66667</v>
      </c>
      <c r="K258" s="1">
        <f>IFERROR(__xludf.DUMMYFUNCTION("""COMPUTED_VALUE"""),924.35)</f>
        <v>924.35</v>
      </c>
      <c r="M258" s="2">
        <f>IFERROR(__xludf.DUMMYFUNCTION("""COMPUTED_VALUE"""),45665.66666666667)</f>
        <v>45665.66667</v>
      </c>
      <c r="N258" s="1">
        <f>IFERROR(__xludf.DUMMYFUNCTION("""COMPUTED_VALUE"""),2.6002412E7)</f>
        <v>26002412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IFERROR(__xludf.DUMMYFUNCTION("""COMPUTED_VALUE"""),932.87)</f>
        <v>932.87</v>
      </c>
      <c r="D259" s="2">
        <f>IFERROR(__xludf.DUMMYFUNCTION("""COMPUTED_VALUE"""),45667.66666666667)</f>
        <v>45667.66667</v>
      </c>
      <c r="E259" s="1">
        <f>IFERROR(__xludf.DUMMYFUNCTION("""COMPUTED_VALUE"""),947.11)</f>
        <v>947.11</v>
      </c>
      <c r="G259" s="2">
        <f>IFERROR(__xludf.DUMMYFUNCTION("""COMPUTED_VALUE"""),45667.66666666667)</f>
        <v>45667.66667</v>
      </c>
      <c r="H259" s="1">
        <f>IFERROR(__xludf.DUMMYFUNCTION("""COMPUTED_VALUE"""),931.67)</f>
        <v>931.67</v>
      </c>
      <c r="J259" s="2">
        <f>IFERROR(__xludf.DUMMYFUNCTION("""COMPUTED_VALUE"""),45667.66666666667)</f>
        <v>45667.66667</v>
      </c>
      <c r="K259" s="1">
        <f>IFERROR(__xludf.DUMMYFUNCTION("""COMPUTED_VALUE"""),939.79)</f>
        <v>939.79</v>
      </c>
      <c r="M259" s="2">
        <f>IFERROR(__xludf.DUMMYFUNCTION("""COMPUTED_VALUE"""),45667.66666666667)</f>
        <v>45667.66667</v>
      </c>
      <c r="N259" s="1">
        <f>IFERROR(__xludf.DUMMYFUNCTION("""COMPUTED_VALUE"""),1.07245558E8)</f>
        <v>107245558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IFERROR(__xludf.DUMMYFUNCTION("""COMPUTED_VALUE"""),938.42)</f>
        <v>938.42</v>
      </c>
      <c r="D260" s="2">
        <f>IFERROR(__xludf.DUMMYFUNCTION("""COMPUTED_VALUE"""),45670.66666666667)</f>
        <v>45670.66667</v>
      </c>
      <c r="E260" s="1">
        <f>IFERROR(__xludf.DUMMYFUNCTION("""COMPUTED_VALUE"""),939.42)</f>
        <v>939.42</v>
      </c>
      <c r="G260" s="2">
        <f>IFERROR(__xludf.DUMMYFUNCTION("""COMPUTED_VALUE"""),45670.66666666667)</f>
        <v>45670.66667</v>
      </c>
      <c r="H260" s="1">
        <f>IFERROR(__xludf.DUMMYFUNCTION("""COMPUTED_VALUE"""),922.0)</f>
        <v>922</v>
      </c>
      <c r="J260" s="2">
        <f>IFERROR(__xludf.DUMMYFUNCTION("""COMPUTED_VALUE"""),45670.66666666667)</f>
        <v>45670.66667</v>
      </c>
      <c r="K260" s="1">
        <f>IFERROR(__xludf.DUMMYFUNCTION("""COMPUTED_VALUE"""),938.74)</f>
        <v>938.74</v>
      </c>
      <c r="M260" s="2">
        <f>IFERROR(__xludf.DUMMYFUNCTION("""COMPUTED_VALUE"""),45670.66666666667)</f>
        <v>45670.66667</v>
      </c>
      <c r="N260" s="1">
        <f>IFERROR(__xludf.DUMMYFUNCTION("""COMPUTED_VALUE"""),3.8694819E7)</f>
        <v>38694819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IFERROR(__xludf.DUMMYFUNCTION("""COMPUTED_VALUE"""),942.43)</f>
        <v>942.43</v>
      </c>
      <c r="D261" s="2">
        <f>IFERROR(__xludf.DUMMYFUNCTION("""COMPUTED_VALUE"""),45671.66666666667)</f>
        <v>45671.66667</v>
      </c>
      <c r="E261" s="1">
        <f>IFERROR(__xludf.DUMMYFUNCTION("""COMPUTED_VALUE"""),961.05)</f>
        <v>961.05</v>
      </c>
      <c r="G261" s="2">
        <f>IFERROR(__xludf.DUMMYFUNCTION("""COMPUTED_VALUE"""),45671.66666666667)</f>
        <v>45671.66667</v>
      </c>
      <c r="H261" s="1">
        <f>IFERROR(__xludf.DUMMYFUNCTION("""COMPUTED_VALUE"""),935.96)</f>
        <v>935.96</v>
      </c>
      <c r="J261" s="2">
        <f>IFERROR(__xludf.DUMMYFUNCTION("""COMPUTED_VALUE"""),45671.66666666667)</f>
        <v>45671.66667</v>
      </c>
      <c r="K261" s="1">
        <f>IFERROR(__xludf.DUMMYFUNCTION("""COMPUTED_VALUE"""),958.96)</f>
        <v>958.96</v>
      </c>
      <c r="M261" s="2">
        <f>IFERROR(__xludf.DUMMYFUNCTION("""COMPUTED_VALUE"""),45671.66666666667)</f>
        <v>45671.66667</v>
      </c>
      <c r="N261" s="1">
        <f>IFERROR(__xludf.DUMMYFUNCTION("""COMPUTED_VALUE"""),3.6943475E7)</f>
        <v>36943475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IFERROR(__xludf.DUMMYFUNCTION("""COMPUTED_VALUE"""),963.68)</f>
        <v>963.68</v>
      </c>
      <c r="D262" s="2">
        <f>IFERROR(__xludf.DUMMYFUNCTION("""COMPUTED_VALUE"""),45672.66666666667)</f>
        <v>45672.66667</v>
      </c>
      <c r="E262" s="1">
        <f>IFERROR(__xludf.DUMMYFUNCTION("""COMPUTED_VALUE"""),963.95)</f>
        <v>963.95</v>
      </c>
      <c r="G262" s="2">
        <f>IFERROR(__xludf.DUMMYFUNCTION("""COMPUTED_VALUE"""),45672.66666666667)</f>
        <v>45672.66667</v>
      </c>
      <c r="H262" s="1">
        <f>IFERROR(__xludf.DUMMYFUNCTION("""COMPUTED_VALUE"""),945.54)</f>
        <v>945.54</v>
      </c>
      <c r="J262" s="2">
        <f>IFERROR(__xludf.DUMMYFUNCTION("""COMPUTED_VALUE"""),45672.66666666667)</f>
        <v>45672.66667</v>
      </c>
      <c r="K262" s="1">
        <f>IFERROR(__xludf.DUMMYFUNCTION("""COMPUTED_VALUE"""),958.43)</f>
        <v>958.43</v>
      </c>
      <c r="M262" s="2">
        <f>IFERROR(__xludf.DUMMYFUNCTION("""COMPUTED_VALUE"""),45672.66666666667)</f>
        <v>45672.66667</v>
      </c>
      <c r="N262" s="1">
        <f>IFERROR(__xludf.DUMMYFUNCTION("""COMPUTED_VALUE"""),2.7369075E7)</f>
        <v>27369075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IFERROR(__xludf.DUMMYFUNCTION("""COMPUTED_VALUE"""),957.72)</f>
        <v>957.72</v>
      </c>
      <c r="D263" s="2">
        <f>IFERROR(__xludf.DUMMYFUNCTION("""COMPUTED_VALUE"""),45673.66666666667)</f>
        <v>45673.66667</v>
      </c>
      <c r="E263" s="1">
        <f>IFERROR(__xludf.DUMMYFUNCTION("""COMPUTED_VALUE"""),975.21)</f>
        <v>975.21</v>
      </c>
      <c r="G263" s="2">
        <f>IFERROR(__xludf.DUMMYFUNCTION("""COMPUTED_VALUE"""),45673.66666666667)</f>
        <v>45673.66667</v>
      </c>
      <c r="H263" s="1">
        <f>IFERROR(__xludf.DUMMYFUNCTION("""COMPUTED_VALUE"""),955.73)</f>
        <v>955.73</v>
      </c>
      <c r="J263" s="2">
        <f>IFERROR(__xludf.DUMMYFUNCTION("""COMPUTED_VALUE"""),45673.66666666667)</f>
        <v>45673.66667</v>
      </c>
      <c r="K263" s="1">
        <f>IFERROR(__xludf.DUMMYFUNCTION("""COMPUTED_VALUE"""),975.18)</f>
        <v>975.18</v>
      </c>
      <c r="M263" s="2">
        <f>IFERROR(__xludf.DUMMYFUNCTION("""COMPUTED_VALUE"""),45673.66666666667)</f>
        <v>45673.66667</v>
      </c>
      <c r="N263" s="1">
        <f>IFERROR(__xludf.DUMMYFUNCTION("""COMPUTED_VALUE"""),2.1554173E7)</f>
        <v>21554173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IFERROR(__xludf.DUMMYFUNCTION("""COMPUTED_VALUE"""),976.71)</f>
        <v>976.71</v>
      </c>
      <c r="D264" s="2">
        <f>IFERROR(__xludf.DUMMYFUNCTION("""COMPUTED_VALUE"""),45674.66666666667)</f>
        <v>45674.66667</v>
      </c>
      <c r="E264" s="1">
        <f>IFERROR(__xludf.DUMMYFUNCTION("""COMPUTED_VALUE"""),982.96)</f>
        <v>982.96</v>
      </c>
      <c r="G264" s="2">
        <f>IFERROR(__xludf.DUMMYFUNCTION("""COMPUTED_VALUE"""),45674.66666666667)</f>
        <v>45674.66667</v>
      </c>
      <c r="H264" s="1">
        <f>IFERROR(__xludf.DUMMYFUNCTION("""COMPUTED_VALUE"""),967.54)</f>
        <v>967.54</v>
      </c>
      <c r="J264" s="2">
        <f>IFERROR(__xludf.DUMMYFUNCTION("""COMPUTED_VALUE"""),45674.66666666667)</f>
        <v>45674.66667</v>
      </c>
      <c r="K264" s="1">
        <f>IFERROR(__xludf.DUMMYFUNCTION("""COMPUTED_VALUE"""),971.92)</f>
        <v>971.92</v>
      </c>
      <c r="M264" s="2">
        <f>IFERROR(__xludf.DUMMYFUNCTION("""COMPUTED_VALUE"""),45674.66666666667)</f>
        <v>45674.66667</v>
      </c>
      <c r="N264" s="1">
        <f>IFERROR(__xludf.DUMMYFUNCTION("""COMPUTED_VALUE"""),3.6433943E7)</f>
        <v>36433943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IFERROR(__xludf.DUMMYFUNCTION("""COMPUTED_VALUE"""),970.23)</f>
        <v>970.23</v>
      </c>
      <c r="D265" s="2">
        <f>IFERROR(__xludf.DUMMYFUNCTION("""COMPUTED_VALUE"""),45678.66666666667)</f>
        <v>45678.66667</v>
      </c>
      <c r="E265" s="1">
        <f>IFERROR(__xludf.DUMMYFUNCTION("""COMPUTED_VALUE"""),973.7)</f>
        <v>973.7</v>
      </c>
      <c r="G265" s="2">
        <f>IFERROR(__xludf.DUMMYFUNCTION("""COMPUTED_VALUE"""),45678.66666666667)</f>
        <v>45678.66667</v>
      </c>
      <c r="H265" s="1">
        <f>IFERROR(__xludf.DUMMYFUNCTION("""COMPUTED_VALUE"""),961.74)</f>
        <v>961.74</v>
      </c>
      <c r="J265" s="2">
        <f>IFERROR(__xludf.DUMMYFUNCTION("""COMPUTED_VALUE"""),45678.66666666667)</f>
        <v>45678.66667</v>
      </c>
      <c r="K265" s="1">
        <f>IFERROR(__xludf.DUMMYFUNCTION("""COMPUTED_VALUE"""),972.89)</f>
        <v>972.89</v>
      </c>
      <c r="M265" s="2">
        <f>IFERROR(__xludf.DUMMYFUNCTION("""COMPUTED_VALUE"""),45678.66666666667)</f>
        <v>45678.66667</v>
      </c>
      <c r="N265" s="1">
        <f>IFERROR(__xludf.DUMMYFUNCTION("""COMPUTED_VALUE"""),5.3607398E7)</f>
        <v>53607398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IFERROR(__xludf.DUMMYFUNCTION("""COMPUTED_VALUE"""),970.55)</f>
        <v>970.55</v>
      </c>
      <c r="D266" s="2">
        <f>IFERROR(__xludf.DUMMYFUNCTION("""COMPUTED_VALUE"""),45679.66666666667)</f>
        <v>45679.66667</v>
      </c>
      <c r="E266" s="1">
        <f>IFERROR(__xludf.DUMMYFUNCTION("""COMPUTED_VALUE"""),984.56)</f>
        <v>984.56</v>
      </c>
      <c r="G266" s="2">
        <f>IFERROR(__xludf.DUMMYFUNCTION("""COMPUTED_VALUE"""),45679.66666666667)</f>
        <v>45679.66667</v>
      </c>
      <c r="H266" s="1">
        <f>IFERROR(__xludf.DUMMYFUNCTION("""COMPUTED_VALUE"""),964.25)</f>
        <v>964.25</v>
      </c>
      <c r="J266" s="2">
        <f>IFERROR(__xludf.DUMMYFUNCTION("""COMPUTED_VALUE"""),45679.66666666667)</f>
        <v>45679.66667</v>
      </c>
      <c r="K266" s="1">
        <f>IFERROR(__xludf.DUMMYFUNCTION("""COMPUTED_VALUE"""),981.59)</f>
        <v>981.59</v>
      </c>
      <c r="M266" s="2">
        <f>IFERROR(__xludf.DUMMYFUNCTION("""COMPUTED_VALUE"""),45679.66666666667)</f>
        <v>45679.66667</v>
      </c>
      <c r="N266" s="1">
        <f>IFERROR(__xludf.DUMMYFUNCTION("""COMPUTED_VALUE"""),2.3553206E7)</f>
        <v>23553206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IFERROR(__xludf.DUMMYFUNCTION("""COMPUTED_VALUE"""),985.01)</f>
        <v>985.01</v>
      </c>
      <c r="D267" s="2">
        <f>IFERROR(__xludf.DUMMYFUNCTION("""COMPUTED_VALUE"""),45680.66666666667)</f>
        <v>45680.66667</v>
      </c>
      <c r="E267" s="1">
        <f>IFERROR(__xludf.DUMMYFUNCTION("""COMPUTED_VALUE"""),989.07)</f>
        <v>989.07</v>
      </c>
      <c r="G267" s="2">
        <f>IFERROR(__xludf.DUMMYFUNCTION("""COMPUTED_VALUE"""),45680.66666666667)</f>
        <v>45680.66667</v>
      </c>
      <c r="H267" s="1">
        <f>IFERROR(__xludf.DUMMYFUNCTION("""COMPUTED_VALUE"""),979.35)</f>
        <v>979.35</v>
      </c>
      <c r="J267" s="2">
        <f>IFERROR(__xludf.DUMMYFUNCTION("""COMPUTED_VALUE"""),45680.66666666667)</f>
        <v>45680.66667</v>
      </c>
      <c r="K267" s="1">
        <f>IFERROR(__xludf.DUMMYFUNCTION("""COMPUTED_VALUE"""),986.22)</f>
        <v>986.22</v>
      </c>
      <c r="M267" s="2">
        <f>IFERROR(__xludf.DUMMYFUNCTION("""COMPUTED_VALUE"""),45680.66666666667)</f>
        <v>45680.66667</v>
      </c>
      <c r="N267" s="1">
        <f>IFERROR(__xludf.DUMMYFUNCTION("""COMPUTED_VALUE"""),2.0325464E7)</f>
        <v>20325464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IFERROR(__xludf.DUMMYFUNCTION("""COMPUTED_VALUE"""),987.63)</f>
        <v>987.63</v>
      </c>
      <c r="D268" s="2">
        <f>IFERROR(__xludf.DUMMYFUNCTION("""COMPUTED_VALUE"""),45681.66666666667)</f>
        <v>45681.66667</v>
      </c>
      <c r="E268" s="1">
        <f>IFERROR(__xludf.DUMMYFUNCTION("""COMPUTED_VALUE"""),989.05)</f>
        <v>989.05</v>
      </c>
      <c r="G268" s="2">
        <f>IFERROR(__xludf.DUMMYFUNCTION("""COMPUTED_VALUE"""),45681.66666666667)</f>
        <v>45681.66667</v>
      </c>
      <c r="H268" s="1">
        <f>IFERROR(__xludf.DUMMYFUNCTION("""COMPUTED_VALUE"""),982.4)</f>
        <v>982.4</v>
      </c>
      <c r="J268" s="2">
        <f>IFERROR(__xludf.DUMMYFUNCTION("""COMPUTED_VALUE"""),45681.66666666667)</f>
        <v>45681.66667</v>
      </c>
      <c r="K268" s="1">
        <f>IFERROR(__xludf.DUMMYFUNCTION("""COMPUTED_VALUE"""),987.1)</f>
        <v>987.1</v>
      </c>
      <c r="M268" s="2">
        <f>IFERROR(__xludf.DUMMYFUNCTION("""COMPUTED_VALUE"""),45681.66666666667)</f>
        <v>45681.66667</v>
      </c>
      <c r="N268" s="1">
        <f>IFERROR(__xludf.DUMMYFUNCTION("""COMPUTED_VALUE"""),1.5213999E7)</f>
        <v>15213999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IFERROR(__xludf.DUMMYFUNCTION("""COMPUTED_VALUE"""),994.2)</f>
        <v>994.2</v>
      </c>
      <c r="D269" s="2">
        <f>IFERROR(__xludf.DUMMYFUNCTION("""COMPUTED_VALUE"""),45684.66666666667)</f>
        <v>45684.66667</v>
      </c>
      <c r="E269" s="1">
        <f>IFERROR(__xludf.DUMMYFUNCTION("""COMPUTED_VALUE"""),1001.47)</f>
        <v>1001.47</v>
      </c>
      <c r="G269" s="2">
        <f>IFERROR(__xludf.DUMMYFUNCTION("""COMPUTED_VALUE"""),45684.66666666667)</f>
        <v>45684.66667</v>
      </c>
      <c r="H269" s="1">
        <f>IFERROR(__xludf.DUMMYFUNCTION("""COMPUTED_VALUE"""),987.75)</f>
        <v>987.75</v>
      </c>
      <c r="J269" s="2">
        <f>IFERROR(__xludf.DUMMYFUNCTION("""COMPUTED_VALUE"""),45684.66666666667)</f>
        <v>45684.66667</v>
      </c>
      <c r="K269" s="1">
        <f>IFERROR(__xludf.DUMMYFUNCTION("""COMPUTED_VALUE"""),1001.37)</f>
        <v>1001.37</v>
      </c>
      <c r="M269" s="2">
        <f>IFERROR(__xludf.DUMMYFUNCTION("""COMPUTED_VALUE"""),45684.66666666667)</f>
        <v>45684.66667</v>
      </c>
      <c r="N269" s="1">
        <f>IFERROR(__xludf.DUMMYFUNCTION("""COMPUTED_VALUE"""),4.0061681E7)</f>
        <v>40061681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IFERROR(__xludf.DUMMYFUNCTION("""COMPUTED_VALUE"""),1000.95)</f>
        <v>1000.95</v>
      </c>
      <c r="D270" s="2">
        <f>IFERROR(__xludf.DUMMYFUNCTION("""COMPUTED_VALUE"""),45685.66666666667)</f>
        <v>45685.66667</v>
      </c>
      <c r="E270" s="1">
        <f>IFERROR(__xludf.DUMMYFUNCTION("""COMPUTED_VALUE"""),1004.15)</f>
        <v>1004.15</v>
      </c>
      <c r="G270" s="2">
        <f>IFERROR(__xludf.DUMMYFUNCTION("""COMPUTED_VALUE"""),45685.66666666667)</f>
        <v>45685.66667</v>
      </c>
      <c r="H270" s="1">
        <f>IFERROR(__xludf.DUMMYFUNCTION("""COMPUTED_VALUE"""),988.37)</f>
        <v>988.37</v>
      </c>
      <c r="J270" s="2">
        <f>IFERROR(__xludf.DUMMYFUNCTION("""COMPUTED_VALUE"""),45685.66666666667)</f>
        <v>45685.66667</v>
      </c>
      <c r="K270" s="1">
        <f>IFERROR(__xludf.DUMMYFUNCTION("""COMPUTED_VALUE"""),989.37)</f>
        <v>989.37</v>
      </c>
      <c r="M270" s="2">
        <f>IFERROR(__xludf.DUMMYFUNCTION("""COMPUTED_VALUE"""),45685.66666666667)</f>
        <v>45685.66667</v>
      </c>
      <c r="N270" s="1">
        <f>IFERROR(__xludf.DUMMYFUNCTION("""COMPUTED_VALUE"""),2.213572E7)</f>
        <v>22135720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IFERROR(__xludf.DUMMYFUNCTION("""COMPUTED_VALUE"""),994.37)</f>
        <v>994.37</v>
      </c>
      <c r="D271" s="2">
        <f>IFERROR(__xludf.DUMMYFUNCTION("""COMPUTED_VALUE"""),45686.66666666667)</f>
        <v>45686.66667</v>
      </c>
      <c r="E271" s="1">
        <f>IFERROR(__xludf.DUMMYFUNCTION("""COMPUTED_VALUE"""),999.35)</f>
        <v>999.35</v>
      </c>
      <c r="G271" s="2">
        <f>IFERROR(__xludf.DUMMYFUNCTION("""COMPUTED_VALUE"""),45686.66666666667)</f>
        <v>45686.66667</v>
      </c>
      <c r="H271" s="1">
        <f>IFERROR(__xludf.DUMMYFUNCTION("""COMPUTED_VALUE"""),991.25)</f>
        <v>991.25</v>
      </c>
      <c r="J271" s="2">
        <f>IFERROR(__xludf.DUMMYFUNCTION("""COMPUTED_VALUE"""),45686.66666666667)</f>
        <v>45686.66667</v>
      </c>
      <c r="K271" s="1">
        <f>IFERROR(__xludf.DUMMYFUNCTION("""COMPUTED_VALUE"""),994.27)</f>
        <v>994.27</v>
      </c>
      <c r="M271" s="2">
        <f>IFERROR(__xludf.DUMMYFUNCTION("""COMPUTED_VALUE"""),45686.66666666667)</f>
        <v>45686.66667</v>
      </c>
      <c r="N271" s="1">
        <f>IFERROR(__xludf.DUMMYFUNCTION("""COMPUTED_VALUE"""),2.1717696E7)</f>
        <v>21717696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IFERROR(__xludf.DUMMYFUNCTION("""COMPUTED_VALUE"""),994.03)</f>
        <v>994.03</v>
      </c>
      <c r="D272" s="2">
        <f>IFERROR(__xludf.DUMMYFUNCTION("""COMPUTED_VALUE"""),45687.66666666667)</f>
        <v>45687.66667</v>
      </c>
      <c r="E272" s="1">
        <f>IFERROR(__xludf.DUMMYFUNCTION("""COMPUTED_VALUE"""),1020.38)</f>
        <v>1020.38</v>
      </c>
      <c r="G272" s="2">
        <f>IFERROR(__xludf.DUMMYFUNCTION("""COMPUTED_VALUE"""),45687.66666666667)</f>
        <v>45687.66667</v>
      </c>
      <c r="H272" s="1">
        <f>IFERROR(__xludf.DUMMYFUNCTION("""COMPUTED_VALUE"""),989.04)</f>
        <v>989.04</v>
      </c>
      <c r="J272" s="2">
        <f>IFERROR(__xludf.DUMMYFUNCTION("""COMPUTED_VALUE"""),45687.66666666667)</f>
        <v>45687.66667</v>
      </c>
      <c r="K272" s="1">
        <f>IFERROR(__xludf.DUMMYFUNCTION("""COMPUTED_VALUE"""),1002.73)</f>
        <v>1002.73</v>
      </c>
      <c r="M272" s="2">
        <f>IFERROR(__xludf.DUMMYFUNCTION("""COMPUTED_VALUE"""),45687.66666666667)</f>
        <v>45687.66667</v>
      </c>
      <c r="N272" s="1">
        <f>IFERROR(__xludf.DUMMYFUNCTION("""COMPUTED_VALUE"""),2.0906406E7)</f>
        <v>20906406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IFERROR(__xludf.DUMMYFUNCTION("""COMPUTED_VALUE"""),985.64)</f>
        <v>985.64</v>
      </c>
      <c r="D273" s="2">
        <f>IFERROR(__xludf.DUMMYFUNCTION("""COMPUTED_VALUE"""),45688.66666666667)</f>
        <v>45688.66667</v>
      </c>
      <c r="E273" s="1">
        <f>IFERROR(__xludf.DUMMYFUNCTION("""COMPUTED_VALUE"""),987.79)</f>
        <v>987.79</v>
      </c>
      <c r="G273" s="2">
        <f>IFERROR(__xludf.DUMMYFUNCTION("""COMPUTED_VALUE"""),45688.66666666667)</f>
        <v>45688.66667</v>
      </c>
      <c r="H273" s="1">
        <f>IFERROR(__xludf.DUMMYFUNCTION("""COMPUTED_VALUE"""),962.06)</f>
        <v>962.06</v>
      </c>
      <c r="J273" s="2">
        <f>IFERROR(__xludf.DUMMYFUNCTION("""COMPUTED_VALUE"""),45688.66666666667)</f>
        <v>45688.66667</v>
      </c>
      <c r="K273" s="1">
        <f>IFERROR(__xludf.DUMMYFUNCTION("""COMPUTED_VALUE"""),970.66)</f>
        <v>970.66</v>
      </c>
      <c r="M273" s="2">
        <f>IFERROR(__xludf.DUMMYFUNCTION("""COMPUTED_VALUE"""),45688.66666666667)</f>
        <v>45688.66667</v>
      </c>
      <c r="N273" s="1">
        <f>IFERROR(__xludf.DUMMYFUNCTION("""COMPUTED_VALUE"""),9.9338368E7)</f>
        <v>99338368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IFERROR(__xludf.DUMMYFUNCTION("""COMPUTED_VALUE"""),966.9)</f>
        <v>966.9</v>
      </c>
      <c r="D274" s="2">
        <f>IFERROR(__xludf.DUMMYFUNCTION("""COMPUTED_VALUE"""),45691.66666666667)</f>
        <v>45691.66667</v>
      </c>
      <c r="E274" s="1">
        <f>IFERROR(__xludf.DUMMYFUNCTION("""COMPUTED_VALUE"""),979.69)</f>
        <v>979.69</v>
      </c>
      <c r="G274" s="2">
        <f>IFERROR(__xludf.DUMMYFUNCTION("""COMPUTED_VALUE"""),45691.66666666667)</f>
        <v>45691.66667</v>
      </c>
      <c r="H274" s="1">
        <f>IFERROR(__xludf.DUMMYFUNCTION("""COMPUTED_VALUE"""),962.87)</f>
        <v>962.87</v>
      </c>
      <c r="J274" s="2">
        <f>IFERROR(__xludf.DUMMYFUNCTION("""COMPUTED_VALUE"""),45691.66666666667)</f>
        <v>45691.66667</v>
      </c>
      <c r="K274" s="1">
        <f>IFERROR(__xludf.DUMMYFUNCTION("""COMPUTED_VALUE"""),971.48)</f>
        <v>971.48</v>
      </c>
      <c r="M274" s="2">
        <f>IFERROR(__xludf.DUMMYFUNCTION("""COMPUTED_VALUE"""),45691.66666666667)</f>
        <v>45691.66667</v>
      </c>
      <c r="N274" s="1">
        <f>IFERROR(__xludf.DUMMYFUNCTION("""COMPUTED_VALUE"""),3.5879539E7)</f>
        <v>35879539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IFERROR(__xludf.DUMMYFUNCTION("""COMPUTED_VALUE"""),959.88)</f>
        <v>959.88</v>
      </c>
      <c r="D275" s="2">
        <f>IFERROR(__xludf.DUMMYFUNCTION("""COMPUTED_VALUE"""),45692.66666666667)</f>
        <v>45692.66667</v>
      </c>
      <c r="E275" s="1">
        <f>IFERROR(__xludf.DUMMYFUNCTION("""COMPUTED_VALUE"""),976.8)</f>
        <v>976.8</v>
      </c>
      <c r="G275" s="2">
        <f>IFERROR(__xludf.DUMMYFUNCTION("""COMPUTED_VALUE"""),45692.66666666667)</f>
        <v>45692.66667</v>
      </c>
      <c r="H275" s="1">
        <f>IFERROR(__xludf.DUMMYFUNCTION("""COMPUTED_VALUE"""),959.88)</f>
        <v>959.88</v>
      </c>
      <c r="J275" s="2">
        <f>IFERROR(__xludf.DUMMYFUNCTION("""COMPUTED_VALUE"""),45692.66666666667)</f>
        <v>45692.66667</v>
      </c>
      <c r="K275" s="1">
        <f>IFERROR(__xludf.DUMMYFUNCTION("""COMPUTED_VALUE"""),966.18)</f>
        <v>966.18</v>
      </c>
      <c r="M275" s="2">
        <f>IFERROR(__xludf.DUMMYFUNCTION("""COMPUTED_VALUE"""),45692.66666666667)</f>
        <v>45692.66667</v>
      </c>
      <c r="N275" s="1">
        <f>IFERROR(__xludf.DUMMYFUNCTION("""COMPUTED_VALUE"""),2.8236285E7)</f>
        <v>28236285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IFERROR(__xludf.DUMMYFUNCTION("""COMPUTED_VALUE"""),980.47)</f>
        <v>980.47</v>
      </c>
      <c r="D276" s="2">
        <f>IFERROR(__xludf.DUMMYFUNCTION("""COMPUTED_VALUE"""),45693.66666666667)</f>
        <v>45693.66667</v>
      </c>
      <c r="E276" s="1">
        <f>IFERROR(__xludf.DUMMYFUNCTION("""COMPUTED_VALUE"""),995.21)</f>
        <v>995.21</v>
      </c>
      <c r="G276" s="2">
        <f>IFERROR(__xludf.DUMMYFUNCTION("""COMPUTED_VALUE"""),45693.66666666667)</f>
        <v>45693.66667</v>
      </c>
      <c r="H276" s="1">
        <f>IFERROR(__xludf.DUMMYFUNCTION("""COMPUTED_VALUE"""),965.41)</f>
        <v>965.41</v>
      </c>
      <c r="J276" s="2">
        <f>IFERROR(__xludf.DUMMYFUNCTION("""COMPUTED_VALUE"""),45693.66666666667)</f>
        <v>45693.66667</v>
      </c>
      <c r="K276" s="1">
        <f>IFERROR(__xludf.DUMMYFUNCTION("""COMPUTED_VALUE"""),978.24)</f>
        <v>978.24</v>
      </c>
      <c r="M276" s="2">
        <f>IFERROR(__xludf.DUMMYFUNCTION("""COMPUTED_VALUE"""),45693.66666666667)</f>
        <v>45693.66667</v>
      </c>
      <c r="N276" s="1">
        <f>IFERROR(__xludf.DUMMYFUNCTION("""COMPUTED_VALUE"""),2.338858E7)</f>
        <v>23388580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IFERROR(__xludf.DUMMYFUNCTION("""COMPUTED_VALUE"""),973.12)</f>
        <v>973.12</v>
      </c>
      <c r="D277" s="2">
        <f>IFERROR(__xludf.DUMMYFUNCTION("""COMPUTED_VALUE"""),45694.66666666667)</f>
        <v>45694.66667</v>
      </c>
      <c r="E277" s="1">
        <f>IFERROR(__xludf.DUMMYFUNCTION("""COMPUTED_VALUE"""),973.12)</f>
        <v>973.12</v>
      </c>
      <c r="G277" s="2">
        <f>IFERROR(__xludf.DUMMYFUNCTION("""COMPUTED_VALUE"""),45694.66666666667)</f>
        <v>45694.66667</v>
      </c>
      <c r="H277" s="1">
        <f>IFERROR(__xludf.DUMMYFUNCTION("""COMPUTED_VALUE"""),959.86)</f>
        <v>959.86</v>
      </c>
      <c r="J277" s="2">
        <f>IFERROR(__xludf.DUMMYFUNCTION("""COMPUTED_VALUE"""),45694.66666666667)</f>
        <v>45694.66667</v>
      </c>
      <c r="K277" s="1">
        <f>IFERROR(__xludf.DUMMYFUNCTION("""COMPUTED_VALUE"""),961.63)</f>
        <v>961.63</v>
      </c>
      <c r="M277" s="2">
        <f>IFERROR(__xludf.DUMMYFUNCTION("""COMPUTED_VALUE"""),45694.66666666667)</f>
        <v>45694.66667</v>
      </c>
      <c r="N277" s="1">
        <f>IFERROR(__xludf.DUMMYFUNCTION("""COMPUTED_VALUE"""),1.7403767E7)</f>
        <v>17403767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IFERROR(__xludf.DUMMYFUNCTION("""COMPUTED_VALUE"""),961.03)</f>
        <v>961.03</v>
      </c>
      <c r="D278" s="2">
        <f>IFERROR(__xludf.DUMMYFUNCTION("""COMPUTED_VALUE"""),45695.66666666667)</f>
        <v>45695.66667</v>
      </c>
      <c r="E278" s="1">
        <f>IFERROR(__xludf.DUMMYFUNCTION("""COMPUTED_VALUE"""),970.84)</f>
        <v>970.84</v>
      </c>
      <c r="G278" s="2">
        <f>IFERROR(__xludf.DUMMYFUNCTION("""COMPUTED_VALUE"""),45695.66666666667)</f>
        <v>45695.66667</v>
      </c>
      <c r="H278" s="1">
        <f>IFERROR(__xludf.DUMMYFUNCTION("""COMPUTED_VALUE"""),959.27)</f>
        <v>959.27</v>
      </c>
      <c r="J278" s="2">
        <f>IFERROR(__xludf.DUMMYFUNCTION("""COMPUTED_VALUE"""),45695.66666666667)</f>
        <v>45695.66667</v>
      </c>
      <c r="K278" s="1">
        <f>IFERROR(__xludf.DUMMYFUNCTION("""COMPUTED_VALUE"""),966.78)</f>
        <v>966.78</v>
      </c>
      <c r="M278" s="2">
        <f>IFERROR(__xludf.DUMMYFUNCTION("""COMPUTED_VALUE"""),45695.66666666667)</f>
        <v>45695.66667</v>
      </c>
      <c r="N278" s="1">
        <f>IFERROR(__xludf.DUMMYFUNCTION("""COMPUTED_VALUE"""),1.8282538E7)</f>
        <v>18282538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IFERROR(__xludf.DUMMYFUNCTION("""COMPUTED_VALUE"""),966.95)</f>
        <v>966.95</v>
      </c>
      <c r="D279" s="2">
        <f>IFERROR(__xludf.DUMMYFUNCTION("""COMPUTED_VALUE"""),45698.66666666667)</f>
        <v>45698.66667</v>
      </c>
      <c r="E279" s="1">
        <f>IFERROR(__xludf.DUMMYFUNCTION("""COMPUTED_VALUE"""),969.67)</f>
        <v>969.67</v>
      </c>
      <c r="G279" s="2">
        <f>IFERROR(__xludf.DUMMYFUNCTION("""COMPUTED_VALUE"""),45698.66666666667)</f>
        <v>45698.66667</v>
      </c>
      <c r="H279" s="1">
        <f>IFERROR(__xludf.DUMMYFUNCTION("""COMPUTED_VALUE"""),958.87)</f>
        <v>958.87</v>
      </c>
      <c r="J279" s="2">
        <f>IFERROR(__xludf.DUMMYFUNCTION("""COMPUTED_VALUE"""),45698.66666666667)</f>
        <v>45698.66667</v>
      </c>
      <c r="K279" s="1">
        <f>IFERROR(__xludf.DUMMYFUNCTION("""COMPUTED_VALUE"""),961.9)</f>
        <v>961.9</v>
      </c>
      <c r="M279" s="2">
        <f>IFERROR(__xludf.DUMMYFUNCTION("""COMPUTED_VALUE"""),45698.66666666667)</f>
        <v>45698.66667</v>
      </c>
      <c r="N279" s="1">
        <f>IFERROR(__xludf.DUMMYFUNCTION("""COMPUTED_VALUE"""),1.4496646E7)</f>
        <v>14496646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IFERROR(__xludf.DUMMYFUNCTION("""COMPUTED_VALUE"""),959.92)</f>
        <v>959.92</v>
      </c>
      <c r="D280" s="2">
        <f>IFERROR(__xludf.DUMMYFUNCTION("""COMPUTED_VALUE"""),45699.66666666667)</f>
        <v>45699.66667</v>
      </c>
      <c r="E280" s="1">
        <f>IFERROR(__xludf.DUMMYFUNCTION("""COMPUTED_VALUE"""),963.9)</f>
        <v>963.9</v>
      </c>
      <c r="G280" s="2">
        <f>IFERROR(__xludf.DUMMYFUNCTION("""COMPUTED_VALUE"""),45699.66666666667)</f>
        <v>45699.66667</v>
      </c>
      <c r="H280" s="1">
        <f>IFERROR(__xludf.DUMMYFUNCTION("""COMPUTED_VALUE"""),952.06)</f>
        <v>952.06</v>
      </c>
      <c r="J280" s="2">
        <f>IFERROR(__xludf.DUMMYFUNCTION("""COMPUTED_VALUE"""),45699.66666666667)</f>
        <v>45699.66667</v>
      </c>
      <c r="K280" s="1">
        <f>IFERROR(__xludf.DUMMYFUNCTION("""COMPUTED_VALUE"""),960.89)</f>
        <v>960.89</v>
      </c>
      <c r="M280" s="2">
        <f>IFERROR(__xludf.DUMMYFUNCTION("""COMPUTED_VALUE"""),45699.66666666667)</f>
        <v>45699.66667</v>
      </c>
      <c r="N280" s="1">
        <f>IFERROR(__xludf.DUMMYFUNCTION("""COMPUTED_VALUE"""),2.6285514E7)</f>
        <v>26285514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IFERROR(__xludf.DUMMYFUNCTION("""COMPUTED_VALUE"""),960.95)</f>
        <v>960.95</v>
      </c>
      <c r="D281" s="2">
        <f>IFERROR(__xludf.DUMMYFUNCTION("""COMPUTED_VALUE"""),45700.66666666667)</f>
        <v>45700.66667</v>
      </c>
      <c r="E281" s="1">
        <f>IFERROR(__xludf.DUMMYFUNCTION("""COMPUTED_VALUE"""),969.38)</f>
        <v>969.38</v>
      </c>
      <c r="G281" s="2">
        <f>IFERROR(__xludf.DUMMYFUNCTION("""COMPUTED_VALUE"""),45700.66666666667)</f>
        <v>45700.66667</v>
      </c>
      <c r="H281" s="1">
        <f>IFERROR(__xludf.DUMMYFUNCTION("""COMPUTED_VALUE"""),950.82)</f>
        <v>950.82</v>
      </c>
      <c r="J281" s="2">
        <f>IFERROR(__xludf.DUMMYFUNCTION("""COMPUTED_VALUE"""),45700.66666666667)</f>
        <v>45700.66667</v>
      </c>
      <c r="K281" s="1">
        <f>IFERROR(__xludf.DUMMYFUNCTION("""COMPUTED_VALUE"""),951.44)</f>
        <v>951.44</v>
      </c>
      <c r="M281" s="2">
        <f>IFERROR(__xludf.DUMMYFUNCTION("""COMPUTED_VALUE"""),45700.66666666667)</f>
        <v>45700.66667</v>
      </c>
      <c r="N281" s="1">
        <f>IFERROR(__xludf.DUMMYFUNCTION("""COMPUTED_VALUE"""),2.1237182E7)</f>
        <v>21237182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IFERROR(__xludf.DUMMYFUNCTION("""COMPUTED_VALUE"""),951.8)</f>
        <v>951.8</v>
      </c>
      <c r="D282" s="2">
        <f>IFERROR(__xludf.DUMMYFUNCTION("""COMPUTED_VALUE"""),45701.66666666667)</f>
        <v>45701.66667</v>
      </c>
      <c r="E282" s="1">
        <f>IFERROR(__xludf.DUMMYFUNCTION("""COMPUTED_VALUE"""),956.8)</f>
        <v>956.8</v>
      </c>
      <c r="G282" s="2">
        <f>IFERROR(__xludf.DUMMYFUNCTION("""COMPUTED_VALUE"""),45701.66666666667)</f>
        <v>45701.66667</v>
      </c>
      <c r="H282" s="1">
        <f>IFERROR(__xludf.DUMMYFUNCTION("""COMPUTED_VALUE"""),942.02)</f>
        <v>942.02</v>
      </c>
      <c r="J282" s="2">
        <f>IFERROR(__xludf.DUMMYFUNCTION("""COMPUTED_VALUE"""),45701.66666666667)</f>
        <v>45701.66667</v>
      </c>
      <c r="K282" s="1">
        <f>IFERROR(__xludf.DUMMYFUNCTION("""COMPUTED_VALUE"""),954.98)</f>
        <v>954.98</v>
      </c>
      <c r="M282" s="2">
        <f>IFERROR(__xludf.DUMMYFUNCTION("""COMPUTED_VALUE"""),45701.66666666667)</f>
        <v>45701.66667</v>
      </c>
      <c r="N282" s="1">
        <f>IFERROR(__xludf.DUMMYFUNCTION("""COMPUTED_VALUE"""),1.7398344E7)</f>
        <v>17398344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IFERROR(__xludf.DUMMYFUNCTION("""COMPUTED_VALUE"""),954.13)</f>
        <v>954.13</v>
      </c>
      <c r="D283" s="2">
        <f>IFERROR(__xludf.DUMMYFUNCTION("""COMPUTED_VALUE"""),45702.66666666667)</f>
        <v>45702.66667</v>
      </c>
      <c r="E283" s="1">
        <f>IFERROR(__xludf.DUMMYFUNCTION("""COMPUTED_VALUE"""),961.66)</f>
        <v>961.66</v>
      </c>
      <c r="G283" s="2">
        <f>IFERROR(__xludf.DUMMYFUNCTION("""COMPUTED_VALUE"""),45702.66666666667)</f>
        <v>45702.66667</v>
      </c>
      <c r="H283" s="1">
        <f>IFERROR(__xludf.DUMMYFUNCTION("""COMPUTED_VALUE"""),948.7)</f>
        <v>948.7</v>
      </c>
      <c r="J283" s="2">
        <f>IFERROR(__xludf.DUMMYFUNCTION("""COMPUTED_VALUE"""),45702.66666666667)</f>
        <v>45702.66667</v>
      </c>
      <c r="K283" s="1">
        <f>IFERROR(__xludf.DUMMYFUNCTION("""COMPUTED_VALUE"""),948.97)</f>
        <v>948.97</v>
      </c>
      <c r="M283" s="2">
        <f>IFERROR(__xludf.DUMMYFUNCTION("""COMPUTED_VALUE"""),45702.66666666667)</f>
        <v>45702.66667</v>
      </c>
      <c r="N283" s="1">
        <f>IFERROR(__xludf.DUMMYFUNCTION("""COMPUTED_VALUE"""),1.539243E7)</f>
        <v>15392430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IFERROR(__xludf.DUMMYFUNCTION("""COMPUTED_VALUE"""),942.41)</f>
        <v>942.41</v>
      </c>
      <c r="D284" s="2">
        <f>IFERROR(__xludf.DUMMYFUNCTION("""COMPUTED_VALUE"""),45706.66666666667)</f>
        <v>45706.66667</v>
      </c>
      <c r="E284" s="1">
        <f>IFERROR(__xludf.DUMMYFUNCTION("""COMPUTED_VALUE"""),961.64)</f>
        <v>961.64</v>
      </c>
      <c r="G284" s="2">
        <f>IFERROR(__xludf.DUMMYFUNCTION("""COMPUTED_VALUE"""),45706.66666666667)</f>
        <v>45706.66667</v>
      </c>
      <c r="H284" s="1">
        <f>IFERROR(__xludf.DUMMYFUNCTION("""COMPUTED_VALUE"""),935.6)</f>
        <v>935.6</v>
      </c>
      <c r="J284" s="2">
        <f>IFERROR(__xludf.DUMMYFUNCTION("""COMPUTED_VALUE"""),45706.66666666667)</f>
        <v>45706.66667</v>
      </c>
      <c r="K284" s="1">
        <f>IFERROR(__xludf.DUMMYFUNCTION("""COMPUTED_VALUE"""),958.18)</f>
        <v>958.18</v>
      </c>
      <c r="M284" s="2">
        <f>IFERROR(__xludf.DUMMYFUNCTION("""COMPUTED_VALUE"""),45706.66666666667)</f>
        <v>45706.66667</v>
      </c>
      <c r="N284" s="1">
        <f>IFERROR(__xludf.DUMMYFUNCTION("""COMPUTED_VALUE"""),4.8558312E7)</f>
        <v>48558312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IFERROR(__xludf.DUMMYFUNCTION("""COMPUTED_VALUE"""),955.5)</f>
        <v>955.5</v>
      </c>
      <c r="D285" s="2">
        <f>IFERROR(__xludf.DUMMYFUNCTION("""COMPUTED_VALUE"""),45707.66666666667)</f>
        <v>45707.66667</v>
      </c>
      <c r="E285" s="1">
        <f>IFERROR(__xludf.DUMMYFUNCTION("""COMPUTED_VALUE"""),969.16)</f>
        <v>969.16</v>
      </c>
      <c r="G285" s="2">
        <f>IFERROR(__xludf.DUMMYFUNCTION("""COMPUTED_VALUE"""),45707.66666666667)</f>
        <v>45707.66667</v>
      </c>
      <c r="H285" s="1">
        <f>IFERROR(__xludf.DUMMYFUNCTION("""COMPUTED_VALUE"""),952.45)</f>
        <v>952.45</v>
      </c>
      <c r="J285" s="2">
        <f>IFERROR(__xludf.DUMMYFUNCTION("""COMPUTED_VALUE"""),45707.66666666667)</f>
        <v>45707.66667</v>
      </c>
      <c r="K285" s="1">
        <f>IFERROR(__xludf.DUMMYFUNCTION("""COMPUTED_VALUE"""),965.59)</f>
        <v>965.59</v>
      </c>
      <c r="M285" s="2">
        <f>IFERROR(__xludf.DUMMYFUNCTION("""COMPUTED_VALUE"""),45707.66666666667)</f>
        <v>45707.66667</v>
      </c>
      <c r="N285" s="1">
        <f>IFERROR(__xludf.DUMMYFUNCTION("""COMPUTED_VALUE"""),2.5933416E7)</f>
        <v>25933416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IFERROR(__xludf.DUMMYFUNCTION("""COMPUTED_VALUE"""),962.16)</f>
        <v>962.16</v>
      </c>
      <c r="D286" s="2">
        <f>IFERROR(__xludf.DUMMYFUNCTION("""COMPUTED_VALUE"""),45708.66666666667)</f>
        <v>45708.66667</v>
      </c>
      <c r="E286" s="1">
        <f>IFERROR(__xludf.DUMMYFUNCTION("""COMPUTED_VALUE"""),965.98)</f>
        <v>965.98</v>
      </c>
      <c r="G286" s="2">
        <f>IFERROR(__xludf.DUMMYFUNCTION("""COMPUTED_VALUE"""),45708.66666666667)</f>
        <v>45708.66667</v>
      </c>
      <c r="H286" s="1">
        <f>IFERROR(__xludf.DUMMYFUNCTION("""COMPUTED_VALUE"""),956.0)</f>
        <v>956</v>
      </c>
      <c r="J286" s="2">
        <f>IFERROR(__xludf.DUMMYFUNCTION("""COMPUTED_VALUE"""),45708.66666666667)</f>
        <v>45708.66667</v>
      </c>
      <c r="K286" s="1">
        <f>IFERROR(__xludf.DUMMYFUNCTION("""COMPUTED_VALUE"""),960.94)</f>
        <v>960.94</v>
      </c>
      <c r="M286" s="2">
        <f>IFERROR(__xludf.DUMMYFUNCTION("""COMPUTED_VALUE"""),45708.66666666667)</f>
        <v>45708.66667</v>
      </c>
      <c r="N286" s="1">
        <f>IFERROR(__xludf.DUMMYFUNCTION("""COMPUTED_VALUE"""),2.4355755E7)</f>
        <v>24355755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IFERROR(__xludf.DUMMYFUNCTION("""COMPUTED_VALUE"""),955.33)</f>
        <v>955.33</v>
      </c>
      <c r="D287" s="2">
        <f>IFERROR(__xludf.DUMMYFUNCTION("""COMPUTED_VALUE"""),45709.66666666667)</f>
        <v>45709.66667</v>
      </c>
      <c r="E287" s="1">
        <f>IFERROR(__xludf.DUMMYFUNCTION("""COMPUTED_VALUE"""),961.97)</f>
        <v>961.97</v>
      </c>
      <c r="G287" s="2">
        <f>IFERROR(__xludf.DUMMYFUNCTION("""COMPUTED_VALUE"""),45709.66666666667)</f>
        <v>45709.66667</v>
      </c>
      <c r="H287" s="1">
        <f>IFERROR(__xludf.DUMMYFUNCTION("""COMPUTED_VALUE"""),951.14)</f>
        <v>951.14</v>
      </c>
      <c r="J287" s="2">
        <f>IFERROR(__xludf.DUMMYFUNCTION("""COMPUTED_VALUE"""),45709.66666666667)</f>
        <v>45709.66667</v>
      </c>
      <c r="K287" s="1">
        <f>IFERROR(__xludf.DUMMYFUNCTION("""COMPUTED_VALUE"""),952.82)</f>
        <v>952.82</v>
      </c>
      <c r="M287" s="2">
        <f>IFERROR(__xludf.DUMMYFUNCTION("""COMPUTED_VALUE"""),45709.66666666667)</f>
        <v>45709.66667</v>
      </c>
      <c r="N287" s="1">
        <f>IFERROR(__xludf.DUMMYFUNCTION("""COMPUTED_VALUE"""),2.7750385E7)</f>
        <v>27750385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IFERROR(__xludf.DUMMYFUNCTION("""COMPUTED_VALUE"""),952.96)</f>
        <v>952.96</v>
      </c>
      <c r="D288" s="2">
        <f>IFERROR(__xludf.DUMMYFUNCTION("""COMPUTED_VALUE"""),45712.66666666667)</f>
        <v>45712.66667</v>
      </c>
      <c r="E288" s="1">
        <f>IFERROR(__xludf.DUMMYFUNCTION("""COMPUTED_VALUE"""),971.92)</f>
        <v>971.92</v>
      </c>
      <c r="G288" s="2">
        <f>IFERROR(__xludf.DUMMYFUNCTION("""COMPUTED_VALUE"""),45712.66666666667)</f>
        <v>45712.66667</v>
      </c>
      <c r="H288" s="1">
        <f>IFERROR(__xludf.DUMMYFUNCTION("""COMPUTED_VALUE"""),950.86)</f>
        <v>950.86</v>
      </c>
      <c r="J288" s="2">
        <f>IFERROR(__xludf.DUMMYFUNCTION("""COMPUTED_VALUE"""),45712.66666666667)</f>
        <v>45712.66667</v>
      </c>
      <c r="K288" s="1">
        <f>IFERROR(__xludf.DUMMYFUNCTION("""COMPUTED_VALUE"""),965.68)</f>
        <v>965.68</v>
      </c>
      <c r="M288" s="2">
        <f>IFERROR(__xludf.DUMMYFUNCTION("""COMPUTED_VALUE"""),45712.66666666667)</f>
        <v>45712.66667</v>
      </c>
      <c r="N288" s="1">
        <f>IFERROR(__xludf.DUMMYFUNCTION("""COMPUTED_VALUE"""),3.2589083E7)</f>
        <v>32589083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IFERROR(__xludf.DUMMYFUNCTION("""COMPUTED_VALUE"""),970.08)</f>
        <v>970.08</v>
      </c>
      <c r="D289" s="2">
        <f>IFERROR(__xludf.DUMMYFUNCTION("""COMPUTED_VALUE"""),45713.66666666667)</f>
        <v>45713.66667</v>
      </c>
      <c r="E289" s="1">
        <f>IFERROR(__xludf.DUMMYFUNCTION("""COMPUTED_VALUE"""),985.19)</f>
        <v>985.19</v>
      </c>
      <c r="G289" s="2">
        <f>IFERROR(__xludf.DUMMYFUNCTION("""COMPUTED_VALUE"""),45713.66666666667)</f>
        <v>45713.66667</v>
      </c>
      <c r="H289" s="1">
        <f>IFERROR(__xludf.DUMMYFUNCTION("""COMPUTED_VALUE"""),967.05)</f>
        <v>967.05</v>
      </c>
      <c r="J289" s="2">
        <f>IFERROR(__xludf.DUMMYFUNCTION("""COMPUTED_VALUE"""),45713.66666666667)</f>
        <v>45713.66667</v>
      </c>
      <c r="K289" s="1">
        <f>IFERROR(__xludf.DUMMYFUNCTION("""COMPUTED_VALUE"""),984.27)</f>
        <v>984.27</v>
      </c>
      <c r="M289" s="2">
        <f>IFERROR(__xludf.DUMMYFUNCTION("""COMPUTED_VALUE"""),45713.66666666667)</f>
        <v>45713.66667</v>
      </c>
      <c r="N289" s="1">
        <f>IFERROR(__xludf.DUMMYFUNCTION("""COMPUTED_VALUE"""),2.748231E7)</f>
        <v>27482310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IFERROR(__xludf.DUMMYFUNCTION("""COMPUTED_VALUE"""),980.5)</f>
        <v>980.5</v>
      </c>
      <c r="D290" s="2">
        <f>IFERROR(__xludf.DUMMYFUNCTION("""COMPUTED_VALUE"""),45714.66666666667)</f>
        <v>45714.66667</v>
      </c>
      <c r="E290" s="1">
        <f>IFERROR(__xludf.DUMMYFUNCTION("""COMPUTED_VALUE"""),992.23)</f>
        <v>992.23</v>
      </c>
      <c r="G290" s="2">
        <f>IFERROR(__xludf.DUMMYFUNCTION("""COMPUTED_VALUE"""),45714.66666666667)</f>
        <v>45714.66667</v>
      </c>
      <c r="H290" s="1">
        <f>IFERROR(__xludf.DUMMYFUNCTION("""COMPUTED_VALUE"""),979.82)</f>
        <v>979.82</v>
      </c>
      <c r="J290" s="2">
        <f>IFERROR(__xludf.DUMMYFUNCTION("""COMPUTED_VALUE"""),45714.66666666667)</f>
        <v>45714.66667</v>
      </c>
      <c r="K290" s="1">
        <f>IFERROR(__xludf.DUMMYFUNCTION("""COMPUTED_VALUE"""),979.82)</f>
        <v>979.82</v>
      </c>
      <c r="M290" s="2">
        <f>IFERROR(__xludf.DUMMYFUNCTION("""COMPUTED_VALUE"""),45714.66666666667)</f>
        <v>45714.66667</v>
      </c>
      <c r="N290" s="1">
        <f>IFERROR(__xludf.DUMMYFUNCTION("""COMPUTED_VALUE"""),2.411481E7)</f>
        <v>24114810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IFERROR(__xludf.DUMMYFUNCTION("""COMPUTED_VALUE"""),987.39)</f>
        <v>987.39</v>
      </c>
      <c r="D291" s="2">
        <f>IFERROR(__xludf.DUMMYFUNCTION("""COMPUTED_VALUE"""),45715.66666666667)</f>
        <v>45715.66667</v>
      </c>
      <c r="E291" s="1">
        <f>IFERROR(__xludf.DUMMYFUNCTION("""COMPUTED_VALUE"""),991.55)</f>
        <v>991.55</v>
      </c>
      <c r="G291" s="2">
        <f>IFERROR(__xludf.DUMMYFUNCTION("""COMPUTED_VALUE"""),45715.66666666667)</f>
        <v>45715.66667</v>
      </c>
      <c r="H291" s="1">
        <f>IFERROR(__xludf.DUMMYFUNCTION("""COMPUTED_VALUE"""),976.18)</f>
        <v>976.18</v>
      </c>
      <c r="J291" s="2">
        <f>IFERROR(__xludf.DUMMYFUNCTION("""COMPUTED_VALUE"""),45715.66666666667)</f>
        <v>45715.66667</v>
      </c>
      <c r="K291" s="1">
        <f>IFERROR(__xludf.DUMMYFUNCTION("""COMPUTED_VALUE"""),978.86)</f>
        <v>978.86</v>
      </c>
      <c r="M291" s="2">
        <f>IFERROR(__xludf.DUMMYFUNCTION("""COMPUTED_VALUE"""),45715.66666666667)</f>
        <v>45715.66667</v>
      </c>
      <c r="N291" s="1">
        <f>IFERROR(__xludf.DUMMYFUNCTION("""COMPUTED_VALUE"""),2.2301343E7)</f>
        <v>22301343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IFERROR(__xludf.DUMMYFUNCTION("""COMPUTED_VALUE"""),975.04)</f>
        <v>975.04</v>
      </c>
      <c r="D292" s="2">
        <f>IFERROR(__xludf.DUMMYFUNCTION("""COMPUTED_VALUE"""),45716.66666666667)</f>
        <v>45716.66667</v>
      </c>
      <c r="E292" s="1">
        <f>IFERROR(__xludf.DUMMYFUNCTION("""COMPUTED_VALUE"""),991.6)</f>
        <v>991.6</v>
      </c>
      <c r="G292" s="2">
        <f>IFERROR(__xludf.DUMMYFUNCTION("""COMPUTED_VALUE"""),45716.66666666667)</f>
        <v>45716.66667</v>
      </c>
      <c r="H292" s="1">
        <f>IFERROR(__xludf.DUMMYFUNCTION("""COMPUTED_VALUE"""),973.12)</f>
        <v>973.12</v>
      </c>
      <c r="J292" s="2">
        <f>IFERROR(__xludf.DUMMYFUNCTION("""COMPUTED_VALUE"""),45716.66666666667)</f>
        <v>45716.66667</v>
      </c>
      <c r="K292" s="1">
        <f>IFERROR(__xludf.DUMMYFUNCTION("""COMPUTED_VALUE"""),989.36)</f>
        <v>989.36</v>
      </c>
      <c r="M292" s="2">
        <f>IFERROR(__xludf.DUMMYFUNCTION("""COMPUTED_VALUE"""),45716.66666666667)</f>
        <v>45716.66667</v>
      </c>
      <c r="N292" s="1">
        <f>IFERROR(__xludf.DUMMYFUNCTION("""COMPUTED_VALUE"""),5.8387913E7)</f>
        <v>58387913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IFERROR(__xludf.DUMMYFUNCTION("""COMPUTED_VALUE"""),988.98)</f>
        <v>988.98</v>
      </c>
      <c r="D293" s="2">
        <f>IFERROR(__xludf.DUMMYFUNCTION("""COMPUTED_VALUE"""),45719.66666666667)</f>
        <v>45719.66667</v>
      </c>
      <c r="E293" s="1">
        <f>IFERROR(__xludf.DUMMYFUNCTION("""COMPUTED_VALUE"""),1001.75)</f>
        <v>1001.75</v>
      </c>
      <c r="G293" s="2">
        <f>IFERROR(__xludf.DUMMYFUNCTION("""COMPUTED_VALUE"""),45719.66666666667)</f>
        <v>45719.66667</v>
      </c>
      <c r="H293" s="1">
        <f>IFERROR(__xludf.DUMMYFUNCTION("""COMPUTED_VALUE"""),985.67)</f>
        <v>985.67</v>
      </c>
      <c r="J293" s="2">
        <f>IFERROR(__xludf.DUMMYFUNCTION("""COMPUTED_VALUE"""),45719.66666666667)</f>
        <v>45719.66667</v>
      </c>
      <c r="K293" s="1">
        <f>IFERROR(__xludf.DUMMYFUNCTION("""COMPUTED_VALUE"""),988.76)</f>
        <v>988.76</v>
      </c>
      <c r="M293" s="2">
        <f>IFERROR(__xludf.DUMMYFUNCTION("""COMPUTED_VALUE"""),45719.66666666667)</f>
        <v>45719.66667</v>
      </c>
      <c r="N293" s="1">
        <f>IFERROR(__xludf.DUMMYFUNCTION("""COMPUTED_VALUE"""),2.4022487E7)</f>
        <v>24022487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IFERROR(__xludf.DUMMYFUNCTION("""COMPUTED_VALUE"""),991.84)</f>
        <v>991.84</v>
      </c>
      <c r="D294" s="2">
        <f>IFERROR(__xludf.DUMMYFUNCTION("""COMPUTED_VALUE"""),45720.66666666667)</f>
        <v>45720.66667</v>
      </c>
      <c r="E294" s="1">
        <f>IFERROR(__xludf.DUMMYFUNCTION("""COMPUTED_VALUE"""),1000.35)</f>
        <v>1000.35</v>
      </c>
      <c r="G294" s="2">
        <f>IFERROR(__xludf.DUMMYFUNCTION("""COMPUTED_VALUE"""),45720.66666666667)</f>
        <v>45720.66667</v>
      </c>
      <c r="H294" s="1">
        <f>IFERROR(__xludf.DUMMYFUNCTION("""COMPUTED_VALUE"""),979.77)</f>
        <v>979.77</v>
      </c>
      <c r="J294" s="2">
        <f>IFERROR(__xludf.DUMMYFUNCTION("""COMPUTED_VALUE"""),45720.66666666667)</f>
        <v>45720.66667</v>
      </c>
      <c r="K294" s="1">
        <f>IFERROR(__xludf.DUMMYFUNCTION("""COMPUTED_VALUE"""),981.05)</f>
        <v>981.05</v>
      </c>
      <c r="M294" s="2">
        <f>IFERROR(__xludf.DUMMYFUNCTION("""COMPUTED_VALUE"""),45720.66666666667)</f>
        <v>45720.66667</v>
      </c>
      <c r="N294" s="1">
        <f>IFERROR(__xludf.DUMMYFUNCTION("""COMPUTED_VALUE"""),4.4375273E7)</f>
        <v>44375273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IFERROR(__xludf.DUMMYFUNCTION("""COMPUTED_VALUE"""),977.7)</f>
        <v>977.7</v>
      </c>
      <c r="D295" s="2">
        <f>IFERROR(__xludf.DUMMYFUNCTION("""COMPUTED_VALUE"""),45721.66666666667)</f>
        <v>45721.66667</v>
      </c>
      <c r="E295" s="1">
        <f>IFERROR(__xludf.DUMMYFUNCTION("""COMPUTED_VALUE"""),990.96)</f>
        <v>990.96</v>
      </c>
      <c r="G295" s="2">
        <f>IFERROR(__xludf.DUMMYFUNCTION("""COMPUTED_VALUE"""),45721.66666666667)</f>
        <v>45721.66667</v>
      </c>
      <c r="H295" s="1">
        <f>IFERROR(__xludf.DUMMYFUNCTION("""COMPUTED_VALUE"""),975.73)</f>
        <v>975.73</v>
      </c>
      <c r="J295" s="2">
        <f>IFERROR(__xludf.DUMMYFUNCTION("""COMPUTED_VALUE"""),45721.66666666667)</f>
        <v>45721.66667</v>
      </c>
      <c r="K295" s="1">
        <f>IFERROR(__xludf.DUMMYFUNCTION("""COMPUTED_VALUE"""),979.87)</f>
        <v>979.87</v>
      </c>
      <c r="M295" s="2">
        <f>IFERROR(__xludf.DUMMYFUNCTION("""COMPUTED_VALUE"""),45721.66666666667)</f>
        <v>45721.66667</v>
      </c>
      <c r="N295" s="1">
        <f>IFERROR(__xludf.DUMMYFUNCTION("""COMPUTED_VALUE"""),2.867802E7)</f>
        <v>28678020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IFERROR(__xludf.DUMMYFUNCTION("""COMPUTED_VALUE"""),973.12)</f>
        <v>973.12</v>
      </c>
      <c r="D296" s="2">
        <f>IFERROR(__xludf.DUMMYFUNCTION("""COMPUTED_VALUE"""),45722.66666666667)</f>
        <v>45722.66667</v>
      </c>
      <c r="E296" s="1">
        <f>IFERROR(__xludf.DUMMYFUNCTION("""COMPUTED_VALUE"""),984.0)</f>
        <v>984</v>
      </c>
      <c r="G296" s="2">
        <f>IFERROR(__xludf.DUMMYFUNCTION("""COMPUTED_VALUE"""),45722.66666666667)</f>
        <v>45722.66667</v>
      </c>
      <c r="H296" s="1">
        <f>IFERROR(__xludf.DUMMYFUNCTION("""COMPUTED_VALUE"""),968.74)</f>
        <v>968.74</v>
      </c>
      <c r="J296" s="2">
        <f>IFERROR(__xludf.DUMMYFUNCTION("""COMPUTED_VALUE"""),45722.66666666667)</f>
        <v>45722.66667</v>
      </c>
      <c r="K296" s="1">
        <f>IFERROR(__xludf.DUMMYFUNCTION("""COMPUTED_VALUE"""),982.08)</f>
        <v>982.08</v>
      </c>
      <c r="M296" s="2">
        <f>IFERROR(__xludf.DUMMYFUNCTION("""COMPUTED_VALUE"""),45722.66666666667)</f>
        <v>45722.66667</v>
      </c>
      <c r="N296" s="1">
        <f>IFERROR(__xludf.DUMMYFUNCTION("""COMPUTED_VALUE"""),1.7625474E7)</f>
        <v>17625474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IFERROR(__xludf.DUMMYFUNCTION("""COMPUTED_VALUE"""),985.36)</f>
        <v>985.36</v>
      </c>
      <c r="D297" s="2">
        <f>IFERROR(__xludf.DUMMYFUNCTION("""COMPUTED_VALUE"""),45723.66666666667)</f>
        <v>45723.66667</v>
      </c>
      <c r="E297" s="1">
        <f>IFERROR(__xludf.DUMMYFUNCTION("""COMPUTED_VALUE"""),1000.9)</f>
        <v>1000.9</v>
      </c>
      <c r="G297" s="2">
        <f>IFERROR(__xludf.DUMMYFUNCTION("""COMPUTED_VALUE"""),45723.66666666667)</f>
        <v>45723.66667</v>
      </c>
      <c r="H297" s="1">
        <f>IFERROR(__xludf.DUMMYFUNCTION("""COMPUTED_VALUE"""),982.22)</f>
        <v>982.22</v>
      </c>
      <c r="J297" s="2">
        <f>IFERROR(__xludf.DUMMYFUNCTION("""COMPUTED_VALUE"""),45723.66666666667)</f>
        <v>45723.66667</v>
      </c>
      <c r="K297" s="1">
        <f>IFERROR(__xludf.DUMMYFUNCTION("""COMPUTED_VALUE"""),989.02)</f>
        <v>989.02</v>
      </c>
      <c r="M297" s="2">
        <f>IFERROR(__xludf.DUMMYFUNCTION("""COMPUTED_VALUE"""),45723.66666666667)</f>
        <v>45723.66667</v>
      </c>
      <c r="N297" s="1">
        <f>IFERROR(__xludf.DUMMYFUNCTION("""COMPUTED_VALUE"""),1.0870952E8)</f>
        <v>108709520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IFERROR(__xludf.DUMMYFUNCTION("""COMPUTED_VALUE"""),985.52)</f>
        <v>985.52</v>
      </c>
      <c r="D298" s="2">
        <f>IFERROR(__xludf.DUMMYFUNCTION("""COMPUTED_VALUE"""),45726.66666666667)</f>
        <v>45726.66667</v>
      </c>
      <c r="E298" s="1">
        <f>IFERROR(__xludf.DUMMYFUNCTION("""COMPUTED_VALUE"""),1002.56)</f>
        <v>1002.56</v>
      </c>
      <c r="G298" s="2">
        <f>IFERROR(__xludf.DUMMYFUNCTION("""COMPUTED_VALUE"""),45726.66666666667)</f>
        <v>45726.66667</v>
      </c>
      <c r="H298" s="1">
        <f>IFERROR(__xludf.DUMMYFUNCTION("""COMPUTED_VALUE"""),981.96)</f>
        <v>981.96</v>
      </c>
      <c r="J298" s="2">
        <f>IFERROR(__xludf.DUMMYFUNCTION("""COMPUTED_VALUE"""),45726.66666666667)</f>
        <v>45726.66667</v>
      </c>
      <c r="K298" s="1">
        <f>IFERROR(__xludf.DUMMYFUNCTION("""COMPUTED_VALUE"""),995.22)</f>
        <v>995.22</v>
      </c>
      <c r="M298" s="2">
        <f>IFERROR(__xludf.DUMMYFUNCTION("""COMPUTED_VALUE"""),45726.66666666667)</f>
        <v>45726.66667</v>
      </c>
      <c r="N298" s="1">
        <f>IFERROR(__xludf.DUMMYFUNCTION("""COMPUTED_VALUE"""),4.703892E7)</f>
        <v>47038920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IFERROR(__xludf.DUMMYFUNCTION("""COMPUTED_VALUE"""),997.49)</f>
        <v>997.49</v>
      </c>
      <c r="D299" s="2">
        <f>IFERROR(__xludf.DUMMYFUNCTION("""COMPUTED_VALUE"""),45727.66666666667)</f>
        <v>45727.66667</v>
      </c>
      <c r="E299" s="1">
        <f>IFERROR(__xludf.DUMMYFUNCTION("""COMPUTED_VALUE"""),999.65)</f>
        <v>999.65</v>
      </c>
      <c r="G299" s="2">
        <f>IFERROR(__xludf.DUMMYFUNCTION("""COMPUTED_VALUE"""),45727.66666666667)</f>
        <v>45727.66667</v>
      </c>
      <c r="H299" s="1">
        <f>IFERROR(__xludf.DUMMYFUNCTION("""COMPUTED_VALUE"""),983.62)</f>
        <v>983.62</v>
      </c>
      <c r="J299" s="2">
        <f>IFERROR(__xludf.DUMMYFUNCTION("""COMPUTED_VALUE"""),45727.66666666667)</f>
        <v>45727.66667</v>
      </c>
      <c r="K299" s="1">
        <f>IFERROR(__xludf.DUMMYFUNCTION("""COMPUTED_VALUE"""),993.46)</f>
        <v>993.46</v>
      </c>
      <c r="M299" s="2">
        <f>IFERROR(__xludf.DUMMYFUNCTION("""COMPUTED_VALUE"""),45727.66666666667)</f>
        <v>45727.66667</v>
      </c>
      <c r="N299" s="1">
        <f>IFERROR(__xludf.DUMMYFUNCTION("""COMPUTED_VALUE"""),3.6275486E7)</f>
        <v>36275486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IFERROR(__xludf.DUMMYFUNCTION("""COMPUTED_VALUE"""),992.29)</f>
        <v>992.29</v>
      </c>
      <c r="D300" s="2">
        <f>IFERROR(__xludf.DUMMYFUNCTION("""COMPUTED_VALUE"""),45728.66666666667)</f>
        <v>45728.66667</v>
      </c>
      <c r="E300" s="1">
        <f>IFERROR(__xludf.DUMMYFUNCTION("""COMPUTED_VALUE"""),995.52)</f>
        <v>995.52</v>
      </c>
      <c r="G300" s="2">
        <f>IFERROR(__xludf.DUMMYFUNCTION("""COMPUTED_VALUE"""),45728.66666666667)</f>
        <v>45728.66667</v>
      </c>
      <c r="H300" s="1">
        <f>IFERROR(__xludf.DUMMYFUNCTION("""COMPUTED_VALUE"""),979.53)</f>
        <v>979.53</v>
      </c>
      <c r="J300" s="2">
        <f>IFERROR(__xludf.DUMMYFUNCTION("""COMPUTED_VALUE"""),45728.66666666667)</f>
        <v>45728.66667</v>
      </c>
      <c r="K300" s="1">
        <f>IFERROR(__xludf.DUMMYFUNCTION("""COMPUTED_VALUE"""),987.14)</f>
        <v>987.14</v>
      </c>
      <c r="M300" s="2">
        <f>IFERROR(__xludf.DUMMYFUNCTION("""COMPUTED_VALUE"""),45728.66666666667)</f>
        <v>45728.66667</v>
      </c>
      <c r="N300" s="1">
        <f>IFERROR(__xludf.DUMMYFUNCTION("""COMPUTED_VALUE"""),2.1078492E7)</f>
        <v>21078492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IFERROR(__xludf.DUMMYFUNCTION("""COMPUTED_VALUE"""),986.35)</f>
        <v>986.35</v>
      </c>
      <c r="D301" s="2">
        <f>IFERROR(__xludf.DUMMYFUNCTION("""COMPUTED_VALUE"""),45729.66666666667)</f>
        <v>45729.66667</v>
      </c>
      <c r="E301" s="1">
        <f>IFERROR(__xludf.DUMMYFUNCTION("""COMPUTED_VALUE"""),992.64)</f>
        <v>992.64</v>
      </c>
      <c r="G301" s="2">
        <f>IFERROR(__xludf.DUMMYFUNCTION("""COMPUTED_VALUE"""),45729.66666666667)</f>
        <v>45729.66667</v>
      </c>
      <c r="H301" s="1">
        <f>IFERROR(__xludf.DUMMYFUNCTION("""COMPUTED_VALUE"""),982.38)</f>
        <v>982.38</v>
      </c>
      <c r="J301" s="2">
        <f>IFERROR(__xludf.DUMMYFUNCTION("""COMPUTED_VALUE"""),45729.66666666667)</f>
        <v>45729.66667</v>
      </c>
      <c r="K301" s="1">
        <f>IFERROR(__xludf.DUMMYFUNCTION("""COMPUTED_VALUE"""),990.22)</f>
        <v>990.22</v>
      </c>
      <c r="M301" s="2">
        <f>IFERROR(__xludf.DUMMYFUNCTION("""COMPUTED_VALUE"""),45729.66666666667)</f>
        <v>45729.66667</v>
      </c>
      <c r="N301" s="1">
        <f>IFERROR(__xludf.DUMMYFUNCTION("""COMPUTED_VALUE"""),2.0084288E7)</f>
        <v>20084288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IFERROR(__xludf.DUMMYFUNCTION("""COMPUTED_VALUE"""),988.38)</f>
        <v>988.38</v>
      </c>
      <c r="D302" s="2">
        <f>IFERROR(__xludf.DUMMYFUNCTION("""COMPUTED_VALUE"""),45730.66666666667)</f>
        <v>45730.66667</v>
      </c>
      <c r="E302" s="1">
        <f>IFERROR(__xludf.DUMMYFUNCTION("""COMPUTED_VALUE"""),1000.61)</f>
        <v>1000.61</v>
      </c>
      <c r="G302" s="2">
        <f>IFERROR(__xludf.DUMMYFUNCTION("""COMPUTED_VALUE"""),45730.66666666667)</f>
        <v>45730.66667</v>
      </c>
      <c r="H302" s="1">
        <f>IFERROR(__xludf.DUMMYFUNCTION("""COMPUTED_VALUE"""),982.1)</f>
        <v>982.1</v>
      </c>
      <c r="J302" s="2">
        <f>IFERROR(__xludf.DUMMYFUNCTION("""COMPUTED_VALUE"""),45730.66666666667)</f>
        <v>45730.66667</v>
      </c>
      <c r="K302" s="1">
        <f>IFERROR(__xludf.DUMMYFUNCTION("""COMPUTED_VALUE"""),999.21)</f>
        <v>999.21</v>
      </c>
      <c r="M302" s="2">
        <f>IFERROR(__xludf.DUMMYFUNCTION("""COMPUTED_VALUE"""),45730.66666666667)</f>
        <v>45730.66667</v>
      </c>
      <c r="N302" s="1">
        <f>IFERROR(__xludf.DUMMYFUNCTION("""COMPUTED_VALUE"""),1.3081073E7)</f>
        <v>13081073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IFERROR(__xludf.DUMMYFUNCTION("""COMPUTED_VALUE"""),996.13)</f>
        <v>996.13</v>
      </c>
      <c r="D303" s="2">
        <f>IFERROR(__xludf.DUMMYFUNCTION("""COMPUTED_VALUE"""),45733.66666666667)</f>
        <v>45733.66667</v>
      </c>
      <c r="E303" s="1">
        <f>IFERROR(__xludf.DUMMYFUNCTION("""COMPUTED_VALUE"""),1012.33)</f>
        <v>1012.33</v>
      </c>
      <c r="G303" s="2">
        <f>IFERROR(__xludf.DUMMYFUNCTION("""COMPUTED_VALUE"""),45733.66666666667)</f>
        <v>45733.66667</v>
      </c>
      <c r="H303" s="1">
        <f>IFERROR(__xludf.DUMMYFUNCTION("""COMPUTED_VALUE"""),993.61)</f>
        <v>993.61</v>
      </c>
      <c r="J303" s="2">
        <f>IFERROR(__xludf.DUMMYFUNCTION("""COMPUTED_VALUE"""),45733.66666666667)</f>
        <v>45733.66667</v>
      </c>
      <c r="K303" s="1">
        <f>IFERROR(__xludf.DUMMYFUNCTION("""COMPUTED_VALUE"""),1011.3)</f>
        <v>1011.3</v>
      </c>
      <c r="M303" s="2">
        <f>IFERROR(__xludf.DUMMYFUNCTION("""COMPUTED_VALUE"""),45733.66666666667)</f>
        <v>45733.66667</v>
      </c>
      <c r="N303" s="1">
        <f>IFERROR(__xludf.DUMMYFUNCTION("""COMPUTED_VALUE"""),2.5487692E7)</f>
        <v>25487692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IFERROR(__xludf.DUMMYFUNCTION("""COMPUTED_VALUE"""),1010.98)</f>
        <v>1010.98</v>
      </c>
      <c r="D304" s="2">
        <f>IFERROR(__xludf.DUMMYFUNCTION("""COMPUTED_VALUE"""),45734.66666666667)</f>
        <v>45734.66667</v>
      </c>
      <c r="E304" s="1">
        <f>IFERROR(__xludf.DUMMYFUNCTION("""COMPUTED_VALUE"""),1024.54)</f>
        <v>1024.54</v>
      </c>
      <c r="G304" s="2">
        <f>IFERROR(__xludf.DUMMYFUNCTION("""COMPUTED_VALUE"""),45734.66666666667)</f>
        <v>45734.66667</v>
      </c>
      <c r="H304" s="1">
        <f>IFERROR(__xludf.DUMMYFUNCTION("""COMPUTED_VALUE"""),1009.07)</f>
        <v>1009.07</v>
      </c>
      <c r="J304" s="2">
        <f>IFERROR(__xludf.DUMMYFUNCTION("""COMPUTED_VALUE"""),45734.66666666667)</f>
        <v>45734.66667</v>
      </c>
      <c r="K304" s="1">
        <f>IFERROR(__xludf.DUMMYFUNCTION("""COMPUTED_VALUE"""),1021.25)</f>
        <v>1021.25</v>
      </c>
      <c r="M304" s="2">
        <f>IFERROR(__xludf.DUMMYFUNCTION("""COMPUTED_VALUE"""),45734.66666666667)</f>
        <v>45734.66667</v>
      </c>
      <c r="N304" s="1">
        <f>IFERROR(__xludf.DUMMYFUNCTION("""COMPUTED_VALUE"""),1.3012416E7)</f>
        <v>13012416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IFERROR(__xludf.DUMMYFUNCTION("""COMPUTED_VALUE"""),1021.94)</f>
        <v>1021.94</v>
      </c>
      <c r="D305" s="2">
        <f>IFERROR(__xludf.DUMMYFUNCTION("""COMPUTED_VALUE"""),45735.66666666667)</f>
        <v>45735.66667</v>
      </c>
      <c r="E305" s="1">
        <f>IFERROR(__xludf.DUMMYFUNCTION("""COMPUTED_VALUE"""),1030.54)</f>
        <v>1030.54</v>
      </c>
      <c r="G305" s="2">
        <f>IFERROR(__xludf.DUMMYFUNCTION("""COMPUTED_VALUE"""),45735.66666666667)</f>
        <v>45735.66667</v>
      </c>
      <c r="H305" s="1">
        <f>IFERROR(__xludf.DUMMYFUNCTION("""COMPUTED_VALUE"""),1016.27)</f>
        <v>1016.27</v>
      </c>
      <c r="J305" s="2">
        <f>IFERROR(__xludf.DUMMYFUNCTION("""COMPUTED_VALUE"""),45735.66666666667)</f>
        <v>45735.66667</v>
      </c>
      <c r="K305" s="1">
        <f>IFERROR(__xludf.DUMMYFUNCTION("""COMPUTED_VALUE"""),1026.53)</f>
        <v>1026.53</v>
      </c>
      <c r="M305" s="2">
        <f>IFERROR(__xludf.DUMMYFUNCTION("""COMPUTED_VALUE"""),45735.66666666667)</f>
        <v>45735.66667</v>
      </c>
      <c r="N305" s="1">
        <f>IFERROR(__xludf.DUMMYFUNCTION("""COMPUTED_VALUE"""),1.1611918E7)</f>
        <v>11611918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IFERROR(__xludf.DUMMYFUNCTION("""COMPUTED_VALUE"""),1028.13)</f>
        <v>1028.13</v>
      </c>
      <c r="D306" s="2">
        <f>IFERROR(__xludf.DUMMYFUNCTION("""COMPUTED_VALUE"""),45736.66666666667)</f>
        <v>45736.66667</v>
      </c>
      <c r="E306" s="1">
        <f>IFERROR(__xludf.DUMMYFUNCTION("""COMPUTED_VALUE"""),1033.25)</f>
        <v>1033.25</v>
      </c>
      <c r="G306" s="2">
        <f>IFERROR(__xludf.DUMMYFUNCTION("""COMPUTED_VALUE"""),45736.66666666667)</f>
        <v>45736.66667</v>
      </c>
      <c r="H306" s="1">
        <f>IFERROR(__xludf.DUMMYFUNCTION("""COMPUTED_VALUE"""),1023.6)</f>
        <v>1023.6</v>
      </c>
      <c r="J306" s="2">
        <f>IFERROR(__xludf.DUMMYFUNCTION("""COMPUTED_VALUE"""),45736.66666666667)</f>
        <v>45736.66667</v>
      </c>
      <c r="K306" s="1">
        <f>IFERROR(__xludf.DUMMYFUNCTION("""COMPUTED_VALUE"""),1033.16)</f>
        <v>1033.16</v>
      </c>
      <c r="M306" s="2">
        <f>IFERROR(__xludf.DUMMYFUNCTION("""COMPUTED_VALUE"""),45736.66666666667)</f>
        <v>45736.66667</v>
      </c>
      <c r="N306" s="1">
        <f>IFERROR(__xludf.DUMMYFUNCTION("""COMPUTED_VALUE"""),1.5242597E7)</f>
        <v>15242597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IFERROR(__xludf.DUMMYFUNCTION("""COMPUTED_VALUE"""),1035.02)</f>
        <v>1035.02</v>
      </c>
      <c r="D307" s="2">
        <f>IFERROR(__xludf.DUMMYFUNCTION("""COMPUTED_VALUE"""),45737.66666666667)</f>
        <v>45737.66667</v>
      </c>
      <c r="E307" s="1">
        <f>IFERROR(__xludf.DUMMYFUNCTION("""COMPUTED_VALUE"""),1040.66)</f>
        <v>1040.66</v>
      </c>
      <c r="G307" s="2">
        <f>IFERROR(__xludf.DUMMYFUNCTION("""COMPUTED_VALUE"""),45737.66666666667)</f>
        <v>45737.66667</v>
      </c>
      <c r="H307" s="1">
        <f>IFERROR(__xludf.DUMMYFUNCTION("""COMPUTED_VALUE"""),1026.05)</f>
        <v>1026.05</v>
      </c>
      <c r="J307" s="2">
        <f>IFERROR(__xludf.DUMMYFUNCTION("""COMPUTED_VALUE"""),45737.66666666667)</f>
        <v>45737.66667</v>
      </c>
      <c r="K307" s="1">
        <f>IFERROR(__xludf.DUMMYFUNCTION("""COMPUTED_VALUE"""),1028.72)</f>
        <v>1028.72</v>
      </c>
      <c r="M307" s="2">
        <f>IFERROR(__xludf.DUMMYFUNCTION("""COMPUTED_VALUE"""),45737.66666666667)</f>
        <v>45737.66667</v>
      </c>
      <c r="N307" s="1">
        <f>IFERROR(__xludf.DUMMYFUNCTION("""COMPUTED_VALUE"""),4.948539E7)</f>
        <v>49485390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IFERROR(__xludf.DUMMYFUNCTION("""COMPUTED_VALUE"""),1032.31)</f>
        <v>1032.31</v>
      </c>
      <c r="D308" s="2">
        <f>IFERROR(__xludf.DUMMYFUNCTION("""COMPUTED_VALUE"""),45740.66666666667)</f>
        <v>45740.66667</v>
      </c>
      <c r="E308" s="1">
        <f>IFERROR(__xludf.DUMMYFUNCTION("""COMPUTED_VALUE"""),1037.14)</f>
        <v>1037.14</v>
      </c>
      <c r="G308" s="2">
        <f>IFERROR(__xludf.DUMMYFUNCTION("""COMPUTED_VALUE"""),45740.66666666667)</f>
        <v>45740.66667</v>
      </c>
      <c r="H308" s="1">
        <f>IFERROR(__xludf.DUMMYFUNCTION("""COMPUTED_VALUE"""),1027.39)</f>
        <v>1027.39</v>
      </c>
      <c r="J308" s="2">
        <f>IFERROR(__xludf.DUMMYFUNCTION("""COMPUTED_VALUE"""),45740.66666666667)</f>
        <v>45740.66667</v>
      </c>
      <c r="K308" s="1">
        <f>IFERROR(__xludf.DUMMYFUNCTION("""COMPUTED_VALUE"""),1033.11)</f>
        <v>1033.11</v>
      </c>
      <c r="M308" s="2">
        <f>IFERROR(__xludf.DUMMYFUNCTION("""COMPUTED_VALUE"""),45740.66666666667)</f>
        <v>45740.66667</v>
      </c>
      <c r="N308" s="1">
        <f>IFERROR(__xludf.DUMMYFUNCTION("""COMPUTED_VALUE"""),1.534084E7)</f>
        <v>15340840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IFERROR(__xludf.DUMMYFUNCTION("""COMPUTED_VALUE"""),1034.65)</f>
        <v>1034.65</v>
      </c>
      <c r="D309" s="2">
        <f>IFERROR(__xludf.DUMMYFUNCTION("""COMPUTED_VALUE"""),45741.66666666667)</f>
        <v>45741.66667</v>
      </c>
      <c r="E309" s="1">
        <f>IFERROR(__xludf.DUMMYFUNCTION("""COMPUTED_VALUE"""),1040.32)</f>
        <v>1040.32</v>
      </c>
      <c r="G309" s="2">
        <f>IFERROR(__xludf.DUMMYFUNCTION("""COMPUTED_VALUE"""),45741.66666666667)</f>
        <v>45741.66667</v>
      </c>
      <c r="H309" s="1">
        <f>IFERROR(__xludf.DUMMYFUNCTION("""COMPUTED_VALUE"""),1026.7)</f>
        <v>1026.7</v>
      </c>
      <c r="J309" s="2">
        <f>IFERROR(__xludf.DUMMYFUNCTION("""COMPUTED_VALUE"""),45741.66666666667)</f>
        <v>45741.66667</v>
      </c>
      <c r="K309" s="1">
        <f>IFERROR(__xludf.DUMMYFUNCTION("""COMPUTED_VALUE"""),1033.55)</f>
        <v>1033.55</v>
      </c>
      <c r="M309" s="2">
        <f>IFERROR(__xludf.DUMMYFUNCTION("""COMPUTED_VALUE"""),45741.66666666667)</f>
        <v>45741.66667</v>
      </c>
      <c r="N309" s="1">
        <f>IFERROR(__xludf.DUMMYFUNCTION("""COMPUTED_VALUE"""),1.1505337E7)</f>
        <v>11505337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IFERROR(__xludf.DUMMYFUNCTION("""COMPUTED_VALUE"""),1033.84)</f>
        <v>1033.84</v>
      </c>
      <c r="D310" s="2">
        <f>IFERROR(__xludf.DUMMYFUNCTION("""COMPUTED_VALUE"""),45742.66666666667)</f>
        <v>45742.66667</v>
      </c>
      <c r="E310" s="1">
        <f>IFERROR(__xludf.DUMMYFUNCTION("""COMPUTED_VALUE"""),1045.57)</f>
        <v>1045.57</v>
      </c>
      <c r="G310" s="2">
        <f>IFERROR(__xludf.DUMMYFUNCTION("""COMPUTED_VALUE"""),45742.66666666667)</f>
        <v>45742.66667</v>
      </c>
      <c r="H310" s="1">
        <f>IFERROR(__xludf.DUMMYFUNCTION("""COMPUTED_VALUE"""),1033.84)</f>
        <v>1033.84</v>
      </c>
      <c r="J310" s="2">
        <f>IFERROR(__xludf.DUMMYFUNCTION("""COMPUTED_VALUE"""),45742.66666666667)</f>
        <v>45742.66667</v>
      </c>
      <c r="K310" s="1">
        <f>IFERROR(__xludf.DUMMYFUNCTION("""COMPUTED_VALUE"""),1042.94)</f>
        <v>1042.94</v>
      </c>
      <c r="M310" s="2">
        <f>IFERROR(__xludf.DUMMYFUNCTION("""COMPUTED_VALUE"""),45742.66666666667)</f>
        <v>45742.66667</v>
      </c>
      <c r="N310" s="1">
        <f>IFERROR(__xludf.DUMMYFUNCTION("""COMPUTED_VALUE"""),1.2147412E7)</f>
        <v>12147412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IFERROR(__xludf.DUMMYFUNCTION("""COMPUTED_VALUE"""),1042.83)</f>
        <v>1042.83</v>
      </c>
      <c r="D311" s="2">
        <f>IFERROR(__xludf.DUMMYFUNCTION("""COMPUTED_VALUE"""),45743.66666666667)</f>
        <v>45743.66667</v>
      </c>
      <c r="E311" s="1">
        <f>IFERROR(__xludf.DUMMYFUNCTION("""COMPUTED_VALUE"""),1059.62)</f>
        <v>1059.62</v>
      </c>
      <c r="G311" s="2">
        <f>IFERROR(__xludf.DUMMYFUNCTION("""COMPUTED_VALUE"""),45743.66666666667)</f>
        <v>45743.66667</v>
      </c>
      <c r="H311" s="1">
        <f>IFERROR(__xludf.DUMMYFUNCTION("""COMPUTED_VALUE"""),1042.83)</f>
        <v>1042.83</v>
      </c>
      <c r="J311" s="2">
        <f>IFERROR(__xludf.DUMMYFUNCTION("""COMPUTED_VALUE"""),45743.66666666667)</f>
        <v>45743.66667</v>
      </c>
      <c r="K311" s="1">
        <f>IFERROR(__xludf.DUMMYFUNCTION("""COMPUTED_VALUE"""),1056.5)</f>
        <v>1056.5</v>
      </c>
      <c r="M311" s="2">
        <f>IFERROR(__xludf.DUMMYFUNCTION("""COMPUTED_VALUE"""),45743.66666666667)</f>
        <v>45743.66667</v>
      </c>
      <c r="N311" s="1">
        <f>IFERROR(__xludf.DUMMYFUNCTION("""COMPUTED_VALUE"""),1.6508916E7)</f>
        <v>16508916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IFERROR(__xludf.DUMMYFUNCTION("""COMPUTED_VALUE"""),1057.93)</f>
        <v>1057.93</v>
      </c>
      <c r="D312" s="2">
        <f>IFERROR(__xludf.DUMMYFUNCTION("""COMPUTED_VALUE"""),45744.66666666667)</f>
        <v>45744.66667</v>
      </c>
      <c r="E312" s="1">
        <f>IFERROR(__xludf.DUMMYFUNCTION("""COMPUTED_VALUE"""),1060.45)</f>
        <v>1060.45</v>
      </c>
      <c r="G312" s="2">
        <f>IFERROR(__xludf.DUMMYFUNCTION("""COMPUTED_VALUE"""),45744.66666666667)</f>
        <v>45744.66667</v>
      </c>
      <c r="H312" s="1">
        <f>IFERROR(__xludf.DUMMYFUNCTION("""COMPUTED_VALUE"""),1053.48)</f>
        <v>1053.48</v>
      </c>
      <c r="J312" s="2">
        <f>IFERROR(__xludf.DUMMYFUNCTION("""COMPUTED_VALUE"""),45744.66666666667)</f>
        <v>45744.66667</v>
      </c>
      <c r="K312" s="1">
        <f>IFERROR(__xludf.DUMMYFUNCTION("""COMPUTED_VALUE"""),1058.71)</f>
        <v>1058.71</v>
      </c>
      <c r="M312" s="2">
        <f>IFERROR(__xludf.DUMMYFUNCTION("""COMPUTED_VALUE"""),45744.66666666667)</f>
        <v>45744.66667</v>
      </c>
      <c r="N312" s="1">
        <f>IFERROR(__xludf.DUMMYFUNCTION("""COMPUTED_VALUE"""),1.5092711E7)</f>
        <v>15092711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IFERROR(__xludf.DUMMYFUNCTION("""COMPUTED_VALUE"""),1059.89)</f>
        <v>1059.89</v>
      </c>
      <c r="D313" s="2">
        <f>IFERROR(__xludf.DUMMYFUNCTION("""COMPUTED_VALUE"""),45747.66666666667)</f>
        <v>45747.66667</v>
      </c>
      <c r="E313" s="1">
        <f>IFERROR(__xludf.DUMMYFUNCTION("""COMPUTED_VALUE"""),1075.47)</f>
        <v>1075.47</v>
      </c>
      <c r="G313" s="2">
        <f>IFERROR(__xludf.DUMMYFUNCTION("""COMPUTED_VALUE"""),45747.66666666667)</f>
        <v>45747.66667</v>
      </c>
      <c r="H313" s="1">
        <f>IFERROR(__xludf.DUMMYFUNCTION("""COMPUTED_VALUE"""),1059.89)</f>
        <v>1059.89</v>
      </c>
      <c r="J313" s="2">
        <f>IFERROR(__xludf.DUMMYFUNCTION("""COMPUTED_VALUE"""),45747.66666666667)</f>
        <v>45747.66667</v>
      </c>
      <c r="K313" s="1">
        <f>IFERROR(__xludf.DUMMYFUNCTION("""COMPUTED_VALUE"""),1068.33)</f>
        <v>1068.33</v>
      </c>
      <c r="M313" s="2">
        <f>IFERROR(__xludf.DUMMYFUNCTION("""COMPUTED_VALUE"""),45747.66666666667)</f>
        <v>45747.66667</v>
      </c>
      <c r="N313" s="1">
        <f>IFERROR(__xludf.DUMMYFUNCTION("""COMPUTED_VALUE"""),1.4439539E7)</f>
        <v>14439539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IFERROR(__xludf.DUMMYFUNCTION("""COMPUTED_VALUE"""),1067.72)</f>
        <v>1067.72</v>
      </c>
      <c r="D314" s="2">
        <f>IFERROR(__xludf.DUMMYFUNCTION("""COMPUTED_VALUE"""),45748.66666666667)</f>
        <v>45748.66667</v>
      </c>
      <c r="E314" s="1">
        <f>IFERROR(__xludf.DUMMYFUNCTION("""COMPUTED_VALUE"""),1070.92)</f>
        <v>1070.92</v>
      </c>
      <c r="G314" s="2">
        <f>IFERROR(__xludf.DUMMYFUNCTION("""COMPUTED_VALUE"""),45748.66666666667)</f>
        <v>45748.66667</v>
      </c>
      <c r="H314" s="1">
        <f>IFERROR(__xludf.DUMMYFUNCTION("""COMPUTED_VALUE"""),1059.89)</f>
        <v>1059.89</v>
      </c>
      <c r="J314" s="2">
        <f>IFERROR(__xludf.DUMMYFUNCTION("""COMPUTED_VALUE"""),45748.66666666667)</f>
        <v>45748.66667</v>
      </c>
      <c r="K314" s="1">
        <f>IFERROR(__xludf.DUMMYFUNCTION("""COMPUTED_VALUE"""),1064.99)</f>
        <v>1064.99</v>
      </c>
      <c r="M314" s="2">
        <f>IFERROR(__xludf.DUMMYFUNCTION("""COMPUTED_VALUE"""),45748.66666666667)</f>
        <v>45748.66667</v>
      </c>
      <c r="N314" s="1">
        <f>IFERROR(__xludf.DUMMYFUNCTION("""COMPUTED_VALUE"""),1.4357882E7)</f>
        <v>14357882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IFERROR(__xludf.DUMMYFUNCTION("""COMPUTED_VALUE"""),1063.62)</f>
        <v>1063.62</v>
      </c>
      <c r="D315" s="2">
        <f>IFERROR(__xludf.DUMMYFUNCTION("""COMPUTED_VALUE"""),45749.66666666667)</f>
        <v>45749.66667</v>
      </c>
      <c r="E315" s="1">
        <f>IFERROR(__xludf.DUMMYFUNCTION("""COMPUTED_VALUE"""),1075.49)</f>
        <v>1075.49</v>
      </c>
      <c r="G315" s="2">
        <f>IFERROR(__xludf.DUMMYFUNCTION("""COMPUTED_VALUE"""),45749.66666666667)</f>
        <v>45749.66667</v>
      </c>
      <c r="H315" s="1">
        <f>IFERROR(__xludf.DUMMYFUNCTION("""COMPUTED_VALUE"""),1061.98)</f>
        <v>1061.98</v>
      </c>
      <c r="J315" s="2">
        <f>IFERROR(__xludf.DUMMYFUNCTION("""COMPUTED_VALUE"""),45749.66666666667)</f>
        <v>45749.66667</v>
      </c>
      <c r="K315" s="1">
        <f>IFERROR(__xludf.DUMMYFUNCTION("""COMPUTED_VALUE"""),1073.95)</f>
        <v>1073.95</v>
      </c>
      <c r="M315" s="2">
        <f>IFERROR(__xludf.DUMMYFUNCTION("""COMPUTED_VALUE"""),45749.66666666667)</f>
        <v>45749.66667</v>
      </c>
      <c r="N315" s="1">
        <f>IFERROR(__xludf.DUMMYFUNCTION("""COMPUTED_VALUE"""),1.2007699E7)</f>
        <v>12007699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IFERROR(__xludf.DUMMYFUNCTION("""COMPUTED_VALUE"""),1078.82)</f>
        <v>1078.82</v>
      </c>
      <c r="D316" s="2">
        <f>IFERROR(__xludf.DUMMYFUNCTION("""COMPUTED_VALUE"""),45750.66666666667)</f>
        <v>45750.66667</v>
      </c>
      <c r="E316" s="1">
        <f>IFERROR(__xludf.DUMMYFUNCTION("""COMPUTED_VALUE"""),1095.11)</f>
        <v>1095.11</v>
      </c>
      <c r="G316" s="2">
        <f>IFERROR(__xludf.DUMMYFUNCTION("""COMPUTED_VALUE"""),45750.66666666667)</f>
        <v>45750.66667</v>
      </c>
      <c r="H316" s="1">
        <f>IFERROR(__xludf.DUMMYFUNCTION("""COMPUTED_VALUE"""),1071.6)</f>
        <v>1071.6</v>
      </c>
      <c r="J316" s="2">
        <f>IFERROR(__xludf.DUMMYFUNCTION("""COMPUTED_VALUE"""),45750.66666666667)</f>
        <v>45750.66667</v>
      </c>
      <c r="K316" s="1">
        <f>IFERROR(__xludf.DUMMYFUNCTION("""COMPUTED_VALUE"""),1088.7)</f>
        <v>1088.7</v>
      </c>
      <c r="M316" s="2">
        <f>IFERROR(__xludf.DUMMYFUNCTION("""COMPUTED_VALUE"""),45750.66666666667)</f>
        <v>45750.66667</v>
      </c>
      <c r="N316" s="1">
        <f>IFERROR(__xludf.DUMMYFUNCTION("""COMPUTED_VALUE"""),3.0122378E7)</f>
        <v>30122378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IFERROR(__xludf.DUMMYFUNCTION("""COMPUTED_VALUE"""),1081.85)</f>
        <v>1081.85</v>
      </c>
      <c r="D317" s="2">
        <f>IFERROR(__xludf.DUMMYFUNCTION("""COMPUTED_VALUE"""),45751.66666666667)</f>
        <v>45751.66667</v>
      </c>
      <c r="E317" s="1">
        <f>IFERROR(__xludf.DUMMYFUNCTION("""COMPUTED_VALUE"""),1094.17)</f>
        <v>1094.17</v>
      </c>
      <c r="G317" s="2">
        <f>IFERROR(__xludf.DUMMYFUNCTION("""COMPUTED_VALUE"""),45751.66666666667)</f>
        <v>45751.66667</v>
      </c>
      <c r="H317" s="1">
        <f>IFERROR(__xludf.DUMMYFUNCTION("""COMPUTED_VALUE"""),1034.61)</f>
        <v>1034.61</v>
      </c>
      <c r="J317" s="2">
        <f>IFERROR(__xludf.DUMMYFUNCTION("""COMPUTED_VALUE"""),45751.66666666667)</f>
        <v>45751.66667</v>
      </c>
      <c r="K317" s="1">
        <f>IFERROR(__xludf.DUMMYFUNCTION("""COMPUTED_VALUE"""),1041.22)</f>
        <v>1041.22</v>
      </c>
      <c r="M317" s="2">
        <f>IFERROR(__xludf.DUMMYFUNCTION("""COMPUTED_VALUE"""),45751.66666666667)</f>
        <v>45751.66667</v>
      </c>
      <c r="N317" s="1">
        <f>IFERROR(__xludf.DUMMYFUNCTION("""COMPUTED_VALUE"""),3.4095006E7)</f>
        <v>34095006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IFERROR(__xludf.DUMMYFUNCTION("""COMPUTED_VALUE"""),1010.62)</f>
        <v>1010.62</v>
      </c>
      <c r="D318" s="2">
        <f>IFERROR(__xludf.DUMMYFUNCTION("""COMPUTED_VALUE"""),45754.66666666667)</f>
        <v>45754.66667</v>
      </c>
      <c r="E318" s="1">
        <f>IFERROR(__xludf.DUMMYFUNCTION("""COMPUTED_VALUE"""),1042.35)</f>
        <v>1042.35</v>
      </c>
      <c r="G318" s="2">
        <f>IFERROR(__xludf.DUMMYFUNCTION("""COMPUTED_VALUE"""),45754.66666666667)</f>
        <v>45754.66667</v>
      </c>
      <c r="H318" s="1">
        <f>IFERROR(__xludf.DUMMYFUNCTION("""COMPUTED_VALUE"""),989.79)</f>
        <v>989.79</v>
      </c>
      <c r="J318" s="2">
        <f>IFERROR(__xludf.DUMMYFUNCTION("""COMPUTED_VALUE"""),45754.66666666667)</f>
        <v>45754.66667</v>
      </c>
      <c r="K318" s="1">
        <f>IFERROR(__xludf.DUMMYFUNCTION("""COMPUTED_VALUE"""),1022.15)</f>
        <v>1022.15</v>
      </c>
      <c r="M318" s="2">
        <f>IFERROR(__xludf.DUMMYFUNCTION("""COMPUTED_VALUE"""),45754.66666666667)</f>
        <v>45754.66667</v>
      </c>
      <c r="N318" s="1">
        <f>IFERROR(__xludf.DUMMYFUNCTION("""COMPUTED_VALUE"""),3.5322574E7)</f>
        <v>35322574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IFERROR(__xludf.DUMMYFUNCTION("""COMPUTED_VALUE"""),1044.85)</f>
        <v>1044.85</v>
      </c>
      <c r="D319" s="2">
        <f>IFERROR(__xludf.DUMMYFUNCTION("""COMPUTED_VALUE"""),45755.66666666667)</f>
        <v>45755.66667</v>
      </c>
      <c r="E319" s="1">
        <f>IFERROR(__xludf.DUMMYFUNCTION("""COMPUTED_VALUE"""),1047.65)</f>
        <v>1047.65</v>
      </c>
      <c r="G319" s="2">
        <f>IFERROR(__xludf.DUMMYFUNCTION("""COMPUTED_VALUE"""),45755.66666666667)</f>
        <v>45755.66667</v>
      </c>
      <c r="H319" s="1">
        <f>IFERROR(__xludf.DUMMYFUNCTION("""COMPUTED_VALUE"""),1010.05)</f>
        <v>1010.05</v>
      </c>
      <c r="J319" s="2">
        <f>IFERROR(__xludf.DUMMYFUNCTION("""COMPUTED_VALUE"""),45755.66666666667)</f>
        <v>45755.66667</v>
      </c>
      <c r="K319" s="1">
        <f>IFERROR(__xludf.DUMMYFUNCTION("""COMPUTED_VALUE"""),1019.51)</f>
        <v>1019.51</v>
      </c>
      <c r="M319" s="2">
        <f>IFERROR(__xludf.DUMMYFUNCTION("""COMPUTED_VALUE"""),45755.66666666667)</f>
        <v>45755.66667</v>
      </c>
      <c r="N319" s="1">
        <f>IFERROR(__xludf.DUMMYFUNCTION("""COMPUTED_VALUE"""),3.4965376E7)</f>
        <v>34965376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IFERROR(__xludf.DUMMYFUNCTION("""COMPUTED_VALUE"""),1008.89)</f>
        <v>1008.89</v>
      </c>
      <c r="D320" s="2">
        <f>IFERROR(__xludf.DUMMYFUNCTION("""COMPUTED_VALUE"""),45756.66666666667)</f>
        <v>45756.66667</v>
      </c>
      <c r="E320" s="1">
        <f>IFERROR(__xludf.DUMMYFUNCTION("""COMPUTED_VALUE"""),1050.95)</f>
        <v>1050.95</v>
      </c>
      <c r="G320" s="2">
        <f>IFERROR(__xludf.DUMMYFUNCTION("""COMPUTED_VALUE"""),45756.66666666667)</f>
        <v>45756.66667</v>
      </c>
      <c r="H320" s="1">
        <f>IFERROR(__xludf.DUMMYFUNCTION("""COMPUTED_VALUE"""),1001.02)</f>
        <v>1001.02</v>
      </c>
      <c r="J320" s="2">
        <f>IFERROR(__xludf.DUMMYFUNCTION("""COMPUTED_VALUE"""),45756.66666666667)</f>
        <v>45756.66667</v>
      </c>
      <c r="K320" s="1">
        <f>IFERROR(__xludf.DUMMYFUNCTION("""COMPUTED_VALUE"""),1035.16)</f>
        <v>1035.16</v>
      </c>
      <c r="M320" s="2">
        <f>IFERROR(__xludf.DUMMYFUNCTION("""COMPUTED_VALUE"""),45756.66666666667)</f>
        <v>45756.66667</v>
      </c>
      <c r="N320" s="1">
        <f>IFERROR(__xludf.DUMMYFUNCTION("""COMPUTED_VALUE"""),3.0199355E7)</f>
        <v>30199355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IFERROR(__xludf.DUMMYFUNCTION("""COMPUTED_VALUE"""),1026.86)</f>
        <v>1026.86</v>
      </c>
      <c r="D321" s="2">
        <f>IFERROR(__xludf.DUMMYFUNCTION("""COMPUTED_VALUE"""),45757.66666666667)</f>
        <v>45757.66667</v>
      </c>
      <c r="E321" s="1">
        <f>IFERROR(__xludf.DUMMYFUNCTION("""COMPUTED_VALUE"""),1050.89)</f>
        <v>1050.89</v>
      </c>
      <c r="G321" s="2">
        <f>IFERROR(__xludf.DUMMYFUNCTION("""COMPUTED_VALUE"""),45757.66666666667)</f>
        <v>45757.66667</v>
      </c>
      <c r="H321" s="1">
        <f>IFERROR(__xludf.DUMMYFUNCTION("""COMPUTED_VALUE"""),1016.51)</f>
        <v>1016.51</v>
      </c>
      <c r="J321" s="2">
        <f>IFERROR(__xludf.DUMMYFUNCTION("""COMPUTED_VALUE"""),45757.66666666667)</f>
        <v>45757.66667</v>
      </c>
      <c r="K321" s="1">
        <f>IFERROR(__xludf.DUMMYFUNCTION("""COMPUTED_VALUE"""),1040.71)</f>
        <v>1040.71</v>
      </c>
      <c r="M321" s="2">
        <f>IFERROR(__xludf.DUMMYFUNCTION("""COMPUTED_VALUE"""),45757.66666666667)</f>
        <v>45757.66667</v>
      </c>
      <c r="N321" s="1">
        <f>IFERROR(__xludf.DUMMYFUNCTION("""COMPUTED_VALUE"""),2.1739452E7)</f>
        <v>21739452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IFERROR(__xludf.DUMMYFUNCTION("""COMPUTED_VALUE"""),1039.69)</f>
        <v>1039.69</v>
      </c>
      <c r="D322" s="2">
        <f>IFERROR(__xludf.DUMMYFUNCTION("""COMPUTED_VALUE"""),45758.66666666667)</f>
        <v>45758.66667</v>
      </c>
      <c r="E322" s="1">
        <f>IFERROR(__xludf.DUMMYFUNCTION("""COMPUTED_VALUE"""),1067.67)</f>
        <v>1067.67</v>
      </c>
      <c r="G322" s="2">
        <f>IFERROR(__xludf.DUMMYFUNCTION("""COMPUTED_VALUE"""),45758.66666666667)</f>
        <v>45758.66667</v>
      </c>
      <c r="H322" s="1">
        <f>IFERROR(__xludf.DUMMYFUNCTION("""COMPUTED_VALUE"""),1037.16)</f>
        <v>1037.16</v>
      </c>
      <c r="J322" s="2">
        <f>IFERROR(__xludf.DUMMYFUNCTION("""COMPUTED_VALUE"""),45758.66666666667)</f>
        <v>45758.66667</v>
      </c>
      <c r="K322" s="1">
        <f>IFERROR(__xludf.DUMMYFUNCTION("""COMPUTED_VALUE"""),1060.53)</f>
        <v>1060.53</v>
      </c>
      <c r="M322" s="2">
        <f>IFERROR(__xludf.DUMMYFUNCTION("""COMPUTED_VALUE"""),45758.66666666667)</f>
        <v>45758.66667</v>
      </c>
      <c r="N322" s="1">
        <f>IFERROR(__xludf.DUMMYFUNCTION("""COMPUTED_VALUE"""),1.5944079E7)</f>
        <v>15944079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IFERROR(__xludf.DUMMYFUNCTION("""COMPUTED_VALUE"""),1064.89)</f>
        <v>1064.89</v>
      </c>
      <c r="D323" s="2">
        <f>IFERROR(__xludf.DUMMYFUNCTION("""COMPUTED_VALUE"""),45761.66666666667)</f>
        <v>45761.66667</v>
      </c>
      <c r="E323" s="1">
        <f>IFERROR(__xludf.DUMMYFUNCTION("""COMPUTED_VALUE"""),1072.49)</f>
        <v>1072.49</v>
      </c>
      <c r="G323" s="2">
        <f>IFERROR(__xludf.DUMMYFUNCTION("""COMPUTED_VALUE"""),45761.66666666667)</f>
        <v>45761.66667</v>
      </c>
      <c r="H323" s="1">
        <f>IFERROR(__xludf.DUMMYFUNCTION("""COMPUTED_VALUE"""),1054.24)</f>
        <v>1054.24</v>
      </c>
      <c r="J323" s="2">
        <f>IFERROR(__xludf.DUMMYFUNCTION("""COMPUTED_VALUE"""),45761.66666666667)</f>
        <v>45761.66667</v>
      </c>
      <c r="K323" s="1">
        <f>IFERROR(__xludf.DUMMYFUNCTION("""COMPUTED_VALUE"""),1070.26)</f>
        <v>1070.26</v>
      </c>
      <c r="M323" s="2">
        <f>IFERROR(__xludf.DUMMYFUNCTION("""COMPUTED_VALUE"""),45761.66666666667)</f>
        <v>45761.66667</v>
      </c>
      <c r="N323" s="1">
        <f>IFERROR(__xludf.DUMMYFUNCTION("""COMPUTED_VALUE"""),1.5897943E7)</f>
        <v>15897943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IFERROR(__xludf.DUMMYFUNCTION("""COMPUTED_VALUE"""),1075.73)</f>
        <v>1075.73</v>
      </c>
      <c r="D324" s="2">
        <f>IFERROR(__xludf.DUMMYFUNCTION("""COMPUTED_VALUE"""),45762.66666666667)</f>
        <v>45762.66667</v>
      </c>
      <c r="E324" s="1">
        <f>IFERROR(__xludf.DUMMYFUNCTION("""COMPUTED_VALUE"""),1077.42)</f>
        <v>1077.42</v>
      </c>
      <c r="G324" s="2">
        <f>IFERROR(__xludf.DUMMYFUNCTION("""COMPUTED_VALUE"""),45762.66666666667)</f>
        <v>45762.66667</v>
      </c>
      <c r="H324" s="1">
        <f>IFERROR(__xludf.DUMMYFUNCTION("""COMPUTED_VALUE"""),1062.32)</f>
        <v>1062.32</v>
      </c>
      <c r="J324" s="2">
        <f>IFERROR(__xludf.DUMMYFUNCTION("""COMPUTED_VALUE"""),45762.66666666667)</f>
        <v>45762.66667</v>
      </c>
      <c r="K324" s="1">
        <f>IFERROR(__xludf.DUMMYFUNCTION("""COMPUTED_VALUE"""),1068.73)</f>
        <v>1068.73</v>
      </c>
      <c r="M324" s="2">
        <f>IFERROR(__xludf.DUMMYFUNCTION("""COMPUTED_VALUE"""),45762.66666666667)</f>
        <v>45762.66667</v>
      </c>
      <c r="N324" s="1">
        <f>IFERROR(__xludf.DUMMYFUNCTION("""COMPUTED_VALUE"""),1.0716537E7)</f>
        <v>10716537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IFERROR(__xludf.DUMMYFUNCTION("""COMPUTED_VALUE"""),1071.03)</f>
        <v>1071.03</v>
      </c>
      <c r="D325" s="2">
        <f>IFERROR(__xludf.DUMMYFUNCTION("""COMPUTED_VALUE"""),45763.66666666667)</f>
        <v>45763.66667</v>
      </c>
      <c r="E325" s="1">
        <f>IFERROR(__xludf.DUMMYFUNCTION("""COMPUTED_VALUE"""),1079.04)</f>
        <v>1079.04</v>
      </c>
      <c r="G325" s="2">
        <f>IFERROR(__xludf.DUMMYFUNCTION("""COMPUTED_VALUE"""),45763.66666666667)</f>
        <v>45763.66667</v>
      </c>
      <c r="H325" s="1">
        <f>IFERROR(__xludf.DUMMYFUNCTION("""COMPUTED_VALUE"""),1064.53)</f>
        <v>1064.53</v>
      </c>
      <c r="J325" s="2">
        <f>IFERROR(__xludf.DUMMYFUNCTION("""COMPUTED_VALUE"""),45763.66666666667)</f>
        <v>45763.66667</v>
      </c>
      <c r="K325" s="1">
        <f>IFERROR(__xludf.DUMMYFUNCTION("""COMPUTED_VALUE"""),1068.42)</f>
        <v>1068.42</v>
      </c>
      <c r="M325" s="2">
        <f>IFERROR(__xludf.DUMMYFUNCTION("""COMPUTED_VALUE"""),45763.66666666667)</f>
        <v>45763.66667</v>
      </c>
      <c r="N325" s="1">
        <f>IFERROR(__xludf.DUMMYFUNCTION("""COMPUTED_VALUE"""),1.3863283E7)</f>
        <v>13863283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IFERROR(__xludf.DUMMYFUNCTION("""COMPUTED_VALUE"""),1062.28)</f>
        <v>1062.28</v>
      </c>
      <c r="D326" s="2">
        <f>IFERROR(__xludf.DUMMYFUNCTION("""COMPUTED_VALUE"""),45764.66666666667)</f>
        <v>45764.66667</v>
      </c>
      <c r="E326" s="1">
        <f>IFERROR(__xludf.DUMMYFUNCTION("""COMPUTED_VALUE"""),1082.01)</f>
        <v>1082.01</v>
      </c>
      <c r="G326" s="2">
        <f>IFERROR(__xludf.DUMMYFUNCTION("""COMPUTED_VALUE"""),45764.66666666667)</f>
        <v>45764.66667</v>
      </c>
      <c r="H326" s="1">
        <f>IFERROR(__xludf.DUMMYFUNCTION("""COMPUTED_VALUE"""),1061.7)</f>
        <v>1061.7</v>
      </c>
      <c r="J326" s="2">
        <f>IFERROR(__xludf.DUMMYFUNCTION("""COMPUTED_VALUE"""),45764.66666666667)</f>
        <v>45764.66667</v>
      </c>
      <c r="K326" s="1">
        <f>IFERROR(__xludf.DUMMYFUNCTION("""COMPUTED_VALUE"""),1074.95)</f>
        <v>1074.95</v>
      </c>
      <c r="M326" s="2">
        <f>IFERROR(__xludf.DUMMYFUNCTION("""COMPUTED_VALUE"""),45764.66666666667)</f>
        <v>45764.66667</v>
      </c>
      <c r="N326" s="1">
        <f>IFERROR(__xludf.DUMMYFUNCTION("""COMPUTED_VALUE"""),1.179034E7)</f>
        <v>11790340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IFERROR(__xludf.DUMMYFUNCTION("""COMPUTED_VALUE"""),1082.41)</f>
        <v>1082.41</v>
      </c>
      <c r="D327" s="2">
        <f>IFERROR(__xludf.DUMMYFUNCTION("""COMPUTED_VALUE"""),45768.66666666667)</f>
        <v>45768.66667</v>
      </c>
      <c r="E327" s="1">
        <f>IFERROR(__xludf.DUMMYFUNCTION("""COMPUTED_VALUE"""),1082.45)</f>
        <v>1082.45</v>
      </c>
      <c r="G327" s="2">
        <f>IFERROR(__xludf.DUMMYFUNCTION("""COMPUTED_VALUE"""),45768.66666666667)</f>
        <v>45768.66667</v>
      </c>
      <c r="H327" s="1">
        <f>IFERROR(__xludf.DUMMYFUNCTION("""COMPUTED_VALUE"""),1041.53)</f>
        <v>1041.53</v>
      </c>
      <c r="J327" s="2">
        <f>IFERROR(__xludf.DUMMYFUNCTION("""COMPUTED_VALUE"""),45768.66666666667)</f>
        <v>45768.66667</v>
      </c>
      <c r="K327" s="1">
        <f>IFERROR(__xludf.DUMMYFUNCTION("""COMPUTED_VALUE"""),1053.02)</f>
        <v>1053.02</v>
      </c>
      <c r="M327" s="2">
        <f>IFERROR(__xludf.DUMMYFUNCTION("""COMPUTED_VALUE"""),45768.66666666667)</f>
        <v>45768.66667</v>
      </c>
      <c r="N327" s="1">
        <f>IFERROR(__xludf.DUMMYFUNCTION("""COMPUTED_VALUE"""),1.1833407E7)</f>
        <v>11833407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IFERROR(__xludf.DUMMYFUNCTION("""COMPUTED_VALUE"""),1054.46)</f>
        <v>1054.46</v>
      </c>
      <c r="D328" s="2">
        <f>IFERROR(__xludf.DUMMYFUNCTION("""COMPUTED_VALUE"""),45769.66666666667)</f>
        <v>45769.66667</v>
      </c>
      <c r="E328" s="1">
        <f>IFERROR(__xludf.DUMMYFUNCTION("""COMPUTED_VALUE"""),1072.08)</f>
        <v>1072.08</v>
      </c>
      <c r="G328" s="2">
        <f>IFERROR(__xludf.DUMMYFUNCTION("""COMPUTED_VALUE"""),45769.66666666667)</f>
        <v>45769.66667</v>
      </c>
      <c r="H328" s="1">
        <f>IFERROR(__xludf.DUMMYFUNCTION("""COMPUTED_VALUE"""),1050.81)</f>
        <v>1050.81</v>
      </c>
      <c r="J328" s="2">
        <f>IFERROR(__xludf.DUMMYFUNCTION("""COMPUTED_VALUE"""),45769.66666666667)</f>
        <v>45769.66667</v>
      </c>
      <c r="K328" s="1">
        <f>IFERROR(__xludf.DUMMYFUNCTION("""COMPUTED_VALUE"""),1071.89)</f>
        <v>1071.89</v>
      </c>
      <c r="M328" s="2">
        <f>IFERROR(__xludf.DUMMYFUNCTION("""COMPUTED_VALUE"""),45769.66666666667)</f>
        <v>45769.66667</v>
      </c>
      <c r="N328" s="1">
        <f>IFERROR(__xludf.DUMMYFUNCTION("""COMPUTED_VALUE"""),1.4600136E7)</f>
        <v>14600136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IFERROR(__xludf.DUMMYFUNCTION("""COMPUTED_VALUE"""),1072.58)</f>
        <v>1072.58</v>
      </c>
      <c r="D329" s="2">
        <f>IFERROR(__xludf.DUMMYFUNCTION("""COMPUTED_VALUE"""),45770.66666666667)</f>
        <v>45770.66667</v>
      </c>
      <c r="E329" s="1">
        <f>IFERROR(__xludf.DUMMYFUNCTION("""COMPUTED_VALUE"""),1073.64)</f>
        <v>1073.64</v>
      </c>
      <c r="G329" s="2">
        <f>IFERROR(__xludf.DUMMYFUNCTION("""COMPUTED_VALUE"""),45770.66666666667)</f>
        <v>45770.66667</v>
      </c>
      <c r="H329" s="1">
        <f>IFERROR(__xludf.DUMMYFUNCTION("""COMPUTED_VALUE"""),1050.43)</f>
        <v>1050.43</v>
      </c>
      <c r="J329" s="2">
        <f>IFERROR(__xludf.DUMMYFUNCTION("""COMPUTED_VALUE"""),45770.66666666667)</f>
        <v>45770.66667</v>
      </c>
      <c r="K329" s="1">
        <f>IFERROR(__xludf.DUMMYFUNCTION("""COMPUTED_VALUE"""),1070.81)</f>
        <v>1070.81</v>
      </c>
      <c r="M329" s="2">
        <f>IFERROR(__xludf.DUMMYFUNCTION("""COMPUTED_VALUE"""),45770.66666666667)</f>
        <v>45770.66667</v>
      </c>
      <c r="N329" s="1">
        <f>IFERROR(__xludf.DUMMYFUNCTION("""COMPUTED_VALUE"""),1.2661134E7)</f>
        <v>12661134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IFERROR(__xludf.DUMMYFUNCTION("""COMPUTED_VALUE"""),1068.42)</f>
        <v>1068.42</v>
      </c>
      <c r="D330" s="2">
        <f>IFERROR(__xludf.DUMMYFUNCTION("""COMPUTED_VALUE"""),45771.66666666667)</f>
        <v>45771.66667</v>
      </c>
      <c r="E330" s="1">
        <f>IFERROR(__xludf.DUMMYFUNCTION("""COMPUTED_VALUE"""),1075.23)</f>
        <v>1075.23</v>
      </c>
      <c r="G330" s="2">
        <f>IFERROR(__xludf.DUMMYFUNCTION("""COMPUTED_VALUE"""),45771.66666666667)</f>
        <v>45771.66667</v>
      </c>
      <c r="H330" s="1">
        <f>IFERROR(__xludf.DUMMYFUNCTION("""COMPUTED_VALUE"""),1063.28)</f>
        <v>1063.28</v>
      </c>
      <c r="J330" s="2">
        <f>IFERROR(__xludf.DUMMYFUNCTION("""COMPUTED_VALUE"""),45771.66666666667)</f>
        <v>45771.66667</v>
      </c>
      <c r="K330" s="1">
        <f>IFERROR(__xludf.DUMMYFUNCTION("""COMPUTED_VALUE"""),1070.43)</f>
        <v>1070.43</v>
      </c>
      <c r="M330" s="2">
        <f>IFERROR(__xludf.DUMMYFUNCTION("""COMPUTED_VALUE"""),45771.66666666667)</f>
        <v>45771.66667</v>
      </c>
      <c r="N330" s="1">
        <f>IFERROR(__xludf.DUMMYFUNCTION("""COMPUTED_VALUE"""),1.1105877E7)</f>
        <v>11105877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IFERROR(__xludf.DUMMYFUNCTION("""COMPUTED_VALUE"""),1071.52)</f>
        <v>1071.52</v>
      </c>
      <c r="D331" s="2">
        <f>IFERROR(__xludf.DUMMYFUNCTION("""COMPUTED_VALUE"""),45772.66666666667)</f>
        <v>45772.66667</v>
      </c>
      <c r="E331" s="1">
        <f>IFERROR(__xludf.DUMMYFUNCTION("""COMPUTED_VALUE"""),1083.49)</f>
        <v>1083.49</v>
      </c>
      <c r="G331" s="2">
        <f>IFERROR(__xludf.DUMMYFUNCTION("""COMPUTED_VALUE"""),45772.66666666667)</f>
        <v>45772.66667</v>
      </c>
      <c r="H331" s="1">
        <f>IFERROR(__xludf.DUMMYFUNCTION("""COMPUTED_VALUE"""),1062.16)</f>
        <v>1062.16</v>
      </c>
      <c r="J331" s="2">
        <f>IFERROR(__xludf.DUMMYFUNCTION("""COMPUTED_VALUE"""),45772.66666666667)</f>
        <v>45772.66667</v>
      </c>
      <c r="K331" s="1">
        <f>IFERROR(__xludf.DUMMYFUNCTION("""COMPUTED_VALUE"""),1082.48)</f>
        <v>1082.48</v>
      </c>
      <c r="M331" s="2">
        <f>IFERROR(__xludf.DUMMYFUNCTION("""COMPUTED_VALUE"""),45772.66666666667)</f>
        <v>45772.66667</v>
      </c>
      <c r="N331" s="1">
        <f>IFERROR(__xludf.DUMMYFUNCTION("""COMPUTED_VALUE"""),9942034.0)</f>
        <v>9942034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IFERROR(__xludf.DUMMYFUNCTION("""COMPUTED_VALUE"""),1085.39)</f>
        <v>1085.39</v>
      </c>
      <c r="D332" s="2">
        <f>IFERROR(__xludf.DUMMYFUNCTION("""COMPUTED_VALUE"""),45775.66666666667)</f>
        <v>45775.66667</v>
      </c>
      <c r="E332" s="1">
        <f>IFERROR(__xludf.DUMMYFUNCTION("""COMPUTED_VALUE"""),1090.43)</f>
        <v>1090.43</v>
      </c>
      <c r="G332" s="2">
        <f>IFERROR(__xludf.DUMMYFUNCTION("""COMPUTED_VALUE"""),45775.66666666667)</f>
        <v>45775.66667</v>
      </c>
      <c r="H332" s="1">
        <f>IFERROR(__xludf.DUMMYFUNCTION("""COMPUTED_VALUE"""),1079.96)</f>
        <v>1079.96</v>
      </c>
      <c r="J332" s="2">
        <f>IFERROR(__xludf.DUMMYFUNCTION("""COMPUTED_VALUE"""),45775.66666666667)</f>
        <v>45775.66667</v>
      </c>
      <c r="K332" s="1">
        <f>IFERROR(__xludf.DUMMYFUNCTION("""COMPUTED_VALUE"""),1087.88)</f>
        <v>1087.88</v>
      </c>
      <c r="M332" s="2">
        <f>IFERROR(__xludf.DUMMYFUNCTION("""COMPUTED_VALUE"""),45775.66666666667)</f>
        <v>45775.66667</v>
      </c>
      <c r="N332" s="1">
        <f>IFERROR(__xludf.DUMMYFUNCTION("""COMPUTED_VALUE"""),1.0836645E7)</f>
        <v>10836645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IFERROR(__xludf.DUMMYFUNCTION("""COMPUTED_VALUE"""),1087.11)</f>
        <v>1087.11</v>
      </c>
      <c r="D333" s="2">
        <f>IFERROR(__xludf.DUMMYFUNCTION("""COMPUTED_VALUE"""),45776.66666666667)</f>
        <v>45776.66667</v>
      </c>
      <c r="E333" s="1">
        <f>IFERROR(__xludf.DUMMYFUNCTION("""COMPUTED_VALUE"""),1100.16)</f>
        <v>1100.16</v>
      </c>
      <c r="G333" s="2">
        <f>IFERROR(__xludf.DUMMYFUNCTION("""COMPUTED_VALUE"""),45776.66666666667)</f>
        <v>45776.66667</v>
      </c>
      <c r="H333" s="1">
        <f>IFERROR(__xludf.DUMMYFUNCTION("""COMPUTED_VALUE"""),1081.1)</f>
        <v>1081.1</v>
      </c>
      <c r="J333" s="2">
        <f>IFERROR(__xludf.DUMMYFUNCTION("""COMPUTED_VALUE"""),45776.66666666667)</f>
        <v>45776.66667</v>
      </c>
      <c r="K333" s="1">
        <f>IFERROR(__xludf.DUMMYFUNCTION("""COMPUTED_VALUE"""),1097.2)</f>
        <v>1097.2</v>
      </c>
      <c r="M333" s="2">
        <f>IFERROR(__xludf.DUMMYFUNCTION("""COMPUTED_VALUE"""),45776.66666666667)</f>
        <v>45776.66667</v>
      </c>
      <c r="N333" s="1">
        <f>IFERROR(__xludf.DUMMYFUNCTION("""COMPUTED_VALUE"""),1.8191743E7)</f>
        <v>18191743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IFERROR(__xludf.DUMMYFUNCTION("""COMPUTED_VALUE"""),1098.32)</f>
        <v>1098.32</v>
      </c>
      <c r="D334" s="2">
        <f>IFERROR(__xludf.DUMMYFUNCTION("""COMPUTED_VALUE"""),45777.66666666667)</f>
        <v>45777.66667</v>
      </c>
      <c r="E334" s="1">
        <f>IFERROR(__xludf.DUMMYFUNCTION("""COMPUTED_VALUE"""),1109.25)</f>
        <v>1109.25</v>
      </c>
      <c r="G334" s="2">
        <f>IFERROR(__xludf.DUMMYFUNCTION("""COMPUTED_VALUE"""),45777.66666666667)</f>
        <v>45777.66667</v>
      </c>
      <c r="H334" s="1">
        <f>IFERROR(__xludf.DUMMYFUNCTION("""COMPUTED_VALUE"""),1091.96)</f>
        <v>1091.96</v>
      </c>
      <c r="J334" s="2">
        <f>IFERROR(__xludf.DUMMYFUNCTION("""COMPUTED_VALUE"""),45777.66666666667)</f>
        <v>45777.66667</v>
      </c>
      <c r="K334" s="1">
        <f>IFERROR(__xludf.DUMMYFUNCTION("""COMPUTED_VALUE"""),1106.9)</f>
        <v>1106.9</v>
      </c>
      <c r="M334" s="2">
        <f>IFERROR(__xludf.DUMMYFUNCTION("""COMPUTED_VALUE"""),45777.66666666667)</f>
        <v>45777.66667</v>
      </c>
      <c r="N334" s="1">
        <f>IFERROR(__xludf.DUMMYFUNCTION("""COMPUTED_VALUE"""),1.1797821E7)</f>
        <v>11797821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IFERROR(__xludf.DUMMYFUNCTION("""COMPUTED_VALUE"""),1096.85)</f>
        <v>1096.85</v>
      </c>
      <c r="D335" s="2">
        <f>IFERROR(__xludf.DUMMYFUNCTION("""COMPUTED_VALUE"""),45778.66666666667)</f>
        <v>45778.66667</v>
      </c>
      <c r="E335" s="1">
        <f>IFERROR(__xludf.DUMMYFUNCTION("""COMPUTED_VALUE"""),1120.8)</f>
        <v>1120.8</v>
      </c>
      <c r="G335" s="2">
        <f>IFERROR(__xludf.DUMMYFUNCTION("""COMPUTED_VALUE"""),45778.66666666667)</f>
        <v>45778.66667</v>
      </c>
      <c r="H335" s="1">
        <f>IFERROR(__xludf.DUMMYFUNCTION("""COMPUTED_VALUE"""),1092.92)</f>
        <v>1092.92</v>
      </c>
      <c r="J335" s="2">
        <f>IFERROR(__xludf.DUMMYFUNCTION("""COMPUTED_VALUE"""),45778.66666666667)</f>
        <v>45778.66667</v>
      </c>
      <c r="K335" s="1">
        <f>IFERROR(__xludf.DUMMYFUNCTION("""COMPUTED_VALUE"""),1114.19)</f>
        <v>1114.19</v>
      </c>
      <c r="M335" s="2">
        <f>IFERROR(__xludf.DUMMYFUNCTION("""COMPUTED_VALUE"""),45778.66666666667)</f>
        <v>45778.66667</v>
      </c>
      <c r="N335" s="1">
        <f>IFERROR(__xludf.DUMMYFUNCTION("""COMPUTED_VALUE"""),1.2997854E7)</f>
        <v>12997854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IFERROR(__xludf.DUMMYFUNCTION("""COMPUTED_VALUE"""),1123.37)</f>
        <v>1123.37</v>
      </c>
      <c r="D336" s="2">
        <f>IFERROR(__xludf.DUMMYFUNCTION("""COMPUTED_VALUE"""),45779.66666666667)</f>
        <v>45779.66667</v>
      </c>
      <c r="E336" s="1">
        <f>IFERROR(__xludf.DUMMYFUNCTION("""COMPUTED_VALUE"""),1132.78)</f>
        <v>1132.78</v>
      </c>
      <c r="G336" s="2">
        <f>IFERROR(__xludf.DUMMYFUNCTION("""COMPUTED_VALUE"""),45779.66666666667)</f>
        <v>45779.66667</v>
      </c>
      <c r="H336" s="1">
        <f>IFERROR(__xludf.DUMMYFUNCTION("""COMPUTED_VALUE"""),1120.13)</f>
        <v>1120.13</v>
      </c>
      <c r="J336" s="2">
        <f>IFERROR(__xludf.DUMMYFUNCTION("""COMPUTED_VALUE"""),45779.66666666667)</f>
        <v>45779.66667</v>
      </c>
      <c r="K336" s="1">
        <f>IFERROR(__xludf.DUMMYFUNCTION("""COMPUTED_VALUE"""),1129.67)</f>
        <v>1129.67</v>
      </c>
      <c r="M336" s="2">
        <f>IFERROR(__xludf.DUMMYFUNCTION("""COMPUTED_VALUE"""),45779.66666666667)</f>
        <v>45779.66667</v>
      </c>
      <c r="N336" s="1">
        <f>IFERROR(__xludf.DUMMYFUNCTION("""COMPUTED_VALUE"""),1.2256883E7)</f>
        <v>12256883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IFERROR(__xludf.DUMMYFUNCTION("""COMPUTED_VALUE"""),1135.89)</f>
        <v>1135.89</v>
      </c>
      <c r="D337" s="2">
        <f>IFERROR(__xludf.DUMMYFUNCTION("""COMPUTED_VALUE"""),45782.66666666667)</f>
        <v>45782.66667</v>
      </c>
      <c r="E337" s="1">
        <f>IFERROR(__xludf.DUMMYFUNCTION("""COMPUTED_VALUE"""),1142.39)</f>
        <v>1142.39</v>
      </c>
      <c r="G337" s="2">
        <f>IFERROR(__xludf.DUMMYFUNCTION("""COMPUTED_VALUE"""),45782.66666666667)</f>
        <v>45782.66667</v>
      </c>
      <c r="H337" s="1">
        <f>IFERROR(__xludf.DUMMYFUNCTION("""COMPUTED_VALUE"""),1132.63)</f>
        <v>1132.63</v>
      </c>
      <c r="J337" s="2">
        <f>IFERROR(__xludf.DUMMYFUNCTION("""COMPUTED_VALUE"""),45782.66666666667)</f>
        <v>45782.66667</v>
      </c>
      <c r="K337" s="1">
        <f>IFERROR(__xludf.DUMMYFUNCTION("""COMPUTED_VALUE"""),1136.64)</f>
        <v>1136.64</v>
      </c>
      <c r="M337" s="2">
        <f>IFERROR(__xludf.DUMMYFUNCTION("""COMPUTED_VALUE"""),45782.66666666667)</f>
        <v>45782.66667</v>
      </c>
      <c r="N337" s="1">
        <f>IFERROR(__xludf.DUMMYFUNCTION("""COMPUTED_VALUE"""),1.0430668E7)</f>
        <v>10430668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IFERROR(__xludf.DUMMYFUNCTION("""COMPUTED_VALUE"""),1135.88)</f>
        <v>1135.88</v>
      </c>
      <c r="D338" s="2">
        <f>IFERROR(__xludf.DUMMYFUNCTION("""COMPUTED_VALUE"""),45783.66666666667)</f>
        <v>45783.66667</v>
      </c>
      <c r="E338" s="1">
        <f>IFERROR(__xludf.DUMMYFUNCTION("""COMPUTED_VALUE"""),1142.07)</f>
        <v>1142.07</v>
      </c>
      <c r="G338" s="2">
        <f>IFERROR(__xludf.DUMMYFUNCTION("""COMPUTED_VALUE"""),45783.66666666667)</f>
        <v>45783.66667</v>
      </c>
      <c r="H338" s="1">
        <f>IFERROR(__xludf.DUMMYFUNCTION("""COMPUTED_VALUE"""),1128.73)</f>
        <v>1128.73</v>
      </c>
      <c r="J338" s="2">
        <f>IFERROR(__xludf.DUMMYFUNCTION("""COMPUTED_VALUE"""),45783.66666666667)</f>
        <v>45783.66667</v>
      </c>
      <c r="K338" s="1">
        <f>IFERROR(__xludf.DUMMYFUNCTION("""COMPUTED_VALUE"""),1133.29)</f>
        <v>1133.29</v>
      </c>
      <c r="M338" s="2">
        <f>IFERROR(__xludf.DUMMYFUNCTION("""COMPUTED_VALUE"""),45783.66666666667)</f>
        <v>45783.66667</v>
      </c>
      <c r="N338" s="1">
        <f>IFERROR(__xludf.DUMMYFUNCTION("""COMPUTED_VALUE"""),1.1430429E7)</f>
        <v>11430429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IFERROR(__xludf.DUMMYFUNCTION("""COMPUTED_VALUE"""),1141.29)</f>
        <v>1141.29</v>
      </c>
      <c r="D339" s="2">
        <f>IFERROR(__xludf.DUMMYFUNCTION("""COMPUTED_VALUE"""),45784.66666666667)</f>
        <v>45784.66667</v>
      </c>
      <c r="E339" s="1">
        <f>IFERROR(__xludf.DUMMYFUNCTION("""COMPUTED_VALUE"""),1174.39)</f>
        <v>1174.39</v>
      </c>
      <c r="G339" s="2">
        <f>IFERROR(__xludf.DUMMYFUNCTION("""COMPUTED_VALUE"""),45784.66666666667)</f>
        <v>45784.66667</v>
      </c>
      <c r="H339" s="1">
        <f>IFERROR(__xludf.DUMMYFUNCTION("""COMPUTED_VALUE"""),1140.52)</f>
        <v>1140.52</v>
      </c>
      <c r="J339" s="2">
        <f>IFERROR(__xludf.DUMMYFUNCTION("""COMPUTED_VALUE"""),45784.66666666667)</f>
        <v>45784.66667</v>
      </c>
      <c r="K339" s="1">
        <f>IFERROR(__xludf.DUMMYFUNCTION("""COMPUTED_VALUE"""),1167.42)</f>
        <v>1167.42</v>
      </c>
      <c r="M339" s="2">
        <f>IFERROR(__xludf.DUMMYFUNCTION("""COMPUTED_VALUE"""),45784.66666666667)</f>
        <v>45784.66667</v>
      </c>
      <c r="N339" s="1">
        <f>IFERROR(__xludf.DUMMYFUNCTION("""COMPUTED_VALUE"""),1.516872E7)</f>
        <v>15168720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IFERROR(__xludf.DUMMYFUNCTION("""COMPUTED_VALUE"""),1161.41)</f>
        <v>1161.41</v>
      </c>
      <c r="D340" s="2">
        <f>IFERROR(__xludf.DUMMYFUNCTION("""COMPUTED_VALUE"""),45785.66666666667)</f>
        <v>45785.66667</v>
      </c>
      <c r="E340" s="1">
        <f>IFERROR(__xludf.DUMMYFUNCTION("""COMPUTED_VALUE"""),1164.85)</f>
        <v>1164.85</v>
      </c>
      <c r="G340" s="2">
        <f>IFERROR(__xludf.DUMMYFUNCTION("""COMPUTED_VALUE"""),45785.66666666667)</f>
        <v>45785.66667</v>
      </c>
      <c r="H340" s="1">
        <f>IFERROR(__xludf.DUMMYFUNCTION("""COMPUTED_VALUE"""),1105.17)</f>
        <v>1105.17</v>
      </c>
      <c r="J340" s="2">
        <f>IFERROR(__xludf.DUMMYFUNCTION("""COMPUTED_VALUE"""),45785.66666666667)</f>
        <v>45785.66667</v>
      </c>
      <c r="K340" s="1">
        <f>IFERROR(__xludf.DUMMYFUNCTION("""COMPUTED_VALUE"""),1107.44)</f>
        <v>1107.44</v>
      </c>
      <c r="M340" s="2">
        <f>IFERROR(__xludf.DUMMYFUNCTION("""COMPUTED_VALUE"""),45785.66666666667)</f>
        <v>45785.66667</v>
      </c>
      <c r="N340" s="1">
        <f>IFERROR(__xludf.DUMMYFUNCTION("""COMPUTED_VALUE"""),1.8545099E7)</f>
        <v>18545099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IFERROR(__xludf.DUMMYFUNCTION("""COMPUTED_VALUE"""),1110.04)</f>
        <v>1110.04</v>
      </c>
      <c r="D341" s="2">
        <f>IFERROR(__xludf.DUMMYFUNCTION("""COMPUTED_VALUE"""),45786.66666666667)</f>
        <v>45786.66667</v>
      </c>
      <c r="E341" s="1">
        <f>IFERROR(__xludf.DUMMYFUNCTION("""COMPUTED_VALUE"""),1125.65)</f>
        <v>1125.65</v>
      </c>
      <c r="G341" s="2">
        <f>IFERROR(__xludf.DUMMYFUNCTION("""COMPUTED_VALUE"""),45786.66666666667)</f>
        <v>45786.66667</v>
      </c>
      <c r="H341" s="1">
        <f>IFERROR(__xludf.DUMMYFUNCTION("""COMPUTED_VALUE"""),1108.26)</f>
        <v>1108.26</v>
      </c>
      <c r="J341" s="2">
        <f>IFERROR(__xludf.DUMMYFUNCTION("""COMPUTED_VALUE"""),45786.66666666667)</f>
        <v>45786.66667</v>
      </c>
      <c r="K341" s="1">
        <f>IFERROR(__xludf.DUMMYFUNCTION("""COMPUTED_VALUE"""),1109.11)</f>
        <v>1109.11</v>
      </c>
      <c r="M341" s="2">
        <f>IFERROR(__xludf.DUMMYFUNCTION("""COMPUTED_VALUE"""),45786.66666666667)</f>
        <v>45786.66667</v>
      </c>
      <c r="N341" s="1">
        <f>IFERROR(__xludf.DUMMYFUNCTION("""COMPUTED_VALUE"""),1.4144009E7)</f>
        <v>14144009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IFERROR(__xludf.DUMMYFUNCTION("""COMPUTED_VALUE"""),1091.93)</f>
        <v>1091.93</v>
      </c>
      <c r="D342" s="2">
        <f>IFERROR(__xludf.DUMMYFUNCTION("""COMPUTED_VALUE"""),45789.66666666667)</f>
        <v>45789.66667</v>
      </c>
      <c r="E342" s="1">
        <f>IFERROR(__xludf.DUMMYFUNCTION("""COMPUTED_VALUE"""),1102.59)</f>
        <v>1102.59</v>
      </c>
      <c r="G342" s="2">
        <f>IFERROR(__xludf.DUMMYFUNCTION("""COMPUTED_VALUE"""),45789.66666666667)</f>
        <v>45789.66667</v>
      </c>
      <c r="H342" s="1">
        <f>IFERROR(__xludf.DUMMYFUNCTION("""COMPUTED_VALUE"""),1076.56)</f>
        <v>1076.56</v>
      </c>
      <c r="J342" s="2">
        <f>IFERROR(__xludf.DUMMYFUNCTION("""COMPUTED_VALUE"""),45789.66666666667)</f>
        <v>45789.66667</v>
      </c>
      <c r="K342" s="1">
        <f>IFERROR(__xludf.DUMMYFUNCTION("""COMPUTED_VALUE"""),1102.27)</f>
        <v>1102.27</v>
      </c>
      <c r="M342" s="2">
        <f>IFERROR(__xludf.DUMMYFUNCTION("""COMPUTED_VALUE"""),45789.66666666667)</f>
        <v>45789.66667</v>
      </c>
      <c r="N342" s="1">
        <f>IFERROR(__xludf.DUMMYFUNCTION("""COMPUTED_VALUE"""),2.4788333E7)</f>
        <v>24788333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IFERROR(__xludf.DUMMYFUNCTION("""COMPUTED_VALUE"""),1099.93)</f>
        <v>1099.93</v>
      </c>
      <c r="D343" s="2">
        <f>IFERROR(__xludf.DUMMYFUNCTION("""COMPUTED_VALUE"""),45790.66666666667)</f>
        <v>45790.66667</v>
      </c>
      <c r="E343" s="1">
        <f>IFERROR(__xludf.DUMMYFUNCTION("""COMPUTED_VALUE"""),1106.24)</f>
        <v>1106.24</v>
      </c>
      <c r="G343" s="2">
        <f>IFERROR(__xludf.DUMMYFUNCTION("""COMPUTED_VALUE"""),45790.66666666667)</f>
        <v>45790.66667</v>
      </c>
      <c r="H343" s="1">
        <f>IFERROR(__xludf.DUMMYFUNCTION("""COMPUTED_VALUE"""),1094.49)</f>
        <v>1094.49</v>
      </c>
      <c r="J343" s="2">
        <f>IFERROR(__xludf.DUMMYFUNCTION("""COMPUTED_VALUE"""),45790.66666666667)</f>
        <v>45790.66667</v>
      </c>
      <c r="K343" s="1">
        <f>IFERROR(__xludf.DUMMYFUNCTION("""COMPUTED_VALUE"""),1102.25)</f>
        <v>1102.25</v>
      </c>
      <c r="M343" s="2">
        <f>IFERROR(__xludf.DUMMYFUNCTION("""COMPUTED_VALUE"""),45790.66666666667)</f>
        <v>45790.66667</v>
      </c>
      <c r="N343" s="1">
        <f>IFERROR(__xludf.DUMMYFUNCTION("""COMPUTED_VALUE"""),1.5238492E7)</f>
        <v>15238492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IFERROR(__xludf.DUMMYFUNCTION("""COMPUTED_VALUE"""),1104.84)</f>
        <v>1104.84</v>
      </c>
      <c r="D344" s="2">
        <f>IFERROR(__xludf.DUMMYFUNCTION("""COMPUTED_VALUE"""),45791.66666666667)</f>
        <v>45791.66667</v>
      </c>
      <c r="E344" s="1">
        <f>IFERROR(__xludf.DUMMYFUNCTION("""COMPUTED_VALUE"""),1113.99)</f>
        <v>1113.99</v>
      </c>
      <c r="G344" s="2">
        <f>IFERROR(__xludf.DUMMYFUNCTION("""COMPUTED_VALUE"""),45791.66666666667)</f>
        <v>45791.66667</v>
      </c>
      <c r="H344" s="1">
        <f>IFERROR(__xludf.DUMMYFUNCTION("""COMPUTED_VALUE"""),1097.66)</f>
        <v>1097.66</v>
      </c>
      <c r="J344" s="2">
        <f>IFERROR(__xludf.DUMMYFUNCTION("""COMPUTED_VALUE"""),45791.66666666667)</f>
        <v>45791.66667</v>
      </c>
      <c r="K344" s="1">
        <f>IFERROR(__xludf.DUMMYFUNCTION("""COMPUTED_VALUE"""),1100.93)</f>
        <v>1100.93</v>
      </c>
      <c r="M344" s="2">
        <f>IFERROR(__xludf.DUMMYFUNCTION("""COMPUTED_VALUE"""),45791.66666666667)</f>
        <v>45791.66667</v>
      </c>
      <c r="N344" s="1">
        <f>IFERROR(__xludf.DUMMYFUNCTION("""COMPUTED_VALUE"""),1.7433325E7)</f>
        <v>17433325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IFERROR(__xludf.DUMMYFUNCTION("""COMPUTED_VALUE"""),1103.05)</f>
        <v>1103.05</v>
      </c>
      <c r="D345" s="2">
        <f>IFERROR(__xludf.DUMMYFUNCTION("""COMPUTED_VALUE"""),45792.66666666667)</f>
        <v>45792.66667</v>
      </c>
      <c r="E345" s="1">
        <f>IFERROR(__xludf.DUMMYFUNCTION("""COMPUTED_VALUE"""),1126.19)</f>
        <v>1126.19</v>
      </c>
      <c r="G345" s="2">
        <f>IFERROR(__xludf.DUMMYFUNCTION("""COMPUTED_VALUE"""),45792.66666666667)</f>
        <v>45792.66667</v>
      </c>
      <c r="H345" s="1">
        <f>IFERROR(__xludf.DUMMYFUNCTION("""COMPUTED_VALUE"""),1098.7)</f>
        <v>1098.7</v>
      </c>
      <c r="J345" s="2">
        <f>IFERROR(__xludf.DUMMYFUNCTION("""COMPUTED_VALUE"""),45792.66666666667)</f>
        <v>45792.66667</v>
      </c>
      <c r="K345" s="1">
        <f>IFERROR(__xludf.DUMMYFUNCTION("""COMPUTED_VALUE"""),1125.68)</f>
        <v>1125.68</v>
      </c>
      <c r="M345" s="2">
        <f>IFERROR(__xludf.DUMMYFUNCTION("""COMPUTED_VALUE"""),45792.66666666667)</f>
        <v>45792.66667</v>
      </c>
      <c r="N345" s="1">
        <f>IFERROR(__xludf.DUMMYFUNCTION("""COMPUTED_VALUE"""),9367728.0)</f>
        <v>9367728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IFERROR(__xludf.DUMMYFUNCTION("""COMPUTED_VALUE"""),1124.39)</f>
        <v>1124.39</v>
      </c>
      <c r="D346" s="2">
        <f>IFERROR(__xludf.DUMMYFUNCTION("""COMPUTED_VALUE"""),45793.66666666667)</f>
        <v>45793.66667</v>
      </c>
      <c r="E346" s="1">
        <f>IFERROR(__xludf.DUMMYFUNCTION("""COMPUTED_VALUE"""),1142.43)</f>
        <v>1142.43</v>
      </c>
      <c r="G346" s="2">
        <f>IFERROR(__xludf.DUMMYFUNCTION("""COMPUTED_VALUE"""),45793.66666666667)</f>
        <v>45793.66667</v>
      </c>
      <c r="H346" s="1">
        <f>IFERROR(__xludf.DUMMYFUNCTION("""COMPUTED_VALUE"""),1122.99)</f>
        <v>1122.99</v>
      </c>
      <c r="J346" s="2">
        <f>IFERROR(__xludf.DUMMYFUNCTION("""COMPUTED_VALUE"""),45793.66666666667)</f>
        <v>45793.66667</v>
      </c>
      <c r="K346" s="1">
        <f>IFERROR(__xludf.DUMMYFUNCTION("""COMPUTED_VALUE"""),1142.05)</f>
        <v>1142.05</v>
      </c>
      <c r="M346" s="2">
        <f>IFERROR(__xludf.DUMMYFUNCTION("""COMPUTED_VALUE"""),45793.66666666667)</f>
        <v>45793.66667</v>
      </c>
      <c r="N346" s="1">
        <f>IFERROR(__xludf.DUMMYFUNCTION("""COMPUTED_VALUE"""),1.0064096E7)</f>
        <v>10064096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IFERROR(__xludf.DUMMYFUNCTION("""COMPUTED_VALUE"""),1143.64)</f>
        <v>1143.64</v>
      </c>
      <c r="D347" s="2">
        <f>IFERROR(__xludf.DUMMYFUNCTION("""COMPUTED_VALUE"""),45796.66666666667)</f>
        <v>45796.66667</v>
      </c>
      <c r="E347" s="1">
        <f>IFERROR(__xludf.DUMMYFUNCTION("""COMPUTED_VALUE"""),1150.09)</f>
        <v>1150.09</v>
      </c>
      <c r="G347" s="2">
        <f>IFERROR(__xludf.DUMMYFUNCTION("""COMPUTED_VALUE"""),45796.66666666667)</f>
        <v>45796.66667</v>
      </c>
      <c r="H347" s="1">
        <f>IFERROR(__xludf.DUMMYFUNCTION("""COMPUTED_VALUE"""),1141.59)</f>
        <v>1141.59</v>
      </c>
      <c r="J347" s="2">
        <f>IFERROR(__xludf.DUMMYFUNCTION("""COMPUTED_VALUE"""),45796.66666666667)</f>
        <v>45796.66667</v>
      </c>
      <c r="K347" s="1">
        <f>IFERROR(__xludf.DUMMYFUNCTION("""COMPUTED_VALUE"""),1145.55)</f>
        <v>1145.55</v>
      </c>
      <c r="M347" s="2">
        <f>IFERROR(__xludf.DUMMYFUNCTION("""COMPUTED_VALUE"""),45796.66666666667)</f>
        <v>45796.66667</v>
      </c>
      <c r="N347" s="1">
        <f>IFERROR(__xludf.DUMMYFUNCTION("""COMPUTED_VALUE"""),6785290.0)</f>
        <v>6785290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IFERROR(__xludf.DUMMYFUNCTION("""COMPUTED_VALUE"""),1148.31)</f>
        <v>1148.31</v>
      </c>
      <c r="D348" s="2">
        <f>IFERROR(__xludf.DUMMYFUNCTION("""COMPUTED_VALUE"""),45797.66666666667)</f>
        <v>45797.66667</v>
      </c>
      <c r="E348" s="1">
        <f>IFERROR(__xludf.DUMMYFUNCTION("""COMPUTED_VALUE"""),1161.59)</f>
        <v>1161.59</v>
      </c>
      <c r="G348" s="2">
        <f>IFERROR(__xludf.DUMMYFUNCTION("""COMPUTED_VALUE"""),45797.66666666667)</f>
        <v>45797.66667</v>
      </c>
      <c r="H348" s="1">
        <f>IFERROR(__xludf.DUMMYFUNCTION("""COMPUTED_VALUE"""),1144.24)</f>
        <v>1144.24</v>
      </c>
      <c r="J348" s="2">
        <f>IFERROR(__xludf.DUMMYFUNCTION("""COMPUTED_VALUE"""),45797.66666666667)</f>
        <v>45797.66667</v>
      </c>
      <c r="K348" s="1">
        <f>IFERROR(__xludf.DUMMYFUNCTION("""COMPUTED_VALUE"""),1148.63)</f>
        <v>1148.63</v>
      </c>
      <c r="M348" s="2">
        <f>IFERROR(__xludf.DUMMYFUNCTION("""COMPUTED_VALUE"""),45797.66666666667)</f>
        <v>45797.66667</v>
      </c>
      <c r="N348" s="1">
        <f>IFERROR(__xludf.DUMMYFUNCTION("""COMPUTED_VALUE"""),7938193.0)</f>
        <v>7938193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IFERROR(__xludf.DUMMYFUNCTION("""COMPUTED_VALUE"""),1143.93)</f>
        <v>1143.93</v>
      </c>
      <c r="D349" s="2">
        <f>IFERROR(__xludf.DUMMYFUNCTION("""COMPUTED_VALUE"""),45798.66666666667)</f>
        <v>45798.66667</v>
      </c>
      <c r="E349" s="1">
        <f>IFERROR(__xludf.DUMMYFUNCTION("""COMPUTED_VALUE"""),1149.82)</f>
        <v>1149.82</v>
      </c>
      <c r="G349" s="2">
        <f>IFERROR(__xludf.DUMMYFUNCTION("""COMPUTED_VALUE"""),45798.66666666667)</f>
        <v>45798.66667</v>
      </c>
      <c r="H349" s="1">
        <f>IFERROR(__xludf.DUMMYFUNCTION("""COMPUTED_VALUE"""),1139.33)</f>
        <v>1139.33</v>
      </c>
      <c r="J349" s="2">
        <f>IFERROR(__xludf.DUMMYFUNCTION("""COMPUTED_VALUE"""),45798.66666666667)</f>
        <v>45798.66667</v>
      </c>
      <c r="K349" s="1">
        <f>IFERROR(__xludf.DUMMYFUNCTION("""COMPUTED_VALUE"""),1140.74)</f>
        <v>1140.74</v>
      </c>
      <c r="M349" s="2">
        <f>IFERROR(__xludf.DUMMYFUNCTION("""COMPUTED_VALUE"""),45798.66666666667)</f>
        <v>45798.66667</v>
      </c>
      <c r="N349" s="1">
        <f>IFERROR(__xludf.DUMMYFUNCTION("""COMPUTED_VALUE"""),9995104.0)</f>
        <v>9995104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IFERROR(__xludf.DUMMYFUNCTION("""COMPUTED_VALUE"""),1140.2)</f>
        <v>1140.2</v>
      </c>
      <c r="D350" s="2">
        <f>IFERROR(__xludf.DUMMYFUNCTION("""COMPUTED_VALUE"""),45799.66666666667)</f>
        <v>45799.66667</v>
      </c>
      <c r="E350" s="1">
        <f>IFERROR(__xludf.DUMMYFUNCTION("""COMPUTED_VALUE"""),1143.52)</f>
        <v>1143.52</v>
      </c>
      <c r="G350" s="2">
        <f>IFERROR(__xludf.DUMMYFUNCTION("""COMPUTED_VALUE"""),45799.66666666667)</f>
        <v>45799.66667</v>
      </c>
      <c r="H350" s="1">
        <f>IFERROR(__xludf.DUMMYFUNCTION("""COMPUTED_VALUE"""),1131.25)</f>
        <v>1131.25</v>
      </c>
      <c r="J350" s="2">
        <f>IFERROR(__xludf.DUMMYFUNCTION("""COMPUTED_VALUE"""),45799.66666666667)</f>
        <v>45799.66667</v>
      </c>
      <c r="K350" s="1">
        <f>IFERROR(__xludf.DUMMYFUNCTION("""COMPUTED_VALUE"""),1136.3)</f>
        <v>1136.3</v>
      </c>
      <c r="M350" s="2">
        <f>IFERROR(__xludf.DUMMYFUNCTION("""COMPUTED_VALUE"""),45799.66666666667)</f>
        <v>45799.66667</v>
      </c>
      <c r="N350" s="1">
        <f>IFERROR(__xludf.DUMMYFUNCTION("""COMPUTED_VALUE"""),7630310.0)</f>
        <v>7630310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IFERROR(__xludf.DUMMYFUNCTION("""COMPUTED_VALUE"""),1137.57)</f>
        <v>1137.57</v>
      </c>
      <c r="D351" s="2">
        <f>IFERROR(__xludf.DUMMYFUNCTION("""COMPUTED_VALUE"""),45800.66666666667)</f>
        <v>45800.66667</v>
      </c>
      <c r="E351" s="1">
        <f>IFERROR(__xludf.DUMMYFUNCTION("""COMPUTED_VALUE"""),1144.07)</f>
        <v>1144.07</v>
      </c>
      <c r="G351" s="2">
        <f>IFERROR(__xludf.DUMMYFUNCTION("""COMPUTED_VALUE"""),45800.66666666667)</f>
        <v>45800.66667</v>
      </c>
      <c r="H351" s="1">
        <f>IFERROR(__xludf.DUMMYFUNCTION("""COMPUTED_VALUE"""),1129.36)</f>
        <v>1129.36</v>
      </c>
      <c r="J351" s="2">
        <f>IFERROR(__xludf.DUMMYFUNCTION("""COMPUTED_VALUE"""),45800.66666666667)</f>
        <v>45800.66667</v>
      </c>
      <c r="K351" s="1">
        <f>IFERROR(__xludf.DUMMYFUNCTION("""COMPUTED_VALUE"""),1141.08)</f>
        <v>1141.08</v>
      </c>
      <c r="M351" s="2">
        <f>IFERROR(__xludf.DUMMYFUNCTION("""COMPUTED_VALUE"""),45800.66666666667)</f>
        <v>45800.66667</v>
      </c>
      <c r="N351" s="1">
        <f>IFERROR(__xludf.DUMMYFUNCTION("""COMPUTED_VALUE"""),1.298114E7)</f>
        <v>12981140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IFERROR(__xludf.DUMMYFUNCTION("""COMPUTED_VALUE"""),1145.14)</f>
        <v>1145.14</v>
      </c>
      <c r="D352" s="2">
        <f>IFERROR(__xludf.DUMMYFUNCTION("""COMPUTED_VALUE"""),45804.66666666667)</f>
        <v>45804.66667</v>
      </c>
      <c r="E352" s="1">
        <f>IFERROR(__xludf.DUMMYFUNCTION("""COMPUTED_VALUE"""),1149.51)</f>
        <v>1149.51</v>
      </c>
      <c r="G352" s="2">
        <f>IFERROR(__xludf.DUMMYFUNCTION("""COMPUTED_VALUE"""),45804.66666666667)</f>
        <v>45804.66667</v>
      </c>
      <c r="H352" s="1">
        <f>IFERROR(__xludf.DUMMYFUNCTION("""COMPUTED_VALUE"""),1142.61)</f>
        <v>1142.61</v>
      </c>
      <c r="J352" s="2">
        <f>IFERROR(__xludf.DUMMYFUNCTION("""COMPUTED_VALUE"""),45804.66666666667)</f>
        <v>45804.66667</v>
      </c>
      <c r="K352" s="1">
        <f>IFERROR(__xludf.DUMMYFUNCTION("""COMPUTED_VALUE"""),1149.15)</f>
        <v>1149.15</v>
      </c>
      <c r="M352" s="2">
        <f>IFERROR(__xludf.DUMMYFUNCTION("""COMPUTED_VALUE"""),45804.66666666667)</f>
        <v>45804.66667</v>
      </c>
      <c r="N352" s="1">
        <f>IFERROR(__xludf.DUMMYFUNCTION("""COMPUTED_VALUE"""),1.3711149E7)</f>
        <v>13711149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IFERROR(__xludf.DUMMYFUNCTION("""COMPUTED_VALUE"""),1144.87)</f>
        <v>1144.87</v>
      </c>
      <c r="D353" s="2">
        <f>IFERROR(__xludf.DUMMYFUNCTION("""COMPUTED_VALUE"""),45805.66666666667)</f>
        <v>45805.66667</v>
      </c>
      <c r="E353" s="1">
        <f>IFERROR(__xludf.DUMMYFUNCTION("""COMPUTED_VALUE"""),1150.46)</f>
        <v>1150.46</v>
      </c>
      <c r="G353" s="2">
        <f>IFERROR(__xludf.DUMMYFUNCTION("""COMPUTED_VALUE"""),45805.66666666667)</f>
        <v>45805.66667</v>
      </c>
      <c r="H353" s="1">
        <f>IFERROR(__xludf.DUMMYFUNCTION("""COMPUTED_VALUE"""),1134.68)</f>
        <v>1134.68</v>
      </c>
      <c r="J353" s="2">
        <f>IFERROR(__xludf.DUMMYFUNCTION("""COMPUTED_VALUE"""),45805.66666666667)</f>
        <v>45805.66667</v>
      </c>
      <c r="K353" s="1">
        <f>IFERROR(__xludf.DUMMYFUNCTION("""COMPUTED_VALUE"""),1135.82)</f>
        <v>1135.82</v>
      </c>
      <c r="M353" s="2">
        <f>IFERROR(__xludf.DUMMYFUNCTION("""COMPUTED_VALUE"""),45805.66666666667)</f>
        <v>45805.66667</v>
      </c>
      <c r="N353" s="1">
        <f>IFERROR(__xludf.DUMMYFUNCTION("""COMPUTED_VALUE"""),1.1049009E7)</f>
        <v>11049009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IFERROR(__xludf.DUMMYFUNCTION("""COMPUTED_VALUE"""),1135.82)</f>
        <v>1135.82</v>
      </c>
      <c r="D354" s="2">
        <f>IFERROR(__xludf.DUMMYFUNCTION("""COMPUTED_VALUE"""),45806.66666666667)</f>
        <v>45806.66667</v>
      </c>
      <c r="E354" s="1">
        <f>IFERROR(__xludf.DUMMYFUNCTION("""COMPUTED_VALUE"""),1142.26)</f>
        <v>1142.26</v>
      </c>
      <c r="G354" s="2">
        <f>IFERROR(__xludf.DUMMYFUNCTION("""COMPUTED_VALUE"""),45806.66666666667)</f>
        <v>45806.66667</v>
      </c>
      <c r="H354" s="1">
        <f>IFERROR(__xludf.DUMMYFUNCTION("""COMPUTED_VALUE"""),1128.01)</f>
        <v>1128.01</v>
      </c>
      <c r="J354" s="2">
        <f>IFERROR(__xludf.DUMMYFUNCTION("""COMPUTED_VALUE"""),45806.66666666667)</f>
        <v>45806.66667</v>
      </c>
      <c r="K354" s="1">
        <f>IFERROR(__xludf.DUMMYFUNCTION("""COMPUTED_VALUE"""),1141.79)</f>
        <v>1141.79</v>
      </c>
      <c r="M354" s="2">
        <f>IFERROR(__xludf.DUMMYFUNCTION("""COMPUTED_VALUE"""),45806.66666666667)</f>
        <v>45806.66667</v>
      </c>
      <c r="N354" s="1">
        <f>IFERROR(__xludf.DUMMYFUNCTION("""COMPUTED_VALUE"""),1.1030401E7)</f>
        <v>11030401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IFERROR(__xludf.DUMMYFUNCTION("""COMPUTED_VALUE"""),1140.94)</f>
        <v>1140.94</v>
      </c>
      <c r="D355" s="2">
        <f>IFERROR(__xludf.DUMMYFUNCTION("""COMPUTED_VALUE"""),45807.66666666667)</f>
        <v>45807.66667</v>
      </c>
      <c r="E355" s="1">
        <f>IFERROR(__xludf.DUMMYFUNCTION("""COMPUTED_VALUE"""),1155.14)</f>
        <v>1155.14</v>
      </c>
      <c r="G355" s="2">
        <f>IFERROR(__xludf.DUMMYFUNCTION("""COMPUTED_VALUE"""),45807.66666666667)</f>
        <v>45807.66667</v>
      </c>
      <c r="H355" s="1">
        <f>IFERROR(__xludf.DUMMYFUNCTION("""COMPUTED_VALUE"""),1138.19)</f>
        <v>1138.19</v>
      </c>
      <c r="J355" s="2">
        <f>IFERROR(__xludf.DUMMYFUNCTION("""COMPUTED_VALUE"""),45807.66666666667)</f>
        <v>45807.66667</v>
      </c>
      <c r="K355" s="1">
        <f>IFERROR(__xludf.DUMMYFUNCTION("""COMPUTED_VALUE"""),1144.36)</f>
        <v>1144.36</v>
      </c>
      <c r="M355" s="2">
        <f>IFERROR(__xludf.DUMMYFUNCTION("""COMPUTED_VALUE"""),45807.66666666667)</f>
        <v>45807.66667</v>
      </c>
      <c r="N355" s="1">
        <f>IFERROR(__xludf.DUMMYFUNCTION("""COMPUTED_VALUE"""),7.5860535E7)</f>
        <v>75860535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IFERROR(__xludf.DUMMYFUNCTION("""COMPUTED_VALUE"""),1142.01)</f>
        <v>1142.01</v>
      </c>
      <c r="D356" s="2">
        <f>IFERROR(__xludf.DUMMYFUNCTION("""COMPUTED_VALUE"""),45810.66666666667)</f>
        <v>45810.66667</v>
      </c>
      <c r="E356" s="1">
        <f>IFERROR(__xludf.DUMMYFUNCTION("""COMPUTED_VALUE"""),1148.57)</f>
        <v>1148.57</v>
      </c>
      <c r="G356" s="2">
        <f>IFERROR(__xludf.DUMMYFUNCTION("""COMPUTED_VALUE"""),45810.66666666667)</f>
        <v>45810.66667</v>
      </c>
      <c r="H356" s="1">
        <f>IFERROR(__xludf.DUMMYFUNCTION("""COMPUTED_VALUE"""),1135.54)</f>
        <v>1135.54</v>
      </c>
      <c r="J356" s="2">
        <f>IFERROR(__xludf.DUMMYFUNCTION("""COMPUTED_VALUE"""),45810.66666666667)</f>
        <v>45810.66667</v>
      </c>
      <c r="K356" s="1">
        <f>IFERROR(__xludf.DUMMYFUNCTION("""COMPUTED_VALUE"""),1147.99)</f>
        <v>1147.99</v>
      </c>
      <c r="M356" s="2">
        <f>IFERROR(__xludf.DUMMYFUNCTION("""COMPUTED_VALUE"""),45810.66666666667)</f>
        <v>45810.66667</v>
      </c>
      <c r="N356" s="1">
        <f>IFERROR(__xludf.DUMMYFUNCTION("""COMPUTED_VALUE"""),8586831.0)</f>
        <v>8586831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IFERROR(__xludf.DUMMYFUNCTION("""COMPUTED_VALUE"""),1157.15)</f>
        <v>1157.15</v>
      </c>
      <c r="D357" s="2">
        <f>IFERROR(__xludf.DUMMYFUNCTION("""COMPUTED_VALUE"""),45811.66666666667)</f>
        <v>45811.66667</v>
      </c>
      <c r="E357" s="1">
        <f>IFERROR(__xludf.DUMMYFUNCTION("""COMPUTED_VALUE"""),1164.79)</f>
        <v>1164.79</v>
      </c>
      <c r="G357" s="2">
        <f>IFERROR(__xludf.DUMMYFUNCTION("""COMPUTED_VALUE"""),45811.66666666667)</f>
        <v>45811.66667</v>
      </c>
      <c r="H357" s="1">
        <f>IFERROR(__xludf.DUMMYFUNCTION("""COMPUTED_VALUE"""),1135.35)</f>
        <v>1135.35</v>
      </c>
      <c r="J357" s="2">
        <f>IFERROR(__xludf.DUMMYFUNCTION("""COMPUTED_VALUE"""),45811.66666666667)</f>
        <v>45811.66667</v>
      </c>
      <c r="K357" s="1">
        <f>IFERROR(__xludf.DUMMYFUNCTION("""COMPUTED_VALUE"""),1147.83)</f>
        <v>1147.83</v>
      </c>
      <c r="M357" s="2">
        <f>IFERROR(__xludf.DUMMYFUNCTION("""COMPUTED_VALUE"""),45811.66666666667)</f>
        <v>45811.66667</v>
      </c>
      <c r="N357" s="1">
        <f>IFERROR(__xludf.DUMMYFUNCTION("""COMPUTED_VALUE"""),8162984.0)</f>
        <v>8162984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IFERROR(__xludf.DUMMYFUNCTION("""COMPUTED_VALUE"""),1147.25)</f>
        <v>1147.25</v>
      </c>
      <c r="D358" s="2">
        <f>IFERROR(__xludf.DUMMYFUNCTION("""COMPUTED_VALUE"""),45812.66666666667)</f>
        <v>45812.66667</v>
      </c>
      <c r="E358" s="1">
        <f>IFERROR(__xludf.DUMMYFUNCTION("""COMPUTED_VALUE"""),1149.23)</f>
        <v>1149.23</v>
      </c>
      <c r="G358" s="2">
        <f>IFERROR(__xludf.DUMMYFUNCTION("""COMPUTED_VALUE"""),45812.66666666667)</f>
        <v>45812.66667</v>
      </c>
      <c r="H358" s="1">
        <f>IFERROR(__xludf.DUMMYFUNCTION("""COMPUTED_VALUE"""),1138.07)</f>
        <v>1138.07</v>
      </c>
      <c r="J358" s="2">
        <f>IFERROR(__xludf.DUMMYFUNCTION("""COMPUTED_VALUE"""),45812.66666666667)</f>
        <v>45812.66667</v>
      </c>
      <c r="K358" s="1">
        <f>IFERROR(__xludf.DUMMYFUNCTION("""COMPUTED_VALUE"""),1138.71)</f>
        <v>1138.71</v>
      </c>
      <c r="M358" s="2">
        <f>IFERROR(__xludf.DUMMYFUNCTION("""COMPUTED_VALUE"""),45812.66666666667)</f>
        <v>45812.66667</v>
      </c>
      <c r="N358" s="1">
        <f>IFERROR(__xludf.DUMMYFUNCTION("""COMPUTED_VALUE"""),8404108.0)</f>
        <v>8404108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IFERROR(__xludf.DUMMYFUNCTION("""COMPUTED_VALUE"""),1139.26)</f>
        <v>1139.26</v>
      </c>
      <c r="D359" s="2">
        <f>IFERROR(__xludf.DUMMYFUNCTION("""COMPUTED_VALUE"""),45813.66666666667)</f>
        <v>45813.66667</v>
      </c>
      <c r="E359" s="1">
        <f>IFERROR(__xludf.DUMMYFUNCTION("""COMPUTED_VALUE"""),1142.16)</f>
        <v>1142.16</v>
      </c>
      <c r="G359" s="2">
        <f>IFERROR(__xludf.DUMMYFUNCTION("""COMPUTED_VALUE"""),45813.66666666667)</f>
        <v>45813.66667</v>
      </c>
      <c r="H359" s="1">
        <f>IFERROR(__xludf.DUMMYFUNCTION("""COMPUTED_VALUE"""),1131.69)</f>
        <v>1131.69</v>
      </c>
      <c r="J359" s="2">
        <f>IFERROR(__xludf.DUMMYFUNCTION("""COMPUTED_VALUE"""),45813.66666666667)</f>
        <v>45813.66667</v>
      </c>
      <c r="K359" s="1">
        <f>IFERROR(__xludf.DUMMYFUNCTION("""COMPUTED_VALUE"""),1137.59)</f>
        <v>1137.59</v>
      </c>
      <c r="M359" s="2">
        <f>IFERROR(__xludf.DUMMYFUNCTION("""COMPUTED_VALUE"""),45813.66666666667)</f>
        <v>45813.66667</v>
      </c>
      <c r="N359" s="1">
        <f>IFERROR(__xludf.DUMMYFUNCTION("""COMPUTED_VALUE"""),1.2884505E7)</f>
        <v>12884505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IFERROR(__xludf.DUMMYFUNCTION("""COMPUTED_VALUE"""),1132.77)</f>
        <v>1132.77</v>
      </c>
      <c r="D360" s="2">
        <f>IFERROR(__xludf.DUMMYFUNCTION("""COMPUTED_VALUE"""),45814.66666666667)</f>
        <v>45814.66667</v>
      </c>
      <c r="E360" s="1">
        <f>IFERROR(__xludf.DUMMYFUNCTION("""COMPUTED_VALUE"""),1141.31)</f>
        <v>1141.31</v>
      </c>
      <c r="G360" s="2">
        <f>IFERROR(__xludf.DUMMYFUNCTION("""COMPUTED_VALUE"""),45814.66666666667)</f>
        <v>45814.66667</v>
      </c>
      <c r="H360" s="1">
        <f>IFERROR(__xludf.DUMMYFUNCTION("""COMPUTED_VALUE"""),1129.47)</f>
        <v>1129.47</v>
      </c>
      <c r="J360" s="2">
        <f>IFERROR(__xludf.DUMMYFUNCTION("""COMPUTED_VALUE"""),45814.66666666667)</f>
        <v>45814.66667</v>
      </c>
      <c r="K360" s="1">
        <f>IFERROR(__xludf.DUMMYFUNCTION("""COMPUTED_VALUE"""),1140.39)</f>
        <v>1140.39</v>
      </c>
      <c r="M360" s="2">
        <f>IFERROR(__xludf.DUMMYFUNCTION("""COMPUTED_VALUE"""),45814.66666666667)</f>
        <v>45814.66667</v>
      </c>
      <c r="N360" s="1">
        <f>IFERROR(__xludf.DUMMYFUNCTION("""COMPUTED_VALUE"""),7669139.0)</f>
        <v>7669139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IFERROR(__xludf.DUMMYFUNCTION("""COMPUTED_VALUE"""),1133.73)</f>
        <v>1133.73</v>
      </c>
      <c r="D361" s="2">
        <f>IFERROR(__xludf.DUMMYFUNCTION("""COMPUTED_VALUE"""),45817.66666666667)</f>
        <v>45817.66667</v>
      </c>
      <c r="E361" s="1">
        <f>IFERROR(__xludf.DUMMYFUNCTION("""COMPUTED_VALUE"""),1135.91)</f>
        <v>1135.91</v>
      </c>
      <c r="G361" s="2">
        <f>IFERROR(__xludf.DUMMYFUNCTION("""COMPUTED_VALUE"""),45817.66666666667)</f>
        <v>45817.66667</v>
      </c>
      <c r="H361" s="1">
        <f>IFERROR(__xludf.DUMMYFUNCTION("""COMPUTED_VALUE"""),1119.56)</f>
        <v>1119.56</v>
      </c>
      <c r="J361" s="2">
        <f>IFERROR(__xludf.DUMMYFUNCTION("""COMPUTED_VALUE"""),45817.66666666667)</f>
        <v>45817.66667</v>
      </c>
      <c r="K361" s="1">
        <f>IFERROR(__xludf.DUMMYFUNCTION("""COMPUTED_VALUE"""),1127.62)</f>
        <v>1127.62</v>
      </c>
      <c r="M361" s="2">
        <f>IFERROR(__xludf.DUMMYFUNCTION("""COMPUTED_VALUE"""),45817.66666666667)</f>
        <v>45817.66667</v>
      </c>
      <c r="N361" s="1">
        <f>IFERROR(__xludf.DUMMYFUNCTION("""COMPUTED_VALUE"""),9607238.0)</f>
        <v>9607238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IFERROR(__xludf.DUMMYFUNCTION("""COMPUTED_VALUE"""),1130.44)</f>
        <v>1130.44</v>
      </c>
      <c r="D362" s="2">
        <f>IFERROR(__xludf.DUMMYFUNCTION("""COMPUTED_VALUE"""),45818.66666666667)</f>
        <v>45818.66667</v>
      </c>
      <c r="E362" s="1">
        <f>IFERROR(__xludf.DUMMYFUNCTION("""COMPUTED_VALUE"""),1133.65)</f>
        <v>1133.65</v>
      </c>
      <c r="G362" s="2">
        <f>IFERROR(__xludf.DUMMYFUNCTION("""COMPUTED_VALUE"""),45818.66666666667)</f>
        <v>45818.66667</v>
      </c>
      <c r="H362" s="1">
        <f>IFERROR(__xludf.DUMMYFUNCTION("""COMPUTED_VALUE"""),1118.39)</f>
        <v>1118.39</v>
      </c>
      <c r="J362" s="2">
        <f>IFERROR(__xludf.DUMMYFUNCTION("""COMPUTED_VALUE"""),45818.66666666667)</f>
        <v>45818.66667</v>
      </c>
      <c r="K362" s="1">
        <f>IFERROR(__xludf.DUMMYFUNCTION("""COMPUTED_VALUE"""),1126.83)</f>
        <v>1126.83</v>
      </c>
      <c r="M362" s="2">
        <f>IFERROR(__xludf.DUMMYFUNCTION("""COMPUTED_VALUE"""),45818.66666666667)</f>
        <v>45818.66667</v>
      </c>
      <c r="N362" s="1">
        <f>IFERROR(__xludf.DUMMYFUNCTION("""COMPUTED_VALUE"""),1.0611667E7)</f>
        <v>10611667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IFERROR(__xludf.DUMMYFUNCTION("""COMPUTED_VALUE"""),1125.69)</f>
        <v>1125.69</v>
      </c>
      <c r="D363" s="2">
        <f>IFERROR(__xludf.DUMMYFUNCTION("""COMPUTED_VALUE"""),45819.66666666667)</f>
        <v>45819.66667</v>
      </c>
      <c r="E363" s="1">
        <f>IFERROR(__xludf.DUMMYFUNCTION("""COMPUTED_VALUE"""),1136.96)</f>
        <v>1136.96</v>
      </c>
      <c r="G363" s="2">
        <f>IFERROR(__xludf.DUMMYFUNCTION("""COMPUTED_VALUE"""),45819.66666666667)</f>
        <v>45819.66667</v>
      </c>
      <c r="H363" s="1">
        <f>IFERROR(__xludf.DUMMYFUNCTION("""COMPUTED_VALUE"""),1125.66)</f>
        <v>1125.66</v>
      </c>
      <c r="J363" s="2">
        <f>IFERROR(__xludf.DUMMYFUNCTION("""COMPUTED_VALUE"""),45819.66666666667)</f>
        <v>45819.66667</v>
      </c>
      <c r="K363" s="1">
        <f>IFERROR(__xludf.DUMMYFUNCTION("""COMPUTED_VALUE"""),1133.0)</f>
        <v>1133</v>
      </c>
      <c r="M363" s="2">
        <f>IFERROR(__xludf.DUMMYFUNCTION("""COMPUTED_VALUE"""),45819.66666666667)</f>
        <v>45819.66667</v>
      </c>
      <c r="N363" s="1">
        <f>IFERROR(__xludf.DUMMYFUNCTION("""COMPUTED_VALUE"""),7052905.0)</f>
        <v>7052905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IFERROR(__xludf.DUMMYFUNCTION("""COMPUTED_VALUE"""),1140.39)</f>
        <v>1140.39</v>
      </c>
      <c r="D364" s="2">
        <f>IFERROR(__xludf.DUMMYFUNCTION("""COMPUTED_VALUE"""),45820.66666666667)</f>
        <v>45820.66667</v>
      </c>
      <c r="E364" s="1">
        <f>IFERROR(__xludf.DUMMYFUNCTION("""COMPUTED_VALUE"""),1171.39)</f>
        <v>1171.39</v>
      </c>
      <c r="G364" s="2">
        <f>IFERROR(__xludf.DUMMYFUNCTION("""COMPUTED_VALUE"""),45820.66666666667)</f>
        <v>45820.66667</v>
      </c>
      <c r="H364" s="1">
        <f>IFERROR(__xludf.DUMMYFUNCTION("""COMPUTED_VALUE"""),1137.14)</f>
        <v>1137.14</v>
      </c>
      <c r="J364" s="2">
        <f>IFERROR(__xludf.DUMMYFUNCTION("""COMPUTED_VALUE"""),45820.66666666667)</f>
        <v>45820.66667</v>
      </c>
      <c r="K364" s="1">
        <f>IFERROR(__xludf.DUMMYFUNCTION("""COMPUTED_VALUE"""),1170.72)</f>
        <v>1170.72</v>
      </c>
      <c r="M364" s="2">
        <f>IFERROR(__xludf.DUMMYFUNCTION("""COMPUTED_VALUE"""),45820.66666666667)</f>
        <v>45820.66667</v>
      </c>
      <c r="N364" s="1">
        <f>IFERROR(__xludf.DUMMYFUNCTION("""COMPUTED_VALUE"""),7969298.0)</f>
        <v>7969298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IFERROR(__xludf.DUMMYFUNCTION("""COMPUTED_VALUE"""),1169.69)</f>
        <v>1169.69</v>
      </c>
      <c r="D365" s="2">
        <f>IFERROR(__xludf.DUMMYFUNCTION("""COMPUTED_VALUE"""),45821.66666666667)</f>
        <v>45821.66667</v>
      </c>
      <c r="E365" s="1">
        <f>IFERROR(__xludf.DUMMYFUNCTION("""COMPUTED_VALUE"""),1181.18)</f>
        <v>1181.18</v>
      </c>
      <c r="G365" s="2">
        <f>IFERROR(__xludf.DUMMYFUNCTION("""COMPUTED_VALUE"""),45821.66666666667)</f>
        <v>45821.66667</v>
      </c>
      <c r="H365" s="1">
        <f>IFERROR(__xludf.DUMMYFUNCTION("""COMPUTED_VALUE"""),1166.1)</f>
        <v>1166.1</v>
      </c>
      <c r="J365" s="2">
        <f>IFERROR(__xludf.DUMMYFUNCTION("""COMPUTED_VALUE"""),45821.66666666667)</f>
        <v>45821.66667</v>
      </c>
      <c r="K365" s="1">
        <f>IFERROR(__xludf.DUMMYFUNCTION("""COMPUTED_VALUE"""),1174.59)</f>
        <v>1174.59</v>
      </c>
      <c r="M365" s="2">
        <f>IFERROR(__xludf.DUMMYFUNCTION("""COMPUTED_VALUE"""),45821.66666666667)</f>
        <v>45821.66667</v>
      </c>
      <c r="N365" s="1">
        <f>IFERROR(__xludf.DUMMYFUNCTION("""COMPUTED_VALUE"""),1.0573462E7)</f>
        <v>10573462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IFERROR(__xludf.DUMMYFUNCTION("""COMPUTED_VALUE"""),1174.45)</f>
        <v>1174.45</v>
      </c>
      <c r="D366" s="2">
        <f>IFERROR(__xludf.DUMMYFUNCTION("""COMPUTED_VALUE"""),45824.66666666667)</f>
        <v>45824.66667</v>
      </c>
      <c r="E366" s="1">
        <f>IFERROR(__xludf.DUMMYFUNCTION("""COMPUTED_VALUE"""),1177.58)</f>
        <v>1177.58</v>
      </c>
      <c r="G366" s="2">
        <f>IFERROR(__xludf.DUMMYFUNCTION("""COMPUTED_VALUE"""),45824.66666666667)</f>
        <v>45824.66667</v>
      </c>
      <c r="H366" s="1">
        <f>IFERROR(__xludf.DUMMYFUNCTION("""COMPUTED_VALUE"""),1162.02)</f>
        <v>1162.02</v>
      </c>
      <c r="J366" s="2">
        <f>IFERROR(__xludf.DUMMYFUNCTION("""COMPUTED_VALUE"""),45824.66666666667)</f>
        <v>45824.66667</v>
      </c>
      <c r="K366" s="1">
        <f>IFERROR(__xludf.DUMMYFUNCTION("""COMPUTED_VALUE"""),1171.28)</f>
        <v>1171.28</v>
      </c>
      <c r="M366" s="2">
        <f>IFERROR(__xludf.DUMMYFUNCTION("""COMPUTED_VALUE"""),45824.66666666667)</f>
        <v>45824.66667</v>
      </c>
      <c r="N366" s="1">
        <f>IFERROR(__xludf.DUMMYFUNCTION("""COMPUTED_VALUE"""),7518192.0)</f>
        <v>7518192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IFERROR(__xludf.DUMMYFUNCTION("""COMPUTED_VALUE"""),1170.39)</f>
        <v>1170.39</v>
      </c>
      <c r="D367" s="2">
        <f>IFERROR(__xludf.DUMMYFUNCTION("""COMPUTED_VALUE"""),45825.66666666667)</f>
        <v>45825.66667</v>
      </c>
      <c r="E367" s="1">
        <f>IFERROR(__xludf.DUMMYFUNCTION("""COMPUTED_VALUE"""),1184.02)</f>
        <v>1184.02</v>
      </c>
      <c r="G367" s="2">
        <f>IFERROR(__xludf.DUMMYFUNCTION("""COMPUTED_VALUE"""),45825.66666666667)</f>
        <v>45825.66667</v>
      </c>
      <c r="H367" s="1">
        <f>IFERROR(__xludf.DUMMYFUNCTION("""COMPUTED_VALUE"""),1170.28)</f>
        <v>1170.28</v>
      </c>
      <c r="J367" s="2">
        <f>IFERROR(__xludf.DUMMYFUNCTION("""COMPUTED_VALUE"""),45825.66666666667)</f>
        <v>45825.66667</v>
      </c>
      <c r="K367" s="1">
        <f>IFERROR(__xludf.DUMMYFUNCTION("""COMPUTED_VALUE"""),1179.87)</f>
        <v>1179.87</v>
      </c>
      <c r="M367" s="2">
        <f>IFERROR(__xludf.DUMMYFUNCTION("""COMPUTED_VALUE"""),45825.66666666667)</f>
        <v>45825.66667</v>
      </c>
      <c r="N367" s="1">
        <f>IFERROR(__xludf.DUMMYFUNCTION("""COMPUTED_VALUE"""),7475295.0)</f>
        <v>7475295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IFERROR(__xludf.DUMMYFUNCTION("""COMPUTED_VALUE"""),1185.72)</f>
        <v>1185.72</v>
      </c>
      <c r="D368" s="2">
        <f>IFERROR(__xludf.DUMMYFUNCTION("""COMPUTED_VALUE"""),45826.66666666667)</f>
        <v>45826.66667</v>
      </c>
      <c r="E368" s="1">
        <f>IFERROR(__xludf.DUMMYFUNCTION("""COMPUTED_VALUE"""),1192.79)</f>
        <v>1192.79</v>
      </c>
      <c r="G368" s="2">
        <f>IFERROR(__xludf.DUMMYFUNCTION("""COMPUTED_VALUE"""),45826.66666666667)</f>
        <v>45826.66667</v>
      </c>
      <c r="H368" s="1">
        <f>IFERROR(__xludf.DUMMYFUNCTION("""COMPUTED_VALUE"""),1181.98)</f>
        <v>1181.98</v>
      </c>
      <c r="J368" s="2">
        <f>IFERROR(__xludf.DUMMYFUNCTION("""COMPUTED_VALUE"""),45826.66666666667)</f>
        <v>45826.66667</v>
      </c>
      <c r="K368" s="1">
        <f>IFERROR(__xludf.DUMMYFUNCTION("""COMPUTED_VALUE"""),1188.62)</f>
        <v>1188.62</v>
      </c>
      <c r="M368" s="2">
        <f>IFERROR(__xludf.DUMMYFUNCTION("""COMPUTED_VALUE"""),45826.66666666667)</f>
        <v>45826.66667</v>
      </c>
      <c r="N368" s="1">
        <f>IFERROR(__xludf.DUMMYFUNCTION("""COMPUTED_VALUE"""),8699012.0)</f>
        <v>8699012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IFERROR(__xludf.DUMMYFUNCTION("""COMPUTED_VALUE"""),1189.55)</f>
        <v>1189.55</v>
      </c>
      <c r="D369" s="2">
        <f>IFERROR(__xludf.DUMMYFUNCTION("""COMPUTED_VALUE"""),45828.66666666667)</f>
        <v>45828.66667</v>
      </c>
      <c r="E369" s="1">
        <f>IFERROR(__xludf.DUMMYFUNCTION("""COMPUTED_VALUE"""),1192.44)</f>
        <v>1192.44</v>
      </c>
      <c r="G369" s="2">
        <f>IFERROR(__xludf.DUMMYFUNCTION("""COMPUTED_VALUE"""),45828.66666666667)</f>
        <v>45828.66667</v>
      </c>
      <c r="H369" s="1">
        <f>IFERROR(__xludf.DUMMYFUNCTION("""COMPUTED_VALUE"""),1171.39)</f>
        <v>1171.39</v>
      </c>
      <c r="J369" s="2">
        <f>IFERROR(__xludf.DUMMYFUNCTION("""COMPUTED_VALUE"""),45828.66666666667)</f>
        <v>45828.66667</v>
      </c>
      <c r="K369" s="1">
        <f>IFERROR(__xludf.DUMMYFUNCTION("""COMPUTED_VALUE"""),1175.77)</f>
        <v>1175.77</v>
      </c>
      <c r="M369" s="2">
        <f>IFERROR(__xludf.DUMMYFUNCTION("""COMPUTED_VALUE"""),45828.66666666667)</f>
        <v>45828.66667</v>
      </c>
      <c r="N369" s="1">
        <f>IFERROR(__xludf.DUMMYFUNCTION("""COMPUTED_VALUE"""),2.164222E7)</f>
        <v>21642220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IFERROR(__xludf.DUMMYFUNCTION("""COMPUTED_VALUE"""),1181.18)</f>
        <v>1181.18</v>
      </c>
      <c r="D370" s="2">
        <f>IFERROR(__xludf.DUMMYFUNCTION("""COMPUTED_VALUE"""),45831.66666666667)</f>
        <v>45831.66667</v>
      </c>
      <c r="E370" s="1">
        <f>IFERROR(__xludf.DUMMYFUNCTION("""COMPUTED_VALUE"""),1186.23)</f>
        <v>1186.23</v>
      </c>
      <c r="G370" s="2">
        <f>IFERROR(__xludf.DUMMYFUNCTION("""COMPUTED_VALUE"""),45831.66666666667)</f>
        <v>45831.66667</v>
      </c>
      <c r="H370" s="1">
        <f>IFERROR(__xludf.DUMMYFUNCTION("""COMPUTED_VALUE"""),1170.44)</f>
        <v>1170.44</v>
      </c>
      <c r="J370" s="2">
        <f>IFERROR(__xludf.DUMMYFUNCTION("""COMPUTED_VALUE"""),45831.66666666667)</f>
        <v>45831.66667</v>
      </c>
      <c r="K370" s="1">
        <f>IFERROR(__xludf.DUMMYFUNCTION("""COMPUTED_VALUE"""),1176.71)</f>
        <v>1176.71</v>
      </c>
      <c r="M370" s="2">
        <f>IFERROR(__xludf.DUMMYFUNCTION("""COMPUTED_VALUE"""),45831.66666666667)</f>
        <v>45831.66667</v>
      </c>
      <c r="N370" s="1">
        <f>IFERROR(__xludf.DUMMYFUNCTION("""COMPUTED_VALUE"""),1.3452065E7)</f>
        <v>13452065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IFERROR(__xludf.DUMMYFUNCTION("""COMPUTED_VALUE"""),1178.0)</f>
        <v>1178</v>
      </c>
      <c r="D371" s="2">
        <f>IFERROR(__xludf.DUMMYFUNCTION("""COMPUTED_VALUE"""),45832.66666666667)</f>
        <v>45832.66667</v>
      </c>
      <c r="E371" s="1">
        <f>IFERROR(__xludf.DUMMYFUNCTION("""COMPUTED_VALUE"""),1180.71)</f>
        <v>1180.71</v>
      </c>
      <c r="G371" s="2">
        <f>IFERROR(__xludf.DUMMYFUNCTION("""COMPUTED_VALUE"""),45832.66666666667)</f>
        <v>45832.66667</v>
      </c>
      <c r="H371" s="1">
        <f>IFERROR(__xludf.DUMMYFUNCTION("""COMPUTED_VALUE"""),1159.55)</f>
        <v>1159.55</v>
      </c>
      <c r="J371" s="2">
        <f>IFERROR(__xludf.DUMMYFUNCTION("""COMPUTED_VALUE"""),45832.66666666667)</f>
        <v>45832.66667</v>
      </c>
      <c r="K371" s="1">
        <f>IFERROR(__xludf.DUMMYFUNCTION("""COMPUTED_VALUE"""),1179.39)</f>
        <v>1179.39</v>
      </c>
      <c r="M371" s="2">
        <f>IFERROR(__xludf.DUMMYFUNCTION("""COMPUTED_VALUE"""),45832.66666666667)</f>
        <v>45832.66667</v>
      </c>
      <c r="N371" s="1">
        <f>IFERROR(__xludf.DUMMYFUNCTION("""COMPUTED_VALUE"""),1.2284536E7)</f>
        <v>12284536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IFERROR(__xludf.DUMMYFUNCTION("""COMPUTED_VALUE"""),1179.71)</f>
        <v>1179.71</v>
      </c>
      <c r="D372" s="2">
        <f>IFERROR(__xludf.DUMMYFUNCTION("""COMPUTED_VALUE"""),45833.66666666667)</f>
        <v>45833.66667</v>
      </c>
      <c r="E372" s="1">
        <f>IFERROR(__xludf.DUMMYFUNCTION("""COMPUTED_VALUE"""),1180.39)</f>
        <v>1180.39</v>
      </c>
      <c r="G372" s="2">
        <f>IFERROR(__xludf.DUMMYFUNCTION("""COMPUTED_VALUE"""),45833.66666666667)</f>
        <v>45833.66667</v>
      </c>
      <c r="H372" s="1">
        <f>IFERROR(__xludf.DUMMYFUNCTION("""COMPUTED_VALUE"""),1169.76)</f>
        <v>1169.76</v>
      </c>
      <c r="J372" s="2">
        <f>IFERROR(__xludf.DUMMYFUNCTION("""COMPUTED_VALUE"""),45833.66666666667)</f>
        <v>45833.66667</v>
      </c>
      <c r="K372" s="1">
        <f>IFERROR(__xludf.DUMMYFUNCTION("""COMPUTED_VALUE"""),1173.99)</f>
        <v>1173.99</v>
      </c>
      <c r="M372" s="2">
        <f>IFERROR(__xludf.DUMMYFUNCTION("""COMPUTED_VALUE"""),45833.66666666667)</f>
        <v>45833.66667</v>
      </c>
      <c r="N372" s="1">
        <f>IFERROR(__xludf.DUMMYFUNCTION("""COMPUTED_VALUE"""),9262368.0)</f>
        <v>9262368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IFERROR(__xludf.DUMMYFUNCTION("""COMPUTED_VALUE"""),1182.18)</f>
        <v>1182.18</v>
      </c>
      <c r="D373" s="2">
        <f>IFERROR(__xludf.DUMMYFUNCTION("""COMPUTED_VALUE"""),45834.66666666667)</f>
        <v>45834.66667</v>
      </c>
      <c r="E373" s="1">
        <f>IFERROR(__xludf.DUMMYFUNCTION("""COMPUTED_VALUE"""),1196.72)</f>
        <v>1196.72</v>
      </c>
      <c r="G373" s="2">
        <f>IFERROR(__xludf.DUMMYFUNCTION("""COMPUTED_VALUE"""),45834.66666666667)</f>
        <v>45834.66667</v>
      </c>
      <c r="H373" s="1">
        <f>IFERROR(__xludf.DUMMYFUNCTION("""COMPUTED_VALUE"""),1178.95)</f>
        <v>1178.95</v>
      </c>
      <c r="J373" s="2">
        <f>IFERROR(__xludf.DUMMYFUNCTION("""COMPUTED_VALUE"""),45834.66666666667)</f>
        <v>45834.66667</v>
      </c>
      <c r="K373" s="1">
        <f>IFERROR(__xludf.DUMMYFUNCTION("""COMPUTED_VALUE"""),1188.77)</f>
        <v>1188.77</v>
      </c>
      <c r="M373" s="2">
        <f>IFERROR(__xludf.DUMMYFUNCTION("""COMPUTED_VALUE"""),45834.66666666667)</f>
        <v>45834.66667</v>
      </c>
      <c r="N373" s="1">
        <f>IFERROR(__xludf.DUMMYFUNCTION("""COMPUTED_VALUE"""),1.1907876E7)</f>
        <v>11907876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IFERROR(__xludf.DUMMYFUNCTION("""COMPUTED_VALUE"""),1186.19)</f>
        <v>1186.19</v>
      </c>
      <c r="D374" s="2">
        <f>IFERROR(__xludf.DUMMYFUNCTION("""COMPUTED_VALUE"""),45835.66666666667)</f>
        <v>45835.66667</v>
      </c>
      <c r="E374" s="1">
        <f>IFERROR(__xludf.DUMMYFUNCTION("""COMPUTED_VALUE"""),1204.03)</f>
        <v>1204.03</v>
      </c>
      <c r="G374" s="2">
        <f>IFERROR(__xludf.DUMMYFUNCTION("""COMPUTED_VALUE"""),45835.66666666667)</f>
        <v>45835.66667</v>
      </c>
      <c r="H374" s="1">
        <f>IFERROR(__xludf.DUMMYFUNCTION("""COMPUTED_VALUE"""),1184.05)</f>
        <v>1184.05</v>
      </c>
      <c r="J374" s="2">
        <f>IFERROR(__xludf.DUMMYFUNCTION("""COMPUTED_VALUE"""),45835.66666666667)</f>
        <v>45835.66667</v>
      </c>
      <c r="K374" s="1">
        <f>IFERROR(__xludf.DUMMYFUNCTION("""COMPUTED_VALUE"""),1199.78)</f>
        <v>1199.78</v>
      </c>
      <c r="M374" s="2">
        <f>IFERROR(__xludf.DUMMYFUNCTION("""COMPUTED_VALUE"""),45835.66666666667)</f>
        <v>45835.66667</v>
      </c>
      <c r="N374" s="1">
        <f>IFERROR(__xludf.DUMMYFUNCTION("""COMPUTED_VALUE"""),1.5717841E7)</f>
        <v>15717841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IFERROR(__xludf.DUMMYFUNCTION("""COMPUTED_VALUE"""),1200.42)</f>
        <v>1200.42</v>
      </c>
      <c r="D375" s="2">
        <f>IFERROR(__xludf.DUMMYFUNCTION("""COMPUTED_VALUE"""),45838.66666666667)</f>
        <v>45838.66667</v>
      </c>
      <c r="E375" s="1">
        <f>IFERROR(__xludf.DUMMYFUNCTION("""COMPUTED_VALUE"""),1205.97)</f>
        <v>1205.97</v>
      </c>
      <c r="G375" s="2">
        <f>IFERROR(__xludf.DUMMYFUNCTION("""COMPUTED_VALUE"""),45838.66666666667)</f>
        <v>45838.66667</v>
      </c>
      <c r="H375" s="1">
        <f>IFERROR(__xludf.DUMMYFUNCTION("""COMPUTED_VALUE"""),1196.99)</f>
        <v>1196.99</v>
      </c>
      <c r="J375" s="2">
        <f>IFERROR(__xludf.DUMMYFUNCTION("""COMPUTED_VALUE"""),45838.66666666667)</f>
        <v>45838.66667</v>
      </c>
      <c r="K375" s="1">
        <f>IFERROR(__xludf.DUMMYFUNCTION("""COMPUTED_VALUE"""),1203.28)</f>
        <v>1203.28</v>
      </c>
      <c r="M375" s="2">
        <f>IFERROR(__xludf.DUMMYFUNCTION("""COMPUTED_VALUE"""),45838.66666666667)</f>
        <v>45838.66667</v>
      </c>
      <c r="N375" s="1">
        <f>IFERROR(__xludf.DUMMYFUNCTION("""COMPUTED_VALUE"""),1.3399847E7)</f>
        <v>13399847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IFERROR(__xludf.DUMMYFUNCTION("""COMPUTED_VALUE"""),1201.12)</f>
        <v>1201.12</v>
      </c>
      <c r="D376" s="2">
        <f>IFERROR(__xludf.DUMMYFUNCTION("""COMPUTED_VALUE"""),45839.66666666667)</f>
        <v>45839.66667</v>
      </c>
      <c r="E376" s="1">
        <f>IFERROR(__xludf.DUMMYFUNCTION("""COMPUTED_VALUE"""),1207.98)</f>
        <v>1207.98</v>
      </c>
      <c r="G376" s="2">
        <f>IFERROR(__xludf.DUMMYFUNCTION("""COMPUTED_VALUE"""),45839.66666666667)</f>
        <v>45839.66667</v>
      </c>
      <c r="H376" s="1">
        <f>IFERROR(__xludf.DUMMYFUNCTION("""COMPUTED_VALUE"""),1170.9)</f>
        <v>1170.9</v>
      </c>
      <c r="J376" s="2">
        <f>IFERROR(__xludf.DUMMYFUNCTION("""COMPUTED_VALUE"""),45839.66666666667)</f>
        <v>45839.66667</v>
      </c>
      <c r="K376" s="1">
        <f>IFERROR(__xludf.DUMMYFUNCTION("""COMPUTED_VALUE"""),1183.66)</f>
        <v>1183.66</v>
      </c>
      <c r="M376" s="2">
        <f>IFERROR(__xludf.DUMMYFUNCTION("""COMPUTED_VALUE"""),45839.66666666667)</f>
        <v>45839.66667</v>
      </c>
      <c r="N376" s="1">
        <f>IFERROR(__xludf.DUMMYFUNCTION("""COMPUTED_VALUE"""),1.2259434E7)</f>
        <v>12259434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IFERROR(__xludf.DUMMYFUNCTION("""COMPUTED_VALUE"""),1186.33)</f>
        <v>1186.33</v>
      </c>
      <c r="D377" s="2">
        <f>IFERROR(__xludf.DUMMYFUNCTION("""COMPUTED_VALUE"""),45840.66666666667)</f>
        <v>45840.66667</v>
      </c>
      <c r="E377" s="1">
        <f>IFERROR(__xludf.DUMMYFUNCTION("""COMPUTED_VALUE"""),1186.99)</f>
        <v>1186.99</v>
      </c>
      <c r="G377" s="2">
        <f>IFERROR(__xludf.DUMMYFUNCTION("""COMPUTED_VALUE"""),45840.66666666667)</f>
        <v>45840.66667</v>
      </c>
      <c r="H377" s="1">
        <f>IFERROR(__xludf.DUMMYFUNCTION("""COMPUTED_VALUE"""),1165.33)</f>
        <v>1165.33</v>
      </c>
      <c r="J377" s="2">
        <f>IFERROR(__xludf.DUMMYFUNCTION("""COMPUTED_VALUE"""),45840.66666666667)</f>
        <v>45840.66667</v>
      </c>
      <c r="K377" s="1">
        <f>IFERROR(__xludf.DUMMYFUNCTION("""COMPUTED_VALUE"""),1168.08)</f>
        <v>1168.08</v>
      </c>
      <c r="M377" s="2">
        <f>IFERROR(__xludf.DUMMYFUNCTION("""COMPUTED_VALUE"""),45840.66666666667)</f>
        <v>45840.66667</v>
      </c>
      <c r="N377" s="1">
        <f>IFERROR(__xludf.DUMMYFUNCTION("""COMPUTED_VALUE"""),1.0360739E7)</f>
        <v>10360739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IFERROR(__xludf.DUMMYFUNCTION("""COMPUTED_VALUE"""),1170.71)</f>
        <v>1170.71</v>
      </c>
      <c r="D378" s="2">
        <f>IFERROR(__xludf.DUMMYFUNCTION("""COMPUTED_VALUE"""),45841.54166666667)</f>
        <v>45841.54167</v>
      </c>
      <c r="E378" s="1">
        <f>IFERROR(__xludf.DUMMYFUNCTION("""COMPUTED_VALUE"""),1186.87)</f>
        <v>1186.87</v>
      </c>
      <c r="G378" s="2">
        <f>IFERROR(__xludf.DUMMYFUNCTION("""COMPUTED_VALUE"""),45841.54166666667)</f>
        <v>45841.54167</v>
      </c>
      <c r="H378" s="1">
        <f>IFERROR(__xludf.DUMMYFUNCTION("""COMPUTED_VALUE"""),1164.73)</f>
        <v>1164.73</v>
      </c>
      <c r="J378" s="2">
        <f>IFERROR(__xludf.DUMMYFUNCTION("""COMPUTED_VALUE"""),45841.54166666667)</f>
        <v>45841.54167</v>
      </c>
      <c r="K378" s="1">
        <f>IFERROR(__xludf.DUMMYFUNCTION("""COMPUTED_VALUE"""),1186.87)</f>
        <v>1186.87</v>
      </c>
      <c r="M378" s="2">
        <f>IFERROR(__xludf.DUMMYFUNCTION("""COMPUTED_VALUE"""),45841.54166666667)</f>
        <v>45841.54167</v>
      </c>
      <c r="N378" s="1">
        <f>IFERROR(__xludf.DUMMYFUNCTION("""COMPUTED_VALUE"""),8505816.0)</f>
        <v>8505816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IFERROR(__xludf.DUMMYFUNCTION("""COMPUTED_VALUE"""),1189.97)</f>
        <v>1189.97</v>
      </c>
      <c r="D379" s="2">
        <f>IFERROR(__xludf.DUMMYFUNCTION("""COMPUTED_VALUE"""),45845.66666666667)</f>
        <v>45845.66667</v>
      </c>
      <c r="E379" s="1">
        <f>IFERROR(__xludf.DUMMYFUNCTION("""COMPUTED_VALUE"""),1208.88)</f>
        <v>1208.88</v>
      </c>
      <c r="G379" s="2">
        <f>IFERROR(__xludf.DUMMYFUNCTION("""COMPUTED_VALUE"""),45845.66666666667)</f>
        <v>45845.66667</v>
      </c>
      <c r="H379" s="1">
        <f>IFERROR(__xludf.DUMMYFUNCTION("""COMPUTED_VALUE"""),1184.53)</f>
        <v>1184.53</v>
      </c>
      <c r="J379" s="2">
        <f>IFERROR(__xludf.DUMMYFUNCTION("""COMPUTED_VALUE"""),45845.66666666667)</f>
        <v>45845.66667</v>
      </c>
      <c r="K379" s="1">
        <f>IFERROR(__xludf.DUMMYFUNCTION("""COMPUTED_VALUE"""),1208.32)</f>
        <v>1208.32</v>
      </c>
      <c r="M379" s="2">
        <f>IFERROR(__xludf.DUMMYFUNCTION("""COMPUTED_VALUE"""),45845.66666666667)</f>
        <v>45845.66667</v>
      </c>
      <c r="N379" s="1">
        <f>IFERROR(__xludf.DUMMYFUNCTION("""COMPUTED_VALUE"""),1.1926813E7)</f>
        <v>11926813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IFERROR(__xludf.DUMMYFUNCTION("""COMPUTED_VALUE"""),1206.85)</f>
        <v>1206.85</v>
      </c>
      <c r="D380" s="2">
        <f>IFERROR(__xludf.DUMMYFUNCTION("""COMPUTED_VALUE"""),45846.66666666667)</f>
        <v>45846.66667</v>
      </c>
      <c r="E380" s="1">
        <f>IFERROR(__xludf.DUMMYFUNCTION("""COMPUTED_VALUE"""),1209.83)</f>
        <v>1209.83</v>
      </c>
      <c r="G380" s="2">
        <f>IFERROR(__xludf.DUMMYFUNCTION("""COMPUTED_VALUE"""),45846.66666666667)</f>
        <v>45846.66667</v>
      </c>
      <c r="H380" s="1">
        <f>IFERROR(__xludf.DUMMYFUNCTION("""COMPUTED_VALUE"""),1188.46)</f>
        <v>1188.46</v>
      </c>
      <c r="J380" s="2">
        <f>IFERROR(__xludf.DUMMYFUNCTION("""COMPUTED_VALUE"""),45846.66666666667)</f>
        <v>45846.66667</v>
      </c>
      <c r="K380" s="1">
        <f>IFERROR(__xludf.DUMMYFUNCTION("""COMPUTED_VALUE"""),1189.66)</f>
        <v>1189.66</v>
      </c>
      <c r="M380" s="2">
        <f>IFERROR(__xludf.DUMMYFUNCTION("""COMPUTED_VALUE"""),45846.66666666667)</f>
        <v>45846.66667</v>
      </c>
      <c r="N380" s="1">
        <f>IFERROR(__xludf.DUMMYFUNCTION("""COMPUTED_VALUE"""),9627810.0)</f>
        <v>9627810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IFERROR(__xludf.DUMMYFUNCTION("""COMPUTED_VALUE"""),1195.82)</f>
        <v>1195.82</v>
      </c>
      <c r="D381" s="2">
        <f>IFERROR(__xludf.DUMMYFUNCTION("""COMPUTED_VALUE"""),45847.66666666667)</f>
        <v>45847.66667</v>
      </c>
      <c r="E381" s="1">
        <f>IFERROR(__xludf.DUMMYFUNCTION("""COMPUTED_VALUE"""),1195.82)</f>
        <v>1195.82</v>
      </c>
      <c r="G381" s="2">
        <f>IFERROR(__xludf.DUMMYFUNCTION("""COMPUTED_VALUE"""),45847.66666666667)</f>
        <v>45847.66667</v>
      </c>
      <c r="H381" s="1">
        <f>IFERROR(__xludf.DUMMYFUNCTION("""COMPUTED_VALUE"""),1177.91)</f>
        <v>1177.91</v>
      </c>
      <c r="J381" s="2">
        <f>IFERROR(__xludf.DUMMYFUNCTION("""COMPUTED_VALUE"""),45847.66666666667)</f>
        <v>45847.66667</v>
      </c>
      <c r="K381" s="1">
        <f>IFERROR(__xludf.DUMMYFUNCTION("""COMPUTED_VALUE"""),1194.05)</f>
        <v>1194.05</v>
      </c>
      <c r="M381" s="2">
        <f>IFERROR(__xludf.DUMMYFUNCTION("""COMPUTED_VALUE"""),45847.66666666667)</f>
        <v>45847.66667</v>
      </c>
      <c r="N381" s="1">
        <f>IFERROR(__xludf.DUMMYFUNCTION("""COMPUTED_VALUE"""),7965533.0)</f>
        <v>7965533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IFERROR(__xludf.DUMMYFUNCTION("""COMPUTED_VALUE"""),1193.2)</f>
        <v>1193.2</v>
      </c>
      <c r="D382" s="2">
        <f>IFERROR(__xludf.DUMMYFUNCTION("""COMPUTED_VALUE"""),45848.66666666667)</f>
        <v>45848.66667</v>
      </c>
      <c r="E382" s="1">
        <f>IFERROR(__xludf.DUMMYFUNCTION("""COMPUTED_VALUE"""),1196.99)</f>
        <v>1196.99</v>
      </c>
      <c r="G382" s="2">
        <f>IFERROR(__xludf.DUMMYFUNCTION("""COMPUTED_VALUE"""),45848.66666666667)</f>
        <v>45848.66667</v>
      </c>
      <c r="H382" s="1">
        <f>IFERROR(__xludf.DUMMYFUNCTION("""COMPUTED_VALUE"""),1174.86)</f>
        <v>1174.86</v>
      </c>
      <c r="J382" s="2">
        <f>IFERROR(__xludf.DUMMYFUNCTION("""COMPUTED_VALUE"""),45848.66666666667)</f>
        <v>45848.66667</v>
      </c>
      <c r="K382" s="1">
        <f>IFERROR(__xludf.DUMMYFUNCTION("""COMPUTED_VALUE"""),1181.99)</f>
        <v>1181.99</v>
      </c>
      <c r="M382" s="2">
        <f>IFERROR(__xludf.DUMMYFUNCTION("""COMPUTED_VALUE"""),45848.66666666667)</f>
        <v>45848.66667</v>
      </c>
      <c r="N382" s="1">
        <f>IFERROR(__xludf.DUMMYFUNCTION("""COMPUTED_VALUE"""),7162348.0)</f>
        <v>7162348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IFERROR(__xludf.DUMMYFUNCTION("""COMPUTED_VALUE"""),1178.03)</f>
        <v>1178.03</v>
      </c>
      <c r="D383" s="2">
        <f>IFERROR(__xludf.DUMMYFUNCTION("""COMPUTED_VALUE"""),45849.66666666667)</f>
        <v>45849.66667</v>
      </c>
      <c r="E383" s="1">
        <f>IFERROR(__xludf.DUMMYFUNCTION("""COMPUTED_VALUE"""),1178.18)</f>
        <v>1178.18</v>
      </c>
      <c r="G383" s="2">
        <f>IFERROR(__xludf.DUMMYFUNCTION("""COMPUTED_VALUE"""),45849.66666666667)</f>
        <v>45849.66667</v>
      </c>
      <c r="H383" s="1">
        <f>IFERROR(__xludf.DUMMYFUNCTION("""COMPUTED_VALUE"""),1170.06)</f>
        <v>1170.06</v>
      </c>
      <c r="J383" s="2">
        <f>IFERROR(__xludf.DUMMYFUNCTION("""COMPUTED_VALUE"""),45849.66666666667)</f>
        <v>45849.66667</v>
      </c>
      <c r="K383" s="1">
        <f>IFERROR(__xludf.DUMMYFUNCTION("""COMPUTED_VALUE"""),1173.82)</f>
        <v>1173.82</v>
      </c>
      <c r="M383" s="2">
        <f>IFERROR(__xludf.DUMMYFUNCTION("""COMPUTED_VALUE"""),45849.66666666667)</f>
        <v>45849.66667</v>
      </c>
      <c r="N383" s="1">
        <f>IFERROR(__xludf.DUMMYFUNCTION("""COMPUTED_VALUE"""),8434563.0)</f>
        <v>8434563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IFERROR(__xludf.DUMMYFUNCTION("""COMPUTED_VALUE"""),1172.94)</f>
        <v>1172.94</v>
      </c>
      <c r="D384" s="2">
        <f>IFERROR(__xludf.DUMMYFUNCTION("""COMPUTED_VALUE"""),45852.66666666667)</f>
        <v>45852.66667</v>
      </c>
      <c r="E384" s="1">
        <f>IFERROR(__xludf.DUMMYFUNCTION("""COMPUTED_VALUE"""),1184.08)</f>
        <v>1184.08</v>
      </c>
      <c r="G384" s="2">
        <f>IFERROR(__xludf.DUMMYFUNCTION("""COMPUTED_VALUE"""),45852.66666666667)</f>
        <v>45852.66667</v>
      </c>
      <c r="H384" s="1">
        <f>IFERROR(__xludf.DUMMYFUNCTION("""COMPUTED_VALUE"""),1171.8)</f>
        <v>1171.8</v>
      </c>
      <c r="J384" s="2">
        <f>IFERROR(__xludf.DUMMYFUNCTION("""COMPUTED_VALUE"""),45852.66666666667)</f>
        <v>45852.66667</v>
      </c>
      <c r="K384" s="1">
        <f>IFERROR(__xludf.DUMMYFUNCTION("""COMPUTED_VALUE"""),1179.64)</f>
        <v>1179.64</v>
      </c>
      <c r="M384" s="2">
        <f>IFERROR(__xludf.DUMMYFUNCTION("""COMPUTED_VALUE"""),45852.66666666667)</f>
        <v>45852.66667</v>
      </c>
      <c r="N384" s="1">
        <f>IFERROR(__xludf.DUMMYFUNCTION("""COMPUTED_VALUE"""),8469241.0)</f>
        <v>8469241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IFERROR(__xludf.DUMMYFUNCTION("""COMPUTED_VALUE"""),1176.89)</f>
        <v>1176.89</v>
      </c>
      <c r="D385" s="2">
        <f>IFERROR(__xludf.DUMMYFUNCTION("""COMPUTED_VALUE"""),45853.66666666667)</f>
        <v>45853.66667</v>
      </c>
      <c r="E385" s="1">
        <f>IFERROR(__xludf.DUMMYFUNCTION("""COMPUTED_VALUE"""),1182.69)</f>
        <v>1182.69</v>
      </c>
      <c r="G385" s="2">
        <f>IFERROR(__xludf.DUMMYFUNCTION("""COMPUTED_VALUE"""),45853.66666666667)</f>
        <v>45853.66667</v>
      </c>
      <c r="H385" s="1">
        <f>IFERROR(__xludf.DUMMYFUNCTION("""COMPUTED_VALUE"""),1168.7)</f>
        <v>1168.7</v>
      </c>
      <c r="J385" s="2">
        <f>IFERROR(__xludf.DUMMYFUNCTION("""COMPUTED_VALUE"""),45853.66666666667)</f>
        <v>45853.66667</v>
      </c>
      <c r="K385" s="1">
        <f>IFERROR(__xludf.DUMMYFUNCTION("""COMPUTED_VALUE"""),1172.72)</f>
        <v>1172.72</v>
      </c>
      <c r="M385" s="2">
        <f>IFERROR(__xludf.DUMMYFUNCTION("""COMPUTED_VALUE"""),45853.66666666667)</f>
        <v>45853.66667</v>
      </c>
      <c r="N385" s="1">
        <f>IFERROR(__xludf.DUMMYFUNCTION("""COMPUTED_VALUE"""),6929940.0)</f>
        <v>6929940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IFERROR(__xludf.DUMMYFUNCTION("""COMPUTED_VALUE"""),1173.92)</f>
        <v>1173.92</v>
      </c>
      <c r="D386" s="2">
        <f>IFERROR(__xludf.DUMMYFUNCTION("""COMPUTED_VALUE"""),45854.66666666667)</f>
        <v>45854.66667</v>
      </c>
      <c r="E386" s="1">
        <f>IFERROR(__xludf.DUMMYFUNCTION("""COMPUTED_VALUE"""),1180.86)</f>
        <v>1180.86</v>
      </c>
      <c r="G386" s="2">
        <f>IFERROR(__xludf.DUMMYFUNCTION("""COMPUTED_VALUE"""),45854.66666666667)</f>
        <v>45854.66667</v>
      </c>
      <c r="H386" s="1">
        <f>IFERROR(__xludf.DUMMYFUNCTION("""COMPUTED_VALUE"""),1169.28)</f>
        <v>1169.28</v>
      </c>
      <c r="J386" s="2">
        <f>IFERROR(__xludf.DUMMYFUNCTION("""COMPUTED_VALUE"""),45854.66666666667)</f>
        <v>45854.66667</v>
      </c>
      <c r="K386" s="1">
        <f>IFERROR(__xludf.DUMMYFUNCTION("""COMPUTED_VALUE"""),1179.66)</f>
        <v>1179.66</v>
      </c>
      <c r="M386" s="2">
        <f>IFERROR(__xludf.DUMMYFUNCTION("""COMPUTED_VALUE"""),45854.66666666667)</f>
        <v>45854.66667</v>
      </c>
      <c r="N386" s="1">
        <f>IFERROR(__xludf.DUMMYFUNCTION("""COMPUTED_VALUE"""),1.1371319E7)</f>
        <v>11371319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IFERROR(__xludf.DUMMYFUNCTION("""COMPUTED_VALUE"""),1173.0)</f>
        <v>1173</v>
      </c>
      <c r="D387" s="2">
        <f>IFERROR(__xludf.DUMMYFUNCTION("""COMPUTED_VALUE"""),45855.66666666667)</f>
        <v>45855.66667</v>
      </c>
      <c r="E387" s="1">
        <f>IFERROR(__xludf.DUMMYFUNCTION("""COMPUTED_VALUE"""),1175.61)</f>
        <v>1175.61</v>
      </c>
      <c r="G387" s="2">
        <f>IFERROR(__xludf.DUMMYFUNCTION("""COMPUTED_VALUE"""),45855.66666666667)</f>
        <v>45855.66667</v>
      </c>
      <c r="H387" s="1">
        <f>IFERROR(__xludf.DUMMYFUNCTION("""COMPUTED_VALUE"""),1159.08)</f>
        <v>1159.08</v>
      </c>
      <c r="J387" s="2">
        <f>IFERROR(__xludf.DUMMYFUNCTION("""COMPUTED_VALUE"""),45855.66666666667)</f>
        <v>45855.66667</v>
      </c>
      <c r="K387" s="1">
        <f>IFERROR(__xludf.DUMMYFUNCTION("""COMPUTED_VALUE"""),1167.68)</f>
        <v>1167.68</v>
      </c>
      <c r="M387" s="2">
        <f>IFERROR(__xludf.DUMMYFUNCTION("""COMPUTED_VALUE"""),45855.66666666667)</f>
        <v>45855.66667</v>
      </c>
      <c r="N387" s="1">
        <f>IFERROR(__xludf.DUMMYFUNCTION("""COMPUTED_VALUE"""),6188805.0)</f>
        <v>6188805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IFERROR(__xludf.DUMMYFUNCTION("""COMPUTED_VALUE"""),1166.66)</f>
        <v>1166.66</v>
      </c>
      <c r="D388" s="2">
        <f>IFERROR(__xludf.DUMMYFUNCTION("""COMPUTED_VALUE"""),45856.66666666667)</f>
        <v>45856.66667</v>
      </c>
      <c r="E388" s="1">
        <f>IFERROR(__xludf.DUMMYFUNCTION("""COMPUTED_VALUE"""),1172.03)</f>
        <v>1172.03</v>
      </c>
      <c r="G388" s="2">
        <f>IFERROR(__xludf.DUMMYFUNCTION("""COMPUTED_VALUE"""),45856.66666666667)</f>
        <v>45856.66667</v>
      </c>
      <c r="H388" s="1">
        <f>IFERROR(__xludf.DUMMYFUNCTION("""COMPUTED_VALUE"""),1159.61)</f>
        <v>1159.61</v>
      </c>
      <c r="J388" s="2">
        <f>IFERROR(__xludf.DUMMYFUNCTION("""COMPUTED_VALUE"""),45856.66666666667)</f>
        <v>45856.66667</v>
      </c>
      <c r="K388" s="1">
        <f>IFERROR(__xludf.DUMMYFUNCTION("""COMPUTED_VALUE"""),1164.66)</f>
        <v>1164.66</v>
      </c>
      <c r="M388" s="2">
        <f>IFERROR(__xludf.DUMMYFUNCTION("""COMPUTED_VALUE"""),45856.66666666667)</f>
        <v>45856.66667</v>
      </c>
      <c r="N388" s="1">
        <f>IFERROR(__xludf.DUMMYFUNCTION("""COMPUTED_VALUE"""),8281347.0)</f>
        <v>8281347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IFERROR(__xludf.DUMMYFUNCTION("""COMPUTED_VALUE"""),1160.96)</f>
        <v>1160.96</v>
      </c>
      <c r="D389" s="2">
        <f>IFERROR(__xludf.DUMMYFUNCTION("""COMPUTED_VALUE"""),45859.66666666667)</f>
        <v>45859.66667</v>
      </c>
      <c r="E389" s="1">
        <f>IFERROR(__xludf.DUMMYFUNCTION("""COMPUTED_VALUE"""),1167.56)</f>
        <v>1167.56</v>
      </c>
      <c r="G389" s="2">
        <f>IFERROR(__xludf.DUMMYFUNCTION("""COMPUTED_VALUE"""),45859.66666666667)</f>
        <v>45859.66667</v>
      </c>
      <c r="H389" s="1">
        <f>IFERROR(__xludf.DUMMYFUNCTION("""COMPUTED_VALUE"""),1150.27)</f>
        <v>1150.27</v>
      </c>
      <c r="J389" s="2">
        <f>IFERROR(__xludf.DUMMYFUNCTION("""COMPUTED_VALUE"""),45859.66666666667)</f>
        <v>45859.66667</v>
      </c>
      <c r="K389" s="1">
        <f>IFERROR(__xludf.DUMMYFUNCTION("""COMPUTED_VALUE"""),1161.69)</f>
        <v>1161.69</v>
      </c>
      <c r="M389" s="2">
        <f>IFERROR(__xludf.DUMMYFUNCTION("""COMPUTED_VALUE"""),45859.66666666667)</f>
        <v>45859.66667</v>
      </c>
      <c r="N389" s="1">
        <f>IFERROR(__xludf.DUMMYFUNCTION("""COMPUTED_VALUE"""),8926061.0)</f>
        <v>8926061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IFERROR(__xludf.DUMMYFUNCTION("""COMPUTED_VALUE"""),1161.84)</f>
        <v>1161.84</v>
      </c>
      <c r="D390" s="2">
        <f>IFERROR(__xludf.DUMMYFUNCTION("""COMPUTED_VALUE"""),45860.66666666667)</f>
        <v>45860.66667</v>
      </c>
      <c r="E390" s="1">
        <f>IFERROR(__xludf.DUMMYFUNCTION("""COMPUTED_VALUE"""),1172.2)</f>
        <v>1172.2</v>
      </c>
      <c r="G390" s="2">
        <f>IFERROR(__xludf.DUMMYFUNCTION("""COMPUTED_VALUE"""),45860.66666666667)</f>
        <v>45860.66667</v>
      </c>
      <c r="H390" s="1">
        <f>IFERROR(__xludf.DUMMYFUNCTION("""COMPUTED_VALUE"""),1153.93)</f>
        <v>1153.93</v>
      </c>
      <c r="J390" s="2">
        <f>IFERROR(__xludf.DUMMYFUNCTION("""COMPUTED_VALUE"""),45860.66666666667)</f>
        <v>45860.66667</v>
      </c>
      <c r="K390" s="1">
        <f>IFERROR(__xludf.DUMMYFUNCTION("""COMPUTED_VALUE"""),1158.24)</f>
        <v>1158.24</v>
      </c>
      <c r="M390" s="2">
        <f>IFERROR(__xludf.DUMMYFUNCTION("""COMPUTED_VALUE"""),45860.66666666667)</f>
        <v>45860.66667</v>
      </c>
      <c r="N390" s="1">
        <f>IFERROR(__xludf.DUMMYFUNCTION("""COMPUTED_VALUE"""),7627237.0)</f>
        <v>7627237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IFERROR(__xludf.DUMMYFUNCTION("""COMPUTED_VALUE"""),1160.04)</f>
        <v>1160.04</v>
      </c>
      <c r="D391" s="2">
        <f>IFERROR(__xludf.DUMMYFUNCTION("""COMPUTED_VALUE"""),45861.66666666667)</f>
        <v>45861.66667</v>
      </c>
      <c r="E391" s="1">
        <f>IFERROR(__xludf.DUMMYFUNCTION("""COMPUTED_VALUE"""),1162.26)</f>
        <v>1162.26</v>
      </c>
      <c r="G391" s="2">
        <f>IFERROR(__xludf.DUMMYFUNCTION("""COMPUTED_VALUE"""),45861.66666666667)</f>
        <v>45861.66667</v>
      </c>
      <c r="H391" s="1">
        <f>IFERROR(__xludf.DUMMYFUNCTION("""COMPUTED_VALUE"""),1151.43)</f>
        <v>1151.43</v>
      </c>
      <c r="J391" s="2">
        <f>IFERROR(__xludf.DUMMYFUNCTION("""COMPUTED_VALUE"""),45861.66666666667)</f>
        <v>45861.66667</v>
      </c>
      <c r="K391" s="1">
        <f>IFERROR(__xludf.DUMMYFUNCTION("""COMPUTED_VALUE"""),1161.02)</f>
        <v>1161.02</v>
      </c>
      <c r="M391" s="2">
        <f>IFERROR(__xludf.DUMMYFUNCTION("""COMPUTED_VALUE"""),45861.66666666667)</f>
        <v>45861.66667</v>
      </c>
      <c r="N391" s="1">
        <f>IFERROR(__xludf.DUMMYFUNCTION("""COMPUTED_VALUE"""),7736186.0)</f>
        <v>7736186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IFERROR(__xludf.DUMMYFUNCTION("""COMPUTED_VALUE"""),1158.17)</f>
        <v>1158.17</v>
      </c>
      <c r="D392" s="2">
        <f>IFERROR(__xludf.DUMMYFUNCTION("""COMPUTED_VALUE"""),45862.66666666667)</f>
        <v>45862.66667</v>
      </c>
      <c r="E392" s="1">
        <f>IFERROR(__xludf.DUMMYFUNCTION("""COMPUTED_VALUE"""),1166.38)</f>
        <v>1166.38</v>
      </c>
      <c r="G392" s="2">
        <f>IFERROR(__xludf.DUMMYFUNCTION("""COMPUTED_VALUE"""),45862.66666666667)</f>
        <v>45862.66667</v>
      </c>
      <c r="H392" s="1">
        <f>IFERROR(__xludf.DUMMYFUNCTION("""COMPUTED_VALUE"""),1155.18)</f>
        <v>1155.18</v>
      </c>
      <c r="J392" s="2">
        <f>IFERROR(__xludf.DUMMYFUNCTION("""COMPUTED_VALUE"""),45862.66666666667)</f>
        <v>45862.66667</v>
      </c>
      <c r="K392" s="1">
        <f>IFERROR(__xludf.DUMMYFUNCTION("""COMPUTED_VALUE"""),1156.83)</f>
        <v>1156.83</v>
      </c>
      <c r="M392" s="2">
        <f>IFERROR(__xludf.DUMMYFUNCTION("""COMPUTED_VALUE"""),45862.66666666667)</f>
        <v>45862.66667</v>
      </c>
      <c r="N392" s="1">
        <f>IFERROR(__xludf.DUMMYFUNCTION("""COMPUTED_VALUE"""),8919755.0)</f>
        <v>8919755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IFERROR(__xludf.DUMMYFUNCTION("""COMPUTED_VALUE"""),1159.01)</f>
        <v>1159.01</v>
      </c>
      <c r="D393" s="2">
        <f>IFERROR(__xludf.DUMMYFUNCTION("""COMPUTED_VALUE"""),45863.66666666667)</f>
        <v>45863.66667</v>
      </c>
      <c r="E393" s="1">
        <f>IFERROR(__xludf.DUMMYFUNCTION("""COMPUTED_VALUE"""),1164.88)</f>
        <v>1164.88</v>
      </c>
      <c r="G393" s="2">
        <f>IFERROR(__xludf.DUMMYFUNCTION("""COMPUTED_VALUE"""),45863.66666666667)</f>
        <v>45863.66667</v>
      </c>
      <c r="H393" s="1">
        <f>IFERROR(__xludf.DUMMYFUNCTION("""COMPUTED_VALUE"""),1152.57)</f>
        <v>1152.57</v>
      </c>
      <c r="J393" s="2">
        <f>IFERROR(__xludf.DUMMYFUNCTION("""COMPUTED_VALUE"""),45863.66666666667)</f>
        <v>45863.66667</v>
      </c>
      <c r="K393" s="1">
        <f>IFERROR(__xludf.DUMMYFUNCTION("""COMPUTED_VALUE"""),1153.55)</f>
        <v>1153.55</v>
      </c>
      <c r="M393" s="2">
        <f>IFERROR(__xludf.DUMMYFUNCTION("""COMPUTED_VALUE"""),45863.66666666667)</f>
        <v>45863.66667</v>
      </c>
      <c r="N393" s="1">
        <f>IFERROR(__xludf.DUMMYFUNCTION("""COMPUTED_VALUE"""),6787402.0)</f>
        <v>6787402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IFERROR(__xludf.DUMMYFUNCTION("""COMPUTED_VALUE"""),1153.76)</f>
        <v>1153.76</v>
      </c>
      <c r="D394" s="2">
        <f>IFERROR(__xludf.DUMMYFUNCTION("""COMPUTED_VALUE"""),45866.66666666667)</f>
        <v>45866.66667</v>
      </c>
      <c r="E394" s="1">
        <f>IFERROR(__xludf.DUMMYFUNCTION("""COMPUTED_VALUE"""),1153.76)</f>
        <v>1153.76</v>
      </c>
      <c r="G394" s="2">
        <f>IFERROR(__xludf.DUMMYFUNCTION("""COMPUTED_VALUE"""),45866.66666666667)</f>
        <v>45866.66667</v>
      </c>
      <c r="H394" s="1">
        <f>IFERROR(__xludf.DUMMYFUNCTION("""COMPUTED_VALUE"""),1135.03)</f>
        <v>1135.03</v>
      </c>
      <c r="J394" s="2">
        <f>IFERROR(__xludf.DUMMYFUNCTION("""COMPUTED_VALUE"""),45866.66666666667)</f>
        <v>45866.66667</v>
      </c>
      <c r="K394" s="1">
        <f>IFERROR(__xludf.DUMMYFUNCTION("""COMPUTED_VALUE"""),1142.76)</f>
        <v>1142.76</v>
      </c>
      <c r="M394" s="2">
        <f>IFERROR(__xludf.DUMMYFUNCTION("""COMPUTED_VALUE"""),45866.66666666667)</f>
        <v>45866.66667</v>
      </c>
      <c r="N394" s="1">
        <f>IFERROR(__xludf.DUMMYFUNCTION("""COMPUTED_VALUE"""),1.0022722E7)</f>
        <v>10022722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IFERROR(__xludf.DUMMYFUNCTION("""COMPUTED_VALUE"""),1143.14)</f>
        <v>1143.14</v>
      </c>
      <c r="D395" s="2">
        <f>IFERROR(__xludf.DUMMYFUNCTION("""COMPUTED_VALUE"""),45867.66666666667)</f>
        <v>45867.66667</v>
      </c>
      <c r="E395" s="1">
        <f>IFERROR(__xludf.DUMMYFUNCTION("""COMPUTED_VALUE"""),1157.23)</f>
        <v>1157.23</v>
      </c>
      <c r="G395" s="2">
        <f>IFERROR(__xludf.DUMMYFUNCTION("""COMPUTED_VALUE"""),45867.66666666667)</f>
        <v>45867.66667</v>
      </c>
      <c r="H395" s="1">
        <f>IFERROR(__xludf.DUMMYFUNCTION("""COMPUTED_VALUE"""),1141.08)</f>
        <v>1141.08</v>
      </c>
      <c r="J395" s="2">
        <f>IFERROR(__xludf.DUMMYFUNCTION("""COMPUTED_VALUE"""),45867.66666666667)</f>
        <v>45867.66667</v>
      </c>
      <c r="K395" s="1">
        <f>IFERROR(__xludf.DUMMYFUNCTION("""COMPUTED_VALUE"""),1153.13)</f>
        <v>1153.13</v>
      </c>
      <c r="M395" s="2">
        <f>IFERROR(__xludf.DUMMYFUNCTION("""COMPUTED_VALUE"""),45867.66666666667)</f>
        <v>45867.66667</v>
      </c>
      <c r="N395" s="1">
        <f>IFERROR(__xludf.DUMMYFUNCTION("""COMPUTED_VALUE"""),7130226.0)</f>
        <v>7130226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IFERROR(__xludf.DUMMYFUNCTION("""COMPUTED_VALUE"""),1147.93)</f>
        <v>1147.93</v>
      </c>
      <c r="D396" s="2">
        <f>IFERROR(__xludf.DUMMYFUNCTION("""COMPUTED_VALUE"""),45868.66666666667)</f>
        <v>45868.66667</v>
      </c>
      <c r="E396" s="1">
        <f>IFERROR(__xludf.DUMMYFUNCTION("""COMPUTED_VALUE"""),1160.16)</f>
        <v>1160.16</v>
      </c>
      <c r="G396" s="2">
        <f>IFERROR(__xludf.DUMMYFUNCTION("""COMPUTED_VALUE"""),45868.66666666667)</f>
        <v>45868.66667</v>
      </c>
      <c r="H396" s="1">
        <f>IFERROR(__xludf.DUMMYFUNCTION("""COMPUTED_VALUE"""),1147.15)</f>
        <v>1147.15</v>
      </c>
      <c r="J396" s="2">
        <f>IFERROR(__xludf.DUMMYFUNCTION("""COMPUTED_VALUE"""),45868.66666666667)</f>
        <v>45868.66667</v>
      </c>
      <c r="K396" s="1">
        <f>IFERROR(__xludf.DUMMYFUNCTION("""COMPUTED_VALUE"""),1158.89)</f>
        <v>1158.89</v>
      </c>
      <c r="M396" s="2">
        <f>IFERROR(__xludf.DUMMYFUNCTION("""COMPUTED_VALUE"""),45868.66666666667)</f>
        <v>45868.66667</v>
      </c>
      <c r="N396" s="1">
        <f>IFERROR(__xludf.DUMMYFUNCTION("""COMPUTED_VALUE"""),9356567.0)</f>
        <v>9356567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IFERROR(__xludf.DUMMYFUNCTION("""COMPUTED_VALUE"""),1156.17)</f>
        <v>1156.17</v>
      </c>
      <c r="D397" s="2">
        <f>IFERROR(__xludf.DUMMYFUNCTION("""COMPUTED_VALUE"""),45869.66666666667)</f>
        <v>45869.66667</v>
      </c>
      <c r="E397" s="1">
        <f>IFERROR(__xludf.DUMMYFUNCTION("""COMPUTED_VALUE"""),1160.85)</f>
        <v>1160.85</v>
      </c>
      <c r="G397" s="2">
        <f>IFERROR(__xludf.DUMMYFUNCTION("""COMPUTED_VALUE"""),45869.66666666667)</f>
        <v>45869.66667</v>
      </c>
      <c r="H397" s="1">
        <f>IFERROR(__xludf.DUMMYFUNCTION("""COMPUTED_VALUE"""),1123.82)</f>
        <v>1123.82</v>
      </c>
      <c r="J397" s="2">
        <f>IFERROR(__xludf.DUMMYFUNCTION("""COMPUTED_VALUE"""),45869.66666666667)</f>
        <v>45869.66667</v>
      </c>
      <c r="K397" s="1">
        <f>IFERROR(__xludf.DUMMYFUNCTION("""COMPUTED_VALUE"""),1139.42)</f>
        <v>1139.42</v>
      </c>
      <c r="M397" s="2">
        <f>IFERROR(__xludf.DUMMYFUNCTION("""COMPUTED_VALUE"""),45869.66666666667)</f>
        <v>45869.66667</v>
      </c>
      <c r="N397" s="1">
        <f>IFERROR(__xludf.DUMMYFUNCTION("""COMPUTED_VALUE"""),9359939.0)</f>
        <v>9359939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IFERROR(__xludf.DUMMYFUNCTION("""COMPUTED_VALUE"""),1140.9)</f>
        <v>1140.9</v>
      </c>
      <c r="D398" s="2">
        <f>IFERROR(__xludf.DUMMYFUNCTION("""COMPUTED_VALUE"""),45870.66666666667)</f>
        <v>45870.66667</v>
      </c>
      <c r="E398" s="1">
        <f>IFERROR(__xludf.DUMMYFUNCTION("""COMPUTED_VALUE"""),1152.99)</f>
        <v>1152.99</v>
      </c>
      <c r="G398" s="2">
        <f>IFERROR(__xludf.DUMMYFUNCTION("""COMPUTED_VALUE"""),45870.66666666667)</f>
        <v>45870.66667</v>
      </c>
      <c r="H398" s="1">
        <f>IFERROR(__xludf.DUMMYFUNCTION("""COMPUTED_VALUE"""),1131.73)</f>
        <v>1131.73</v>
      </c>
      <c r="J398" s="2">
        <f>IFERROR(__xludf.DUMMYFUNCTION("""COMPUTED_VALUE"""),45870.66666666667)</f>
        <v>45870.66667</v>
      </c>
      <c r="K398" s="1">
        <f>IFERROR(__xludf.DUMMYFUNCTION("""COMPUTED_VALUE"""),1146.36)</f>
        <v>1146.36</v>
      </c>
      <c r="M398" s="2">
        <f>IFERROR(__xludf.DUMMYFUNCTION("""COMPUTED_VALUE"""),45870.66666666667)</f>
        <v>45870.66667</v>
      </c>
      <c r="N398" s="1">
        <f>IFERROR(__xludf.DUMMYFUNCTION("""COMPUTED_VALUE"""),7091434.0)</f>
        <v>7091434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IFERROR(__xludf.DUMMYFUNCTION("""COMPUTED_VALUE"""),1150.32)</f>
        <v>1150.32</v>
      </c>
      <c r="D399" s="2">
        <f>IFERROR(__xludf.DUMMYFUNCTION("""COMPUTED_VALUE"""),45873.66666666667)</f>
        <v>45873.66667</v>
      </c>
      <c r="E399" s="1">
        <f>IFERROR(__xludf.DUMMYFUNCTION("""COMPUTED_VALUE"""),1165.03)</f>
        <v>1165.03</v>
      </c>
      <c r="G399" s="2">
        <f>IFERROR(__xludf.DUMMYFUNCTION("""COMPUTED_VALUE"""),45873.66666666667)</f>
        <v>45873.66667</v>
      </c>
      <c r="H399" s="1">
        <f>IFERROR(__xludf.DUMMYFUNCTION("""COMPUTED_VALUE"""),1145.94)</f>
        <v>1145.94</v>
      </c>
      <c r="J399" s="2">
        <f>IFERROR(__xludf.DUMMYFUNCTION("""COMPUTED_VALUE"""),45873.66666666667)</f>
        <v>45873.66667</v>
      </c>
      <c r="K399" s="1">
        <f>IFERROR(__xludf.DUMMYFUNCTION("""COMPUTED_VALUE"""),1165.03)</f>
        <v>1165.03</v>
      </c>
      <c r="M399" s="2">
        <f>IFERROR(__xludf.DUMMYFUNCTION("""COMPUTED_VALUE"""),45873.66666666667)</f>
        <v>45873.66667</v>
      </c>
      <c r="N399" s="1">
        <f>IFERROR(__xludf.DUMMYFUNCTION("""COMPUTED_VALUE"""),1.0382224E7)</f>
        <v>10382224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IFERROR(__xludf.DUMMYFUNCTION("""COMPUTED_VALUE"""),1159.92)</f>
        <v>1159.92</v>
      </c>
      <c r="D400" s="2">
        <f>IFERROR(__xludf.DUMMYFUNCTION("""COMPUTED_VALUE"""),45874.66666666667)</f>
        <v>45874.66667</v>
      </c>
      <c r="E400" s="1">
        <f>IFERROR(__xludf.DUMMYFUNCTION("""COMPUTED_VALUE"""),1170.37)</f>
        <v>1170.37</v>
      </c>
      <c r="G400" s="2">
        <f>IFERROR(__xludf.DUMMYFUNCTION("""COMPUTED_VALUE"""),45874.66666666667)</f>
        <v>45874.66667</v>
      </c>
      <c r="H400" s="1">
        <f>IFERROR(__xludf.DUMMYFUNCTION("""COMPUTED_VALUE"""),1158.53)</f>
        <v>1158.53</v>
      </c>
      <c r="J400" s="2">
        <f>IFERROR(__xludf.DUMMYFUNCTION("""COMPUTED_VALUE"""),45874.66666666667)</f>
        <v>45874.66667</v>
      </c>
      <c r="K400" s="1">
        <f>IFERROR(__xludf.DUMMYFUNCTION("""COMPUTED_VALUE"""),1161.52)</f>
        <v>1161.52</v>
      </c>
      <c r="M400" s="2">
        <f>IFERROR(__xludf.DUMMYFUNCTION("""COMPUTED_VALUE"""),45874.66666666667)</f>
        <v>45874.66667</v>
      </c>
      <c r="N400" s="1">
        <f>IFERROR(__xludf.DUMMYFUNCTION("""COMPUTED_VALUE"""),7906263.0)</f>
        <v>7906263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IFERROR(__xludf.DUMMYFUNCTION("""COMPUTED_VALUE"""),1145.89)</f>
        <v>1145.89</v>
      </c>
      <c r="D401" s="2">
        <f>IFERROR(__xludf.DUMMYFUNCTION("""COMPUTED_VALUE"""),45875.66666666667)</f>
        <v>45875.66667</v>
      </c>
      <c r="E401" s="1">
        <f>IFERROR(__xludf.DUMMYFUNCTION("""COMPUTED_VALUE"""),1151.07)</f>
        <v>1151.07</v>
      </c>
      <c r="G401" s="2">
        <f>IFERROR(__xludf.DUMMYFUNCTION("""COMPUTED_VALUE"""),45875.66666666667)</f>
        <v>45875.66667</v>
      </c>
      <c r="H401" s="1">
        <f>IFERROR(__xludf.DUMMYFUNCTION("""COMPUTED_VALUE"""),1111.13)</f>
        <v>1111.13</v>
      </c>
      <c r="J401" s="2">
        <f>IFERROR(__xludf.DUMMYFUNCTION("""COMPUTED_VALUE"""),45875.66666666667)</f>
        <v>45875.66667</v>
      </c>
      <c r="K401" s="1">
        <f>IFERROR(__xludf.DUMMYFUNCTION("""COMPUTED_VALUE"""),1140.25)</f>
        <v>1140.25</v>
      </c>
      <c r="M401" s="2">
        <f>IFERROR(__xludf.DUMMYFUNCTION("""COMPUTED_VALUE"""),45875.66666666667)</f>
        <v>45875.66667</v>
      </c>
      <c r="N401" s="1">
        <f>IFERROR(__xludf.DUMMYFUNCTION("""COMPUTED_VALUE"""),1.2869507E7)</f>
        <v>12869507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IFERROR(__xludf.DUMMYFUNCTION("""COMPUTED_VALUE"""),1135.58)</f>
        <v>1135.58</v>
      </c>
      <c r="D402" s="2">
        <f>IFERROR(__xludf.DUMMYFUNCTION("""COMPUTED_VALUE"""),45876.66666666667)</f>
        <v>45876.66667</v>
      </c>
      <c r="E402" s="1">
        <f>IFERROR(__xludf.DUMMYFUNCTION("""COMPUTED_VALUE"""),1139.17)</f>
        <v>1139.17</v>
      </c>
      <c r="G402" s="2">
        <f>IFERROR(__xludf.DUMMYFUNCTION("""COMPUTED_VALUE"""),45876.66666666667)</f>
        <v>45876.66667</v>
      </c>
      <c r="H402" s="1">
        <f>IFERROR(__xludf.DUMMYFUNCTION("""COMPUTED_VALUE"""),1107.77)</f>
        <v>1107.77</v>
      </c>
      <c r="J402" s="2">
        <f>IFERROR(__xludf.DUMMYFUNCTION("""COMPUTED_VALUE"""),45876.66666666667)</f>
        <v>45876.66667</v>
      </c>
      <c r="K402" s="1">
        <f>IFERROR(__xludf.DUMMYFUNCTION("""COMPUTED_VALUE"""),1120.53)</f>
        <v>1120.53</v>
      </c>
      <c r="M402" s="2">
        <f>IFERROR(__xludf.DUMMYFUNCTION("""COMPUTED_VALUE"""),45876.66666666667)</f>
        <v>45876.66667</v>
      </c>
      <c r="N402" s="1">
        <f>IFERROR(__xludf.DUMMYFUNCTION("""COMPUTED_VALUE"""),1.1945017E7)</f>
        <v>11945017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IFERROR(__xludf.DUMMYFUNCTION("""COMPUTED_VALUE"""),1122.59)</f>
        <v>1122.59</v>
      </c>
      <c r="D403" s="2">
        <f>IFERROR(__xludf.DUMMYFUNCTION("""COMPUTED_VALUE"""),45877.66666666667)</f>
        <v>45877.66667</v>
      </c>
      <c r="E403" s="1">
        <f>IFERROR(__xludf.DUMMYFUNCTION("""COMPUTED_VALUE"""),1148.21)</f>
        <v>1148.21</v>
      </c>
      <c r="G403" s="2">
        <f>IFERROR(__xludf.DUMMYFUNCTION("""COMPUTED_VALUE"""),45877.66666666667)</f>
        <v>45877.66667</v>
      </c>
      <c r="H403" s="1">
        <f>IFERROR(__xludf.DUMMYFUNCTION("""COMPUTED_VALUE"""),1122.59)</f>
        <v>1122.59</v>
      </c>
      <c r="J403" s="2">
        <f>IFERROR(__xludf.DUMMYFUNCTION("""COMPUTED_VALUE"""),45877.66666666667)</f>
        <v>45877.66667</v>
      </c>
      <c r="K403" s="1">
        <f>IFERROR(__xludf.DUMMYFUNCTION("""COMPUTED_VALUE"""),1146.32)</f>
        <v>1146.32</v>
      </c>
      <c r="M403" s="2">
        <f>IFERROR(__xludf.DUMMYFUNCTION("""COMPUTED_VALUE"""),45877.66666666667)</f>
        <v>45877.66667</v>
      </c>
      <c r="N403" s="1">
        <f>IFERROR(__xludf.DUMMYFUNCTION("""COMPUTED_VALUE"""),1.0312731E7)</f>
        <v>10312731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IFERROR(__xludf.DUMMYFUNCTION("""COMPUTED_VALUE"""),1145.64)</f>
        <v>1145.64</v>
      </c>
      <c r="D404" s="2">
        <f>IFERROR(__xludf.DUMMYFUNCTION("""COMPUTED_VALUE"""),45880.66666666667)</f>
        <v>45880.66667</v>
      </c>
      <c r="E404" s="1">
        <f>IFERROR(__xludf.DUMMYFUNCTION("""COMPUTED_VALUE"""),1167.19)</f>
        <v>1167.19</v>
      </c>
      <c r="G404" s="2">
        <f>IFERROR(__xludf.DUMMYFUNCTION("""COMPUTED_VALUE"""),45880.66666666667)</f>
        <v>45880.66667</v>
      </c>
      <c r="H404" s="1">
        <f>IFERROR(__xludf.DUMMYFUNCTION("""COMPUTED_VALUE"""),1144.98)</f>
        <v>1144.98</v>
      </c>
      <c r="J404" s="2">
        <f>IFERROR(__xludf.DUMMYFUNCTION("""COMPUTED_VALUE"""),45880.66666666667)</f>
        <v>45880.66667</v>
      </c>
      <c r="K404" s="1">
        <f>IFERROR(__xludf.DUMMYFUNCTION("""COMPUTED_VALUE"""),1157.9)</f>
        <v>1157.9</v>
      </c>
      <c r="M404" s="2">
        <f>IFERROR(__xludf.DUMMYFUNCTION("""COMPUTED_VALUE"""),45880.66666666667)</f>
        <v>45880.66667</v>
      </c>
      <c r="N404" s="1">
        <f>IFERROR(__xludf.DUMMYFUNCTION("""COMPUTED_VALUE"""),1.627717E7)</f>
        <v>16277170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IFERROR(__xludf.DUMMYFUNCTION("""COMPUTED_VALUE"""),1108.7)</f>
        <v>1108.7</v>
      </c>
      <c r="D405" s="2">
        <f>IFERROR(__xludf.DUMMYFUNCTION("""COMPUTED_VALUE"""),45881.66666666667)</f>
        <v>45881.66667</v>
      </c>
      <c r="E405" s="1">
        <f>IFERROR(__xludf.DUMMYFUNCTION("""COMPUTED_VALUE"""),1125.24)</f>
        <v>1125.24</v>
      </c>
      <c r="G405" s="2">
        <f>IFERROR(__xludf.DUMMYFUNCTION("""COMPUTED_VALUE"""),45881.66666666667)</f>
        <v>45881.66667</v>
      </c>
      <c r="H405" s="1">
        <f>IFERROR(__xludf.DUMMYFUNCTION("""COMPUTED_VALUE"""),1075.92)</f>
        <v>1075.92</v>
      </c>
      <c r="J405" s="2">
        <f>IFERROR(__xludf.DUMMYFUNCTION("""COMPUTED_VALUE"""),45881.66666666667)</f>
        <v>45881.66667</v>
      </c>
      <c r="K405" s="1">
        <f>IFERROR(__xludf.DUMMYFUNCTION("""COMPUTED_VALUE"""),1122.17)</f>
        <v>1122.17</v>
      </c>
      <c r="M405" s="2">
        <f>IFERROR(__xludf.DUMMYFUNCTION("""COMPUTED_VALUE"""),45881.66666666667)</f>
        <v>45881.66667</v>
      </c>
      <c r="N405" s="1">
        <f>IFERROR(__xludf.DUMMYFUNCTION("""COMPUTED_VALUE"""),1.613999E7)</f>
        <v>16139990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IFERROR(__xludf.DUMMYFUNCTION("""COMPUTED_VALUE"""),1130.73)</f>
        <v>1130.73</v>
      </c>
      <c r="D406" s="2">
        <f>IFERROR(__xludf.DUMMYFUNCTION("""COMPUTED_VALUE"""),45882.66666666667)</f>
        <v>45882.66667</v>
      </c>
      <c r="E406" s="1">
        <f>IFERROR(__xludf.DUMMYFUNCTION("""COMPUTED_VALUE"""),1137.61)</f>
        <v>1137.61</v>
      </c>
      <c r="G406" s="2">
        <f>IFERROR(__xludf.DUMMYFUNCTION("""COMPUTED_VALUE"""),45882.66666666667)</f>
        <v>45882.66667</v>
      </c>
      <c r="H406" s="1">
        <f>IFERROR(__xludf.DUMMYFUNCTION("""COMPUTED_VALUE"""),1122.97)</f>
        <v>1122.97</v>
      </c>
      <c r="J406" s="2">
        <f>IFERROR(__xludf.DUMMYFUNCTION("""COMPUTED_VALUE"""),45882.66666666667)</f>
        <v>45882.66667</v>
      </c>
      <c r="K406" s="1">
        <f>IFERROR(__xludf.DUMMYFUNCTION("""COMPUTED_VALUE"""),1131.48)</f>
        <v>1131.48</v>
      </c>
      <c r="M406" s="2">
        <f>IFERROR(__xludf.DUMMYFUNCTION("""COMPUTED_VALUE"""),45882.66666666667)</f>
        <v>45882.66667</v>
      </c>
      <c r="N406" s="1">
        <f>IFERROR(__xludf.DUMMYFUNCTION("""COMPUTED_VALUE"""),1.0594346E7)</f>
        <v>10594346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IFERROR(__xludf.DUMMYFUNCTION("""COMPUTED_VALUE"""),1130.94)</f>
        <v>1130.94</v>
      </c>
      <c r="D407" s="2">
        <f>IFERROR(__xludf.DUMMYFUNCTION("""COMPUTED_VALUE"""),45883.66666666667)</f>
        <v>45883.66667</v>
      </c>
      <c r="E407" s="1">
        <f>IFERROR(__xludf.DUMMYFUNCTION("""COMPUTED_VALUE"""),1154.98)</f>
        <v>1154.98</v>
      </c>
      <c r="G407" s="2">
        <f>IFERROR(__xludf.DUMMYFUNCTION("""COMPUTED_VALUE"""),45883.66666666667)</f>
        <v>45883.66667</v>
      </c>
      <c r="H407" s="1">
        <f>IFERROR(__xludf.DUMMYFUNCTION("""COMPUTED_VALUE"""),1127.67)</f>
        <v>1127.67</v>
      </c>
      <c r="J407" s="2">
        <f>IFERROR(__xludf.DUMMYFUNCTION("""COMPUTED_VALUE"""),45883.66666666667)</f>
        <v>45883.66667</v>
      </c>
      <c r="K407" s="1">
        <f>IFERROR(__xludf.DUMMYFUNCTION("""COMPUTED_VALUE"""),1146.75)</f>
        <v>1146.75</v>
      </c>
      <c r="M407" s="2">
        <f>IFERROR(__xludf.DUMMYFUNCTION("""COMPUTED_VALUE"""),45883.66666666667)</f>
        <v>45883.66667</v>
      </c>
      <c r="N407" s="1">
        <f>IFERROR(__xludf.DUMMYFUNCTION("""COMPUTED_VALUE"""),1.7113247E7)</f>
        <v>17113247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IFERROR(__xludf.DUMMYFUNCTION("""COMPUTED_VALUE"""),1152.2)</f>
        <v>1152.2</v>
      </c>
      <c r="D408" s="2">
        <f>IFERROR(__xludf.DUMMYFUNCTION("""COMPUTED_VALUE"""),45884.66666666667)</f>
        <v>45884.66667</v>
      </c>
      <c r="E408" s="1">
        <f>IFERROR(__xludf.DUMMYFUNCTION("""COMPUTED_VALUE"""),1153.07)</f>
        <v>1153.07</v>
      </c>
      <c r="G408" s="2">
        <f>IFERROR(__xludf.DUMMYFUNCTION("""COMPUTED_VALUE"""),45884.66666666667)</f>
        <v>45884.66667</v>
      </c>
      <c r="H408" s="1">
        <f>IFERROR(__xludf.DUMMYFUNCTION("""COMPUTED_VALUE"""),1140.06)</f>
        <v>1140.06</v>
      </c>
      <c r="J408" s="2">
        <f>IFERROR(__xludf.DUMMYFUNCTION("""COMPUTED_VALUE"""),45884.66666666667)</f>
        <v>45884.66667</v>
      </c>
      <c r="K408" s="1">
        <f>IFERROR(__xludf.DUMMYFUNCTION("""COMPUTED_VALUE"""),1140.06)</f>
        <v>1140.06</v>
      </c>
      <c r="M408" s="2">
        <f>IFERROR(__xludf.DUMMYFUNCTION("""COMPUTED_VALUE"""),45884.66666666667)</f>
        <v>45884.66667</v>
      </c>
      <c r="N408" s="1">
        <f>IFERROR(__xludf.DUMMYFUNCTION("""COMPUTED_VALUE"""),1.4515781E7)</f>
        <v>14515781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IFERROR(__xludf.DUMMYFUNCTION("""COMPUTED_VALUE"""),1141.5)</f>
        <v>1141.5</v>
      </c>
      <c r="D409" s="2">
        <f>IFERROR(__xludf.DUMMYFUNCTION("""COMPUTED_VALUE"""),45887.66666666667)</f>
        <v>45887.66667</v>
      </c>
      <c r="E409" s="1">
        <f>IFERROR(__xludf.DUMMYFUNCTION("""COMPUTED_VALUE"""),1150.68)</f>
        <v>1150.68</v>
      </c>
      <c r="G409" s="2">
        <f>IFERROR(__xludf.DUMMYFUNCTION("""COMPUTED_VALUE"""),45887.66666666667)</f>
        <v>45887.66667</v>
      </c>
      <c r="H409" s="1">
        <f>IFERROR(__xludf.DUMMYFUNCTION("""COMPUTED_VALUE"""),1132.9)</f>
        <v>1132.9</v>
      </c>
      <c r="J409" s="2">
        <f>IFERROR(__xludf.DUMMYFUNCTION("""COMPUTED_VALUE"""),45887.66666666667)</f>
        <v>45887.66667</v>
      </c>
      <c r="K409" s="1">
        <f>IFERROR(__xludf.DUMMYFUNCTION("""COMPUTED_VALUE"""),1135.62)</f>
        <v>1135.62</v>
      </c>
      <c r="M409" s="2">
        <f>IFERROR(__xludf.DUMMYFUNCTION("""COMPUTED_VALUE"""),45887.66666666667)</f>
        <v>45887.66667</v>
      </c>
      <c r="N409" s="1">
        <f>IFERROR(__xludf.DUMMYFUNCTION("""COMPUTED_VALUE"""),7655894.0)</f>
        <v>7655894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IFERROR(__xludf.DUMMYFUNCTION("""COMPUTED_VALUE"""),1128.4)</f>
        <v>1128.4</v>
      </c>
      <c r="D410" s="2">
        <f>IFERROR(__xludf.DUMMYFUNCTION("""COMPUTED_VALUE"""),45888.66666666667)</f>
        <v>45888.66667</v>
      </c>
      <c r="E410" s="1">
        <f>IFERROR(__xludf.DUMMYFUNCTION("""COMPUTED_VALUE"""),1145.42)</f>
        <v>1145.42</v>
      </c>
      <c r="G410" s="2">
        <f>IFERROR(__xludf.DUMMYFUNCTION("""COMPUTED_VALUE"""),45888.66666666667)</f>
        <v>45888.66667</v>
      </c>
      <c r="H410" s="1">
        <f>IFERROR(__xludf.DUMMYFUNCTION("""COMPUTED_VALUE"""),1127.99)</f>
        <v>1127.99</v>
      </c>
      <c r="J410" s="2">
        <f>IFERROR(__xludf.DUMMYFUNCTION("""COMPUTED_VALUE"""),45888.66666666667)</f>
        <v>45888.66667</v>
      </c>
      <c r="K410" s="1">
        <f>IFERROR(__xludf.DUMMYFUNCTION("""COMPUTED_VALUE"""),1143.32)</f>
        <v>1143.32</v>
      </c>
      <c r="M410" s="2">
        <f>IFERROR(__xludf.DUMMYFUNCTION("""COMPUTED_VALUE"""),45888.66666666667)</f>
        <v>45888.66667</v>
      </c>
      <c r="N410" s="1">
        <f>IFERROR(__xludf.DUMMYFUNCTION("""COMPUTED_VALUE"""),1.3343244E7)</f>
        <v>13343244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IFERROR(__xludf.DUMMYFUNCTION("""COMPUTED_VALUE"""),1150.18)</f>
        <v>1150.18</v>
      </c>
      <c r="D411" s="2">
        <f>IFERROR(__xludf.DUMMYFUNCTION("""COMPUTED_VALUE"""),45889.66666666667)</f>
        <v>45889.66667</v>
      </c>
      <c r="E411" s="1">
        <f>IFERROR(__xludf.DUMMYFUNCTION("""COMPUTED_VALUE"""),1174.26)</f>
        <v>1174.26</v>
      </c>
      <c r="G411" s="2">
        <f>IFERROR(__xludf.DUMMYFUNCTION("""COMPUTED_VALUE"""),45889.66666666667)</f>
        <v>45889.66667</v>
      </c>
      <c r="H411" s="1">
        <f>IFERROR(__xludf.DUMMYFUNCTION("""COMPUTED_VALUE"""),1146.55)</f>
        <v>1146.55</v>
      </c>
      <c r="J411" s="2">
        <f>IFERROR(__xludf.DUMMYFUNCTION("""COMPUTED_VALUE"""),45889.66666666667)</f>
        <v>45889.66667</v>
      </c>
      <c r="K411" s="1">
        <f>IFERROR(__xludf.DUMMYFUNCTION("""COMPUTED_VALUE"""),1174.26)</f>
        <v>1174.26</v>
      </c>
      <c r="M411" s="2">
        <f>IFERROR(__xludf.DUMMYFUNCTION("""COMPUTED_VALUE"""),45889.66666666667)</f>
        <v>45889.66667</v>
      </c>
      <c r="N411" s="1">
        <f>IFERROR(__xludf.DUMMYFUNCTION("""COMPUTED_VALUE"""),1.8948056E7)</f>
        <v>18948056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IFERROR(__xludf.DUMMYFUNCTION("""COMPUTED_VALUE"""),1171.93)</f>
        <v>1171.93</v>
      </c>
      <c r="D412" s="2">
        <f>IFERROR(__xludf.DUMMYFUNCTION("""COMPUTED_VALUE"""),45890.66666666667)</f>
        <v>45890.66667</v>
      </c>
      <c r="E412" s="1">
        <f>IFERROR(__xludf.DUMMYFUNCTION("""COMPUTED_VALUE"""),1180.13)</f>
        <v>1180.13</v>
      </c>
      <c r="G412" s="2">
        <f>IFERROR(__xludf.DUMMYFUNCTION("""COMPUTED_VALUE"""),45890.66666666667)</f>
        <v>45890.66667</v>
      </c>
      <c r="H412" s="1">
        <f>IFERROR(__xludf.DUMMYFUNCTION("""COMPUTED_VALUE"""),1168.63)</f>
        <v>1168.63</v>
      </c>
      <c r="J412" s="2">
        <f>IFERROR(__xludf.DUMMYFUNCTION("""COMPUTED_VALUE"""),45890.66666666667)</f>
        <v>45890.66667</v>
      </c>
      <c r="K412" s="1">
        <f>IFERROR(__xludf.DUMMYFUNCTION("""COMPUTED_VALUE"""),1169.26)</f>
        <v>1169.26</v>
      </c>
      <c r="M412" s="2">
        <f>IFERROR(__xludf.DUMMYFUNCTION("""COMPUTED_VALUE"""),45890.66666666667)</f>
        <v>45890.66667</v>
      </c>
      <c r="N412" s="1">
        <f>IFERROR(__xludf.DUMMYFUNCTION("""COMPUTED_VALUE"""),1.8670363E7)</f>
        <v>18670363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IFERROR(__xludf.DUMMYFUNCTION("""COMPUTED_VALUE"""),1171.95)</f>
        <v>1171.95</v>
      </c>
      <c r="D413" s="2">
        <f>IFERROR(__xludf.DUMMYFUNCTION("""COMPUTED_VALUE"""),45891.66666666667)</f>
        <v>45891.66667</v>
      </c>
      <c r="E413" s="1">
        <f>IFERROR(__xludf.DUMMYFUNCTION("""COMPUTED_VALUE"""),1176.74)</f>
        <v>1176.74</v>
      </c>
      <c r="G413" s="2">
        <f>IFERROR(__xludf.DUMMYFUNCTION("""COMPUTED_VALUE"""),45891.66666666667)</f>
        <v>45891.66667</v>
      </c>
      <c r="H413" s="1">
        <f>IFERROR(__xludf.DUMMYFUNCTION("""COMPUTED_VALUE"""),1131.86)</f>
        <v>1131.86</v>
      </c>
      <c r="J413" s="2">
        <f>IFERROR(__xludf.DUMMYFUNCTION("""COMPUTED_VALUE"""),45891.66666666667)</f>
        <v>45891.66667</v>
      </c>
      <c r="K413" s="1">
        <f>IFERROR(__xludf.DUMMYFUNCTION("""COMPUTED_VALUE"""),1136.22)</f>
        <v>1136.22</v>
      </c>
      <c r="M413" s="2">
        <f>IFERROR(__xludf.DUMMYFUNCTION("""COMPUTED_VALUE"""),45891.66666666667)</f>
        <v>45891.66667</v>
      </c>
      <c r="N413" s="1">
        <f>IFERROR(__xludf.DUMMYFUNCTION("""COMPUTED_VALUE"""),1.3496231E7)</f>
        <v>13496231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IFERROR(__xludf.DUMMYFUNCTION("""COMPUTED_VALUE"""),1135.85)</f>
        <v>1135.85</v>
      </c>
      <c r="D414" s="2">
        <f>IFERROR(__xludf.DUMMYFUNCTION("""COMPUTED_VALUE"""),45894.66666666667)</f>
        <v>45894.66667</v>
      </c>
      <c r="E414" s="1">
        <f>IFERROR(__xludf.DUMMYFUNCTION("""COMPUTED_VALUE"""),1140.51)</f>
        <v>1140.51</v>
      </c>
      <c r="G414" s="2">
        <f>IFERROR(__xludf.DUMMYFUNCTION("""COMPUTED_VALUE"""),45894.66666666667)</f>
        <v>45894.66667</v>
      </c>
      <c r="H414" s="1">
        <f>IFERROR(__xludf.DUMMYFUNCTION("""COMPUTED_VALUE"""),1119.6)</f>
        <v>1119.6</v>
      </c>
      <c r="J414" s="2">
        <f>IFERROR(__xludf.DUMMYFUNCTION("""COMPUTED_VALUE"""),45894.66666666667)</f>
        <v>45894.66667</v>
      </c>
      <c r="K414" s="1">
        <f>IFERROR(__xludf.DUMMYFUNCTION("""COMPUTED_VALUE"""),1120.52)</f>
        <v>1120.52</v>
      </c>
      <c r="M414" s="2">
        <f>IFERROR(__xludf.DUMMYFUNCTION("""COMPUTED_VALUE"""),45894.66666666667)</f>
        <v>45894.66667</v>
      </c>
      <c r="N414" s="1">
        <f>IFERROR(__xludf.DUMMYFUNCTION("""COMPUTED_VALUE"""),3.8925156E7)</f>
        <v>38925156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IFERROR(__xludf.DUMMYFUNCTION("""COMPUTED_VALUE"""),1121.12)</f>
        <v>1121.12</v>
      </c>
      <c r="D415" s="2">
        <f>IFERROR(__xludf.DUMMYFUNCTION("""COMPUTED_VALUE"""),45895.66666666667)</f>
        <v>45895.66667</v>
      </c>
      <c r="E415" s="1">
        <f>IFERROR(__xludf.DUMMYFUNCTION("""COMPUTED_VALUE"""),1128.11)</f>
        <v>1128.11</v>
      </c>
      <c r="G415" s="2">
        <f>IFERROR(__xludf.DUMMYFUNCTION("""COMPUTED_VALUE"""),45895.66666666667)</f>
        <v>45895.66667</v>
      </c>
      <c r="H415" s="1">
        <f>IFERROR(__xludf.DUMMYFUNCTION("""COMPUTED_VALUE"""),1119.98)</f>
        <v>1119.98</v>
      </c>
      <c r="J415" s="2">
        <f>IFERROR(__xludf.DUMMYFUNCTION("""COMPUTED_VALUE"""),45895.66666666667)</f>
        <v>45895.66667</v>
      </c>
      <c r="K415" s="1">
        <f>IFERROR(__xludf.DUMMYFUNCTION("""COMPUTED_VALUE"""),1127.16)</f>
        <v>1127.16</v>
      </c>
      <c r="M415" s="2">
        <f>IFERROR(__xludf.DUMMYFUNCTION("""COMPUTED_VALUE"""),45895.66666666667)</f>
        <v>45895.66667</v>
      </c>
      <c r="N415" s="1">
        <f>IFERROR(__xludf.DUMMYFUNCTION("""COMPUTED_VALUE"""),9.4768607E7)</f>
        <v>94768607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IFERROR(__xludf.DUMMYFUNCTION("""COMPUTED_VALUE"""),1129.13)</f>
        <v>1129.13</v>
      </c>
      <c r="D416" s="2">
        <f>IFERROR(__xludf.DUMMYFUNCTION("""COMPUTED_VALUE"""),45896.66666666667)</f>
        <v>45896.66667</v>
      </c>
      <c r="E416" s="1">
        <f>IFERROR(__xludf.DUMMYFUNCTION("""COMPUTED_VALUE"""),1138.0)</f>
        <v>1138</v>
      </c>
      <c r="G416" s="2">
        <f>IFERROR(__xludf.DUMMYFUNCTION("""COMPUTED_VALUE"""),45896.66666666667)</f>
        <v>45896.66667</v>
      </c>
      <c r="H416" s="1">
        <f>IFERROR(__xludf.DUMMYFUNCTION("""COMPUTED_VALUE"""),1123.85)</f>
        <v>1123.85</v>
      </c>
      <c r="J416" s="2">
        <f>IFERROR(__xludf.DUMMYFUNCTION("""COMPUTED_VALUE"""),45896.66666666667)</f>
        <v>45896.66667</v>
      </c>
      <c r="K416" s="1">
        <f>IFERROR(__xludf.DUMMYFUNCTION("""COMPUTED_VALUE"""),1134.48)</f>
        <v>1134.48</v>
      </c>
      <c r="M416" s="2">
        <f>IFERROR(__xludf.DUMMYFUNCTION("""COMPUTED_VALUE"""),45896.66666666667)</f>
        <v>45896.66667</v>
      </c>
      <c r="N416" s="1">
        <f>IFERROR(__xludf.DUMMYFUNCTION("""COMPUTED_VALUE"""),4.54986375E8)</f>
        <v>454986375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IFERROR(__xludf.DUMMYFUNCTION("""COMPUTED_VALUE"""),1130.87)</f>
        <v>1130.87</v>
      </c>
      <c r="D417" s="2">
        <f>IFERROR(__xludf.DUMMYFUNCTION("""COMPUTED_VALUE"""),45897.66666666667)</f>
        <v>45897.66667</v>
      </c>
      <c r="E417" s="1">
        <f>IFERROR(__xludf.DUMMYFUNCTION("""COMPUTED_VALUE"""),1140.42)</f>
        <v>1140.42</v>
      </c>
      <c r="G417" s="2">
        <f>IFERROR(__xludf.DUMMYFUNCTION("""COMPUTED_VALUE"""),45897.66666666667)</f>
        <v>45897.66667</v>
      </c>
      <c r="H417" s="1">
        <f>IFERROR(__xludf.DUMMYFUNCTION("""COMPUTED_VALUE"""),1128.09)</f>
        <v>1128.09</v>
      </c>
      <c r="J417" s="2">
        <f>IFERROR(__xludf.DUMMYFUNCTION("""COMPUTED_VALUE"""),45897.66666666667)</f>
        <v>45897.66667</v>
      </c>
      <c r="K417" s="1">
        <f>IFERROR(__xludf.DUMMYFUNCTION("""COMPUTED_VALUE"""),1133.8)</f>
        <v>1133.8</v>
      </c>
      <c r="M417" s="2">
        <f>IFERROR(__xludf.DUMMYFUNCTION("""COMPUTED_VALUE"""),45897.66666666667)</f>
        <v>45897.66667</v>
      </c>
      <c r="N417" s="1">
        <f>IFERROR(__xludf.DUMMYFUNCTION("""COMPUTED_VALUE"""),4317773.0)</f>
        <v>4317773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IFERROR(__xludf.DUMMYFUNCTION("""COMPUTED_VALUE"""),1137.81)</f>
        <v>1137.81</v>
      </c>
      <c r="D418" s="2">
        <f>IFERROR(__xludf.DUMMYFUNCTION("""COMPUTED_VALUE"""),45898.66666666667)</f>
        <v>45898.66667</v>
      </c>
      <c r="E418" s="1">
        <f>IFERROR(__xludf.DUMMYFUNCTION("""COMPUTED_VALUE"""),1137.81)</f>
        <v>1137.81</v>
      </c>
      <c r="G418" s="2">
        <f>IFERROR(__xludf.DUMMYFUNCTION("""COMPUTED_VALUE"""),45898.66666666667)</f>
        <v>45898.66667</v>
      </c>
      <c r="H418" s="1">
        <f>IFERROR(__xludf.DUMMYFUNCTION("""COMPUTED_VALUE"""),1128.76)</f>
        <v>1128.76</v>
      </c>
      <c r="J418" s="2">
        <f>IFERROR(__xludf.DUMMYFUNCTION("""COMPUTED_VALUE"""),45898.66666666667)</f>
        <v>45898.66667</v>
      </c>
      <c r="K418" s="1">
        <f>IFERROR(__xludf.DUMMYFUNCTION("""COMPUTED_VALUE"""),1135.42)</f>
        <v>1135.42</v>
      </c>
      <c r="M418" s="2">
        <f>IFERROR(__xludf.DUMMYFUNCTION("""COMPUTED_VALUE"""),45898.66666666667)</f>
        <v>45898.66667</v>
      </c>
      <c r="N418" s="1">
        <f>IFERROR(__xludf.DUMMYFUNCTION("""COMPUTED_VALUE"""),3846484.0)</f>
        <v>3846484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IFERROR(__xludf.DUMMYFUNCTION("""COMPUTED_VALUE"""),1131.49)</f>
        <v>1131.49</v>
      </c>
      <c r="D419" s="2">
        <f>IFERROR(__xludf.DUMMYFUNCTION("""COMPUTED_VALUE"""),45902.66666666667)</f>
        <v>45902.66667</v>
      </c>
      <c r="E419" s="1">
        <f>IFERROR(__xludf.DUMMYFUNCTION("""COMPUTED_VALUE"""),1152.79)</f>
        <v>1152.79</v>
      </c>
      <c r="G419" s="2">
        <f>IFERROR(__xludf.DUMMYFUNCTION("""COMPUTED_VALUE"""),45902.66666666667)</f>
        <v>45902.66667</v>
      </c>
      <c r="H419" s="1">
        <f>IFERROR(__xludf.DUMMYFUNCTION("""COMPUTED_VALUE"""),1130.79)</f>
        <v>1130.79</v>
      </c>
      <c r="J419" s="2">
        <f>IFERROR(__xludf.DUMMYFUNCTION("""COMPUTED_VALUE"""),45902.66666666667)</f>
        <v>45902.66667</v>
      </c>
      <c r="K419" s="1">
        <f>IFERROR(__xludf.DUMMYFUNCTION("""COMPUTED_VALUE"""),1145.25)</f>
        <v>1145.25</v>
      </c>
      <c r="M419" s="2">
        <f>IFERROR(__xludf.DUMMYFUNCTION("""COMPUTED_VALUE"""),45902.66666666667)</f>
        <v>45902.66667</v>
      </c>
      <c r="N419" s="1">
        <f>IFERROR(__xludf.DUMMYFUNCTION("""COMPUTED_VALUE"""),3074401.0)</f>
        <v>3074401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IFERROR(__xludf.DUMMYFUNCTION("""COMPUTED_VALUE"""),1149.93)</f>
        <v>1149.93</v>
      </c>
      <c r="D420" s="2">
        <f>IFERROR(__xludf.DUMMYFUNCTION("""COMPUTED_VALUE"""),45903.66666666667)</f>
        <v>45903.66667</v>
      </c>
      <c r="E420" s="1">
        <f>IFERROR(__xludf.DUMMYFUNCTION("""COMPUTED_VALUE"""),1149.93)</f>
        <v>1149.93</v>
      </c>
      <c r="G420" s="2">
        <f>IFERROR(__xludf.DUMMYFUNCTION("""COMPUTED_VALUE"""),45903.66666666667)</f>
        <v>45903.66667</v>
      </c>
      <c r="H420" s="1">
        <f>IFERROR(__xludf.DUMMYFUNCTION("""COMPUTED_VALUE"""),1138.63)</f>
        <v>1138.63</v>
      </c>
      <c r="J420" s="2">
        <f>IFERROR(__xludf.DUMMYFUNCTION("""COMPUTED_VALUE"""),45903.66666666667)</f>
        <v>45903.66667</v>
      </c>
      <c r="K420" s="1">
        <f>IFERROR(__xludf.DUMMYFUNCTION("""COMPUTED_VALUE"""),1149.1)</f>
        <v>1149.1</v>
      </c>
      <c r="M420" s="2">
        <f>IFERROR(__xludf.DUMMYFUNCTION("""COMPUTED_VALUE"""),45903.66666666667)</f>
        <v>45903.66667</v>
      </c>
      <c r="N420" s="1">
        <f>IFERROR(__xludf.DUMMYFUNCTION("""COMPUTED_VALUE"""),2776669.0)</f>
        <v>2776669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IFERROR(__xludf.DUMMYFUNCTION("""COMPUTED_VALUE"""),1149.99)</f>
        <v>1149.99</v>
      </c>
      <c r="D421" s="2">
        <f>IFERROR(__xludf.DUMMYFUNCTION("""COMPUTED_VALUE"""),45904.66666666667)</f>
        <v>45904.66667</v>
      </c>
      <c r="E421" s="1">
        <f>IFERROR(__xludf.DUMMYFUNCTION("""COMPUTED_VALUE"""),1157.97)</f>
        <v>1157.97</v>
      </c>
      <c r="G421" s="2">
        <f>IFERROR(__xludf.DUMMYFUNCTION("""COMPUTED_VALUE"""),45904.66666666667)</f>
        <v>45904.66667</v>
      </c>
      <c r="H421" s="1">
        <f>IFERROR(__xludf.DUMMYFUNCTION("""COMPUTED_VALUE"""),1134.42)</f>
        <v>1134.42</v>
      </c>
      <c r="J421" s="2">
        <f>IFERROR(__xludf.DUMMYFUNCTION("""COMPUTED_VALUE"""),45904.66666666667)</f>
        <v>45904.66667</v>
      </c>
      <c r="K421" s="1">
        <f>IFERROR(__xludf.DUMMYFUNCTION("""COMPUTED_VALUE"""),1139.68)</f>
        <v>1139.68</v>
      </c>
      <c r="M421" s="2">
        <f>IFERROR(__xludf.DUMMYFUNCTION("""COMPUTED_VALUE"""),45904.66666666667)</f>
        <v>45904.66667</v>
      </c>
      <c r="N421" s="1">
        <f>IFERROR(__xludf.DUMMYFUNCTION("""COMPUTED_VALUE"""),3546497.0)</f>
        <v>3546497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IFERROR(__xludf.DUMMYFUNCTION("""COMPUTED_VALUE"""),1140.47)</f>
        <v>1140.47</v>
      </c>
      <c r="D422" s="2">
        <f>IFERROR(__xludf.DUMMYFUNCTION("""COMPUTED_VALUE"""),45905.66666666667)</f>
        <v>45905.66667</v>
      </c>
      <c r="E422" s="1">
        <f>IFERROR(__xludf.DUMMYFUNCTION("""COMPUTED_VALUE"""),1141.35)</f>
        <v>1141.35</v>
      </c>
      <c r="G422" s="2">
        <f>IFERROR(__xludf.DUMMYFUNCTION("""COMPUTED_VALUE"""),45905.66666666667)</f>
        <v>45905.66667</v>
      </c>
      <c r="H422" s="1">
        <f>IFERROR(__xludf.DUMMYFUNCTION("""COMPUTED_VALUE"""),1131.14)</f>
        <v>1131.14</v>
      </c>
      <c r="J422" s="2">
        <f>IFERROR(__xludf.DUMMYFUNCTION("""COMPUTED_VALUE"""),45905.66666666667)</f>
        <v>45905.66667</v>
      </c>
      <c r="K422" s="1">
        <f>IFERROR(__xludf.DUMMYFUNCTION("""COMPUTED_VALUE"""),1139.92)</f>
        <v>1139.92</v>
      </c>
      <c r="M422" s="2">
        <f>IFERROR(__xludf.DUMMYFUNCTION("""COMPUTED_VALUE"""),45905.66666666667)</f>
        <v>45905.66667</v>
      </c>
      <c r="N422" s="1">
        <f>IFERROR(__xludf.DUMMYFUNCTION("""COMPUTED_VALUE"""),2646790.0)</f>
        <v>2646790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IFERROR(__xludf.DUMMYFUNCTION("""COMPUTED_VALUE"""),1144.06)</f>
        <v>1144.06</v>
      </c>
      <c r="D423" s="2">
        <f>IFERROR(__xludf.DUMMYFUNCTION("""COMPUTED_VALUE"""),45908.66666666667)</f>
        <v>45908.66667</v>
      </c>
      <c r="E423" s="1">
        <f>IFERROR(__xludf.DUMMYFUNCTION("""COMPUTED_VALUE"""),1155.49)</f>
        <v>1155.49</v>
      </c>
      <c r="G423" s="2">
        <f>IFERROR(__xludf.DUMMYFUNCTION("""COMPUTED_VALUE"""),45908.66666666667)</f>
        <v>45908.66667</v>
      </c>
      <c r="H423" s="1">
        <f>IFERROR(__xludf.DUMMYFUNCTION("""COMPUTED_VALUE"""),1133.85)</f>
        <v>1133.85</v>
      </c>
      <c r="J423" s="2">
        <f>IFERROR(__xludf.DUMMYFUNCTION("""COMPUTED_VALUE"""),45908.66666666667)</f>
        <v>45908.66667</v>
      </c>
      <c r="K423" s="1">
        <f>IFERROR(__xludf.DUMMYFUNCTION("""COMPUTED_VALUE"""),1154.43)</f>
        <v>1154.43</v>
      </c>
      <c r="M423" s="2">
        <f>IFERROR(__xludf.DUMMYFUNCTION("""COMPUTED_VALUE"""),45908.66666666667)</f>
        <v>45908.66667</v>
      </c>
      <c r="N423" s="1">
        <f>IFERROR(__xludf.DUMMYFUNCTION("""COMPUTED_VALUE"""),5465955.0)</f>
        <v>5465955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IFERROR(__xludf.DUMMYFUNCTION("""COMPUTED_VALUE"""),1153.21)</f>
        <v>1153.21</v>
      </c>
      <c r="D424" s="2">
        <f>IFERROR(__xludf.DUMMYFUNCTION("""COMPUTED_VALUE"""),45909.66666666667)</f>
        <v>45909.66667</v>
      </c>
      <c r="E424" s="1">
        <f>IFERROR(__xludf.DUMMYFUNCTION("""COMPUTED_VALUE"""),1163.31)</f>
        <v>1163.31</v>
      </c>
      <c r="G424" s="2">
        <f>IFERROR(__xludf.DUMMYFUNCTION("""COMPUTED_VALUE"""),45909.66666666667)</f>
        <v>45909.66667</v>
      </c>
      <c r="H424" s="1">
        <f>IFERROR(__xludf.DUMMYFUNCTION("""COMPUTED_VALUE"""),1149.14)</f>
        <v>1149.14</v>
      </c>
      <c r="J424" s="2">
        <f>IFERROR(__xludf.DUMMYFUNCTION("""COMPUTED_VALUE"""),45909.66666666667)</f>
        <v>45909.66667</v>
      </c>
      <c r="K424" s="1">
        <f>IFERROR(__xludf.DUMMYFUNCTION("""COMPUTED_VALUE"""),1158.36)</f>
        <v>1158.36</v>
      </c>
      <c r="M424" s="2">
        <f>IFERROR(__xludf.DUMMYFUNCTION("""COMPUTED_VALUE"""),45909.66666666667)</f>
        <v>45909.66667</v>
      </c>
      <c r="N424" s="1">
        <f>IFERROR(__xludf.DUMMYFUNCTION("""COMPUTED_VALUE"""),2506538.0)</f>
        <v>2506538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IFERROR(__xludf.DUMMYFUNCTION("""COMPUTED_VALUE"""),1156.19)</f>
        <v>1156.19</v>
      </c>
      <c r="D425" s="2">
        <f>IFERROR(__xludf.DUMMYFUNCTION("""COMPUTED_VALUE"""),45910.66666666667)</f>
        <v>45910.66667</v>
      </c>
      <c r="E425" s="1">
        <f>IFERROR(__xludf.DUMMYFUNCTION("""COMPUTED_VALUE"""),1167.66)</f>
        <v>1167.66</v>
      </c>
      <c r="G425" s="2">
        <f>IFERROR(__xludf.DUMMYFUNCTION("""COMPUTED_VALUE"""),45910.66666666667)</f>
        <v>45910.66667</v>
      </c>
      <c r="H425" s="1">
        <f>IFERROR(__xludf.DUMMYFUNCTION("""COMPUTED_VALUE"""),1146.35)</f>
        <v>1146.35</v>
      </c>
      <c r="J425" s="2">
        <f>IFERROR(__xludf.DUMMYFUNCTION("""COMPUTED_VALUE"""),45910.66666666667)</f>
        <v>45910.66667</v>
      </c>
      <c r="K425" s="1">
        <f>IFERROR(__xludf.DUMMYFUNCTION("""COMPUTED_VALUE"""),1147.78)</f>
        <v>1147.78</v>
      </c>
      <c r="M425" s="2">
        <f>IFERROR(__xludf.DUMMYFUNCTION("""COMPUTED_VALUE"""),45910.66666666667)</f>
        <v>45910.66667</v>
      </c>
      <c r="N425" s="1">
        <f>IFERROR(__xludf.DUMMYFUNCTION("""COMPUTED_VALUE"""),3274206.0)</f>
        <v>3274206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IFERROR(__xludf.DUMMYFUNCTION("""COMPUTED_VALUE"""),1152.11)</f>
        <v>1152.11</v>
      </c>
      <c r="D426" s="2">
        <f>IFERROR(__xludf.DUMMYFUNCTION("""COMPUTED_VALUE"""),45911.66666666667)</f>
        <v>45911.66667</v>
      </c>
      <c r="E426" s="1">
        <f>IFERROR(__xludf.DUMMYFUNCTION("""COMPUTED_VALUE"""),1175.05)</f>
        <v>1175.05</v>
      </c>
      <c r="G426" s="2">
        <f>IFERROR(__xludf.DUMMYFUNCTION("""COMPUTED_VALUE"""),45911.66666666667)</f>
        <v>45911.66667</v>
      </c>
      <c r="H426" s="1">
        <f>IFERROR(__xludf.DUMMYFUNCTION("""COMPUTED_VALUE"""),1146.87)</f>
        <v>1146.87</v>
      </c>
      <c r="J426" s="2">
        <f>IFERROR(__xludf.DUMMYFUNCTION("""COMPUTED_VALUE"""),45911.66666666667)</f>
        <v>45911.66667</v>
      </c>
      <c r="K426" s="1">
        <f>IFERROR(__xludf.DUMMYFUNCTION("""COMPUTED_VALUE"""),1172.62)</f>
        <v>1172.62</v>
      </c>
      <c r="M426" s="2">
        <f>IFERROR(__xludf.DUMMYFUNCTION("""COMPUTED_VALUE"""),45911.66666666667)</f>
        <v>45911.66667</v>
      </c>
      <c r="N426" s="1">
        <f>IFERROR(__xludf.DUMMYFUNCTION("""COMPUTED_VALUE"""),3175965.0)</f>
        <v>3175965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IFERROR(__xludf.DUMMYFUNCTION("""COMPUTED_VALUE"""),1170.6)</f>
        <v>1170.6</v>
      </c>
      <c r="D427" s="2">
        <f>IFERROR(__xludf.DUMMYFUNCTION("""COMPUTED_VALUE"""),45912.66666666667)</f>
        <v>45912.66667</v>
      </c>
      <c r="E427" s="1">
        <f>IFERROR(__xludf.DUMMYFUNCTION("""COMPUTED_VALUE"""),1187.43)</f>
        <v>1187.43</v>
      </c>
      <c r="G427" s="2">
        <f>IFERROR(__xludf.DUMMYFUNCTION("""COMPUTED_VALUE"""),45912.66666666667)</f>
        <v>45912.66667</v>
      </c>
      <c r="H427" s="1">
        <f>IFERROR(__xludf.DUMMYFUNCTION("""COMPUTED_VALUE"""),1168.73)</f>
        <v>1168.73</v>
      </c>
      <c r="J427" s="2">
        <f>IFERROR(__xludf.DUMMYFUNCTION("""COMPUTED_VALUE"""),45912.66666666667)</f>
        <v>45912.66667</v>
      </c>
      <c r="K427" s="1">
        <f>IFERROR(__xludf.DUMMYFUNCTION("""COMPUTED_VALUE"""),1171.25)</f>
        <v>1171.25</v>
      </c>
      <c r="M427" s="2">
        <f>IFERROR(__xludf.DUMMYFUNCTION("""COMPUTED_VALUE"""),45912.66666666667)</f>
        <v>45912.66667</v>
      </c>
      <c r="N427" s="1">
        <f>IFERROR(__xludf.DUMMYFUNCTION("""COMPUTED_VALUE"""),2351929.0)</f>
        <v>2351929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IFERROR(__xludf.DUMMYFUNCTION("""COMPUTED_VALUE"""),1173.38)</f>
        <v>1173.38</v>
      </c>
      <c r="D428" s="2">
        <f>IFERROR(__xludf.DUMMYFUNCTION("""COMPUTED_VALUE"""),45915.66666666667)</f>
        <v>45915.66667</v>
      </c>
      <c r="E428" s="1">
        <f>IFERROR(__xludf.DUMMYFUNCTION("""COMPUTED_VALUE"""),1173.38)</f>
        <v>1173.38</v>
      </c>
      <c r="G428" s="2">
        <f>IFERROR(__xludf.DUMMYFUNCTION("""COMPUTED_VALUE"""),45915.66666666667)</f>
        <v>45915.66667</v>
      </c>
      <c r="H428" s="1">
        <f>IFERROR(__xludf.DUMMYFUNCTION("""COMPUTED_VALUE"""),1139.65)</f>
        <v>1139.65</v>
      </c>
      <c r="J428" s="2">
        <f>IFERROR(__xludf.DUMMYFUNCTION("""COMPUTED_VALUE"""),45915.66666666667)</f>
        <v>45915.66667</v>
      </c>
      <c r="K428" s="1">
        <f>IFERROR(__xludf.DUMMYFUNCTION("""COMPUTED_VALUE"""),1139.65)</f>
        <v>1139.65</v>
      </c>
      <c r="M428" s="2">
        <f>IFERROR(__xludf.DUMMYFUNCTION("""COMPUTED_VALUE"""),45915.66666666667)</f>
        <v>45915.66667</v>
      </c>
      <c r="N428" s="1">
        <f>IFERROR(__xludf.DUMMYFUNCTION("""COMPUTED_VALUE"""),3403470.0)</f>
        <v>3403470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IFERROR(__xludf.DUMMYFUNCTION("""COMPUTED_VALUE"""),1141.03)</f>
        <v>1141.03</v>
      </c>
      <c r="D429" s="2">
        <f>IFERROR(__xludf.DUMMYFUNCTION("""COMPUTED_VALUE"""),45916.66666666667)</f>
        <v>45916.66667</v>
      </c>
      <c r="E429" s="1">
        <f>IFERROR(__xludf.DUMMYFUNCTION("""COMPUTED_VALUE"""),1144.41)</f>
        <v>1144.41</v>
      </c>
      <c r="G429" s="2">
        <f>IFERROR(__xludf.DUMMYFUNCTION("""COMPUTED_VALUE"""),45916.66666666667)</f>
        <v>45916.66667</v>
      </c>
      <c r="H429" s="1">
        <f>IFERROR(__xludf.DUMMYFUNCTION("""COMPUTED_VALUE"""),1126.69)</f>
        <v>1126.69</v>
      </c>
      <c r="J429" s="2">
        <f>IFERROR(__xludf.DUMMYFUNCTION("""COMPUTED_VALUE"""),45916.66666666667)</f>
        <v>45916.66667</v>
      </c>
      <c r="K429" s="1">
        <f>IFERROR(__xludf.DUMMYFUNCTION("""COMPUTED_VALUE"""),1130.45)</f>
        <v>1130.45</v>
      </c>
      <c r="M429" s="2">
        <f>IFERROR(__xludf.DUMMYFUNCTION("""COMPUTED_VALUE"""),45916.66666666667)</f>
        <v>45916.66667</v>
      </c>
      <c r="N429" s="1">
        <f>IFERROR(__xludf.DUMMYFUNCTION("""COMPUTED_VALUE"""),4601618.0)</f>
        <v>4601618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IFERROR(__xludf.DUMMYFUNCTION("""COMPUTED_VALUE"""),1135.85)</f>
        <v>1135.85</v>
      </c>
      <c r="D430" s="2">
        <f>IFERROR(__xludf.DUMMYFUNCTION("""COMPUTED_VALUE"""),45917.66666666667)</f>
        <v>45917.66667</v>
      </c>
      <c r="E430" s="1">
        <f>IFERROR(__xludf.DUMMYFUNCTION("""COMPUTED_VALUE"""),1141.52)</f>
        <v>1141.52</v>
      </c>
      <c r="G430" s="2">
        <f>IFERROR(__xludf.DUMMYFUNCTION("""COMPUTED_VALUE"""),45917.66666666667)</f>
        <v>45917.66667</v>
      </c>
      <c r="H430" s="1">
        <f>IFERROR(__xludf.DUMMYFUNCTION("""COMPUTED_VALUE"""),1124.95)</f>
        <v>1124.95</v>
      </c>
      <c r="J430" s="2">
        <f>IFERROR(__xludf.DUMMYFUNCTION("""COMPUTED_VALUE"""),45917.66666666667)</f>
        <v>45917.66667</v>
      </c>
      <c r="K430" s="1">
        <f>IFERROR(__xludf.DUMMYFUNCTION("""COMPUTED_VALUE"""),1129.33)</f>
        <v>1129.33</v>
      </c>
      <c r="M430" s="2">
        <f>IFERROR(__xludf.DUMMYFUNCTION("""COMPUTED_VALUE"""),45917.66666666667)</f>
        <v>45917.66667</v>
      </c>
      <c r="N430" s="1">
        <f>IFERROR(__xludf.DUMMYFUNCTION("""COMPUTED_VALUE"""),3693261.0)</f>
        <v>3693261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IFERROR(__xludf.DUMMYFUNCTION("""COMPUTED_VALUE"""),1124.9)</f>
        <v>1124.9</v>
      </c>
      <c r="D431" s="2">
        <f>IFERROR(__xludf.DUMMYFUNCTION("""COMPUTED_VALUE"""),45918.66666666667)</f>
        <v>45918.66667</v>
      </c>
      <c r="E431" s="1">
        <f>IFERROR(__xludf.DUMMYFUNCTION("""COMPUTED_VALUE"""),1138.58)</f>
        <v>1138.58</v>
      </c>
      <c r="G431" s="2">
        <f>IFERROR(__xludf.DUMMYFUNCTION("""COMPUTED_VALUE"""),45918.66666666667)</f>
        <v>45918.66667</v>
      </c>
      <c r="H431" s="1">
        <f>IFERROR(__xludf.DUMMYFUNCTION("""COMPUTED_VALUE"""),1118.7)</f>
        <v>1118.7</v>
      </c>
      <c r="J431" s="2">
        <f>IFERROR(__xludf.DUMMYFUNCTION("""COMPUTED_VALUE"""),45918.66666666667)</f>
        <v>45918.66667</v>
      </c>
      <c r="K431" s="1">
        <f>IFERROR(__xludf.DUMMYFUNCTION("""COMPUTED_VALUE"""),1137.65)</f>
        <v>1137.65</v>
      </c>
      <c r="M431" s="2">
        <f>IFERROR(__xludf.DUMMYFUNCTION("""COMPUTED_VALUE"""),45918.66666666667)</f>
        <v>45918.66667</v>
      </c>
      <c r="N431" s="1">
        <f>IFERROR(__xludf.DUMMYFUNCTION("""COMPUTED_VALUE"""),2399349.0)</f>
        <v>2399349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IFERROR(__xludf.DUMMYFUNCTION("""COMPUTED_VALUE"""),1139.25)</f>
        <v>1139.25</v>
      </c>
      <c r="D432" s="2">
        <f>IFERROR(__xludf.DUMMYFUNCTION("""COMPUTED_VALUE"""),45919.66666666667)</f>
        <v>45919.66667</v>
      </c>
      <c r="E432" s="1">
        <f>IFERROR(__xludf.DUMMYFUNCTION("""COMPUTED_VALUE"""),1144.41)</f>
        <v>1144.41</v>
      </c>
      <c r="G432" s="2">
        <f>IFERROR(__xludf.DUMMYFUNCTION("""COMPUTED_VALUE"""),45919.66666666667)</f>
        <v>45919.66667</v>
      </c>
      <c r="H432" s="1">
        <f>IFERROR(__xludf.DUMMYFUNCTION("""COMPUTED_VALUE"""),1132.3)</f>
        <v>1132.3</v>
      </c>
      <c r="J432" s="2">
        <f>IFERROR(__xludf.DUMMYFUNCTION("""COMPUTED_VALUE"""),45919.66666666667)</f>
        <v>45919.66667</v>
      </c>
      <c r="K432" s="1">
        <f>IFERROR(__xludf.DUMMYFUNCTION("""COMPUTED_VALUE"""),1134.38)</f>
        <v>1134.38</v>
      </c>
      <c r="M432" s="2">
        <f>IFERROR(__xludf.DUMMYFUNCTION("""COMPUTED_VALUE"""),45919.66666666667)</f>
        <v>45919.66667</v>
      </c>
      <c r="N432" s="1">
        <f>IFERROR(__xludf.DUMMYFUNCTION("""COMPUTED_VALUE"""),1.0815102E7)</f>
        <v>10815102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IFERROR(__xludf.DUMMYFUNCTION("""COMPUTED_VALUE"""),1135.27)</f>
        <v>1135.27</v>
      </c>
      <c r="D433" s="2">
        <f>IFERROR(__xludf.DUMMYFUNCTION("""COMPUTED_VALUE"""),45922.66666666667)</f>
        <v>45922.66667</v>
      </c>
      <c r="E433" s="1">
        <f>IFERROR(__xludf.DUMMYFUNCTION("""COMPUTED_VALUE"""),1140.66)</f>
        <v>1140.66</v>
      </c>
      <c r="G433" s="2">
        <f>IFERROR(__xludf.DUMMYFUNCTION("""COMPUTED_VALUE"""),45922.66666666667)</f>
        <v>45922.66667</v>
      </c>
      <c r="H433" s="1">
        <f>IFERROR(__xludf.DUMMYFUNCTION("""COMPUTED_VALUE"""),1117.12)</f>
        <v>1117.12</v>
      </c>
      <c r="J433" s="2">
        <f>IFERROR(__xludf.DUMMYFUNCTION("""COMPUTED_VALUE"""),45922.66666666667)</f>
        <v>45922.66667</v>
      </c>
      <c r="K433" s="1">
        <f>IFERROR(__xludf.DUMMYFUNCTION("""COMPUTED_VALUE"""),1125.17)</f>
        <v>1125.17</v>
      </c>
      <c r="M433" s="2">
        <f>IFERROR(__xludf.DUMMYFUNCTION("""COMPUTED_VALUE"""),45922.66666666667)</f>
        <v>45922.66667</v>
      </c>
      <c r="N433" s="1">
        <f>IFERROR(__xludf.DUMMYFUNCTION("""COMPUTED_VALUE"""),3084671.0)</f>
        <v>3084671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IFERROR(__xludf.DUMMYFUNCTION("""COMPUTED_VALUE"""),1130.45)</f>
        <v>1130.45</v>
      </c>
      <c r="D434" s="2">
        <f>IFERROR(__xludf.DUMMYFUNCTION("""COMPUTED_VALUE"""),45923.66666666667)</f>
        <v>45923.66667</v>
      </c>
      <c r="E434" s="1">
        <f>IFERROR(__xludf.DUMMYFUNCTION("""COMPUTED_VALUE"""),1178.78)</f>
        <v>1178.78</v>
      </c>
      <c r="G434" s="2">
        <f>IFERROR(__xludf.DUMMYFUNCTION("""COMPUTED_VALUE"""),45923.66666666667)</f>
        <v>45923.66667</v>
      </c>
      <c r="H434" s="1">
        <f>IFERROR(__xludf.DUMMYFUNCTION("""COMPUTED_VALUE"""),1130.33)</f>
        <v>1130.33</v>
      </c>
      <c r="J434" s="2">
        <f>IFERROR(__xludf.DUMMYFUNCTION("""COMPUTED_VALUE"""),45923.66666666667)</f>
        <v>45923.66667</v>
      </c>
      <c r="K434" s="1">
        <f>IFERROR(__xludf.DUMMYFUNCTION("""COMPUTED_VALUE"""),1178.78)</f>
        <v>1178.78</v>
      </c>
      <c r="M434" s="2">
        <f>IFERROR(__xludf.DUMMYFUNCTION("""COMPUTED_VALUE"""),45923.66666666667)</f>
        <v>45923.66667</v>
      </c>
      <c r="N434" s="1">
        <f>IFERROR(__xludf.DUMMYFUNCTION("""COMPUTED_VALUE"""),5447944.0)</f>
        <v>5447944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IFERROR(__xludf.DUMMYFUNCTION("""COMPUTED_VALUE"""),1175.28)</f>
        <v>1175.28</v>
      </c>
      <c r="D435" s="2">
        <f>IFERROR(__xludf.DUMMYFUNCTION("""COMPUTED_VALUE"""),45924.66666666667)</f>
        <v>45924.66667</v>
      </c>
      <c r="E435" s="1">
        <f>IFERROR(__xludf.DUMMYFUNCTION("""COMPUTED_VALUE"""),1201.07)</f>
        <v>1201.07</v>
      </c>
      <c r="G435" s="2">
        <f>IFERROR(__xludf.DUMMYFUNCTION("""COMPUTED_VALUE"""),45924.66666666667)</f>
        <v>45924.66667</v>
      </c>
      <c r="H435" s="1">
        <f>IFERROR(__xludf.DUMMYFUNCTION("""COMPUTED_VALUE"""),1174.25)</f>
        <v>1174.25</v>
      </c>
      <c r="J435" s="2">
        <f>IFERROR(__xludf.DUMMYFUNCTION("""COMPUTED_VALUE"""),45924.66666666667)</f>
        <v>45924.66667</v>
      </c>
      <c r="K435" s="1">
        <f>IFERROR(__xludf.DUMMYFUNCTION("""COMPUTED_VALUE"""),1192.92)</f>
        <v>1192.92</v>
      </c>
      <c r="M435" s="2">
        <f>IFERROR(__xludf.DUMMYFUNCTION("""COMPUTED_VALUE"""),45924.66666666667)</f>
        <v>45924.66667</v>
      </c>
      <c r="N435" s="1">
        <f>IFERROR(__xludf.DUMMYFUNCTION("""COMPUTED_VALUE"""),4160887.0)</f>
        <v>4160887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IFERROR(__xludf.DUMMYFUNCTION("""COMPUTED_VALUE"""),1197.87)</f>
        <v>1197.87</v>
      </c>
      <c r="D436" s="2">
        <f>IFERROR(__xludf.DUMMYFUNCTION("""COMPUTED_VALUE"""),45925.66666666667)</f>
        <v>45925.66667</v>
      </c>
      <c r="E436" s="1">
        <f>IFERROR(__xludf.DUMMYFUNCTION("""COMPUTED_VALUE"""),1197.87)</f>
        <v>1197.87</v>
      </c>
      <c r="G436" s="2">
        <f>IFERROR(__xludf.DUMMYFUNCTION("""COMPUTED_VALUE"""),45925.66666666667)</f>
        <v>45925.66667</v>
      </c>
      <c r="H436" s="1">
        <f>IFERROR(__xludf.DUMMYFUNCTION("""COMPUTED_VALUE"""),1123.4)</f>
        <v>1123.4</v>
      </c>
      <c r="J436" s="2">
        <f>IFERROR(__xludf.DUMMYFUNCTION("""COMPUTED_VALUE"""),45925.66666666667)</f>
        <v>45925.66667</v>
      </c>
      <c r="K436" s="1">
        <f>IFERROR(__xludf.DUMMYFUNCTION("""COMPUTED_VALUE"""),1153.55)</f>
        <v>1153.55</v>
      </c>
      <c r="M436" s="2">
        <f>IFERROR(__xludf.DUMMYFUNCTION("""COMPUTED_VALUE"""),45925.66666666667)</f>
        <v>45925.66667</v>
      </c>
      <c r="N436" s="1">
        <f>IFERROR(__xludf.DUMMYFUNCTION("""COMPUTED_VALUE"""),5109301.0)</f>
        <v>5109301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IFERROR(__xludf.DUMMYFUNCTION("""COMPUTED_VALUE"""),1160.14)</f>
        <v>1160.14</v>
      </c>
      <c r="D437" s="2">
        <f>IFERROR(__xludf.DUMMYFUNCTION("""COMPUTED_VALUE"""),45926.66666666667)</f>
        <v>45926.66667</v>
      </c>
      <c r="E437" s="1">
        <f>IFERROR(__xludf.DUMMYFUNCTION("""COMPUTED_VALUE"""),1188.0)</f>
        <v>1188</v>
      </c>
      <c r="G437" s="2">
        <f>IFERROR(__xludf.DUMMYFUNCTION("""COMPUTED_VALUE"""),45926.66666666667)</f>
        <v>45926.66667</v>
      </c>
      <c r="H437" s="1">
        <f>IFERROR(__xludf.DUMMYFUNCTION("""COMPUTED_VALUE"""),1160.14)</f>
        <v>1160.14</v>
      </c>
      <c r="J437" s="2">
        <f>IFERROR(__xludf.DUMMYFUNCTION("""COMPUTED_VALUE"""),45926.66666666667)</f>
        <v>45926.66667</v>
      </c>
      <c r="K437" s="1">
        <f>IFERROR(__xludf.DUMMYFUNCTION("""COMPUTED_VALUE"""),1187.1)</f>
        <v>1187.1</v>
      </c>
      <c r="M437" s="2">
        <f>IFERROR(__xludf.DUMMYFUNCTION("""COMPUTED_VALUE"""),45926.66666666667)</f>
        <v>45926.66667</v>
      </c>
      <c r="N437" s="1">
        <f>IFERROR(__xludf.DUMMYFUNCTION("""COMPUTED_VALUE"""),3233403.0)</f>
        <v>3233403</v>
      </c>
    </row>
  </sheetData>
  <drawing r:id="rId1"/>
</worksheet>
</file>